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20325" windowHeight="8550"/>
  </bookViews>
  <sheets>
    <sheet name="Model" sheetId="8" r:id="rId1"/>
    <sheet name="462" sheetId="12" r:id="rId2"/>
    <sheet name="Names" sheetId="5" state="hidden" r:id="rId3"/>
    <sheet name="Scraps" sheetId="11" state="hidden" r:id="rId4"/>
    <sheet name="Index" sheetId="6" state="hidden" r:id="rId5"/>
    <sheet name="Sheet4" sheetId="7" state="hidden" r:id="rId6"/>
  </sheets>
  <definedNames>
    <definedName name="_xlnm.Print_Area" localSheetId="0">Model!$A$7:$AH$238</definedName>
    <definedName name="_xlnm.Print_Titles" localSheetId="0">Model!$1:$6</definedName>
  </definedNames>
  <calcPr calcId="145621"/>
  <pivotCaches>
    <pivotCache cacheId="4" r:id="rId7"/>
  </pivotCaches>
</workbook>
</file>

<file path=xl/calcChain.xml><?xml version="1.0" encoding="utf-8"?>
<calcChain xmlns="http://schemas.openxmlformats.org/spreadsheetml/2006/main">
  <c r="AJ85" i="8" l="1"/>
  <c r="AJ88" i="8"/>
  <c r="AJ125" i="8"/>
  <c r="AJ130" i="8"/>
  <c r="AI181" i="8"/>
  <c r="AI180" i="8"/>
  <c r="AJ180" i="8" s="1"/>
  <c r="AJ33" i="8"/>
  <c r="AH3" i="8"/>
  <c r="AJ144" i="8"/>
  <c r="AJ160" i="8"/>
  <c r="AJ165" i="8"/>
  <c r="AJ171" i="8"/>
  <c r="AJ179" i="8"/>
  <c r="AJ181" i="8"/>
  <c r="AI186" i="8"/>
  <c r="AJ186" i="8" s="1"/>
  <c r="AI185" i="8"/>
  <c r="AJ185" i="8" s="1"/>
  <c r="AI184" i="8"/>
  <c r="AJ184" i="8" s="1"/>
  <c r="AI183" i="8"/>
  <c r="AJ183" i="8" s="1"/>
  <c r="AI182" i="8"/>
  <c r="AJ182" i="8" s="1"/>
  <c r="AI179" i="8"/>
  <c r="AI178" i="8"/>
  <c r="AJ178" i="8" s="1"/>
  <c r="AI177" i="8"/>
  <c r="AJ177" i="8" s="1"/>
  <c r="AI176" i="8"/>
  <c r="AJ176" i="8" s="1"/>
  <c r="AI175" i="8"/>
  <c r="AJ175" i="8" s="1"/>
  <c r="AI174" i="8"/>
  <c r="AJ174" i="8" s="1"/>
  <c r="AI173" i="8"/>
  <c r="AJ173" i="8" s="1"/>
  <c r="AI172" i="8"/>
  <c r="AJ172" i="8" s="1"/>
  <c r="AI171" i="8"/>
  <c r="AI170" i="8"/>
  <c r="AJ170" i="8" s="1"/>
  <c r="AI169" i="8"/>
  <c r="AJ169" i="8" s="1"/>
  <c r="AI168" i="8"/>
  <c r="AJ168" i="8" s="1"/>
  <c r="AI167" i="8"/>
  <c r="AJ167" i="8" s="1"/>
  <c r="AI166" i="8"/>
  <c r="AJ166" i="8" s="1"/>
  <c r="AI165" i="8"/>
  <c r="AI164" i="8"/>
  <c r="AJ164" i="8" s="1"/>
  <c r="AI163" i="8"/>
  <c r="AJ163" i="8" s="1"/>
  <c r="AI162" i="8"/>
  <c r="AJ162" i="8" s="1"/>
  <c r="AI161" i="8"/>
  <c r="AJ161" i="8" s="1"/>
  <c r="AI160" i="8"/>
  <c r="AI159" i="8"/>
  <c r="AJ159" i="8" s="1"/>
  <c r="AI158" i="8"/>
  <c r="AJ158" i="8" s="1"/>
  <c r="AI157" i="8"/>
  <c r="AJ157" i="8" s="1"/>
  <c r="AI156" i="8"/>
  <c r="AJ156" i="8" s="1"/>
  <c r="AI155" i="8"/>
  <c r="AJ155" i="8" s="1"/>
  <c r="AI154" i="8"/>
  <c r="AJ154" i="8" s="1"/>
  <c r="AI153" i="8"/>
  <c r="AJ153" i="8" s="1"/>
  <c r="AI152" i="8"/>
  <c r="AJ152" i="8" s="1"/>
  <c r="AI151" i="8"/>
  <c r="AJ151" i="8" s="1"/>
  <c r="AI150" i="8"/>
  <c r="AJ150" i="8" s="1"/>
  <c r="AI149" i="8"/>
  <c r="AJ149" i="8" s="1"/>
  <c r="AI148" i="8"/>
  <c r="AJ148" i="8" s="1"/>
  <c r="AI147" i="8"/>
  <c r="AJ147" i="8" s="1"/>
  <c r="AI146" i="8"/>
  <c r="AJ146" i="8" s="1"/>
  <c r="AI145" i="8"/>
  <c r="AJ145" i="8" s="1"/>
  <c r="AI144" i="8"/>
  <c r="AI143" i="8"/>
  <c r="AJ143" i="8" s="1"/>
  <c r="AI142" i="8"/>
  <c r="AJ142" i="8" s="1"/>
  <c r="AI141" i="8"/>
  <c r="AJ141" i="8" s="1"/>
  <c r="AI140" i="8"/>
  <c r="AJ140" i="8" s="1"/>
  <c r="AI139" i="8"/>
  <c r="AJ139" i="8" s="1"/>
  <c r="AI138" i="8"/>
  <c r="AJ138" i="8" s="1"/>
  <c r="AI137" i="8"/>
  <c r="AJ137" i="8" s="1"/>
  <c r="AI136" i="8"/>
  <c r="AJ136" i="8" s="1"/>
  <c r="AI135" i="8"/>
  <c r="AJ135" i="8" s="1"/>
  <c r="B116" i="8" l="1"/>
  <c r="B50" i="8"/>
  <c r="B85" i="12"/>
  <c r="B87" i="12"/>
  <c r="B130" i="12"/>
  <c r="B137" i="12"/>
  <c r="B140" i="12"/>
  <c r="B139" i="12"/>
  <c r="B48" i="12"/>
  <c r="B121" i="12"/>
  <c r="B124" i="12"/>
  <c r="B44" i="12"/>
  <c r="B35" i="12"/>
  <c r="B24" i="12"/>
  <c r="B22" i="12"/>
  <c r="B13" i="12"/>
  <c r="B15" i="12"/>
  <c r="B18" i="12"/>
  <c r="F50" i="8"/>
  <c r="G50" i="8"/>
  <c r="B78" i="12"/>
  <c r="B127" i="12"/>
  <c r="B34" i="12"/>
  <c r="B104" i="12"/>
  <c r="AC116" i="8"/>
  <c r="B71" i="12"/>
  <c r="B53" i="12"/>
  <c r="B39" i="12"/>
  <c r="B106" i="12"/>
  <c r="J50" i="8"/>
  <c r="J116" i="8"/>
  <c r="B65" i="12"/>
  <c r="B61" i="12"/>
  <c r="B38" i="12"/>
  <c r="B105" i="12"/>
  <c r="W50" i="8"/>
  <c r="B142" i="12"/>
  <c r="B86" i="12"/>
  <c r="B64" i="12"/>
  <c r="B132" i="12"/>
  <c r="B76" i="12"/>
  <c r="B135" i="12"/>
  <c r="B54" i="12"/>
  <c r="B58" i="12"/>
  <c r="B55" i="12"/>
  <c r="B43" i="12"/>
  <c r="B28" i="12"/>
  <c r="B31" i="12"/>
  <c r="B27" i="12"/>
  <c r="B8" i="12"/>
  <c r="B12" i="12"/>
  <c r="B14" i="12"/>
  <c r="H116" i="8"/>
  <c r="V116" i="8"/>
  <c r="E50" i="8"/>
  <c r="U116" i="8"/>
  <c r="B21" i="12"/>
  <c r="B16" i="12"/>
  <c r="B10" i="12"/>
  <c r="G116" i="8"/>
  <c r="AD50" i="8"/>
  <c r="O50" i="8"/>
  <c r="B75" i="12"/>
  <c r="B66" i="12"/>
  <c r="B26" i="12"/>
  <c r="B5" i="12"/>
  <c r="B88" i="12"/>
  <c r="B128" i="12"/>
  <c r="B20" i="12"/>
  <c r="B99" i="12"/>
  <c r="M116" i="8"/>
  <c r="B84" i="12"/>
  <c r="B122" i="12"/>
  <c r="B109" i="12"/>
  <c r="B107" i="12"/>
  <c r="H50" i="8"/>
  <c r="B94" i="12"/>
  <c r="B89" i="12"/>
  <c r="B79" i="12"/>
  <c r="B83" i="12"/>
  <c r="B70" i="12"/>
  <c r="B73" i="12"/>
  <c r="B131" i="12"/>
  <c r="B123" i="12"/>
  <c r="B51" i="12"/>
  <c r="B49" i="12"/>
  <c r="B41" i="12"/>
  <c r="B23" i="12"/>
  <c r="B111" i="12"/>
  <c r="B19" i="12"/>
  <c r="L50" i="8"/>
  <c r="M50" i="8"/>
  <c r="B141" i="12"/>
  <c r="B68" i="12"/>
  <c r="B46" i="12"/>
  <c r="B33" i="12"/>
  <c r="E116" i="8"/>
  <c r="B146" i="12"/>
  <c r="B81" i="12"/>
  <c r="B57" i="12"/>
  <c r="B25" i="12"/>
  <c r="B4" i="12"/>
  <c r="Q50" i="8"/>
  <c r="B129" i="12"/>
  <c r="B50" i="12"/>
  <c r="B30" i="12"/>
  <c r="B97" i="12"/>
  <c r="B93" i="12"/>
  <c r="B144" i="12"/>
  <c r="B138" i="12"/>
  <c r="B63" i="12"/>
  <c r="B74" i="12"/>
  <c r="B72" i="12"/>
  <c r="B60" i="12"/>
  <c r="B126" i="12"/>
  <c r="B47" i="12"/>
  <c r="B42" i="12"/>
  <c r="B37" i="12"/>
  <c r="B108" i="12"/>
  <c r="B110" i="12"/>
  <c r="B9" i="12"/>
  <c r="B100" i="12"/>
  <c r="B103" i="12"/>
  <c r="B3" i="12"/>
  <c r="AC50" i="8"/>
  <c r="I50" i="8"/>
  <c r="U50" i="8"/>
  <c r="R50" i="8"/>
  <c r="B91" i="12"/>
  <c r="B143" i="12"/>
  <c r="B134" i="12"/>
  <c r="B82" i="12"/>
  <c r="B69" i="12"/>
  <c r="B67" i="12"/>
  <c r="B125" i="12"/>
  <c r="B52" i="12"/>
  <c r="B56" i="12"/>
  <c r="B45" i="12"/>
  <c r="B36" i="12"/>
  <c r="B32" i="12"/>
  <c r="B29" i="12"/>
  <c r="B17" i="12"/>
  <c r="B98" i="12"/>
  <c r="B11" i="12"/>
  <c r="B2" i="12"/>
  <c r="K116" i="8"/>
  <c r="I116" i="8"/>
  <c r="K50" i="8"/>
  <c r="AD116" i="8"/>
  <c r="P50" i="8"/>
  <c r="B96" i="12"/>
  <c r="W116" i="8"/>
  <c r="B147" i="12"/>
  <c r="B62" i="12"/>
  <c r="B120" i="12"/>
  <c r="B40" i="12"/>
  <c r="B101" i="12"/>
  <c r="L116" i="8"/>
  <c r="B133" i="12"/>
  <c r="B80" i="12"/>
  <c r="B118" i="12"/>
  <c r="B7" i="12"/>
  <c r="O116" i="8"/>
  <c r="B145" i="12"/>
  <c r="B77" i="12"/>
  <c r="B136" i="12"/>
  <c r="B117" i="12"/>
  <c r="B102" i="12"/>
  <c r="V50" i="8"/>
  <c r="F116" i="8"/>
  <c r="S50" i="8"/>
  <c r="T50" i="8"/>
  <c r="Q116" i="8"/>
  <c r="P116" i="8"/>
  <c r="S116" i="8"/>
  <c r="T116" i="8"/>
  <c r="R116" i="8"/>
  <c r="AI116" i="8" l="1"/>
  <c r="AJ116" i="8" s="1"/>
  <c r="AI50" i="8"/>
  <c r="AJ50" i="8" s="1"/>
  <c r="BK116" i="8"/>
  <c r="X116" i="8"/>
  <c r="AM116" i="8"/>
  <c r="AU116" i="8"/>
  <c r="AK116" i="8"/>
  <c r="AS116" i="8"/>
  <c r="AL116" i="8"/>
  <c r="AP116" i="8"/>
  <c r="AT116" i="8"/>
  <c r="AN116" i="8"/>
  <c r="AO116" i="8"/>
  <c r="Y116" i="8"/>
  <c r="AZ116" i="8"/>
  <c r="BH116" i="8"/>
  <c r="BB116" i="8"/>
  <c r="BA116" i="8"/>
  <c r="BE116" i="8"/>
  <c r="AX116" i="8"/>
  <c r="BF116" i="8"/>
  <c r="AY116" i="8"/>
  <c r="BG116" i="8"/>
  <c r="BK50" i="8"/>
  <c r="AM50" i="8"/>
  <c r="AQ50" i="8"/>
  <c r="AU50" i="8"/>
  <c r="AK50" i="8"/>
  <c r="AT50" i="8"/>
  <c r="AN50" i="8"/>
  <c r="AO50" i="8"/>
  <c r="AL50" i="8"/>
  <c r="AP50" i="8"/>
  <c r="X50" i="8"/>
  <c r="Y50" i="8"/>
  <c r="AZ50" i="8"/>
  <c r="BD50" i="8"/>
  <c r="BH50" i="8"/>
  <c r="BB50" i="8"/>
  <c r="BA50" i="8"/>
  <c r="BE50" i="8"/>
  <c r="AX50" i="8"/>
  <c r="AY50" i="8"/>
  <c r="BG50" i="8"/>
  <c r="B85" i="8"/>
  <c r="B122" i="8"/>
  <c r="B123" i="8"/>
  <c r="B23" i="8"/>
  <c r="B45" i="8"/>
  <c r="AD122" i="8"/>
  <c r="G45" i="8"/>
  <c r="K23" i="8"/>
  <c r="AD85" i="8"/>
  <c r="I122" i="8"/>
  <c r="W85" i="8"/>
  <c r="V45" i="8"/>
  <c r="M23" i="8"/>
  <c r="E123" i="8"/>
  <c r="J85" i="8"/>
  <c r="O23" i="8"/>
  <c r="S23" i="8" s="1"/>
  <c r="O85" i="8"/>
  <c r="I23" i="8"/>
  <c r="AF50" i="8"/>
  <c r="AD45" i="8"/>
  <c r="T23" i="8"/>
  <c r="F123" i="8"/>
  <c r="J123" i="8"/>
  <c r="L23" i="8"/>
  <c r="K45" i="8"/>
  <c r="E122" i="8"/>
  <c r="V85" i="8"/>
  <c r="AD23" i="8"/>
  <c r="K122" i="8"/>
  <c r="V23" i="8"/>
  <c r="AD123" i="8"/>
  <c r="W123" i="8"/>
  <c r="AE116" i="8"/>
  <c r="O123" i="8"/>
  <c r="J23" i="8"/>
  <c r="H123" i="8"/>
  <c r="M85" i="8"/>
  <c r="AC23" i="8"/>
  <c r="I85" i="8"/>
  <c r="P85" i="8"/>
  <c r="F45" i="8"/>
  <c r="F122" i="8"/>
  <c r="AC85" i="8"/>
  <c r="I123" i="8"/>
  <c r="G23" i="8"/>
  <c r="L123" i="8"/>
  <c r="Q85" i="8"/>
  <c r="V123" i="8"/>
  <c r="J122" i="8"/>
  <c r="H23" i="8"/>
  <c r="F85" i="8"/>
  <c r="AF116" i="8"/>
  <c r="G122" i="8"/>
  <c r="U123" i="8"/>
  <c r="L85" i="8"/>
  <c r="M122" i="8"/>
  <c r="I45" i="8"/>
  <c r="AC123" i="8"/>
  <c r="H45" i="8"/>
  <c r="E23" i="8"/>
  <c r="U23" i="8"/>
  <c r="K85" i="8"/>
  <c r="W23" i="8"/>
  <c r="O122" i="8"/>
  <c r="P123" i="8"/>
  <c r="L45" i="8"/>
  <c r="M45" i="8"/>
  <c r="E45" i="8"/>
  <c r="S122" i="8"/>
  <c r="R122" i="8"/>
  <c r="E85" i="8"/>
  <c r="P23" i="8"/>
  <c r="S85" i="8"/>
  <c r="U85" i="8"/>
  <c r="F23" i="8"/>
  <c r="G123" i="8"/>
  <c r="U45" i="8"/>
  <c r="R23" i="8"/>
  <c r="K123" i="8"/>
  <c r="W122" i="8"/>
  <c r="H122" i="8"/>
  <c r="R85" i="8"/>
  <c r="Q23" i="8"/>
  <c r="AC122" i="8"/>
  <c r="M123" i="8"/>
  <c r="W45" i="8"/>
  <c r="H85" i="8"/>
  <c r="P122" i="8"/>
  <c r="L122" i="8"/>
  <c r="J45" i="8"/>
  <c r="AE50" i="8"/>
  <c r="O45" i="8"/>
  <c r="AC45" i="8"/>
  <c r="G85" i="8"/>
  <c r="V122" i="8"/>
  <c r="R123" i="8"/>
  <c r="U122" i="8"/>
  <c r="Q122" i="8"/>
  <c r="T85" i="8"/>
  <c r="T45" i="8"/>
  <c r="S123" i="8"/>
  <c r="T123" i="8"/>
  <c r="Q123" i="8"/>
  <c r="P45" i="8"/>
  <c r="S45" i="8"/>
  <c r="R45" i="8"/>
  <c r="Q45" i="8"/>
  <c r="AI85" i="8" l="1"/>
  <c r="AI45" i="8"/>
  <c r="AJ45" i="8" s="1"/>
  <c r="AI23" i="8"/>
  <c r="AJ23" i="8" s="1"/>
  <c r="AI122" i="8"/>
  <c r="AJ122" i="8" s="1"/>
  <c r="AI123" i="8"/>
  <c r="AJ123" i="8" s="1"/>
  <c r="Z116" i="8"/>
  <c r="AG116" i="8"/>
  <c r="N116" i="8" s="1"/>
  <c r="Z50" i="8"/>
  <c r="AG50" i="8"/>
  <c r="N50" i="8" s="1"/>
  <c r="BK85" i="8"/>
  <c r="X85" i="8"/>
  <c r="Y85" i="8"/>
  <c r="AM85" i="8"/>
  <c r="AQ85" i="8"/>
  <c r="AU85" i="8"/>
  <c r="AL85" i="8"/>
  <c r="AN85" i="8"/>
  <c r="AK85" i="8"/>
  <c r="AO85" i="8"/>
  <c r="AS85" i="8"/>
  <c r="AP85" i="8"/>
  <c r="AZ85" i="8"/>
  <c r="BD85" i="8"/>
  <c r="BC85" i="8"/>
  <c r="BA85" i="8"/>
  <c r="AX85" i="8"/>
  <c r="BB85" i="8"/>
  <c r="BF85" i="8"/>
  <c r="AY85" i="8"/>
  <c r="BG85" i="8"/>
  <c r="BK122" i="8"/>
  <c r="BK123" i="8"/>
  <c r="X122" i="8"/>
  <c r="AM122" i="8"/>
  <c r="AU122" i="8"/>
  <c r="AN122" i="8"/>
  <c r="AK122" i="8"/>
  <c r="AL122" i="8"/>
  <c r="AP122" i="8"/>
  <c r="AT122" i="8"/>
  <c r="AR122" i="8"/>
  <c r="AS122" i="8"/>
  <c r="Y122" i="8"/>
  <c r="AY123" i="8"/>
  <c r="BC123" i="8"/>
  <c r="BG123" i="8"/>
  <c r="BH123" i="8"/>
  <c r="BE123" i="8"/>
  <c r="AX123" i="8"/>
  <c r="BB123" i="8"/>
  <c r="BF123" i="8"/>
  <c r="AZ123" i="8"/>
  <c r="BA123" i="8"/>
  <c r="X123" i="8"/>
  <c r="AL123" i="8"/>
  <c r="AP123" i="8"/>
  <c r="AT123" i="8"/>
  <c r="AM123" i="8"/>
  <c r="AU123" i="8"/>
  <c r="AN123" i="8"/>
  <c r="AK123" i="8"/>
  <c r="AO123" i="8"/>
  <c r="AS123" i="8"/>
  <c r="Y123" i="8"/>
  <c r="AZ122" i="8"/>
  <c r="BH122" i="8"/>
  <c r="AX122" i="8"/>
  <c r="AY122" i="8"/>
  <c r="BC122" i="8"/>
  <c r="BG122" i="8"/>
  <c r="BA122" i="8"/>
  <c r="BE122" i="8"/>
  <c r="BF122" i="8"/>
  <c r="BK23" i="8"/>
  <c r="X23" i="8"/>
  <c r="AM23" i="8"/>
  <c r="AQ23" i="8"/>
  <c r="AU23" i="8"/>
  <c r="AN23" i="8"/>
  <c r="AL23" i="8"/>
  <c r="AT23" i="8"/>
  <c r="AR23" i="8"/>
  <c r="AK23" i="8"/>
  <c r="AO23" i="8"/>
  <c r="Y23" i="8"/>
  <c r="AZ23" i="8"/>
  <c r="BD23" i="8"/>
  <c r="BH23" i="8"/>
  <c r="BB23" i="8"/>
  <c r="AY23" i="8"/>
  <c r="BG23" i="8"/>
  <c r="BA23" i="8"/>
  <c r="AX23" i="8"/>
  <c r="BF23" i="8"/>
  <c r="BK45" i="8"/>
  <c r="Y45" i="8"/>
  <c r="AM45" i="8"/>
  <c r="AQ45" i="8"/>
  <c r="AU45" i="8"/>
  <c r="AN45" i="8"/>
  <c r="AK45" i="8"/>
  <c r="AO45" i="8"/>
  <c r="AS45" i="8"/>
  <c r="AL45" i="8"/>
  <c r="AP45" i="8"/>
  <c r="X45" i="8"/>
  <c r="AZ45" i="8"/>
  <c r="BD45" i="8"/>
  <c r="BH45" i="8"/>
  <c r="AY45" i="8"/>
  <c r="BA45" i="8"/>
  <c r="BE45" i="8"/>
  <c r="BC45" i="8"/>
  <c r="AX45" i="8"/>
  <c r="BG45" i="8"/>
  <c r="B117" i="8"/>
  <c r="B118" i="8"/>
  <c r="AF85" i="8"/>
  <c r="M118" i="8"/>
  <c r="AE23" i="8"/>
  <c r="F117" i="8"/>
  <c r="AE122" i="8"/>
  <c r="AC118" i="8"/>
  <c r="L117" i="8"/>
  <c r="H118" i="8"/>
  <c r="AE45" i="8"/>
  <c r="AF123" i="8"/>
  <c r="U117" i="8"/>
  <c r="T122" i="8"/>
  <c r="M117" i="8"/>
  <c r="F118" i="8"/>
  <c r="U118" i="8"/>
  <c r="AF23" i="8"/>
  <c r="K117" i="8"/>
  <c r="E118" i="8"/>
  <c r="V118" i="8"/>
  <c r="E117" i="8"/>
  <c r="I117" i="8"/>
  <c r="J118" i="8"/>
  <c r="G117" i="8"/>
  <c r="G118" i="8"/>
  <c r="L118" i="8"/>
  <c r="J117" i="8"/>
  <c r="AF45" i="8"/>
  <c r="AE123" i="8"/>
  <c r="V117" i="8"/>
  <c r="W118" i="8"/>
  <c r="AF122" i="8"/>
  <c r="AE85" i="8"/>
  <c r="K118" i="8"/>
  <c r="AD117" i="8"/>
  <c r="W117" i="8"/>
  <c r="AD118" i="8"/>
  <c r="H117" i="8"/>
  <c r="O117" i="8"/>
  <c r="O118" i="8"/>
  <c r="I118" i="8"/>
  <c r="AC117" i="8"/>
  <c r="Q117" i="8"/>
  <c r="S117" i="8"/>
  <c r="R117" i="8"/>
  <c r="T117" i="8"/>
  <c r="S118" i="8"/>
  <c r="T118" i="8"/>
  <c r="R118" i="8"/>
  <c r="Q118" i="8"/>
  <c r="AI117" i="8" l="1"/>
  <c r="AJ117" i="8" s="1"/>
  <c r="AI118" i="8"/>
  <c r="AJ118" i="8" s="1"/>
  <c r="AG85" i="8"/>
  <c r="N85" i="8" s="1"/>
  <c r="Z85" i="8"/>
  <c r="Z123" i="8"/>
  <c r="Z122" i="8"/>
  <c r="AG123" i="8"/>
  <c r="N123" i="8" s="1"/>
  <c r="AG122" i="8"/>
  <c r="N122" i="8" s="1"/>
  <c r="AG23" i="8"/>
  <c r="N23" i="8" s="1"/>
  <c r="Z23" i="8"/>
  <c r="AG45" i="8"/>
  <c r="N45" i="8" s="1"/>
  <c r="Z45" i="8"/>
  <c r="X117" i="8"/>
  <c r="AM117" i="8"/>
  <c r="AU117" i="8"/>
  <c r="AN117" i="8"/>
  <c r="AR117" i="8"/>
  <c r="AK117" i="8"/>
  <c r="AS117" i="8"/>
  <c r="AL117" i="8"/>
  <c r="AP117" i="8"/>
  <c r="AT117" i="8"/>
  <c r="Y117" i="8"/>
  <c r="AZ117" i="8"/>
  <c r="BH117" i="8"/>
  <c r="BA117" i="8"/>
  <c r="AX117" i="8"/>
  <c r="BF117" i="8"/>
  <c r="AY117" i="8"/>
  <c r="BC117" i="8"/>
  <c r="BG117" i="8"/>
  <c r="BE117" i="8"/>
  <c r="X118" i="8"/>
  <c r="AM118" i="8"/>
  <c r="AU118" i="8"/>
  <c r="AR118" i="8"/>
  <c r="AK118" i="8"/>
  <c r="AS118" i="8"/>
  <c r="AL118" i="8"/>
  <c r="AP118" i="8"/>
  <c r="AT118" i="8"/>
  <c r="AN118" i="8"/>
  <c r="Y118" i="8"/>
  <c r="AZ118" i="8"/>
  <c r="BH118" i="8"/>
  <c r="BA118" i="8"/>
  <c r="BE118" i="8"/>
  <c r="AX118" i="8"/>
  <c r="BF118" i="8"/>
  <c r="AY118" i="8"/>
  <c r="BC118" i="8"/>
  <c r="BG118" i="8"/>
  <c r="P118" i="8"/>
  <c r="AF118" i="8"/>
  <c r="AF117" i="8"/>
  <c r="AE117" i="8"/>
  <c r="P117" i="8"/>
  <c r="AE118" i="8"/>
  <c r="BK117" i="8" l="1"/>
  <c r="BK118" i="8"/>
  <c r="AG117" i="8"/>
  <c r="N117" i="8" s="1"/>
  <c r="Z117" i="8"/>
  <c r="AG118" i="8"/>
  <c r="N118" i="8" s="1"/>
  <c r="Z118" i="8"/>
  <c r="B56" i="8" l="1"/>
  <c r="B27" i="8"/>
  <c r="B104" i="8"/>
  <c r="G56" i="8"/>
  <c r="I56" i="8"/>
  <c r="V27" i="8"/>
  <c r="W104" i="8"/>
  <c r="AC104" i="8"/>
  <c r="K56" i="8"/>
  <c r="F27" i="8"/>
  <c r="M27" i="8"/>
  <c r="AD27" i="8"/>
  <c r="W27" i="8"/>
  <c r="F56" i="8"/>
  <c r="V56" i="8"/>
  <c r="U56" i="8"/>
  <c r="M104" i="8"/>
  <c r="V104" i="8"/>
  <c r="U27" i="8"/>
  <c r="J56" i="8"/>
  <c r="M56" i="8"/>
  <c r="H27" i="8"/>
  <c r="AD56" i="8"/>
  <c r="K104" i="8"/>
  <c r="O27" i="8"/>
  <c r="S27" i="8" s="1"/>
  <c r="P27" i="8"/>
  <c r="H104" i="8"/>
  <c r="O104" i="8"/>
  <c r="L27" i="8"/>
  <c r="AD104" i="8"/>
  <c r="P104" i="8"/>
  <c r="G104" i="8"/>
  <c r="Q27" i="8"/>
  <c r="H56" i="8"/>
  <c r="E104" i="8"/>
  <c r="L56" i="8"/>
  <c r="G27" i="8"/>
  <c r="F104" i="8"/>
  <c r="I104" i="8"/>
  <c r="E56" i="8"/>
  <c r="R27" i="8"/>
  <c r="U104" i="8"/>
  <c r="J104" i="8"/>
  <c r="K27" i="8"/>
  <c r="I27" i="8"/>
  <c r="AC56" i="8"/>
  <c r="L104" i="8"/>
  <c r="T27" i="8"/>
  <c r="AC27" i="8"/>
  <c r="E27" i="8"/>
  <c r="W56" i="8"/>
  <c r="O56" i="8"/>
  <c r="J27" i="8"/>
  <c r="T104" i="8"/>
  <c r="S104" i="8"/>
  <c r="Q104" i="8"/>
  <c r="R56" i="8"/>
  <c r="T56" i="8"/>
  <c r="P56" i="8"/>
  <c r="Q56" i="8"/>
  <c r="AI27" i="8" l="1"/>
  <c r="AJ27" i="8" s="1"/>
  <c r="AI56" i="8"/>
  <c r="AJ56" i="8" s="1"/>
  <c r="AI104" i="8"/>
  <c r="AJ104" i="8" s="1"/>
  <c r="BK56" i="8"/>
  <c r="X56" i="8"/>
  <c r="AM56" i="8"/>
  <c r="AQ56" i="8"/>
  <c r="AU56" i="8"/>
  <c r="AN56" i="8"/>
  <c r="AR56" i="8"/>
  <c r="AK56" i="8"/>
  <c r="AO56" i="8"/>
  <c r="AL56" i="8"/>
  <c r="AT56" i="8"/>
  <c r="Y56" i="8"/>
  <c r="AZ56" i="8"/>
  <c r="BD56" i="8"/>
  <c r="BH56" i="8"/>
  <c r="AX56" i="8"/>
  <c r="BF56" i="8"/>
  <c r="AY56" i="8"/>
  <c r="BC56" i="8"/>
  <c r="BG56" i="8"/>
  <c r="BA56" i="8"/>
  <c r="BK27" i="8"/>
  <c r="X27" i="8"/>
  <c r="AM27" i="8"/>
  <c r="AU27" i="8"/>
  <c r="AN27" i="8"/>
  <c r="AR27" i="8"/>
  <c r="AK27" i="8"/>
  <c r="AO27" i="8"/>
  <c r="AS27" i="8"/>
  <c r="AL27" i="8"/>
  <c r="AP27" i="8"/>
  <c r="AT27" i="8"/>
  <c r="Y27" i="8"/>
  <c r="AZ27" i="8"/>
  <c r="BD27" i="8"/>
  <c r="BH27" i="8"/>
  <c r="BA27" i="8"/>
  <c r="BE27" i="8"/>
  <c r="AX27" i="8"/>
  <c r="BF27" i="8"/>
  <c r="AY27" i="8"/>
  <c r="BC27" i="8"/>
  <c r="BG27" i="8"/>
  <c r="BK104" i="8"/>
  <c r="AY104" i="8"/>
  <c r="BC104" i="8"/>
  <c r="AZ104" i="8"/>
  <c r="BD104" i="8"/>
  <c r="BA104" i="8"/>
  <c r="BE104" i="8"/>
  <c r="AX104" i="8"/>
  <c r="BB104" i="8"/>
  <c r="BF104" i="8"/>
  <c r="X104" i="8"/>
  <c r="AL104" i="8"/>
  <c r="AP104" i="8"/>
  <c r="AM104" i="8"/>
  <c r="AQ104" i="8"/>
  <c r="AN104" i="8"/>
  <c r="AR104" i="8"/>
  <c r="AK104" i="8"/>
  <c r="AO104" i="8"/>
  <c r="AS104" i="8"/>
  <c r="Y104" i="8"/>
  <c r="S56" i="8"/>
  <c r="AF27" i="8"/>
  <c r="AE56" i="8"/>
  <c r="AE104" i="8"/>
  <c r="AF56" i="8"/>
  <c r="AF104" i="8"/>
  <c r="AE27" i="8"/>
  <c r="R104" i="8"/>
  <c r="AG56" i="8" l="1"/>
  <c r="N56" i="8" s="1"/>
  <c r="Z56" i="8"/>
  <c r="AG27" i="8"/>
  <c r="N27" i="8" s="1"/>
  <c r="Z27" i="8"/>
  <c r="AG104" i="8"/>
  <c r="N104" i="8" s="1"/>
  <c r="Z104" i="8"/>
  <c r="B129" i="8" l="1"/>
  <c r="W129" i="8"/>
  <c r="V129" i="8"/>
  <c r="G129" i="8"/>
  <c r="O129" i="8"/>
  <c r="F129" i="8"/>
  <c r="Q129" i="8"/>
  <c r="I129" i="8"/>
  <c r="M129" i="8"/>
  <c r="R129" i="8"/>
  <c r="K129" i="8"/>
  <c r="L129" i="8"/>
  <c r="S129" i="8"/>
  <c r="J129" i="8"/>
  <c r="U129" i="8"/>
  <c r="P129" i="8"/>
  <c r="AD129" i="8"/>
  <c r="H129" i="8"/>
  <c r="T129" i="8"/>
  <c r="E129" i="8"/>
  <c r="AC129" i="8"/>
  <c r="AI129" i="8" l="1"/>
  <c r="AJ129" i="8" s="1"/>
  <c r="BK129" i="8"/>
  <c r="X129" i="8"/>
  <c r="AM129" i="8"/>
  <c r="AQ129" i="8"/>
  <c r="AR129" i="8"/>
  <c r="AK129" i="8"/>
  <c r="AO129" i="8"/>
  <c r="AS129" i="8"/>
  <c r="AL129" i="8"/>
  <c r="AP129" i="8"/>
  <c r="AN129" i="8"/>
  <c r="Y129" i="8"/>
  <c r="AZ129" i="8"/>
  <c r="BD129" i="8"/>
  <c r="BH129" i="8"/>
  <c r="BA129" i="8"/>
  <c r="AX129" i="8"/>
  <c r="BB129" i="8"/>
  <c r="BF129" i="8"/>
  <c r="AY129" i="8"/>
  <c r="BC129" i="8"/>
  <c r="B91" i="8"/>
  <c r="B28" i="8"/>
  <c r="M48" i="8"/>
  <c r="M49" i="8"/>
  <c r="M19" i="8"/>
  <c r="M101" i="8"/>
  <c r="M67" i="8"/>
  <c r="M61" i="8"/>
  <c r="M39" i="8"/>
  <c r="M95" i="8"/>
  <c r="M81" i="8"/>
  <c r="M62" i="8"/>
  <c r="O28" i="8"/>
  <c r="M134" i="8"/>
  <c r="M108" i="8"/>
  <c r="M34" i="8"/>
  <c r="M44" i="8"/>
  <c r="M51" i="8"/>
  <c r="M109" i="8"/>
  <c r="M78" i="8"/>
  <c r="T28" i="8"/>
  <c r="M9" i="8"/>
  <c r="I28" i="8"/>
  <c r="F28" i="8"/>
  <c r="M31" i="8"/>
  <c r="M86" i="8"/>
  <c r="M57" i="8"/>
  <c r="M97" i="8"/>
  <c r="M46" i="8"/>
  <c r="G28" i="8"/>
  <c r="M35" i="8"/>
  <c r="M32" i="8"/>
  <c r="M132" i="8"/>
  <c r="M89" i="8"/>
  <c r="M54" i="8"/>
  <c r="M103" i="8"/>
  <c r="M37" i="8"/>
  <c r="M112" i="8"/>
  <c r="M55" i="8"/>
  <c r="M110" i="8"/>
  <c r="M73" i="8"/>
  <c r="M99" i="8"/>
  <c r="M24" i="8"/>
  <c r="M11" i="8"/>
  <c r="M43" i="8"/>
  <c r="M80" i="8"/>
  <c r="M128" i="8"/>
  <c r="M69" i="8"/>
  <c r="M17" i="8"/>
  <c r="U91" i="8"/>
  <c r="M119" i="8"/>
  <c r="M68" i="8"/>
  <c r="M72" i="8"/>
  <c r="M42" i="8"/>
  <c r="R28" i="8"/>
  <c r="AD91" i="8"/>
  <c r="W91" i="8"/>
  <c r="M90" i="8"/>
  <c r="O91" i="8"/>
  <c r="M106" i="8"/>
  <c r="W28" i="8"/>
  <c r="M33" i="8"/>
  <c r="M130" i="8"/>
  <c r="M111" i="8"/>
  <c r="V91" i="8"/>
  <c r="K28" i="8"/>
  <c r="M21" i="8"/>
  <c r="M25" i="8"/>
  <c r="M28" i="8"/>
  <c r="AF129" i="8"/>
  <c r="M52" i="8"/>
  <c r="M94" i="8"/>
  <c r="E91" i="8"/>
  <c r="F91" i="8"/>
  <c r="M26" i="8"/>
  <c r="M77" i="8"/>
  <c r="V28" i="8"/>
  <c r="M47" i="8"/>
  <c r="M133" i="8"/>
  <c r="M131" i="8"/>
  <c r="M16" i="8"/>
  <c r="K91" i="8"/>
  <c r="M40" i="8"/>
  <c r="M96" i="8"/>
  <c r="L28" i="8"/>
  <c r="M83" i="8"/>
  <c r="M30" i="8"/>
  <c r="M36" i="8"/>
  <c r="M120" i="8"/>
  <c r="M22" i="8"/>
  <c r="M58" i="8"/>
  <c r="M70" i="8"/>
  <c r="M105" i="8"/>
  <c r="M114" i="8"/>
  <c r="M92" i="8"/>
  <c r="U28" i="8"/>
  <c r="J91" i="8"/>
  <c r="M74" i="8"/>
  <c r="M71" i="8"/>
  <c r="M121" i="8"/>
  <c r="I91" i="8"/>
  <c r="M10" i="8"/>
  <c r="M65" i="8"/>
  <c r="M66" i="8"/>
  <c r="M91" i="8"/>
  <c r="G91" i="8"/>
  <c r="M13" i="8"/>
  <c r="AD28" i="8"/>
  <c r="J28" i="8"/>
  <c r="AC91" i="8"/>
  <c r="M107" i="8"/>
  <c r="M41" i="8"/>
  <c r="AE129" i="8"/>
  <c r="M60" i="8"/>
  <c r="AC28" i="8"/>
  <c r="M53" i="8"/>
  <c r="M63" i="8"/>
  <c r="H91" i="8"/>
  <c r="M125" i="8"/>
  <c r="E28" i="8"/>
  <c r="M127" i="8"/>
  <c r="R91" i="8"/>
  <c r="M14" i="8"/>
  <c r="M8" i="8"/>
  <c r="M29" i="8"/>
  <c r="M113" i="8"/>
  <c r="M124" i="8"/>
  <c r="M88" i="8"/>
  <c r="M15" i="8"/>
  <c r="M87" i="8"/>
  <c r="M100" i="8"/>
  <c r="M76" i="8"/>
  <c r="M84" i="8"/>
  <c r="M98" i="8"/>
  <c r="M126" i="8"/>
  <c r="S28" i="8"/>
  <c r="Q91" i="8"/>
  <c r="M38" i="8"/>
  <c r="M115" i="8"/>
  <c r="M12" i="8"/>
  <c r="H28" i="8"/>
  <c r="M75" i="8"/>
  <c r="M82" i="8"/>
  <c r="M64" i="8"/>
  <c r="M93" i="8"/>
  <c r="M102" i="8"/>
  <c r="M7" i="8"/>
  <c r="M20" i="8"/>
  <c r="L91" i="8"/>
  <c r="M79" i="8"/>
  <c r="M18" i="8"/>
  <c r="M59" i="8"/>
  <c r="S91" i="8"/>
  <c r="P91" i="8"/>
  <c r="T91" i="8"/>
  <c r="AI28" i="8" l="1"/>
  <c r="AJ28" i="8" s="1"/>
  <c r="AI91" i="8"/>
  <c r="AJ91" i="8" s="1"/>
  <c r="AG129" i="8"/>
  <c r="N129" i="8" s="1"/>
  <c r="Z129" i="8"/>
  <c r="BK91" i="8"/>
  <c r="AN91" i="8"/>
  <c r="AR91" i="8"/>
  <c r="AL91" i="8"/>
  <c r="AP91" i="8"/>
  <c r="AU91" i="8"/>
  <c r="AK91" i="8"/>
  <c r="AO91" i="8"/>
  <c r="AT91" i="8"/>
  <c r="AM91" i="8"/>
  <c r="X91" i="8"/>
  <c r="Y91" i="8"/>
  <c r="BA91" i="8"/>
  <c r="BE91" i="8"/>
  <c r="AY91" i="8"/>
  <c r="BG91" i="8"/>
  <c r="AX91" i="8"/>
  <c r="BB91" i="8"/>
  <c r="BF91" i="8"/>
  <c r="AZ91" i="8"/>
  <c r="BD91" i="8"/>
  <c r="BH91" i="8"/>
  <c r="AN28" i="8"/>
  <c r="AR28" i="8"/>
  <c r="AK28" i="8"/>
  <c r="AO28" i="8"/>
  <c r="AS28" i="8"/>
  <c r="AL28" i="8"/>
  <c r="AP28" i="8"/>
  <c r="AT28" i="8"/>
  <c r="AM28" i="8"/>
  <c r="AU28" i="8"/>
  <c r="Y28" i="8"/>
  <c r="X28" i="8"/>
  <c r="BA28" i="8"/>
  <c r="BE28" i="8"/>
  <c r="AX28" i="8"/>
  <c r="BB28" i="8"/>
  <c r="BF28" i="8"/>
  <c r="AY28" i="8"/>
  <c r="BG28" i="8"/>
  <c r="AZ28" i="8"/>
  <c r="BD28" i="8"/>
  <c r="BH28" i="8"/>
  <c r="L2" i="7"/>
  <c r="BA4" i="6" s="1"/>
  <c r="B2" i="7"/>
  <c r="AQ4" i="6" s="1"/>
  <c r="AQ661" i="6" s="1"/>
  <c r="BL6" i="8"/>
  <c r="E458" i="11"/>
  <c r="E457" i="11"/>
  <c r="BP456" i="11"/>
  <c r="E456" i="11"/>
  <c r="BP455" i="11"/>
  <c r="E455" i="11"/>
  <c r="BP164" i="11"/>
  <c r="BP163" i="11"/>
  <c r="BS137" i="11"/>
  <c r="BR137" i="11"/>
  <c r="BQ137" i="11"/>
  <c r="BP137" i="11"/>
  <c r="BO137" i="11"/>
  <c r="BN137" i="11"/>
  <c r="BM137" i="11"/>
  <c r="BL137" i="11"/>
  <c r="BK137" i="11"/>
  <c r="BJ137" i="11"/>
  <c r="BI137" i="11"/>
  <c r="BF137" i="11"/>
  <c r="BE137" i="11"/>
  <c r="BD137" i="11"/>
  <c r="BC137" i="11"/>
  <c r="BB137" i="11"/>
  <c r="BA137" i="11"/>
  <c r="AZ137" i="11"/>
  <c r="AY137" i="11"/>
  <c r="AX137" i="11"/>
  <c r="AW137" i="11"/>
  <c r="AV137" i="11"/>
  <c r="BG137" i="11" s="1"/>
  <c r="AS137" i="11"/>
  <c r="AR137" i="11"/>
  <c r="AQ137" i="11"/>
  <c r="AP137" i="11"/>
  <c r="AO137" i="11"/>
  <c r="AN137" i="11"/>
  <c r="AM137" i="11"/>
  <c r="AT137" i="11" s="1"/>
  <c r="AL137" i="11"/>
  <c r="AK137" i="11"/>
  <c r="AJ137" i="11"/>
  <c r="AI137" i="11"/>
  <c r="C3" i="11"/>
  <c r="A3" i="11"/>
  <c r="O2" i="11"/>
  <c r="E508" i="8"/>
  <c r="E507" i="8"/>
  <c r="BR506" i="8"/>
  <c r="E506" i="8"/>
  <c r="BR505" i="8"/>
  <c r="E505" i="8"/>
  <c r="BR214" i="8"/>
  <c r="BR213" i="8"/>
  <c r="B134" i="8"/>
  <c r="B133" i="8"/>
  <c r="B132" i="8"/>
  <c r="B130" i="8"/>
  <c r="B131" i="8"/>
  <c r="B128" i="8"/>
  <c r="B127" i="8"/>
  <c r="B125" i="8"/>
  <c r="B126" i="8"/>
  <c r="B124" i="8"/>
  <c r="B121" i="8"/>
  <c r="B119" i="8"/>
  <c r="B115" i="8"/>
  <c r="B114" i="8"/>
  <c r="B113" i="8"/>
  <c r="B112" i="8"/>
  <c r="B111" i="8"/>
  <c r="B110" i="8"/>
  <c r="B109" i="8"/>
  <c r="B108" i="8"/>
  <c r="B107" i="8"/>
  <c r="B106" i="8"/>
  <c r="B103" i="8"/>
  <c r="B101" i="8"/>
  <c r="B100" i="8"/>
  <c r="B99" i="8"/>
  <c r="B98" i="8"/>
  <c r="B97" i="8"/>
  <c r="B96" i="8"/>
  <c r="B95" i="8"/>
  <c r="B94" i="8"/>
  <c r="B92" i="8"/>
  <c r="B90" i="8"/>
  <c r="B86" i="8"/>
  <c r="B84" i="8"/>
  <c r="B83" i="8"/>
  <c r="B82" i="8"/>
  <c r="B81" i="8"/>
  <c r="B80" i="8"/>
  <c r="B79" i="8"/>
  <c r="B78" i="8"/>
  <c r="B77" i="8"/>
  <c r="B76" i="8"/>
  <c r="B75" i="8"/>
  <c r="B73" i="8"/>
  <c r="B72" i="8"/>
  <c r="B71" i="8"/>
  <c r="B70" i="8"/>
  <c r="B69" i="8"/>
  <c r="B68" i="8"/>
  <c r="B67" i="8"/>
  <c r="B66" i="8"/>
  <c r="B64" i="8"/>
  <c r="B63" i="8"/>
  <c r="B62" i="8"/>
  <c r="B61" i="8"/>
  <c r="B60" i="8"/>
  <c r="B59" i="8"/>
  <c r="B36" i="8"/>
  <c r="B58" i="8"/>
  <c r="B57" i="8"/>
  <c r="B55" i="8"/>
  <c r="B54" i="8"/>
  <c r="B53" i="8"/>
  <c r="B52" i="8"/>
  <c r="B51" i="8"/>
  <c r="B49" i="8"/>
  <c r="B48" i="8"/>
  <c r="B47" i="8"/>
  <c r="B46" i="8"/>
  <c r="B44" i="8"/>
  <c r="B42" i="8"/>
  <c r="B40" i="8"/>
  <c r="B37" i="8"/>
  <c r="B35" i="8"/>
  <c r="B33" i="8"/>
  <c r="B34" i="8"/>
  <c r="B32" i="8"/>
  <c r="B31" i="8"/>
  <c r="B30" i="8"/>
  <c r="B29" i="8"/>
  <c r="B26" i="8"/>
  <c r="B25" i="8"/>
  <c r="B24" i="8"/>
  <c r="B22" i="8"/>
  <c r="B21" i="8"/>
  <c r="B20" i="8"/>
  <c r="B19" i="8"/>
  <c r="B17" i="8"/>
  <c r="B15" i="8"/>
  <c r="B14" i="8"/>
  <c r="B12" i="8"/>
  <c r="C3" i="8"/>
  <c r="P2" i="8"/>
  <c r="BP193" i="11"/>
  <c r="BP192" i="11"/>
  <c r="BR242" i="8"/>
  <c r="BR243" i="8"/>
  <c r="P28" i="8"/>
  <c r="U35" i="8"/>
  <c r="I51" i="8"/>
  <c r="F68" i="8"/>
  <c r="J67" i="8"/>
  <c r="O38" i="8"/>
  <c r="I20" i="8"/>
  <c r="I43" i="8"/>
  <c r="K112" i="8"/>
  <c r="K92" i="8"/>
  <c r="F66" i="8"/>
  <c r="L15" i="8"/>
  <c r="F79" i="8"/>
  <c r="O39" i="8"/>
  <c r="O84" i="8"/>
  <c r="F98" i="8"/>
  <c r="AD72" i="8"/>
  <c r="O132" i="8"/>
  <c r="E12" i="8"/>
  <c r="AD43" i="8"/>
  <c r="F25" i="8"/>
  <c r="L127" i="8"/>
  <c r="I12" i="11"/>
  <c r="U12" i="8"/>
  <c r="V13" i="11"/>
  <c r="W46" i="8"/>
  <c r="G22" i="8"/>
  <c r="L77" i="8"/>
  <c r="E102" i="8"/>
  <c r="H63" i="8"/>
  <c r="I15" i="11"/>
  <c r="AD65" i="8"/>
  <c r="W25" i="8"/>
  <c r="G65" i="8"/>
  <c r="J55" i="8"/>
  <c r="G81" i="8"/>
  <c r="F16" i="8"/>
  <c r="I59" i="8"/>
  <c r="E120" i="8"/>
  <c r="G58" i="8"/>
  <c r="AC52" i="8"/>
  <c r="I10" i="11"/>
  <c r="L8" i="11"/>
  <c r="V127" i="8"/>
  <c r="AD73" i="8"/>
  <c r="K59" i="8"/>
  <c r="F8" i="8"/>
  <c r="U107" i="8"/>
  <c r="E25" i="8"/>
  <c r="E134" i="8"/>
  <c r="W111" i="8"/>
  <c r="AD25" i="8"/>
  <c r="J52" i="8"/>
  <c r="F13" i="11"/>
  <c r="H121" i="8"/>
  <c r="L16" i="8"/>
  <c r="K17" i="11"/>
  <c r="AC61" i="8"/>
  <c r="V92" i="8"/>
  <c r="U110" i="8"/>
  <c r="AC112" i="8"/>
  <c r="AC24" i="8"/>
  <c r="K120" i="8"/>
  <c r="J96" i="8"/>
  <c r="V121" i="8"/>
  <c r="L65" i="8"/>
  <c r="W13" i="8"/>
  <c r="I106" i="8"/>
  <c r="AD29" i="8"/>
  <c r="K119" i="8"/>
  <c r="U17" i="11"/>
  <c r="W82" i="8"/>
  <c r="AC77" i="8"/>
  <c r="V103" i="8"/>
  <c r="AD100" i="8"/>
  <c r="L94" i="8"/>
  <c r="K78" i="8"/>
  <c r="F75" i="8"/>
  <c r="K36" i="8"/>
  <c r="H112" i="8"/>
  <c r="AC48" i="8"/>
  <c r="F26" i="8"/>
  <c r="AF91" i="8"/>
  <c r="AC111" i="8"/>
  <c r="I54" i="8"/>
  <c r="W110" i="8"/>
  <c r="G55" i="8"/>
  <c r="E60" i="8"/>
  <c r="W81" i="8"/>
  <c r="E35" i="8"/>
  <c r="I64" i="8"/>
  <c r="AD92" i="8"/>
  <c r="AD31" i="8"/>
  <c r="H80" i="8"/>
  <c r="AD26" i="8"/>
  <c r="I57" i="8"/>
  <c r="F60" i="8"/>
  <c r="L47" i="8"/>
  <c r="V19" i="11"/>
  <c r="L42" i="8"/>
  <c r="G88" i="8"/>
  <c r="L30" i="8"/>
  <c r="AC8" i="8"/>
  <c r="T13" i="11"/>
  <c r="F35" i="8"/>
  <c r="E81" i="8"/>
  <c r="K125" i="8"/>
  <c r="G32" i="8"/>
  <c r="E93" i="8"/>
  <c r="AD93" i="8"/>
  <c r="O67" i="8"/>
  <c r="E69" i="8"/>
  <c r="J11" i="8"/>
  <c r="J25" i="8"/>
  <c r="J30" i="8"/>
  <c r="E31" i="8"/>
  <c r="AB8" i="11"/>
  <c r="E115" i="8"/>
  <c r="G92" i="8"/>
  <c r="AC44" i="8"/>
  <c r="J42" i="8"/>
  <c r="AB20" i="11"/>
  <c r="L133" i="8"/>
  <c r="W89" i="8"/>
  <c r="AD13" i="8"/>
  <c r="L96" i="8"/>
  <c r="T21" i="11"/>
  <c r="AD58" i="8"/>
  <c r="K7" i="11"/>
  <c r="K114" i="8"/>
  <c r="U105" i="8"/>
  <c r="L7" i="8"/>
  <c r="G99" i="8"/>
  <c r="J8" i="8"/>
  <c r="L84" i="8"/>
  <c r="K11" i="8"/>
  <c r="K37" i="8"/>
  <c r="L111" i="8"/>
  <c r="E110" i="8"/>
  <c r="W21" i="8"/>
  <c r="AD132" i="8"/>
  <c r="J37" i="8"/>
  <c r="U73" i="8"/>
  <c r="AC90" i="8"/>
  <c r="AD97" i="8"/>
  <c r="I49" i="8"/>
  <c r="K60" i="8"/>
  <c r="H111" i="8"/>
  <c r="I21" i="11"/>
  <c r="J41" i="8"/>
  <c r="W7" i="8"/>
  <c r="G13" i="11"/>
  <c r="U120" i="8"/>
  <c r="G68" i="8"/>
  <c r="L29" i="8"/>
  <c r="K13" i="8"/>
  <c r="AD95" i="8"/>
  <c r="I46" i="8"/>
  <c r="H64" i="8"/>
  <c r="W113" i="8"/>
  <c r="J16" i="11"/>
  <c r="I37" i="8"/>
  <c r="U76" i="8"/>
  <c r="F64" i="8"/>
  <c r="W107" i="8"/>
  <c r="E41" i="8"/>
  <c r="W96" i="8"/>
  <c r="AC69" i="8"/>
  <c r="K12" i="8"/>
  <c r="K10" i="8"/>
  <c r="F81" i="8"/>
  <c r="I77" i="8"/>
  <c r="AC95" i="8"/>
  <c r="F130" i="8"/>
  <c r="V102" i="8"/>
  <c r="V25" i="8"/>
  <c r="U87" i="8"/>
  <c r="U93" i="8"/>
  <c r="G18" i="8"/>
  <c r="F32" i="8"/>
  <c r="G51" i="8"/>
  <c r="O100" i="8"/>
  <c r="K84" i="8"/>
  <c r="L60" i="8"/>
  <c r="I103" i="8"/>
  <c r="AD109" i="8"/>
  <c r="E52" i="8"/>
  <c r="AD106" i="8"/>
  <c r="V20" i="11"/>
  <c r="L49" i="8"/>
  <c r="E15" i="8"/>
  <c r="I41" i="8"/>
  <c r="O13" i="8"/>
  <c r="I73" i="8"/>
  <c r="U65" i="8"/>
  <c r="E9" i="8"/>
  <c r="I114" i="8"/>
  <c r="F21" i="8"/>
  <c r="O29" i="8"/>
  <c r="W37" i="8"/>
  <c r="K44" i="8"/>
  <c r="W11" i="8"/>
  <c r="G49" i="8"/>
  <c r="I12" i="8"/>
  <c r="O120" i="8"/>
  <c r="I107" i="8"/>
  <c r="K67" i="8"/>
  <c r="K19" i="11"/>
  <c r="AD53" i="8"/>
  <c r="E10" i="8"/>
  <c r="H33" i="8"/>
  <c r="J134" i="8"/>
  <c r="AD88" i="8"/>
  <c r="W119" i="8"/>
  <c r="O77" i="8"/>
  <c r="O125" i="8"/>
  <c r="L88" i="8"/>
  <c r="J98" i="8"/>
  <c r="J13" i="8"/>
  <c r="K16" i="8"/>
  <c r="E21" i="8"/>
  <c r="U106" i="8"/>
  <c r="O111" i="8"/>
  <c r="E131" i="8"/>
  <c r="U25" i="8"/>
  <c r="V88" i="8"/>
  <c r="J130" i="8"/>
  <c r="I127" i="8"/>
  <c r="U102" i="8"/>
  <c r="F113" i="8"/>
  <c r="E40" i="8"/>
  <c r="G7" i="11"/>
  <c r="F72" i="8"/>
  <c r="AD35" i="8"/>
  <c r="F133" i="8"/>
  <c r="AD18" i="8"/>
  <c r="I52" i="8"/>
  <c r="L32" i="8"/>
  <c r="AC102" i="8"/>
  <c r="L10" i="8"/>
  <c r="I35" i="8"/>
  <c r="E12" i="11"/>
  <c r="G29" i="8"/>
  <c r="K133" i="8"/>
  <c r="K131" i="8"/>
  <c r="H48" i="8"/>
  <c r="AD38" i="8"/>
  <c r="U109" i="8"/>
  <c r="W41" i="8"/>
  <c r="W65" i="8"/>
  <c r="AD83" i="8"/>
  <c r="O11" i="8"/>
  <c r="L43" i="8"/>
  <c r="E68" i="8"/>
  <c r="G96" i="8"/>
  <c r="AD110" i="8"/>
  <c r="L66" i="8"/>
  <c r="T19" i="11"/>
  <c r="G1" i="8"/>
  <c r="O130" i="8"/>
  <c r="O88" i="8"/>
  <c r="U66" i="8"/>
  <c r="E107" i="8"/>
  <c r="J10" i="8"/>
  <c r="J49" i="8"/>
  <c r="AC106" i="8"/>
  <c r="W43" i="8"/>
  <c r="AD101" i="8"/>
  <c r="V35" i="8"/>
  <c r="I69" i="8"/>
  <c r="G83" i="8"/>
  <c r="J82" i="8"/>
  <c r="J100" i="8"/>
  <c r="O101" i="8"/>
  <c r="K96" i="8"/>
  <c r="F19" i="11"/>
  <c r="K25" i="8"/>
  <c r="U34" i="8"/>
  <c r="F102" i="8"/>
  <c r="F112" i="8"/>
  <c r="AD36" i="8"/>
  <c r="V18" i="11"/>
  <c r="F134" i="8"/>
  <c r="H101" i="8"/>
  <c r="W130" i="8"/>
  <c r="AD128" i="8"/>
  <c r="H119" i="8"/>
  <c r="I120" i="8"/>
  <c r="F15" i="11"/>
  <c r="L132" i="8"/>
  <c r="J71" i="8"/>
  <c r="H14" i="11"/>
  <c r="H32" i="8"/>
  <c r="AB21" i="11"/>
  <c r="O57" i="8"/>
  <c r="E10" i="11"/>
  <c r="G16" i="11"/>
  <c r="F43" i="8"/>
  <c r="V10" i="8"/>
  <c r="O75" i="8"/>
  <c r="W126" i="8"/>
  <c r="V67" i="8"/>
  <c r="F37" i="8"/>
  <c r="F46" i="8"/>
  <c r="K107" i="8"/>
  <c r="L87" i="8"/>
  <c r="AB22" i="11"/>
  <c r="Q125" i="8"/>
  <c r="H506" i="8"/>
  <c r="H44" i="8"/>
  <c r="L102" i="8"/>
  <c r="AD80" i="8"/>
  <c r="U41" i="8"/>
  <c r="G94" i="8"/>
  <c r="K89" i="8"/>
  <c r="F17" i="11"/>
  <c r="AD19" i="8"/>
  <c r="O16" i="8"/>
  <c r="L16" i="11"/>
  <c r="H19" i="11"/>
  <c r="J22" i="8"/>
  <c r="AD119" i="8"/>
  <c r="V113" i="8"/>
  <c r="U111" i="8"/>
  <c r="H115" i="8"/>
  <c r="J83" i="8"/>
  <c r="F42" i="8"/>
  <c r="I119" i="8"/>
  <c r="J10" i="11"/>
  <c r="I10" i="8"/>
  <c r="J109" i="8"/>
  <c r="I130" i="8"/>
  <c r="F114" i="8"/>
  <c r="AD67" i="8"/>
  <c r="L36" i="8"/>
  <c r="G95" i="8"/>
  <c r="U15" i="8"/>
  <c r="AC97" i="8"/>
  <c r="T8" i="11"/>
  <c r="H18" i="11"/>
  <c r="J102" i="8"/>
  <c r="AD111" i="8"/>
  <c r="W115" i="8"/>
  <c r="W12" i="8"/>
  <c r="G105" i="8"/>
  <c r="J107" i="8"/>
  <c r="U7" i="8"/>
  <c r="K66" i="8"/>
  <c r="L124" i="8"/>
  <c r="K35" i="8"/>
  <c r="W30" i="8"/>
  <c r="O97" i="8"/>
  <c r="P97" i="8" s="1"/>
  <c r="AD7" i="8"/>
  <c r="G42" i="8"/>
  <c r="F70" i="8"/>
  <c r="F110" i="8"/>
  <c r="O96" i="8"/>
  <c r="AD66" i="8"/>
  <c r="AD46" i="8"/>
  <c r="G41" i="8"/>
  <c r="W132" i="8"/>
  <c r="U78" i="8"/>
  <c r="J36" i="8"/>
  <c r="V108" i="8"/>
  <c r="H457" i="11"/>
  <c r="L92" i="8"/>
  <c r="K70" i="8"/>
  <c r="AD84" i="8"/>
  <c r="U32" i="8"/>
  <c r="G64" i="8"/>
  <c r="K132" i="8"/>
  <c r="W32" i="8"/>
  <c r="U31" i="8"/>
  <c r="AC109" i="8"/>
  <c r="K69" i="8"/>
  <c r="J20" i="11"/>
  <c r="W72" i="8"/>
  <c r="AC36" i="8"/>
  <c r="AC21" i="11"/>
  <c r="E111" i="8"/>
  <c r="AC114" i="8"/>
  <c r="H47" i="8"/>
  <c r="W97" i="8"/>
  <c r="T16" i="8"/>
  <c r="V126" i="8"/>
  <c r="G82" i="8"/>
  <c r="F7" i="11"/>
  <c r="AC105" i="8"/>
  <c r="H14" i="8"/>
  <c r="AC66" i="8"/>
  <c r="L12" i="8"/>
  <c r="J32" i="8"/>
  <c r="K19" i="8"/>
  <c r="AC87" i="8"/>
  <c r="H70" i="8"/>
  <c r="V84" i="8"/>
  <c r="AD102" i="8"/>
  <c r="U16" i="11"/>
  <c r="I13" i="8"/>
  <c r="AC10" i="8"/>
  <c r="W78" i="8"/>
  <c r="J19" i="11"/>
  <c r="O89" i="8"/>
  <c r="AD54" i="8"/>
  <c r="J35" i="8"/>
  <c r="V128" i="8"/>
  <c r="L53" i="8"/>
  <c r="F34" i="8"/>
  <c r="AD81" i="8"/>
  <c r="K83" i="8"/>
  <c r="K100" i="8"/>
  <c r="J15" i="8"/>
  <c r="L75" i="8"/>
  <c r="AD94" i="8"/>
  <c r="O107" i="8"/>
  <c r="K106" i="8"/>
  <c r="AD130" i="8"/>
  <c r="T125" i="8"/>
  <c r="K52" i="8"/>
  <c r="O112" i="8"/>
  <c r="E29" i="8"/>
  <c r="I42" i="8"/>
  <c r="W15" i="8"/>
  <c r="K18" i="8"/>
  <c r="F16" i="11"/>
  <c r="AC128" i="8"/>
  <c r="G11" i="11"/>
  <c r="G84" i="8"/>
  <c r="L120" i="8"/>
  <c r="K68" i="8"/>
  <c r="G66" i="8"/>
  <c r="I58" i="8"/>
  <c r="E7" i="11"/>
  <c r="AD121" i="8"/>
  <c r="O68" i="8"/>
  <c r="O86" i="8"/>
  <c r="V124" i="8"/>
  <c r="U72" i="8"/>
  <c r="E65" i="8"/>
  <c r="U69" i="8"/>
  <c r="I121" i="8"/>
  <c r="U52" i="8"/>
  <c r="L89" i="8"/>
  <c r="U29" i="8"/>
  <c r="I18" i="11"/>
  <c r="W87" i="8"/>
  <c r="I38" i="8"/>
  <c r="F52" i="8"/>
  <c r="I78" i="8"/>
  <c r="I110" i="8"/>
  <c r="F82" i="8"/>
  <c r="J39" i="8"/>
  <c r="G101" i="8"/>
  <c r="F100" i="8"/>
  <c r="I72" i="8"/>
  <c r="I505" i="8"/>
  <c r="G134" i="8"/>
  <c r="J121" i="8"/>
  <c r="AC68" i="8"/>
  <c r="F126" i="8"/>
  <c r="U7" i="11"/>
  <c r="W79" i="8"/>
  <c r="G102" i="8"/>
  <c r="O9" i="8"/>
  <c r="I98" i="8"/>
  <c r="J46" i="8"/>
  <c r="K98" i="8"/>
  <c r="F115" i="8"/>
  <c r="L17" i="11"/>
  <c r="G69" i="8"/>
  <c r="L26" i="8"/>
  <c r="K113" i="8"/>
  <c r="J9" i="11"/>
  <c r="J14" i="8"/>
  <c r="AC43" i="8"/>
  <c r="AD105" i="8"/>
  <c r="G11" i="8"/>
  <c r="W29" i="8"/>
  <c r="AC62" i="8"/>
  <c r="L31" i="8"/>
  <c r="H53" i="8"/>
  <c r="H36" i="8"/>
  <c r="V54" i="8"/>
  <c r="O128" i="8"/>
  <c r="S84" i="8"/>
  <c r="J112" i="8"/>
  <c r="K39" i="8"/>
  <c r="AC63" i="8"/>
  <c r="H16" i="11"/>
  <c r="Q38" i="8"/>
  <c r="T13" i="8"/>
  <c r="U33" i="8"/>
  <c r="U86" i="8"/>
  <c r="AD32" i="8"/>
  <c r="J18" i="11"/>
  <c r="T112" i="8"/>
  <c r="AC131" i="8"/>
  <c r="V33" i="8"/>
  <c r="U63" i="8"/>
  <c r="G93" i="8"/>
  <c r="AC11" i="11"/>
  <c r="E36" i="8"/>
  <c r="F12" i="11"/>
  <c r="AC107" i="8"/>
  <c r="AD57" i="8"/>
  <c r="I62" i="8"/>
  <c r="F97" i="8"/>
  <c r="AC65" i="8"/>
  <c r="K20" i="8"/>
  <c r="S100" i="8"/>
  <c r="AC17" i="8"/>
  <c r="G508" i="8"/>
  <c r="AD77" i="8"/>
  <c r="V9" i="8"/>
  <c r="T20" i="11"/>
  <c r="K102" i="8"/>
  <c r="O79" i="8"/>
  <c r="E84" i="8"/>
  <c r="U42" i="8"/>
  <c r="V10" i="11"/>
  <c r="W34" i="8"/>
  <c r="H65" i="8"/>
  <c r="P88" i="8"/>
  <c r="J16" i="8"/>
  <c r="L81" i="8"/>
  <c r="T16" i="11"/>
  <c r="R89" i="8"/>
  <c r="Q13" i="8"/>
  <c r="F18" i="8"/>
  <c r="F67" i="8"/>
  <c r="K76" i="8"/>
  <c r="G9" i="8"/>
  <c r="U121" i="8"/>
  <c r="E46" i="8"/>
  <c r="W10" i="8"/>
  <c r="W98" i="8"/>
  <c r="O65" i="8"/>
  <c r="R65" i="8" s="1"/>
  <c r="L107" i="8"/>
  <c r="F20" i="11"/>
  <c r="H113" i="8"/>
  <c r="J63" i="8"/>
  <c r="L17" i="8"/>
  <c r="AD52" i="8"/>
  <c r="AC53" i="8"/>
  <c r="U67" i="8"/>
  <c r="L105" i="8"/>
  <c r="AD131" i="8"/>
  <c r="J106" i="8"/>
  <c r="J43" i="8"/>
  <c r="S29" i="8"/>
  <c r="V69" i="8"/>
  <c r="E67" i="8"/>
  <c r="F120" i="8"/>
  <c r="E121" i="8"/>
  <c r="F121" i="8"/>
  <c r="H9" i="8"/>
  <c r="AF28" i="8"/>
  <c r="J7" i="8"/>
  <c r="V132" i="8"/>
  <c r="F90" i="8"/>
  <c r="U24" i="8"/>
  <c r="F36" i="8"/>
  <c r="W100" i="8"/>
  <c r="G127" i="8"/>
  <c r="F22" i="8"/>
  <c r="AC55" i="8"/>
  <c r="F124" i="8"/>
  <c r="O63" i="8"/>
  <c r="T63" i="8" s="1"/>
  <c r="E7" i="8"/>
  <c r="F80" i="8"/>
  <c r="K124" i="8"/>
  <c r="E78" i="8"/>
  <c r="E70" i="8"/>
  <c r="W14" i="8"/>
  <c r="K105" i="8"/>
  <c r="I131" i="8"/>
  <c r="G89" i="8"/>
  <c r="J81" i="8"/>
  <c r="AC113" i="8"/>
  <c r="K128" i="8"/>
  <c r="V17" i="11"/>
  <c r="E49" i="8"/>
  <c r="AD134" i="8"/>
  <c r="G21" i="11"/>
  <c r="AC78" i="8"/>
  <c r="U8" i="11"/>
  <c r="V12" i="11"/>
  <c r="I133" i="8"/>
  <c r="I22" i="8"/>
  <c r="G78" i="8"/>
  <c r="U22" i="11"/>
  <c r="AC126" i="8"/>
  <c r="V70" i="8"/>
  <c r="L18" i="11"/>
  <c r="F33" i="8"/>
  <c r="AD69" i="8"/>
  <c r="G24" i="8"/>
  <c r="I60" i="8"/>
  <c r="O40" i="8"/>
  <c r="O64" i="8"/>
  <c r="K42" i="8"/>
  <c r="Q101" i="8"/>
  <c r="AD47" i="8"/>
  <c r="V114" i="8"/>
  <c r="E63" i="8"/>
  <c r="W20" i="8"/>
  <c r="J62" i="8"/>
  <c r="K11" i="11"/>
  <c r="U79" i="8"/>
  <c r="U16" i="8"/>
  <c r="W92" i="8"/>
  <c r="F49" i="8"/>
  <c r="U48" i="8"/>
  <c r="I68" i="8"/>
  <c r="O114" i="8"/>
  <c r="AC22" i="11"/>
  <c r="G109" i="8"/>
  <c r="I126" i="8"/>
  <c r="U97" i="8"/>
  <c r="K47" i="8"/>
  <c r="E87" i="8"/>
  <c r="AD74" i="8"/>
  <c r="L106" i="8"/>
  <c r="J29" i="8"/>
  <c r="G13" i="8"/>
  <c r="F7" i="8"/>
  <c r="H90" i="8"/>
  <c r="N21" i="11"/>
  <c r="K10" i="11"/>
  <c r="W109" i="8"/>
  <c r="W112" i="8"/>
  <c r="AC20" i="8"/>
  <c r="L33" i="8"/>
  <c r="O108" i="8"/>
  <c r="U126" i="8"/>
  <c r="AD114" i="8"/>
  <c r="U92" i="8"/>
  <c r="W114" i="8"/>
  <c r="J15" i="11"/>
  <c r="O10" i="8"/>
  <c r="U46" i="8"/>
  <c r="L121" i="8"/>
  <c r="L72" i="8"/>
  <c r="E100" i="8"/>
  <c r="P114" i="8"/>
  <c r="G456" i="11"/>
  <c r="I31" i="8"/>
  <c r="E124" i="8"/>
  <c r="W49" i="8"/>
  <c r="G107" i="8"/>
  <c r="E125" i="8"/>
  <c r="H12" i="11"/>
  <c r="U84" i="8"/>
  <c r="L95" i="8"/>
  <c r="H458" i="11"/>
  <c r="AD55" i="8"/>
  <c r="AC33" i="8"/>
  <c r="W102" i="8"/>
  <c r="U58" i="8"/>
  <c r="U75" i="8"/>
  <c r="I111" i="8"/>
  <c r="W93" i="8"/>
  <c r="G18" i="11"/>
  <c r="L125" i="8"/>
  <c r="G35" i="8"/>
  <c r="AD112" i="8"/>
  <c r="I83" i="8"/>
  <c r="AD133" i="8"/>
  <c r="L21" i="11"/>
  <c r="W127" i="8"/>
  <c r="N13" i="11"/>
  <c r="S13" i="11" s="1"/>
  <c r="G17" i="11"/>
  <c r="N17" i="11"/>
  <c r="K7" i="8"/>
  <c r="I11" i="11"/>
  <c r="S11" i="8"/>
  <c r="AD78" i="8"/>
  <c r="E11" i="11"/>
  <c r="W64" i="8"/>
  <c r="F107" i="8"/>
  <c r="W55" i="8"/>
  <c r="O36" i="8"/>
  <c r="AC26" i="8"/>
  <c r="AD87" i="8"/>
  <c r="W48" i="8"/>
  <c r="F119" i="8"/>
  <c r="AD64" i="8"/>
  <c r="G25" i="8"/>
  <c r="L20" i="11"/>
  <c r="U99" i="8"/>
  <c r="E79" i="8"/>
  <c r="H455" i="11"/>
  <c r="AD11" i="8"/>
  <c r="AC37" i="8"/>
  <c r="G87" i="8"/>
  <c r="E96" i="8"/>
  <c r="V61" i="8"/>
  <c r="F86" i="8"/>
  <c r="I96" i="8"/>
  <c r="G128" i="8"/>
  <c r="J124" i="8"/>
  <c r="G2" i="8"/>
  <c r="Q16" i="8"/>
  <c r="U88" i="8"/>
  <c r="K88" i="8"/>
  <c r="L74" i="8"/>
  <c r="H25" i="8"/>
  <c r="W120" i="8"/>
  <c r="E59" i="8"/>
  <c r="G15" i="11"/>
  <c r="K64" i="8"/>
  <c r="V134" i="8"/>
  <c r="G48" i="8"/>
  <c r="E22" i="11"/>
  <c r="V95" i="8"/>
  <c r="K130" i="8"/>
  <c r="F57" i="8"/>
  <c r="V82" i="8"/>
  <c r="V36" i="8"/>
  <c r="G17" i="8"/>
  <c r="W105" i="8"/>
  <c r="V24" i="8"/>
  <c r="V11" i="11"/>
  <c r="AC11" i="8"/>
  <c r="K26" i="8"/>
  <c r="P63" i="8"/>
  <c r="E34" i="8"/>
  <c r="J90" i="8"/>
  <c r="L10" i="11"/>
  <c r="G70" i="8"/>
  <c r="L76" i="8"/>
  <c r="F19" i="8"/>
  <c r="AD107" i="8"/>
  <c r="E106" i="8"/>
  <c r="O93" i="8"/>
  <c r="E119" i="8"/>
  <c r="L98" i="8"/>
  <c r="F109" i="8"/>
  <c r="J31" i="8"/>
  <c r="AC134" i="8"/>
  <c r="AC41" i="8"/>
  <c r="L19" i="8"/>
  <c r="U113" i="8"/>
  <c r="W9" i="8"/>
  <c r="Q68" i="8"/>
  <c r="O133" i="8"/>
  <c r="K32" i="8"/>
  <c r="U44" i="8"/>
  <c r="I55" i="8"/>
  <c r="F65" i="8"/>
  <c r="L25" i="8"/>
  <c r="E103" i="8"/>
  <c r="F94" i="8"/>
  <c r="L100" i="8"/>
  <c r="AD41" i="8"/>
  <c r="I8" i="8"/>
  <c r="U101" i="8"/>
  <c r="J14" i="11"/>
  <c r="V41" i="8"/>
  <c r="L41" i="8"/>
  <c r="K65" i="8"/>
  <c r="F29" i="8"/>
  <c r="W67" i="8"/>
  <c r="K72" i="8"/>
  <c r="U125" i="8"/>
  <c r="L93" i="8"/>
  <c r="J18" i="8"/>
  <c r="F101" i="8"/>
  <c r="AC74" i="8"/>
  <c r="U103" i="8"/>
  <c r="W44" i="8"/>
  <c r="AD51" i="8"/>
  <c r="O69" i="8"/>
  <c r="P69" i="8" s="1"/>
  <c r="AD113" i="8"/>
  <c r="AD120" i="8"/>
  <c r="E55" i="8"/>
  <c r="E38" i="8"/>
  <c r="L51" i="8"/>
  <c r="L58" i="8"/>
  <c r="H87" i="8"/>
  <c r="AC19" i="11"/>
  <c r="K109" i="8"/>
  <c r="W128" i="8"/>
  <c r="H13" i="8"/>
  <c r="AC57" i="8"/>
  <c r="V130" i="8"/>
  <c r="H94" i="8"/>
  <c r="W106" i="8"/>
  <c r="G115" i="8"/>
  <c r="H110" i="8"/>
  <c r="W124" i="8"/>
  <c r="I94" i="8"/>
  <c r="O34" i="8"/>
  <c r="L34" i="8"/>
  <c r="J17" i="8"/>
  <c r="E13" i="8"/>
  <c r="O17" i="8"/>
  <c r="S89" i="8"/>
  <c r="G79" i="8"/>
  <c r="F111" i="8"/>
  <c r="V100" i="8"/>
  <c r="L80" i="8"/>
  <c r="H72" i="8"/>
  <c r="S88" i="8"/>
  <c r="H505" i="8"/>
  <c r="H62" i="8"/>
  <c r="H103" i="8"/>
  <c r="J22" i="11"/>
  <c r="F17" i="8"/>
  <c r="J78" i="8"/>
  <c r="W80" i="8"/>
  <c r="AC19" i="8"/>
  <c r="H24" i="8"/>
  <c r="AC12" i="8"/>
  <c r="O42" i="8"/>
  <c r="AC8" i="11"/>
  <c r="S125" i="8"/>
  <c r="AC130" i="8"/>
  <c r="F10" i="8"/>
  <c r="L54" i="8"/>
  <c r="V12" i="8"/>
  <c r="I33" i="8"/>
  <c r="O58" i="8"/>
  <c r="U26" i="8"/>
  <c r="J119" i="8"/>
  <c r="W39" i="8"/>
  <c r="V66" i="8"/>
  <c r="O13" i="11"/>
  <c r="O127" i="8"/>
  <c r="G506" i="8"/>
  <c r="Q107" i="8"/>
  <c r="T57" i="8"/>
  <c r="Q127" i="8"/>
  <c r="U22" i="8"/>
  <c r="V125" i="8"/>
  <c r="U19" i="8"/>
  <c r="AC101" i="8"/>
  <c r="G1" i="11"/>
  <c r="H15" i="8"/>
  <c r="T97" i="8"/>
  <c r="P107" i="8"/>
  <c r="K30" i="8"/>
  <c r="J99" i="8"/>
  <c r="W63" i="8"/>
  <c r="W17" i="8"/>
  <c r="O78" i="8"/>
  <c r="L97" i="8"/>
  <c r="G43" i="8"/>
  <c r="Q58" i="8"/>
  <c r="K80" i="8"/>
  <c r="R132" i="8"/>
  <c r="O24" i="8"/>
  <c r="V83" i="8"/>
  <c r="I88" i="8"/>
  <c r="V20" i="8"/>
  <c r="T9" i="8"/>
  <c r="E62" i="8"/>
  <c r="V26" i="8"/>
  <c r="S127" i="8"/>
  <c r="J66" i="8"/>
  <c r="E77" i="8"/>
  <c r="H105" i="8"/>
  <c r="L40" i="8"/>
  <c r="E95" i="8"/>
  <c r="S96" i="8"/>
  <c r="S78" i="8"/>
  <c r="G15" i="8"/>
  <c r="J89" i="8"/>
  <c r="O35" i="8"/>
  <c r="G100" i="8"/>
  <c r="G2" i="11"/>
  <c r="K49" i="8"/>
  <c r="G124" i="8"/>
  <c r="E66" i="8"/>
  <c r="V15" i="11"/>
  <c r="G119" i="8"/>
  <c r="I100" i="8"/>
  <c r="AB9" i="11"/>
  <c r="U11" i="8"/>
  <c r="L101" i="8"/>
  <c r="E99" i="8"/>
  <c r="E48" i="8"/>
  <c r="T132" i="8"/>
  <c r="E19" i="11"/>
  <c r="U51" i="8"/>
  <c r="U64" i="8"/>
  <c r="K74" i="8"/>
  <c r="AE91" i="8"/>
  <c r="AD61" i="8"/>
  <c r="I36" i="8"/>
  <c r="O106" i="8"/>
  <c r="AD127" i="8"/>
  <c r="I84" i="8"/>
  <c r="N18" i="11"/>
  <c r="K55" i="8"/>
  <c r="I456" i="11"/>
  <c r="K15" i="11"/>
  <c r="W36" i="8"/>
  <c r="I17" i="8"/>
  <c r="N22" i="11"/>
  <c r="N14" i="11"/>
  <c r="K16" i="11"/>
  <c r="AD60" i="8"/>
  <c r="V19" i="8"/>
  <c r="H20" i="8"/>
  <c r="L46" i="8"/>
  <c r="V42" i="8"/>
  <c r="W77" i="8"/>
  <c r="S22" i="11"/>
  <c r="S112" i="8"/>
  <c r="N7" i="11"/>
  <c r="R7" i="11" s="1"/>
  <c r="H98" i="8"/>
  <c r="L126" i="8"/>
  <c r="U38" i="8"/>
  <c r="T120" i="8"/>
  <c r="H95" i="8"/>
  <c r="K115" i="8"/>
  <c r="L35" i="8"/>
  <c r="J21" i="11"/>
  <c r="AD124" i="8"/>
  <c r="AB16" i="11"/>
  <c r="I108" i="8"/>
  <c r="R63" i="8"/>
  <c r="H133" i="8"/>
  <c r="H12" i="8"/>
  <c r="F71" i="8"/>
  <c r="J103" i="8"/>
  <c r="E132" i="8"/>
  <c r="L11" i="11"/>
  <c r="E18" i="8"/>
  <c r="F15" i="8"/>
  <c r="V68" i="8"/>
  <c r="K108" i="8"/>
  <c r="J24" i="8"/>
  <c r="J73" i="8"/>
  <c r="E126" i="8"/>
  <c r="G57" i="8"/>
  <c r="V90" i="8"/>
  <c r="L109" i="8"/>
  <c r="L13" i="8"/>
  <c r="G60" i="8"/>
  <c r="AC59" i="8"/>
  <c r="O82" i="8"/>
  <c r="K93" i="8"/>
  <c r="F128" i="8"/>
  <c r="L73" i="8"/>
  <c r="G53" i="8"/>
  <c r="H73" i="8"/>
  <c r="V11" i="8"/>
  <c r="L22" i="11"/>
  <c r="V120" i="8"/>
  <c r="AC67" i="8"/>
  <c r="F48" i="8"/>
  <c r="U130" i="8"/>
  <c r="J95" i="8"/>
  <c r="AC9" i="8"/>
  <c r="AC17" i="11"/>
  <c r="AC47" i="8"/>
  <c r="K62" i="8"/>
  <c r="E14" i="8"/>
  <c r="E86" i="8"/>
  <c r="L71" i="8"/>
  <c r="K14" i="11"/>
  <c r="U14" i="8"/>
  <c r="P58" i="8"/>
  <c r="G34" i="8"/>
  <c r="P40" i="8"/>
  <c r="AD10" i="8"/>
  <c r="O25" i="8"/>
  <c r="Q112" i="8"/>
  <c r="I79" i="8"/>
  <c r="H127" i="8"/>
  <c r="T11" i="8"/>
  <c r="H51" i="8"/>
  <c r="G113" i="8"/>
  <c r="H30" i="8"/>
  <c r="AC12" i="11"/>
  <c r="S107" i="8"/>
  <c r="R17" i="8"/>
  <c r="T79" i="8"/>
  <c r="O41" i="8"/>
  <c r="P13" i="11"/>
  <c r="O7" i="8"/>
  <c r="O80" i="8"/>
  <c r="J26" i="8"/>
  <c r="L9" i="11"/>
  <c r="O31" i="8"/>
  <c r="U68" i="8"/>
  <c r="I112" i="8"/>
  <c r="R13" i="8"/>
  <c r="N19" i="11"/>
  <c r="AD68" i="8"/>
  <c r="F44" i="8"/>
  <c r="AC96" i="8"/>
  <c r="K101" i="8"/>
  <c r="AC99" i="8"/>
  <c r="E51" i="8"/>
  <c r="I74" i="8"/>
  <c r="K8" i="8"/>
  <c r="AD125" i="8"/>
  <c r="AC34" i="8"/>
  <c r="G8" i="11"/>
  <c r="I17" i="11"/>
  <c r="AD17" i="8"/>
  <c r="H66" i="8"/>
  <c r="K21" i="8"/>
  <c r="T11" i="11"/>
  <c r="V63" i="8"/>
  <c r="H134" i="8"/>
  <c r="E32" i="8"/>
  <c r="G130" i="8"/>
  <c r="L52" i="8"/>
  <c r="G112" i="8"/>
  <c r="E17" i="11"/>
  <c r="AB7" i="11"/>
  <c r="AC89" i="8"/>
  <c r="T34" i="8"/>
  <c r="I16" i="8"/>
  <c r="O131" i="8"/>
  <c r="R131" i="8" s="1"/>
  <c r="L99" i="8"/>
  <c r="AD62" i="8"/>
  <c r="O12" i="8"/>
  <c r="F21" i="11"/>
  <c r="H78" i="8"/>
  <c r="K51" i="8"/>
  <c r="AC133" i="8"/>
  <c r="E98" i="8"/>
  <c r="U134" i="8"/>
  <c r="T7" i="11"/>
  <c r="W88" i="8"/>
  <c r="J21" i="8"/>
  <c r="J61" i="8"/>
  <c r="H7" i="11"/>
  <c r="I16" i="11"/>
  <c r="AC93" i="8"/>
  <c r="AD96" i="8"/>
  <c r="Q67" i="8"/>
  <c r="J77" i="8"/>
  <c r="H59" i="8"/>
  <c r="Q75" i="8"/>
  <c r="R36" i="8"/>
  <c r="I86" i="8"/>
  <c r="W125" i="8"/>
  <c r="F105" i="8"/>
  <c r="V46" i="8"/>
  <c r="S67" i="8"/>
  <c r="AD70" i="8"/>
  <c r="T77" i="8"/>
  <c r="W61" i="8"/>
  <c r="I66" i="8"/>
  <c r="P38" i="8"/>
  <c r="G131" i="8"/>
  <c r="F54" i="8"/>
  <c r="AC16" i="11"/>
  <c r="W71" i="8"/>
  <c r="W53" i="8"/>
  <c r="Q120" i="8"/>
  <c r="V79" i="8"/>
  <c r="I44" i="8"/>
  <c r="J8" i="11"/>
  <c r="E94" i="8"/>
  <c r="V106" i="8"/>
  <c r="AC88" i="8"/>
  <c r="G126" i="8"/>
  <c r="Q42" i="8"/>
  <c r="R96" i="8"/>
  <c r="F62" i="8"/>
  <c r="G62" i="8"/>
  <c r="O81" i="8"/>
  <c r="V110" i="8"/>
  <c r="N15" i="11"/>
  <c r="U114" i="8"/>
  <c r="H81" i="8"/>
  <c r="AD8" i="8"/>
  <c r="K22" i="8"/>
  <c r="I9" i="11"/>
  <c r="K41" i="8"/>
  <c r="J75" i="8"/>
  <c r="L19" i="11"/>
  <c r="U96" i="8"/>
  <c r="I455" i="11"/>
  <c r="U13" i="11"/>
  <c r="N8" i="11"/>
  <c r="V73" i="8"/>
  <c r="J110" i="8"/>
  <c r="G75" i="8"/>
  <c r="AC115" i="8"/>
  <c r="H7" i="8"/>
  <c r="G14" i="11"/>
  <c r="G114" i="8"/>
  <c r="J120" i="8"/>
  <c r="E89" i="8"/>
  <c r="F22" i="11"/>
  <c r="U80" i="8"/>
  <c r="J131" i="8"/>
  <c r="I93" i="8"/>
  <c r="N16" i="11"/>
  <c r="O14" i="11"/>
  <c r="T39" i="8"/>
  <c r="J69" i="8"/>
  <c r="U11" i="11"/>
  <c r="U115" i="8"/>
  <c r="V76" i="8"/>
  <c r="AB17" i="11"/>
  <c r="E37" i="8"/>
  <c r="T15" i="11"/>
  <c r="V93" i="8"/>
  <c r="H10" i="11"/>
  <c r="U13" i="8"/>
  <c r="V9" i="11"/>
  <c r="J13" i="11"/>
  <c r="L12" i="11"/>
  <c r="K121" i="8"/>
  <c r="Q12" i="8"/>
  <c r="V51" i="8"/>
  <c r="T68" i="8"/>
  <c r="H114" i="8"/>
  <c r="I18" i="8"/>
  <c r="U57" i="8"/>
  <c r="E16" i="8"/>
  <c r="W58" i="8"/>
  <c r="V21" i="11"/>
  <c r="P77" i="8"/>
  <c r="K58" i="8"/>
  <c r="S101" i="8"/>
  <c r="W83" i="8"/>
  <c r="P96" i="8"/>
  <c r="O32" i="8"/>
  <c r="W69" i="8"/>
  <c r="I24" i="8"/>
  <c r="K82" i="8"/>
  <c r="E92" i="8"/>
  <c r="R19" i="11"/>
  <c r="P10" i="8"/>
  <c r="G71" i="8"/>
  <c r="V38" i="8"/>
  <c r="V107" i="8"/>
  <c r="J40" i="8"/>
  <c r="V15" i="8"/>
  <c r="V47" i="8"/>
  <c r="H508" i="8"/>
  <c r="K15" i="8"/>
  <c r="AD63" i="8"/>
  <c r="R17" i="11"/>
  <c r="H124" i="8"/>
  <c r="F93" i="8"/>
  <c r="K75" i="8"/>
  <c r="L14" i="8"/>
  <c r="AC71" i="8"/>
  <c r="J47" i="8"/>
  <c r="O76" i="8"/>
  <c r="H69" i="8"/>
  <c r="P130" i="8"/>
  <c r="AD90" i="8"/>
  <c r="I11" i="8"/>
  <c r="F87" i="8"/>
  <c r="AC124" i="8"/>
  <c r="E109" i="8"/>
  <c r="W8" i="8"/>
  <c r="G90" i="8"/>
  <c r="V64" i="8"/>
  <c r="AD99" i="8"/>
  <c r="H132" i="8"/>
  <c r="I30" i="8"/>
  <c r="R75" i="8"/>
  <c r="AC10" i="11"/>
  <c r="E21" i="11"/>
  <c r="T29" i="8"/>
  <c r="T69" i="8"/>
  <c r="Q76" i="8"/>
  <c r="AC16" i="8"/>
  <c r="G19" i="8"/>
  <c r="K126" i="8"/>
  <c r="O113" i="8"/>
  <c r="K87" i="8"/>
  <c r="U131" i="8"/>
  <c r="W103" i="8"/>
  <c r="L70" i="8"/>
  <c r="H75" i="8"/>
  <c r="H61" i="8"/>
  <c r="G20" i="8"/>
  <c r="I115" i="8"/>
  <c r="AD9" i="8"/>
  <c r="U127" i="8"/>
  <c r="AC75" i="8"/>
  <c r="Q14" i="11"/>
  <c r="R84" i="8"/>
  <c r="V87" i="8"/>
  <c r="K95" i="8"/>
  <c r="J65" i="8"/>
  <c r="W52" i="8"/>
  <c r="F39" i="8"/>
  <c r="L38" i="8"/>
  <c r="W76" i="8"/>
  <c r="G132" i="8"/>
  <c r="U49" i="8"/>
  <c r="I81" i="8"/>
  <c r="L110" i="8"/>
  <c r="AD115" i="8"/>
  <c r="Q28" i="8"/>
  <c r="G39" i="8"/>
  <c r="U9" i="8"/>
  <c r="V22" i="8"/>
  <c r="K17" i="8"/>
  <c r="U37" i="8"/>
  <c r="E133" i="8"/>
  <c r="W131" i="8"/>
  <c r="G16" i="8"/>
  <c r="T9" i="11"/>
  <c r="O121" i="8"/>
  <c r="K20" i="11"/>
  <c r="O44" i="8"/>
  <c r="R88" i="8"/>
  <c r="S106" i="8"/>
  <c r="I14" i="11"/>
  <c r="V81" i="8"/>
  <c r="AD86" i="8"/>
  <c r="Q132" i="8"/>
  <c r="G10" i="8"/>
  <c r="E19" i="8"/>
  <c r="R86" i="8"/>
  <c r="AC22" i="8"/>
  <c r="AC54" i="8"/>
  <c r="W35" i="8"/>
  <c r="P120" i="8"/>
  <c r="F14" i="8"/>
  <c r="O54" i="8"/>
  <c r="S54" i="8" s="1"/>
  <c r="J88" i="8"/>
  <c r="J92" i="8"/>
  <c r="O126" i="8"/>
  <c r="P126" i="8" s="1"/>
  <c r="I506" i="8"/>
  <c r="H11" i="8"/>
  <c r="U94" i="8"/>
  <c r="R21" i="11"/>
  <c r="P7" i="11"/>
  <c r="F55" i="8"/>
  <c r="H8" i="11"/>
  <c r="G33" i="8"/>
  <c r="J12" i="8"/>
  <c r="G505" i="8"/>
  <c r="V62" i="8"/>
  <c r="E74" i="8"/>
  <c r="R16" i="8"/>
  <c r="T58" i="8"/>
  <c r="K54" i="8"/>
  <c r="G12" i="8"/>
  <c r="AC46" i="8"/>
  <c r="O16" i="11"/>
  <c r="L82" i="8"/>
  <c r="AC9" i="11"/>
  <c r="H41" i="8"/>
  <c r="Q34" i="8"/>
  <c r="H8" i="8"/>
  <c r="H58" i="8"/>
  <c r="F41" i="8"/>
  <c r="V8" i="11"/>
  <c r="L128" i="8"/>
  <c r="S17" i="8"/>
  <c r="I40" i="8"/>
  <c r="V37" i="8"/>
  <c r="AD103" i="8"/>
  <c r="AC100" i="8"/>
  <c r="G110" i="8"/>
  <c r="W42" i="8"/>
  <c r="F51" i="8"/>
  <c r="K12" i="11"/>
  <c r="G125" i="8"/>
  <c r="W70" i="8"/>
  <c r="U30" i="8"/>
  <c r="K127" i="8"/>
  <c r="G7" i="8"/>
  <c r="V97" i="8"/>
  <c r="U40" i="8"/>
  <c r="F30" i="8"/>
  <c r="T108" i="8"/>
  <c r="AD14" i="8"/>
  <c r="J80" i="8"/>
  <c r="P108" i="8"/>
  <c r="W51" i="8"/>
  <c r="E54" i="8"/>
  <c r="K97" i="8"/>
  <c r="J34" i="8"/>
  <c r="L134" i="8"/>
  <c r="AC121" i="8"/>
  <c r="U119" i="8"/>
  <c r="V60" i="8"/>
  <c r="U59" i="8"/>
  <c r="H17" i="8"/>
  <c r="U90" i="8"/>
  <c r="AC110" i="8"/>
  <c r="AC127" i="8"/>
  <c r="S13" i="8"/>
  <c r="L131" i="8"/>
  <c r="AC20" i="11"/>
  <c r="G52" i="8"/>
  <c r="L83" i="8"/>
  <c r="L14" i="11"/>
  <c r="AC125" i="8"/>
  <c r="R80" i="8"/>
  <c r="R108" i="8"/>
  <c r="AB10" i="11"/>
  <c r="P127" i="8"/>
  <c r="V131" i="8"/>
  <c r="K9" i="11"/>
  <c r="W134" i="8"/>
  <c r="E113" i="8"/>
  <c r="I48" i="8"/>
  <c r="H34" i="8"/>
  <c r="I53" i="8"/>
  <c r="S9" i="8"/>
  <c r="L78" i="8"/>
  <c r="E39" i="8"/>
  <c r="G21" i="8"/>
  <c r="E13" i="11"/>
  <c r="H37" i="8"/>
  <c r="G19" i="11"/>
  <c r="F89" i="8"/>
  <c r="AD16" i="8"/>
  <c r="L119" i="8"/>
  <c r="H42" i="8"/>
  <c r="U124" i="8"/>
  <c r="J17" i="11"/>
  <c r="I21" i="8"/>
  <c r="U112" i="8"/>
  <c r="I7" i="8"/>
  <c r="E105" i="8"/>
  <c r="G38" i="8"/>
  <c r="F73" i="8"/>
  <c r="Q130" i="8"/>
  <c r="W94" i="8"/>
  <c r="H68" i="8"/>
  <c r="E90" i="8"/>
  <c r="H131" i="8"/>
  <c r="L108" i="8"/>
  <c r="O37" i="8"/>
  <c r="S37" i="8" s="1"/>
  <c r="P68" i="8"/>
  <c r="AD49" i="8"/>
  <c r="E16" i="11"/>
  <c r="V44" i="8"/>
  <c r="F9" i="8"/>
  <c r="E43" i="8"/>
  <c r="H22" i="11"/>
  <c r="L59" i="8"/>
  <c r="O115" i="8"/>
  <c r="Q115" i="8" s="1"/>
  <c r="O15" i="8"/>
  <c r="AC18" i="8"/>
  <c r="O98" i="8"/>
  <c r="S15" i="11"/>
  <c r="H109" i="8"/>
  <c r="H49" i="8"/>
  <c r="F53" i="8"/>
  <c r="E44" i="8"/>
  <c r="J12" i="11"/>
  <c r="O73" i="8"/>
  <c r="Q73" i="8" s="1"/>
  <c r="AC14" i="11"/>
  <c r="U53" i="8"/>
  <c r="V30" i="8"/>
  <c r="Q36" i="8"/>
  <c r="G458" i="11"/>
  <c r="G455" i="11"/>
  <c r="Q21" i="11"/>
  <c r="T44" i="8"/>
  <c r="K22" i="11"/>
  <c r="K34" i="8"/>
  <c r="O21" i="8"/>
  <c r="S21" i="8" s="1"/>
  <c r="P17" i="8"/>
  <c r="E88" i="8"/>
  <c r="S126" i="8"/>
  <c r="AC21" i="8"/>
  <c r="J70" i="8"/>
  <c r="K86" i="8"/>
  <c r="V59" i="8"/>
  <c r="S14" i="11"/>
  <c r="AD44" i="8"/>
  <c r="O109" i="8"/>
  <c r="P65" i="8"/>
  <c r="S42" i="8"/>
  <c r="W90" i="8"/>
  <c r="AC31" i="8"/>
  <c r="L37" i="8"/>
  <c r="L86" i="8"/>
  <c r="I34" i="8"/>
  <c r="U8" i="8"/>
  <c r="I102" i="8"/>
  <c r="H126" i="8"/>
  <c r="H120" i="8"/>
  <c r="S15" i="8"/>
  <c r="R113" i="8"/>
  <c r="S130" i="8"/>
  <c r="S38" i="8"/>
  <c r="T76" i="8"/>
  <c r="AD30" i="8"/>
  <c r="J59" i="8"/>
  <c r="R31" i="8"/>
  <c r="E75" i="8"/>
  <c r="H82" i="8"/>
  <c r="AC79" i="8"/>
  <c r="K73" i="8"/>
  <c r="S16" i="11"/>
  <c r="H97" i="8"/>
  <c r="Q29" i="8"/>
  <c r="AC108" i="8"/>
  <c r="J20" i="8"/>
  <c r="AB15" i="11"/>
  <c r="Q81" i="8"/>
  <c r="F99" i="8"/>
  <c r="AC86" i="8"/>
  <c r="V71" i="8"/>
  <c r="G12" i="11"/>
  <c r="R126" i="8"/>
  <c r="S25" i="8"/>
  <c r="Q24" i="8"/>
  <c r="S7" i="8"/>
  <c r="R21" i="8"/>
  <c r="Q113" i="8"/>
  <c r="K43" i="8"/>
  <c r="V49" i="8"/>
  <c r="J132" i="8"/>
  <c r="O18" i="8"/>
  <c r="S18" i="8" s="1"/>
  <c r="H79" i="8"/>
  <c r="E64" i="8"/>
  <c r="K38" i="8"/>
  <c r="U71" i="8"/>
  <c r="E17" i="8"/>
  <c r="J7" i="11"/>
  <c r="K111" i="8"/>
  <c r="U81" i="8"/>
  <c r="L21" i="8"/>
  <c r="AE28" i="8"/>
  <c r="L130" i="8"/>
  <c r="AD75" i="8"/>
  <c r="O62" i="8"/>
  <c r="U95" i="8"/>
  <c r="G72" i="8"/>
  <c r="H11" i="11"/>
  <c r="V48" i="8"/>
  <c r="G8" i="8"/>
  <c r="H100" i="8"/>
  <c r="W95" i="8"/>
  <c r="E108" i="8"/>
  <c r="AC13" i="11"/>
  <c r="I20" i="11"/>
  <c r="AB12" i="11"/>
  <c r="G108" i="8"/>
  <c r="F69" i="8"/>
  <c r="E72" i="8"/>
  <c r="G46" i="8"/>
  <c r="T65" i="8"/>
  <c r="E33" i="8"/>
  <c r="AC94" i="8"/>
  <c r="K48" i="8"/>
  <c r="W33" i="8"/>
  <c r="J11" i="11"/>
  <c r="E11" i="8"/>
  <c r="F8" i="11"/>
  <c r="U55" i="8"/>
  <c r="AC60" i="8"/>
  <c r="V109" i="8"/>
  <c r="AD59" i="8"/>
  <c r="AC82" i="8"/>
  <c r="F40" i="8"/>
  <c r="W121" i="8"/>
  <c r="O43" i="8"/>
  <c r="V13" i="8"/>
  <c r="I47" i="8"/>
  <c r="P12" i="8"/>
  <c r="T115" i="8"/>
  <c r="S7" i="11"/>
  <c r="V32" i="8"/>
  <c r="P80" i="8"/>
  <c r="G63" i="8"/>
  <c r="W40" i="8"/>
  <c r="T17" i="8"/>
  <c r="J19" i="8"/>
  <c r="Q89" i="8"/>
  <c r="K71" i="8"/>
  <c r="S12" i="8"/>
  <c r="Q15" i="11"/>
  <c r="W99" i="8"/>
  <c r="W74" i="8"/>
  <c r="AB11" i="11"/>
  <c r="H108" i="8"/>
  <c r="K90" i="8"/>
  <c r="R11" i="8"/>
  <c r="H86" i="8"/>
  <c r="AC119" i="8"/>
  <c r="AC83" i="8"/>
  <c r="R69" i="8"/>
  <c r="S114" i="8"/>
  <c r="AC132" i="8"/>
  <c r="AC7" i="11"/>
  <c r="V31" i="8"/>
  <c r="R18" i="11"/>
  <c r="L69" i="8"/>
  <c r="T7" i="8"/>
  <c r="L7" i="11"/>
  <c r="L48" i="8"/>
  <c r="W31" i="8"/>
  <c r="O19" i="8"/>
  <c r="R127" i="8"/>
  <c r="L90" i="8"/>
  <c r="E9" i="11"/>
  <c r="K13" i="11"/>
  <c r="Q7" i="11"/>
  <c r="O71" i="8"/>
  <c r="H84" i="8"/>
  <c r="O94" i="8"/>
  <c r="V80" i="8"/>
  <c r="F77" i="8"/>
  <c r="N12" i="11"/>
  <c r="F61" i="8"/>
  <c r="L24" i="8"/>
  <c r="V53" i="8"/>
  <c r="Q114" i="8"/>
  <c r="T82" i="8"/>
  <c r="G97" i="8"/>
  <c r="R128" i="8"/>
  <c r="I128" i="8"/>
  <c r="I97" i="8"/>
  <c r="R111" i="8"/>
  <c r="Q126" i="8"/>
  <c r="T43" i="8"/>
  <c r="R41" i="8"/>
  <c r="Q7" i="8"/>
  <c r="Q21" i="8"/>
  <c r="Q109" i="8"/>
  <c r="T113" i="8"/>
  <c r="S19" i="8"/>
  <c r="K46" i="8"/>
  <c r="AD37" i="8"/>
  <c r="J44" i="8"/>
  <c r="W133" i="8"/>
  <c r="U12" i="11"/>
  <c r="J72" i="8"/>
  <c r="E22" i="8"/>
  <c r="G111" i="8"/>
  <c r="AC58" i="8"/>
  <c r="G120" i="8"/>
  <c r="V40" i="8"/>
  <c r="F14" i="11"/>
  <c r="J54" i="8"/>
  <c r="H71" i="8"/>
  <c r="V119" i="8"/>
  <c r="O124" i="8"/>
  <c r="R13" i="11"/>
  <c r="F131" i="8"/>
  <c r="I75" i="8"/>
  <c r="L8" i="8"/>
  <c r="H39" i="8"/>
  <c r="H18" i="8"/>
  <c r="O18" i="11"/>
  <c r="H89" i="8"/>
  <c r="J9" i="8"/>
  <c r="V16" i="11"/>
  <c r="H15" i="11"/>
  <c r="I29" i="8"/>
  <c r="G20" i="11"/>
  <c r="E82" i="8"/>
  <c r="F18" i="11"/>
  <c r="P67" i="8"/>
  <c r="L55" i="8"/>
  <c r="AD126" i="8"/>
  <c r="U15" i="11"/>
  <c r="AD33" i="8"/>
  <c r="K57" i="8"/>
  <c r="F106" i="8"/>
  <c r="I80" i="8"/>
  <c r="E101" i="8"/>
  <c r="H21" i="8"/>
  <c r="E58" i="8"/>
  <c r="H102" i="8"/>
  <c r="AC15" i="11"/>
  <c r="K29" i="8"/>
  <c r="W101" i="8"/>
  <c r="K9" i="8"/>
  <c r="S8" i="11"/>
  <c r="H67" i="8"/>
  <c r="L103" i="8"/>
  <c r="J105" i="8"/>
  <c r="O49" i="8"/>
  <c r="V96" i="8"/>
  <c r="E128" i="8"/>
  <c r="O95" i="8"/>
  <c r="S95" i="8" s="1"/>
  <c r="V94" i="8"/>
  <c r="R120" i="8"/>
  <c r="T131" i="8"/>
  <c r="AC14" i="8"/>
  <c r="AC73" i="8"/>
  <c r="H26" i="8"/>
  <c r="P37" i="8"/>
  <c r="E61" i="8"/>
  <c r="AD12" i="8"/>
  <c r="U60" i="8"/>
  <c r="Q128" i="8"/>
  <c r="H107" i="8"/>
  <c r="AC39" i="8"/>
  <c r="F132" i="8"/>
  <c r="V75" i="8"/>
  <c r="AD108" i="8"/>
  <c r="G86" i="8"/>
  <c r="P98" i="8"/>
  <c r="Q108" i="8"/>
  <c r="O53" i="8"/>
  <c r="P64" i="8"/>
  <c r="H88" i="8"/>
  <c r="I76" i="8"/>
  <c r="J101" i="8"/>
  <c r="U21" i="11"/>
  <c r="J38" i="8"/>
  <c r="S17" i="11"/>
  <c r="I8" i="11"/>
  <c r="W59" i="8"/>
  <c r="K134" i="8"/>
  <c r="L63" i="8"/>
  <c r="U39" i="8"/>
  <c r="G14" i="8"/>
  <c r="H130" i="8"/>
  <c r="T67" i="8"/>
  <c r="I109" i="8"/>
  <c r="I89" i="8"/>
  <c r="F9" i="11"/>
  <c r="T38" i="8"/>
  <c r="J57" i="8"/>
  <c r="V21" i="8"/>
  <c r="H99" i="8"/>
  <c r="G10" i="11"/>
  <c r="E8" i="8"/>
  <c r="AD79" i="8"/>
  <c r="P113" i="8"/>
  <c r="V22" i="11"/>
  <c r="H55" i="8"/>
  <c r="G73" i="8"/>
  <c r="G61" i="8"/>
  <c r="O48" i="8"/>
  <c r="U10" i="11"/>
  <c r="V101" i="8"/>
  <c r="H125" i="8"/>
  <c r="J86" i="8"/>
  <c r="T24" i="8"/>
  <c r="N10" i="11"/>
  <c r="R24" i="8"/>
  <c r="Q49" i="8"/>
  <c r="R40" i="8"/>
  <c r="J108" i="8"/>
  <c r="R37" i="8"/>
  <c r="U100" i="8"/>
  <c r="S24" i="8"/>
  <c r="R95" i="8"/>
  <c r="AC51" i="8"/>
  <c r="J84" i="8"/>
  <c r="N9" i="11"/>
  <c r="P35" i="8"/>
  <c r="U132" i="8"/>
  <c r="Q48" i="8"/>
  <c r="E26" i="8"/>
  <c r="R48" i="8"/>
  <c r="P19" i="11"/>
  <c r="Q121" i="8"/>
  <c r="S21" i="11"/>
  <c r="Q133" i="8"/>
  <c r="P43" i="8"/>
  <c r="Q41" i="8"/>
  <c r="S81" i="8"/>
  <c r="R109" i="8"/>
  <c r="Q71" i="8"/>
  <c r="P94" i="8"/>
  <c r="Q9" i="11"/>
  <c r="W18" i="8"/>
  <c r="T12" i="11"/>
  <c r="K110" i="8"/>
  <c r="V112" i="8"/>
  <c r="AD39" i="8"/>
  <c r="G67" i="8"/>
  <c r="G76" i="8"/>
  <c r="L22" i="8"/>
  <c r="G44" i="8"/>
  <c r="W66" i="8"/>
  <c r="W75" i="8"/>
  <c r="F76" i="8"/>
  <c r="T14" i="11"/>
  <c r="AD42" i="8"/>
  <c r="G121" i="8"/>
  <c r="I67" i="8"/>
  <c r="O90" i="8"/>
  <c r="W68" i="8"/>
  <c r="E30" i="8"/>
  <c r="H19" i="8"/>
  <c r="R68" i="8"/>
  <c r="W38" i="8"/>
  <c r="W84" i="8"/>
  <c r="U47" i="8"/>
  <c r="T90" i="8"/>
  <c r="F58" i="8"/>
  <c r="U18" i="11"/>
  <c r="L57" i="8"/>
  <c r="AC25" i="8"/>
  <c r="Q44" i="8"/>
  <c r="E8" i="11"/>
  <c r="AC72" i="8"/>
  <c r="U77" i="8"/>
  <c r="K18" i="11"/>
  <c r="L15" i="11"/>
  <c r="Q15" i="8"/>
  <c r="O105" i="8"/>
  <c r="Q105" i="8" s="1"/>
  <c r="V86" i="8"/>
  <c r="E71" i="8"/>
  <c r="H17" i="11"/>
  <c r="I82" i="8"/>
  <c r="S35" i="8"/>
  <c r="L64" i="8"/>
  <c r="F95" i="8"/>
  <c r="I92" i="8"/>
  <c r="G22" i="11"/>
  <c r="F78" i="8"/>
  <c r="V111" i="8"/>
  <c r="V55" i="8"/>
  <c r="V89" i="8"/>
  <c r="O51" i="8"/>
  <c r="I458" i="11"/>
  <c r="O22" i="8"/>
  <c r="U82" i="8"/>
  <c r="N11" i="11"/>
  <c r="T22" i="11"/>
  <c r="G103" i="8"/>
  <c r="J64" i="8"/>
  <c r="U62" i="8"/>
  <c r="R29" i="8"/>
  <c r="Q79" i="8"/>
  <c r="F127" i="8"/>
  <c r="H92" i="8"/>
  <c r="E112" i="8"/>
  <c r="J53" i="8"/>
  <c r="AC18" i="11"/>
  <c r="L13" i="11"/>
  <c r="S40" i="8"/>
  <c r="J93" i="8"/>
  <c r="J74" i="8"/>
  <c r="Q80" i="8"/>
  <c r="Q18" i="8"/>
  <c r="F84" i="8"/>
  <c r="L39" i="8"/>
  <c r="O103" i="8"/>
  <c r="H20" i="11"/>
  <c r="H60" i="8"/>
  <c r="L62" i="8"/>
  <c r="T10" i="11"/>
  <c r="O92" i="8"/>
  <c r="U14" i="11"/>
  <c r="AB13" i="11"/>
  <c r="H21" i="11"/>
  <c r="R19" i="8"/>
  <c r="K103" i="8"/>
  <c r="V34" i="8"/>
  <c r="G47" i="8"/>
  <c r="O33" i="8"/>
  <c r="V14" i="8"/>
  <c r="I113" i="8"/>
  <c r="J133" i="8"/>
  <c r="K63" i="8"/>
  <c r="E20" i="8"/>
  <c r="R64" i="8"/>
  <c r="S93" i="8"/>
  <c r="R43" i="8"/>
  <c r="R81" i="8"/>
  <c r="S71" i="8"/>
  <c r="R12" i="11"/>
  <c r="G80" i="8"/>
  <c r="K31" i="8"/>
  <c r="H40" i="8"/>
  <c r="H74" i="8"/>
  <c r="V74" i="8"/>
  <c r="T86" i="8"/>
  <c r="I14" i="8"/>
  <c r="J97" i="8"/>
  <c r="T105" i="8"/>
  <c r="O72" i="8"/>
  <c r="R105" i="8"/>
  <c r="K53" i="8"/>
  <c r="R38" i="8"/>
  <c r="R22" i="11"/>
  <c r="V43" i="8"/>
  <c r="P62" i="8"/>
  <c r="V52" i="8"/>
  <c r="T10" i="8"/>
  <c r="R73" i="8"/>
  <c r="P71" i="8"/>
  <c r="T109" i="8"/>
  <c r="T33" i="8"/>
  <c r="H76" i="8"/>
  <c r="E127" i="8"/>
  <c r="K79" i="8"/>
  <c r="AD22" i="8"/>
  <c r="W54" i="8"/>
  <c r="AD76" i="8"/>
  <c r="P84" i="8"/>
  <c r="AC40" i="8"/>
  <c r="O99" i="8"/>
  <c r="Q99" i="8" s="1"/>
  <c r="V133" i="8"/>
  <c r="I90" i="8"/>
  <c r="Q78" i="8"/>
  <c r="T48" i="8"/>
  <c r="I125" i="8"/>
  <c r="O46" i="8"/>
  <c r="E97" i="8"/>
  <c r="K21" i="11"/>
  <c r="AC80" i="8"/>
  <c r="T62" i="8"/>
  <c r="T98" i="8"/>
  <c r="I63" i="8"/>
  <c r="E47" i="8"/>
  <c r="T121" i="8"/>
  <c r="O74" i="8"/>
  <c r="T114" i="8"/>
  <c r="U61" i="8"/>
  <c r="O59" i="8"/>
  <c r="S124" i="8"/>
  <c r="T41" i="8"/>
  <c r="AC92" i="8"/>
  <c r="V72" i="8"/>
  <c r="I124" i="8"/>
  <c r="AC98" i="8"/>
  <c r="S65" i="8"/>
  <c r="U128" i="8"/>
  <c r="O110" i="8"/>
  <c r="R76" i="8"/>
  <c r="T46" i="8"/>
  <c r="K33" i="8"/>
  <c r="K77" i="8"/>
  <c r="R98" i="8"/>
  <c r="J126" i="8"/>
  <c r="T40" i="8"/>
  <c r="J76" i="8"/>
  <c r="H16" i="8"/>
  <c r="Q103" i="8"/>
  <c r="AC103" i="8"/>
  <c r="T81" i="8"/>
  <c r="S74" i="8"/>
  <c r="AC84" i="8"/>
  <c r="AD89" i="8"/>
  <c r="I101" i="8"/>
  <c r="U89" i="8"/>
  <c r="I457" i="11"/>
  <c r="K24" i="8"/>
  <c r="P75" i="8"/>
  <c r="J113" i="8"/>
  <c r="G9" i="11"/>
  <c r="H31" i="8"/>
  <c r="N20" i="11"/>
  <c r="H35" i="8"/>
  <c r="I7" i="11"/>
  <c r="F83" i="8"/>
  <c r="V7" i="11"/>
  <c r="S16" i="8"/>
  <c r="F74" i="8"/>
  <c r="V14" i="11"/>
  <c r="G30" i="8"/>
  <c r="AD40" i="8"/>
  <c r="K14" i="8"/>
  <c r="R97" i="8"/>
  <c r="I9" i="8"/>
  <c r="O47" i="8"/>
  <c r="I95" i="8"/>
  <c r="U20" i="8"/>
  <c r="AC120" i="8"/>
  <c r="H38" i="8"/>
  <c r="V77" i="8"/>
  <c r="Q19" i="11"/>
  <c r="O66" i="8"/>
  <c r="AC81" i="8"/>
  <c r="V16" i="8"/>
  <c r="I39" i="8"/>
  <c r="Q97" i="8"/>
  <c r="AC49" i="8"/>
  <c r="R58" i="8"/>
  <c r="O20" i="8"/>
  <c r="O14" i="8"/>
  <c r="S34" i="8"/>
  <c r="I22" i="11"/>
  <c r="J87" i="8"/>
  <c r="T92" i="8"/>
  <c r="U70" i="8"/>
  <c r="W24" i="8"/>
  <c r="O22" i="11"/>
  <c r="AC64" i="8"/>
  <c r="F108" i="8"/>
  <c r="Q66" i="8"/>
  <c r="I19" i="8"/>
  <c r="K61" i="8"/>
  <c r="V78" i="8"/>
  <c r="P16" i="8"/>
  <c r="L115" i="8"/>
  <c r="O21" i="11"/>
  <c r="T93" i="8"/>
  <c r="S43" i="8"/>
  <c r="R7" i="8"/>
  <c r="P81" i="8"/>
  <c r="Q14" i="8"/>
  <c r="T71" i="8"/>
  <c r="O12" i="11"/>
  <c r="P59" i="8"/>
  <c r="L11" i="8"/>
  <c r="E114" i="8"/>
  <c r="I134" i="8"/>
  <c r="J68" i="8"/>
  <c r="U98" i="8"/>
  <c r="V99" i="8"/>
  <c r="F47" i="8"/>
  <c r="F88" i="8"/>
  <c r="F63" i="8"/>
  <c r="U21" i="8"/>
  <c r="E73" i="8"/>
  <c r="G74" i="8"/>
  <c r="T12" i="8"/>
  <c r="H52" i="8"/>
  <c r="U17" i="8"/>
  <c r="AC13" i="8"/>
  <c r="V115" i="8"/>
  <c r="V18" i="8"/>
  <c r="W57" i="8"/>
  <c r="G40" i="8"/>
  <c r="U54" i="8"/>
  <c r="O87" i="8"/>
  <c r="R25" i="8"/>
  <c r="J79" i="8"/>
  <c r="F92" i="8"/>
  <c r="E15" i="11"/>
  <c r="P13" i="8"/>
  <c r="H96" i="8"/>
  <c r="H10" i="8"/>
  <c r="T64" i="8"/>
  <c r="V7" i="8"/>
  <c r="P17" i="11"/>
  <c r="S47" i="8"/>
  <c r="Q11" i="8"/>
  <c r="Q10" i="11"/>
  <c r="V65" i="8"/>
  <c r="H77" i="8"/>
  <c r="R54" i="8"/>
  <c r="P11" i="11"/>
  <c r="P7" i="8"/>
  <c r="R99" i="8"/>
  <c r="S59" i="8"/>
  <c r="P72" i="8"/>
  <c r="AD98" i="8"/>
  <c r="V29" i="8"/>
  <c r="AB19" i="11"/>
  <c r="U133" i="8"/>
  <c r="I71" i="8"/>
  <c r="W108" i="8"/>
  <c r="O119" i="8"/>
  <c r="E20" i="11"/>
  <c r="H507" i="8"/>
  <c r="L79" i="8"/>
  <c r="H29" i="8"/>
  <c r="F12" i="8"/>
  <c r="AD34" i="8"/>
  <c r="P53" i="8"/>
  <c r="O60" i="8"/>
  <c r="S19" i="11"/>
  <c r="T127" i="8"/>
  <c r="H93" i="8"/>
  <c r="Q84" i="8"/>
  <c r="E83" i="8"/>
  <c r="W86" i="8"/>
  <c r="P82" i="8"/>
  <c r="T21" i="8"/>
  <c r="R10" i="11"/>
  <c r="U43" i="8"/>
  <c r="U10" i="8"/>
  <c r="H106" i="8"/>
  <c r="U18" i="8"/>
  <c r="I65" i="8"/>
  <c r="I105" i="8"/>
  <c r="R32" i="8"/>
  <c r="V58" i="8"/>
  <c r="AD48" i="8"/>
  <c r="P11" i="8"/>
  <c r="I87" i="8"/>
  <c r="Q31" i="8"/>
  <c r="I132" i="8"/>
  <c r="L18" i="8"/>
  <c r="S76" i="8"/>
  <c r="P109" i="8"/>
  <c r="Q47" i="8"/>
  <c r="P95" i="8"/>
  <c r="R112" i="8"/>
  <c r="T25" i="8"/>
  <c r="P12" i="11"/>
  <c r="U20" i="11"/>
  <c r="E42" i="8"/>
  <c r="I19" i="11"/>
  <c r="V105" i="8"/>
  <c r="O102" i="8"/>
  <c r="U9" i="11"/>
  <c r="I26" i="8"/>
  <c r="Q43" i="8"/>
  <c r="W47" i="8"/>
  <c r="G77" i="8"/>
  <c r="K81" i="8"/>
  <c r="I15" i="8"/>
  <c r="P54" i="8"/>
  <c r="Q57" i="8"/>
  <c r="S128" i="8"/>
  <c r="I99" i="8"/>
  <c r="R14" i="11"/>
  <c r="S10" i="11"/>
  <c r="Q25" i="8"/>
  <c r="P20" i="8"/>
  <c r="R9" i="11"/>
  <c r="I13" i="11"/>
  <c r="W16" i="8"/>
  <c r="F125" i="8"/>
  <c r="AB14" i="11"/>
  <c r="I25" i="8"/>
  <c r="G457" i="11"/>
  <c r="W22" i="8"/>
  <c r="AC29" i="8"/>
  <c r="O8" i="8"/>
  <c r="AD24" i="8"/>
  <c r="T95" i="8"/>
  <c r="I32" i="8"/>
  <c r="P15" i="11"/>
  <c r="P18" i="8"/>
  <c r="U74" i="8"/>
  <c r="S32" i="8"/>
  <c r="L112" i="8"/>
  <c r="V57" i="8"/>
  <c r="Q65" i="8"/>
  <c r="P15" i="8"/>
  <c r="W60" i="8"/>
  <c r="J115" i="8"/>
  <c r="G507" i="8"/>
  <c r="J33" i="8"/>
  <c r="Q96" i="8"/>
  <c r="V39" i="8"/>
  <c r="AC7" i="8"/>
  <c r="T88" i="8"/>
  <c r="F13" i="8"/>
  <c r="H22" i="8"/>
  <c r="AC76" i="8"/>
  <c r="Q10" i="8"/>
  <c r="W62" i="8"/>
  <c r="Q9" i="8"/>
  <c r="F20" i="8"/>
  <c r="AC38" i="8"/>
  <c r="E53" i="8"/>
  <c r="O30" i="8"/>
  <c r="AB18" i="11"/>
  <c r="H456" i="11"/>
  <c r="AC42" i="8"/>
  <c r="W73" i="8"/>
  <c r="L114" i="8"/>
  <c r="P115" i="8"/>
  <c r="E18" i="11"/>
  <c r="P34" i="8"/>
  <c r="T54" i="8"/>
  <c r="P60" i="8"/>
  <c r="S33" i="8"/>
  <c r="O83" i="8"/>
  <c r="T99" i="8"/>
  <c r="H83" i="8"/>
  <c r="T103" i="8"/>
  <c r="AD82" i="8"/>
  <c r="J58" i="8"/>
  <c r="O70" i="8"/>
  <c r="S10" i="8"/>
  <c r="T133" i="8"/>
  <c r="T73" i="8"/>
  <c r="P66" i="8"/>
  <c r="S48" i="8"/>
  <c r="Q19" i="8"/>
  <c r="Q33" i="8"/>
  <c r="Q59" i="8"/>
  <c r="J111" i="8"/>
  <c r="E80" i="8"/>
  <c r="F10" i="11"/>
  <c r="J114" i="8"/>
  <c r="T18" i="11"/>
  <c r="F11" i="8"/>
  <c r="U108" i="8"/>
  <c r="W19" i="8"/>
  <c r="E14" i="11"/>
  <c r="H13" i="11"/>
  <c r="W26" i="8"/>
  <c r="AD71" i="8"/>
  <c r="K99" i="8"/>
  <c r="S82" i="8"/>
  <c r="G54" i="8"/>
  <c r="T100" i="8"/>
  <c r="U36" i="8"/>
  <c r="Q53" i="8"/>
  <c r="T35" i="8"/>
  <c r="R49" i="8"/>
  <c r="L68" i="8"/>
  <c r="U19" i="11"/>
  <c r="O134" i="8"/>
  <c r="F103" i="8"/>
  <c r="R53" i="8"/>
  <c r="R100" i="8"/>
  <c r="S132" i="8"/>
  <c r="G36" i="8"/>
  <c r="G31" i="8"/>
  <c r="T96" i="8"/>
  <c r="P134" i="8"/>
  <c r="R79" i="8"/>
  <c r="E24" i="8"/>
  <c r="O61" i="8"/>
  <c r="H46" i="8"/>
  <c r="F59" i="8"/>
  <c r="R42" i="8"/>
  <c r="H57" i="8"/>
  <c r="T84" i="8"/>
  <c r="G26" i="8"/>
  <c r="J128" i="8"/>
  <c r="Q51" i="8"/>
  <c r="T53" i="8"/>
  <c r="AC32" i="8"/>
  <c r="E76" i="8"/>
  <c r="S30" i="8"/>
  <c r="F31" i="8"/>
  <c r="F38" i="8"/>
  <c r="P31" i="8"/>
  <c r="K94" i="8"/>
  <c r="P105" i="8"/>
  <c r="U83" i="8"/>
  <c r="L44" i="8"/>
  <c r="J48" i="8"/>
  <c r="L20" i="8"/>
  <c r="T111" i="8"/>
  <c r="R82" i="8"/>
  <c r="T78" i="8"/>
  <c r="S73" i="8"/>
  <c r="R87" i="8"/>
  <c r="P48" i="8"/>
  <c r="AD15" i="8"/>
  <c r="G133" i="8"/>
  <c r="AC15" i="8"/>
  <c r="G59" i="8"/>
  <c r="O8" i="11"/>
  <c r="T75" i="8"/>
  <c r="H128" i="8"/>
  <c r="F24" i="8"/>
  <c r="L9" i="8"/>
  <c r="J60" i="8"/>
  <c r="K40" i="8"/>
  <c r="Q119" i="8"/>
  <c r="Q63" i="8"/>
  <c r="R125" i="8"/>
  <c r="O7" i="11"/>
  <c r="S39" i="8"/>
  <c r="S77" i="8"/>
  <c r="S80" i="8"/>
  <c r="F96" i="8"/>
  <c r="S69" i="8"/>
  <c r="R121" i="8"/>
  <c r="S41" i="8"/>
  <c r="R61" i="8"/>
  <c r="T94" i="8"/>
  <c r="AC35" i="8"/>
  <c r="F11" i="11"/>
  <c r="O55" i="8"/>
  <c r="H9" i="11"/>
  <c r="J51" i="8"/>
  <c r="Q39" i="8"/>
  <c r="J125" i="8"/>
  <c r="I507" i="8"/>
  <c r="L67" i="8"/>
  <c r="K8" i="11"/>
  <c r="H43" i="8"/>
  <c r="T107" i="8"/>
  <c r="T17" i="11"/>
  <c r="AC30" i="8"/>
  <c r="J127" i="8"/>
  <c r="R57" i="8"/>
  <c r="V17" i="8"/>
  <c r="L113" i="8"/>
  <c r="P131" i="8"/>
  <c r="O52" i="8"/>
  <c r="AC70" i="8"/>
  <c r="P14" i="11"/>
  <c r="S105" i="8"/>
  <c r="P21" i="8"/>
  <c r="O10" i="11"/>
  <c r="E57" i="8"/>
  <c r="V8" i="8"/>
  <c r="G106" i="8"/>
  <c r="G98" i="8"/>
  <c r="S108" i="8"/>
  <c r="I61" i="8"/>
  <c r="S120" i="8"/>
  <c r="AD21" i="8"/>
  <c r="AD20" i="8"/>
  <c r="J94" i="8"/>
  <c r="I508" i="8"/>
  <c r="E130" i="8"/>
  <c r="O26" i="8"/>
  <c r="V98" i="8"/>
  <c r="H54" i="8"/>
  <c r="P86" i="8"/>
  <c r="L61" i="8"/>
  <c r="I70" i="8"/>
  <c r="G37" i="8"/>
  <c r="S64" i="8"/>
  <c r="T110" i="8"/>
  <c r="Q61" i="8"/>
  <c r="Q12" i="11"/>
  <c r="T89" i="8"/>
  <c r="P89" i="8"/>
  <c r="T36" i="8"/>
  <c r="S36" i="8"/>
  <c r="Q35" i="8"/>
  <c r="R35" i="8"/>
  <c r="T106" i="8"/>
  <c r="P106" i="8"/>
  <c r="Q18" i="11"/>
  <c r="S18" i="11"/>
  <c r="O15" i="11"/>
  <c r="R15" i="11"/>
  <c r="R8" i="11"/>
  <c r="P8" i="11"/>
  <c r="P16" i="11"/>
  <c r="Q16" i="11"/>
  <c r="R16" i="11"/>
  <c r="P32" i="8"/>
  <c r="S44" i="8"/>
  <c r="P44" i="8"/>
  <c r="S98" i="8"/>
  <c r="S62" i="8"/>
  <c r="Q62" i="8"/>
  <c r="T124" i="8"/>
  <c r="R124" i="8"/>
  <c r="T49" i="8"/>
  <c r="S49" i="8"/>
  <c r="P49" i="8"/>
  <c r="O9" i="11"/>
  <c r="S9" i="11"/>
  <c r="S90" i="8"/>
  <c r="P90" i="8"/>
  <c r="R90" i="8"/>
  <c r="Q90" i="8"/>
  <c r="S51" i="8"/>
  <c r="T51" i="8"/>
  <c r="T22" i="8"/>
  <c r="P22" i="8"/>
  <c r="S22" i="8"/>
  <c r="R11" i="11"/>
  <c r="S11" i="11"/>
  <c r="O11" i="11"/>
  <c r="Q11" i="11"/>
  <c r="P103" i="8"/>
  <c r="S92" i="8"/>
  <c r="Q92" i="8"/>
  <c r="P33" i="8"/>
  <c r="R33" i="8"/>
  <c r="S72" i="8"/>
  <c r="Q72" i="8"/>
  <c r="Q46" i="8"/>
  <c r="S46" i="8"/>
  <c r="T74" i="8"/>
  <c r="R74" i="8"/>
  <c r="T59" i="8"/>
  <c r="R59" i="8"/>
  <c r="Q110" i="8"/>
  <c r="S110" i="8"/>
  <c r="R20" i="11"/>
  <c r="S20" i="11"/>
  <c r="O20" i="11"/>
  <c r="P20" i="11"/>
  <c r="Q20" i="11"/>
  <c r="P47" i="8"/>
  <c r="S66" i="8"/>
  <c r="T66" i="8"/>
  <c r="R66" i="8"/>
  <c r="Q20" i="8"/>
  <c r="R20" i="8"/>
  <c r="P14" i="8"/>
  <c r="R14" i="8"/>
  <c r="S14" i="8"/>
  <c r="T87" i="8"/>
  <c r="P87" i="8"/>
  <c r="R119" i="8"/>
  <c r="P119" i="8"/>
  <c r="R60" i="8"/>
  <c r="S60" i="8"/>
  <c r="T102" i="8"/>
  <c r="Q102" i="8"/>
  <c r="P102" i="8"/>
  <c r="S102" i="8"/>
  <c r="R8" i="8"/>
  <c r="T8" i="8"/>
  <c r="S8" i="8"/>
  <c r="P8" i="8"/>
  <c r="T30" i="8"/>
  <c r="P30" i="8"/>
  <c r="Q30" i="8"/>
  <c r="R30" i="8"/>
  <c r="R83" i="8"/>
  <c r="P83" i="8"/>
  <c r="T83" i="8"/>
  <c r="Q83" i="8"/>
  <c r="S70" i="8"/>
  <c r="T70" i="8"/>
  <c r="Q70" i="8"/>
  <c r="P70" i="8"/>
  <c r="R134" i="8"/>
  <c r="T134" i="8"/>
  <c r="Q134" i="8"/>
  <c r="S134" i="8"/>
  <c r="T61" i="8"/>
  <c r="P61" i="8"/>
  <c r="S61" i="8"/>
  <c r="T55" i="8"/>
  <c r="S55" i="8"/>
  <c r="Q55" i="8"/>
  <c r="T52" i="8"/>
  <c r="R52" i="8"/>
  <c r="P52" i="8"/>
  <c r="S52" i="8"/>
  <c r="R26" i="8"/>
  <c r="P26" i="8"/>
  <c r="BL50" i="8" l="1"/>
  <c r="BL116" i="8"/>
  <c r="BL45" i="8"/>
  <c r="BM23" i="8"/>
  <c r="BL85" i="8"/>
  <c r="BL123" i="8"/>
  <c r="BL23" i="8"/>
  <c r="BM85" i="8"/>
  <c r="BL122" i="8"/>
  <c r="BL117" i="8"/>
  <c r="AI130" i="8"/>
  <c r="AI57" i="8"/>
  <c r="AJ57" i="8" s="1"/>
  <c r="AI76" i="8"/>
  <c r="AJ76" i="8" s="1"/>
  <c r="AI24" i="8"/>
  <c r="AJ24" i="8" s="1"/>
  <c r="AI80" i="8"/>
  <c r="AJ80" i="8" s="1"/>
  <c r="AI53" i="8"/>
  <c r="AJ53" i="8" s="1"/>
  <c r="AI42" i="8"/>
  <c r="AJ42" i="8" s="1"/>
  <c r="AI83" i="8"/>
  <c r="AJ83" i="8" s="1"/>
  <c r="AI73" i="8"/>
  <c r="AJ73" i="8" s="1"/>
  <c r="AI114" i="8"/>
  <c r="AJ114" i="8" s="1"/>
  <c r="AI47" i="8"/>
  <c r="AJ47" i="8" s="1"/>
  <c r="AI97" i="8"/>
  <c r="AJ97" i="8" s="1"/>
  <c r="AI127" i="8"/>
  <c r="AJ127" i="8" s="1"/>
  <c r="AI20" i="8"/>
  <c r="AJ20" i="8" s="1"/>
  <c r="AI112" i="8"/>
  <c r="AJ112" i="8" s="1"/>
  <c r="AI71" i="8"/>
  <c r="AJ71" i="8" s="1"/>
  <c r="AI30" i="8"/>
  <c r="AJ30" i="8" s="1"/>
  <c r="AI26" i="8"/>
  <c r="AJ26" i="8" s="1"/>
  <c r="AI8" i="8"/>
  <c r="AJ8" i="8" s="1"/>
  <c r="AI61" i="8"/>
  <c r="AJ61" i="8" s="1"/>
  <c r="AI128" i="8"/>
  <c r="AJ128" i="8" s="1"/>
  <c r="AI58" i="8"/>
  <c r="AJ58" i="8" s="1"/>
  <c r="AI101" i="8"/>
  <c r="AJ101" i="8" s="1"/>
  <c r="AI82" i="8"/>
  <c r="AJ82" i="8" s="1"/>
  <c r="AI22" i="8"/>
  <c r="AJ22" i="8" s="1"/>
  <c r="AI11" i="8"/>
  <c r="AJ11" i="8" s="1"/>
  <c r="AI33" i="8"/>
  <c r="AI72" i="8"/>
  <c r="AJ72" i="8" s="1"/>
  <c r="AI108" i="8"/>
  <c r="AJ108" i="8" s="1"/>
  <c r="AI17" i="8"/>
  <c r="AJ17" i="8" s="1"/>
  <c r="AI64" i="8"/>
  <c r="AJ64" i="8" s="1"/>
  <c r="AI75" i="8"/>
  <c r="AJ75" i="8" s="1"/>
  <c r="AI88" i="8"/>
  <c r="AI44" i="8"/>
  <c r="AJ44" i="8" s="1"/>
  <c r="AI43" i="8"/>
  <c r="AJ43" i="8" s="1"/>
  <c r="AI90" i="8"/>
  <c r="AJ90" i="8" s="1"/>
  <c r="AI105" i="8"/>
  <c r="AJ105" i="8" s="1"/>
  <c r="AI39" i="8"/>
  <c r="AJ39" i="8" s="1"/>
  <c r="AI113" i="8"/>
  <c r="AJ113" i="8" s="1"/>
  <c r="AI54" i="8"/>
  <c r="AJ54" i="8" s="1"/>
  <c r="AI74" i="8"/>
  <c r="AJ74" i="8" s="1"/>
  <c r="AI19" i="8"/>
  <c r="AJ19" i="8" s="1"/>
  <c r="AI133" i="8"/>
  <c r="AJ133" i="8" s="1"/>
  <c r="AI109" i="8"/>
  <c r="AJ109" i="8" s="1"/>
  <c r="AI92" i="8"/>
  <c r="AJ92" i="8" s="1"/>
  <c r="AI16" i="8"/>
  <c r="AJ16" i="8" s="1"/>
  <c r="AI37" i="8"/>
  <c r="AJ37" i="8" s="1"/>
  <c r="AI94" i="8"/>
  <c r="AJ94" i="8" s="1"/>
  <c r="AI98" i="8"/>
  <c r="AJ98" i="8" s="1"/>
  <c r="AI32" i="8"/>
  <c r="AJ32" i="8" s="1"/>
  <c r="AI51" i="8"/>
  <c r="AJ51" i="8" s="1"/>
  <c r="AI14" i="8"/>
  <c r="AJ14" i="8" s="1"/>
  <c r="AI18" i="8"/>
  <c r="AJ18" i="8" s="1"/>
  <c r="AI132" i="8"/>
  <c r="AJ132" i="8" s="1"/>
  <c r="AI48" i="8"/>
  <c r="AJ48" i="8" s="1"/>
  <c r="AI99" i="8"/>
  <c r="AJ99" i="8" s="1"/>
  <c r="AI66" i="8"/>
  <c r="AJ66" i="8" s="1"/>
  <c r="AI95" i="8"/>
  <c r="AJ95" i="8" s="1"/>
  <c r="AI77" i="8"/>
  <c r="AJ77" i="8" s="1"/>
  <c r="AI62" i="8"/>
  <c r="AJ62" i="8" s="1"/>
  <c r="AI13" i="8"/>
  <c r="AJ13" i="8" s="1"/>
  <c r="AI38" i="8"/>
  <c r="AJ38" i="8" s="1"/>
  <c r="AI55" i="8"/>
  <c r="AJ55" i="8" s="1"/>
  <c r="AI103" i="8"/>
  <c r="AJ103" i="8" s="1"/>
  <c r="AI119" i="8"/>
  <c r="AJ119" i="8" s="1"/>
  <c r="AI106" i="8"/>
  <c r="AJ106" i="8" s="1"/>
  <c r="AI59" i="8"/>
  <c r="AJ59" i="8" s="1"/>
  <c r="AI96" i="8"/>
  <c r="AJ96" i="8" s="1"/>
  <c r="AI79" i="8"/>
  <c r="AJ79" i="8" s="1"/>
  <c r="AI125" i="8"/>
  <c r="AI124" i="8"/>
  <c r="AJ124" i="8" s="1"/>
  <c r="AI100" i="8"/>
  <c r="AJ100" i="8" s="1"/>
  <c r="AI87" i="8"/>
  <c r="AJ87" i="8" s="1"/>
  <c r="AI63" i="8"/>
  <c r="AJ63" i="8" s="1"/>
  <c r="AI49" i="8"/>
  <c r="AJ49" i="8" s="1"/>
  <c r="AI70" i="8"/>
  <c r="AJ70" i="8" s="1"/>
  <c r="AI78" i="8"/>
  <c r="AJ78" i="8" s="1"/>
  <c r="AI7" i="8"/>
  <c r="AI121" i="8"/>
  <c r="AJ121" i="8" s="1"/>
  <c r="AI67" i="8"/>
  <c r="AJ67" i="8" s="1"/>
  <c r="AI46" i="8"/>
  <c r="AJ46" i="8" s="1"/>
  <c r="AI84" i="8"/>
  <c r="AJ84" i="8" s="1"/>
  <c r="AI36" i="8"/>
  <c r="AJ36" i="8" s="1"/>
  <c r="AI65" i="8"/>
  <c r="AJ65" i="8" s="1"/>
  <c r="AI29" i="8"/>
  <c r="AJ29" i="8" s="1"/>
  <c r="AI111" i="8"/>
  <c r="AJ111" i="8" s="1"/>
  <c r="AI107" i="8"/>
  <c r="AJ107" i="8" s="1"/>
  <c r="AI68" i="8"/>
  <c r="AJ68" i="8" s="1"/>
  <c r="AI40" i="8"/>
  <c r="AJ40" i="8" s="1"/>
  <c r="AI21" i="8"/>
  <c r="AJ21" i="8" s="1"/>
  <c r="AI10" i="8"/>
  <c r="AJ10" i="8" s="1"/>
  <c r="AI9" i="8"/>
  <c r="AJ9" i="8" s="1"/>
  <c r="AI15" i="8"/>
  <c r="AJ15" i="8" s="1"/>
  <c r="AI52" i="8"/>
  <c r="AJ52" i="8" s="1"/>
  <c r="AI41" i="8"/>
  <c r="AJ41" i="8" s="1"/>
  <c r="AI110" i="8"/>
  <c r="AJ110" i="8" s="1"/>
  <c r="AI115" i="8"/>
  <c r="AJ115" i="8" s="1"/>
  <c r="AI31" i="8"/>
  <c r="AJ31" i="8" s="1"/>
  <c r="AI69" i="8"/>
  <c r="AJ69" i="8" s="1"/>
  <c r="AI93" i="8"/>
  <c r="AJ93" i="8" s="1"/>
  <c r="AI81" i="8"/>
  <c r="AJ81" i="8" s="1"/>
  <c r="AI35" i="8"/>
  <c r="AJ35" i="8" s="1"/>
  <c r="AI60" i="8"/>
  <c r="AJ60" i="8" s="1"/>
  <c r="AI134" i="8"/>
  <c r="AJ134" i="8" s="1"/>
  <c r="AI25" i="8"/>
  <c r="AJ25" i="8" s="1"/>
  <c r="AI120" i="8"/>
  <c r="AJ120" i="8" s="1"/>
  <c r="AI102" i="8"/>
  <c r="AJ102" i="8" s="1"/>
  <c r="AI12" i="8"/>
  <c r="AJ12" i="8" s="1"/>
  <c r="BK28" i="8"/>
  <c r="BL104" i="8"/>
  <c r="BL27" i="8"/>
  <c r="BL56" i="8"/>
  <c r="BL91" i="8"/>
  <c r="BL28" i="8"/>
  <c r="AQ1933" i="6"/>
  <c r="AQ1639" i="6"/>
  <c r="AQ789" i="6"/>
  <c r="AQ2061" i="6"/>
  <c r="O4" i="8"/>
  <c r="BL129" i="8"/>
  <c r="AQ2045" i="6"/>
  <c r="AQ1917" i="6"/>
  <c r="AQ1575" i="6"/>
  <c r="BM6" i="8"/>
  <c r="BM45" i="8" s="1"/>
  <c r="AQ1997" i="6"/>
  <c r="AQ1821" i="6"/>
  <c r="AQ1383" i="6"/>
  <c r="C2" i="7"/>
  <c r="AR4" i="6" s="1"/>
  <c r="AR778" i="6" s="1"/>
  <c r="AQ1981" i="6"/>
  <c r="AQ1789" i="6"/>
  <c r="AQ1319" i="6"/>
  <c r="AQ2091" i="6"/>
  <c r="AQ2029" i="6"/>
  <c r="AQ1965" i="6"/>
  <c r="AQ1885" i="6"/>
  <c r="AQ1757" i="6"/>
  <c r="AQ1511" i="6"/>
  <c r="AQ1255" i="6"/>
  <c r="AQ2077" i="6"/>
  <c r="AQ2013" i="6"/>
  <c r="AQ1949" i="6"/>
  <c r="AQ1853" i="6"/>
  <c r="AQ1703" i="6"/>
  <c r="AQ1447" i="6"/>
  <c r="AQ1045" i="6"/>
  <c r="AQ2087" i="6"/>
  <c r="AQ2055" i="6"/>
  <c r="AQ2023" i="6"/>
  <c r="AQ1991" i="6"/>
  <c r="AQ1959" i="6"/>
  <c r="AQ1927" i="6"/>
  <c r="AQ1895" i="6"/>
  <c r="AQ1863" i="6"/>
  <c r="AQ1831" i="6"/>
  <c r="AQ1799" i="6"/>
  <c r="AQ1767" i="6"/>
  <c r="AQ1723" i="6"/>
  <c r="AQ1659" i="6"/>
  <c r="AQ1595" i="6"/>
  <c r="AQ1531" i="6"/>
  <c r="AQ1467" i="6"/>
  <c r="AQ1403" i="6"/>
  <c r="AQ1339" i="6"/>
  <c r="AQ1275" i="6"/>
  <c r="AQ1125" i="6"/>
  <c r="AQ869" i="6"/>
  <c r="AQ492" i="6"/>
  <c r="AQ2071" i="6"/>
  <c r="AQ2039" i="6"/>
  <c r="AQ2007" i="6"/>
  <c r="AQ1975" i="6"/>
  <c r="AQ1943" i="6"/>
  <c r="AQ1911" i="6"/>
  <c r="AQ1879" i="6"/>
  <c r="AQ1847" i="6"/>
  <c r="AQ1815" i="6"/>
  <c r="AQ1783" i="6"/>
  <c r="AQ1751" i="6"/>
  <c r="AQ1691" i="6"/>
  <c r="AQ1627" i="6"/>
  <c r="AQ1563" i="6"/>
  <c r="AQ1499" i="6"/>
  <c r="AQ1435" i="6"/>
  <c r="AQ1371" i="6"/>
  <c r="AQ1307" i="6"/>
  <c r="AQ1243" i="6"/>
  <c r="AQ997" i="6"/>
  <c r="AQ741" i="6"/>
  <c r="AQ1901" i="6"/>
  <c r="AQ1869" i="6"/>
  <c r="AQ1837" i="6"/>
  <c r="AQ1805" i="6"/>
  <c r="AQ1773" i="6"/>
  <c r="AQ1735" i="6"/>
  <c r="AQ1671" i="6"/>
  <c r="AQ1607" i="6"/>
  <c r="AQ1543" i="6"/>
  <c r="AQ1479" i="6"/>
  <c r="AQ1415" i="6"/>
  <c r="AQ1351" i="6"/>
  <c r="AQ1287" i="6"/>
  <c r="AQ1173" i="6"/>
  <c r="AQ917" i="6"/>
  <c r="Z28" i="8"/>
  <c r="Z91" i="8"/>
  <c r="AG91" i="8"/>
  <c r="N91" i="8" s="1"/>
  <c r="AQ256" i="6"/>
  <c r="AQ645" i="6"/>
  <c r="AQ709" i="6"/>
  <c r="AQ773" i="6"/>
  <c r="AQ837" i="6"/>
  <c r="AQ901" i="6"/>
  <c r="AQ965" i="6"/>
  <c r="AQ1029" i="6"/>
  <c r="AQ1093" i="6"/>
  <c r="AQ1157" i="6"/>
  <c r="AQ1221" i="6"/>
  <c r="AQ1251" i="6"/>
  <c r="AQ1267" i="6"/>
  <c r="AQ1283" i="6"/>
  <c r="AQ1299" i="6"/>
  <c r="AQ1315" i="6"/>
  <c r="AQ1331" i="6"/>
  <c r="AQ1347" i="6"/>
  <c r="AQ1363" i="6"/>
  <c r="AQ1379" i="6"/>
  <c r="AQ1395" i="6"/>
  <c r="AQ1411" i="6"/>
  <c r="AQ1427" i="6"/>
  <c r="AQ1443" i="6"/>
  <c r="AQ1459" i="6"/>
  <c r="AQ1475" i="6"/>
  <c r="AQ1491" i="6"/>
  <c r="AQ1507" i="6"/>
  <c r="AQ1523" i="6"/>
  <c r="AQ1539" i="6"/>
  <c r="AQ1555" i="6"/>
  <c r="AQ1571" i="6"/>
  <c r="AQ1587" i="6"/>
  <c r="AQ1603" i="6"/>
  <c r="AQ1619" i="6"/>
  <c r="AQ1635" i="6"/>
  <c r="AQ1651" i="6"/>
  <c r="AQ1667" i="6"/>
  <c r="AQ1683" i="6"/>
  <c r="AQ1699" i="6"/>
  <c r="AQ1715" i="6"/>
  <c r="AQ1731" i="6"/>
  <c r="AQ1747" i="6"/>
  <c r="AQ1755" i="6"/>
  <c r="AQ1763" i="6"/>
  <c r="AQ1771" i="6"/>
  <c r="AQ1779" i="6"/>
  <c r="AQ1787" i="6"/>
  <c r="AQ1795" i="6"/>
  <c r="AQ1803" i="6"/>
  <c r="AQ1811" i="6"/>
  <c r="AQ1819" i="6"/>
  <c r="AQ1827" i="6"/>
  <c r="AQ1835" i="6"/>
  <c r="AQ1843" i="6"/>
  <c r="AQ1851" i="6"/>
  <c r="AQ1859" i="6"/>
  <c r="AQ1867" i="6"/>
  <c r="AQ1875" i="6"/>
  <c r="AQ1883" i="6"/>
  <c r="AQ1891" i="6"/>
  <c r="AQ1899" i="6"/>
  <c r="AQ1907" i="6"/>
  <c r="AQ1915" i="6"/>
  <c r="AQ1923" i="6"/>
  <c r="AQ1931" i="6"/>
  <c r="AQ1939" i="6"/>
  <c r="AQ1947" i="6"/>
  <c r="AQ1955" i="6"/>
  <c r="AQ1963" i="6"/>
  <c r="AQ1971" i="6"/>
  <c r="AQ1979" i="6"/>
  <c r="AQ1987" i="6"/>
  <c r="AQ1995" i="6"/>
  <c r="AQ2003" i="6"/>
  <c r="AQ2011" i="6"/>
  <c r="AQ2019" i="6"/>
  <c r="AQ2027" i="6"/>
  <c r="AQ2035" i="6"/>
  <c r="AQ2043" i="6"/>
  <c r="AQ2051" i="6"/>
  <c r="AQ2059" i="6"/>
  <c r="AQ2067" i="6"/>
  <c r="AQ2075" i="6"/>
  <c r="AQ2083" i="6"/>
  <c r="AQ556" i="6"/>
  <c r="AQ693" i="6"/>
  <c r="AQ757" i="6"/>
  <c r="AQ821" i="6"/>
  <c r="AQ885" i="6"/>
  <c r="AQ949" i="6"/>
  <c r="AQ1013" i="6"/>
  <c r="AQ1077" i="6"/>
  <c r="AQ1141" i="6"/>
  <c r="AQ1205" i="6"/>
  <c r="AQ1247" i="6"/>
  <c r="AQ1263" i="6"/>
  <c r="AQ1279" i="6"/>
  <c r="AQ1295" i="6"/>
  <c r="AQ1311" i="6"/>
  <c r="AQ1327" i="6"/>
  <c r="AQ1343" i="6"/>
  <c r="AQ1359" i="6"/>
  <c r="AQ1375" i="6"/>
  <c r="AQ1391" i="6"/>
  <c r="AQ1407" i="6"/>
  <c r="AQ1423" i="6"/>
  <c r="AQ1439" i="6"/>
  <c r="AQ1455" i="6"/>
  <c r="AQ1471" i="6"/>
  <c r="AQ1487" i="6"/>
  <c r="AQ1503" i="6"/>
  <c r="AQ1519" i="6"/>
  <c r="AQ1535" i="6"/>
  <c r="AQ1551" i="6"/>
  <c r="AQ1567" i="6"/>
  <c r="AQ1583" i="6"/>
  <c r="AQ1599" i="6"/>
  <c r="AQ1615" i="6"/>
  <c r="AQ1631" i="6"/>
  <c r="AQ1647" i="6"/>
  <c r="AQ1663" i="6"/>
  <c r="AQ1679" i="6"/>
  <c r="AQ1695" i="6"/>
  <c r="AQ1711" i="6"/>
  <c r="AQ1727" i="6"/>
  <c r="AQ1743" i="6"/>
  <c r="AQ1753" i="6"/>
  <c r="AQ1761" i="6"/>
  <c r="AQ1769" i="6"/>
  <c r="AQ1777" i="6"/>
  <c r="AQ1785" i="6"/>
  <c r="AQ1793" i="6"/>
  <c r="AQ1801" i="6"/>
  <c r="AQ1809" i="6"/>
  <c r="AQ1817" i="6"/>
  <c r="AQ1825" i="6"/>
  <c r="AQ1833" i="6"/>
  <c r="AQ1841" i="6"/>
  <c r="AQ1849" i="6"/>
  <c r="AQ1857" i="6"/>
  <c r="AQ1865" i="6"/>
  <c r="AQ1873" i="6"/>
  <c r="AQ1881" i="6"/>
  <c r="AQ1889" i="6"/>
  <c r="AQ1897" i="6"/>
  <c r="AQ1905" i="6"/>
  <c r="AQ1913" i="6"/>
  <c r="AQ1921" i="6"/>
  <c r="AQ1929" i="6"/>
  <c r="AQ1937" i="6"/>
  <c r="AQ1945" i="6"/>
  <c r="AQ1953" i="6"/>
  <c r="AQ1961" i="6"/>
  <c r="AQ1969" i="6"/>
  <c r="AQ1977" i="6"/>
  <c r="AQ1985" i="6"/>
  <c r="AQ1993" i="6"/>
  <c r="AQ2001" i="6"/>
  <c r="AQ2009" i="6"/>
  <c r="AQ2017" i="6"/>
  <c r="AQ2025" i="6"/>
  <c r="AQ2033" i="6"/>
  <c r="AQ2041" i="6"/>
  <c r="AQ2049" i="6"/>
  <c r="AQ2057" i="6"/>
  <c r="AQ2065" i="6"/>
  <c r="AQ2073" i="6"/>
  <c r="AQ2081" i="6"/>
  <c r="AQ2089" i="6"/>
  <c r="AQ2093" i="6"/>
  <c r="AQ2079" i="6"/>
  <c r="AQ2063" i="6"/>
  <c r="AQ2047" i="6"/>
  <c r="AQ2031" i="6"/>
  <c r="AQ2015" i="6"/>
  <c r="AQ1999" i="6"/>
  <c r="AQ1983" i="6"/>
  <c r="AQ1967" i="6"/>
  <c r="AQ1951" i="6"/>
  <c r="AQ1935" i="6"/>
  <c r="AQ1919" i="6"/>
  <c r="AQ1903" i="6"/>
  <c r="AQ1887" i="6"/>
  <c r="AQ1871" i="6"/>
  <c r="AQ1855" i="6"/>
  <c r="AQ1839" i="6"/>
  <c r="AQ1823" i="6"/>
  <c r="AQ1807" i="6"/>
  <c r="AQ1791" i="6"/>
  <c r="AQ1775" i="6"/>
  <c r="AQ1759" i="6"/>
  <c r="AQ1739" i="6"/>
  <c r="AQ1707" i="6"/>
  <c r="AQ1675" i="6"/>
  <c r="AQ1643" i="6"/>
  <c r="AQ1611" i="6"/>
  <c r="AQ1579" i="6"/>
  <c r="AQ1547" i="6"/>
  <c r="AQ1515" i="6"/>
  <c r="AQ1483" i="6"/>
  <c r="AQ1451" i="6"/>
  <c r="AQ1419" i="6"/>
  <c r="AQ1387" i="6"/>
  <c r="AQ1355" i="6"/>
  <c r="AQ1323" i="6"/>
  <c r="AQ1291" i="6"/>
  <c r="AQ1259" i="6"/>
  <c r="AQ1189" i="6"/>
  <c r="AQ1061" i="6"/>
  <c r="AQ933" i="6"/>
  <c r="AQ805" i="6"/>
  <c r="AQ677" i="6"/>
  <c r="AQ2095" i="6"/>
  <c r="AQ2085" i="6"/>
  <c r="AQ2069" i="6"/>
  <c r="AQ2053" i="6"/>
  <c r="AQ2037" i="6"/>
  <c r="AQ2021" i="6"/>
  <c r="AQ2005" i="6"/>
  <c r="AQ1989" i="6"/>
  <c r="AQ1973" i="6"/>
  <c r="AQ1957" i="6"/>
  <c r="AQ1941" i="6"/>
  <c r="AQ1925" i="6"/>
  <c r="AQ1909" i="6"/>
  <c r="AQ1893" i="6"/>
  <c r="AQ1877" i="6"/>
  <c r="AQ1861" i="6"/>
  <c r="AQ1845" i="6"/>
  <c r="AQ1829" i="6"/>
  <c r="AQ1813" i="6"/>
  <c r="AQ1797" i="6"/>
  <c r="AQ1781" i="6"/>
  <c r="AQ1765" i="6"/>
  <c r="AQ1749" i="6"/>
  <c r="AQ1719" i="6"/>
  <c r="AQ1687" i="6"/>
  <c r="AQ1655" i="6"/>
  <c r="AQ1623" i="6"/>
  <c r="AQ1591" i="6"/>
  <c r="AQ1559" i="6"/>
  <c r="AQ1527" i="6"/>
  <c r="AQ1495" i="6"/>
  <c r="AQ1463" i="6"/>
  <c r="AQ1431" i="6"/>
  <c r="AQ1399" i="6"/>
  <c r="AQ1367" i="6"/>
  <c r="AQ1335" i="6"/>
  <c r="AQ1303" i="6"/>
  <c r="AQ1271" i="6"/>
  <c r="AQ1238" i="6"/>
  <c r="AQ1109" i="6"/>
  <c r="AQ981" i="6"/>
  <c r="AQ853" i="6"/>
  <c r="AQ725" i="6"/>
  <c r="AQ384" i="6"/>
  <c r="AG28" i="8"/>
  <c r="N28" i="8" s="1"/>
  <c r="AQ5" i="6"/>
  <c r="AQ12" i="6"/>
  <c r="AQ20" i="6"/>
  <c r="AQ25" i="6"/>
  <c r="AQ27" i="6"/>
  <c r="AQ29" i="6"/>
  <c r="AQ31" i="6"/>
  <c r="AQ33" i="6"/>
  <c r="AQ35" i="6"/>
  <c r="AQ37" i="6"/>
  <c r="AQ39" i="6"/>
  <c r="AQ41" i="6"/>
  <c r="AQ43" i="6"/>
  <c r="AQ45" i="6"/>
  <c r="AQ47" i="6"/>
  <c r="AQ49" i="6"/>
  <c r="AQ51" i="6"/>
  <c r="AQ53" i="6"/>
  <c r="AQ55" i="6"/>
  <c r="AQ57" i="6"/>
  <c r="AQ59" i="6"/>
  <c r="AQ61" i="6"/>
  <c r="AQ63" i="6"/>
  <c r="AQ65" i="6"/>
  <c r="AQ67" i="6"/>
  <c r="AQ69" i="6"/>
  <c r="AQ71" i="6"/>
  <c r="AQ73" i="6"/>
  <c r="AQ75" i="6"/>
  <c r="AQ77" i="6"/>
  <c r="AQ79" i="6"/>
  <c r="AQ81" i="6"/>
  <c r="AQ83" i="6"/>
  <c r="AQ85" i="6"/>
  <c r="AQ87" i="6"/>
  <c r="AQ89" i="6"/>
  <c r="AQ91" i="6"/>
  <c r="AQ93" i="6"/>
  <c r="AQ95" i="6"/>
  <c r="AQ97" i="6"/>
  <c r="AQ99" i="6"/>
  <c r="AQ101" i="6"/>
  <c r="AQ103" i="6"/>
  <c r="AQ105" i="6"/>
  <c r="AQ107" i="6"/>
  <c r="AQ109" i="6"/>
  <c r="AQ111" i="6"/>
  <c r="AQ113" i="6"/>
  <c r="AQ115" i="6"/>
  <c r="AQ117" i="6"/>
  <c r="AQ119" i="6"/>
  <c r="AQ121" i="6"/>
  <c r="AQ123" i="6"/>
  <c r="AQ125" i="6"/>
  <c r="AQ127" i="6"/>
  <c r="AQ129" i="6"/>
  <c r="AQ131" i="6"/>
  <c r="AQ133" i="6"/>
  <c r="AQ135" i="6"/>
  <c r="AQ137" i="6"/>
  <c r="AQ139" i="6"/>
  <c r="AQ141" i="6"/>
  <c r="AQ143" i="6"/>
  <c r="AQ145" i="6"/>
  <c r="AQ147" i="6"/>
  <c r="AQ149" i="6"/>
  <c r="AQ151" i="6"/>
  <c r="AQ153" i="6"/>
  <c r="AQ155" i="6"/>
  <c r="AQ157" i="6"/>
  <c r="AQ159" i="6"/>
  <c r="AQ161" i="6"/>
  <c r="AQ163" i="6"/>
  <c r="AQ165" i="6"/>
  <c r="AQ167" i="6"/>
  <c r="AQ169" i="6"/>
  <c r="AQ171" i="6"/>
  <c r="AQ173" i="6"/>
  <c r="AQ16" i="6"/>
  <c r="AQ26" i="6"/>
  <c r="AQ34" i="6"/>
  <c r="AQ42" i="6"/>
  <c r="AQ50" i="6"/>
  <c r="AQ58" i="6"/>
  <c r="AQ66" i="6"/>
  <c r="AQ74" i="6"/>
  <c r="AQ82" i="6"/>
  <c r="AQ90" i="6"/>
  <c r="AQ98" i="6"/>
  <c r="AQ106" i="6"/>
  <c r="AQ114" i="6"/>
  <c r="AQ122" i="6"/>
  <c r="AQ130" i="6"/>
  <c r="AQ138" i="6"/>
  <c r="AQ146" i="6"/>
  <c r="AQ154" i="6"/>
  <c r="AQ162" i="6"/>
  <c r="AQ170" i="6"/>
  <c r="AQ175" i="6"/>
  <c r="AQ177" i="6"/>
  <c r="AQ179" i="6"/>
  <c r="AQ181" i="6"/>
  <c r="AQ183" i="6"/>
  <c r="AQ185" i="6"/>
  <c r="AQ187" i="6"/>
  <c r="AQ189" i="6"/>
  <c r="AQ191" i="6"/>
  <c r="AQ193" i="6"/>
  <c r="AQ195" i="6"/>
  <c r="AQ197" i="6"/>
  <c r="AQ199" i="6"/>
  <c r="AQ201" i="6"/>
  <c r="AQ203" i="6"/>
  <c r="AQ205" i="6"/>
  <c r="AQ207" i="6"/>
  <c r="AQ209" i="6"/>
  <c r="AQ211" i="6"/>
  <c r="AQ213" i="6"/>
  <c r="AQ215" i="6"/>
  <c r="AQ6" i="6"/>
  <c r="AQ10" i="6"/>
  <c r="AQ24" i="6"/>
  <c r="AQ32" i="6"/>
  <c r="AQ40" i="6"/>
  <c r="AQ48" i="6"/>
  <c r="AQ56" i="6"/>
  <c r="AQ64" i="6"/>
  <c r="AQ72" i="6"/>
  <c r="AQ80" i="6"/>
  <c r="AQ88" i="6"/>
  <c r="AQ96" i="6"/>
  <c r="AQ104" i="6"/>
  <c r="AQ112" i="6"/>
  <c r="AQ120" i="6"/>
  <c r="AQ128" i="6"/>
  <c r="AQ136" i="6"/>
  <c r="AQ144" i="6"/>
  <c r="AQ152" i="6"/>
  <c r="AQ160" i="6"/>
  <c r="AQ168" i="6"/>
  <c r="AQ14" i="6"/>
  <c r="AQ38" i="6"/>
  <c r="AQ54" i="6"/>
  <c r="AQ70" i="6"/>
  <c r="AQ86" i="6"/>
  <c r="AQ102" i="6"/>
  <c r="AQ118" i="6"/>
  <c r="AQ134" i="6"/>
  <c r="AQ150" i="6"/>
  <c r="AQ166" i="6"/>
  <c r="AQ176" i="6"/>
  <c r="AQ180" i="6"/>
  <c r="AQ184" i="6"/>
  <c r="AQ188" i="6"/>
  <c r="AQ192" i="6"/>
  <c r="AQ196" i="6"/>
  <c r="AQ200" i="6"/>
  <c r="AQ204" i="6"/>
  <c r="AQ208" i="6"/>
  <c r="AQ212" i="6"/>
  <c r="AQ216" i="6"/>
  <c r="AQ8" i="6"/>
  <c r="AQ22" i="6"/>
  <c r="AQ28" i="6"/>
  <c r="AQ44" i="6"/>
  <c r="AQ60" i="6"/>
  <c r="AQ76" i="6"/>
  <c r="AQ92" i="6"/>
  <c r="AQ108" i="6"/>
  <c r="AQ124" i="6"/>
  <c r="AQ140" i="6"/>
  <c r="AQ156" i="6"/>
  <c r="AQ172" i="6"/>
  <c r="AQ219" i="6"/>
  <c r="AQ221" i="6"/>
  <c r="AQ223" i="6"/>
  <c r="AQ225" i="6"/>
  <c r="AQ227" i="6"/>
  <c r="AQ229" i="6"/>
  <c r="AQ231" i="6"/>
  <c r="AQ233" i="6"/>
  <c r="AQ235" i="6"/>
  <c r="AQ237" i="6"/>
  <c r="AQ239" i="6"/>
  <c r="AQ241" i="6"/>
  <c r="AQ243" i="6"/>
  <c r="AQ245" i="6"/>
  <c r="AQ247" i="6"/>
  <c r="AQ249" i="6"/>
  <c r="AQ251" i="6"/>
  <c r="AQ253" i="6"/>
  <c r="AQ255" i="6"/>
  <c r="AQ257" i="6"/>
  <c r="AQ259" i="6"/>
  <c r="AQ261" i="6"/>
  <c r="AQ263" i="6"/>
  <c r="AQ265" i="6"/>
  <c r="AQ267" i="6"/>
  <c r="AQ269" i="6"/>
  <c r="AQ271" i="6"/>
  <c r="AQ273" i="6"/>
  <c r="AQ275" i="6"/>
  <c r="AQ277" i="6"/>
  <c r="AQ279" i="6"/>
  <c r="AQ281" i="6"/>
  <c r="AQ283" i="6"/>
  <c r="AQ285" i="6"/>
  <c r="AQ287" i="6"/>
  <c r="AQ289" i="6"/>
  <c r="AQ291" i="6"/>
  <c r="AQ293" i="6"/>
  <c r="AQ295" i="6"/>
  <c r="AQ297" i="6"/>
  <c r="AQ299" i="6"/>
  <c r="AQ301" i="6"/>
  <c r="AQ303" i="6"/>
  <c r="AQ305" i="6"/>
  <c r="AQ307" i="6"/>
  <c r="AQ309" i="6"/>
  <c r="AQ311" i="6"/>
  <c r="AQ313" i="6"/>
  <c r="AQ315" i="6"/>
  <c r="AQ317" i="6"/>
  <c r="AQ319" i="6"/>
  <c r="AQ321" i="6"/>
  <c r="AQ323" i="6"/>
  <c r="AQ325" i="6"/>
  <c r="AQ327" i="6"/>
  <c r="AQ329" i="6"/>
  <c r="AQ331" i="6"/>
  <c r="AQ333" i="6"/>
  <c r="AQ335" i="6"/>
  <c r="AQ337" i="6"/>
  <c r="AQ339" i="6"/>
  <c r="AQ341" i="6"/>
  <c r="AQ343" i="6"/>
  <c r="AQ345" i="6"/>
  <c r="AQ347" i="6"/>
  <c r="AQ349" i="6"/>
  <c r="AQ351" i="6"/>
  <c r="AQ353" i="6"/>
  <c r="AQ355" i="6"/>
  <c r="AQ357" i="6"/>
  <c r="AQ359" i="6"/>
  <c r="AQ361" i="6"/>
  <c r="AQ363" i="6"/>
  <c r="AQ365" i="6"/>
  <c r="AQ367" i="6"/>
  <c r="AQ369" i="6"/>
  <c r="AQ371" i="6"/>
  <c r="AQ373" i="6"/>
  <c r="AQ375" i="6"/>
  <c r="AQ377" i="6"/>
  <c r="AQ379" i="6"/>
  <c r="AQ381" i="6"/>
  <c r="AQ383" i="6"/>
  <c r="AQ385" i="6"/>
  <c r="AQ387" i="6"/>
  <c r="AQ389" i="6"/>
  <c r="AQ391" i="6"/>
  <c r="AQ393" i="6"/>
  <c r="AQ395" i="6"/>
  <c r="AQ397" i="6"/>
  <c r="AQ399" i="6"/>
  <c r="AQ401" i="6"/>
  <c r="AQ403" i="6"/>
  <c r="AQ405" i="6"/>
  <c r="AQ407" i="6"/>
  <c r="AQ409" i="6"/>
  <c r="AQ411" i="6"/>
  <c r="AQ413" i="6"/>
  <c r="AQ415" i="6"/>
  <c r="AQ417" i="6"/>
  <c r="AQ419" i="6"/>
  <c r="AQ421" i="6"/>
  <c r="AQ423" i="6"/>
  <c r="AQ425" i="6"/>
  <c r="AQ427" i="6"/>
  <c r="AQ429" i="6"/>
  <c r="AQ431" i="6"/>
  <c r="AQ433" i="6"/>
  <c r="AQ435" i="6"/>
  <c r="AQ437" i="6"/>
  <c r="AQ439" i="6"/>
  <c r="AQ441" i="6"/>
  <c r="AQ443" i="6"/>
  <c r="AQ445" i="6"/>
  <c r="AQ447" i="6"/>
  <c r="AQ449" i="6"/>
  <c r="AQ451" i="6"/>
  <c r="AQ453" i="6"/>
  <c r="AQ455" i="6"/>
  <c r="AQ457" i="6"/>
  <c r="AQ459" i="6"/>
  <c r="AQ461" i="6"/>
  <c r="AQ463" i="6"/>
  <c r="AQ465" i="6"/>
  <c r="AQ467" i="6"/>
  <c r="AQ469" i="6"/>
  <c r="AQ471" i="6"/>
  <c r="AQ18" i="6"/>
  <c r="AQ30" i="6"/>
  <c r="AQ62" i="6"/>
  <c r="AQ94" i="6"/>
  <c r="AQ126" i="6"/>
  <c r="AQ158" i="6"/>
  <c r="AQ178" i="6"/>
  <c r="AQ186" i="6"/>
  <c r="AQ194" i="6"/>
  <c r="AQ202" i="6"/>
  <c r="AQ210" i="6"/>
  <c r="AQ217" i="6"/>
  <c r="AQ52" i="6"/>
  <c r="AQ84" i="6"/>
  <c r="AQ116" i="6"/>
  <c r="AQ148" i="6"/>
  <c r="AQ218" i="6"/>
  <c r="AQ222" i="6"/>
  <c r="AQ226" i="6"/>
  <c r="AQ230" i="6"/>
  <c r="AQ234" i="6"/>
  <c r="AQ238" i="6"/>
  <c r="AQ242" i="6"/>
  <c r="AQ246" i="6"/>
  <c r="AQ250" i="6"/>
  <c r="AQ254" i="6"/>
  <c r="AQ258" i="6"/>
  <c r="AQ262" i="6"/>
  <c r="AQ266" i="6"/>
  <c r="AQ270" i="6"/>
  <c r="AQ274" i="6"/>
  <c r="AQ278" i="6"/>
  <c r="AQ282" i="6"/>
  <c r="AQ286" i="6"/>
  <c r="AQ290" i="6"/>
  <c r="AQ294" i="6"/>
  <c r="AQ298" i="6"/>
  <c r="AQ302" i="6"/>
  <c r="AQ306" i="6"/>
  <c r="AQ310" i="6"/>
  <c r="AQ314" i="6"/>
  <c r="AQ318" i="6"/>
  <c r="AQ322" i="6"/>
  <c r="AQ326" i="6"/>
  <c r="AQ330" i="6"/>
  <c r="AQ334" i="6"/>
  <c r="AQ338" i="6"/>
  <c r="AQ342" i="6"/>
  <c r="AQ346" i="6"/>
  <c r="AQ350" i="6"/>
  <c r="AQ354" i="6"/>
  <c r="AQ358" i="6"/>
  <c r="AQ362" i="6"/>
  <c r="AQ366" i="6"/>
  <c r="AQ370" i="6"/>
  <c r="AQ374" i="6"/>
  <c r="AQ378" i="6"/>
  <c r="AQ382" i="6"/>
  <c r="AQ386" i="6"/>
  <c r="AQ390" i="6"/>
  <c r="AQ394" i="6"/>
  <c r="AQ398" i="6"/>
  <c r="AQ402" i="6"/>
  <c r="AQ406" i="6"/>
  <c r="AQ410" i="6"/>
  <c r="AQ414" i="6"/>
  <c r="AQ418" i="6"/>
  <c r="AQ422" i="6"/>
  <c r="AQ426" i="6"/>
  <c r="AQ430" i="6"/>
  <c r="AQ434" i="6"/>
  <c r="AQ438" i="6"/>
  <c r="AQ442" i="6"/>
  <c r="AQ446" i="6"/>
  <c r="AQ450" i="6"/>
  <c r="AQ454" i="6"/>
  <c r="AQ458" i="6"/>
  <c r="AQ462" i="6"/>
  <c r="AQ466" i="6"/>
  <c r="AQ470" i="6"/>
  <c r="AQ473" i="6"/>
  <c r="AQ475" i="6"/>
  <c r="AQ477" i="6"/>
  <c r="AQ479" i="6"/>
  <c r="AQ481" i="6"/>
  <c r="AQ483" i="6"/>
  <c r="AQ485" i="6"/>
  <c r="AQ487" i="6"/>
  <c r="AQ489" i="6"/>
  <c r="AQ491" i="6"/>
  <c r="AQ493" i="6"/>
  <c r="AQ495" i="6"/>
  <c r="AQ497" i="6"/>
  <c r="AQ499" i="6"/>
  <c r="AQ501" i="6"/>
  <c r="AQ503" i="6"/>
  <c r="AQ505" i="6"/>
  <c r="AQ507" i="6"/>
  <c r="AQ509" i="6"/>
  <c r="AQ511" i="6"/>
  <c r="AQ513" i="6"/>
  <c r="AQ515" i="6"/>
  <c r="AQ517" i="6"/>
  <c r="AQ519" i="6"/>
  <c r="AQ521" i="6"/>
  <c r="AQ523" i="6"/>
  <c r="AQ525" i="6"/>
  <c r="AQ527" i="6"/>
  <c r="AQ529" i="6"/>
  <c r="AQ531" i="6"/>
  <c r="AQ533" i="6"/>
  <c r="AQ535" i="6"/>
  <c r="AQ537" i="6"/>
  <c r="AQ539" i="6"/>
  <c r="AQ541" i="6"/>
  <c r="AQ543" i="6"/>
  <c r="AQ545" i="6"/>
  <c r="AQ547" i="6"/>
  <c r="AQ549" i="6"/>
  <c r="AQ551" i="6"/>
  <c r="AQ553" i="6"/>
  <c r="AQ555" i="6"/>
  <c r="AQ557" i="6"/>
  <c r="AQ559" i="6"/>
  <c r="AQ561" i="6"/>
  <c r="AQ563" i="6"/>
  <c r="AQ565" i="6"/>
  <c r="AQ567" i="6"/>
  <c r="AQ569" i="6"/>
  <c r="AQ571" i="6"/>
  <c r="AQ573" i="6"/>
  <c r="AQ575" i="6"/>
  <c r="AQ577" i="6"/>
  <c r="AQ579" i="6"/>
  <c r="AQ581" i="6"/>
  <c r="AQ583" i="6"/>
  <c r="AQ585" i="6"/>
  <c r="AQ587" i="6"/>
  <c r="AQ589" i="6"/>
  <c r="AQ591" i="6"/>
  <c r="AQ593" i="6"/>
  <c r="AQ595" i="6"/>
  <c r="AQ597" i="6"/>
  <c r="AQ599" i="6"/>
  <c r="AQ601" i="6"/>
  <c r="AQ603" i="6"/>
  <c r="AQ605" i="6"/>
  <c r="AQ607" i="6"/>
  <c r="AQ609" i="6"/>
  <c r="AQ611" i="6"/>
  <c r="AQ613" i="6"/>
  <c r="AQ615" i="6"/>
  <c r="AQ617" i="6"/>
  <c r="AQ619" i="6"/>
  <c r="AQ621" i="6"/>
  <c r="AQ623" i="6"/>
  <c r="AQ625" i="6"/>
  <c r="AQ627" i="6"/>
  <c r="AQ629" i="6"/>
  <c r="AQ631" i="6"/>
  <c r="AQ633" i="6"/>
  <c r="AQ635" i="6"/>
  <c r="AQ637" i="6"/>
  <c r="AQ639" i="6"/>
  <c r="AQ641" i="6"/>
  <c r="AQ78" i="6"/>
  <c r="AQ142" i="6"/>
  <c r="AQ182" i="6"/>
  <c r="AQ198" i="6"/>
  <c r="AQ214" i="6"/>
  <c r="AQ68" i="6"/>
  <c r="AQ132" i="6"/>
  <c r="AQ220" i="6"/>
  <c r="AQ228" i="6"/>
  <c r="AQ236" i="6"/>
  <c r="AQ244" i="6"/>
  <c r="AQ252" i="6"/>
  <c r="AQ260" i="6"/>
  <c r="AQ268" i="6"/>
  <c r="AQ276" i="6"/>
  <c r="AQ284" i="6"/>
  <c r="AQ292" i="6"/>
  <c r="AQ300" i="6"/>
  <c r="AQ308" i="6"/>
  <c r="AQ316" i="6"/>
  <c r="AQ324" i="6"/>
  <c r="AQ332" i="6"/>
  <c r="AQ340" i="6"/>
  <c r="AQ348" i="6"/>
  <c r="AQ356" i="6"/>
  <c r="AQ364" i="6"/>
  <c r="AQ372" i="6"/>
  <c r="AQ380" i="6"/>
  <c r="AQ388" i="6"/>
  <c r="AQ396" i="6"/>
  <c r="AQ404" i="6"/>
  <c r="AQ412" i="6"/>
  <c r="AQ420" i="6"/>
  <c r="AQ428" i="6"/>
  <c r="AQ436" i="6"/>
  <c r="AQ444" i="6"/>
  <c r="AQ452" i="6"/>
  <c r="AQ460" i="6"/>
  <c r="AQ468" i="6"/>
  <c r="AQ474" i="6"/>
  <c r="AQ478" i="6"/>
  <c r="AQ482" i="6"/>
  <c r="AQ486" i="6"/>
  <c r="AQ490" i="6"/>
  <c r="AQ494" i="6"/>
  <c r="AQ498" i="6"/>
  <c r="AQ502" i="6"/>
  <c r="AQ506" i="6"/>
  <c r="AQ510" i="6"/>
  <c r="AQ514" i="6"/>
  <c r="AQ518" i="6"/>
  <c r="AQ522" i="6"/>
  <c r="AQ526" i="6"/>
  <c r="AQ530" i="6"/>
  <c r="AQ534" i="6"/>
  <c r="AQ538" i="6"/>
  <c r="AQ542" i="6"/>
  <c r="AQ546" i="6"/>
  <c r="AQ550" i="6"/>
  <c r="AQ554" i="6"/>
  <c r="AQ558" i="6"/>
  <c r="AQ562" i="6"/>
  <c r="AQ566" i="6"/>
  <c r="AQ570" i="6"/>
  <c r="AQ574" i="6"/>
  <c r="AQ578" i="6"/>
  <c r="AQ582" i="6"/>
  <c r="AQ586" i="6"/>
  <c r="AQ590" i="6"/>
  <c r="AQ594" i="6"/>
  <c r="AQ598" i="6"/>
  <c r="AQ602" i="6"/>
  <c r="AQ606" i="6"/>
  <c r="AQ610" i="6"/>
  <c r="AQ614" i="6"/>
  <c r="AQ618" i="6"/>
  <c r="AQ622" i="6"/>
  <c r="AQ626" i="6"/>
  <c r="AQ630" i="6"/>
  <c r="AQ634" i="6"/>
  <c r="AQ638" i="6"/>
  <c r="AQ642" i="6"/>
  <c r="AQ100" i="6"/>
  <c r="AQ232" i="6"/>
  <c r="AQ248" i="6"/>
  <c r="AQ264" i="6"/>
  <c r="AQ280" i="6"/>
  <c r="AQ296" i="6"/>
  <c r="AQ312" i="6"/>
  <c r="AQ328" i="6"/>
  <c r="AQ344" i="6"/>
  <c r="AQ360" i="6"/>
  <c r="AQ376" i="6"/>
  <c r="AQ392" i="6"/>
  <c r="AQ408" i="6"/>
  <c r="AQ424" i="6"/>
  <c r="AQ440" i="6"/>
  <c r="AQ456" i="6"/>
  <c r="AQ472" i="6"/>
  <c r="AQ480" i="6"/>
  <c r="AQ488" i="6"/>
  <c r="AQ496" i="6"/>
  <c r="AQ504" i="6"/>
  <c r="AQ512" i="6"/>
  <c r="AQ520" i="6"/>
  <c r="AQ528" i="6"/>
  <c r="AQ536" i="6"/>
  <c r="AQ544" i="6"/>
  <c r="AQ552" i="6"/>
  <c r="AQ560" i="6"/>
  <c r="AQ568" i="6"/>
  <c r="AQ576" i="6"/>
  <c r="AQ592" i="6"/>
  <c r="AQ608" i="6"/>
  <c r="AQ624" i="6"/>
  <c r="AQ640" i="6"/>
  <c r="AQ644" i="6"/>
  <c r="AQ646" i="6"/>
  <c r="AQ648" i="6"/>
  <c r="AQ650" i="6"/>
  <c r="AQ652" i="6"/>
  <c r="AQ654" i="6"/>
  <c r="AQ656" i="6"/>
  <c r="AQ658" i="6"/>
  <c r="AQ660" i="6"/>
  <c r="AQ662" i="6"/>
  <c r="AQ664" i="6"/>
  <c r="AQ666" i="6"/>
  <c r="AQ668" i="6"/>
  <c r="AQ670" i="6"/>
  <c r="AQ672" i="6"/>
  <c r="AQ674" i="6"/>
  <c r="AQ676" i="6"/>
  <c r="AQ678" i="6"/>
  <c r="AQ680" i="6"/>
  <c r="AQ682" i="6"/>
  <c r="AQ684" i="6"/>
  <c r="AQ686" i="6"/>
  <c r="AQ688" i="6"/>
  <c r="AQ690" i="6"/>
  <c r="AQ692" i="6"/>
  <c r="AQ694" i="6"/>
  <c r="AQ696" i="6"/>
  <c r="AQ698" i="6"/>
  <c r="AQ700" i="6"/>
  <c r="AQ702" i="6"/>
  <c r="AQ704" i="6"/>
  <c r="AQ706" i="6"/>
  <c r="AQ708" i="6"/>
  <c r="AQ710" i="6"/>
  <c r="AQ712" i="6"/>
  <c r="AQ714" i="6"/>
  <c r="AQ716" i="6"/>
  <c r="AQ718" i="6"/>
  <c r="AQ720" i="6"/>
  <c r="AQ722" i="6"/>
  <c r="AQ724" i="6"/>
  <c r="AQ726" i="6"/>
  <c r="AQ728" i="6"/>
  <c r="AQ730" i="6"/>
  <c r="AQ732" i="6"/>
  <c r="AQ734" i="6"/>
  <c r="AQ736" i="6"/>
  <c r="AQ738" i="6"/>
  <c r="AQ740" i="6"/>
  <c r="AQ742" i="6"/>
  <c r="AQ744" i="6"/>
  <c r="AQ746" i="6"/>
  <c r="AQ748" i="6"/>
  <c r="AQ750" i="6"/>
  <c r="AQ752" i="6"/>
  <c r="AQ754" i="6"/>
  <c r="AQ756" i="6"/>
  <c r="AQ758" i="6"/>
  <c r="AQ760" i="6"/>
  <c r="AQ762" i="6"/>
  <c r="AQ764" i="6"/>
  <c r="AQ766" i="6"/>
  <c r="AQ768" i="6"/>
  <c r="AQ770" i="6"/>
  <c r="AQ772" i="6"/>
  <c r="AQ774" i="6"/>
  <c r="AQ776" i="6"/>
  <c r="AQ778" i="6"/>
  <c r="AQ780" i="6"/>
  <c r="AQ782" i="6"/>
  <c r="AQ784" i="6"/>
  <c r="AQ786" i="6"/>
  <c r="AQ788" i="6"/>
  <c r="AQ790" i="6"/>
  <c r="AQ792" i="6"/>
  <c r="AQ794" i="6"/>
  <c r="AQ796" i="6"/>
  <c r="AQ798" i="6"/>
  <c r="AQ800" i="6"/>
  <c r="AQ802" i="6"/>
  <c r="AQ804" i="6"/>
  <c r="AQ806" i="6"/>
  <c r="AQ808" i="6"/>
  <c r="AQ810" i="6"/>
  <c r="AQ812" i="6"/>
  <c r="AQ814" i="6"/>
  <c r="AQ816" i="6"/>
  <c r="AQ818" i="6"/>
  <c r="AQ820" i="6"/>
  <c r="AQ822" i="6"/>
  <c r="AQ824" i="6"/>
  <c r="AQ826" i="6"/>
  <c r="AQ828" i="6"/>
  <c r="AQ830" i="6"/>
  <c r="AQ832" i="6"/>
  <c r="AQ834" i="6"/>
  <c r="AQ836" i="6"/>
  <c r="AQ838" i="6"/>
  <c r="AQ840" i="6"/>
  <c r="AQ842" i="6"/>
  <c r="AQ844" i="6"/>
  <c r="AQ846" i="6"/>
  <c r="AQ848" i="6"/>
  <c r="AQ850" i="6"/>
  <c r="AQ852" i="6"/>
  <c r="AQ854" i="6"/>
  <c r="AQ856" i="6"/>
  <c r="AQ858" i="6"/>
  <c r="AQ860" i="6"/>
  <c r="AQ862" i="6"/>
  <c r="AQ864" i="6"/>
  <c r="AQ866" i="6"/>
  <c r="AQ868" i="6"/>
  <c r="AQ870" i="6"/>
  <c r="AQ872" i="6"/>
  <c r="AQ874" i="6"/>
  <c r="AQ876" i="6"/>
  <c r="AQ878" i="6"/>
  <c r="AQ880" i="6"/>
  <c r="AQ882" i="6"/>
  <c r="AQ884" i="6"/>
  <c r="AQ886" i="6"/>
  <c r="AQ888" i="6"/>
  <c r="AQ890" i="6"/>
  <c r="AQ892" i="6"/>
  <c r="AQ894" i="6"/>
  <c r="AQ896" i="6"/>
  <c r="AQ898" i="6"/>
  <c r="AQ900" i="6"/>
  <c r="AQ902" i="6"/>
  <c r="AQ904" i="6"/>
  <c r="AQ906" i="6"/>
  <c r="AQ908" i="6"/>
  <c r="AQ910" i="6"/>
  <c r="AQ912" i="6"/>
  <c r="AQ914" i="6"/>
  <c r="AQ916" i="6"/>
  <c r="AQ918" i="6"/>
  <c r="AQ920" i="6"/>
  <c r="AQ922" i="6"/>
  <c r="AQ924" i="6"/>
  <c r="AQ926" i="6"/>
  <c r="AQ928" i="6"/>
  <c r="AQ930" i="6"/>
  <c r="AQ932" i="6"/>
  <c r="AQ934" i="6"/>
  <c r="AQ936" i="6"/>
  <c r="AQ938" i="6"/>
  <c r="AQ940" i="6"/>
  <c r="AQ942" i="6"/>
  <c r="AQ944" i="6"/>
  <c r="AQ946" i="6"/>
  <c r="AQ948" i="6"/>
  <c r="AQ950" i="6"/>
  <c r="AQ952" i="6"/>
  <c r="AQ954" i="6"/>
  <c r="AQ956" i="6"/>
  <c r="AQ958" i="6"/>
  <c r="AQ960" i="6"/>
  <c r="AQ962" i="6"/>
  <c r="AQ964" i="6"/>
  <c r="AQ966" i="6"/>
  <c r="AQ968" i="6"/>
  <c r="AQ970" i="6"/>
  <c r="AQ972" i="6"/>
  <c r="AQ974" i="6"/>
  <c r="AQ976" i="6"/>
  <c r="AQ978" i="6"/>
  <c r="AQ980" i="6"/>
  <c r="AQ982" i="6"/>
  <c r="AQ984" i="6"/>
  <c r="AQ986" i="6"/>
  <c r="AQ988" i="6"/>
  <c r="AQ990" i="6"/>
  <c r="AQ992" i="6"/>
  <c r="AQ994" i="6"/>
  <c r="AQ996" i="6"/>
  <c r="AQ998" i="6"/>
  <c r="AQ1000" i="6"/>
  <c r="AQ1002" i="6"/>
  <c r="AQ1004" i="6"/>
  <c r="AQ1006" i="6"/>
  <c r="AQ1008" i="6"/>
  <c r="AQ1010" i="6"/>
  <c r="AQ1012" i="6"/>
  <c r="AQ1014" i="6"/>
  <c r="AQ1016" i="6"/>
  <c r="AQ1018" i="6"/>
  <c r="AQ1020" i="6"/>
  <c r="AQ1022" i="6"/>
  <c r="AQ1024" i="6"/>
  <c r="AQ1026" i="6"/>
  <c r="AQ1028" i="6"/>
  <c r="AQ1030" i="6"/>
  <c r="AQ1032" i="6"/>
  <c r="AQ1034" i="6"/>
  <c r="AQ1036" i="6"/>
  <c r="AQ1038" i="6"/>
  <c r="AQ1040" i="6"/>
  <c r="AQ1042" i="6"/>
  <c r="AQ1044" i="6"/>
  <c r="AQ1046" i="6"/>
  <c r="AQ1048" i="6"/>
  <c r="AQ1050" i="6"/>
  <c r="AQ1052" i="6"/>
  <c r="AQ1054" i="6"/>
  <c r="AQ1056" i="6"/>
  <c r="AQ1058" i="6"/>
  <c r="AQ1060" i="6"/>
  <c r="AQ1062" i="6"/>
  <c r="AQ1064" i="6"/>
  <c r="AQ1066" i="6"/>
  <c r="AQ1068" i="6"/>
  <c r="AQ1070" i="6"/>
  <c r="AQ1072" i="6"/>
  <c r="AQ1074" i="6"/>
  <c r="AQ1076" i="6"/>
  <c r="AQ1078" i="6"/>
  <c r="AQ1080" i="6"/>
  <c r="AQ1082" i="6"/>
  <c r="AQ1084" i="6"/>
  <c r="AQ1086" i="6"/>
  <c r="AQ1088" i="6"/>
  <c r="AQ1090" i="6"/>
  <c r="AQ1092" i="6"/>
  <c r="AQ1094" i="6"/>
  <c r="AQ1096" i="6"/>
  <c r="AQ1098" i="6"/>
  <c r="AQ1100" i="6"/>
  <c r="AQ1102" i="6"/>
  <c r="AQ1104" i="6"/>
  <c r="AQ1106" i="6"/>
  <c r="AQ1108" i="6"/>
  <c r="AQ1110" i="6"/>
  <c r="AQ1112" i="6"/>
  <c r="AQ1114" i="6"/>
  <c r="AQ1116" i="6"/>
  <c r="AQ1118" i="6"/>
  <c r="AQ1120" i="6"/>
  <c r="AQ1122" i="6"/>
  <c r="AQ1124" i="6"/>
  <c r="AQ1126" i="6"/>
  <c r="AQ1128" i="6"/>
  <c r="AQ1130" i="6"/>
  <c r="AQ1132" i="6"/>
  <c r="AQ1134" i="6"/>
  <c r="AQ1136" i="6"/>
  <c r="AQ1138" i="6"/>
  <c r="AQ1140" i="6"/>
  <c r="AQ1142" i="6"/>
  <c r="AQ1144" i="6"/>
  <c r="AQ1146" i="6"/>
  <c r="AQ1148" i="6"/>
  <c r="AQ1150" i="6"/>
  <c r="AQ1152" i="6"/>
  <c r="AQ1154" i="6"/>
  <c r="AQ1156" i="6"/>
  <c r="AQ1158" i="6"/>
  <c r="AQ1160" i="6"/>
  <c r="AQ1162" i="6"/>
  <c r="AQ1164" i="6"/>
  <c r="AQ1166" i="6"/>
  <c r="AQ1168" i="6"/>
  <c r="AQ1170" i="6"/>
  <c r="AQ1172" i="6"/>
  <c r="AQ1174" i="6"/>
  <c r="AQ1176" i="6"/>
  <c r="AQ1178" i="6"/>
  <c r="AQ1180" i="6"/>
  <c r="AQ1182" i="6"/>
  <c r="AQ1184" i="6"/>
  <c r="AQ1186" i="6"/>
  <c r="AQ1188" i="6"/>
  <c r="AQ1190" i="6"/>
  <c r="AQ1192" i="6"/>
  <c r="AQ1194" i="6"/>
  <c r="AQ1196" i="6"/>
  <c r="AQ1198" i="6"/>
  <c r="AQ1200" i="6"/>
  <c r="AQ1202" i="6"/>
  <c r="AQ1204" i="6"/>
  <c r="AQ1206" i="6"/>
  <c r="AQ1208" i="6"/>
  <c r="AQ1210" i="6"/>
  <c r="AQ1212" i="6"/>
  <c r="AQ1214" i="6"/>
  <c r="AQ1216" i="6"/>
  <c r="AQ1218" i="6"/>
  <c r="AQ1220" i="6"/>
  <c r="AQ1222" i="6"/>
  <c r="AQ1224" i="6"/>
  <c r="AQ1226" i="6"/>
  <c r="AQ1228" i="6"/>
  <c r="AQ1230" i="6"/>
  <c r="AQ110" i="6"/>
  <c r="AQ190" i="6"/>
  <c r="AQ588" i="6"/>
  <c r="AQ604" i="6"/>
  <c r="AQ620" i="6"/>
  <c r="AQ636" i="6"/>
  <c r="AQ36" i="6"/>
  <c r="AQ240" i="6"/>
  <c r="AQ272" i="6"/>
  <c r="AQ304" i="6"/>
  <c r="AQ336" i="6"/>
  <c r="AQ368" i="6"/>
  <c r="AQ400" i="6"/>
  <c r="AQ432" i="6"/>
  <c r="AQ464" i="6"/>
  <c r="AQ484" i="6"/>
  <c r="AQ500" i="6"/>
  <c r="AQ516" i="6"/>
  <c r="AQ532" i="6"/>
  <c r="AQ548" i="6"/>
  <c r="AQ564" i="6"/>
  <c r="AQ600" i="6"/>
  <c r="AQ632" i="6"/>
  <c r="AQ643" i="6"/>
  <c r="AQ647" i="6"/>
  <c r="AQ651" i="6"/>
  <c r="AQ655" i="6"/>
  <c r="AQ659" i="6"/>
  <c r="AQ663" i="6"/>
  <c r="AQ667" i="6"/>
  <c r="AQ671" i="6"/>
  <c r="AQ675" i="6"/>
  <c r="AQ679" i="6"/>
  <c r="AQ683" i="6"/>
  <c r="AQ687" i="6"/>
  <c r="AQ691" i="6"/>
  <c r="AQ695" i="6"/>
  <c r="AQ699" i="6"/>
  <c r="AQ703" i="6"/>
  <c r="AQ707" i="6"/>
  <c r="AQ711" i="6"/>
  <c r="AQ715" i="6"/>
  <c r="AQ719" i="6"/>
  <c r="AQ723" i="6"/>
  <c r="AQ727" i="6"/>
  <c r="AQ731" i="6"/>
  <c r="AQ735" i="6"/>
  <c r="AQ739" i="6"/>
  <c r="AQ743" i="6"/>
  <c r="AQ747" i="6"/>
  <c r="AQ751" i="6"/>
  <c r="AQ755" i="6"/>
  <c r="AQ759" i="6"/>
  <c r="AQ763" i="6"/>
  <c r="AQ767" i="6"/>
  <c r="AQ771" i="6"/>
  <c r="AQ775" i="6"/>
  <c r="AQ779" i="6"/>
  <c r="AQ783" i="6"/>
  <c r="AQ787" i="6"/>
  <c r="AQ791" i="6"/>
  <c r="AQ795" i="6"/>
  <c r="AQ799" i="6"/>
  <c r="AQ803" i="6"/>
  <c r="AQ807" i="6"/>
  <c r="AQ811" i="6"/>
  <c r="AQ815" i="6"/>
  <c r="AQ819" i="6"/>
  <c r="AQ823" i="6"/>
  <c r="AQ827" i="6"/>
  <c r="AQ831" i="6"/>
  <c r="AQ835" i="6"/>
  <c r="AQ839" i="6"/>
  <c r="AQ843" i="6"/>
  <c r="AQ847" i="6"/>
  <c r="AQ851" i="6"/>
  <c r="AQ855" i="6"/>
  <c r="AQ859" i="6"/>
  <c r="AQ863" i="6"/>
  <c r="AQ867" i="6"/>
  <c r="AQ871" i="6"/>
  <c r="AQ875" i="6"/>
  <c r="AQ879" i="6"/>
  <c r="AQ883" i="6"/>
  <c r="AQ887" i="6"/>
  <c r="AQ891" i="6"/>
  <c r="AQ895" i="6"/>
  <c r="AQ899" i="6"/>
  <c r="AQ903" i="6"/>
  <c r="AQ907" i="6"/>
  <c r="AQ911" i="6"/>
  <c r="AQ915" i="6"/>
  <c r="AQ919" i="6"/>
  <c r="AQ923" i="6"/>
  <c r="AQ927" i="6"/>
  <c r="AQ931" i="6"/>
  <c r="AQ935" i="6"/>
  <c r="AQ939" i="6"/>
  <c r="AQ943" i="6"/>
  <c r="AQ947" i="6"/>
  <c r="AQ951" i="6"/>
  <c r="AQ955" i="6"/>
  <c r="AQ959" i="6"/>
  <c r="AQ963" i="6"/>
  <c r="AQ967" i="6"/>
  <c r="AQ971" i="6"/>
  <c r="AQ975" i="6"/>
  <c r="AQ979" i="6"/>
  <c r="AQ983" i="6"/>
  <c r="AQ987" i="6"/>
  <c r="AQ991" i="6"/>
  <c r="AQ995" i="6"/>
  <c r="AQ999" i="6"/>
  <c r="AQ1003" i="6"/>
  <c r="AQ1007" i="6"/>
  <c r="AQ1011" i="6"/>
  <c r="AQ1015" i="6"/>
  <c r="AQ1019" i="6"/>
  <c r="AQ1023" i="6"/>
  <c r="AQ1027" i="6"/>
  <c r="AQ1031" i="6"/>
  <c r="AQ1035" i="6"/>
  <c r="AQ1039" i="6"/>
  <c r="AQ1043" i="6"/>
  <c r="AQ1047" i="6"/>
  <c r="AQ1051" i="6"/>
  <c r="AQ1055" i="6"/>
  <c r="AQ1059" i="6"/>
  <c r="AQ1063" i="6"/>
  <c r="AQ1067" i="6"/>
  <c r="AQ1071" i="6"/>
  <c r="AQ1075" i="6"/>
  <c r="AQ1079" i="6"/>
  <c r="AQ1083" i="6"/>
  <c r="AQ1087" i="6"/>
  <c r="AQ1091" i="6"/>
  <c r="AQ1095" i="6"/>
  <c r="AQ1099" i="6"/>
  <c r="AQ1103" i="6"/>
  <c r="AQ1107" i="6"/>
  <c r="AQ1111" i="6"/>
  <c r="AQ1115" i="6"/>
  <c r="AQ1119" i="6"/>
  <c r="AQ1123" i="6"/>
  <c r="AQ1127" i="6"/>
  <c r="AQ1131" i="6"/>
  <c r="AQ1135" i="6"/>
  <c r="AQ1139" i="6"/>
  <c r="AQ1143" i="6"/>
  <c r="AQ1147" i="6"/>
  <c r="AQ1151" i="6"/>
  <c r="AQ1155" i="6"/>
  <c r="AQ1159" i="6"/>
  <c r="AQ1163" i="6"/>
  <c r="AQ1167" i="6"/>
  <c r="AQ1171" i="6"/>
  <c r="AQ1175" i="6"/>
  <c r="AQ1179" i="6"/>
  <c r="AQ1183" i="6"/>
  <c r="AQ1187" i="6"/>
  <c r="AQ1191" i="6"/>
  <c r="AQ1195" i="6"/>
  <c r="AQ1199" i="6"/>
  <c r="AQ1203" i="6"/>
  <c r="AQ1207" i="6"/>
  <c r="AQ1211" i="6"/>
  <c r="AQ1215" i="6"/>
  <c r="AQ1219" i="6"/>
  <c r="AQ1223" i="6"/>
  <c r="AQ1227" i="6"/>
  <c r="AQ1231" i="6"/>
  <c r="AQ1233" i="6"/>
  <c r="AQ1235" i="6"/>
  <c r="AQ1237" i="6"/>
  <c r="AQ1239" i="6"/>
  <c r="AQ1241" i="6"/>
  <c r="AQ174" i="6"/>
  <c r="AQ596" i="6"/>
  <c r="AQ628" i="6"/>
  <c r="AQ46" i="6"/>
  <c r="AQ206" i="6"/>
  <c r="AQ612" i="6"/>
  <c r="AQ1234" i="6"/>
  <c r="AQ1242" i="6"/>
  <c r="AQ1244" i="6"/>
  <c r="AQ1246" i="6"/>
  <c r="AQ1248" i="6"/>
  <c r="AQ1250" i="6"/>
  <c r="AQ1252" i="6"/>
  <c r="AQ1254" i="6"/>
  <c r="AQ1256" i="6"/>
  <c r="AQ1258" i="6"/>
  <c r="AQ1260" i="6"/>
  <c r="AQ1262" i="6"/>
  <c r="AQ1264" i="6"/>
  <c r="AQ1266" i="6"/>
  <c r="AQ1268" i="6"/>
  <c r="AQ1270" i="6"/>
  <c r="AQ1272" i="6"/>
  <c r="AQ1274" i="6"/>
  <c r="AQ1276" i="6"/>
  <c r="AQ1278" i="6"/>
  <c r="AQ1280" i="6"/>
  <c r="AQ1282" i="6"/>
  <c r="AQ1284" i="6"/>
  <c r="AQ1286" i="6"/>
  <c r="AQ1288" i="6"/>
  <c r="AQ1290" i="6"/>
  <c r="AQ1292" i="6"/>
  <c r="AQ1294" i="6"/>
  <c r="AQ1296" i="6"/>
  <c r="AQ1298" i="6"/>
  <c r="AQ1300" i="6"/>
  <c r="AQ1302" i="6"/>
  <c r="AQ1304" i="6"/>
  <c r="AQ1306" i="6"/>
  <c r="AQ1308" i="6"/>
  <c r="AQ1310" i="6"/>
  <c r="AQ1312" i="6"/>
  <c r="AQ1314" i="6"/>
  <c r="AQ1316" i="6"/>
  <c r="AQ1318" i="6"/>
  <c r="AQ1320" i="6"/>
  <c r="AQ1322" i="6"/>
  <c r="AQ1324" i="6"/>
  <c r="AQ1326" i="6"/>
  <c r="AQ1328" i="6"/>
  <c r="AQ1330" i="6"/>
  <c r="AQ1332" i="6"/>
  <c r="AQ1334" i="6"/>
  <c r="AQ1336" i="6"/>
  <c r="AQ1338" i="6"/>
  <c r="AQ1340" i="6"/>
  <c r="AQ1342" i="6"/>
  <c r="AQ1344" i="6"/>
  <c r="AQ1346" i="6"/>
  <c r="AQ1348" i="6"/>
  <c r="AQ1350" i="6"/>
  <c r="AQ1352" i="6"/>
  <c r="AQ1354" i="6"/>
  <c r="AQ1356" i="6"/>
  <c r="AQ1358" i="6"/>
  <c r="AQ1360" i="6"/>
  <c r="AQ1362" i="6"/>
  <c r="AQ1364" i="6"/>
  <c r="AQ1366" i="6"/>
  <c r="AQ1368" i="6"/>
  <c r="AQ1370" i="6"/>
  <c r="AQ1372" i="6"/>
  <c r="AQ1374" i="6"/>
  <c r="AQ1376" i="6"/>
  <c r="AQ1378" i="6"/>
  <c r="AQ1380" i="6"/>
  <c r="AQ1382" i="6"/>
  <c r="AQ1384" i="6"/>
  <c r="AQ1386" i="6"/>
  <c r="AQ1388" i="6"/>
  <c r="AQ1390" i="6"/>
  <c r="AQ1392" i="6"/>
  <c r="AQ1394" i="6"/>
  <c r="AQ1396" i="6"/>
  <c r="AQ1398" i="6"/>
  <c r="AQ1400" i="6"/>
  <c r="AQ1402" i="6"/>
  <c r="AQ1404" i="6"/>
  <c r="AQ1406" i="6"/>
  <c r="AQ1408" i="6"/>
  <c r="AQ1410" i="6"/>
  <c r="AQ1412" i="6"/>
  <c r="AQ1414" i="6"/>
  <c r="AQ1416" i="6"/>
  <c r="AQ1418" i="6"/>
  <c r="AQ1420" i="6"/>
  <c r="AQ1422" i="6"/>
  <c r="AQ1424" i="6"/>
  <c r="AQ1426" i="6"/>
  <c r="AQ1428" i="6"/>
  <c r="AQ1430" i="6"/>
  <c r="AQ1432" i="6"/>
  <c r="AQ1434" i="6"/>
  <c r="AQ1436" i="6"/>
  <c r="AQ1438" i="6"/>
  <c r="AQ1440" i="6"/>
  <c r="AQ1442" i="6"/>
  <c r="AQ1444" i="6"/>
  <c r="AQ1446" i="6"/>
  <c r="AQ1448" i="6"/>
  <c r="AQ1450" i="6"/>
  <c r="AQ1452" i="6"/>
  <c r="AQ1454" i="6"/>
  <c r="AQ1456" i="6"/>
  <c r="AQ1458" i="6"/>
  <c r="AQ1460" i="6"/>
  <c r="AQ1462" i="6"/>
  <c r="AQ1464" i="6"/>
  <c r="AQ1466" i="6"/>
  <c r="AQ1468" i="6"/>
  <c r="AQ1470" i="6"/>
  <c r="AQ1472" i="6"/>
  <c r="AQ1474" i="6"/>
  <c r="AQ1476" i="6"/>
  <c r="AQ1478" i="6"/>
  <c r="AQ1480" i="6"/>
  <c r="AQ1482" i="6"/>
  <c r="AQ1484" i="6"/>
  <c r="AQ1486" i="6"/>
  <c r="AQ1488" i="6"/>
  <c r="AQ1490" i="6"/>
  <c r="AQ1492" i="6"/>
  <c r="AQ1494" i="6"/>
  <c r="AQ1496" i="6"/>
  <c r="AQ1498" i="6"/>
  <c r="AQ1500" i="6"/>
  <c r="AQ1502" i="6"/>
  <c r="AQ1504" i="6"/>
  <c r="AQ1506" i="6"/>
  <c r="AQ1508" i="6"/>
  <c r="AQ1510" i="6"/>
  <c r="AQ1512" i="6"/>
  <c r="AQ1514" i="6"/>
  <c r="AQ1516" i="6"/>
  <c r="AQ1518" i="6"/>
  <c r="AQ1520" i="6"/>
  <c r="AQ1522" i="6"/>
  <c r="AQ1524" i="6"/>
  <c r="AQ1526" i="6"/>
  <c r="AQ1528" i="6"/>
  <c r="AQ1530" i="6"/>
  <c r="AQ1532" i="6"/>
  <c r="AQ1534" i="6"/>
  <c r="AQ1536" i="6"/>
  <c r="AQ1538" i="6"/>
  <c r="AQ1540" i="6"/>
  <c r="AQ1542" i="6"/>
  <c r="AQ1544" i="6"/>
  <c r="AQ1546" i="6"/>
  <c r="AQ1548" i="6"/>
  <c r="AQ1550" i="6"/>
  <c r="AQ1552" i="6"/>
  <c r="AQ1554" i="6"/>
  <c r="AQ1556" i="6"/>
  <c r="AQ1558" i="6"/>
  <c r="AQ1560" i="6"/>
  <c r="AQ1562" i="6"/>
  <c r="AQ1564" i="6"/>
  <c r="AQ1566" i="6"/>
  <c r="AQ1568" i="6"/>
  <c r="AQ1570" i="6"/>
  <c r="AQ1572" i="6"/>
  <c r="AQ1574" i="6"/>
  <c r="AQ1576" i="6"/>
  <c r="AQ1578" i="6"/>
  <c r="AQ1580" i="6"/>
  <c r="AQ1582" i="6"/>
  <c r="AQ1584" i="6"/>
  <c r="AQ1586" i="6"/>
  <c r="AQ1588" i="6"/>
  <c r="AQ1590" i="6"/>
  <c r="AQ1592" i="6"/>
  <c r="AQ1594" i="6"/>
  <c r="AQ1596" i="6"/>
  <c r="AQ1598" i="6"/>
  <c r="AQ1600" i="6"/>
  <c r="AQ1602" i="6"/>
  <c r="AQ1604" i="6"/>
  <c r="AQ1606" i="6"/>
  <c r="AQ1608" i="6"/>
  <c r="AQ1610" i="6"/>
  <c r="AQ1612" i="6"/>
  <c r="AQ1614" i="6"/>
  <c r="AQ1616" i="6"/>
  <c r="AQ1618" i="6"/>
  <c r="AQ1620" i="6"/>
  <c r="AQ1622" i="6"/>
  <c r="AQ1624" i="6"/>
  <c r="AQ1626" i="6"/>
  <c r="AQ1628" i="6"/>
  <c r="AQ1630" i="6"/>
  <c r="AQ1632" i="6"/>
  <c r="AQ1634" i="6"/>
  <c r="AQ1636" i="6"/>
  <c r="AQ1638" i="6"/>
  <c r="AQ1640" i="6"/>
  <c r="AQ1642" i="6"/>
  <c r="AQ1644" i="6"/>
  <c r="AQ1646" i="6"/>
  <c r="AQ1648" i="6"/>
  <c r="AQ1650" i="6"/>
  <c r="AQ1652" i="6"/>
  <c r="AQ1654" i="6"/>
  <c r="AQ1656" i="6"/>
  <c r="AQ1658" i="6"/>
  <c r="AQ1660" i="6"/>
  <c r="AQ1662" i="6"/>
  <c r="AQ1664" i="6"/>
  <c r="AQ1666" i="6"/>
  <c r="AQ1668" i="6"/>
  <c r="AQ1670" i="6"/>
  <c r="AQ1672" i="6"/>
  <c r="AQ1674" i="6"/>
  <c r="AQ1676" i="6"/>
  <c r="AQ1678" i="6"/>
  <c r="AQ1680" i="6"/>
  <c r="AQ1682" i="6"/>
  <c r="AQ1684" i="6"/>
  <c r="AQ1686" i="6"/>
  <c r="AQ1688" i="6"/>
  <c r="AQ1690" i="6"/>
  <c r="AQ1692" i="6"/>
  <c r="AQ1694" i="6"/>
  <c r="AQ1696" i="6"/>
  <c r="AQ1698" i="6"/>
  <c r="AQ1700" i="6"/>
  <c r="AQ1702" i="6"/>
  <c r="AQ1704" i="6"/>
  <c r="AQ1706" i="6"/>
  <c r="AQ1708" i="6"/>
  <c r="AQ1710" i="6"/>
  <c r="AQ1712" i="6"/>
  <c r="AQ1714" i="6"/>
  <c r="AQ1716" i="6"/>
  <c r="AQ1718" i="6"/>
  <c r="AQ1720" i="6"/>
  <c r="AQ1722" i="6"/>
  <c r="AQ1724" i="6"/>
  <c r="AQ1726" i="6"/>
  <c r="AQ1728" i="6"/>
  <c r="AQ1730" i="6"/>
  <c r="AQ1732" i="6"/>
  <c r="AQ1734" i="6"/>
  <c r="AQ1736" i="6"/>
  <c r="AQ1738" i="6"/>
  <c r="AQ1740" i="6"/>
  <c r="AQ1742" i="6"/>
  <c r="AQ1744" i="6"/>
  <c r="AQ1746" i="6"/>
  <c r="AQ224" i="6"/>
  <c r="AQ288" i="6"/>
  <c r="AQ352" i="6"/>
  <c r="AQ416" i="6"/>
  <c r="AQ476" i="6"/>
  <c r="AQ508" i="6"/>
  <c r="AQ540" i="6"/>
  <c r="AQ572" i="6"/>
  <c r="AQ616" i="6"/>
  <c r="AQ649" i="6"/>
  <c r="AQ657" i="6"/>
  <c r="AQ665" i="6"/>
  <c r="AQ673" i="6"/>
  <c r="AQ681" i="6"/>
  <c r="AQ689" i="6"/>
  <c r="AQ697" i="6"/>
  <c r="AQ705" i="6"/>
  <c r="AQ713" i="6"/>
  <c r="AQ721" i="6"/>
  <c r="AQ729" i="6"/>
  <c r="AQ737" i="6"/>
  <c r="AQ745" i="6"/>
  <c r="AQ753" i="6"/>
  <c r="AQ761" i="6"/>
  <c r="AQ769" i="6"/>
  <c r="AQ777" i="6"/>
  <c r="AQ785" i="6"/>
  <c r="AQ793" i="6"/>
  <c r="AQ801" i="6"/>
  <c r="AQ809" i="6"/>
  <c r="AQ817" i="6"/>
  <c r="AQ825" i="6"/>
  <c r="AQ833" i="6"/>
  <c r="AQ841" i="6"/>
  <c r="AQ849" i="6"/>
  <c r="AQ857" i="6"/>
  <c r="AQ865" i="6"/>
  <c r="AQ873" i="6"/>
  <c r="AQ881" i="6"/>
  <c r="AQ889" i="6"/>
  <c r="AQ897" i="6"/>
  <c r="AQ905" i="6"/>
  <c r="AQ913" i="6"/>
  <c r="AQ921" i="6"/>
  <c r="AQ929" i="6"/>
  <c r="AQ937" i="6"/>
  <c r="AQ945" i="6"/>
  <c r="AQ953" i="6"/>
  <c r="AQ961" i="6"/>
  <c r="AQ969" i="6"/>
  <c r="AQ977" i="6"/>
  <c r="AQ985" i="6"/>
  <c r="AQ993" i="6"/>
  <c r="AQ1001" i="6"/>
  <c r="AQ1009" i="6"/>
  <c r="AQ1017" i="6"/>
  <c r="AQ1025" i="6"/>
  <c r="AQ1033" i="6"/>
  <c r="AQ1041" i="6"/>
  <c r="AQ1049" i="6"/>
  <c r="AQ1057" i="6"/>
  <c r="AQ1065" i="6"/>
  <c r="AQ1073" i="6"/>
  <c r="AQ1081" i="6"/>
  <c r="AQ1089" i="6"/>
  <c r="AQ1097" i="6"/>
  <c r="AQ1105" i="6"/>
  <c r="AQ1113" i="6"/>
  <c r="AQ1121" i="6"/>
  <c r="AQ1129" i="6"/>
  <c r="AQ1137" i="6"/>
  <c r="AQ1145" i="6"/>
  <c r="AQ1153" i="6"/>
  <c r="AQ1161" i="6"/>
  <c r="AQ1169" i="6"/>
  <c r="AQ1177" i="6"/>
  <c r="AQ1185" i="6"/>
  <c r="AQ1193" i="6"/>
  <c r="AQ1201" i="6"/>
  <c r="AQ1209" i="6"/>
  <c r="AQ1217" i="6"/>
  <c r="AQ1225" i="6"/>
  <c r="AQ1232" i="6"/>
  <c r="AQ1240" i="6"/>
  <c r="AQ2096" i="6"/>
  <c r="AQ2094" i="6"/>
  <c r="AQ2092" i="6"/>
  <c r="AQ2090" i="6"/>
  <c r="AQ2088" i="6"/>
  <c r="AQ2086" i="6"/>
  <c r="AQ2084" i="6"/>
  <c r="AQ2082" i="6"/>
  <c r="AQ2080" i="6"/>
  <c r="AQ2078" i="6"/>
  <c r="AQ2076" i="6"/>
  <c r="AQ2074" i="6"/>
  <c r="AQ2072" i="6"/>
  <c r="AQ2070" i="6"/>
  <c r="AQ2068" i="6"/>
  <c r="AQ2066" i="6"/>
  <c r="AQ2064" i="6"/>
  <c r="AQ2062" i="6"/>
  <c r="AQ2060" i="6"/>
  <c r="AQ2058" i="6"/>
  <c r="AQ2056" i="6"/>
  <c r="AQ2054" i="6"/>
  <c r="AQ2052" i="6"/>
  <c r="AQ2050" i="6"/>
  <c r="AQ2048" i="6"/>
  <c r="AQ2046" i="6"/>
  <c r="AQ2044" i="6"/>
  <c r="AQ2042" i="6"/>
  <c r="AQ2040" i="6"/>
  <c r="AQ2038" i="6"/>
  <c r="AQ2036" i="6"/>
  <c r="AQ2034" i="6"/>
  <c r="AQ2032" i="6"/>
  <c r="AQ2030" i="6"/>
  <c r="AQ2028" i="6"/>
  <c r="AQ2026" i="6"/>
  <c r="AQ2024" i="6"/>
  <c r="AQ2022" i="6"/>
  <c r="AQ2020" i="6"/>
  <c r="AQ2018" i="6"/>
  <c r="AQ2016" i="6"/>
  <c r="AQ2014" i="6"/>
  <c r="AQ2012" i="6"/>
  <c r="AQ2010" i="6"/>
  <c r="AQ2008" i="6"/>
  <c r="AQ2006" i="6"/>
  <c r="AQ2004" i="6"/>
  <c r="AQ2002" i="6"/>
  <c r="AQ2000" i="6"/>
  <c r="AQ1998" i="6"/>
  <c r="AQ1996" i="6"/>
  <c r="AQ1994" i="6"/>
  <c r="AQ1992" i="6"/>
  <c r="AQ1990" i="6"/>
  <c r="AQ1988" i="6"/>
  <c r="AQ1986" i="6"/>
  <c r="AQ1984" i="6"/>
  <c r="AQ1982" i="6"/>
  <c r="AQ1980" i="6"/>
  <c r="AQ1978" i="6"/>
  <c r="AQ1976" i="6"/>
  <c r="AQ1974" i="6"/>
  <c r="AQ1972" i="6"/>
  <c r="AQ1970" i="6"/>
  <c r="AQ1968" i="6"/>
  <c r="AQ1966" i="6"/>
  <c r="AQ1964" i="6"/>
  <c r="AQ1962" i="6"/>
  <c r="AQ1960" i="6"/>
  <c r="AQ1958" i="6"/>
  <c r="AQ1956" i="6"/>
  <c r="AQ1954" i="6"/>
  <c r="AQ1952" i="6"/>
  <c r="AQ1950" i="6"/>
  <c r="AQ1948" i="6"/>
  <c r="AQ1946" i="6"/>
  <c r="AQ1944" i="6"/>
  <c r="AQ1942" i="6"/>
  <c r="AQ1940" i="6"/>
  <c r="AQ1938" i="6"/>
  <c r="AQ1936" i="6"/>
  <c r="AQ1934" i="6"/>
  <c r="AQ1932" i="6"/>
  <c r="AQ1930" i="6"/>
  <c r="AQ1928" i="6"/>
  <c r="AQ1926" i="6"/>
  <c r="AQ1924" i="6"/>
  <c r="AQ1922" i="6"/>
  <c r="AQ1920" i="6"/>
  <c r="AQ1918" i="6"/>
  <c r="AQ1916" i="6"/>
  <c r="AQ1914" i="6"/>
  <c r="AQ1912" i="6"/>
  <c r="AQ1910" i="6"/>
  <c r="AQ1908" i="6"/>
  <c r="AQ1906" i="6"/>
  <c r="AQ1904" i="6"/>
  <c r="AQ1902" i="6"/>
  <c r="AQ1900" i="6"/>
  <c r="AQ1898" i="6"/>
  <c r="AQ1896" i="6"/>
  <c r="AQ1894" i="6"/>
  <c r="AQ1892" i="6"/>
  <c r="AQ1890" i="6"/>
  <c r="AQ1888" i="6"/>
  <c r="AQ1886" i="6"/>
  <c r="AQ1884" i="6"/>
  <c r="AQ1882" i="6"/>
  <c r="AQ1880" i="6"/>
  <c r="AQ1878" i="6"/>
  <c r="AQ1876" i="6"/>
  <c r="AQ1874" i="6"/>
  <c r="AQ1872" i="6"/>
  <c r="AQ1870" i="6"/>
  <c r="AQ1868" i="6"/>
  <c r="AQ1866" i="6"/>
  <c r="AQ1864" i="6"/>
  <c r="AQ1862" i="6"/>
  <c r="AQ1860" i="6"/>
  <c r="AQ1858" i="6"/>
  <c r="AQ1856" i="6"/>
  <c r="AQ1854" i="6"/>
  <c r="AQ1852" i="6"/>
  <c r="AQ1850" i="6"/>
  <c r="AQ1848" i="6"/>
  <c r="AQ1846" i="6"/>
  <c r="AQ1844" i="6"/>
  <c r="AQ1842" i="6"/>
  <c r="AQ1840" i="6"/>
  <c r="AQ1838" i="6"/>
  <c r="AQ1836" i="6"/>
  <c r="AQ1834" i="6"/>
  <c r="AQ1832" i="6"/>
  <c r="AQ1830" i="6"/>
  <c r="AQ1828" i="6"/>
  <c r="AQ1826" i="6"/>
  <c r="AQ1824" i="6"/>
  <c r="AQ1822" i="6"/>
  <c r="AQ1820" i="6"/>
  <c r="AQ1818" i="6"/>
  <c r="AQ1816" i="6"/>
  <c r="AQ1814" i="6"/>
  <c r="AQ1812" i="6"/>
  <c r="AQ1810" i="6"/>
  <c r="AQ1808" i="6"/>
  <c r="AQ1806" i="6"/>
  <c r="AQ1804" i="6"/>
  <c r="AQ1802" i="6"/>
  <c r="AQ1800" i="6"/>
  <c r="AQ1798" i="6"/>
  <c r="AQ1796" i="6"/>
  <c r="AQ1794" i="6"/>
  <c r="AQ1792" i="6"/>
  <c r="AQ1790" i="6"/>
  <c r="AQ1788" i="6"/>
  <c r="AQ1786" i="6"/>
  <c r="AQ1784" i="6"/>
  <c r="AQ1782" i="6"/>
  <c r="AQ1780" i="6"/>
  <c r="AQ1778" i="6"/>
  <c r="AQ1776" i="6"/>
  <c r="AQ1774" i="6"/>
  <c r="AQ1772" i="6"/>
  <c r="AQ1770" i="6"/>
  <c r="AQ1768" i="6"/>
  <c r="AQ1766" i="6"/>
  <c r="AQ1764" i="6"/>
  <c r="AQ1762" i="6"/>
  <c r="AQ1760" i="6"/>
  <c r="AQ1758" i="6"/>
  <c r="AQ1756" i="6"/>
  <c r="AQ1754" i="6"/>
  <c r="AQ1752" i="6"/>
  <c r="AQ1750" i="6"/>
  <c r="AQ1748" i="6"/>
  <c r="AQ1236" i="6"/>
  <c r="AQ1229" i="6"/>
  <c r="AQ1213" i="6"/>
  <c r="AQ1197" i="6"/>
  <c r="AQ1181" i="6"/>
  <c r="AQ1165" i="6"/>
  <c r="AQ1149" i="6"/>
  <c r="AQ1133" i="6"/>
  <c r="AQ1117" i="6"/>
  <c r="AQ1101" i="6"/>
  <c r="AQ1085" i="6"/>
  <c r="AQ1069" i="6"/>
  <c r="AQ1053" i="6"/>
  <c r="AQ1037" i="6"/>
  <c r="AQ1021" i="6"/>
  <c r="AQ1005" i="6"/>
  <c r="AQ989" i="6"/>
  <c r="AQ973" i="6"/>
  <c r="AQ957" i="6"/>
  <c r="AQ941" i="6"/>
  <c r="AQ925" i="6"/>
  <c r="AQ909" i="6"/>
  <c r="AQ893" i="6"/>
  <c r="AQ877" i="6"/>
  <c r="AQ861" i="6"/>
  <c r="AQ845" i="6"/>
  <c r="AQ829" i="6"/>
  <c r="AQ813" i="6"/>
  <c r="AQ797" i="6"/>
  <c r="AQ781" i="6"/>
  <c r="AQ765" i="6"/>
  <c r="AQ749" i="6"/>
  <c r="AQ733" i="6"/>
  <c r="AQ717" i="6"/>
  <c r="AQ701" i="6"/>
  <c r="AQ685" i="6"/>
  <c r="AQ669" i="6"/>
  <c r="AQ653" i="6"/>
  <c r="AQ584" i="6"/>
  <c r="AQ524" i="6"/>
  <c r="AQ448" i="6"/>
  <c r="AQ320" i="6"/>
  <c r="AQ164" i="6"/>
  <c r="AQ1745" i="6"/>
  <c r="AQ1741" i="6"/>
  <c r="AQ1737" i="6"/>
  <c r="AQ1733" i="6"/>
  <c r="AQ1729" i="6"/>
  <c r="AQ1725" i="6"/>
  <c r="AQ1721" i="6"/>
  <c r="AQ1717" i="6"/>
  <c r="AQ1713" i="6"/>
  <c r="AQ1709" i="6"/>
  <c r="AQ1705" i="6"/>
  <c r="AQ1701" i="6"/>
  <c r="AQ1697" i="6"/>
  <c r="AQ1693" i="6"/>
  <c r="AQ1689" i="6"/>
  <c r="AQ1685" i="6"/>
  <c r="AQ1681" i="6"/>
  <c r="AQ1677" i="6"/>
  <c r="AQ1673" i="6"/>
  <c r="AQ1669" i="6"/>
  <c r="AQ1665" i="6"/>
  <c r="AQ1661" i="6"/>
  <c r="AQ1657" i="6"/>
  <c r="AQ1653" i="6"/>
  <c r="AQ1649" i="6"/>
  <c r="AQ1645" i="6"/>
  <c r="AQ1641" i="6"/>
  <c r="AQ1637" i="6"/>
  <c r="AQ1633" i="6"/>
  <c r="AQ1629" i="6"/>
  <c r="AQ1625" i="6"/>
  <c r="AQ1621" i="6"/>
  <c r="AQ1617" i="6"/>
  <c r="AQ1613" i="6"/>
  <c r="AQ1609" i="6"/>
  <c r="AQ1605" i="6"/>
  <c r="AQ1601" i="6"/>
  <c r="AQ1597" i="6"/>
  <c r="AQ1593" i="6"/>
  <c r="AQ1589" i="6"/>
  <c r="AQ1585" i="6"/>
  <c r="AQ1581" i="6"/>
  <c r="AQ1577" i="6"/>
  <c r="AQ1573" i="6"/>
  <c r="AQ1569" i="6"/>
  <c r="AQ1565" i="6"/>
  <c r="AQ1561" i="6"/>
  <c r="AQ1557" i="6"/>
  <c r="AQ1553" i="6"/>
  <c r="AQ1549" i="6"/>
  <c r="AQ1545" i="6"/>
  <c r="AQ1541" i="6"/>
  <c r="AQ1537" i="6"/>
  <c r="AQ1533" i="6"/>
  <c r="AQ1529" i="6"/>
  <c r="AQ1525" i="6"/>
  <c r="AQ1521" i="6"/>
  <c r="AQ1517" i="6"/>
  <c r="AQ1513" i="6"/>
  <c r="AQ1509" i="6"/>
  <c r="AQ1505" i="6"/>
  <c r="AQ1501" i="6"/>
  <c r="AQ1497" i="6"/>
  <c r="AQ1493" i="6"/>
  <c r="AQ1489" i="6"/>
  <c r="AQ1485" i="6"/>
  <c r="AQ1481" i="6"/>
  <c r="AQ1477" i="6"/>
  <c r="AQ1473" i="6"/>
  <c r="AQ1469" i="6"/>
  <c r="AQ1465" i="6"/>
  <c r="AQ1461" i="6"/>
  <c r="AQ1457" i="6"/>
  <c r="AQ1453" i="6"/>
  <c r="AQ1449" i="6"/>
  <c r="AQ1445" i="6"/>
  <c r="AQ1441" i="6"/>
  <c r="AQ1437" i="6"/>
  <c r="AQ1433" i="6"/>
  <c r="AQ1429" i="6"/>
  <c r="AQ1425" i="6"/>
  <c r="AQ1421" i="6"/>
  <c r="AQ1417" i="6"/>
  <c r="AQ1413" i="6"/>
  <c r="AQ1409" i="6"/>
  <c r="AQ1405" i="6"/>
  <c r="AQ1401" i="6"/>
  <c r="AQ1397" i="6"/>
  <c r="AQ1393" i="6"/>
  <c r="AQ1389" i="6"/>
  <c r="AQ1385" i="6"/>
  <c r="AQ1381" i="6"/>
  <c r="AQ1377" i="6"/>
  <c r="AQ1373" i="6"/>
  <c r="AQ1369" i="6"/>
  <c r="AQ1365" i="6"/>
  <c r="AQ1361" i="6"/>
  <c r="AQ1357" i="6"/>
  <c r="AQ1353" i="6"/>
  <c r="AQ1349" i="6"/>
  <c r="AQ1345" i="6"/>
  <c r="AQ1341" i="6"/>
  <c r="AQ1337" i="6"/>
  <c r="AQ1333" i="6"/>
  <c r="AQ1329" i="6"/>
  <c r="AQ1325" i="6"/>
  <c r="AQ1321" i="6"/>
  <c r="AQ1317" i="6"/>
  <c r="AQ1313" i="6"/>
  <c r="AQ1309" i="6"/>
  <c r="AQ1305" i="6"/>
  <c r="AQ1301" i="6"/>
  <c r="AQ1297" i="6"/>
  <c r="AQ1293" i="6"/>
  <c r="AQ1289" i="6"/>
  <c r="AQ1285" i="6"/>
  <c r="AQ1281" i="6"/>
  <c r="AQ1277" i="6"/>
  <c r="AQ1273" i="6"/>
  <c r="AQ1269" i="6"/>
  <c r="AQ1265" i="6"/>
  <c r="AQ1261" i="6"/>
  <c r="AQ1257" i="6"/>
  <c r="AQ1253" i="6"/>
  <c r="AQ1249" i="6"/>
  <c r="AQ1245" i="6"/>
  <c r="AQ580" i="6"/>
  <c r="AQ23" i="6"/>
  <c r="AQ21" i="6"/>
  <c r="AQ19" i="6"/>
  <c r="AQ17" i="6"/>
  <c r="AQ15" i="6"/>
  <c r="AQ13" i="6"/>
  <c r="AQ11" i="6"/>
  <c r="AQ9" i="6"/>
  <c r="AQ7" i="6"/>
  <c r="BS9" i="11"/>
  <c r="BO9" i="11"/>
  <c r="BQ9" i="11"/>
  <c r="BM9" i="11"/>
  <c r="BI9" i="11"/>
  <c r="BL9" i="11"/>
  <c r="BR9" i="11"/>
  <c r="BP9" i="11"/>
  <c r="BN9" i="11"/>
  <c r="BP18" i="11"/>
  <c r="BR18" i="11"/>
  <c r="BO18" i="11"/>
  <c r="BJ18" i="11"/>
  <c r="BQ18" i="11"/>
  <c r="BN18" i="11"/>
  <c r="BK18" i="11"/>
  <c r="BS18" i="11"/>
  <c r="BI18" i="11"/>
  <c r="BM7" i="11"/>
  <c r="BI7" i="11"/>
  <c r="BS7" i="11"/>
  <c r="BO7" i="11"/>
  <c r="BK7" i="11"/>
  <c r="BR7" i="11"/>
  <c r="BJ7" i="11"/>
  <c r="BP7" i="11"/>
  <c r="BN7" i="11"/>
  <c r="BQ11" i="11"/>
  <c r="BI11" i="11"/>
  <c r="BS11" i="11"/>
  <c r="BO11" i="11"/>
  <c r="BK11" i="11"/>
  <c r="BN11" i="11"/>
  <c r="BL11" i="11"/>
  <c r="BR11" i="11"/>
  <c r="BJ11" i="11"/>
  <c r="BS14" i="11"/>
  <c r="BO14" i="11"/>
  <c r="BK14" i="11"/>
  <c r="BQ14" i="11"/>
  <c r="BM14" i="11"/>
  <c r="BI14" i="11"/>
  <c r="BL14" i="11"/>
  <c r="BR14" i="11"/>
  <c r="BP14" i="11"/>
  <c r="AZ7" i="11"/>
  <c r="AV7" i="11"/>
  <c r="BF7" i="11"/>
  <c r="AX7" i="11"/>
  <c r="BA7" i="11"/>
  <c r="AY7" i="11"/>
  <c r="BE7" i="11"/>
  <c r="AW7" i="11"/>
  <c r="W9" i="11"/>
  <c r="X10" i="11"/>
  <c r="BP10" i="11"/>
  <c r="BL10" i="11"/>
  <c r="BR10" i="11"/>
  <c r="BN10" i="11"/>
  <c r="BJ10" i="11"/>
  <c r="BM10" i="11"/>
  <c r="BS10" i="11"/>
  <c r="BQ10" i="11"/>
  <c r="BI10" i="11"/>
  <c r="BO10" i="11"/>
  <c r="X13" i="11"/>
  <c r="BR13" i="11"/>
  <c r="BN13" i="11"/>
  <c r="BJ13" i="11"/>
  <c r="BP13" i="11"/>
  <c r="BM13" i="11"/>
  <c r="BS13" i="11"/>
  <c r="BQ13" i="11"/>
  <c r="BI13" i="11"/>
  <c r="BO13" i="11"/>
  <c r="X16" i="11"/>
  <c r="BL16" i="11"/>
  <c r="BR16" i="11"/>
  <c r="BN16" i="11"/>
  <c r="BM16" i="11"/>
  <c r="BS16" i="11"/>
  <c r="BK16" i="11"/>
  <c r="BQ16" i="11"/>
  <c r="BI16" i="11"/>
  <c r="BO16" i="11"/>
  <c r="W18" i="11"/>
  <c r="BQ20" i="11"/>
  <c r="BM20" i="11"/>
  <c r="BI20" i="11"/>
  <c r="BS20" i="11"/>
  <c r="BN20" i="11"/>
  <c r="BK20" i="11"/>
  <c r="BR20" i="11"/>
  <c r="BO20" i="11"/>
  <c r="BL20" i="11"/>
  <c r="W7" i="11"/>
  <c r="X8" i="11"/>
  <c r="BR8" i="11"/>
  <c r="BN8" i="11"/>
  <c r="BJ8" i="11"/>
  <c r="BP8" i="11"/>
  <c r="BS8" i="11"/>
  <c r="BK8" i="11"/>
  <c r="BQ8" i="11"/>
  <c r="BI8" i="11"/>
  <c r="BM8" i="11"/>
  <c r="AR12" i="11"/>
  <c r="AN12" i="11"/>
  <c r="AJ12" i="11"/>
  <c r="AP12" i="11"/>
  <c r="AL12" i="11"/>
  <c r="AM12" i="11"/>
  <c r="AS12" i="11"/>
  <c r="AK12" i="11"/>
  <c r="AI12" i="11"/>
  <c r="AL15" i="11"/>
  <c r="AR15" i="11"/>
  <c r="AN15" i="11"/>
  <c r="AJ15" i="11"/>
  <c r="AO15" i="11"/>
  <c r="AM15" i="11"/>
  <c r="AK15" i="11"/>
  <c r="AQ15" i="11"/>
  <c r="AI15" i="11"/>
  <c r="X17" i="11"/>
  <c r="X19" i="11"/>
  <c r="X20" i="11"/>
  <c r="AP10" i="11"/>
  <c r="AL10" i="11"/>
  <c r="AR10" i="11"/>
  <c r="AJ10" i="11"/>
  <c r="AM10" i="11"/>
  <c r="AS10" i="11"/>
  <c r="AQ10" i="11"/>
  <c r="AI10" i="11"/>
  <c r="AO10" i="11"/>
  <c r="BD11" i="11"/>
  <c r="AZ11" i="11"/>
  <c r="AV11" i="11"/>
  <c r="BF11" i="11"/>
  <c r="AX11" i="11"/>
  <c r="AW11" i="11"/>
  <c r="BA11" i="11"/>
  <c r="AY11" i="11"/>
  <c r="AR13" i="11"/>
  <c r="AN13" i="11"/>
  <c r="AJ13" i="11"/>
  <c r="AL13" i="11"/>
  <c r="AM13" i="11"/>
  <c r="AS13" i="11"/>
  <c r="AK13" i="11"/>
  <c r="AQ13" i="11"/>
  <c r="AI13" i="11"/>
  <c r="BF14" i="11"/>
  <c r="BB14" i="11"/>
  <c r="AX14" i="11"/>
  <c r="BD14" i="11"/>
  <c r="AV14" i="11"/>
  <c r="AW14" i="11"/>
  <c r="BC14" i="11"/>
  <c r="BA14" i="11"/>
  <c r="AY14" i="11"/>
  <c r="AP16" i="11"/>
  <c r="AL16" i="11"/>
  <c r="AN16" i="11"/>
  <c r="AJ16" i="11"/>
  <c r="AM16" i="11"/>
  <c r="AS16" i="11"/>
  <c r="AK16" i="11"/>
  <c r="AQ16" i="11"/>
  <c r="AI16" i="11"/>
  <c r="AO16" i="11"/>
  <c r="AR21" i="11"/>
  <c r="AN21" i="11"/>
  <c r="AJ21" i="11"/>
  <c r="AL21" i="11"/>
  <c r="AO21" i="11"/>
  <c r="AI21" i="11"/>
  <c r="AK21" i="11"/>
  <c r="AS21" i="11"/>
  <c r="AM21" i="11"/>
  <c r="AN8" i="11"/>
  <c r="AJ8" i="11"/>
  <c r="AP8" i="11"/>
  <c r="AL8" i="11"/>
  <c r="AS8" i="11"/>
  <c r="AK8" i="11"/>
  <c r="AQ8" i="11"/>
  <c r="AI8" i="11"/>
  <c r="AM8" i="11"/>
  <c r="BF9" i="11"/>
  <c r="AX9" i="11"/>
  <c r="BD9" i="11"/>
  <c r="AV9" i="11"/>
  <c r="BC9" i="11"/>
  <c r="BA9" i="11"/>
  <c r="AY9" i="11"/>
  <c r="BE9" i="11"/>
  <c r="AW9" i="11"/>
  <c r="W11" i="11"/>
  <c r="X12" i="11"/>
  <c r="BR12" i="11"/>
  <c r="BJ12" i="11"/>
  <c r="BP12" i="11"/>
  <c r="BL12" i="11"/>
  <c r="BO12" i="11"/>
  <c r="BM12" i="11"/>
  <c r="BS12" i="11"/>
  <c r="BK12" i="11"/>
  <c r="BQ12" i="11"/>
  <c r="BI12" i="11"/>
  <c r="W14" i="11"/>
  <c r="X15" i="11"/>
  <c r="BP15" i="11"/>
  <c r="BR15" i="11"/>
  <c r="BN15" i="11"/>
  <c r="BJ15" i="11"/>
  <c r="BM15" i="11"/>
  <c r="BS15" i="11"/>
  <c r="BK15" i="11"/>
  <c r="BQ15" i="11"/>
  <c r="BI15" i="11"/>
  <c r="AQ17" i="11"/>
  <c r="AL17" i="11"/>
  <c r="AN17" i="11"/>
  <c r="AJ17" i="11"/>
  <c r="AK17" i="11"/>
  <c r="AR17" i="11"/>
  <c r="AI17" i="11"/>
  <c r="AO17" i="11"/>
  <c r="AM17" i="11"/>
  <c r="AO18" i="11"/>
  <c r="AJ18" i="11"/>
  <c r="AR18" i="11"/>
  <c r="AM18" i="11"/>
  <c r="AS18" i="11"/>
  <c r="AI18" i="11"/>
  <c r="AQ18" i="11"/>
  <c r="AN18" i="11"/>
  <c r="AK18" i="11"/>
  <c r="BD19" i="11"/>
  <c r="AZ19" i="11"/>
  <c r="AV19" i="11"/>
  <c r="BB19" i="11"/>
  <c r="AW19" i="11"/>
  <c r="AY19" i="11"/>
  <c r="BF19" i="11"/>
  <c r="BA19" i="11"/>
  <c r="AX19" i="11"/>
  <c r="BD20" i="11"/>
  <c r="AZ20" i="11"/>
  <c r="AV20" i="11"/>
  <c r="BB20" i="11"/>
  <c r="AW20" i="11"/>
  <c r="BE20" i="11"/>
  <c r="AY20" i="11"/>
  <c r="BF20" i="11"/>
  <c r="BA20" i="11"/>
  <c r="AX20" i="11"/>
  <c r="AR22" i="11"/>
  <c r="AJ22" i="11"/>
  <c r="AQ22" i="11"/>
  <c r="AL22" i="11"/>
  <c r="AO22" i="11"/>
  <c r="AI22" i="11"/>
  <c r="AS22" i="11"/>
  <c r="AM22" i="11"/>
  <c r="AK22" i="11"/>
  <c r="X7" i="11"/>
  <c r="AM7" i="11"/>
  <c r="AI7" i="11"/>
  <c r="AS7" i="11"/>
  <c r="AO7" i="11"/>
  <c r="AK7" i="11"/>
  <c r="AR7" i="11"/>
  <c r="AJ7" i="11"/>
  <c r="AN7" i="11"/>
  <c r="AL7" i="11"/>
  <c r="BA8" i="11"/>
  <c r="AW8" i="11"/>
  <c r="BC8" i="11"/>
  <c r="AY8" i="11"/>
  <c r="AZ8" i="11"/>
  <c r="BF8" i="11"/>
  <c r="AX8" i="11"/>
  <c r="BD8" i="11"/>
  <c r="AV8" i="11"/>
  <c r="W10" i="11"/>
  <c r="X11" i="11"/>
  <c r="AQ11" i="11"/>
  <c r="AM11" i="11"/>
  <c r="AI11" i="11"/>
  <c r="AS11" i="11"/>
  <c r="AO11" i="11"/>
  <c r="AK11" i="11"/>
  <c r="AN11" i="11"/>
  <c r="AL11" i="11"/>
  <c r="AJ11" i="11"/>
  <c r="BE12" i="11"/>
  <c r="AW12" i="11"/>
  <c r="BC12" i="11"/>
  <c r="AY12" i="11"/>
  <c r="BF12" i="11"/>
  <c r="AX12" i="11"/>
  <c r="BD12" i="11"/>
  <c r="AV12" i="11"/>
  <c r="BB12" i="11"/>
  <c r="AZ12" i="11"/>
  <c r="BE13" i="11"/>
  <c r="AW13" i="11"/>
  <c r="AY13" i="11"/>
  <c r="BD13" i="11"/>
  <c r="AV13" i="11"/>
  <c r="BB13" i="11"/>
  <c r="AZ13" i="11"/>
  <c r="BF13" i="11"/>
  <c r="AX13" i="11"/>
  <c r="W15" i="11"/>
  <c r="W16" i="11"/>
  <c r="W17" i="11"/>
  <c r="AM19" i="11"/>
  <c r="AI19" i="11"/>
  <c r="AP19" i="11"/>
  <c r="AK19" i="11"/>
  <c r="AS19" i="11"/>
  <c r="AN19" i="11"/>
  <c r="AJ19" i="11"/>
  <c r="AR19" i="11"/>
  <c r="AO19" i="11"/>
  <c r="AL19" i="11"/>
  <c r="AQ20" i="11"/>
  <c r="AM20" i="11"/>
  <c r="AI20" i="11"/>
  <c r="AK20" i="11"/>
  <c r="AS20" i="11"/>
  <c r="AN20" i="11"/>
  <c r="AJ20" i="11"/>
  <c r="AO20" i="11"/>
  <c r="AL20" i="11"/>
  <c r="X21" i="11"/>
  <c r="BE21" i="11"/>
  <c r="AW21" i="11"/>
  <c r="AX21" i="11"/>
  <c r="BF21" i="11"/>
  <c r="AZ21" i="11"/>
  <c r="AV21" i="11"/>
  <c r="BD21" i="11"/>
  <c r="BB21" i="11"/>
  <c r="AY21" i="11"/>
  <c r="X22" i="11"/>
  <c r="BE22" i="11"/>
  <c r="BA22" i="11"/>
  <c r="AW22" i="11"/>
  <c r="AX22" i="11"/>
  <c r="BF22" i="11"/>
  <c r="AZ22" i="11"/>
  <c r="BD22" i="11"/>
  <c r="BB22" i="11"/>
  <c r="AY22" i="11"/>
  <c r="AV22" i="11"/>
  <c r="W8" i="11"/>
  <c r="X9" i="11"/>
  <c r="AS9" i="11"/>
  <c r="AK9" i="11"/>
  <c r="AQ9" i="11"/>
  <c r="AM9" i="11"/>
  <c r="AI9" i="11"/>
  <c r="AR9" i="11"/>
  <c r="AJ9" i="11"/>
  <c r="AP9" i="11"/>
  <c r="AN9" i="11"/>
  <c r="BC10" i="11"/>
  <c r="AY10" i="11"/>
  <c r="BE10" i="11"/>
  <c r="BA10" i="11"/>
  <c r="AW10" i="11"/>
  <c r="BD10" i="11"/>
  <c r="AV10" i="11"/>
  <c r="BB10" i="11"/>
  <c r="BF10" i="11"/>
  <c r="W12" i="11"/>
  <c r="W13" i="11"/>
  <c r="X14" i="11"/>
  <c r="AS14" i="11"/>
  <c r="AO14" i="11"/>
  <c r="AK14" i="11"/>
  <c r="AQ14" i="11"/>
  <c r="AM14" i="11"/>
  <c r="AI14" i="11"/>
  <c r="AL14" i="11"/>
  <c r="AJ14" i="11"/>
  <c r="AP14" i="11"/>
  <c r="AY15" i="11"/>
  <c r="BE15" i="11"/>
  <c r="BA15" i="11"/>
  <c r="AW15" i="11"/>
  <c r="AX15" i="11"/>
  <c r="BD15" i="11"/>
  <c r="AV15" i="11"/>
  <c r="BB15" i="11"/>
  <c r="AZ15" i="11"/>
  <c r="BC16" i="11"/>
  <c r="AY16" i="11"/>
  <c r="BA16" i="11"/>
  <c r="AW16" i="11"/>
  <c r="BD16" i="11"/>
  <c r="AV16" i="11"/>
  <c r="BB16" i="11"/>
  <c r="AZ16" i="11"/>
  <c r="AX16" i="11"/>
  <c r="BC17" i="11"/>
  <c r="AY17" i="11"/>
  <c r="AW17" i="11"/>
  <c r="BE17" i="11"/>
  <c r="AZ17" i="11"/>
  <c r="AV17" i="11"/>
  <c r="BD17" i="11"/>
  <c r="BA17" i="11"/>
  <c r="AX17" i="11"/>
  <c r="X18" i="11"/>
  <c r="W19" i="11"/>
  <c r="W20" i="11"/>
  <c r="BR21" i="11"/>
  <c r="BN21" i="11"/>
  <c r="BJ21" i="11"/>
  <c r="BO21" i="11"/>
  <c r="BI21" i="11"/>
  <c r="BQ21" i="11"/>
  <c r="BS21" i="11"/>
  <c r="BP21" i="11"/>
  <c r="BM21" i="11"/>
  <c r="BK21" i="11"/>
  <c r="BR22" i="11"/>
  <c r="BN22" i="11"/>
  <c r="BJ22" i="11"/>
  <c r="BO22" i="11"/>
  <c r="BI22" i="11"/>
  <c r="BQ22" i="11"/>
  <c r="BL22" i="11"/>
  <c r="BP22" i="11"/>
  <c r="BM22" i="11"/>
  <c r="BS22" i="11"/>
  <c r="BC18" i="11"/>
  <c r="AY18" i="11"/>
  <c r="BF18" i="11"/>
  <c r="BA18" i="11"/>
  <c r="AV18" i="11"/>
  <c r="BD18" i="11"/>
  <c r="AX18" i="11"/>
  <c r="BE18" i="11"/>
  <c r="AW18" i="11"/>
  <c r="W21" i="11"/>
  <c r="Y21" i="11" s="1"/>
  <c r="W22" i="11"/>
  <c r="Y455" i="11"/>
  <c r="J455" i="11"/>
  <c r="Y457" i="11"/>
  <c r="J457" i="11"/>
  <c r="O456" i="11"/>
  <c r="O455" i="11"/>
  <c r="O457" i="11"/>
  <c r="Y458" i="11"/>
  <c r="J458" i="11"/>
  <c r="J456" i="11"/>
  <c r="Y456" i="11"/>
  <c r="O458" i="11"/>
  <c r="BH8" i="8"/>
  <c r="BH39" i="8"/>
  <c r="BH9" i="8"/>
  <c r="BH53" i="8"/>
  <c r="BH40" i="8"/>
  <c r="BH51" i="8"/>
  <c r="BH38" i="8"/>
  <c r="BH48" i="8"/>
  <c r="BH57" i="8"/>
  <c r="BH90" i="8"/>
  <c r="BH7" i="8"/>
  <c r="BH11" i="8"/>
  <c r="BH12" i="8"/>
  <c r="BH18" i="8"/>
  <c r="BH19" i="8"/>
  <c r="BH20" i="8"/>
  <c r="BH21" i="8"/>
  <c r="BH22" i="8"/>
  <c r="BH24" i="8"/>
  <c r="BH25" i="8"/>
  <c r="BH26" i="8"/>
  <c r="BH29" i="8"/>
  <c r="BH31" i="8"/>
  <c r="BH32" i="8"/>
  <c r="BJ34" i="8"/>
  <c r="BH35" i="8"/>
  <c r="BH37" i="8"/>
  <c r="BH42" i="8"/>
  <c r="BH44" i="8"/>
  <c r="BH88" i="8"/>
  <c r="BH10" i="8"/>
  <c r="BH16" i="8"/>
  <c r="BH17" i="8"/>
  <c r="BH41" i="8"/>
  <c r="BH47" i="8"/>
  <c r="BH49" i="8"/>
  <c r="BH52" i="8"/>
  <c r="BH54" i="8"/>
  <c r="BH55" i="8"/>
  <c r="BH58" i="8"/>
  <c r="BH36" i="8"/>
  <c r="BH59" i="8"/>
  <c r="BH43" i="8"/>
  <c r="BH66" i="8"/>
  <c r="BH68" i="8"/>
  <c r="BH60" i="8"/>
  <c r="BH65" i="8"/>
  <c r="BH67" i="8"/>
  <c r="BH70" i="8"/>
  <c r="BH75" i="8"/>
  <c r="BH77" i="8"/>
  <c r="BH79" i="8"/>
  <c r="BH81" i="8"/>
  <c r="BH83" i="8"/>
  <c r="BH93" i="8"/>
  <c r="BH61" i="8"/>
  <c r="BH62" i="8"/>
  <c r="BH63" i="8"/>
  <c r="BH64" i="8"/>
  <c r="BH76" i="8"/>
  <c r="BH78" i="8"/>
  <c r="BH80" i="8"/>
  <c r="BH82" i="8"/>
  <c r="BH84" i="8"/>
  <c r="BH95" i="8"/>
  <c r="BH96" i="8"/>
  <c r="BH98" i="8"/>
  <c r="BH74" i="8"/>
  <c r="BH89" i="8"/>
  <c r="BH97" i="8"/>
  <c r="BH99" i="8"/>
  <c r="BH100" i="8"/>
  <c r="BH72" i="8"/>
  <c r="BH87" i="8"/>
  <c r="BH101" i="8"/>
  <c r="BH94" i="8"/>
  <c r="BH102" i="8"/>
  <c r="BH105" i="8"/>
  <c r="BH106" i="8"/>
  <c r="BH107" i="8"/>
  <c r="BH108" i="8"/>
  <c r="BH109" i="8"/>
  <c r="BH110" i="8"/>
  <c r="AZ128" i="8"/>
  <c r="BD128" i="8"/>
  <c r="BH128" i="8"/>
  <c r="BB128" i="8"/>
  <c r="BG128" i="8"/>
  <c r="AX128" i="8"/>
  <c r="BC128" i="8"/>
  <c r="BF128" i="8"/>
  <c r="AY128" i="8"/>
  <c r="BA128" i="8"/>
  <c r="BH120" i="8"/>
  <c r="BH121" i="8"/>
  <c r="BH124" i="8"/>
  <c r="BH111" i="8"/>
  <c r="BH112" i="8"/>
  <c r="BH113" i="8"/>
  <c r="BH114" i="8"/>
  <c r="BH115" i="8"/>
  <c r="BH119" i="8"/>
  <c r="BA125" i="8"/>
  <c r="BE125" i="8"/>
  <c r="AX125" i="8"/>
  <c r="BC125" i="8"/>
  <c r="BH125" i="8"/>
  <c r="AY125" i="8"/>
  <c r="BD125" i="8"/>
  <c r="BF125" i="8"/>
  <c r="AZ125" i="8"/>
  <c r="BB125" i="8"/>
  <c r="AX127" i="8"/>
  <c r="BB127" i="8"/>
  <c r="BC127" i="8"/>
  <c r="BH127" i="8"/>
  <c r="AY127" i="8"/>
  <c r="BD127" i="8"/>
  <c r="BE127" i="8"/>
  <c r="BG127" i="8"/>
  <c r="AZ127" i="8"/>
  <c r="BA127" i="8"/>
  <c r="BA131" i="8"/>
  <c r="BE131" i="8"/>
  <c r="BB131" i="8"/>
  <c r="AX131" i="8"/>
  <c r="BC131" i="8"/>
  <c r="BH131" i="8"/>
  <c r="BD131" i="8"/>
  <c r="BF131" i="8"/>
  <c r="AY131" i="8"/>
  <c r="AZ131" i="8"/>
  <c r="AX130" i="8"/>
  <c r="BB130" i="8"/>
  <c r="BF130" i="8"/>
  <c r="BA130" i="8"/>
  <c r="BG130" i="8"/>
  <c r="BC130" i="8"/>
  <c r="BH130" i="8"/>
  <c r="BE130" i="8"/>
  <c r="AY130" i="8"/>
  <c r="AZ130" i="8"/>
  <c r="AY132" i="8"/>
  <c r="BG132" i="8"/>
  <c r="BA132" i="8"/>
  <c r="BF132" i="8"/>
  <c r="BB132" i="8"/>
  <c r="BH132" i="8"/>
  <c r="BD132" i="8"/>
  <c r="BE132" i="8"/>
  <c r="AX132" i="8"/>
  <c r="AZ132" i="8"/>
  <c r="BE133" i="8"/>
  <c r="AZ133" i="8"/>
  <c r="BF133" i="8"/>
  <c r="BB133" i="8"/>
  <c r="BG133" i="8"/>
  <c r="BC133" i="8"/>
  <c r="BD133" i="8"/>
  <c r="AX133" i="8"/>
  <c r="BH133" i="8"/>
  <c r="AY133" i="8"/>
  <c r="AX134" i="8"/>
  <c r="BB134" i="8"/>
  <c r="BF134" i="8"/>
  <c r="AZ134" i="8"/>
  <c r="BE134" i="8"/>
  <c r="BA134" i="8"/>
  <c r="BG134" i="8"/>
  <c r="BD134" i="8"/>
  <c r="BH134" i="8"/>
  <c r="AY134" i="8"/>
  <c r="AY8" i="8"/>
  <c r="AZ8" i="8"/>
  <c r="BA8" i="8"/>
  <c r="AX8" i="8"/>
  <c r="AM24" i="8"/>
  <c r="AK24" i="8"/>
  <c r="AN24" i="8"/>
  <c r="AL24" i="8"/>
  <c r="AK34" i="8"/>
  <c r="AL34" i="8"/>
  <c r="AN34" i="8"/>
  <c r="AM34" i="8"/>
  <c r="AY39" i="8"/>
  <c r="AZ39" i="8"/>
  <c r="BA39" i="8"/>
  <c r="AX39" i="8"/>
  <c r="AY46" i="8"/>
  <c r="AZ46" i="8"/>
  <c r="BA46" i="8"/>
  <c r="AX46" i="8"/>
  <c r="AY9" i="8"/>
  <c r="BA9" i="8"/>
  <c r="AX9" i="8"/>
  <c r="AM11" i="8"/>
  <c r="AK11" i="8"/>
  <c r="AL11" i="8"/>
  <c r="AN11" i="8"/>
  <c r="AK63" i="8"/>
  <c r="AN63" i="8"/>
  <c r="AL63" i="8"/>
  <c r="AM63" i="8"/>
  <c r="AY14" i="8"/>
  <c r="AZ14" i="8"/>
  <c r="BA14" i="8"/>
  <c r="AX14" i="8"/>
  <c r="AM19" i="8"/>
  <c r="AK19" i="8"/>
  <c r="AL19" i="8"/>
  <c r="AN19" i="8"/>
  <c r="AM22" i="8"/>
  <c r="AK22" i="8"/>
  <c r="AL22" i="8"/>
  <c r="AN22" i="8"/>
  <c r="AM29" i="8"/>
  <c r="AK29" i="8"/>
  <c r="AL29" i="8"/>
  <c r="AN29" i="8"/>
  <c r="AK32" i="8"/>
  <c r="AL32" i="8"/>
  <c r="AN32" i="8"/>
  <c r="AM32" i="8"/>
  <c r="AK37" i="8"/>
  <c r="AL37" i="8"/>
  <c r="AN37" i="8"/>
  <c r="AM37" i="8"/>
  <c r="AK44" i="8"/>
  <c r="AN44" i="8"/>
  <c r="AL44" i="8"/>
  <c r="AM44" i="8"/>
  <c r="AK43" i="8"/>
  <c r="AL43" i="8"/>
  <c r="AN43" i="8"/>
  <c r="AM43" i="8"/>
  <c r="AY53" i="8"/>
  <c r="AZ53" i="8"/>
  <c r="BA53" i="8"/>
  <c r="AX53" i="8"/>
  <c r="AM7" i="8"/>
  <c r="AK7" i="8"/>
  <c r="AL7" i="8"/>
  <c r="AN7" i="8"/>
  <c r="AY13" i="8"/>
  <c r="AZ13" i="8"/>
  <c r="BA13" i="8"/>
  <c r="AX13" i="8"/>
  <c r="AY15" i="8"/>
  <c r="AZ15" i="8"/>
  <c r="BA15" i="8"/>
  <c r="AX15" i="8"/>
  <c r="AM18" i="8"/>
  <c r="AK18" i="8"/>
  <c r="AN18" i="8"/>
  <c r="AL18" i="8"/>
  <c r="AM21" i="8"/>
  <c r="AK21" i="8"/>
  <c r="AN21" i="8"/>
  <c r="AL21" i="8"/>
  <c r="AM26" i="8"/>
  <c r="AK26" i="8"/>
  <c r="AN26" i="8"/>
  <c r="AL26" i="8"/>
  <c r="AM31" i="8"/>
  <c r="AK31" i="8"/>
  <c r="AN31" i="8"/>
  <c r="AL31" i="8"/>
  <c r="AK35" i="8"/>
  <c r="AL35" i="8"/>
  <c r="AN35" i="8"/>
  <c r="AM35" i="8"/>
  <c r="AK38" i="8"/>
  <c r="AL38" i="8"/>
  <c r="AN38" i="8"/>
  <c r="AM38" i="8"/>
  <c r="AY40" i="8"/>
  <c r="AZ40" i="8"/>
  <c r="BA40" i="8"/>
  <c r="AX40" i="8"/>
  <c r="AY51" i="8"/>
  <c r="AZ51" i="8"/>
  <c r="BA51" i="8"/>
  <c r="AX51" i="8"/>
  <c r="AM8" i="8"/>
  <c r="AK8" i="8"/>
  <c r="AN8" i="8"/>
  <c r="AL8" i="8"/>
  <c r="AM12" i="8"/>
  <c r="AK12" i="8"/>
  <c r="AN12" i="8"/>
  <c r="AL12" i="8"/>
  <c r="AM20" i="8"/>
  <c r="AK20" i="8"/>
  <c r="AL20" i="8"/>
  <c r="AN20" i="8"/>
  <c r="AM25" i="8"/>
  <c r="AK25" i="8"/>
  <c r="AL25" i="8"/>
  <c r="AN25" i="8"/>
  <c r="AM30" i="8"/>
  <c r="AK30" i="8"/>
  <c r="AL30" i="8"/>
  <c r="AN30" i="8"/>
  <c r="AK33" i="8"/>
  <c r="AL33" i="8"/>
  <c r="AN33" i="8"/>
  <c r="AM33" i="8"/>
  <c r="AY38" i="8"/>
  <c r="AZ38" i="8"/>
  <c r="BA38" i="8"/>
  <c r="AX38" i="8"/>
  <c r="AY48" i="8"/>
  <c r="AZ48" i="8"/>
  <c r="BA48" i="8"/>
  <c r="AX48" i="8"/>
  <c r="AY57" i="8"/>
  <c r="AZ57" i="8"/>
  <c r="BA57" i="8"/>
  <c r="AX57" i="8"/>
  <c r="AX90" i="8"/>
  <c r="AY90" i="8"/>
  <c r="AZ90" i="8"/>
  <c r="BA90" i="8"/>
  <c r="AY7" i="8"/>
  <c r="AZ7" i="8"/>
  <c r="BA7" i="8"/>
  <c r="AX7" i="8"/>
  <c r="AM10" i="8"/>
  <c r="AK10" i="8"/>
  <c r="AN10" i="8"/>
  <c r="AL10" i="8"/>
  <c r="AY11" i="8"/>
  <c r="AZ11" i="8"/>
  <c r="BA11" i="8"/>
  <c r="AX11" i="8"/>
  <c r="AY12" i="8"/>
  <c r="AZ12" i="8"/>
  <c r="BA12" i="8"/>
  <c r="AX12" i="8"/>
  <c r="AM16" i="8"/>
  <c r="AK16" i="8"/>
  <c r="AN16" i="8"/>
  <c r="AL16" i="8"/>
  <c r="AM17" i="8"/>
  <c r="AK17" i="8"/>
  <c r="AL17" i="8"/>
  <c r="AN17" i="8"/>
  <c r="AY18" i="8"/>
  <c r="AZ18" i="8"/>
  <c r="BA18" i="8"/>
  <c r="AX18" i="8"/>
  <c r="AY19" i="8"/>
  <c r="AZ19" i="8"/>
  <c r="BA19" i="8"/>
  <c r="AX19" i="8"/>
  <c r="AY20" i="8"/>
  <c r="AZ20" i="8"/>
  <c r="BA20" i="8"/>
  <c r="AX20" i="8"/>
  <c r="AY21" i="8"/>
  <c r="AZ21" i="8"/>
  <c r="BA21" i="8"/>
  <c r="AX21" i="8"/>
  <c r="AY22" i="8"/>
  <c r="AZ22" i="8"/>
  <c r="BA22" i="8"/>
  <c r="AX22" i="8"/>
  <c r="AY24" i="8"/>
  <c r="AZ24" i="8"/>
  <c r="BA24" i="8"/>
  <c r="AX24" i="8"/>
  <c r="AY25" i="8"/>
  <c r="AZ25" i="8"/>
  <c r="BA25" i="8"/>
  <c r="AX25" i="8"/>
  <c r="AY26" i="8"/>
  <c r="AZ26" i="8"/>
  <c r="BA26" i="8"/>
  <c r="AX26" i="8"/>
  <c r="AY29" i="8"/>
  <c r="AZ29" i="8"/>
  <c r="BA29" i="8"/>
  <c r="AX29" i="8"/>
  <c r="AY30" i="8"/>
  <c r="AZ30" i="8"/>
  <c r="BA30" i="8"/>
  <c r="AX30" i="8"/>
  <c r="AY31" i="8"/>
  <c r="AZ31" i="8"/>
  <c r="BA31" i="8"/>
  <c r="AX31" i="8"/>
  <c r="AY32" i="8"/>
  <c r="AZ32" i="8"/>
  <c r="BA32" i="8"/>
  <c r="AX32" i="8"/>
  <c r="AY34" i="8"/>
  <c r="AZ34" i="8"/>
  <c r="BA34" i="8"/>
  <c r="AX34" i="8"/>
  <c r="AY33" i="8"/>
  <c r="AZ33" i="8"/>
  <c r="BA33" i="8"/>
  <c r="AX33" i="8"/>
  <c r="AY35" i="8"/>
  <c r="AZ35" i="8"/>
  <c r="BA35" i="8"/>
  <c r="AX35" i="8"/>
  <c r="AY37" i="8"/>
  <c r="AZ37" i="8"/>
  <c r="BA37" i="8"/>
  <c r="AX37" i="8"/>
  <c r="AK41" i="8"/>
  <c r="AL41" i="8"/>
  <c r="AN41" i="8"/>
  <c r="AM41" i="8"/>
  <c r="AY42" i="8"/>
  <c r="AZ42" i="8"/>
  <c r="BA42" i="8"/>
  <c r="AX42" i="8"/>
  <c r="AY44" i="8"/>
  <c r="AZ44" i="8"/>
  <c r="BA44" i="8"/>
  <c r="AX44" i="8"/>
  <c r="AN74" i="8"/>
  <c r="AM74" i="8"/>
  <c r="AK74" i="8"/>
  <c r="AL74" i="8"/>
  <c r="AX88" i="8"/>
  <c r="AY88" i="8"/>
  <c r="AZ88" i="8"/>
  <c r="BA88" i="8"/>
  <c r="AK9" i="8"/>
  <c r="AL9" i="8"/>
  <c r="AN9" i="8"/>
  <c r="AY10" i="8"/>
  <c r="AZ10" i="8"/>
  <c r="BA10" i="8"/>
  <c r="AX10" i="8"/>
  <c r="AM13" i="8"/>
  <c r="AK13" i="8"/>
  <c r="AN13" i="8"/>
  <c r="AL13" i="8"/>
  <c r="AM14" i="8"/>
  <c r="AK14" i="8"/>
  <c r="AL14" i="8"/>
  <c r="AN14" i="8"/>
  <c r="AM15" i="8"/>
  <c r="AK15" i="8"/>
  <c r="AN15" i="8"/>
  <c r="AL15" i="8"/>
  <c r="AY16" i="8"/>
  <c r="AZ16" i="8"/>
  <c r="BA16" i="8"/>
  <c r="AX16" i="8"/>
  <c r="AY17" i="8"/>
  <c r="AZ17" i="8"/>
  <c r="BA17" i="8"/>
  <c r="AX17" i="8"/>
  <c r="AK39" i="8"/>
  <c r="AL39" i="8"/>
  <c r="AN39" i="8"/>
  <c r="AM39" i="8"/>
  <c r="AK40" i="8"/>
  <c r="AL40" i="8"/>
  <c r="AN40" i="8"/>
  <c r="AM40" i="8"/>
  <c r="AY41" i="8"/>
  <c r="AZ41" i="8"/>
  <c r="BA41" i="8"/>
  <c r="AX41" i="8"/>
  <c r="AY47" i="8"/>
  <c r="BA47" i="8"/>
  <c r="AX47" i="8"/>
  <c r="AY49" i="8"/>
  <c r="AZ49" i="8"/>
  <c r="BA49" i="8"/>
  <c r="AX49" i="8"/>
  <c r="AY52" i="8"/>
  <c r="AZ52" i="8"/>
  <c r="BA52" i="8"/>
  <c r="AX52" i="8"/>
  <c r="AY54" i="8"/>
  <c r="AZ54" i="8"/>
  <c r="BA54" i="8"/>
  <c r="AX54" i="8"/>
  <c r="AY55" i="8"/>
  <c r="AZ55" i="8"/>
  <c r="BA55" i="8"/>
  <c r="AX55" i="8"/>
  <c r="AY58" i="8"/>
  <c r="AZ58" i="8"/>
  <c r="BA58" i="8"/>
  <c r="AX58" i="8"/>
  <c r="AY36" i="8"/>
  <c r="AZ36" i="8"/>
  <c r="BA36" i="8"/>
  <c r="AX36" i="8"/>
  <c r="AY59" i="8"/>
  <c r="AZ59" i="8"/>
  <c r="BA59" i="8"/>
  <c r="AX59" i="8"/>
  <c r="AK60" i="8"/>
  <c r="AN60" i="8"/>
  <c r="AL60" i="8"/>
  <c r="AM60" i="8"/>
  <c r="AN95" i="8"/>
  <c r="AK95" i="8"/>
  <c r="AM95" i="8"/>
  <c r="AL95" i="8"/>
  <c r="AK42" i="8"/>
  <c r="AL42" i="8"/>
  <c r="AN42" i="8"/>
  <c r="AM42" i="8"/>
  <c r="AY43" i="8"/>
  <c r="AZ43" i="8"/>
  <c r="BA43" i="8"/>
  <c r="AX43" i="8"/>
  <c r="AK61" i="8"/>
  <c r="AN61" i="8"/>
  <c r="AM61" i="8"/>
  <c r="AL61" i="8"/>
  <c r="AK64" i="8"/>
  <c r="AN64" i="8"/>
  <c r="AM64" i="8"/>
  <c r="AL64" i="8"/>
  <c r="AX66" i="8"/>
  <c r="AY66" i="8"/>
  <c r="AZ66" i="8"/>
  <c r="BA66" i="8"/>
  <c r="AX68" i="8"/>
  <c r="AY68" i="8"/>
  <c r="AZ68" i="8"/>
  <c r="BA68" i="8"/>
  <c r="AX71" i="8"/>
  <c r="AY71" i="8"/>
  <c r="AZ71" i="8"/>
  <c r="BA71" i="8"/>
  <c r="AN89" i="8"/>
  <c r="AK89" i="8"/>
  <c r="AM89" i="8"/>
  <c r="AL89" i="8"/>
  <c r="AX92" i="8"/>
  <c r="AY92" i="8"/>
  <c r="AZ92" i="8"/>
  <c r="BA92" i="8"/>
  <c r="AK46" i="8"/>
  <c r="AN46" i="8"/>
  <c r="AL46" i="8"/>
  <c r="AM46" i="8"/>
  <c r="AK47" i="8"/>
  <c r="AN47" i="8"/>
  <c r="AL47" i="8"/>
  <c r="AM47" i="8"/>
  <c r="AK48" i="8"/>
  <c r="AN48" i="8"/>
  <c r="AM48" i="8"/>
  <c r="AL48" i="8"/>
  <c r="AK49" i="8"/>
  <c r="AN49" i="8"/>
  <c r="AL49" i="8"/>
  <c r="AM49" i="8"/>
  <c r="AK51" i="8"/>
  <c r="AN51" i="8"/>
  <c r="AM51" i="8"/>
  <c r="AL51" i="8"/>
  <c r="AK52" i="8"/>
  <c r="AN52" i="8"/>
  <c r="AL52" i="8"/>
  <c r="AM52" i="8"/>
  <c r="AK53" i="8"/>
  <c r="AL53" i="8"/>
  <c r="AM53" i="8"/>
  <c r="AK54" i="8"/>
  <c r="AN54" i="8"/>
  <c r="AL54" i="8"/>
  <c r="AM54" i="8"/>
  <c r="AK55" i="8"/>
  <c r="AN55" i="8"/>
  <c r="AL55" i="8"/>
  <c r="AM55" i="8"/>
  <c r="AK57" i="8"/>
  <c r="AN57" i="8"/>
  <c r="AL57" i="8"/>
  <c r="AM57" i="8"/>
  <c r="AK58" i="8"/>
  <c r="AN58" i="8"/>
  <c r="AL58" i="8"/>
  <c r="AM58" i="8"/>
  <c r="AK36" i="8"/>
  <c r="AN36" i="8"/>
  <c r="AL36" i="8"/>
  <c r="AM36" i="8"/>
  <c r="AN59" i="8"/>
  <c r="AL59" i="8"/>
  <c r="AM59" i="8"/>
  <c r="AY60" i="8"/>
  <c r="AZ60" i="8"/>
  <c r="BA60" i="8"/>
  <c r="AX60" i="8"/>
  <c r="AK62" i="8"/>
  <c r="AN62" i="8"/>
  <c r="AL62" i="8"/>
  <c r="AM62" i="8"/>
  <c r="AX65" i="8"/>
  <c r="AY65" i="8"/>
  <c r="AZ65" i="8"/>
  <c r="BA65" i="8"/>
  <c r="AX67" i="8"/>
  <c r="AY67" i="8"/>
  <c r="AZ67" i="8"/>
  <c r="BA67" i="8"/>
  <c r="AX69" i="8"/>
  <c r="AY69" i="8"/>
  <c r="AZ69" i="8"/>
  <c r="BA69" i="8"/>
  <c r="AX70" i="8"/>
  <c r="AY70" i="8"/>
  <c r="AZ70" i="8"/>
  <c r="BA70" i="8"/>
  <c r="AN65" i="8"/>
  <c r="AK65" i="8"/>
  <c r="AL65" i="8"/>
  <c r="AM65" i="8"/>
  <c r="AN66" i="8"/>
  <c r="AM66" i="8"/>
  <c r="AK66" i="8"/>
  <c r="AL66" i="8"/>
  <c r="AN67" i="8"/>
  <c r="AK67" i="8"/>
  <c r="AL67" i="8"/>
  <c r="AM67" i="8"/>
  <c r="AN68" i="8"/>
  <c r="AK68" i="8"/>
  <c r="AM68" i="8"/>
  <c r="AL68" i="8"/>
  <c r="AN69" i="8"/>
  <c r="AK69" i="8"/>
  <c r="AL69" i="8"/>
  <c r="AM69" i="8"/>
  <c r="AN70" i="8"/>
  <c r="AK70" i="8"/>
  <c r="AL70" i="8"/>
  <c r="AM70" i="8"/>
  <c r="AN71" i="8"/>
  <c r="AK71" i="8"/>
  <c r="AM71" i="8"/>
  <c r="AL71" i="8"/>
  <c r="AX75" i="8"/>
  <c r="AY75" i="8"/>
  <c r="AZ75" i="8"/>
  <c r="BA75" i="8"/>
  <c r="AX77" i="8"/>
  <c r="AY77" i="8"/>
  <c r="AZ77" i="8"/>
  <c r="BA77" i="8"/>
  <c r="AX79" i="8"/>
  <c r="AY79" i="8"/>
  <c r="BA79" i="8"/>
  <c r="AX81" i="8"/>
  <c r="AY81" i="8"/>
  <c r="AZ81" i="8"/>
  <c r="BA81" i="8"/>
  <c r="AX83" i="8"/>
  <c r="AY83" i="8"/>
  <c r="AZ83" i="8"/>
  <c r="BA83" i="8"/>
  <c r="AX86" i="8"/>
  <c r="AY86" i="8"/>
  <c r="AZ86" i="8"/>
  <c r="BA86" i="8"/>
  <c r="AN88" i="8"/>
  <c r="AK88" i="8"/>
  <c r="AL88" i="8"/>
  <c r="AM88" i="8"/>
  <c r="AN90" i="8"/>
  <c r="AK90" i="8"/>
  <c r="AL90" i="8"/>
  <c r="AM90" i="8"/>
  <c r="AX93" i="8"/>
  <c r="AY93" i="8"/>
  <c r="AZ93" i="8"/>
  <c r="BA93" i="8"/>
  <c r="AX61" i="8"/>
  <c r="AY61" i="8"/>
  <c r="AZ61" i="8"/>
  <c r="BA61" i="8"/>
  <c r="AX62" i="8"/>
  <c r="AY62" i="8"/>
  <c r="AZ62" i="8"/>
  <c r="BA62" i="8"/>
  <c r="AX63" i="8"/>
  <c r="AY63" i="8"/>
  <c r="AZ63" i="8"/>
  <c r="BA63" i="8"/>
  <c r="AX64" i="8"/>
  <c r="AY64" i="8"/>
  <c r="AZ64" i="8"/>
  <c r="BA64" i="8"/>
  <c r="AX76" i="8"/>
  <c r="AY76" i="8"/>
  <c r="AZ76" i="8"/>
  <c r="BA76" i="8"/>
  <c r="AX78" i="8"/>
  <c r="AY78" i="8"/>
  <c r="AZ78" i="8"/>
  <c r="BA78" i="8"/>
  <c r="AX80" i="8"/>
  <c r="AY80" i="8"/>
  <c r="AZ80" i="8"/>
  <c r="BA80" i="8"/>
  <c r="AX82" i="8"/>
  <c r="AY82" i="8"/>
  <c r="AZ82" i="8"/>
  <c r="BA82" i="8"/>
  <c r="AX84" i="8"/>
  <c r="AY84" i="8"/>
  <c r="AZ84" i="8"/>
  <c r="BA84" i="8"/>
  <c r="AN92" i="8"/>
  <c r="AK92" i="8"/>
  <c r="AM92" i="8"/>
  <c r="AL92" i="8"/>
  <c r="AX95" i="8"/>
  <c r="AY95" i="8"/>
  <c r="AZ95" i="8"/>
  <c r="BA95" i="8"/>
  <c r="AX96" i="8"/>
  <c r="AY96" i="8"/>
  <c r="AZ96" i="8"/>
  <c r="BA96" i="8"/>
  <c r="AX98" i="8"/>
  <c r="AY98" i="8"/>
  <c r="AZ98" i="8"/>
  <c r="BA98" i="8"/>
  <c r="AN72" i="8"/>
  <c r="AM72" i="8"/>
  <c r="AK72" i="8"/>
  <c r="AL72" i="8"/>
  <c r="AN73" i="8"/>
  <c r="AK73" i="8"/>
  <c r="AL73" i="8"/>
  <c r="AM73" i="8"/>
  <c r="AX74" i="8"/>
  <c r="AY74" i="8"/>
  <c r="AZ74" i="8"/>
  <c r="BA74" i="8"/>
  <c r="AN87" i="8"/>
  <c r="AM87" i="8"/>
  <c r="AK87" i="8"/>
  <c r="AL87" i="8"/>
  <c r="AX89" i="8"/>
  <c r="AY89" i="8"/>
  <c r="AZ89" i="8"/>
  <c r="BA89" i="8"/>
  <c r="AN94" i="8"/>
  <c r="AM94" i="8"/>
  <c r="AK94" i="8"/>
  <c r="AL94" i="8"/>
  <c r="AX97" i="8"/>
  <c r="AY97" i="8"/>
  <c r="AZ97" i="8"/>
  <c r="BA97" i="8"/>
  <c r="AX99" i="8"/>
  <c r="AY99" i="8"/>
  <c r="AZ99" i="8"/>
  <c r="BA99" i="8"/>
  <c r="AX100" i="8"/>
  <c r="AY100" i="8"/>
  <c r="AZ100" i="8"/>
  <c r="BA100" i="8"/>
  <c r="AX72" i="8"/>
  <c r="AY72" i="8"/>
  <c r="AZ72" i="8"/>
  <c r="BA72" i="8"/>
  <c r="AX73" i="8"/>
  <c r="AY73" i="8"/>
  <c r="AZ73" i="8"/>
  <c r="BA73" i="8"/>
  <c r="AN75" i="8"/>
  <c r="AK75" i="8"/>
  <c r="AM75" i="8"/>
  <c r="AL75" i="8"/>
  <c r="AN76" i="8"/>
  <c r="AK76" i="8"/>
  <c r="AL76" i="8"/>
  <c r="AM76" i="8"/>
  <c r="AN77" i="8"/>
  <c r="AK77" i="8"/>
  <c r="AL77" i="8"/>
  <c r="AM77" i="8"/>
  <c r="AN78" i="8"/>
  <c r="AM78" i="8"/>
  <c r="AK78" i="8"/>
  <c r="AL78" i="8"/>
  <c r="AN79" i="8"/>
  <c r="AK79" i="8"/>
  <c r="AM79" i="8"/>
  <c r="AL79" i="8"/>
  <c r="AK80" i="8"/>
  <c r="AL80" i="8"/>
  <c r="AM80" i="8"/>
  <c r="AN81" i="8"/>
  <c r="AK81" i="8"/>
  <c r="AL81" i="8"/>
  <c r="AM81" i="8"/>
  <c r="AN82" i="8"/>
  <c r="AM82" i="8"/>
  <c r="AK82" i="8"/>
  <c r="AL82" i="8"/>
  <c r="AN83" i="8"/>
  <c r="AK83" i="8"/>
  <c r="AM83" i="8"/>
  <c r="AL83" i="8"/>
  <c r="AN84" i="8"/>
  <c r="AK84" i="8"/>
  <c r="AL84" i="8"/>
  <c r="AM84" i="8"/>
  <c r="AN86" i="8"/>
  <c r="AK86" i="8"/>
  <c r="AL86" i="8"/>
  <c r="AM86" i="8"/>
  <c r="AX87" i="8"/>
  <c r="AY87" i="8"/>
  <c r="AZ87" i="8"/>
  <c r="BA87" i="8"/>
  <c r="AN93" i="8"/>
  <c r="AK93" i="8"/>
  <c r="AL93" i="8"/>
  <c r="AM93" i="8"/>
  <c r="AN96" i="8"/>
  <c r="AK96" i="8"/>
  <c r="AL96" i="8"/>
  <c r="AM96" i="8"/>
  <c r="AX101" i="8"/>
  <c r="AY101" i="8"/>
  <c r="AZ101" i="8"/>
  <c r="BA101" i="8"/>
  <c r="AX94" i="8"/>
  <c r="AY94" i="8"/>
  <c r="AZ94" i="8"/>
  <c r="BA94" i="8"/>
  <c r="AN101" i="8"/>
  <c r="AK101" i="8"/>
  <c r="AM101" i="8"/>
  <c r="AL101" i="8"/>
  <c r="AX102" i="8"/>
  <c r="AY102" i="8"/>
  <c r="AZ102" i="8"/>
  <c r="BA102" i="8"/>
  <c r="AN97" i="8"/>
  <c r="AK97" i="8"/>
  <c r="AL97" i="8"/>
  <c r="AM97" i="8"/>
  <c r="AN98" i="8"/>
  <c r="AM98" i="8"/>
  <c r="AK98" i="8"/>
  <c r="AL98" i="8"/>
  <c r="AN99" i="8"/>
  <c r="AK99" i="8"/>
  <c r="AM99" i="8"/>
  <c r="AL99" i="8"/>
  <c r="AN100" i="8"/>
  <c r="AK100" i="8"/>
  <c r="AL100" i="8"/>
  <c r="AM100" i="8"/>
  <c r="AX103" i="8"/>
  <c r="AY103" i="8"/>
  <c r="AZ103" i="8"/>
  <c r="BA103" i="8"/>
  <c r="AN105" i="8"/>
  <c r="AM105" i="8"/>
  <c r="AK105" i="8"/>
  <c r="AL105" i="8"/>
  <c r="AN106" i="8"/>
  <c r="AK106" i="8"/>
  <c r="AM106" i="8"/>
  <c r="AL106" i="8"/>
  <c r="AN107" i="8"/>
  <c r="AK107" i="8"/>
  <c r="AL107" i="8"/>
  <c r="AM107" i="8"/>
  <c r="AN108" i="8"/>
  <c r="AK108" i="8"/>
  <c r="AL108" i="8"/>
  <c r="AM108" i="8"/>
  <c r="AN109" i="8"/>
  <c r="AK109" i="8"/>
  <c r="AM109" i="8"/>
  <c r="AL109" i="8"/>
  <c r="AN110" i="8"/>
  <c r="AM110" i="8"/>
  <c r="AK110" i="8"/>
  <c r="AL110" i="8"/>
  <c r="AN102" i="8"/>
  <c r="AK102" i="8"/>
  <c r="AL102" i="8"/>
  <c r="AM102" i="8"/>
  <c r="AN103" i="8"/>
  <c r="AK103" i="8"/>
  <c r="AL103" i="8"/>
  <c r="AM103" i="8"/>
  <c r="AX105" i="8"/>
  <c r="AY105" i="8"/>
  <c r="AZ105" i="8"/>
  <c r="BA105" i="8"/>
  <c r="AX106" i="8"/>
  <c r="AY106" i="8"/>
  <c r="AZ106" i="8"/>
  <c r="BA106" i="8"/>
  <c r="AX107" i="8"/>
  <c r="AY107" i="8"/>
  <c r="AZ107" i="8"/>
  <c r="BA107" i="8"/>
  <c r="AX108" i="8"/>
  <c r="AY108" i="8"/>
  <c r="AZ108" i="8"/>
  <c r="BA108" i="8"/>
  <c r="AX109" i="8"/>
  <c r="AY109" i="8"/>
  <c r="AZ109" i="8"/>
  <c r="BA109" i="8"/>
  <c r="AX110" i="8"/>
  <c r="AY110" i="8"/>
  <c r="AZ110" i="8"/>
  <c r="BA110" i="8"/>
  <c r="AN121" i="8"/>
  <c r="AM121" i="8"/>
  <c r="AK121" i="8"/>
  <c r="AL121" i="8"/>
  <c r="AN124" i="8"/>
  <c r="AK124" i="8"/>
  <c r="AM124" i="8"/>
  <c r="AL124" i="8"/>
  <c r="AN120" i="8"/>
  <c r="AK120" i="8"/>
  <c r="AL120" i="8"/>
  <c r="AM120" i="8"/>
  <c r="AK127" i="8"/>
  <c r="AO127" i="8"/>
  <c r="AS127" i="8"/>
  <c r="AL127" i="8"/>
  <c r="AP127" i="8"/>
  <c r="AT127" i="8"/>
  <c r="AM127" i="8"/>
  <c r="AQ127" i="8"/>
  <c r="AU127" i="8"/>
  <c r="AN127" i="8"/>
  <c r="AN111" i="8"/>
  <c r="AK111" i="8"/>
  <c r="AL111" i="8"/>
  <c r="AM111" i="8"/>
  <c r="AN112" i="8"/>
  <c r="AM112" i="8"/>
  <c r="AK112" i="8"/>
  <c r="AL112" i="8"/>
  <c r="AN113" i="8"/>
  <c r="AK113" i="8"/>
  <c r="AL113" i="8"/>
  <c r="AM113" i="8"/>
  <c r="AN114" i="8"/>
  <c r="AM114" i="8"/>
  <c r="AK114" i="8"/>
  <c r="AL114" i="8"/>
  <c r="AN115" i="8"/>
  <c r="AK115" i="8"/>
  <c r="AM115" i="8"/>
  <c r="AL115" i="8"/>
  <c r="AN119" i="8"/>
  <c r="AK119" i="8"/>
  <c r="AL119" i="8"/>
  <c r="AM119" i="8"/>
  <c r="AX120" i="8"/>
  <c r="AY120" i="8"/>
  <c r="AZ120" i="8"/>
  <c r="BA120" i="8"/>
  <c r="AX121" i="8"/>
  <c r="AY121" i="8"/>
  <c r="AZ121" i="8"/>
  <c r="BA121" i="8"/>
  <c r="AX124" i="8"/>
  <c r="AY124" i="8"/>
  <c r="AZ124" i="8"/>
  <c r="BA124" i="8"/>
  <c r="AX111" i="8"/>
  <c r="AY111" i="8"/>
  <c r="AZ111" i="8"/>
  <c r="BA111" i="8"/>
  <c r="AX112" i="8"/>
  <c r="AY112" i="8"/>
  <c r="AZ112" i="8"/>
  <c r="BA112" i="8"/>
  <c r="AX113" i="8"/>
  <c r="AY113" i="8"/>
  <c r="AZ113" i="8"/>
  <c r="AX114" i="8"/>
  <c r="AY114" i="8"/>
  <c r="AZ114" i="8"/>
  <c r="BA114" i="8"/>
  <c r="AX115" i="8"/>
  <c r="AY115" i="8"/>
  <c r="AZ115" i="8"/>
  <c r="BA115" i="8"/>
  <c r="AX119" i="8"/>
  <c r="AY119" i="8"/>
  <c r="AZ119" i="8"/>
  <c r="BA119" i="8"/>
  <c r="AN126" i="8"/>
  <c r="AK126" i="8"/>
  <c r="AL126" i="8"/>
  <c r="AM126" i="8"/>
  <c r="AN125" i="8"/>
  <c r="AR125" i="8"/>
  <c r="AK125" i="8"/>
  <c r="AO125" i="8"/>
  <c r="AL125" i="8"/>
  <c r="AP125" i="8"/>
  <c r="AT125" i="8"/>
  <c r="AQ125" i="8"/>
  <c r="AM125" i="8"/>
  <c r="AX126" i="8"/>
  <c r="AY126" i="8"/>
  <c r="AZ126" i="8"/>
  <c r="BA126" i="8"/>
  <c r="AM128" i="8"/>
  <c r="AQ128" i="8"/>
  <c r="AU128" i="8"/>
  <c r="AN128" i="8"/>
  <c r="AR128" i="8"/>
  <c r="AK128" i="8"/>
  <c r="AO128" i="8"/>
  <c r="AS128" i="8"/>
  <c r="AP128" i="8"/>
  <c r="AL128" i="8"/>
  <c r="AN131" i="8"/>
  <c r="AR131" i="8"/>
  <c r="AK131" i="8"/>
  <c r="AO131" i="8"/>
  <c r="AS131" i="8"/>
  <c r="AL131" i="8"/>
  <c r="AP131" i="8"/>
  <c r="AT131" i="8"/>
  <c r="AM131" i="8"/>
  <c r="AQ131" i="8"/>
  <c r="AK130" i="8"/>
  <c r="AO130" i="8"/>
  <c r="AL130" i="8"/>
  <c r="AP130" i="8"/>
  <c r="AT130" i="8"/>
  <c r="AM130" i="8"/>
  <c r="AQ130" i="8"/>
  <c r="AU130" i="8"/>
  <c r="AN130" i="8"/>
  <c r="AR130" i="8"/>
  <c r="AL132" i="8"/>
  <c r="AP132" i="8"/>
  <c r="AT132" i="8"/>
  <c r="AM132" i="8"/>
  <c r="AU132" i="8"/>
  <c r="AN132" i="8"/>
  <c r="AR132" i="8"/>
  <c r="AS132" i="8"/>
  <c r="AO132" i="8"/>
  <c r="AK132" i="8"/>
  <c r="AN133" i="8"/>
  <c r="AR133" i="8"/>
  <c r="AK133" i="8"/>
  <c r="AO133" i="8"/>
  <c r="AS133" i="8"/>
  <c r="AL133" i="8"/>
  <c r="AP133" i="8"/>
  <c r="AT133" i="8"/>
  <c r="AM133" i="8"/>
  <c r="AQ133" i="8"/>
  <c r="AU133" i="8"/>
  <c r="AK134" i="8"/>
  <c r="AO134" i="8"/>
  <c r="AS134" i="8"/>
  <c r="AL134" i="8"/>
  <c r="AP134" i="8"/>
  <c r="AT134" i="8"/>
  <c r="AM134" i="8"/>
  <c r="AQ134" i="8"/>
  <c r="AU134" i="8"/>
  <c r="AN134" i="8"/>
  <c r="BK65" i="8"/>
  <c r="BL65" i="8"/>
  <c r="BK12" i="8"/>
  <c r="BL12" i="8"/>
  <c r="BK34" i="8"/>
  <c r="BL34" i="8"/>
  <c r="BK52" i="8"/>
  <c r="BL52" i="8"/>
  <c r="BK10" i="8"/>
  <c r="BL10" i="8"/>
  <c r="BK11" i="8"/>
  <c r="BL11" i="8"/>
  <c r="BK49" i="8"/>
  <c r="BK58" i="8"/>
  <c r="BL58" i="8"/>
  <c r="BK67" i="8"/>
  <c r="BL67" i="8"/>
  <c r="BL17" i="8"/>
  <c r="BK17" i="8"/>
  <c r="BK22" i="8"/>
  <c r="BL22" i="8"/>
  <c r="BK32" i="8"/>
  <c r="BK37" i="8"/>
  <c r="BL37" i="8"/>
  <c r="BK47" i="8"/>
  <c r="BL47" i="8"/>
  <c r="BK69" i="8"/>
  <c r="BM69" i="8"/>
  <c r="BL69" i="8"/>
  <c r="BL16" i="8"/>
  <c r="BK16" i="8"/>
  <c r="BK54" i="8"/>
  <c r="BL54" i="8"/>
  <c r="BK70" i="8"/>
  <c r="BL70" i="8"/>
  <c r="BL13" i="8"/>
  <c r="BK13" i="8"/>
  <c r="BL14" i="8"/>
  <c r="BK14" i="8"/>
  <c r="BL15" i="8"/>
  <c r="BK15" i="8"/>
  <c r="BK40" i="8"/>
  <c r="BM43" i="8"/>
  <c r="BL43" i="8"/>
  <c r="BK43" i="8"/>
  <c r="BK48" i="8"/>
  <c r="BL48" i="8"/>
  <c r="BK53" i="8"/>
  <c r="BL53" i="8"/>
  <c r="BL66" i="8"/>
  <c r="BK68" i="8"/>
  <c r="BL68" i="8"/>
  <c r="BM71" i="8"/>
  <c r="BL71" i="8"/>
  <c r="BM105" i="8"/>
  <c r="BK105" i="8"/>
  <c r="BL105" i="8"/>
  <c r="BK98" i="8"/>
  <c r="BL98" i="8"/>
  <c r="BK87" i="8"/>
  <c r="BL87" i="8"/>
  <c r="BK96" i="8"/>
  <c r="BL96" i="8"/>
  <c r="BK109" i="8"/>
  <c r="BL109" i="8"/>
  <c r="BL72" i="8"/>
  <c r="BK72" i="8"/>
  <c r="BK107" i="8"/>
  <c r="BL107" i="8"/>
  <c r="BL75" i="8"/>
  <c r="BK75" i="8"/>
  <c r="BL77" i="8"/>
  <c r="BK77" i="8"/>
  <c r="BL80" i="8"/>
  <c r="BK80" i="8"/>
  <c r="BM81" i="8"/>
  <c r="BL81" i="8"/>
  <c r="BK81" i="8"/>
  <c r="BL82" i="8"/>
  <c r="BK82" i="8"/>
  <c r="BL83" i="8"/>
  <c r="BK83" i="8"/>
  <c r="BL84" i="8"/>
  <c r="BK84" i="8"/>
  <c r="BL86" i="8"/>
  <c r="BK86" i="8"/>
  <c r="BK95" i="8"/>
  <c r="BL95" i="8"/>
  <c r="BL106" i="8"/>
  <c r="BK106" i="8"/>
  <c r="BL108" i="8"/>
  <c r="BK108" i="8"/>
  <c r="BL102" i="8"/>
  <c r="BK102" i="8"/>
  <c r="BL103" i="8"/>
  <c r="BK103" i="8"/>
  <c r="BK113" i="8"/>
  <c r="BL113" i="8"/>
  <c r="BK120" i="8"/>
  <c r="BL120" i="8"/>
  <c r="BK115" i="8"/>
  <c r="BL114" i="8"/>
  <c r="BK114" i="8"/>
  <c r="BK119" i="8"/>
  <c r="BL126" i="8"/>
  <c r="BK126" i="8"/>
  <c r="BK131" i="8"/>
  <c r="BL131" i="8"/>
  <c r="BL130" i="8"/>
  <c r="BK130" i="8"/>
  <c r="BM134" i="8"/>
  <c r="BL134" i="8"/>
  <c r="BK134" i="8"/>
  <c r="BK7" i="8"/>
  <c r="BL7" i="8"/>
  <c r="BG8" i="8"/>
  <c r="BC8" i="8"/>
  <c r="BF8" i="8"/>
  <c r="BB8" i="8"/>
  <c r="BE8" i="8"/>
  <c r="Y12" i="8"/>
  <c r="Y18" i="8"/>
  <c r="BK20" i="8"/>
  <c r="BL20" i="8"/>
  <c r="Y21" i="8"/>
  <c r="AS24" i="8"/>
  <c r="AO24" i="8"/>
  <c r="AT24" i="8"/>
  <c r="AQ24" i="8"/>
  <c r="AU24" i="8"/>
  <c r="AP24" i="8"/>
  <c r="Y26" i="8"/>
  <c r="BK30" i="8"/>
  <c r="BL30" i="8"/>
  <c r="Y31" i="8"/>
  <c r="AS34" i="8"/>
  <c r="AO34" i="8"/>
  <c r="AR34" i="8"/>
  <c r="AT34" i="8"/>
  <c r="AQ34" i="8"/>
  <c r="AP34" i="8"/>
  <c r="BK33" i="8"/>
  <c r="BL33" i="8"/>
  <c r="Y35" i="8"/>
  <c r="BL38" i="8"/>
  <c r="BK38" i="8"/>
  <c r="BG39" i="8"/>
  <c r="BC39" i="8"/>
  <c r="BF39" i="8"/>
  <c r="BE39" i="8"/>
  <c r="BB39" i="8"/>
  <c r="Y43" i="8"/>
  <c r="BD46" i="8"/>
  <c r="BB46" i="8"/>
  <c r="BE46" i="8"/>
  <c r="BC46" i="8"/>
  <c r="BG46" i="8"/>
  <c r="X65" i="8"/>
  <c r="BL8" i="8"/>
  <c r="BK8" i="8"/>
  <c r="BD9" i="8"/>
  <c r="BG9" i="8"/>
  <c r="BC9" i="8"/>
  <c r="BE9" i="8"/>
  <c r="BB9" i="8"/>
  <c r="BF9" i="8"/>
  <c r="X12" i="8"/>
  <c r="X24" i="8"/>
  <c r="X34" i="8"/>
  <c r="X52" i="8"/>
  <c r="Y7" i="8"/>
  <c r="X10" i="8"/>
  <c r="AO11" i="8"/>
  <c r="AR11" i="8"/>
  <c r="AT11" i="8"/>
  <c r="AQ11" i="8"/>
  <c r="AP11" i="8"/>
  <c r="AU11" i="8"/>
  <c r="BK18" i="8"/>
  <c r="BL18" i="8"/>
  <c r="Y20" i="8"/>
  <c r="BK21" i="8"/>
  <c r="BL21" i="8"/>
  <c r="Y25" i="8"/>
  <c r="BK26" i="8"/>
  <c r="Y30" i="8"/>
  <c r="BK31" i="8"/>
  <c r="BL31" i="8"/>
  <c r="Y33" i="8"/>
  <c r="BK35" i="8"/>
  <c r="BL35" i="8"/>
  <c r="Y38" i="8"/>
  <c r="X36" i="8"/>
  <c r="AR63" i="8"/>
  <c r="AP63" i="8"/>
  <c r="AO63" i="8"/>
  <c r="AS63" i="8"/>
  <c r="AQ63" i="8"/>
  <c r="AU63" i="8"/>
  <c r="Y8" i="8"/>
  <c r="X11" i="8"/>
  <c r="BD14" i="8"/>
  <c r="BG14" i="8"/>
  <c r="BC14" i="8"/>
  <c r="BF14" i="8"/>
  <c r="BE14" i="8"/>
  <c r="BB14" i="8"/>
  <c r="AS19" i="8"/>
  <c r="AO19" i="8"/>
  <c r="AR19" i="8"/>
  <c r="AQ19" i="8"/>
  <c r="AU19" i="8"/>
  <c r="AT19" i="8"/>
  <c r="X20" i="8"/>
  <c r="AO22" i="8"/>
  <c r="AR22" i="8"/>
  <c r="AQ22" i="8"/>
  <c r="AP22" i="8"/>
  <c r="AU22" i="8"/>
  <c r="AT22" i="8"/>
  <c r="X25" i="8"/>
  <c r="AS29" i="8"/>
  <c r="AO29" i="8"/>
  <c r="AQ29" i="8"/>
  <c r="AP29" i="8"/>
  <c r="AU29" i="8"/>
  <c r="AT29" i="8"/>
  <c r="X30" i="8"/>
  <c r="AS32" i="8"/>
  <c r="AO32" i="8"/>
  <c r="AR32" i="8"/>
  <c r="AQ32" i="8"/>
  <c r="AU32" i="8"/>
  <c r="AT32" i="8"/>
  <c r="X33" i="8"/>
  <c r="AS37" i="8"/>
  <c r="AO37" i="8"/>
  <c r="AR37" i="8"/>
  <c r="AP37" i="8"/>
  <c r="AU37" i="8"/>
  <c r="AT37" i="8"/>
  <c r="AU44" i="8"/>
  <c r="AS44" i="8"/>
  <c r="AO44" i="8"/>
  <c r="AP44" i="8"/>
  <c r="AT44" i="8"/>
  <c r="AQ44" i="8"/>
  <c r="X41" i="8"/>
  <c r="AR43" i="8"/>
  <c r="AQ43" i="8"/>
  <c r="AU43" i="8"/>
  <c r="AP43" i="8"/>
  <c r="AS43" i="8"/>
  <c r="AO43" i="8"/>
  <c r="BK44" i="8"/>
  <c r="X49" i="8"/>
  <c r="BD53" i="8"/>
  <c r="BF53" i="8"/>
  <c r="BE53" i="8"/>
  <c r="BC53" i="8"/>
  <c r="BG53" i="8"/>
  <c r="X58" i="8"/>
  <c r="Y59" i="8"/>
  <c r="Y61" i="8"/>
  <c r="BL63" i="8"/>
  <c r="X67" i="8"/>
  <c r="BK89" i="8"/>
  <c r="BL89" i="8"/>
  <c r="AS7" i="8"/>
  <c r="AO7" i="8"/>
  <c r="AR7" i="8"/>
  <c r="AP7" i="8"/>
  <c r="AU7" i="8"/>
  <c r="AQ7" i="8"/>
  <c r="Y11" i="8"/>
  <c r="BD13" i="8"/>
  <c r="BG13" i="8"/>
  <c r="BC13" i="8"/>
  <c r="BB13" i="8"/>
  <c r="BF13" i="8"/>
  <c r="BE13" i="8"/>
  <c r="BD15" i="8"/>
  <c r="BG15" i="8"/>
  <c r="BC15" i="8"/>
  <c r="BB15" i="8"/>
  <c r="BF15" i="8"/>
  <c r="BE15" i="8"/>
  <c r="X17" i="8"/>
  <c r="AO18" i="8"/>
  <c r="AR18" i="8"/>
  <c r="AP18" i="8"/>
  <c r="AU18" i="8"/>
  <c r="AT18" i="8"/>
  <c r="AQ18" i="8"/>
  <c r="X19" i="8"/>
  <c r="AS21" i="8"/>
  <c r="AO21" i="8"/>
  <c r="AR21" i="8"/>
  <c r="AP21" i="8"/>
  <c r="AU21" i="8"/>
  <c r="AT21" i="8"/>
  <c r="X22" i="8"/>
  <c r="Y24" i="8"/>
  <c r="AS26" i="8"/>
  <c r="AR26" i="8"/>
  <c r="AP26" i="8"/>
  <c r="AU26" i="8"/>
  <c r="AT26" i="8"/>
  <c r="AQ26" i="8"/>
  <c r="X29" i="8"/>
  <c r="AO31" i="8"/>
  <c r="AR31" i="8"/>
  <c r="AP31" i="8"/>
  <c r="AU31" i="8"/>
  <c r="AT31" i="8"/>
  <c r="AQ31" i="8"/>
  <c r="X32" i="8"/>
  <c r="Y34" i="8"/>
  <c r="AS35" i="8"/>
  <c r="AO35" i="8"/>
  <c r="AR35" i="8"/>
  <c r="AP35" i="8"/>
  <c r="AU35" i="8"/>
  <c r="AQ35" i="8"/>
  <c r="X37" i="8"/>
  <c r="AT38" i="8"/>
  <c r="AP38" i="8"/>
  <c r="AO38" i="8"/>
  <c r="AU38" i="8"/>
  <c r="AQ38" i="8"/>
  <c r="BG40" i="8"/>
  <c r="BC40" i="8"/>
  <c r="BB40" i="8"/>
  <c r="BF40" i="8"/>
  <c r="BE40" i="8"/>
  <c r="X47" i="8"/>
  <c r="BD51" i="8"/>
  <c r="BB51" i="8"/>
  <c r="BE51" i="8"/>
  <c r="BC51" i="8"/>
  <c r="BG51" i="8"/>
  <c r="X55" i="8"/>
  <c r="BL59" i="8"/>
  <c r="BK59" i="8"/>
  <c r="X69" i="8"/>
  <c r="X73" i="8"/>
  <c r="X7" i="8"/>
  <c r="AT8" i="8"/>
  <c r="AP8" i="8"/>
  <c r="AS8" i="8"/>
  <c r="AO8" i="8"/>
  <c r="AU8" i="8"/>
  <c r="AR8" i="8"/>
  <c r="AS12" i="8"/>
  <c r="AO12" i="8"/>
  <c r="AU12" i="8"/>
  <c r="AT12" i="8"/>
  <c r="AQ12" i="8"/>
  <c r="AP12" i="8"/>
  <c r="X16" i="8"/>
  <c r="X18" i="8"/>
  <c r="Y19" i="8"/>
  <c r="AO20" i="8"/>
  <c r="AR20" i="8"/>
  <c r="AU20" i="8"/>
  <c r="AT20" i="8"/>
  <c r="AP20" i="8"/>
  <c r="AQ20" i="8"/>
  <c r="X21" i="8"/>
  <c r="Y22" i="8"/>
  <c r="AS25" i="8"/>
  <c r="AO25" i="8"/>
  <c r="AR25" i="8"/>
  <c r="AU25" i="8"/>
  <c r="AT25" i="8"/>
  <c r="AQ25" i="8"/>
  <c r="X26" i="8"/>
  <c r="Y29" i="8"/>
  <c r="AS30" i="8"/>
  <c r="AO30" i="8"/>
  <c r="AR30" i="8"/>
  <c r="AT30" i="8"/>
  <c r="AP30" i="8"/>
  <c r="AQ30" i="8"/>
  <c r="X31" i="8"/>
  <c r="Y32" i="8"/>
  <c r="AS33" i="8"/>
  <c r="AO33" i="8"/>
  <c r="AR33" i="8"/>
  <c r="AT33" i="8"/>
  <c r="AP33" i="8"/>
  <c r="AQ33" i="8"/>
  <c r="X35" i="8"/>
  <c r="Y37" i="8"/>
  <c r="BG38" i="8"/>
  <c r="BC38" i="8"/>
  <c r="BB38" i="8"/>
  <c r="BE38" i="8"/>
  <c r="BD38" i="8"/>
  <c r="X42" i="8"/>
  <c r="BF48" i="8"/>
  <c r="BB48" i="8"/>
  <c r="BE48" i="8"/>
  <c r="BC48" i="8"/>
  <c r="BG48" i="8"/>
  <c r="X54" i="8"/>
  <c r="BD57" i="8"/>
  <c r="BF57" i="8"/>
  <c r="BB57" i="8"/>
  <c r="BC57" i="8"/>
  <c r="BG57" i="8"/>
  <c r="X70" i="8"/>
  <c r="BG90" i="8"/>
  <c r="BC90" i="8"/>
  <c r="BF90" i="8"/>
  <c r="BB90" i="8"/>
  <c r="BD90" i="8"/>
  <c r="BE90" i="8"/>
  <c r="BF7" i="8"/>
  <c r="BB7" i="8"/>
  <c r="BE7" i="8"/>
  <c r="BC7" i="8"/>
  <c r="BD7" i="8"/>
  <c r="X9" i="8"/>
  <c r="Y10" i="8"/>
  <c r="AR10" i="8"/>
  <c r="AU10" i="8"/>
  <c r="AQ10" i="8"/>
  <c r="AO10" i="8"/>
  <c r="AS10" i="8"/>
  <c r="AP10" i="8"/>
  <c r="BF11" i="8"/>
  <c r="BB11" i="8"/>
  <c r="BG11" i="8"/>
  <c r="BD11" i="8"/>
  <c r="BC11" i="8"/>
  <c r="BF12" i="8"/>
  <c r="BB12" i="8"/>
  <c r="BG12" i="8"/>
  <c r="BC12" i="8"/>
  <c r="BD12" i="8"/>
  <c r="X13" i="8"/>
  <c r="X14" i="8"/>
  <c r="X15" i="8"/>
  <c r="Y16" i="8"/>
  <c r="AR16" i="8"/>
  <c r="AU16" i="8"/>
  <c r="AQ16" i="8"/>
  <c r="AP16" i="8"/>
  <c r="AO16" i="8"/>
  <c r="AT16" i="8"/>
  <c r="Y17" i="8"/>
  <c r="AR17" i="8"/>
  <c r="AU17" i="8"/>
  <c r="AQ17" i="8"/>
  <c r="AS17" i="8"/>
  <c r="AP17" i="8"/>
  <c r="AO17" i="8"/>
  <c r="BF18" i="8"/>
  <c r="BB18" i="8"/>
  <c r="BC18" i="8"/>
  <c r="BG18" i="8"/>
  <c r="BD18" i="8"/>
  <c r="BF19" i="8"/>
  <c r="BB19" i="8"/>
  <c r="BE19" i="8"/>
  <c r="BD19" i="8"/>
  <c r="BC19" i="8"/>
  <c r="BG19" i="8"/>
  <c r="BB20" i="8"/>
  <c r="BE20" i="8"/>
  <c r="BG20" i="8"/>
  <c r="BD20" i="8"/>
  <c r="BC20" i="8"/>
  <c r="BF21" i="8"/>
  <c r="BB21" i="8"/>
  <c r="BE21" i="8"/>
  <c r="BC21" i="8"/>
  <c r="BG21" i="8"/>
  <c r="BF22" i="8"/>
  <c r="BB22" i="8"/>
  <c r="BD22" i="8"/>
  <c r="BC22" i="8"/>
  <c r="BG22" i="8"/>
  <c r="BF24" i="8"/>
  <c r="BB24" i="8"/>
  <c r="BG24" i="8"/>
  <c r="BC24" i="8"/>
  <c r="BF25" i="8"/>
  <c r="BB25" i="8"/>
  <c r="BE25" i="8"/>
  <c r="BG25" i="8"/>
  <c r="BD25" i="8"/>
  <c r="BF26" i="8"/>
  <c r="BE26" i="8"/>
  <c r="BC26" i="8"/>
  <c r="BG26" i="8"/>
  <c r="BD26" i="8"/>
  <c r="BF29" i="8"/>
  <c r="BB29" i="8"/>
  <c r="BC29" i="8"/>
  <c r="BG29" i="8"/>
  <c r="BF30" i="8"/>
  <c r="BB30" i="8"/>
  <c r="BE30" i="8"/>
  <c r="BG30" i="8"/>
  <c r="BD30" i="8"/>
  <c r="BC30" i="8"/>
  <c r="BB31" i="8"/>
  <c r="BE31" i="8"/>
  <c r="BC31" i="8"/>
  <c r="BG31" i="8"/>
  <c r="BD31" i="8"/>
  <c r="BF32" i="8"/>
  <c r="BB32" i="8"/>
  <c r="BE32" i="8"/>
  <c r="BD32" i="8"/>
  <c r="BG32" i="8"/>
  <c r="BF34" i="8"/>
  <c r="BB34" i="8"/>
  <c r="BE34" i="8"/>
  <c r="BG34" i="8"/>
  <c r="BD34" i="8"/>
  <c r="BC34" i="8"/>
  <c r="BF33" i="8"/>
  <c r="BB33" i="8"/>
  <c r="BE33" i="8"/>
  <c r="BG33" i="8"/>
  <c r="BD33" i="8"/>
  <c r="BC33" i="8"/>
  <c r="BB35" i="8"/>
  <c r="BE35" i="8"/>
  <c r="BC35" i="8"/>
  <c r="BG35" i="8"/>
  <c r="BD35" i="8"/>
  <c r="BF37" i="8"/>
  <c r="BB37" i="8"/>
  <c r="BE37" i="8"/>
  <c r="BC37" i="8"/>
  <c r="BG37" i="8"/>
  <c r="X39" i="8"/>
  <c r="X40" i="8"/>
  <c r="Y41" i="8"/>
  <c r="AU41" i="8"/>
  <c r="AQ41" i="8"/>
  <c r="AT41" i="8"/>
  <c r="AS41" i="8"/>
  <c r="AP41" i="8"/>
  <c r="AO41" i="8"/>
  <c r="Y42" i="8"/>
  <c r="BE42" i="8"/>
  <c r="BC42" i="8"/>
  <c r="BG42" i="8"/>
  <c r="BF42" i="8"/>
  <c r="BB42" i="8"/>
  <c r="X43" i="8"/>
  <c r="Y44" i="8"/>
  <c r="BD44" i="8"/>
  <c r="BF44" i="8"/>
  <c r="BG44" i="8"/>
  <c r="BE44" i="8"/>
  <c r="BC44" i="8"/>
  <c r="X46" i="8"/>
  <c r="X48" i="8"/>
  <c r="X51" i="8"/>
  <c r="X53" i="8"/>
  <c r="X57" i="8"/>
  <c r="X66" i="8"/>
  <c r="X68" i="8"/>
  <c r="X71" i="8"/>
  <c r="AU74" i="8"/>
  <c r="AT74" i="8"/>
  <c r="AP74" i="8"/>
  <c r="AR74" i="8"/>
  <c r="AO74" i="8"/>
  <c r="BG88" i="8"/>
  <c r="BC88" i="8"/>
  <c r="BF88" i="8"/>
  <c r="BD88" i="8"/>
  <c r="BE88" i="8"/>
  <c r="BK94" i="8"/>
  <c r="BL94" i="8"/>
  <c r="X105" i="8"/>
  <c r="X8" i="8"/>
  <c r="Y9" i="8"/>
  <c r="AU9" i="8"/>
  <c r="AQ9" i="8"/>
  <c r="AT9" i="8"/>
  <c r="AP9" i="8"/>
  <c r="AR9" i="8"/>
  <c r="AO9" i="8"/>
  <c r="AS9" i="8"/>
  <c r="BE10" i="8"/>
  <c r="BD10" i="8"/>
  <c r="BB10" i="8"/>
  <c r="BF10" i="8"/>
  <c r="BC10" i="8"/>
  <c r="Y13" i="8"/>
  <c r="AQ13" i="8"/>
  <c r="AT13" i="8"/>
  <c r="AP13" i="8"/>
  <c r="AO13" i="8"/>
  <c r="AR13" i="8"/>
  <c r="AS13" i="8"/>
  <c r="Y14" i="8"/>
  <c r="AU14" i="8"/>
  <c r="AQ14" i="8"/>
  <c r="AT14" i="8"/>
  <c r="AP14" i="8"/>
  <c r="AS14" i="8"/>
  <c r="AR14" i="8"/>
  <c r="AO14" i="8"/>
  <c r="Y15" i="8"/>
  <c r="AQ15" i="8"/>
  <c r="AT15" i="8"/>
  <c r="AP15" i="8"/>
  <c r="AO15" i="8"/>
  <c r="AS15" i="8"/>
  <c r="AR15" i="8"/>
  <c r="BD16" i="8"/>
  <c r="BC16" i="8"/>
  <c r="BB16" i="8"/>
  <c r="BG16" i="8"/>
  <c r="BF16" i="8"/>
  <c r="BD17" i="8"/>
  <c r="BF17" i="8"/>
  <c r="BC17" i="8"/>
  <c r="BB17" i="8"/>
  <c r="BG17" i="8"/>
  <c r="X38" i="8"/>
  <c r="Y39" i="8"/>
  <c r="AU39" i="8"/>
  <c r="AQ39" i="8"/>
  <c r="AT39" i="8"/>
  <c r="AP39" i="8"/>
  <c r="AS39" i="8"/>
  <c r="AO39" i="8"/>
  <c r="Y40" i="8"/>
  <c r="AU40" i="8"/>
  <c r="AT40" i="8"/>
  <c r="AP40" i="8"/>
  <c r="AO40" i="8"/>
  <c r="AS40" i="8"/>
  <c r="BE41" i="8"/>
  <c r="BG41" i="8"/>
  <c r="BF41" i="8"/>
  <c r="BC41" i="8"/>
  <c r="BB41" i="8"/>
  <c r="X44" i="8"/>
  <c r="BD47" i="8"/>
  <c r="BF47" i="8"/>
  <c r="BB47" i="8"/>
  <c r="BG47" i="8"/>
  <c r="BE47" i="8"/>
  <c r="BC47" i="8"/>
  <c r="BD49" i="8"/>
  <c r="BF49" i="8"/>
  <c r="BB49" i="8"/>
  <c r="BG49" i="8"/>
  <c r="BE49" i="8"/>
  <c r="BD52" i="8"/>
  <c r="BF52" i="8"/>
  <c r="BB52" i="8"/>
  <c r="BG52" i="8"/>
  <c r="BE52" i="8"/>
  <c r="BD54" i="8"/>
  <c r="BF54" i="8"/>
  <c r="BB54" i="8"/>
  <c r="BC54" i="8"/>
  <c r="BD55" i="8"/>
  <c r="BF55" i="8"/>
  <c r="BB55" i="8"/>
  <c r="BG55" i="8"/>
  <c r="BC55" i="8"/>
  <c r="BD58" i="8"/>
  <c r="BB58" i="8"/>
  <c r="BG58" i="8"/>
  <c r="BC58" i="8"/>
  <c r="BE58" i="8"/>
  <c r="BG36" i="8"/>
  <c r="BC36" i="8"/>
  <c r="BF36" i="8"/>
  <c r="BE36" i="8"/>
  <c r="BB36" i="8"/>
  <c r="BG59" i="8"/>
  <c r="BC59" i="8"/>
  <c r="BB59" i="8"/>
  <c r="BE59" i="8"/>
  <c r="BF59" i="8"/>
  <c r="BD59" i="8"/>
  <c r="AT60" i="8"/>
  <c r="AP60" i="8"/>
  <c r="AS60" i="8"/>
  <c r="AQ60" i="8"/>
  <c r="AO60" i="8"/>
  <c r="AU60" i="8"/>
  <c r="Y63" i="8"/>
  <c r="Y89" i="8"/>
  <c r="AS95" i="8"/>
  <c r="AO95" i="8"/>
  <c r="AQ95" i="8"/>
  <c r="AU95" i="8"/>
  <c r="AP95" i="8"/>
  <c r="AT95" i="8"/>
  <c r="X98" i="8"/>
  <c r="AU42" i="8"/>
  <c r="AQ42" i="8"/>
  <c r="AT42" i="8"/>
  <c r="AO42" i="8"/>
  <c r="AS42" i="8"/>
  <c r="AP42" i="8"/>
  <c r="BE43" i="8"/>
  <c r="BG43" i="8"/>
  <c r="BB43" i="8"/>
  <c r="BC43" i="8"/>
  <c r="BD43" i="8"/>
  <c r="BL60" i="8"/>
  <c r="BK60" i="8"/>
  <c r="AR61" i="8"/>
  <c r="AP61" i="8"/>
  <c r="AQ61" i="8"/>
  <c r="AU61" i="8"/>
  <c r="AO61" i="8"/>
  <c r="AS61" i="8"/>
  <c r="Y62" i="8"/>
  <c r="BL62" i="8"/>
  <c r="BK62" i="8"/>
  <c r="AR64" i="8"/>
  <c r="AT64" i="8"/>
  <c r="AP64" i="8"/>
  <c r="AQ64" i="8"/>
  <c r="AU64" i="8"/>
  <c r="AO64" i="8"/>
  <c r="BF66" i="8"/>
  <c r="BB66" i="8"/>
  <c r="BE66" i="8"/>
  <c r="BG66" i="8"/>
  <c r="BC66" i="8"/>
  <c r="BF68" i="8"/>
  <c r="BB68" i="8"/>
  <c r="BD68" i="8"/>
  <c r="BG68" i="8"/>
  <c r="BC68" i="8"/>
  <c r="BE71" i="8"/>
  <c r="BD71" i="8"/>
  <c r="BB71" i="8"/>
  <c r="BF71" i="8"/>
  <c r="BG71" i="8"/>
  <c r="BC71" i="8"/>
  <c r="Y74" i="8"/>
  <c r="X87" i="8"/>
  <c r="AS89" i="8"/>
  <c r="AR89" i="8"/>
  <c r="AT89" i="8"/>
  <c r="AP89" i="8"/>
  <c r="AU89" i="8"/>
  <c r="AQ89" i="8"/>
  <c r="BG92" i="8"/>
  <c r="BC92" i="8"/>
  <c r="BF92" i="8"/>
  <c r="BB92" i="8"/>
  <c r="BD92" i="8"/>
  <c r="BE92" i="8"/>
  <c r="X96" i="8"/>
  <c r="Y46" i="8"/>
  <c r="AU46" i="8"/>
  <c r="AQ46" i="8"/>
  <c r="AO46" i="8"/>
  <c r="AR46" i="8"/>
  <c r="AP46" i="8"/>
  <c r="Y47" i="8"/>
  <c r="AU47" i="8"/>
  <c r="AQ47" i="8"/>
  <c r="AS47" i="8"/>
  <c r="AT47" i="8"/>
  <c r="AR47" i="8"/>
  <c r="AP47" i="8"/>
  <c r="Y48" i="8"/>
  <c r="AU48" i="8"/>
  <c r="AQ48" i="8"/>
  <c r="AS48" i="8"/>
  <c r="AO48" i="8"/>
  <c r="AR48" i="8"/>
  <c r="AT48" i="8"/>
  <c r="Y49" i="8"/>
  <c r="AU49" i="8"/>
  <c r="AQ49" i="8"/>
  <c r="AS49" i="8"/>
  <c r="AO49" i="8"/>
  <c r="AT49" i="8"/>
  <c r="AP49" i="8"/>
  <c r="Y51" i="8"/>
  <c r="AU51" i="8"/>
  <c r="AQ51" i="8"/>
  <c r="AO51" i="8"/>
  <c r="AR51" i="8"/>
  <c r="AP51" i="8"/>
  <c r="AT51" i="8"/>
  <c r="Y52" i="8"/>
  <c r="AU52" i="8"/>
  <c r="AQ52" i="8"/>
  <c r="AS52" i="8"/>
  <c r="AO52" i="8"/>
  <c r="AT52" i="8"/>
  <c r="AR52" i="8"/>
  <c r="Y53" i="8"/>
  <c r="AU53" i="8"/>
  <c r="AQ53" i="8"/>
  <c r="AS53" i="8"/>
  <c r="AO53" i="8"/>
  <c r="AR53" i="8"/>
  <c r="AP53" i="8"/>
  <c r="AT53" i="8"/>
  <c r="Y54" i="8"/>
  <c r="AQ54" i="8"/>
  <c r="AS54" i="8"/>
  <c r="AO54" i="8"/>
  <c r="AT54" i="8"/>
  <c r="AP54" i="8"/>
  <c r="Y55" i="8"/>
  <c r="AU55" i="8"/>
  <c r="AQ55" i="8"/>
  <c r="AO55" i="8"/>
  <c r="AT55" i="8"/>
  <c r="AR55" i="8"/>
  <c r="AP55" i="8"/>
  <c r="Y57" i="8"/>
  <c r="AU57" i="8"/>
  <c r="AQ57" i="8"/>
  <c r="AS57" i="8"/>
  <c r="AO57" i="8"/>
  <c r="AP57" i="8"/>
  <c r="AT57" i="8"/>
  <c r="Y58" i="8"/>
  <c r="AU58" i="8"/>
  <c r="AQ58" i="8"/>
  <c r="AS58" i="8"/>
  <c r="AO58" i="8"/>
  <c r="AT58" i="8"/>
  <c r="AP58" i="8"/>
  <c r="Y36" i="8"/>
  <c r="AT36" i="8"/>
  <c r="AP36" i="8"/>
  <c r="AS36" i="8"/>
  <c r="AR36" i="8"/>
  <c r="AO36" i="8"/>
  <c r="AU36" i="8"/>
  <c r="AT59" i="8"/>
  <c r="AP59" i="8"/>
  <c r="AR59" i="8"/>
  <c r="AU59" i="8"/>
  <c r="AO59" i="8"/>
  <c r="AS59" i="8"/>
  <c r="AQ59" i="8"/>
  <c r="Y60" i="8"/>
  <c r="BG60" i="8"/>
  <c r="BC60" i="8"/>
  <c r="BD60" i="8"/>
  <c r="BF60" i="8"/>
  <c r="BB60" i="8"/>
  <c r="BL61" i="8"/>
  <c r="BK61" i="8"/>
  <c r="AR62" i="8"/>
  <c r="AT62" i="8"/>
  <c r="AP62" i="8"/>
  <c r="AU62" i="8"/>
  <c r="AO62" i="8"/>
  <c r="AS62" i="8"/>
  <c r="Y64" i="8"/>
  <c r="BL64" i="8"/>
  <c r="BK64" i="8"/>
  <c r="BF65" i="8"/>
  <c r="BB65" i="8"/>
  <c r="BD65" i="8"/>
  <c r="BE65" i="8"/>
  <c r="BG65" i="8"/>
  <c r="BB67" i="8"/>
  <c r="BD67" i="8"/>
  <c r="BE67" i="8"/>
  <c r="BG67" i="8"/>
  <c r="BC67" i="8"/>
  <c r="BF69" i="8"/>
  <c r="BB69" i="8"/>
  <c r="BD69" i="8"/>
  <c r="BE69" i="8"/>
  <c r="BG69" i="8"/>
  <c r="BC69" i="8"/>
  <c r="BF70" i="8"/>
  <c r="BB70" i="8"/>
  <c r="BD70" i="8"/>
  <c r="BE70" i="8"/>
  <c r="BG70" i="8"/>
  <c r="BC70" i="8"/>
  <c r="X109" i="8"/>
  <c r="X59" i="8"/>
  <c r="X60" i="8"/>
  <c r="X61" i="8"/>
  <c r="X62" i="8"/>
  <c r="X63" i="8"/>
  <c r="X64" i="8"/>
  <c r="Y65" i="8"/>
  <c r="AO65" i="8"/>
  <c r="AU65" i="8"/>
  <c r="AQ65" i="8"/>
  <c r="AR65" i="8"/>
  <c r="AT65" i="8"/>
  <c r="AP65" i="8"/>
  <c r="Y66" i="8"/>
  <c r="AS66" i="8"/>
  <c r="AO66" i="8"/>
  <c r="AU66" i="8"/>
  <c r="AR66" i="8"/>
  <c r="AT66" i="8"/>
  <c r="AP66" i="8"/>
  <c r="Y67" i="8"/>
  <c r="AO67" i="8"/>
  <c r="AU67" i="8"/>
  <c r="AQ67" i="8"/>
  <c r="AR67" i="8"/>
  <c r="AT67" i="8"/>
  <c r="AP67" i="8"/>
  <c r="Y68" i="8"/>
  <c r="AO68" i="8"/>
  <c r="AU68" i="8"/>
  <c r="AQ68" i="8"/>
  <c r="AR68" i="8"/>
  <c r="AT68" i="8"/>
  <c r="AP68" i="8"/>
  <c r="Y69" i="8"/>
  <c r="AS69" i="8"/>
  <c r="AO69" i="8"/>
  <c r="AU69" i="8"/>
  <c r="AQ69" i="8"/>
  <c r="AR69" i="8"/>
  <c r="AP69" i="8"/>
  <c r="Y70" i="8"/>
  <c r="AS70" i="8"/>
  <c r="AO70" i="8"/>
  <c r="AU70" i="8"/>
  <c r="AQ70" i="8"/>
  <c r="AR70" i="8"/>
  <c r="AT70" i="8"/>
  <c r="AP70" i="8"/>
  <c r="Y71" i="8"/>
  <c r="AR71" i="8"/>
  <c r="AQ71" i="8"/>
  <c r="AO71" i="8"/>
  <c r="AS71" i="8"/>
  <c r="AT71" i="8"/>
  <c r="AP71" i="8"/>
  <c r="BD75" i="8"/>
  <c r="BG75" i="8"/>
  <c r="BE75" i="8"/>
  <c r="BF75" i="8"/>
  <c r="BB75" i="8"/>
  <c r="BD77" i="8"/>
  <c r="BG77" i="8"/>
  <c r="BC77" i="8"/>
  <c r="BE77" i="8"/>
  <c r="BB77" i="8"/>
  <c r="BD79" i="8"/>
  <c r="BG79" i="8"/>
  <c r="BC79" i="8"/>
  <c r="BE79" i="8"/>
  <c r="BF79" i="8"/>
  <c r="BB79" i="8"/>
  <c r="BD81" i="8"/>
  <c r="BG81" i="8"/>
  <c r="BC81" i="8"/>
  <c r="BE81" i="8"/>
  <c r="BB81" i="8"/>
  <c r="BD83" i="8"/>
  <c r="BC83" i="8"/>
  <c r="BF83" i="8"/>
  <c r="BB83" i="8"/>
  <c r="BD86" i="8"/>
  <c r="BG86" i="8"/>
  <c r="BC86" i="8"/>
  <c r="BE86" i="8"/>
  <c r="BF86" i="8"/>
  <c r="BB86" i="8"/>
  <c r="X89" i="8"/>
  <c r="AT88" i="8"/>
  <c r="AP88" i="8"/>
  <c r="AS88" i="8"/>
  <c r="AQ88" i="8"/>
  <c r="AU88" i="8"/>
  <c r="AR88" i="8"/>
  <c r="AT90" i="8"/>
  <c r="AP90" i="8"/>
  <c r="AO90" i="8"/>
  <c r="AQ90" i="8"/>
  <c r="AU90" i="8"/>
  <c r="AR90" i="8"/>
  <c r="Y92" i="8"/>
  <c r="BD93" i="8"/>
  <c r="BG93" i="8"/>
  <c r="BE93" i="8"/>
  <c r="BF93" i="8"/>
  <c r="BB93" i="8"/>
  <c r="Y95" i="8"/>
  <c r="Y96" i="8"/>
  <c r="BE61" i="8"/>
  <c r="BC61" i="8"/>
  <c r="BD61" i="8"/>
  <c r="BF61" i="8"/>
  <c r="BB61" i="8"/>
  <c r="BE62" i="8"/>
  <c r="BG62" i="8"/>
  <c r="BC62" i="8"/>
  <c r="BF62" i="8"/>
  <c r="BB62" i="8"/>
  <c r="BE63" i="8"/>
  <c r="BG63" i="8"/>
  <c r="BC63" i="8"/>
  <c r="BB63" i="8"/>
  <c r="BD63" i="8"/>
  <c r="BE64" i="8"/>
  <c r="BG64" i="8"/>
  <c r="BC64" i="8"/>
  <c r="BD64" i="8"/>
  <c r="BB64" i="8"/>
  <c r="X72" i="8"/>
  <c r="X74" i="8"/>
  <c r="BD76" i="8"/>
  <c r="BG76" i="8"/>
  <c r="BC76" i="8"/>
  <c r="BE76" i="8"/>
  <c r="BB76" i="8"/>
  <c r="BG78" i="8"/>
  <c r="BC78" i="8"/>
  <c r="BE78" i="8"/>
  <c r="BF78" i="8"/>
  <c r="BB78" i="8"/>
  <c r="BD80" i="8"/>
  <c r="BG80" i="8"/>
  <c r="BE80" i="8"/>
  <c r="BF80" i="8"/>
  <c r="BB80" i="8"/>
  <c r="BD82" i="8"/>
  <c r="BG82" i="8"/>
  <c r="BC82" i="8"/>
  <c r="BE82" i="8"/>
  <c r="BF82" i="8"/>
  <c r="BD84" i="8"/>
  <c r="BG84" i="8"/>
  <c r="BC84" i="8"/>
  <c r="BF84" i="8"/>
  <c r="BB84" i="8"/>
  <c r="Y88" i="8"/>
  <c r="BL88" i="8"/>
  <c r="BK88" i="8"/>
  <c r="Y90" i="8"/>
  <c r="BL90" i="8"/>
  <c r="BK90" i="8"/>
  <c r="AP92" i="8"/>
  <c r="AS92" i="8"/>
  <c r="AO92" i="8"/>
  <c r="AU92" i="8"/>
  <c r="AQ92" i="8"/>
  <c r="AR92" i="8"/>
  <c r="X94" i="8"/>
  <c r="BF95" i="8"/>
  <c r="BB95" i="8"/>
  <c r="BG95" i="8"/>
  <c r="BE95" i="8"/>
  <c r="BC95" i="8"/>
  <c r="BB96" i="8"/>
  <c r="BC96" i="8"/>
  <c r="BD96" i="8"/>
  <c r="BE96" i="8"/>
  <c r="BD98" i="8"/>
  <c r="BB98" i="8"/>
  <c r="BG98" i="8"/>
  <c r="BE98" i="8"/>
  <c r="BC98" i="8"/>
  <c r="X107" i="8"/>
  <c r="Y72" i="8"/>
  <c r="AU72" i="8"/>
  <c r="AQ72" i="8"/>
  <c r="AP72" i="8"/>
  <c r="AT72" i="8"/>
  <c r="AS72" i="8"/>
  <c r="AO72" i="8"/>
  <c r="Y73" i="8"/>
  <c r="AR73" i="8"/>
  <c r="AQ73" i="8"/>
  <c r="AS73" i="8"/>
  <c r="AO73" i="8"/>
  <c r="AT73" i="8"/>
  <c r="AP73" i="8"/>
  <c r="BG74" i="8"/>
  <c r="BC74" i="8"/>
  <c r="BE74" i="8"/>
  <c r="BB74" i="8"/>
  <c r="X75" i="8"/>
  <c r="X76" i="8"/>
  <c r="X77" i="8"/>
  <c r="X78" i="8"/>
  <c r="X79" i="8"/>
  <c r="X80" i="8"/>
  <c r="X81" i="8"/>
  <c r="X82" i="8"/>
  <c r="X83" i="8"/>
  <c r="X84" i="8"/>
  <c r="X86" i="8"/>
  <c r="Y87" i="8"/>
  <c r="AU87" i="8"/>
  <c r="AQ87" i="8"/>
  <c r="AO87" i="8"/>
  <c r="AS87" i="8"/>
  <c r="AP87" i="8"/>
  <c r="AT87" i="8"/>
  <c r="BF89" i="8"/>
  <c r="BE89" i="8"/>
  <c r="BG89" i="8"/>
  <c r="BC89" i="8"/>
  <c r="BD89" i="8"/>
  <c r="X93" i="8"/>
  <c r="AS94" i="8"/>
  <c r="AO94" i="8"/>
  <c r="AU94" i="8"/>
  <c r="AP94" i="8"/>
  <c r="AT94" i="8"/>
  <c r="AR94" i="8"/>
  <c r="X95" i="8"/>
  <c r="BD97" i="8"/>
  <c r="BF97" i="8"/>
  <c r="BB97" i="8"/>
  <c r="BE97" i="8"/>
  <c r="BG97" i="8"/>
  <c r="BD99" i="8"/>
  <c r="BF99" i="8"/>
  <c r="BB99" i="8"/>
  <c r="BG99" i="8"/>
  <c r="BE99" i="8"/>
  <c r="BG100" i="8"/>
  <c r="BC100" i="8"/>
  <c r="BD100" i="8"/>
  <c r="BB100" i="8"/>
  <c r="BE100" i="8"/>
  <c r="BD72" i="8"/>
  <c r="BC72" i="8"/>
  <c r="BG72" i="8"/>
  <c r="BF72" i="8"/>
  <c r="BB72" i="8"/>
  <c r="BE73" i="8"/>
  <c r="BD73" i="8"/>
  <c r="BF73" i="8"/>
  <c r="BB73" i="8"/>
  <c r="BG73" i="8"/>
  <c r="BC73" i="8"/>
  <c r="Y75" i="8"/>
  <c r="AU75" i="8"/>
  <c r="AT75" i="8"/>
  <c r="AP75" i="8"/>
  <c r="AS75" i="8"/>
  <c r="AO75" i="8"/>
  <c r="Y76" i="8"/>
  <c r="AU76" i="8"/>
  <c r="AQ76" i="8"/>
  <c r="AT76" i="8"/>
  <c r="AP76" i="8"/>
  <c r="AR76" i="8"/>
  <c r="AO76" i="8"/>
  <c r="Y77" i="8"/>
  <c r="AU77" i="8"/>
  <c r="AQ77" i="8"/>
  <c r="AP77" i="8"/>
  <c r="AR77" i="8"/>
  <c r="AS77" i="8"/>
  <c r="AO77" i="8"/>
  <c r="Y78" i="8"/>
  <c r="AU78" i="8"/>
  <c r="AQ78" i="8"/>
  <c r="AT78" i="8"/>
  <c r="AP78" i="8"/>
  <c r="AS78" i="8"/>
  <c r="AO78" i="8"/>
  <c r="Y79" i="8"/>
  <c r="AU79" i="8"/>
  <c r="AQ79" i="8"/>
  <c r="AT79" i="8"/>
  <c r="AP79" i="8"/>
  <c r="AS79" i="8"/>
  <c r="AO79" i="8"/>
  <c r="Y80" i="8"/>
  <c r="AU80" i="8"/>
  <c r="AQ80" i="8"/>
  <c r="AT80" i="8"/>
  <c r="AP80" i="8"/>
  <c r="AR80" i="8"/>
  <c r="AS80" i="8"/>
  <c r="AO80" i="8"/>
  <c r="Y81" i="8"/>
  <c r="AU81" i="8"/>
  <c r="AQ81" i="8"/>
  <c r="AT81" i="8"/>
  <c r="AP81" i="8"/>
  <c r="AR81" i="8"/>
  <c r="AO81" i="8"/>
  <c r="Y82" i="8"/>
  <c r="AU82" i="8"/>
  <c r="AQ82" i="8"/>
  <c r="AT82" i="8"/>
  <c r="AR82" i="8"/>
  <c r="AS82" i="8"/>
  <c r="AO82" i="8"/>
  <c r="Y83" i="8"/>
  <c r="AQ83" i="8"/>
  <c r="AT83" i="8"/>
  <c r="AP83" i="8"/>
  <c r="AS83" i="8"/>
  <c r="AO83" i="8"/>
  <c r="Y84" i="8"/>
  <c r="AU84" i="8"/>
  <c r="AQ84" i="8"/>
  <c r="AP84" i="8"/>
  <c r="AR84" i="8"/>
  <c r="AS84" i="8"/>
  <c r="AO84" i="8"/>
  <c r="Y86" i="8"/>
  <c r="AU86" i="8"/>
  <c r="AQ86" i="8"/>
  <c r="AT86" i="8"/>
  <c r="AP86" i="8"/>
  <c r="AR86" i="8"/>
  <c r="AO86" i="8"/>
  <c r="BD87" i="8"/>
  <c r="BB87" i="8"/>
  <c r="BF87" i="8"/>
  <c r="BC87" i="8"/>
  <c r="BG87" i="8"/>
  <c r="X88" i="8"/>
  <c r="X90" i="8"/>
  <c r="X92" i="8"/>
  <c r="Y93" i="8"/>
  <c r="AU93" i="8"/>
  <c r="AT93" i="8"/>
  <c r="AP93" i="8"/>
  <c r="AR93" i="8"/>
  <c r="AS93" i="8"/>
  <c r="AO93" i="8"/>
  <c r="Y94" i="8"/>
  <c r="AO96" i="8"/>
  <c r="AQ96" i="8"/>
  <c r="AT96" i="8"/>
  <c r="AU96" i="8"/>
  <c r="AP96" i="8"/>
  <c r="Y97" i="8"/>
  <c r="X97" i="8"/>
  <c r="X99" i="8"/>
  <c r="X100" i="8"/>
  <c r="BG101" i="8"/>
  <c r="BC101" i="8"/>
  <c r="BF101" i="8"/>
  <c r="BB101" i="8"/>
  <c r="BD101" i="8"/>
  <c r="BF94" i="8"/>
  <c r="BB94" i="8"/>
  <c r="BE94" i="8"/>
  <c r="BD94" i="8"/>
  <c r="BG94" i="8"/>
  <c r="AT101" i="8"/>
  <c r="AP101" i="8"/>
  <c r="AS101" i="8"/>
  <c r="AO101" i="8"/>
  <c r="AQ101" i="8"/>
  <c r="AU101" i="8"/>
  <c r="BD102" i="8"/>
  <c r="BG102" i="8"/>
  <c r="BC102" i="8"/>
  <c r="BE102" i="8"/>
  <c r="BB102" i="8"/>
  <c r="X106" i="8"/>
  <c r="X110" i="8"/>
  <c r="X112" i="8"/>
  <c r="X128" i="8"/>
  <c r="AU97" i="8"/>
  <c r="AS97" i="8"/>
  <c r="AO97" i="8"/>
  <c r="AP97" i="8"/>
  <c r="AR97" i="8"/>
  <c r="AT97" i="8"/>
  <c r="Y98" i="8"/>
  <c r="AU98" i="8"/>
  <c r="AO98" i="8"/>
  <c r="AT98" i="8"/>
  <c r="AP98" i="8"/>
  <c r="Y99" i="8"/>
  <c r="AU99" i="8"/>
  <c r="AQ99" i="8"/>
  <c r="AS99" i="8"/>
  <c r="AP99" i="8"/>
  <c r="AT99" i="8"/>
  <c r="AR99" i="8"/>
  <c r="Y100" i="8"/>
  <c r="AP100" i="8"/>
  <c r="AQ100" i="8"/>
  <c r="AS100" i="8"/>
  <c r="AU100" i="8"/>
  <c r="AR100" i="8"/>
  <c r="AO100" i="8"/>
  <c r="Y101" i="8"/>
  <c r="BD103" i="8"/>
  <c r="BG103" i="8"/>
  <c r="BC103" i="8"/>
  <c r="BE103" i="8"/>
  <c r="BF103" i="8"/>
  <c r="BB103" i="8"/>
  <c r="X108" i="8"/>
  <c r="X102" i="8"/>
  <c r="X103" i="8"/>
  <c r="Y105" i="8"/>
  <c r="AR105" i="8"/>
  <c r="AU105" i="8"/>
  <c r="AQ105" i="8"/>
  <c r="AS105" i="8"/>
  <c r="AO105" i="8"/>
  <c r="AP105" i="8"/>
  <c r="Y106" i="8"/>
  <c r="AR106" i="8"/>
  <c r="AU106" i="8"/>
  <c r="AQ106" i="8"/>
  <c r="AP106" i="8"/>
  <c r="AS106" i="8"/>
  <c r="AO106" i="8"/>
  <c r="Y107" i="8"/>
  <c r="AR107" i="8"/>
  <c r="AU107" i="8"/>
  <c r="AQ107" i="8"/>
  <c r="AO107" i="8"/>
  <c r="AS107" i="8"/>
  <c r="AP107" i="8"/>
  <c r="Y108" i="8"/>
  <c r="AR108" i="8"/>
  <c r="AQ108" i="8"/>
  <c r="AP108" i="8"/>
  <c r="AT108" i="8"/>
  <c r="AS108" i="8"/>
  <c r="AO108" i="8"/>
  <c r="Y109" i="8"/>
  <c r="AU109" i="8"/>
  <c r="AQ109" i="8"/>
  <c r="AS109" i="8"/>
  <c r="AO109" i="8"/>
  <c r="AT109" i="8"/>
  <c r="AP109" i="8"/>
  <c r="Y110" i="8"/>
  <c r="AU110" i="8"/>
  <c r="AQ110" i="8"/>
  <c r="AT110" i="8"/>
  <c r="AP110" i="8"/>
  <c r="AS110" i="8"/>
  <c r="AO110" i="8"/>
  <c r="X113" i="8"/>
  <c r="X120" i="8"/>
  <c r="Y121" i="8"/>
  <c r="X124" i="8"/>
  <c r="Y126" i="8"/>
  <c r="Y125" i="8"/>
  <c r="X101" i="8"/>
  <c r="Y102" i="8"/>
  <c r="AU102" i="8"/>
  <c r="AQ102" i="8"/>
  <c r="AT102" i="8"/>
  <c r="AP102" i="8"/>
  <c r="AS102" i="8"/>
  <c r="AO102" i="8"/>
  <c r="Y103" i="8"/>
  <c r="AQ103" i="8"/>
  <c r="AT103" i="8"/>
  <c r="AP103" i="8"/>
  <c r="AR103" i="8"/>
  <c r="AO103" i="8"/>
  <c r="AS103" i="8"/>
  <c r="BD105" i="8"/>
  <c r="BF105" i="8"/>
  <c r="BB105" i="8"/>
  <c r="BG105" i="8"/>
  <c r="BC105" i="8"/>
  <c r="BE106" i="8"/>
  <c r="BD106" i="8"/>
  <c r="BC106" i="8"/>
  <c r="BB106" i="8"/>
  <c r="BF106" i="8"/>
  <c r="BE107" i="8"/>
  <c r="BD107" i="8"/>
  <c r="BB107" i="8"/>
  <c r="BF107" i="8"/>
  <c r="BC107" i="8"/>
  <c r="BE108" i="8"/>
  <c r="BD108" i="8"/>
  <c r="BC108" i="8"/>
  <c r="BF108" i="8"/>
  <c r="BB108" i="8"/>
  <c r="BE109" i="8"/>
  <c r="BF109" i="8"/>
  <c r="BB109" i="8"/>
  <c r="BG109" i="8"/>
  <c r="BC109" i="8"/>
  <c r="BE110" i="8"/>
  <c r="BD110" i="8"/>
  <c r="BG110" i="8"/>
  <c r="BB110" i="8"/>
  <c r="BF110" i="8"/>
  <c r="X115" i="8"/>
  <c r="AS121" i="8"/>
  <c r="AO121" i="8"/>
  <c r="AR121" i="8"/>
  <c r="AP121" i="8"/>
  <c r="AT121" i="8"/>
  <c r="AU121" i="8"/>
  <c r="X111" i="8"/>
  <c r="X114" i="8"/>
  <c r="Y120" i="8"/>
  <c r="AS124" i="8"/>
  <c r="AO124" i="8"/>
  <c r="AR124" i="8"/>
  <c r="AQ124" i="8"/>
  <c r="AT124" i="8"/>
  <c r="AP124" i="8"/>
  <c r="X119" i="8"/>
  <c r="AS120" i="8"/>
  <c r="AO120" i="8"/>
  <c r="AR120" i="8"/>
  <c r="AU120" i="8"/>
  <c r="AQ120" i="8"/>
  <c r="AP120" i="8"/>
  <c r="X121" i="8"/>
  <c r="Y124" i="8"/>
  <c r="X126" i="8"/>
  <c r="Y111" i="8"/>
  <c r="AR111" i="8"/>
  <c r="AU111" i="8"/>
  <c r="AP111" i="8"/>
  <c r="AS111" i="8"/>
  <c r="AO111" i="8"/>
  <c r="AT111" i="8"/>
  <c r="Y112" i="8"/>
  <c r="AR112" i="8"/>
  <c r="AU112" i="8"/>
  <c r="AQ112" i="8"/>
  <c r="AP112" i="8"/>
  <c r="AO112" i="8"/>
  <c r="AT112" i="8"/>
  <c r="Y113" i="8"/>
  <c r="AR113" i="8"/>
  <c r="AU113" i="8"/>
  <c r="AQ113" i="8"/>
  <c r="AT113" i="8"/>
  <c r="AP113" i="8"/>
  <c r="AS113" i="8"/>
  <c r="Y114" i="8"/>
  <c r="AR114" i="8"/>
  <c r="AU114" i="8"/>
  <c r="AQ114" i="8"/>
  <c r="AP114" i="8"/>
  <c r="AS114" i="8"/>
  <c r="AO114" i="8"/>
  <c r="Y115" i="8"/>
  <c r="AR115" i="8"/>
  <c r="AU115" i="8"/>
  <c r="AS115" i="8"/>
  <c r="AT115" i="8"/>
  <c r="AO115" i="8"/>
  <c r="AP115" i="8"/>
  <c r="Y119" i="8"/>
  <c r="AR119" i="8"/>
  <c r="AU119" i="8"/>
  <c r="AQ119" i="8"/>
  <c r="AP119" i="8"/>
  <c r="AS119" i="8"/>
  <c r="AO119" i="8"/>
  <c r="BF120" i="8"/>
  <c r="BB120" i="8"/>
  <c r="BD120" i="8"/>
  <c r="BG120" i="8"/>
  <c r="BC120" i="8"/>
  <c r="BF121" i="8"/>
  <c r="BB121" i="8"/>
  <c r="BC121" i="8"/>
  <c r="BG121" i="8"/>
  <c r="BF124" i="8"/>
  <c r="BB124" i="8"/>
  <c r="BE124" i="8"/>
  <c r="BD124" i="8"/>
  <c r="BC124" i="8"/>
  <c r="Y127" i="8"/>
  <c r="BL127" i="8"/>
  <c r="BK127" i="8"/>
  <c r="Z505" i="8"/>
  <c r="J505" i="8"/>
  <c r="BD111" i="8"/>
  <c r="BC111" i="8"/>
  <c r="BG111" i="8"/>
  <c r="BF111" i="8"/>
  <c r="BB111" i="8"/>
  <c r="BE112" i="8"/>
  <c r="BD112" i="8"/>
  <c r="BG112" i="8"/>
  <c r="BC112" i="8"/>
  <c r="BB112" i="8"/>
  <c r="BE113" i="8"/>
  <c r="BD113" i="8"/>
  <c r="BB113" i="8"/>
  <c r="BC113" i="8"/>
  <c r="BF113" i="8"/>
  <c r="BG113" i="8"/>
  <c r="BD114" i="8"/>
  <c r="BC114" i="8"/>
  <c r="BB114" i="8"/>
  <c r="BG114" i="8"/>
  <c r="BE115" i="8"/>
  <c r="BF115" i="8"/>
  <c r="BB115" i="8"/>
  <c r="BC115" i="8"/>
  <c r="BG115" i="8"/>
  <c r="BE119" i="8"/>
  <c r="BD119" i="8"/>
  <c r="BC119" i="8"/>
  <c r="BB119" i="8"/>
  <c r="BF119" i="8"/>
  <c r="AT126" i="8"/>
  <c r="AP126" i="8"/>
  <c r="AR126" i="8"/>
  <c r="AS126" i="8"/>
  <c r="AQ126" i="8"/>
  <c r="AO126" i="8"/>
  <c r="X131" i="8"/>
  <c r="X132" i="8"/>
  <c r="X133" i="8"/>
  <c r="P506" i="8"/>
  <c r="P507" i="8"/>
  <c r="BG126" i="8"/>
  <c r="BC126" i="8"/>
  <c r="BE126" i="8"/>
  <c r="BF126" i="8"/>
  <c r="BD126" i="8"/>
  <c r="BB126" i="8"/>
  <c r="X130" i="8"/>
  <c r="X134" i="8"/>
  <c r="X125" i="8"/>
  <c r="X127" i="8"/>
  <c r="Y128" i="8"/>
  <c r="J506" i="8"/>
  <c r="Z506" i="8"/>
  <c r="Z508" i="8"/>
  <c r="J508" i="8"/>
  <c r="Y131" i="8"/>
  <c r="Y130" i="8"/>
  <c r="Y132" i="8"/>
  <c r="Y133" i="8"/>
  <c r="Y134" i="8"/>
  <c r="P505" i="8"/>
  <c r="P508" i="8"/>
  <c r="J507" i="8"/>
  <c r="Z507" i="8"/>
  <c r="Q26" i="8"/>
  <c r="Q8" i="8"/>
  <c r="Q17" i="11"/>
  <c r="P39" i="8"/>
  <c r="AF59" i="8"/>
  <c r="AF25" i="8"/>
  <c r="AE98" i="8"/>
  <c r="S94" i="8"/>
  <c r="AE31" i="8"/>
  <c r="AE95" i="8"/>
  <c r="AE105" i="8"/>
  <c r="R133" i="8"/>
  <c r="AE89" i="8"/>
  <c r="AE43" i="8"/>
  <c r="AE100" i="8"/>
  <c r="P125" i="8"/>
  <c r="AE71" i="8"/>
  <c r="S63" i="8"/>
  <c r="AE38" i="8"/>
  <c r="AF34" i="8"/>
  <c r="AF78" i="8"/>
  <c r="AF41" i="8"/>
  <c r="Q69" i="8"/>
  <c r="AF93" i="8"/>
  <c r="AE82" i="8"/>
  <c r="AF80" i="8"/>
  <c r="AE37" i="8"/>
  <c r="AE94" i="8"/>
  <c r="R39" i="8"/>
  <c r="AF99" i="8"/>
  <c r="AF113" i="8"/>
  <c r="P110" i="8"/>
  <c r="AF97" i="8"/>
  <c r="AF63" i="8"/>
  <c r="R70" i="8"/>
  <c r="AE11" i="11"/>
  <c r="AF57" i="8"/>
  <c r="P73" i="8"/>
  <c r="AF33" i="8"/>
  <c r="AE134" i="8"/>
  <c r="T128" i="8"/>
  <c r="AF103" i="8"/>
  <c r="AE65" i="8"/>
  <c r="Q32" i="8"/>
  <c r="AE16" i="8"/>
  <c r="AF58" i="8"/>
  <c r="AF38" i="8"/>
  <c r="R55" i="8"/>
  <c r="AF18" i="8"/>
  <c r="P9" i="8"/>
  <c r="AF130" i="8"/>
  <c r="T119" i="8"/>
  <c r="AF88" i="8"/>
  <c r="AE101" i="8"/>
  <c r="Q86" i="8"/>
  <c r="AF67" i="8"/>
  <c r="P19" i="8"/>
  <c r="AE72" i="8"/>
  <c r="AF112" i="8"/>
  <c r="AF19" i="8"/>
  <c r="AE14" i="8"/>
  <c r="P24" i="8"/>
  <c r="AF134" i="8"/>
  <c r="AE110" i="8"/>
  <c r="AE87" i="8"/>
  <c r="P29" i="8"/>
  <c r="S57" i="8"/>
  <c r="S58" i="8"/>
  <c r="AE96" i="8"/>
  <c r="AF49" i="8"/>
  <c r="R130" i="8"/>
  <c r="AE78" i="8"/>
  <c r="AE107" i="8"/>
  <c r="AF98" i="8"/>
  <c r="AF44" i="8"/>
  <c r="P101" i="8"/>
  <c r="AE64" i="8"/>
  <c r="AF24" i="8"/>
  <c r="AD7" i="11"/>
  <c r="S75" i="8"/>
  <c r="AE11" i="8"/>
  <c r="AD15" i="11"/>
  <c r="P57" i="8"/>
  <c r="Q22" i="11"/>
  <c r="P42" i="8"/>
  <c r="AE54" i="8"/>
  <c r="AE39" i="8"/>
  <c r="Q22" i="8"/>
  <c r="AE63" i="8"/>
  <c r="AF10" i="8"/>
  <c r="AD8" i="11"/>
  <c r="AE75" i="8"/>
  <c r="R107" i="8"/>
  <c r="AF47" i="8"/>
  <c r="AE52" i="8"/>
  <c r="AF40" i="8"/>
  <c r="R46" i="8"/>
  <c r="S68" i="8"/>
  <c r="R44" i="8"/>
  <c r="AE17" i="11"/>
  <c r="AE46" i="8"/>
  <c r="AF72" i="8"/>
  <c r="AE92" i="8"/>
  <c r="T72" i="8"/>
  <c r="AE93" i="8"/>
  <c r="P124" i="8"/>
  <c r="AD13" i="11"/>
  <c r="P25" i="8"/>
  <c r="P18" i="11"/>
  <c r="AF53" i="8"/>
  <c r="P51" i="8"/>
  <c r="T126" i="8"/>
  <c r="Q52" i="8"/>
  <c r="AE18" i="11"/>
  <c r="Q88" i="8"/>
  <c r="AF13" i="8"/>
  <c r="AE99" i="8"/>
  <c r="P133" i="8"/>
  <c r="AF12" i="8"/>
  <c r="P79" i="8"/>
  <c r="T26" i="8"/>
  <c r="AF108" i="8"/>
  <c r="T31" i="8"/>
  <c r="AF107" i="8"/>
  <c r="R71" i="8"/>
  <c r="S111" i="8"/>
  <c r="AE22" i="8"/>
  <c r="AE36" i="8"/>
  <c r="AF16" i="8"/>
  <c r="AF76" i="8"/>
  <c r="AE114" i="8"/>
  <c r="AE83" i="8"/>
  <c r="AF83" i="8"/>
  <c r="AE42" i="8"/>
  <c r="AE20" i="8"/>
  <c r="AF31" i="8"/>
  <c r="AE58" i="8"/>
  <c r="AF87" i="8"/>
  <c r="AF15" i="8"/>
  <c r="R10" i="8"/>
  <c r="AF35" i="8"/>
  <c r="AE55" i="8"/>
  <c r="AE25" i="8"/>
  <c r="T60" i="8"/>
  <c r="AE60" i="8"/>
  <c r="Q60" i="8"/>
  <c r="AE16" i="11"/>
  <c r="AF21" i="8"/>
  <c r="AF9" i="8"/>
  <c r="AE10" i="11"/>
  <c r="AF115" i="8"/>
  <c r="AE18" i="8"/>
  <c r="AF52" i="8"/>
  <c r="AD9" i="11"/>
  <c r="P22" i="11"/>
  <c r="Q131" i="8"/>
  <c r="AE68" i="8"/>
  <c r="R9" i="8"/>
  <c r="S79" i="8"/>
  <c r="S113" i="8"/>
  <c r="AF132" i="8"/>
  <c r="Q93" i="8"/>
  <c r="S103" i="8"/>
  <c r="P132" i="8"/>
  <c r="AF54" i="8"/>
  <c r="AF73" i="8"/>
  <c r="S115" i="8"/>
  <c r="AF17" i="8"/>
  <c r="AE90" i="8"/>
  <c r="AE7" i="11"/>
  <c r="AF68" i="8"/>
  <c r="AE8" i="11"/>
  <c r="AE26" i="8"/>
  <c r="AE19" i="11"/>
  <c r="AF94" i="8"/>
  <c r="R72" i="8"/>
  <c r="AF55" i="8"/>
  <c r="AF128" i="8"/>
  <c r="AE81" i="8"/>
  <c r="AE70" i="8"/>
  <c r="AF70" i="8"/>
  <c r="P121" i="8"/>
  <c r="AE35" i="8"/>
  <c r="AE13" i="8"/>
  <c r="S26" i="8"/>
  <c r="O19" i="11"/>
  <c r="AE57" i="8"/>
  <c r="P41" i="8"/>
  <c r="AE132" i="8"/>
  <c r="AF39" i="8"/>
  <c r="AF30" i="8"/>
  <c r="R78" i="8"/>
  <c r="S53" i="8"/>
  <c r="Q98" i="8"/>
  <c r="P111" i="8"/>
  <c r="AF121" i="8"/>
  <c r="AD16" i="11"/>
  <c r="AF101" i="8"/>
  <c r="P112" i="8"/>
  <c r="AE53" i="8"/>
  <c r="AE80" i="8"/>
  <c r="Q95" i="8"/>
  <c r="AF81" i="8"/>
  <c r="AE47" i="8"/>
  <c r="R18" i="8"/>
  <c r="AE112" i="8"/>
  <c r="R77" i="8"/>
  <c r="AF71" i="8"/>
  <c r="S119" i="8"/>
  <c r="R93" i="8"/>
  <c r="AF69" i="8"/>
  <c r="P46" i="8"/>
  <c r="AD21" i="11"/>
  <c r="AE17" i="8"/>
  <c r="AF22" i="8"/>
  <c r="AE12" i="11"/>
  <c r="AE115" i="8"/>
  <c r="AE20" i="11"/>
  <c r="AF75" i="8"/>
  <c r="Q40" i="8"/>
  <c r="P21" i="11"/>
  <c r="Q82" i="8"/>
  <c r="T19" i="8"/>
  <c r="AE120" i="8"/>
  <c r="T42" i="8"/>
  <c r="AF96" i="8"/>
  <c r="AE30" i="8"/>
  <c r="S97" i="8"/>
  <c r="S131" i="8"/>
  <c r="Q87" i="8"/>
  <c r="P76" i="8"/>
  <c r="AF92" i="8"/>
  <c r="P92" i="8"/>
  <c r="AF32" i="8"/>
  <c r="AF89" i="8"/>
  <c r="R110" i="8"/>
  <c r="AF60" i="8"/>
  <c r="AE125" i="8"/>
  <c r="AF36" i="8"/>
  <c r="AF65" i="8"/>
  <c r="Q37" i="8"/>
  <c r="P93" i="8"/>
  <c r="P55" i="8"/>
  <c r="AF84" i="8"/>
  <c r="AF66" i="8"/>
  <c r="AE119" i="8"/>
  <c r="AD19" i="11"/>
  <c r="S86" i="8"/>
  <c r="S121" i="8"/>
  <c r="AF114" i="8"/>
  <c r="AE109" i="8"/>
  <c r="AD14" i="11"/>
  <c r="AF74" i="8"/>
  <c r="Q100" i="8"/>
  <c r="Q124" i="8"/>
  <c r="R34" i="8"/>
  <c r="AE126" i="8"/>
  <c r="AF111" i="8"/>
  <c r="T130" i="8"/>
  <c r="R12" i="8"/>
  <c r="T101" i="8"/>
  <c r="P99" i="8"/>
  <c r="AD10" i="11"/>
  <c r="S87" i="8"/>
  <c r="AE41" i="8"/>
  <c r="Q54" i="8"/>
  <c r="AF120" i="8"/>
  <c r="AF8" i="8"/>
  <c r="R92" i="8"/>
  <c r="AF127" i="8"/>
  <c r="AE69" i="8"/>
  <c r="T15" i="8"/>
  <c r="AF124" i="8"/>
  <c r="AE79" i="8"/>
  <c r="AE97" i="8"/>
  <c r="AF29" i="8"/>
  <c r="AE21" i="8"/>
  <c r="Q8" i="11"/>
  <c r="AE21" i="11"/>
  <c r="S20" i="8"/>
  <c r="AD18" i="11"/>
  <c r="AF119" i="8"/>
  <c r="AE76" i="8"/>
  <c r="Q64" i="8"/>
  <c r="AE59" i="8"/>
  <c r="AF90" i="8"/>
  <c r="AE40" i="8"/>
  <c r="AE15" i="11"/>
  <c r="AD12" i="11"/>
  <c r="R47" i="8"/>
  <c r="T32" i="8"/>
  <c r="R102" i="8"/>
  <c r="AE7" i="8"/>
  <c r="AE124" i="8"/>
  <c r="P78" i="8"/>
  <c r="R106" i="8"/>
  <c r="T20" i="8"/>
  <c r="AF77" i="8"/>
  <c r="AF95" i="8"/>
  <c r="AF20" i="8"/>
  <c r="AF110" i="8"/>
  <c r="AF62" i="8"/>
  <c r="AE34" i="8"/>
  <c r="R94" i="8"/>
  <c r="AF43" i="8"/>
  <c r="AF11" i="8"/>
  <c r="AF106" i="8"/>
  <c r="AE131" i="8"/>
  <c r="AF26" i="8"/>
  <c r="Q17" i="8"/>
  <c r="AE74" i="8"/>
  <c r="AE10" i="8"/>
  <c r="T14" i="8"/>
  <c r="AE15" i="8"/>
  <c r="R115" i="8"/>
  <c r="R103" i="8"/>
  <c r="AF42" i="8"/>
  <c r="AE121" i="8"/>
  <c r="AF79" i="8"/>
  <c r="AE111" i="8"/>
  <c r="S109" i="8"/>
  <c r="AE44" i="8"/>
  <c r="AE133" i="8"/>
  <c r="AE32" i="8"/>
  <c r="AE22" i="11"/>
  <c r="AE66" i="8"/>
  <c r="R62" i="8"/>
  <c r="AD11" i="11"/>
  <c r="AE9" i="11"/>
  <c r="AE84" i="8"/>
  <c r="AF61" i="8"/>
  <c r="AF7" i="8"/>
  <c r="P10" i="11"/>
  <c r="AE9" i="8"/>
  <c r="AF131" i="8"/>
  <c r="AE127" i="8"/>
  <c r="T47" i="8"/>
  <c r="AF86" i="8"/>
  <c r="AE108" i="8"/>
  <c r="S31" i="8"/>
  <c r="P36" i="8"/>
  <c r="P128" i="8"/>
  <c r="Q111" i="8"/>
  <c r="AE19" i="8"/>
  <c r="S12" i="11"/>
  <c r="O17" i="11"/>
  <c r="AE103" i="8"/>
  <c r="AF100" i="8"/>
  <c r="AF109" i="8"/>
  <c r="AF48" i="8"/>
  <c r="AE24" i="8"/>
  <c r="AE29" i="8"/>
  <c r="AE61" i="8"/>
  <c r="AE13" i="11"/>
  <c r="T18" i="8"/>
  <c r="AE12" i="8"/>
  <c r="AE14" i="11"/>
  <c r="Q77" i="8"/>
  <c r="T37" i="8"/>
  <c r="S133" i="8"/>
  <c r="AD20" i="11"/>
  <c r="T80" i="8"/>
  <c r="AF105" i="8"/>
  <c r="AF102" i="8"/>
  <c r="AE128" i="8"/>
  <c r="AE62" i="8"/>
  <c r="AE88" i="8"/>
  <c r="S99" i="8"/>
  <c r="AE49" i="8"/>
  <c r="AF133" i="8"/>
  <c r="AD22" i="11"/>
  <c r="AE86" i="8"/>
  <c r="R22" i="8"/>
  <c r="AE67" i="8"/>
  <c r="AE33" i="8"/>
  <c r="AE102" i="8"/>
  <c r="AE130" i="8"/>
  <c r="R101" i="8"/>
  <c r="Q106" i="8"/>
  <c r="AF82" i="8"/>
  <c r="Q13" i="11"/>
  <c r="P100" i="8"/>
  <c r="AE77" i="8"/>
  <c r="AE51" i="8"/>
  <c r="R51" i="8"/>
  <c r="AE48" i="8"/>
  <c r="AE8" i="8"/>
  <c r="AF14" i="8"/>
  <c r="AF51" i="8"/>
  <c r="S83" i="8"/>
  <c r="P9" i="11"/>
  <c r="R114" i="8"/>
  <c r="AD17" i="11"/>
  <c r="AF46" i="8"/>
  <c r="R67" i="8"/>
  <c r="AE73" i="8"/>
  <c r="R15" i="8"/>
  <c r="AE106" i="8"/>
  <c r="AF64" i="8"/>
  <c r="AF126" i="8"/>
  <c r="AF37" i="8"/>
  <c r="AF125" i="8"/>
  <c r="AE113" i="8"/>
  <c r="AI3" i="8" l="1"/>
  <c r="BM122" i="8"/>
  <c r="BM86" i="8"/>
  <c r="BM75" i="8"/>
  <c r="BM15" i="8"/>
  <c r="BM103" i="8"/>
  <c r="BM66" i="8"/>
  <c r="BM116" i="8"/>
  <c r="BM123" i="8"/>
  <c r="BM50" i="8"/>
  <c r="BL128" i="8"/>
  <c r="BK128" i="8"/>
  <c r="BK36" i="8"/>
  <c r="BL36" i="8"/>
  <c r="BM55" i="8"/>
  <c r="BL55" i="8"/>
  <c r="BK55" i="8"/>
  <c r="BK132" i="8"/>
  <c r="BL132" i="8"/>
  <c r="BM132" i="8"/>
  <c r="BK42" i="8"/>
  <c r="BL42" i="8"/>
  <c r="AJ7" i="8"/>
  <c r="BL93" i="8"/>
  <c r="BK93" i="8"/>
  <c r="BL24" i="8"/>
  <c r="BK24" i="8"/>
  <c r="BK133" i="8"/>
  <c r="BK124" i="8"/>
  <c r="BL124" i="8"/>
  <c r="BK99" i="8"/>
  <c r="BL99" i="8"/>
  <c r="BK25" i="8"/>
  <c r="BK51" i="8"/>
  <c r="BL51" i="8"/>
  <c r="BL39" i="8"/>
  <c r="BK39" i="8"/>
  <c r="BK57" i="8"/>
  <c r="BL57" i="8"/>
  <c r="AR2024" i="6"/>
  <c r="AR1795" i="6"/>
  <c r="AR1120" i="6"/>
  <c r="AR1019" i="6"/>
  <c r="AR1979" i="6"/>
  <c r="AR1358" i="6"/>
  <c r="BK41" i="8"/>
  <c r="BL41" i="8"/>
  <c r="BL78" i="8"/>
  <c r="BK78" i="8"/>
  <c r="BK110" i="8"/>
  <c r="BK29" i="8"/>
  <c r="BL29" i="8"/>
  <c r="BK73" i="8"/>
  <c r="BL73" i="8"/>
  <c r="BM73" i="8"/>
  <c r="BL101" i="8"/>
  <c r="BK101" i="8"/>
  <c r="BM101" i="8"/>
  <c r="BK79" i="8"/>
  <c r="BL79" i="8"/>
  <c r="AR517" i="6"/>
  <c r="AR1827" i="6"/>
  <c r="AR2051" i="6"/>
  <c r="AR1687" i="6"/>
  <c r="AR1269" i="6"/>
  <c r="AR722" i="6"/>
  <c r="AR1867" i="6"/>
  <c r="AR899" i="6"/>
  <c r="AR1573" i="6"/>
  <c r="AR1660" i="6"/>
  <c r="AR1097" i="6"/>
  <c r="AR763" i="6"/>
  <c r="AR1763" i="6"/>
  <c r="AR1921" i="6"/>
  <c r="AR1866" i="6"/>
  <c r="AR1508" i="6"/>
  <c r="AR640" i="6"/>
  <c r="AR827" i="6"/>
  <c r="AR1083" i="6"/>
  <c r="AR1771" i="6"/>
  <c r="AR1803" i="6"/>
  <c r="AR1835" i="6"/>
  <c r="AR1877" i="6"/>
  <c r="AR1937" i="6"/>
  <c r="AR1993" i="6"/>
  <c r="AR2067" i="6"/>
  <c r="AR1746" i="6"/>
  <c r="AR1906" i="6"/>
  <c r="AR1251" i="6"/>
  <c r="AR1345" i="6"/>
  <c r="AR1653" i="6"/>
  <c r="AR1620" i="6"/>
  <c r="AR1470" i="6"/>
  <c r="AR1318" i="6"/>
  <c r="AR981" i="6"/>
  <c r="AR1008" i="6"/>
  <c r="AR537" i="6"/>
  <c r="AR531" i="6"/>
  <c r="AR488" i="6"/>
  <c r="AR623" i="6"/>
  <c r="AR891" i="6"/>
  <c r="AR1147" i="6"/>
  <c r="AR1747" i="6"/>
  <c r="AR1779" i="6"/>
  <c r="AR1811" i="6"/>
  <c r="AR1845" i="6"/>
  <c r="AR1893" i="6"/>
  <c r="AR1949" i="6"/>
  <c r="AR2011" i="6"/>
  <c r="AR2089" i="6"/>
  <c r="AR1782" i="6"/>
  <c r="AR1942" i="6"/>
  <c r="AR1391" i="6"/>
  <c r="AR1425" i="6"/>
  <c r="AR1721" i="6"/>
  <c r="AR1734" i="6"/>
  <c r="AR1584" i="6"/>
  <c r="AR1432" i="6"/>
  <c r="AR1278" i="6"/>
  <c r="AR1015" i="6"/>
  <c r="AR833" i="6"/>
  <c r="AR892" i="6"/>
  <c r="AR97" i="6"/>
  <c r="AR54" i="6"/>
  <c r="AR699" i="6"/>
  <c r="AR955" i="6"/>
  <c r="AR1211" i="6"/>
  <c r="AR1755" i="6"/>
  <c r="AR1787" i="6"/>
  <c r="AR1819" i="6"/>
  <c r="AR1857" i="6"/>
  <c r="AR1907" i="6"/>
  <c r="AR1963" i="6"/>
  <c r="AR2033" i="6"/>
  <c r="AR675" i="6"/>
  <c r="AR1820" i="6"/>
  <c r="AR1988" i="6"/>
  <c r="AR1543" i="6"/>
  <c r="AR1493" i="6"/>
  <c r="AR1700" i="6"/>
  <c r="AR1544" i="6"/>
  <c r="AR1392" i="6"/>
  <c r="AR1244" i="6"/>
  <c r="AR791" i="6"/>
  <c r="AR1209" i="6"/>
  <c r="AR1691" i="6"/>
  <c r="AR1431" i="6"/>
  <c r="AR2068" i="6"/>
  <c r="AR1944" i="6"/>
  <c r="AR1824" i="6"/>
  <c r="AR915" i="6"/>
  <c r="AR19" i="6"/>
  <c r="AR84" i="6"/>
  <c r="AR148" i="6"/>
  <c r="AR193" i="6"/>
  <c r="AR123" i="6"/>
  <c r="AR232" i="6"/>
  <c r="AR280" i="6"/>
  <c r="AR312" i="6"/>
  <c r="AR344" i="6"/>
  <c r="AR376" i="6"/>
  <c r="AR408" i="6"/>
  <c r="AR440" i="6"/>
  <c r="AR229" i="6"/>
  <c r="AR261" i="6"/>
  <c r="AR293" i="6"/>
  <c r="AR325" i="6"/>
  <c r="AR349" i="6"/>
  <c r="AR365" i="6"/>
  <c r="AR381" i="6"/>
  <c r="AR397" i="6"/>
  <c r="AR413" i="6"/>
  <c r="AR429" i="6"/>
  <c r="AR445" i="6"/>
  <c r="AR461" i="6"/>
  <c r="AR474" i="6"/>
  <c r="AR482" i="6"/>
  <c r="AR490" i="6"/>
  <c r="AR498" i="6"/>
  <c r="AR506" i="6"/>
  <c r="AR514" i="6"/>
  <c r="AR522" i="6"/>
  <c r="AR530" i="6"/>
  <c r="AR538" i="6"/>
  <c r="AR546" i="6"/>
  <c r="AR554" i="6"/>
  <c r="AR562" i="6"/>
  <c r="AR570" i="6"/>
  <c r="AR578" i="6"/>
  <c r="AR586" i="6"/>
  <c r="AR594" i="6"/>
  <c r="AR602" i="6"/>
  <c r="AR610" i="6"/>
  <c r="AR618" i="6"/>
  <c r="AR626" i="6"/>
  <c r="AR634" i="6"/>
  <c r="AR642" i="6"/>
  <c r="AR94" i="6"/>
  <c r="AR137" i="6"/>
  <c r="AR178" i="6"/>
  <c r="AR210" i="6"/>
  <c r="AR56" i="6"/>
  <c r="AR247" i="6"/>
  <c r="AR279" i="6"/>
  <c r="AR311" i="6"/>
  <c r="AR343" i="6"/>
  <c r="AR375" i="6"/>
  <c r="AR407" i="6"/>
  <c r="AR439" i="6"/>
  <c r="AR471" i="6"/>
  <c r="AR487" i="6"/>
  <c r="AR503" i="6"/>
  <c r="AR519" i="6"/>
  <c r="AR535" i="6"/>
  <c r="AR551" i="6"/>
  <c r="AR567" i="6"/>
  <c r="AR46" i="6"/>
  <c r="AR206" i="6"/>
  <c r="AR11" i="6"/>
  <c r="AR182" i="6"/>
  <c r="AR587" i="6"/>
  <c r="AR629" i="6"/>
  <c r="AR152" i="6"/>
  <c r="AR251" i="6"/>
  <c r="AR315" i="6"/>
  <c r="AR379" i="6"/>
  <c r="AR443" i="6"/>
  <c r="AR489" i="6"/>
  <c r="AR1499" i="6"/>
  <c r="AR2036" i="6"/>
  <c r="AR1886" i="6"/>
  <c r="AR1155" i="6"/>
  <c r="AR68" i="6"/>
  <c r="AR116" i="6"/>
  <c r="AR164" i="6"/>
  <c r="AR177" i="6"/>
  <c r="AR264" i="6"/>
  <c r="AR304" i="6"/>
  <c r="AR352" i="6"/>
  <c r="AR392" i="6"/>
  <c r="AR432" i="6"/>
  <c r="AR237" i="6"/>
  <c r="AR277" i="6"/>
  <c r="AR317" i="6"/>
  <c r="AR353" i="6"/>
  <c r="AR373" i="6"/>
  <c r="AR393" i="6"/>
  <c r="AR417" i="6"/>
  <c r="AR437" i="6"/>
  <c r="AR457" i="6"/>
  <c r="AR476" i="6"/>
  <c r="AR486" i="6"/>
  <c r="AR496" i="6"/>
  <c r="AR508" i="6"/>
  <c r="AR518" i="6"/>
  <c r="AR528" i="6"/>
  <c r="AR540" i="6"/>
  <c r="AR550" i="6"/>
  <c r="AR560" i="6"/>
  <c r="AR572" i="6"/>
  <c r="AR582" i="6"/>
  <c r="AR592" i="6"/>
  <c r="AR604" i="6"/>
  <c r="AR614" i="6"/>
  <c r="AR624" i="6"/>
  <c r="AR636" i="6"/>
  <c r="AR30" i="6"/>
  <c r="AR73" i="6"/>
  <c r="AR126" i="6"/>
  <c r="AR186" i="6"/>
  <c r="AR10" i="6"/>
  <c r="AR120" i="6"/>
  <c r="AR239" i="6"/>
  <c r="AR287" i="6"/>
  <c r="AR327" i="6"/>
  <c r="AR367" i="6"/>
  <c r="AR415" i="6"/>
  <c r="AR455" i="6"/>
  <c r="AR483" i="6"/>
  <c r="AR507" i="6"/>
  <c r="AR527" i="6"/>
  <c r="AR547" i="6"/>
  <c r="AR571" i="6"/>
  <c r="AR89" i="6"/>
  <c r="AR174" i="6"/>
  <c r="AR214" i="6"/>
  <c r="AR597" i="6"/>
  <c r="AR619" i="6"/>
  <c r="AR267" i="6"/>
  <c r="AR347" i="6"/>
  <c r="AR427" i="6"/>
  <c r="AR497" i="6"/>
  <c r="AR529" i="6"/>
  <c r="AR561" i="6"/>
  <c r="AR609" i="6"/>
  <c r="AR631" i="6"/>
  <c r="AR646" i="6"/>
  <c r="AR654" i="6"/>
  <c r="AR662" i="6"/>
  <c r="AR670" i="6"/>
  <c r="AR678" i="6"/>
  <c r="AR686" i="6"/>
  <c r="AR694" i="6"/>
  <c r="AR702" i="6"/>
  <c r="AR710" i="6"/>
  <c r="AR718" i="6"/>
  <c r="AR726" i="6"/>
  <c r="AR734" i="6"/>
  <c r="AR742" i="6"/>
  <c r="AR750" i="6"/>
  <c r="AR758" i="6"/>
  <c r="AR766" i="6"/>
  <c r="AR774" i="6"/>
  <c r="AR782" i="6"/>
  <c r="AR790" i="6"/>
  <c r="AR798" i="6"/>
  <c r="AR806" i="6"/>
  <c r="AR814" i="6"/>
  <c r="AR822" i="6"/>
  <c r="AR830" i="6"/>
  <c r="AR838" i="6"/>
  <c r="AR846" i="6"/>
  <c r="AR854" i="6"/>
  <c r="AR862" i="6"/>
  <c r="AR870" i="6"/>
  <c r="AR878" i="6"/>
  <c r="AR886" i="6"/>
  <c r="AR894" i="6"/>
  <c r="AR902" i="6"/>
  <c r="AR910" i="6"/>
  <c r="AR918" i="6"/>
  <c r="AR926" i="6"/>
  <c r="AR934" i="6"/>
  <c r="AR942" i="6"/>
  <c r="AR950" i="6"/>
  <c r="AR958" i="6"/>
  <c r="AR966" i="6"/>
  <c r="AR974" i="6"/>
  <c r="AR982" i="6"/>
  <c r="AR990" i="6"/>
  <c r="AR998" i="6"/>
  <c r="AR1006" i="6"/>
  <c r="AR1014" i="6"/>
  <c r="AR1022" i="6"/>
  <c r="AR1030" i="6"/>
  <c r="AR1038" i="6"/>
  <c r="AR1046" i="6"/>
  <c r="AR1054" i="6"/>
  <c r="AR1062" i="6"/>
  <c r="AR1070" i="6"/>
  <c r="AR1078" i="6"/>
  <c r="AR1086" i="6"/>
  <c r="AR1094" i="6"/>
  <c r="AR1102" i="6"/>
  <c r="AR1110" i="6"/>
  <c r="AR1118" i="6"/>
  <c r="AR1126" i="6"/>
  <c r="AR1134" i="6"/>
  <c r="AR1142" i="6"/>
  <c r="AR1150" i="6"/>
  <c r="AR1158" i="6"/>
  <c r="AR1166" i="6"/>
  <c r="AR1174" i="6"/>
  <c r="AR1182" i="6"/>
  <c r="AR1190" i="6"/>
  <c r="AR1198" i="6"/>
  <c r="AR1206" i="6"/>
  <c r="AR1214" i="6"/>
  <c r="AR1222" i="6"/>
  <c r="AR1230" i="6"/>
  <c r="AR259" i="6"/>
  <c r="AR387" i="6"/>
  <c r="AR493" i="6"/>
  <c r="AR557" i="6"/>
  <c r="AR607" i="6"/>
  <c r="AR645" i="6"/>
  <c r="AR661" i="6"/>
  <c r="AR677" i="6"/>
  <c r="AR693" i="6"/>
  <c r="AR709" i="6"/>
  <c r="AR725" i="6"/>
  <c r="AR741" i="6"/>
  <c r="AR757" i="6"/>
  <c r="AR773" i="6"/>
  <c r="AR789" i="6"/>
  <c r="AR805" i="6"/>
  <c r="AR821" i="6"/>
  <c r="AR837" i="6"/>
  <c r="AR853" i="6"/>
  <c r="AR869" i="6"/>
  <c r="AR885" i="6"/>
  <c r="AR901" i="6"/>
  <c r="AR917" i="6"/>
  <c r="AR933" i="6"/>
  <c r="AR949" i="6"/>
  <c r="AR965" i="6"/>
  <c r="AR1631" i="6"/>
  <c r="AR605" i="6"/>
  <c r="AR1856" i="6"/>
  <c r="AR36" i="6"/>
  <c r="AR59" i="6"/>
  <c r="AR155" i="6"/>
  <c r="AR296" i="6"/>
  <c r="AR360" i="6"/>
  <c r="AR416" i="6"/>
  <c r="AR464" i="6"/>
  <c r="AR33" i="6"/>
  <c r="AR118" i="6"/>
  <c r="AR161" i="6"/>
  <c r="AR212" i="6"/>
  <c r="AR72" i="6"/>
  <c r="AR136" i="6"/>
  <c r="AR221" i="6"/>
  <c r="AR285" i="6"/>
  <c r="AR341" i="6"/>
  <c r="AR369" i="6"/>
  <c r="AR401" i="6"/>
  <c r="AR425" i="6"/>
  <c r="AR453" i="6"/>
  <c r="AR478" i="6"/>
  <c r="AR492" i="6"/>
  <c r="AR504" i="6"/>
  <c r="AR520" i="6"/>
  <c r="AR534" i="6"/>
  <c r="AR548" i="6"/>
  <c r="AR564" i="6"/>
  <c r="AR576" i="6"/>
  <c r="AR590" i="6"/>
  <c r="AR606" i="6"/>
  <c r="AR620" i="6"/>
  <c r="AR632" i="6"/>
  <c r="AR41" i="6"/>
  <c r="AR105" i="6"/>
  <c r="AR169" i="6"/>
  <c r="AR35" i="6"/>
  <c r="AR163" i="6"/>
  <c r="AR223" i="6"/>
  <c r="AR271" i="6"/>
  <c r="AR335" i="6"/>
  <c r="AR391" i="6"/>
  <c r="AR447" i="6"/>
  <c r="AR491" i="6"/>
  <c r="AR515" i="6"/>
  <c r="AR543" i="6"/>
  <c r="AR575" i="6"/>
  <c r="AR142" i="6"/>
  <c r="AR603" i="6"/>
  <c r="AR635" i="6"/>
  <c r="AR24" i="6"/>
  <c r="AR219" i="6"/>
  <c r="AR331" i="6"/>
  <c r="AR459" i="6"/>
  <c r="AR513" i="6"/>
  <c r="AR553" i="6"/>
  <c r="AR615" i="6"/>
  <c r="AR641" i="6"/>
  <c r="AR652" i="6"/>
  <c r="AR664" i="6"/>
  <c r="AR674" i="6"/>
  <c r="AR684" i="6"/>
  <c r="AR696" i="6"/>
  <c r="AR706" i="6"/>
  <c r="AR716" i="6"/>
  <c r="AR728" i="6"/>
  <c r="AR738" i="6"/>
  <c r="AR748" i="6"/>
  <c r="AR760" i="6"/>
  <c r="AR770" i="6"/>
  <c r="AR780" i="6"/>
  <c r="AR792" i="6"/>
  <c r="AR802" i="6"/>
  <c r="AR812" i="6"/>
  <c r="AR824" i="6"/>
  <c r="AR834" i="6"/>
  <c r="AR844" i="6"/>
  <c r="AR856" i="6"/>
  <c r="AR866" i="6"/>
  <c r="AR876" i="6"/>
  <c r="AR888" i="6"/>
  <c r="AR898" i="6"/>
  <c r="AR908" i="6"/>
  <c r="AR920" i="6"/>
  <c r="AR930" i="6"/>
  <c r="AR940" i="6"/>
  <c r="AR952" i="6"/>
  <c r="AR962" i="6"/>
  <c r="AR972" i="6"/>
  <c r="AR984" i="6"/>
  <c r="AR994" i="6"/>
  <c r="AR1004" i="6"/>
  <c r="AR1016" i="6"/>
  <c r="AR1026" i="6"/>
  <c r="AR1036" i="6"/>
  <c r="AR1048" i="6"/>
  <c r="AR1058" i="6"/>
  <c r="AR1068" i="6"/>
  <c r="AR1080" i="6"/>
  <c r="AR1090" i="6"/>
  <c r="AR1100" i="6"/>
  <c r="AR1112" i="6"/>
  <c r="AR1122" i="6"/>
  <c r="AR1132" i="6"/>
  <c r="AR1144" i="6"/>
  <c r="AR1154" i="6"/>
  <c r="AR1164" i="6"/>
  <c r="AR1176" i="6"/>
  <c r="AR1186" i="6"/>
  <c r="AR1196" i="6"/>
  <c r="AR1208" i="6"/>
  <c r="AR1218" i="6"/>
  <c r="AR1228" i="6"/>
  <c r="AR291" i="6"/>
  <c r="AR451" i="6"/>
  <c r="AR541" i="6"/>
  <c r="AR617" i="6"/>
  <c r="AR653" i="6"/>
  <c r="AR673" i="6"/>
  <c r="AR697" i="6"/>
  <c r="AR717" i="6"/>
  <c r="AR737" i="6"/>
  <c r="AR761" i="6"/>
  <c r="AR781" i="6"/>
  <c r="AR801" i="6"/>
  <c r="AR825" i="6"/>
  <c r="AR845" i="6"/>
  <c r="AR865" i="6"/>
  <c r="AR889" i="6"/>
  <c r="AR909" i="6"/>
  <c r="AR929" i="6"/>
  <c r="AR953" i="6"/>
  <c r="AR973" i="6"/>
  <c r="AR989" i="6"/>
  <c r="AR1005" i="6"/>
  <c r="AR1021" i="6"/>
  <c r="AR1037" i="6"/>
  <c r="AR1053" i="6"/>
  <c r="AR1069" i="6"/>
  <c r="AR1085" i="6"/>
  <c r="AR1101" i="6"/>
  <c r="AR1117" i="6"/>
  <c r="AR1133" i="6"/>
  <c r="AR1149" i="6"/>
  <c r="AR1165" i="6"/>
  <c r="AR1181" i="6"/>
  <c r="AR1197" i="6"/>
  <c r="AR1213" i="6"/>
  <c r="AR1229" i="6"/>
  <c r="AR339" i="6"/>
  <c r="AR533" i="6"/>
  <c r="AR633" i="6"/>
  <c r="AR671" i="6"/>
  <c r="AR703" i="6"/>
  <c r="AR735" i="6"/>
  <c r="AR767" i="6"/>
  <c r="AR799" i="6"/>
  <c r="AR831" i="6"/>
  <c r="AR863" i="6"/>
  <c r="AR895" i="6"/>
  <c r="AR927" i="6"/>
  <c r="AR959" i="6"/>
  <c r="AR991" i="6"/>
  <c r="AR1023" i="6"/>
  <c r="AR1055" i="6"/>
  <c r="AR1087" i="6"/>
  <c r="AR1119" i="6"/>
  <c r="AR1151" i="6"/>
  <c r="AR1183" i="6"/>
  <c r="AR1215" i="6"/>
  <c r="AR1236" i="6"/>
  <c r="AR595" i="6"/>
  <c r="AR1242" i="6"/>
  <c r="AR1250" i="6"/>
  <c r="AR1258" i="6"/>
  <c r="AR1266" i="6"/>
  <c r="AR1274" i="6"/>
  <c r="AR1282" i="6"/>
  <c r="AR1290" i="6"/>
  <c r="AR1298" i="6"/>
  <c r="AR1306" i="6"/>
  <c r="AR1314" i="6"/>
  <c r="AR1322" i="6"/>
  <c r="AR1330" i="6"/>
  <c r="AR1338" i="6"/>
  <c r="AR1346" i="6"/>
  <c r="AR1354" i="6"/>
  <c r="AR1362" i="6"/>
  <c r="AR1370" i="6"/>
  <c r="AR1378" i="6"/>
  <c r="AR1386" i="6"/>
  <c r="AR1394" i="6"/>
  <c r="AR1402" i="6"/>
  <c r="AR1410" i="6"/>
  <c r="AR1418" i="6"/>
  <c r="AR1426" i="6"/>
  <c r="AR1434" i="6"/>
  <c r="AR1442" i="6"/>
  <c r="AR1450" i="6"/>
  <c r="AR1458" i="6"/>
  <c r="AR1466" i="6"/>
  <c r="AR1474" i="6"/>
  <c r="AR1482" i="6"/>
  <c r="AR1490" i="6"/>
  <c r="AR1498" i="6"/>
  <c r="AR1506" i="6"/>
  <c r="AR1514" i="6"/>
  <c r="AR1522" i="6"/>
  <c r="AR1530" i="6"/>
  <c r="AR1538" i="6"/>
  <c r="AR1546" i="6"/>
  <c r="AR1554" i="6"/>
  <c r="AR1562" i="6"/>
  <c r="AR1570" i="6"/>
  <c r="AR1578" i="6"/>
  <c r="AR1586" i="6"/>
  <c r="AR1594" i="6"/>
  <c r="AR1602" i="6"/>
  <c r="AR1610" i="6"/>
  <c r="AR1618" i="6"/>
  <c r="AR1626" i="6"/>
  <c r="AR1634" i="6"/>
  <c r="AR1642" i="6"/>
  <c r="AR1650" i="6"/>
  <c r="AR1658" i="6"/>
  <c r="AR1666" i="6"/>
  <c r="AR1674" i="6"/>
  <c r="AR1682" i="6"/>
  <c r="AR1690" i="6"/>
  <c r="AR1698" i="6"/>
  <c r="AR1706" i="6"/>
  <c r="AR1714" i="6"/>
  <c r="AR1722" i="6"/>
  <c r="AR1730" i="6"/>
  <c r="AR1738" i="6"/>
  <c r="AR1741" i="6"/>
  <c r="AR1725" i="6"/>
  <c r="AR1709" i="6"/>
  <c r="AR1693" i="6"/>
  <c r="AR1677" i="6"/>
  <c r="AR1661" i="6"/>
  <c r="AR1645" i="6"/>
  <c r="AR1629" i="6"/>
  <c r="AR1613" i="6"/>
  <c r="AR1597" i="6"/>
  <c r="AR1581" i="6"/>
  <c r="AR1565" i="6"/>
  <c r="AR1549" i="6"/>
  <c r="AR1533" i="6"/>
  <c r="AR1517" i="6"/>
  <c r="AR1501" i="6"/>
  <c r="AR1485" i="6"/>
  <c r="AR1469" i="6"/>
  <c r="AR1453" i="6"/>
  <c r="AR1437" i="6"/>
  <c r="AR1421" i="6"/>
  <c r="AR1405" i="6"/>
  <c r="AR1389" i="6"/>
  <c r="AR1373" i="6"/>
  <c r="AR1357" i="6"/>
  <c r="AR1341" i="6"/>
  <c r="AR1325" i="6"/>
  <c r="AR1309" i="6"/>
  <c r="AR1293" i="6"/>
  <c r="AR1277" i="6"/>
  <c r="AR1261" i="6"/>
  <c r="AR1245" i="6"/>
  <c r="AR627" i="6"/>
  <c r="AR1727" i="6"/>
  <c r="AR1695" i="6"/>
  <c r="AR1659" i="6"/>
  <c r="AR1627" i="6"/>
  <c r="AR1595" i="6"/>
  <c r="AR1563" i="6"/>
  <c r="AR1535" i="6"/>
  <c r="AR1503" i="6"/>
  <c r="AR1475" i="6"/>
  <c r="AR1443" i="6"/>
  <c r="AR1411" i="6"/>
  <c r="AR1383" i="6"/>
  <c r="AR1351" i="6"/>
  <c r="AR1323" i="6"/>
  <c r="AR1291" i="6"/>
  <c r="AR1255" i="6"/>
  <c r="AR2096" i="6"/>
  <c r="AR2080" i="6"/>
  <c r="AR2062" i="6"/>
  <c r="AR2046" i="6"/>
  <c r="AR2028" i="6"/>
  <c r="AR2012" i="6"/>
  <c r="AR1996" i="6"/>
  <c r="AR1980" i="6"/>
  <c r="AR1962" i="6"/>
  <c r="AR1946" i="6"/>
  <c r="AR1928" i="6"/>
  <c r="AR1910" i="6"/>
  <c r="AR1892" i="6"/>
  <c r="AR1876" i="6"/>
  <c r="AR1858" i="6"/>
  <c r="AR1842" i="6"/>
  <c r="AR1826" i="6"/>
  <c r="AR1808" i="6"/>
  <c r="AR1790" i="6"/>
  <c r="AR1772" i="6"/>
  <c r="AR1754" i="6"/>
  <c r="AR1203" i="6"/>
  <c r="AR1059" i="6"/>
  <c r="AR931" i="6"/>
  <c r="AR819" i="6"/>
  <c r="AR707" i="6"/>
  <c r="AR643" i="6"/>
  <c r="AR2095" i="6"/>
  <c r="AR2087" i="6"/>
  <c r="AR2079" i="6"/>
  <c r="AR2071" i="6"/>
  <c r="AR2063" i="6"/>
  <c r="AR2055" i="6"/>
  <c r="AR2047" i="6"/>
  <c r="AR2039" i="6"/>
  <c r="AR2031" i="6"/>
  <c r="AR2023" i="6"/>
  <c r="AR2015" i="6"/>
  <c r="AR2007" i="6"/>
  <c r="AR1999" i="6"/>
  <c r="AR1991" i="6"/>
  <c r="AR1983" i="6"/>
  <c r="AR1975" i="6"/>
  <c r="AR1967" i="6"/>
  <c r="AR1959" i="6"/>
  <c r="AR1951" i="6"/>
  <c r="AR1943" i="6"/>
  <c r="AR1935" i="6"/>
  <c r="AR1927" i="6"/>
  <c r="AR1919" i="6"/>
  <c r="AR1911" i="6"/>
  <c r="AR1903" i="6"/>
  <c r="AR1895" i="6"/>
  <c r="AR1887" i="6"/>
  <c r="AR1879" i="6"/>
  <c r="AR1567" i="6"/>
  <c r="AR1974" i="6"/>
  <c r="AR272" i="6"/>
  <c r="AR336" i="6"/>
  <c r="AR424" i="6"/>
  <c r="AR51" i="6"/>
  <c r="AR245" i="6"/>
  <c r="AR309" i="6"/>
  <c r="AR361" i="6"/>
  <c r="AR405" i="6"/>
  <c r="AR441" i="6"/>
  <c r="AR472" i="6"/>
  <c r="AR494" i="6"/>
  <c r="AR512" i="6"/>
  <c r="AR532" i="6"/>
  <c r="AR552" i="6"/>
  <c r="AR568" i="6"/>
  <c r="AR588" i="6"/>
  <c r="AR608" i="6"/>
  <c r="AR628" i="6"/>
  <c r="AR18" i="6"/>
  <c r="AR202" i="6"/>
  <c r="AR231" i="6"/>
  <c r="AR303" i="6"/>
  <c r="AR383" i="6"/>
  <c r="AR463" i="6"/>
  <c r="AR499" i="6"/>
  <c r="AR539" i="6"/>
  <c r="AR25" i="6"/>
  <c r="AR153" i="6"/>
  <c r="AR581" i="6"/>
  <c r="AR67" i="6"/>
  <c r="AR283" i="6"/>
  <c r="AR411" i="6"/>
  <c r="AR521" i="6"/>
  <c r="AR577" i="6"/>
  <c r="AR599" i="6"/>
  <c r="AR656" i="6"/>
  <c r="AR668" i="6"/>
  <c r="AR682" i="6"/>
  <c r="AR698" i="6"/>
  <c r="AR712" i="6"/>
  <c r="AR724" i="6"/>
  <c r="AR740" i="6"/>
  <c r="AR754" i="6"/>
  <c r="AR768" i="6"/>
  <c r="AR784" i="6"/>
  <c r="AR796" i="6"/>
  <c r="AR810" i="6"/>
  <c r="AR826" i="6"/>
  <c r="AR840" i="6"/>
  <c r="AR852" i="6"/>
  <c r="AR868" i="6"/>
  <c r="AR882" i="6"/>
  <c r="AR896" i="6"/>
  <c r="AR912" i="6"/>
  <c r="AR924" i="6"/>
  <c r="AR938" i="6"/>
  <c r="AR954" i="6"/>
  <c r="AR968" i="6"/>
  <c r="AR980" i="6"/>
  <c r="AR996" i="6"/>
  <c r="AR1010" i="6"/>
  <c r="AR1024" i="6"/>
  <c r="AR1040" i="6"/>
  <c r="AR1052" i="6"/>
  <c r="AR1066" i="6"/>
  <c r="AR1082" i="6"/>
  <c r="AR1096" i="6"/>
  <c r="AR1108" i="6"/>
  <c r="AR1124" i="6"/>
  <c r="AR1138" i="6"/>
  <c r="AR1152" i="6"/>
  <c r="AR1168" i="6"/>
  <c r="AR1180" i="6"/>
  <c r="AR1194" i="6"/>
  <c r="AR1210" i="6"/>
  <c r="AR1224" i="6"/>
  <c r="AR198" i="6"/>
  <c r="AR589" i="6"/>
  <c r="AR227" i="6"/>
  <c r="AR477" i="6"/>
  <c r="AR585" i="6"/>
  <c r="AR649" i="6"/>
  <c r="AR681" i="6"/>
  <c r="AR705" i="6"/>
  <c r="AR733" i="6"/>
  <c r="AR765" i="6"/>
  <c r="AR793" i="6"/>
  <c r="AR817" i="6"/>
  <c r="AR849" i="6"/>
  <c r="AR877" i="6"/>
  <c r="AR905" i="6"/>
  <c r="AR937" i="6"/>
  <c r="AR961" i="6"/>
  <c r="AR985" i="6"/>
  <c r="AR1009" i="6"/>
  <c r="AR1029" i="6"/>
  <c r="AR1049" i="6"/>
  <c r="AR1073" i="6"/>
  <c r="AR1093" i="6"/>
  <c r="AR1113" i="6"/>
  <c r="AR1137" i="6"/>
  <c r="AR1157" i="6"/>
  <c r="AR1177" i="6"/>
  <c r="AR1201" i="6"/>
  <c r="AR1221" i="6"/>
  <c r="AR275" i="6"/>
  <c r="AR565" i="6"/>
  <c r="AR655" i="6"/>
  <c r="AR695" i="6"/>
  <c r="AR743" i="6"/>
  <c r="AR783" i="6"/>
  <c r="AR823" i="6"/>
  <c r="AR871" i="6"/>
  <c r="AR911" i="6"/>
  <c r="AR951" i="6"/>
  <c r="AR999" i="6"/>
  <c r="AR1039" i="6"/>
  <c r="AR1079" i="6"/>
  <c r="AR1127" i="6"/>
  <c r="AR1167" i="6"/>
  <c r="AR1207" i="6"/>
  <c r="AR1239" i="6"/>
  <c r="AR637" i="6"/>
  <c r="AR1237" i="6"/>
  <c r="AR1248" i="6"/>
  <c r="AR1260" i="6"/>
  <c r="AR1270" i="6"/>
  <c r="AR1280" i="6"/>
  <c r="AR1292" i="6"/>
  <c r="AR1302" i="6"/>
  <c r="AR1312" i="6"/>
  <c r="AR1324" i="6"/>
  <c r="AR1334" i="6"/>
  <c r="AR1344" i="6"/>
  <c r="AR1356" i="6"/>
  <c r="AR1366" i="6"/>
  <c r="AR1376" i="6"/>
  <c r="AR1388" i="6"/>
  <c r="AR1398" i="6"/>
  <c r="AR1408" i="6"/>
  <c r="AR1420" i="6"/>
  <c r="AR1430" i="6"/>
  <c r="AR1440" i="6"/>
  <c r="AR1452" i="6"/>
  <c r="AR1462" i="6"/>
  <c r="AR1472" i="6"/>
  <c r="AR1484" i="6"/>
  <c r="AR1494" i="6"/>
  <c r="AR1504" i="6"/>
  <c r="AR1516" i="6"/>
  <c r="AR1526" i="6"/>
  <c r="AR1536" i="6"/>
  <c r="AR1548" i="6"/>
  <c r="AR1558" i="6"/>
  <c r="AR1568" i="6"/>
  <c r="AR1580" i="6"/>
  <c r="AR1590" i="6"/>
  <c r="AR1600" i="6"/>
  <c r="AR1612" i="6"/>
  <c r="AR1622" i="6"/>
  <c r="AR1632" i="6"/>
  <c r="AR1644" i="6"/>
  <c r="AR1654" i="6"/>
  <c r="AR1664" i="6"/>
  <c r="AR1676" i="6"/>
  <c r="AR1686" i="6"/>
  <c r="AR1696" i="6"/>
  <c r="AR1708" i="6"/>
  <c r="AR1718" i="6"/>
  <c r="AR1728" i="6"/>
  <c r="AR1740" i="6"/>
  <c r="AR1733" i="6"/>
  <c r="AR1713" i="6"/>
  <c r="AR1689" i="6"/>
  <c r="AR1669" i="6"/>
  <c r="AR1649" i="6"/>
  <c r="AR1625" i="6"/>
  <c r="AR1605" i="6"/>
  <c r="AR1585" i="6"/>
  <c r="AR1561" i="6"/>
  <c r="AR1541" i="6"/>
  <c r="AR1521" i="6"/>
  <c r="AR1497" i="6"/>
  <c r="AR1477" i="6"/>
  <c r="AR1457" i="6"/>
  <c r="AR1433" i="6"/>
  <c r="AR1413" i="6"/>
  <c r="AR1393" i="6"/>
  <c r="AR1369" i="6"/>
  <c r="AR1349" i="6"/>
  <c r="AR1329" i="6"/>
  <c r="AR1305" i="6"/>
  <c r="AR1285" i="6"/>
  <c r="AR1265" i="6"/>
  <c r="AR1241" i="6"/>
  <c r="AR1743" i="6"/>
  <c r="AR1703" i="6"/>
  <c r="AR1651" i="6"/>
  <c r="AR1611" i="6"/>
  <c r="AR1571" i="6"/>
  <c r="AR1527" i="6"/>
  <c r="AR1487" i="6"/>
  <c r="AR1451" i="6"/>
  <c r="AR1407" i="6"/>
  <c r="AR1363" i="6"/>
  <c r="AR1327" i="6"/>
  <c r="AR1283" i="6"/>
  <c r="AR1243" i="6"/>
  <c r="AR2084" i="6"/>
  <c r="AR2058" i="6"/>
  <c r="AR2038" i="6"/>
  <c r="AR2016" i="6"/>
  <c r="AR1992" i="6"/>
  <c r="AR1972" i="6"/>
  <c r="AR1950" i="6"/>
  <c r="AR1922" i="6"/>
  <c r="AR1902" i="6"/>
  <c r="AR1880" i="6"/>
  <c r="AR1854" i="6"/>
  <c r="AR1834" i="6"/>
  <c r="AR1812" i="6"/>
  <c r="AR1786" i="6"/>
  <c r="AR1762" i="6"/>
  <c r="AR1232" i="6"/>
  <c r="AR1027" i="6"/>
  <c r="AR883" i="6"/>
  <c r="AR723" i="6"/>
  <c r="AR601" i="6"/>
  <c r="AR2091" i="6"/>
  <c r="AR2081" i="6"/>
  <c r="AR2069" i="6"/>
  <c r="AR2059" i="6"/>
  <c r="AR2049" i="6"/>
  <c r="AR2037" i="6"/>
  <c r="AR2027" i="6"/>
  <c r="AR2017" i="6"/>
  <c r="AR2005" i="6"/>
  <c r="AR1995" i="6"/>
  <c r="AR1295" i="6"/>
  <c r="AR1796" i="6"/>
  <c r="AR100" i="6"/>
  <c r="AR91" i="6"/>
  <c r="AR320" i="6"/>
  <c r="AR384" i="6"/>
  <c r="AR456" i="6"/>
  <c r="AR196" i="6"/>
  <c r="AR269" i="6"/>
  <c r="AR345" i="6"/>
  <c r="AR385" i="6"/>
  <c r="AR421" i="6"/>
  <c r="AR465" i="6"/>
  <c r="AR484" i="6"/>
  <c r="AR502" i="6"/>
  <c r="AR524" i="6"/>
  <c r="AR542" i="6"/>
  <c r="AR558" i="6"/>
  <c r="AR580" i="6"/>
  <c r="AR598" i="6"/>
  <c r="AR616" i="6"/>
  <c r="AR638" i="6"/>
  <c r="AR62" i="6"/>
  <c r="AR158" i="6"/>
  <c r="AR263" i="6"/>
  <c r="AR351" i="6"/>
  <c r="AR423" i="6"/>
  <c r="AR479" i="6"/>
  <c r="AR523" i="6"/>
  <c r="AR559" i="6"/>
  <c r="AR110" i="6"/>
  <c r="AR363" i="6"/>
  <c r="AR481" i="6"/>
  <c r="AR545" i="6"/>
  <c r="AR648" i="6"/>
  <c r="AR660" i="6"/>
  <c r="AR676" i="6"/>
  <c r="AR690" i="6"/>
  <c r="AR704" i="6"/>
  <c r="AR720" i="6"/>
  <c r="AR732" i="6"/>
  <c r="AR746" i="6"/>
  <c r="AR762" i="6"/>
  <c r="AR776" i="6"/>
  <c r="AR788" i="6"/>
  <c r="AR804" i="6"/>
  <c r="AR818" i="6"/>
  <c r="AR832" i="6"/>
  <c r="AR848" i="6"/>
  <c r="AR860" i="6"/>
  <c r="AR874" i="6"/>
  <c r="AR890" i="6"/>
  <c r="AR904" i="6"/>
  <c r="AR916" i="6"/>
  <c r="AR932" i="6"/>
  <c r="AR946" i="6"/>
  <c r="AR960" i="6"/>
  <c r="AR976" i="6"/>
  <c r="AR988" i="6"/>
  <c r="AR1002" i="6"/>
  <c r="AR1018" i="6"/>
  <c r="AR1032" i="6"/>
  <c r="AR1044" i="6"/>
  <c r="AR1060" i="6"/>
  <c r="AR1074" i="6"/>
  <c r="AR1088" i="6"/>
  <c r="AR1104" i="6"/>
  <c r="AR1116" i="6"/>
  <c r="AR1130" i="6"/>
  <c r="AR1146" i="6"/>
  <c r="AR1160" i="6"/>
  <c r="AR1172" i="6"/>
  <c r="AR1188" i="6"/>
  <c r="AR1202" i="6"/>
  <c r="AR1216" i="6"/>
  <c r="AR611" i="6"/>
  <c r="AR88" i="6"/>
  <c r="AR355" i="6"/>
  <c r="AR525" i="6"/>
  <c r="AR665" i="6"/>
  <c r="AR689" i="6"/>
  <c r="AR721" i="6"/>
  <c r="AR749" i="6"/>
  <c r="AR777" i="6"/>
  <c r="AR809" i="6"/>
  <c r="AR1367" i="6"/>
  <c r="AR27" i="6"/>
  <c r="AR368" i="6"/>
  <c r="AR333" i="6"/>
  <c r="AR409" i="6"/>
  <c r="AR480" i="6"/>
  <c r="AR516" i="6"/>
  <c r="AR556" i="6"/>
  <c r="AR596" i="6"/>
  <c r="AR630" i="6"/>
  <c r="AR319" i="6"/>
  <c r="AR475" i="6"/>
  <c r="AR555" i="6"/>
  <c r="AR190" i="6"/>
  <c r="AR57" i="6"/>
  <c r="AR235" i="6"/>
  <c r="AR505" i="6"/>
  <c r="AR625" i="6"/>
  <c r="AR658" i="6"/>
  <c r="AR688" i="6"/>
  <c r="AR714" i="6"/>
  <c r="AR744" i="6"/>
  <c r="AR772" i="6"/>
  <c r="AR800" i="6"/>
  <c r="AR828" i="6"/>
  <c r="AR858" i="6"/>
  <c r="AR884" i="6"/>
  <c r="AR914" i="6"/>
  <c r="AR944" i="6"/>
  <c r="AR970" i="6"/>
  <c r="AR1000" i="6"/>
  <c r="AR1028" i="6"/>
  <c r="AR1056" i="6"/>
  <c r="AR1084" i="6"/>
  <c r="AR1114" i="6"/>
  <c r="AR1140" i="6"/>
  <c r="AR1170" i="6"/>
  <c r="AR1200" i="6"/>
  <c r="AR1226" i="6"/>
  <c r="AR419" i="6"/>
  <c r="AR685" i="6"/>
  <c r="AR745" i="6"/>
  <c r="AR797" i="6"/>
  <c r="AR841" i="6"/>
  <c r="AR881" i="6"/>
  <c r="AR921" i="6"/>
  <c r="AR957" i="6"/>
  <c r="AR993" i="6"/>
  <c r="AR1017" i="6"/>
  <c r="AR1045" i="6"/>
  <c r="AR1077" i="6"/>
  <c r="AR1105" i="6"/>
  <c r="AR1129" i="6"/>
  <c r="AR1161" i="6"/>
  <c r="AR1189" i="6"/>
  <c r="AR1217" i="6"/>
  <c r="AR403" i="6"/>
  <c r="AR687" i="6"/>
  <c r="AR751" i="6"/>
  <c r="AR807" i="6"/>
  <c r="AR855" i="6"/>
  <c r="AR919" i="6"/>
  <c r="AR975" i="6"/>
  <c r="AR1031" i="6"/>
  <c r="AR1095" i="6"/>
  <c r="AR1143" i="6"/>
  <c r="AR1199" i="6"/>
  <c r="AR1916" i="6"/>
  <c r="AR132" i="6"/>
  <c r="AR209" i="6"/>
  <c r="AR288" i="6"/>
  <c r="AR448" i="6"/>
  <c r="AR253" i="6"/>
  <c r="AR377" i="6"/>
  <c r="AR449" i="6"/>
  <c r="AR500" i="6"/>
  <c r="AR536" i="6"/>
  <c r="AR574" i="6"/>
  <c r="AR612" i="6"/>
  <c r="AR194" i="6"/>
  <c r="AR255" i="6"/>
  <c r="AR399" i="6"/>
  <c r="AR511" i="6"/>
  <c r="AR395" i="6"/>
  <c r="AR569" i="6"/>
  <c r="AR644" i="6"/>
  <c r="AR672" i="6"/>
  <c r="AR700" i="6"/>
  <c r="AR730" i="6"/>
  <c r="AR756" i="6"/>
  <c r="AR786" i="6"/>
  <c r="AR816" i="6"/>
  <c r="AR842" i="6"/>
  <c r="AR872" i="6"/>
  <c r="AR900" i="6"/>
  <c r="AR928" i="6"/>
  <c r="AR956" i="6"/>
  <c r="AR986" i="6"/>
  <c r="AR1012" i="6"/>
  <c r="AR1042" i="6"/>
  <c r="AR1072" i="6"/>
  <c r="AR1098" i="6"/>
  <c r="AR1128" i="6"/>
  <c r="AR1156" i="6"/>
  <c r="AR1184" i="6"/>
  <c r="AR1212" i="6"/>
  <c r="AR121" i="6"/>
  <c r="AR573" i="6"/>
  <c r="AR657" i="6"/>
  <c r="AR713" i="6"/>
  <c r="AR769" i="6"/>
  <c r="AR829" i="6"/>
  <c r="AR861" i="6"/>
  <c r="AR897" i="6"/>
  <c r="AR941" i="6"/>
  <c r="AR977" i="6"/>
  <c r="AR1001" i="6"/>
  <c r="AR1033" i="6"/>
  <c r="AR1061" i="6"/>
  <c r="AR1089" i="6"/>
  <c r="AR1121" i="6"/>
  <c r="AR1145" i="6"/>
  <c r="AR1173" i="6"/>
  <c r="AR1205" i="6"/>
  <c r="AR501" i="6"/>
  <c r="AR663" i="6"/>
  <c r="AR719" i="6"/>
  <c r="AR775" i="6"/>
  <c r="AR839" i="6"/>
  <c r="AR887" i="6"/>
  <c r="AR943" i="6"/>
  <c r="AR1007" i="6"/>
  <c r="AR1063" i="6"/>
  <c r="AR1111" i="6"/>
  <c r="AR1175" i="6"/>
  <c r="AR1231" i="6"/>
  <c r="AR1254" i="6"/>
  <c r="AR1268" i="6"/>
  <c r="AR1284" i="6"/>
  <c r="AR1296" i="6"/>
  <c r="AR1310" i="6"/>
  <c r="AR1326" i="6"/>
  <c r="AR1340" i="6"/>
  <c r="AR1352" i="6"/>
  <c r="AR1368" i="6"/>
  <c r="AR1382" i="6"/>
  <c r="AR1396" i="6"/>
  <c r="AR1412" i="6"/>
  <c r="AR1424" i="6"/>
  <c r="AR1438" i="6"/>
  <c r="AR1454" i="6"/>
  <c r="AR1468" i="6"/>
  <c r="AR1480" i="6"/>
  <c r="AR1496" i="6"/>
  <c r="AR1510" i="6"/>
  <c r="AR1524" i="6"/>
  <c r="AR1540" i="6"/>
  <c r="AR1552" i="6"/>
  <c r="AR1566" i="6"/>
  <c r="AR1582" i="6"/>
  <c r="AR1596" i="6"/>
  <c r="AR1608" i="6"/>
  <c r="AR1624" i="6"/>
  <c r="AR1638" i="6"/>
  <c r="AR1652" i="6"/>
  <c r="AR1668" i="6"/>
  <c r="AR1680" i="6"/>
  <c r="AR1694" i="6"/>
  <c r="AR1710" i="6"/>
  <c r="AR1724" i="6"/>
  <c r="AR1736" i="6"/>
  <c r="AR1729" i="6"/>
  <c r="AR1701" i="6"/>
  <c r="AR1673" i="6"/>
  <c r="AR1641" i="6"/>
  <c r="AR1617" i="6"/>
  <c r="AR1589" i="6"/>
  <c r="AR1557" i="6"/>
  <c r="AR1529" i="6"/>
  <c r="AR1505" i="6"/>
  <c r="AR1473" i="6"/>
  <c r="AR1445" i="6"/>
  <c r="AR1417" i="6"/>
  <c r="AR1385" i="6"/>
  <c r="AR1361" i="6"/>
  <c r="AR1333" i="6"/>
  <c r="AR1301" i="6"/>
  <c r="AR1273" i="6"/>
  <c r="AR1249" i="6"/>
  <c r="AR1735" i="6"/>
  <c r="AR1675" i="6"/>
  <c r="AR1619" i="6"/>
  <c r="AR1555" i="6"/>
  <c r="AR1511" i="6"/>
  <c r="AR1459" i="6"/>
  <c r="AR1399" i="6"/>
  <c r="AR1343" i="6"/>
  <c r="AR1299" i="6"/>
  <c r="AR1233" i="6"/>
  <c r="AR2070" i="6"/>
  <c r="AR2042" i="6"/>
  <c r="AR2008" i="6"/>
  <c r="AR1984" i="6"/>
  <c r="AR1954" i="6"/>
  <c r="AR1918" i="6"/>
  <c r="AR1888" i="6"/>
  <c r="AR1862" i="6"/>
  <c r="AR1830" i="6"/>
  <c r="AR1800" i="6"/>
  <c r="AR1766" i="6"/>
  <c r="AR1171" i="6"/>
  <c r="AR963" i="6"/>
  <c r="AR755" i="6"/>
  <c r="AR549" i="6"/>
  <c r="AR2085" i="6"/>
  <c r="AR2073" i="6"/>
  <c r="AR2057" i="6"/>
  <c r="AR2043" i="6"/>
  <c r="AR2029" i="6"/>
  <c r="AR2013" i="6"/>
  <c r="AR2001" i="6"/>
  <c r="AR1987" i="6"/>
  <c r="AR1977" i="6"/>
  <c r="AR1965" i="6"/>
  <c r="AR1955" i="6"/>
  <c r="AR1945" i="6"/>
  <c r="AR1933" i="6"/>
  <c r="AR1923" i="6"/>
  <c r="AR1913" i="6"/>
  <c r="AR1901" i="6"/>
  <c r="AR1891" i="6"/>
  <c r="AR1881" i="6"/>
  <c r="AR1871" i="6"/>
  <c r="AR1863" i="6"/>
  <c r="AR1855" i="6"/>
  <c r="AR1847" i="6"/>
  <c r="AR1839" i="6"/>
  <c r="AR2006" i="6"/>
  <c r="AR248" i="6"/>
  <c r="AR389" i="6"/>
  <c r="AR510" i="6"/>
  <c r="AR584" i="6"/>
  <c r="AR359" i="6"/>
  <c r="AR563" i="6"/>
  <c r="AR583" i="6"/>
  <c r="AR680" i="6"/>
  <c r="AR736" i="6"/>
  <c r="AR794" i="6"/>
  <c r="AR850" i="6"/>
  <c r="AR906" i="6"/>
  <c r="AR964" i="6"/>
  <c r="AR1020" i="6"/>
  <c r="AR1076" i="6"/>
  <c r="AR1136" i="6"/>
  <c r="AR1192" i="6"/>
  <c r="AR621" i="6"/>
  <c r="AR323" i="6"/>
  <c r="AR639" i="6"/>
  <c r="AR753" i="6"/>
  <c r="AR857" i="6"/>
  <c r="AR925" i="6"/>
  <c r="AR997" i="6"/>
  <c r="AR1057" i="6"/>
  <c r="AR1109" i="6"/>
  <c r="AR1169" i="6"/>
  <c r="AR1225" i="6"/>
  <c r="AR591" i="6"/>
  <c r="AR711" i="6"/>
  <c r="AR815" i="6"/>
  <c r="AR935" i="6"/>
  <c r="AR1047" i="6"/>
  <c r="AR1159" i="6"/>
  <c r="AR1246" i="6"/>
  <c r="AR1264" i="6"/>
  <c r="AR1286" i="6"/>
  <c r="AR1304" i="6"/>
  <c r="AR1320" i="6"/>
  <c r="AR1342" i="6"/>
  <c r="AR1360" i="6"/>
  <c r="AR1380" i="6"/>
  <c r="AR1400" i="6"/>
  <c r="AR1416" i="6"/>
  <c r="AR1436" i="6"/>
  <c r="AR1456" i="6"/>
  <c r="AR1476" i="6"/>
  <c r="AR1492" i="6"/>
  <c r="AR1512" i="6"/>
  <c r="AR1532" i="6"/>
  <c r="AR1550" i="6"/>
  <c r="AR1572" i="6"/>
  <c r="AR1588" i="6"/>
  <c r="AR1606" i="6"/>
  <c r="AR1628" i="6"/>
  <c r="AR1646" i="6"/>
  <c r="AR1662" i="6"/>
  <c r="AR1684" i="6"/>
  <c r="AR1702" i="6"/>
  <c r="AR1720" i="6"/>
  <c r="AR1742" i="6"/>
  <c r="AR1717" i="6"/>
  <c r="AR1681" i="6"/>
  <c r="AR1637" i="6"/>
  <c r="AR1601" i="6"/>
  <c r="AR1569" i="6"/>
  <c r="AR1525" i="6"/>
  <c r="AR1489" i="6"/>
  <c r="AR1449" i="6"/>
  <c r="AR1409" i="6"/>
  <c r="AR1377" i="6"/>
  <c r="AR1337" i="6"/>
  <c r="AR1297" i="6"/>
  <c r="AR1257" i="6"/>
  <c r="AR1667" i="6"/>
  <c r="AR1587" i="6"/>
  <c r="AR1519" i="6"/>
  <c r="AR1435" i="6"/>
  <c r="AR1375" i="6"/>
  <c r="AR1307" i="6"/>
  <c r="AR2092" i="6"/>
  <c r="AR2054" i="6"/>
  <c r="AR2020" i="6"/>
  <c r="AR1976" i="6"/>
  <c r="AR1938" i="6"/>
  <c r="AR1896" i="6"/>
  <c r="AR1850" i="6"/>
  <c r="AR1816" i="6"/>
  <c r="AR1778" i="6"/>
  <c r="AR1123" i="6"/>
  <c r="AR851" i="6"/>
  <c r="AR659" i="6"/>
  <c r="AR2083" i="6"/>
  <c r="AR2065" i="6"/>
  <c r="AR2045" i="6"/>
  <c r="AR2025" i="6"/>
  <c r="AR2009" i="6"/>
  <c r="AR1989" i="6"/>
  <c r="AR1973" i="6"/>
  <c r="AR1961" i="6"/>
  <c r="AR1947" i="6"/>
  <c r="AR1931" i="6"/>
  <c r="AR1917" i="6"/>
  <c r="AR1905" i="6"/>
  <c r="AR1889" i="6"/>
  <c r="AR1875" i="6"/>
  <c r="AR1865" i="6"/>
  <c r="AR1853" i="6"/>
  <c r="AR1843" i="6"/>
  <c r="AR1833" i="6"/>
  <c r="AR1825" i="6"/>
  <c r="AR1817" i="6"/>
  <c r="AR1809" i="6"/>
  <c r="AR1801" i="6"/>
  <c r="AR1793" i="6"/>
  <c r="AR1785" i="6"/>
  <c r="AR1777" i="6"/>
  <c r="AR1769" i="6"/>
  <c r="AR1761" i="6"/>
  <c r="AR1753" i="6"/>
  <c r="AR1227" i="6"/>
  <c r="AR1163" i="6"/>
  <c r="AR1099" i="6"/>
  <c r="AR1035" i="6"/>
  <c r="AR971" i="6"/>
  <c r="AR907" i="6"/>
  <c r="AR843" i="6"/>
  <c r="AR779" i="6"/>
  <c r="AR715" i="6"/>
  <c r="AR651" i="6"/>
  <c r="AR435" i="6"/>
  <c r="AR1768" i="6"/>
  <c r="AR52" i="6"/>
  <c r="AR328" i="6"/>
  <c r="AR180" i="6"/>
  <c r="AR115" i="6"/>
  <c r="AR433" i="6"/>
  <c r="AR526" i="6"/>
  <c r="AR600" i="6"/>
  <c r="AR431" i="6"/>
  <c r="AR299" i="6"/>
  <c r="AR692" i="6"/>
  <c r="AR808" i="6"/>
  <c r="AR864" i="6"/>
  <c r="AR922" i="6"/>
  <c r="AR978" i="6"/>
  <c r="AR1034" i="6"/>
  <c r="AR1092" i="6"/>
  <c r="AR1148" i="6"/>
  <c r="AR1204" i="6"/>
  <c r="AR509" i="6"/>
  <c r="AR669" i="6"/>
  <c r="AR785" i="6"/>
  <c r="AR873" i="6"/>
  <c r="AR945" i="6"/>
  <c r="AR1013" i="6"/>
  <c r="AR1065" i="6"/>
  <c r="AR1125" i="6"/>
  <c r="AR1185" i="6"/>
  <c r="AR727" i="6"/>
  <c r="AR847" i="6"/>
  <c r="AR967" i="6"/>
  <c r="AR1071" i="6"/>
  <c r="AR1191" i="6"/>
  <c r="AR78" i="6"/>
  <c r="AR1234" i="6"/>
  <c r="AR1252" i="6"/>
  <c r="AR1272" i="6"/>
  <c r="AR1288" i="6"/>
  <c r="AR1308" i="6"/>
  <c r="AR1328" i="6"/>
  <c r="AR1348" i="6"/>
  <c r="AR1364" i="6"/>
  <c r="AR1384" i="6"/>
  <c r="AR1404" i="6"/>
  <c r="AR1422" i="6"/>
  <c r="AR1444" i="6"/>
  <c r="AR1460" i="6"/>
  <c r="AR1478" i="6"/>
  <c r="AR1500" i="6"/>
  <c r="AR1518" i="6"/>
  <c r="AR1534" i="6"/>
  <c r="AR1556" i="6"/>
  <c r="AR1574" i="6"/>
  <c r="AR1592" i="6"/>
  <c r="AR1614" i="6"/>
  <c r="AR1630" i="6"/>
  <c r="AR1648" i="6"/>
  <c r="AR1670" i="6"/>
  <c r="AR1688" i="6"/>
  <c r="AR1704" i="6"/>
  <c r="AR1726" i="6"/>
  <c r="AR1744" i="6"/>
  <c r="AR1745" i="6"/>
  <c r="AR1705" i="6"/>
  <c r="AR1665" i="6"/>
  <c r="AR1633" i="6"/>
  <c r="AR1593" i="6"/>
  <c r="AR1553" i="6"/>
  <c r="AR1513" i="6"/>
  <c r="AR1481" i="6"/>
  <c r="AR1441" i="6"/>
  <c r="AR1401" i="6"/>
  <c r="AR1365" i="6"/>
  <c r="AR1321" i="6"/>
  <c r="AR1289" i="6"/>
  <c r="AR1253" i="6"/>
  <c r="AR1719" i="6"/>
  <c r="AR1643" i="6"/>
  <c r="AR1579" i="6"/>
  <c r="AR1495" i="6"/>
  <c r="AR1427" i="6"/>
  <c r="AR1355" i="6"/>
  <c r="AR1275" i="6"/>
  <c r="AR2088" i="6"/>
  <c r="AR2050" i="6"/>
  <c r="AR400" i="6"/>
  <c r="AR301" i="6"/>
  <c r="AR469" i="6"/>
  <c r="AR544" i="6"/>
  <c r="AR622" i="6"/>
  <c r="AR99" i="6"/>
  <c r="AR495" i="6"/>
  <c r="AR613" i="6"/>
  <c r="AR473" i="6"/>
  <c r="AR593" i="6"/>
  <c r="AR650" i="6"/>
  <c r="AR708" i="6"/>
  <c r="AR764" i="6"/>
  <c r="AR820" i="6"/>
  <c r="AR880" i="6"/>
  <c r="AR936" i="6"/>
  <c r="AR992" i="6"/>
  <c r="AR1050" i="6"/>
  <c r="AR1106" i="6"/>
  <c r="AR1162" i="6"/>
  <c r="AR1220" i="6"/>
  <c r="AR579" i="6"/>
  <c r="AR701" i="6"/>
  <c r="AR813" i="6"/>
  <c r="AR893" i="6"/>
  <c r="AR969" i="6"/>
  <c r="AR1025" i="6"/>
  <c r="AR1081" i="6"/>
  <c r="AR1141" i="6"/>
  <c r="AR1193" i="6"/>
  <c r="AR647" i="6"/>
  <c r="AR759" i="6"/>
  <c r="AR879" i="6"/>
  <c r="AR983" i="6"/>
  <c r="AR1103" i="6"/>
  <c r="AR1223" i="6"/>
  <c r="AR1256" i="6"/>
  <c r="AR1276" i="6"/>
  <c r="AR1294" i="6"/>
  <c r="AR1316" i="6"/>
  <c r="AR1332" i="6"/>
  <c r="AR1350" i="6"/>
  <c r="AR1372" i="6"/>
  <c r="AR1390" i="6"/>
  <c r="AR1406" i="6"/>
  <c r="AR1428" i="6"/>
  <c r="AR1446" i="6"/>
  <c r="AR1464" i="6"/>
  <c r="AR1486" i="6"/>
  <c r="AR1502" i="6"/>
  <c r="AR1520" i="6"/>
  <c r="AR1542" i="6"/>
  <c r="AR1560" i="6"/>
  <c r="AR1576" i="6"/>
  <c r="AR1598" i="6"/>
  <c r="AR1616" i="6"/>
  <c r="AR1636" i="6"/>
  <c r="AR1656" i="6"/>
  <c r="AR1672" i="6"/>
  <c r="AR1692" i="6"/>
  <c r="AR1712" i="6"/>
  <c r="AR1732" i="6"/>
  <c r="AR1737" i="6"/>
  <c r="AR1697" i="6"/>
  <c r="AR1657" i="6"/>
  <c r="AR1621" i="6"/>
  <c r="AR1577" i="6"/>
  <c r="AR1545" i="6"/>
  <c r="AR1509" i="6"/>
  <c r="AR1465" i="6"/>
  <c r="AR1429" i="6"/>
  <c r="AR1397" i="6"/>
  <c r="AR1353" i="6"/>
  <c r="AR1317" i="6"/>
  <c r="AR1281" i="6"/>
  <c r="AR1711" i="6"/>
  <c r="AR1635" i="6"/>
  <c r="AR1551" i="6"/>
  <c r="AR1479" i="6"/>
  <c r="AR1419" i="6"/>
  <c r="AR1335" i="6"/>
  <c r="AR1263" i="6"/>
  <c r="AR2076" i="6"/>
  <c r="AR2034" i="6"/>
  <c r="AR2000" i="6"/>
  <c r="AR1958" i="6"/>
  <c r="AR1914" i="6"/>
  <c r="AR1872" i="6"/>
  <c r="AR1838" i="6"/>
  <c r="AR1794" i="6"/>
  <c r="AR1750" i="6"/>
  <c r="AR995" i="6"/>
  <c r="AR691" i="6"/>
  <c r="AR2093" i="6"/>
  <c r="AR2075" i="6"/>
  <c r="AR2053" i="6"/>
  <c r="AR2035" i="6"/>
  <c r="AR2019" i="6"/>
  <c r="AR1997" i="6"/>
  <c r="AR1981" i="6"/>
  <c r="AR1969" i="6"/>
  <c r="AR1953" i="6"/>
  <c r="AR1939" i="6"/>
  <c r="AR1925" i="6"/>
  <c r="AR1909" i="6"/>
  <c r="AR1897" i="6"/>
  <c r="AR1883" i="6"/>
  <c r="AR1869" i="6"/>
  <c r="AR1859" i="6"/>
  <c r="AR1849" i="6"/>
  <c r="AR1837" i="6"/>
  <c r="AR1829" i="6"/>
  <c r="AR1821" i="6"/>
  <c r="AR1813" i="6"/>
  <c r="AR1805" i="6"/>
  <c r="AR1797" i="6"/>
  <c r="AR1789" i="6"/>
  <c r="AR1781" i="6"/>
  <c r="AR1773" i="6"/>
  <c r="AR1765" i="6"/>
  <c r="AR1757" i="6"/>
  <c r="AR1749" i="6"/>
  <c r="AR1240" i="6"/>
  <c r="AR1195" i="6"/>
  <c r="AR1131" i="6"/>
  <c r="AR1067" i="6"/>
  <c r="AR1003" i="6"/>
  <c r="AR939" i="6"/>
  <c r="AR875" i="6"/>
  <c r="AR811" i="6"/>
  <c r="AR747" i="6"/>
  <c r="AR683" i="6"/>
  <c r="AR131" i="6"/>
  <c r="BM104" i="8"/>
  <c r="BM27" i="8"/>
  <c r="BM28" i="8"/>
  <c r="BM34" i="8"/>
  <c r="BM17" i="8"/>
  <c r="BM22" i="8"/>
  <c r="BM47" i="8"/>
  <c r="BM16" i="8"/>
  <c r="BM51" i="8"/>
  <c r="BM107" i="8"/>
  <c r="BM82" i="8"/>
  <c r="BM97" i="8"/>
  <c r="BM124" i="8"/>
  <c r="BM126" i="8"/>
  <c r="BM7" i="8"/>
  <c r="BM33" i="8"/>
  <c r="BM38" i="8"/>
  <c r="BM12" i="8"/>
  <c r="BM52" i="8"/>
  <c r="BM37" i="8"/>
  <c r="BM14" i="8"/>
  <c r="BM57" i="8"/>
  <c r="BM98" i="8"/>
  <c r="BM77" i="8"/>
  <c r="BM80" i="8"/>
  <c r="BM84" i="8"/>
  <c r="BM108" i="8"/>
  <c r="BM113" i="8"/>
  <c r="BM131" i="8"/>
  <c r="BM30" i="8"/>
  <c r="BM63" i="8"/>
  <c r="BM89" i="8"/>
  <c r="BM60" i="8"/>
  <c r="BM64" i="8"/>
  <c r="BM127" i="8"/>
  <c r="BM88" i="8"/>
  <c r="BM35" i="8"/>
  <c r="BM18" i="8"/>
  <c r="BM83" i="8"/>
  <c r="BM109" i="8"/>
  <c r="BM13" i="8"/>
  <c r="BM11" i="8"/>
  <c r="BM24" i="8"/>
  <c r="AR731" i="6"/>
  <c r="AR859" i="6"/>
  <c r="AR987" i="6"/>
  <c r="AR1115" i="6"/>
  <c r="AR1235" i="6"/>
  <c r="AR1751" i="6"/>
  <c r="AR1767" i="6"/>
  <c r="AR1783" i="6"/>
  <c r="AR1799" i="6"/>
  <c r="AR1815" i="6"/>
  <c r="AR1831" i="6"/>
  <c r="AR1851" i="6"/>
  <c r="AR1873" i="6"/>
  <c r="AR1899" i="6"/>
  <c r="AR1929" i="6"/>
  <c r="AR1957" i="6"/>
  <c r="AR1985" i="6"/>
  <c r="AR2021" i="6"/>
  <c r="AR2061" i="6"/>
  <c r="AR485" i="6"/>
  <c r="AR1091" i="6"/>
  <c r="AR1804" i="6"/>
  <c r="AR1884" i="6"/>
  <c r="AR1966" i="6"/>
  <c r="AR2066" i="6"/>
  <c r="AR1467" i="6"/>
  <c r="AR1313" i="6"/>
  <c r="AR1461" i="6"/>
  <c r="AR1609" i="6"/>
  <c r="AR1716" i="6"/>
  <c r="AR1640" i="6"/>
  <c r="AR1564" i="6"/>
  <c r="AR1488" i="6"/>
  <c r="AR1414" i="6"/>
  <c r="AR1336" i="6"/>
  <c r="AR1262" i="6"/>
  <c r="AR1135" i="6"/>
  <c r="AR679" i="6"/>
  <c r="AR1041" i="6"/>
  <c r="AR729" i="6"/>
  <c r="AR1064" i="6"/>
  <c r="AR836" i="6"/>
  <c r="AR666" i="6"/>
  <c r="AR357" i="6"/>
  <c r="BM59" i="8"/>
  <c r="BM128" i="8"/>
  <c r="BM106" i="8"/>
  <c r="BM79" i="8"/>
  <c r="BM96" i="8"/>
  <c r="BM87" i="8"/>
  <c r="BM53" i="8"/>
  <c r="BM70" i="8"/>
  <c r="BM54" i="8"/>
  <c r="BM41" i="8"/>
  <c r="BM10" i="8"/>
  <c r="AR307" i="6"/>
  <c r="AR667" i="6"/>
  <c r="AR795" i="6"/>
  <c r="AR923" i="6"/>
  <c r="AR1051" i="6"/>
  <c r="AR1179" i="6"/>
  <c r="AR1759" i="6"/>
  <c r="AR1775" i="6"/>
  <c r="AR1791" i="6"/>
  <c r="AR1807" i="6"/>
  <c r="AR1823" i="6"/>
  <c r="AR1841" i="6"/>
  <c r="AR1861" i="6"/>
  <c r="AR1885" i="6"/>
  <c r="AR1915" i="6"/>
  <c r="AR1941" i="6"/>
  <c r="AR1971" i="6"/>
  <c r="AR2003" i="6"/>
  <c r="AR2041" i="6"/>
  <c r="AR2077" i="6"/>
  <c r="AR787" i="6"/>
  <c r="AR1758" i="6"/>
  <c r="AR1846" i="6"/>
  <c r="AR1932" i="6"/>
  <c r="AR2004" i="6"/>
  <c r="AR1315" i="6"/>
  <c r="AR1603" i="6"/>
  <c r="AR1381" i="6"/>
  <c r="AR1537" i="6"/>
  <c r="AR1685" i="6"/>
  <c r="AR1678" i="6"/>
  <c r="AR1604" i="6"/>
  <c r="AR1528" i="6"/>
  <c r="AR1448" i="6"/>
  <c r="AR1374" i="6"/>
  <c r="AR1300" i="6"/>
  <c r="AR903" i="6"/>
  <c r="AR467" i="6"/>
  <c r="AR1153" i="6"/>
  <c r="AR913" i="6"/>
  <c r="AR1178" i="6"/>
  <c r="AR948" i="6"/>
  <c r="AR752" i="6"/>
  <c r="AR295" i="6"/>
  <c r="AR566" i="6"/>
  <c r="AR1723" i="6"/>
  <c r="AR1663" i="6"/>
  <c r="AR1599" i="6"/>
  <c r="AR1531" i="6"/>
  <c r="AR1463" i="6"/>
  <c r="AR1395" i="6"/>
  <c r="AR1331" i="6"/>
  <c r="AR1267" i="6"/>
  <c r="AR2082" i="6"/>
  <c r="AR2052" i="6"/>
  <c r="AR2022" i="6"/>
  <c r="AR1990" i="6"/>
  <c r="AR1960" i="6"/>
  <c r="AR1930" i="6"/>
  <c r="AR1900" i="6"/>
  <c r="AR1870" i="6"/>
  <c r="AR1840" i="6"/>
  <c r="AR1810" i="6"/>
  <c r="AR1780" i="6"/>
  <c r="AR1752" i="6"/>
  <c r="AR1043" i="6"/>
  <c r="AR771" i="6"/>
  <c r="AR12" i="6"/>
  <c r="AR31" i="6"/>
  <c r="AR47" i="6"/>
  <c r="AR63" i="6"/>
  <c r="AR79" i="6"/>
  <c r="AR95" i="6"/>
  <c r="AR111" i="6"/>
  <c r="AR127" i="6"/>
  <c r="AR143" i="6"/>
  <c r="AR159" i="6"/>
  <c r="AR185" i="6"/>
  <c r="AR201" i="6"/>
  <c r="AR217" i="6"/>
  <c r="AR48" i="6"/>
  <c r="AR80" i="6"/>
  <c r="AR112" i="6"/>
  <c r="AR144" i="6"/>
  <c r="AR224" i="6"/>
  <c r="AR240" i="6"/>
  <c r="AR256" i="6"/>
  <c r="AR268" i="6"/>
  <c r="AR276" i="6"/>
  <c r="AR284" i="6"/>
  <c r="AR292" i="6"/>
  <c r="AR300" i="6"/>
  <c r="AR308" i="6"/>
  <c r="AR316" i="6"/>
  <c r="AR324" i="6"/>
  <c r="AR332" i="6"/>
  <c r="AR340" i="6"/>
  <c r="AR348" i="6"/>
  <c r="AR356" i="6"/>
  <c r="AR364" i="6"/>
  <c r="AR372" i="6"/>
  <c r="AR380" i="6"/>
  <c r="AR388" i="6"/>
  <c r="AR396" i="6"/>
  <c r="AR404" i="6"/>
  <c r="AR412" i="6"/>
  <c r="AR420" i="6"/>
  <c r="AR428" i="6"/>
  <c r="AR436" i="6"/>
  <c r="AR444" i="6"/>
  <c r="AR452" i="6"/>
  <c r="AR460" i="6"/>
  <c r="AR468" i="6"/>
  <c r="AR65" i="6"/>
  <c r="AR86" i="6"/>
  <c r="AR129" i="6"/>
  <c r="AR150" i="6"/>
  <c r="AR188" i="6"/>
  <c r="AR204" i="6"/>
  <c r="AR1707" i="6"/>
  <c r="AR1647" i="6"/>
  <c r="AR1583" i="6"/>
  <c r="AR1515" i="6"/>
  <c r="AR1447" i="6"/>
  <c r="AR1379" i="6"/>
  <c r="AR1311" i="6"/>
  <c r="AR1247" i="6"/>
  <c r="AR2074" i="6"/>
  <c r="AR2044" i="6"/>
  <c r="AR2014" i="6"/>
  <c r="AR1982" i="6"/>
  <c r="AR1952" i="6"/>
  <c r="AR1924" i="6"/>
  <c r="AR1894" i="6"/>
  <c r="AR1864" i="6"/>
  <c r="AR1832" i="6"/>
  <c r="AR1802" i="6"/>
  <c r="AR1774" i="6"/>
  <c r="AR1219" i="6"/>
  <c r="AR979" i="6"/>
  <c r="AR243" i="6"/>
  <c r="AR17" i="6"/>
  <c r="AR29" i="6"/>
  <c r="AR45" i="6"/>
  <c r="AR61" i="6"/>
  <c r="AR77" i="6"/>
  <c r="AR93" i="6"/>
  <c r="AR109" i="6"/>
  <c r="AR125" i="6"/>
  <c r="AR141" i="6"/>
  <c r="AR157" i="6"/>
  <c r="AR173" i="6"/>
  <c r="AR189" i="6"/>
  <c r="AR205" i="6"/>
  <c r="AR228" i="6"/>
  <c r="AR244" i="6"/>
  <c r="AR260" i="6"/>
  <c r="AR270" i="6"/>
  <c r="AR278" i="6"/>
  <c r="AR286" i="6"/>
  <c r="AR294" i="6"/>
  <c r="AR302" i="6"/>
  <c r="AR310" i="6"/>
  <c r="AR318" i="6"/>
  <c r="AR326" i="6"/>
  <c r="AR334" i="6"/>
  <c r="AR342" i="6"/>
  <c r="AR350" i="6"/>
  <c r="AR358" i="6"/>
  <c r="AR366" i="6"/>
  <c r="AR374" i="6"/>
  <c r="AR382" i="6"/>
  <c r="AR390" i="6"/>
  <c r="AR398" i="6"/>
  <c r="AR406" i="6"/>
  <c r="AR414" i="6"/>
  <c r="AR422" i="6"/>
  <c r="AR430" i="6"/>
  <c r="AR438" i="6"/>
  <c r="AR446" i="6"/>
  <c r="AR454" i="6"/>
  <c r="AR462" i="6"/>
  <c r="AR470" i="6"/>
  <c r="AR49" i="6"/>
  <c r="AR70" i="6"/>
  <c r="AR113" i="6"/>
  <c r="AR134" i="6"/>
  <c r="AR176" i="6"/>
  <c r="AR192" i="6"/>
  <c r="AR208" i="6"/>
  <c r="AR40" i="6"/>
  <c r="AR83" i="6"/>
  <c r="AR168" i="6"/>
  <c r="AR225" i="6"/>
  <c r="AR241" i="6"/>
  <c r="AR257" i="6"/>
  <c r="AR273" i="6"/>
  <c r="AR289" i="6"/>
  <c r="AR305" i="6"/>
  <c r="AR321" i="6"/>
  <c r="AR337" i="6"/>
  <c r="AR1739" i="6"/>
  <c r="AR1679" i="6"/>
  <c r="AR1615" i="6"/>
  <c r="AR1547" i="6"/>
  <c r="AR1483" i="6"/>
  <c r="AR1415" i="6"/>
  <c r="AR1347" i="6"/>
  <c r="AR1279" i="6"/>
  <c r="AR2090" i="6"/>
  <c r="AR2060" i="6"/>
  <c r="AR2030" i="6"/>
  <c r="AR1998" i="6"/>
  <c r="AR1968" i="6"/>
  <c r="AR1936" i="6"/>
  <c r="AR1908" i="6"/>
  <c r="AR1878" i="6"/>
  <c r="AR1848" i="6"/>
  <c r="AR1818" i="6"/>
  <c r="AR1788" i="6"/>
  <c r="AR1760" i="6"/>
  <c r="AR1107" i="6"/>
  <c r="AR835" i="6"/>
  <c r="AR6" i="6"/>
  <c r="AR22" i="6"/>
  <c r="AR5" i="6"/>
  <c r="AR16" i="6"/>
  <c r="AR34" i="6"/>
  <c r="AR50" i="6"/>
  <c r="AR66" i="6"/>
  <c r="AR82" i="6"/>
  <c r="AR98" i="6"/>
  <c r="AR114" i="6"/>
  <c r="AR130" i="6"/>
  <c r="AR146" i="6"/>
  <c r="AR162" i="6"/>
  <c r="AR181" i="6"/>
  <c r="AR197" i="6"/>
  <c r="AR213" i="6"/>
  <c r="AR220" i="6"/>
  <c r="AR236" i="6"/>
  <c r="AR252" i="6"/>
  <c r="AR266" i="6"/>
  <c r="AR274" i="6"/>
  <c r="AR282" i="6"/>
  <c r="AR290" i="6"/>
  <c r="AR298" i="6"/>
  <c r="AR306" i="6"/>
  <c r="AR314" i="6"/>
  <c r="AR322" i="6"/>
  <c r="AR330" i="6"/>
  <c r="AR338" i="6"/>
  <c r="AR346" i="6"/>
  <c r="AR354" i="6"/>
  <c r="AR362" i="6"/>
  <c r="AR370" i="6"/>
  <c r="AR378" i="6"/>
  <c r="AR386" i="6"/>
  <c r="AR394" i="6"/>
  <c r="AR402" i="6"/>
  <c r="AR410" i="6"/>
  <c r="AR418" i="6"/>
  <c r="AR426" i="6"/>
  <c r="AR434" i="6"/>
  <c r="AR442" i="6"/>
  <c r="AR450" i="6"/>
  <c r="AR458" i="6"/>
  <c r="AR466" i="6"/>
  <c r="AR15" i="6"/>
  <c r="AR38" i="6"/>
  <c r="AR81" i="6"/>
  <c r="AR102" i="6"/>
  <c r="AR145" i="6"/>
  <c r="AR166" i="6"/>
  <c r="AR184" i="6"/>
  <c r="AR200" i="6"/>
  <c r="AR216" i="6"/>
  <c r="AR104" i="6"/>
  <c r="AR147" i="6"/>
  <c r="AR233" i="6"/>
  <c r="AR249" i="6"/>
  <c r="AR265" i="6"/>
  <c r="AR281" i="6"/>
  <c r="AR297" i="6"/>
  <c r="AR313" i="6"/>
  <c r="AR329" i="6"/>
  <c r="P4" i="8"/>
  <c r="R4" i="8"/>
  <c r="AR371" i="6"/>
  <c r="AR1715" i="6"/>
  <c r="AR1683" i="6"/>
  <c r="AR1655" i="6"/>
  <c r="AR1623" i="6"/>
  <c r="AR1591" i="6"/>
  <c r="AR1559" i="6"/>
  <c r="AR1523" i="6"/>
  <c r="AR1491" i="6"/>
  <c r="AR1455" i="6"/>
  <c r="AR1423" i="6"/>
  <c r="AR1387" i="6"/>
  <c r="AR1359" i="6"/>
  <c r="AR1319" i="6"/>
  <c r="AR1287" i="6"/>
  <c r="AR1259" i="6"/>
  <c r="AR2094" i="6"/>
  <c r="AR2078" i="6"/>
  <c r="AR2064" i="6"/>
  <c r="AR2048" i="6"/>
  <c r="AR2032" i="6"/>
  <c r="AR2018" i="6"/>
  <c r="AR2002" i="6"/>
  <c r="AR1986" i="6"/>
  <c r="AR1970" i="6"/>
  <c r="AR1956" i="6"/>
  <c r="AR1940" i="6"/>
  <c r="AR1926" i="6"/>
  <c r="AR1912" i="6"/>
  <c r="AR1898" i="6"/>
  <c r="AR1882" i="6"/>
  <c r="AR1868" i="6"/>
  <c r="AR1852" i="6"/>
  <c r="AR1836" i="6"/>
  <c r="AR1822" i="6"/>
  <c r="AR1806" i="6"/>
  <c r="AR1792" i="6"/>
  <c r="AR1776" i="6"/>
  <c r="AR1764" i="6"/>
  <c r="AR1748" i="6"/>
  <c r="AR1139" i="6"/>
  <c r="AR1011" i="6"/>
  <c r="AR867" i="6"/>
  <c r="AR739" i="6"/>
  <c r="AR9" i="6"/>
  <c r="AR28" i="6"/>
  <c r="AR39" i="6"/>
  <c r="AR60" i="6"/>
  <c r="AR71" i="6"/>
  <c r="AR92" i="6"/>
  <c r="AR103" i="6"/>
  <c r="AR124" i="6"/>
  <c r="AR135" i="6"/>
  <c r="AR156" i="6"/>
  <c r="AR167" i="6"/>
  <c r="AR20" i="6"/>
  <c r="AR42" i="6"/>
  <c r="AR53" i="6"/>
  <c r="AR74" i="6"/>
  <c r="AR85" i="6"/>
  <c r="AR106" i="6"/>
  <c r="AR117" i="6"/>
  <c r="AR138" i="6"/>
  <c r="AR149" i="6"/>
  <c r="AR170" i="6"/>
  <c r="AR179" i="6"/>
  <c r="AR187" i="6"/>
  <c r="AR195" i="6"/>
  <c r="AR203" i="6"/>
  <c r="AR211" i="6"/>
  <c r="AR7" i="6"/>
  <c r="AR32" i="6"/>
  <c r="AR75" i="6"/>
  <c r="AR96" i="6"/>
  <c r="AR139" i="6"/>
  <c r="AR160" i="6"/>
  <c r="AR222" i="6"/>
  <c r="AR230" i="6"/>
  <c r="AR238" i="6"/>
  <c r="AR246" i="6"/>
  <c r="AR254" i="6"/>
  <c r="AR262" i="6"/>
  <c r="AR1731" i="6"/>
  <c r="AR1699" i="6"/>
  <c r="AR1671" i="6"/>
  <c r="AR1639" i="6"/>
  <c r="AR1607" i="6"/>
  <c r="AR1575" i="6"/>
  <c r="AR1539" i="6"/>
  <c r="AR1507" i="6"/>
  <c r="AR1471" i="6"/>
  <c r="AR1439" i="6"/>
  <c r="AR1403" i="6"/>
  <c r="AR1371" i="6"/>
  <c r="AR1339" i="6"/>
  <c r="AR1303" i="6"/>
  <c r="AR1271" i="6"/>
  <c r="AR1238" i="6"/>
  <c r="AR2086" i="6"/>
  <c r="AR2072" i="6"/>
  <c r="AR2056" i="6"/>
  <c r="AR2040" i="6"/>
  <c r="AR2026" i="6"/>
  <c r="AR2010" i="6"/>
  <c r="AR1994" i="6"/>
  <c r="AR1978" i="6"/>
  <c r="AR1964" i="6"/>
  <c r="AR1948" i="6"/>
  <c r="AR1934" i="6"/>
  <c r="AR1920" i="6"/>
  <c r="AR1904" i="6"/>
  <c r="AR1890" i="6"/>
  <c r="AR1874" i="6"/>
  <c r="AR1860" i="6"/>
  <c r="AR1844" i="6"/>
  <c r="AR1828" i="6"/>
  <c r="AR1814" i="6"/>
  <c r="AR1798" i="6"/>
  <c r="AR1784" i="6"/>
  <c r="AR1770" i="6"/>
  <c r="AR1756" i="6"/>
  <c r="AR1187" i="6"/>
  <c r="AR1075" i="6"/>
  <c r="AR947" i="6"/>
  <c r="AR803" i="6"/>
  <c r="AR14" i="6"/>
  <c r="AR8" i="6"/>
  <c r="AR23" i="6"/>
  <c r="AR44" i="6"/>
  <c r="AR55" i="6"/>
  <c r="AR76" i="6"/>
  <c r="AR87" i="6"/>
  <c r="AR108" i="6"/>
  <c r="AR119" i="6"/>
  <c r="AR140" i="6"/>
  <c r="AR151" i="6"/>
  <c r="AR172" i="6"/>
  <c r="AR13" i="6"/>
  <c r="AR26" i="6"/>
  <c r="AR37" i="6"/>
  <c r="AR58" i="6"/>
  <c r="AR69" i="6"/>
  <c r="AR90" i="6"/>
  <c r="AR101" i="6"/>
  <c r="AR122" i="6"/>
  <c r="AR133" i="6"/>
  <c r="AR154" i="6"/>
  <c r="AR165" i="6"/>
  <c r="AR175" i="6"/>
  <c r="AR183" i="6"/>
  <c r="AR191" i="6"/>
  <c r="AR199" i="6"/>
  <c r="AR207" i="6"/>
  <c r="AR215" i="6"/>
  <c r="AR21" i="6"/>
  <c r="AR43" i="6"/>
  <c r="AR64" i="6"/>
  <c r="AR107" i="6"/>
  <c r="AR128" i="6"/>
  <c r="AR171" i="6"/>
  <c r="AR218" i="6"/>
  <c r="AR226" i="6"/>
  <c r="AR234" i="6"/>
  <c r="AR242" i="6"/>
  <c r="AR250" i="6"/>
  <c r="AR258" i="6"/>
  <c r="D2" i="7"/>
  <c r="AS4" i="6" s="1"/>
  <c r="BN6" i="8"/>
  <c r="BM74" i="8"/>
  <c r="BM129" i="8"/>
  <c r="BI19" i="11"/>
  <c r="BR19" i="11"/>
  <c r="BS19" i="11"/>
  <c r="BO19" i="11"/>
  <c r="BK19" i="11"/>
  <c r="BQ19" i="11"/>
  <c r="BP19" i="11"/>
  <c r="BL19" i="11"/>
  <c r="BM19" i="11"/>
  <c r="BJ19" i="11"/>
  <c r="BL112" i="8"/>
  <c r="BK112" i="8"/>
  <c r="BM100" i="8"/>
  <c r="BL100" i="8"/>
  <c r="BK100" i="8"/>
  <c r="BK111" i="8"/>
  <c r="BL111" i="8"/>
  <c r="BK19" i="8"/>
  <c r="BL19" i="8"/>
  <c r="BK121" i="8"/>
  <c r="BK46" i="8"/>
  <c r="BM46" i="8"/>
  <c r="BL46" i="8"/>
  <c r="BK92" i="8"/>
  <c r="BM92" i="8"/>
  <c r="BL92" i="8"/>
  <c r="BN92" i="8"/>
  <c r="BL76" i="8"/>
  <c r="BM76" i="8"/>
  <c r="BK76" i="8"/>
  <c r="Z71" i="8"/>
  <c r="Y16" i="11"/>
  <c r="BL17" i="11"/>
  <c r="BQ17" i="11"/>
  <c r="BJ17" i="11"/>
  <c r="BS17" i="11"/>
  <c r="BR17" i="11"/>
  <c r="BN17" i="11"/>
  <c r="BO17" i="11"/>
  <c r="BI17" i="11"/>
  <c r="BM17" i="11"/>
  <c r="BK9" i="8"/>
  <c r="BL9" i="8"/>
  <c r="Z74" i="8"/>
  <c r="Y19" i="11"/>
  <c r="Y12" i="11"/>
  <c r="Y7" i="11"/>
  <c r="Z36" i="8"/>
  <c r="Y17" i="11"/>
  <c r="Y8" i="11"/>
  <c r="Y20" i="11"/>
  <c r="AG126" i="8"/>
  <c r="N126" i="8" s="1"/>
  <c r="AG61" i="8"/>
  <c r="N61" i="8" s="1"/>
  <c r="AG36" i="8"/>
  <c r="N36" i="8" s="1"/>
  <c r="AG82" i="8"/>
  <c r="N82" i="8" s="1"/>
  <c r="AG17" i="8"/>
  <c r="N17" i="8" s="1"/>
  <c r="AG89" i="8"/>
  <c r="N89" i="8" s="1"/>
  <c r="AG80" i="8"/>
  <c r="N80" i="8" s="1"/>
  <c r="AG77" i="8"/>
  <c r="N77" i="8" s="1"/>
  <c r="AG128" i="8"/>
  <c r="N128" i="8" s="1"/>
  <c r="AG100" i="8"/>
  <c r="N100" i="8" s="1"/>
  <c r="AG98" i="8"/>
  <c r="N98" i="8" s="1"/>
  <c r="AG71" i="8"/>
  <c r="N71" i="8" s="1"/>
  <c r="AG14" i="8"/>
  <c r="N14" i="8" s="1"/>
  <c r="AG124" i="8"/>
  <c r="N124" i="8" s="1"/>
  <c r="AG74" i="8"/>
  <c r="N74" i="8" s="1"/>
  <c r="AG75" i="8"/>
  <c r="N75" i="8" s="1"/>
  <c r="AG72" i="8"/>
  <c r="N72" i="8" s="1"/>
  <c r="AG99" i="8"/>
  <c r="N99" i="8" s="1"/>
  <c r="AG49" i="8"/>
  <c r="N49" i="8" s="1"/>
  <c r="AG29" i="8"/>
  <c r="N29" i="8" s="1"/>
  <c r="AG90" i="8"/>
  <c r="N90" i="8" s="1"/>
  <c r="AG92" i="8"/>
  <c r="N92" i="8" s="1"/>
  <c r="AG25" i="8"/>
  <c r="N25" i="8" s="1"/>
  <c r="AG54" i="8"/>
  <c r="N54" i="8" s="1"/>
  <c r="AG113" i="8"/>
  <c r="N113" i="8" s="1"/>
  <c r="AG52" i="8"/>
  <c r="N52" i="8" s="1"/>
  <c r="AG22" i="8"/>
  <c r="N22" i="8" s="1"/>
  <c r="AG24" i="8"/>
  <c r="N24" i="8" s="1"/>
  <c r="AG20" i="8"/>
  <c r="N20" i="8" s="1"/>
  <c r="AG111" i="8"/>
  <c r="N111" i="8" s="1"/>
  <c r="AG48" i="8"/>
  <c r="N48" i="8" s="1"/>
  <c r="AG109" i="8"/>
  <c r="N109" i="8" s="1"/>
  <c r="AG63" i="8"/>
  <c r="N63" i="8" s="1"/>
  <c r="AG64" i="8"/>
  <c r="N64" i="8" s="1"/>
  <c r="AG134" i="8"/>
  <c r="N134" i="8" s="1"/>
  <c r="AG66" i="8"/>
  <c r="N66" i="8" s="1"/>
  <c r="AG132" i="8"/>
  <c r="N132" i="8" s="1"/>
  <c r="AG70" i="8"/>
  <c r="N70" i="8" s="1"/>
  <c r="AG69" i="8"/>
  <c r="N69" i="8" s="1"/>
  <c r="AG16" i="8"/>
  <c r="N16" i="8" s="1"/>
  <c r="AG108" i="8"/>
  <c r="N108" i="8" s="1"/>
  <c r="AG105" i="8"/>
  <c r="N105" i="8" s="1"/>
  <c r="AG102" i="8"/>
  <c r="N102" i="8" s="1"/>
  <c r="AG26" i="8"/>
  <c r="N26" i="8" s="1"/>
  <c r="AG51" i="8"/>
  <c r="N51" i="8" s="1"/>
  <c r="AG59" i="8"/>
  <c r="N59" i="8" s="1"/>
  <c r="AG57" i="8"/>
  <c r="N57" i="8" s="1"/>
  <c r="AG60" i="8"/>
  <c r="N60" i="8" s="1"/>
  <c r="AG125" i="8"/>
  <c r="N125" i="8" s="1"/>
  <c r="AG19" i="8"/>
  <c r="N19" i="8" s="1"/>
  <c r="AG83" i="8"/>
  <c r="N83" i="8" s="1"/>
  <c r="AG87" i="8"/>
  <c r="N87" i="8" s="1"/>
  <c r="AG15" i="8"/>
  <c r="N15" i="8" s="1"/>
  <c r="AG131" i="8"/>
  <c r="N131" i="8" s="1"/>
  <c r="AG35" i="8"/>
  <c r="N35" i="8" s="1"/>
  <c r="AG8" i="8"/>
  <c r="N8" i="8" s="1"/>
  <c r="AG21" i="8"/>
  <c r="N21" i="8" s="1"/>
  <c r="AG121" i="8"/>
  <c r="N121" i="8" s="1"/>
  <c r="AG41" i="8"/>
  <c r="N41" i="8" s="1"/>
  <c r="AG13" i="8"/>
  <c r="N13" i="8" s="1"/>
  <c r="AG11" i="8"/>
  <c r="N11" i="8" s="1"/>
  <c r="AG37" i="8"/>
  <c r="N37" i="8" s="1"/>
  <c r="AG38" i="8"/>
  <c r="N38" i="8" s="1"/>
  <c r="AG33" i="8"/>
  <c r="N33" i="8" s="1"/>
  <c r="AG119" i="8"/>
  <c r="N119" i="8" s="1"/>
  <c r="AG120" i="8"/>
  <c r="N120" i="8" s="1"/>
  <c r="AG97" i="8"/>
  <c r="N97" i="8" s="1"/>
  <c r="AG31" i="8"/>
  <c r="N31" i="8" s="1"/>
  <c r="AG94" i="8"/>
  <c r="N94" i="8" s="1"/>
  <c r="AG32" i="8"/>
  <c r="N32" i="8" s="1"/>
  <c r="AG34" i="8"/>
  <c r="N34" i="8" s="1"/>
  <c r="AG30" i="8"/>
  <c r="N30" i="8" s="1"/>
  <c r="AG114" i="8"/>
  <c r="N114" i="8" s="1"/>
  <c r="AG53" i="8"/>
  <c r="N53" i="8" s="1"/>
  <c r="AG112" i="8"/>
  <c r="N112" i="8" s="1"/>
  <c r="AG9" i="8"/>
  <c r="N9" i="8" s="1"/>
  <c r="AG7" i="8"/>
  <c r="N7" i="8" s="1"/>
  <c r="AG40" i="8"/>
  <c r="N40" i="8" s="1"/>
  <c r="AG78" i="8"/>
  <c r="N78" i="8" s="1"/>
  <c r="AG76" i="8"/>
  <c r="N76" i="8" s="1"/>
  <c r="AG73" i="8"/>
  <c r="N73" i="8" s="1"/>
  <c r="AG86" i="8"/>
  <c r="N86" i="8" s="1"/>
  <c r="AG93" i="8"/>
  <c r="N93" i="8" s="1"/>
  <c r="AG115" i="8"/>
  <c r="N115" i="8" s="1"/>
  <c r="AG39" i="8"/>
  <c r="N39" i="8" s="1"/>
  <c r="AG44" i="8"/>
  <c r="N44" i="8" s="1"/>
  <c r="AG106" i="8"/>
  <c r="N106" i="8" s="1"/>
  <c r="AG46" i="8"/>
  <c r="N46" i="8" s="1"/>
  <c r="AG107" i="8"/>
  <c r="N107" i="8" s="1"/>
  <c r="AG43" i="8"/>
  <c r="N43" i="8" s="1"/>
  <c r="AG67" i="8"/>
  <c r="N67" i="8" s="1"/>
  <c r="AG68" i="8"/>
  <c r="N68" i="8" s="1"/>
  <c r="AG133" i="8"/>
  <c r="N133" i="8" s="1"/>
  <c r="AG65" i="8"/>
  <c r="N65" i="8" s="1"/>
  <c r="AG58" i="8"/>
  <c r="N58" i="8" s="1"/>
  <c r="AG55" i="8"/>
  <c r="N55" i="8" s="1"/>
  <c r="AG130" i="8"/>
  <c r="N130" i="8" s="1"/>
  <c r="AG62" i="8"/>
  <c r="N62" i="8" s="1"/>
  <c r="AG95" i="8"/>
  <c r="N95" i="8" s="1"/>
  <c r="AG96" i="8"/>
  <c r="N96" i="8" s="1"/>
  <c r="AG84" i="8"/>
  <c r="N84" i="8" s="1"/>
  <c r="AG18" i="8"/>
  <c r="N18" i="8" s="1"/>
  <c r="AG81" i="8"/>
  <c r="N81" i="8" s="1"/>
  <c r="AG10" i="8"/>
  <c r="N10" i="8" s="1"/>
  <c r="AG103" i="8"/>
  <c r="N103" i="8" s="1"/>
  <c r="AG101" i="8"/>
  <c r="N101" i="8" s="1"/>
  <c r="AG79" i="8"/>
  <c r="N79" i="8" s="1"/>
  <c r="AG12" i="8"/>
  <c r="N12" i="8" s="1"/>
  <c r="AG88" i="8"/>
  <c r="N88" i="8" s="1"/>
  <c r="AG110" i="8"/>
  <c r="N110" i="8" s="1"/>
  <c r="AG42" i="8"/>
  <c r="N42" i="8" s="1"/>
  <c r="AG127" i="8"/>
  <c r="N127" i="8" s="1"/>
  <c r="AG47" i="8"/>
  <c r="N47" i="8" s="1"/>
  <c r="Y13" i="11"/>
  <c r="Y22" i="11"/>
  <c r="Y14" i="11"/>
  <c r="Y10" i="11"/>
  <c r="Y18" i="11"/>
  <c r="AF12" i="11"/>
  <c r="M12" i="11" s="1"/>
  <c r="AF18" i="11"/>
  <c r="M18" i="11" s="1"/>
  <c r="AF11" i="11"/>
  <c r="M11" i="11" s="1"/>
  <c r="AF7" i="11"/>
  <c r="M7" i="11" s="1"/>
  <c r="AF9" i="11"/>
  <c r="M9" i="11" s="1"/>
  <c r="AF20" i="11"/>
  <c r="M20" i="11" s="1"/>
  <c r="AF22" i="11"/>
  <c r="M22" i="11" s="1"/>
  <c r="AF13" i="11"/>
  <c r="M13" i="11" s="1"/>
  <c r="AF14" i="11"/>
  <c r="M14" i="11" s="1"/>
  <c r="AF17" i="11"/>
  <c r="M17" i="11" s="1"/>
  <c r="AF16" i="11"/>
  <c r="M16" i="11" s="1"/>
  <c r="AF15" i="11"/>
  <c r="M15" i="11" s="1"/>
  <c r="AF21" i="11"/>
  <c r="M21" i="11" s="1"/>
  <c r="AF10" i="11"/>
  <c r="M10" i="11" s="1"/>
  <c r="AF8" i="11"/>
  <c r="M8" i="11" s="1"/>
  <c r="AF19" i="11"/>
  <c r="M19" i="11" s="1"/>
  <c r="Y460" i="11"/>
  <c r="AJ4" i="11"/>
  <c r="AV4" i="11"/>
  <c r="BR5" i="11"/>
  <c r="Y15" i="11"/>
  <c r="Y11" i="11"/>
  <c r="Y9" i="11"/>
  <c r="AW4" i="11"/>
  <c r="Z59" i="8"/>
  <c r="Z29" i="8"/>
  <c r="Z63" i="8"/>
  <c r="Z58" i="8"/>
  <c r="AY4" i="8"/>
  <c r="AL4" i="8"/>
  <c r="Z69" i="8"/>
  <c r="Z49" i="8"/>
  <c r="Z32" i="8"/>
  <c r="Z22" i="8"/>
  <c r="Z19" i="8"/>
  <c r="AX4" i="8"/>
  <c r="Z52" i="8"/>
  <c r="Z54" i="8"/>
  <c r="Z53" i="8"/>
  <c r="Z66" i="8"/>
  <c r="Z90" i="8"/>
  <c r="Z37" i="8"/>
  <c r="Z68" i="8"/>
  <c r="Z35" i="8"/>
  <c r="Z18" i="8"/>
  <c r="Z47" i="8"/>
  <c r="Z30" i="8"/>
  <c r="Z124" i="8"/>
  <c r="Z128" i="8"/>
  <c r="Z121" i="8"/>
  <c r="Z101" i="8"/>
  <c r="Z98" i="8"/>
  <c r="Z97" i="8"/>
  <c r="Z96" i="8"/>
  <c r="Z57" i="8"/>
  <c r="Z70" i="8"/>
  <c r="Z31" i="8"/>
  <c r="Z20" i="8"/>
  <c r="Z92" i="8"/>
  <c r="Z67" i="8"/>
  <c r="Z33" i="8"/>
  <c r="Z46" i="8"/>
  <c r="Z60" i="8"/>
  <c r="Z51" i="8"/>
  <c r="Z99" i="8"/>
  <c r="Z94" i="8"/>
  <c r="Z48" i="8"/>
  <c r="Z12" i="8"/>
  <c r="Z21" i="8"/>
  <c r="Z61" i="8"/>
  <c r="Z25" i="8"/>
  <c r="Z8" i="8"/>
  <c r="Z106" i="8"/>
  <c r="Z7" i="8"/>
  <c r="Z72" i="8"/>
  <c r="Z55" i="8"/>
  <c r="Z44" i="8"/>
  <c r="Z34" i="8"/>
  <c r="Z125" i="8"/>
  <c r="Z113" i="8"/>
  <c r="Z130" i="8"/>
  <c r="Z24" i="8"/>
  <c r="Z9" i="8"/>
  <c r="Z65" i="8"/>
  <c r="Z134" i="8"/>
  <c r="Z132" i="8"/>
  <c r="Z110" i="8"/>
  <c r="Z95" i="8"/>
  <c r="Z64" i="8"/>
  <c r="Z62" i="8"/>
  <c r="Z41" i="8"/>
  <c r="Z10" i="8"/>
  <c r="Z127" i="8"/>
  <c r="Z102" i="8"/>
  <c r="Z100" i="8"/>
  <c r="Z105" i="8"/>
  <c r="Z14" i="8"/>
  <c r="Z42" i="8"/>
  <c r="Z26" i="8"/>
  <c r="Z73" i="8"/>
  <c r="Z103" i="8"/>
  <c r="Z40" i="8"/>
  <c r="Z15" i="8"/>
  <c r="Z13" i="8"/>
  <c r="Z131" i="8"/>
  <c r="Z510" i="8"/>
  <c r="Z126" i="8"/>
  <c r="Z114" i="8"/>
  <c r="Z120" i="8"/>
  <c r="Z108" i="8"/>
  <c r="Z84" i="8"/>
  <c r="Z82" i="8"/>
  <c r="Z80" i="8"/>
  <c r="Z78" i="8"/>
  <c r="Z76" i="8"/>
  <c r="Z107" i="8"/>
  <c r="Z89" i="8"/>
  <c r="Z109" i="8"/>
  <c r="Z17" i="8"/>
  <c r="Z11" i="8"/>
  <c r="Z93" i="8"/>
  <c r="Z87" i="8"/>
  <c r="Z39" i="8"/>
  <c r="Z133" i="8"/>
  <c r="Z119" i="8"/>
  <c r="Z111" i="8"/>
  <c r="Z115" i="8"/>
  <c r="Z112" i="8"/>
  <c r="Z88" i="8"/>
  <c r="Z86" i="8"/>
  <c r="Z83" i="8"/>
  <c r="Z81" i="8"/>
  <c r="Z79" i="8"/>
  <c r="Z77" i="8"/>
  <c r="Z75" i="8"/>
  <c r="Z38" i="8"/>
  <c r="Z43" i="8"/>
  <c r="Z16" i="8"/>
  <c r="BN118" i="8" l="1"/>
  <c r="BN85" i="8"/>
  <c r="BN23" i="8"/>
  <c r="BN100" i="8"/>
  <c r="BN129" i="8"/>
  <c r="BN9" i="8"/>
  <c r="BN46" i="8"/>
  <c r="BO6" i="8"/>
  <c r="BO50" i="8" s="1"/>
  <c r="E2" i="7"/>
  <c r="AT4" i="6" s="1"/>
  <c r="BN34" i="8"/>
  <c r="BN36" i="8"/>
  <c r="BN11" i="8"/>
  <c r="BN55" i="8"/>
  <c r="BN16" i="8"/>
  <c r="BN15" i="8"/>
  <c r="BN39" i="8"/>
  <c r="BN57" i="8"/>
  <c r="BN132" i="8"/>
  <c r="BN26" i="8"/>
  <c r="BN35" i="8"/>
  <c r="BN89" i="8"/>
  <c r="BN127" i="8"/>
  <c r="BN88" i="8"/>
  <c r="BN73" i="8"/>
  <c r="BN54" i="8"/>
  <c r="BN17" i="8"/>
  <c r="BN22" i="8"/>
  <c r="BN69" i="8"/>
  <c r="BN71" i="8"/>
  <c r="BN75" i="8"/>
  <c r="BN84" i="8"/>
  <c r="BN106" i="8"/>
  <c r="BN103" i="8"/>
  <c r="BN130" i="8"/>
  <c r="BN7" i="8"/>
  <c r="BN20" i="8"/>
  <c r="BN31" i="8"/>
  <c r="BN24" i="8"/>
  <c r="BN10" i="8"/>
  <c r="BN70" i="8"/>
  <c r="BN14" i="8"/>
  <c r="BN96" i="8"/>
  <c r="BN79" i="8"/>
  <c r="BN82" i="8"/>
  <c r="BN126" i="8"/>
  <c r="BN33" i="8"/>
  <c r="BN32" i="8"/>
  <c r="BN13" i="8"/>
  <c r="BN77" i="8"/>
  <c r="BN110" i="8"/>
  <c r="BN124" i="8"/>
  <c r="BN97" i="8"/>
  <c r="BN80" i="8"/>
  <c r="BN83" i="8"/>
  <c r="BN86" i="8"/>
  <c r="BN134" i="8"/>
  <c r="BN74" i="8"/>
  <c r="Y4" i="11"/>
  <c r="Z4" i="8"/>
  <c r="AA116" i="8" s="1"/>
  <c r="BN116" i="8" s="1"/>
  <c r="BO16" i="8" l="1"/>
  <c r="BO118" i="8"/>
  <c r="BO65" i="8"/>
  <c r="BO19" i="8"/>
  <c r="BO62" i="8"/>
  <c r="BO94" i="8"/>
  <c r="BO33" i="8"/>
  <c r="BO26" i="8"/>
  <c r="BO112" i="8"/>
  <c r="BO67" i="8"/>
  <c r="BO86" i="8"/>
  <c r="BO88" i="8"/>
  <c r="BO40" i="8"/>
  <c r="BO117" i="8"/>
  <c r="BO11" i="8"/>
  <c r="BO127" i="8"/>
  <c r="BO77" i="8"/>
  <c r="BO85" i="8"/>
  <c r="BO106" i="8"/>
  <c r="BO32" i="8"/>
  <c r="BO68" i="8"/>
  <c r="BO122" i="8"/>
  <c r="BO119" i="8"/>
  <c r="BO34" i="8"/>
  <c r="BO123" i="8"/>
  <c r="BO133" i="8"/>
  <c r="BO58" i="8"/>
  <c r="BO93" i="8"/>
  <c r="BO45" i="8"/>
  <c r="BO74" i="8"/>
  <c r="BO116" i="8"/>
  <c r="AR116" i="8"/>
  <c r="BC116" i="8"/>
  <c r="AQ116" i="8"/>
  <c r="BD116" i="8"/>
  <c r="AB116" i="8"/>
  <c r="AA85" i="8"/>
  <c r="AA50" i="8"/>
  <c r="BN50" i="8" s="1"/>
  <c r="AT85" i="8"/>
  <c r="BE85" i="8"/>
  <c r="AA123" i="8"/>
  <c r="AA122" i="8"/>
  <c r="BN122" i="8" s="1"/>
  <c r="AA45" i="8"/>
  <c r="BN45" i="8" s="1"/>
  <c r="AA23" i="8"/>
  <c r="BO23" i="8" s="1"/>
  <c r="AR45" i="8"/>
  <c r="BB45" i="8"/>
  <c r="AA118" i="8"/>
  <c r="AA117" i="8"/>
  <c r="AQ118" i="8"/>
  <c r="BD118" i="8"/>
  <c r="BO92" i="8"/>
  <c r="BO56" i="8"/>
  <c r="BO27" i="8"/>
  <c r="AA27" i="8"/>
  <c r="BN27" i="8" s="1"/>
  <c r="AA56" i="8"/>
  <c r="AA129" i="8"/>
  <c r="BG129" i="8" s="1"/>
  <c r="AA104" i="8"/>
  <c r="BO28" i="8"/>
  <c r="BO9" i="8"/>
  <c r="BO7" i="8"/>
  <c r="BO82" i="8"/>
  <c r="BO103" i="8"/>
  <c r="BO71" i="8"/>
  <c r="BO22" i="8"/>
  <c r="BO97" i="8"/>
  <c r="BO49" i="8"/>
  <c r="BO130" i="8"/>
  <c r="BO102" i="8"/>
  <c r="BO109" i="8"/>
  <c r="BO14" i="8"/>
  <c r="BO17" i="8"/>
  <c r="BO61" i="8"/>
  <c r="BO44" i="8"/>
  <c r="BO25" i="8"/>
  <c r="BO83" i="8"/>
  <c r="BO42" i="8"/>
  <c r="BO29" i="8"/>
  <c r="BO91" i="8"/>
  <c r="BP6" i="8"/>
  <c r="BP122" i="8" s="1"/>
  <c r="F2" i="7"/>
  <c r="AU4" i="6" s="1"/>
  <c r="BP99" i="8"/>
  <c r="BP126" i="8"/>
  <c r="BP94" i="8"/>
  <c r="BP67" i="8"/>
  <c r="BP78" i="8"/>
  <c r="BP7" i="8"/>
  <c r="BO111" i="8"/>
  <c r="BO76" i="8"/>
  <c r="BO46" i="8"/>
  <c r="BO110" i="8"/>
  <c r="BO126" i="8"/>
  <c r="BO95" i="8"/>
  <c r="BO10" i="8"/>
  <c r="BO120" i="8"/>
  <c r="BO78" i="8"/>
  <c r="BO55" i="8"/>
  <c r="BO90" i="8"/>
  <c r="BO115" i="8"/>
  <c r="BO96" i="8"/>
  <c r="BO129" i="8"/>
  <c r="BO121" i="8"/>
  <c r="BE129" i="8"/>
  <c r="AT129" i="8"/>
  <c r="AA28" i="8"/>
  <c r="AB28" i="8" s="1"/>
  <c r="AA91" i="8"/>
  <c r="Z15" i="11"/>
  <c r="Z11" i="11"/>
  <c r="BC11" i="11" s="1"/>
  <c r="Z20" i="11"/>
  <c r="Z7" i="11"/>
  <c r="Z12" i="11"/>
  <c r="Z13" i="11"/>
  <c r="Z16" i="11"/>
  <c r="Z455" i="11"/>
  <c r="AA455" i="11" s="1"/>
  <c r="Z10" i="11"/>
  <c r="Z14" i="11"/>
  <c r="Z458" i="11"/>
  <c r="AA458" i="11" s="1"/>
  <c r="Z8" i="11"/>
  <c r="Z19" i="11"/>
  <c r="BE19" i="11" s="1"/>
  <c r="Z456" i="11"/>
  <c r="AA456" i="11" s="1"/>
  <c r="Z457" i="11"/>
  <c r="AA457" i="11" s="1"/>
  <c r="Z22" i="11"/>
  <c r="Z18" i="11"/>
  <c r="Z21" i="11"/>
  <c r="Z17" i="11"/>
  <c r="Z9" i="11"/>
  <c r="AA82" i="8"/>
  <c r="AA505" i="8"/>
  <c r="AB505" i="8" s="1"/>
  <c r="AA507" i="8"/>
  <c r="AB507" i="8" s="1"/>
  <c r="AA508" i="8"/>
  <c r="AB508" i="8" s="1"/>
  <c r="AA506" i="8"/>
  <c r="AB506" i="8" s="1"/>
  <c r="AA134" i="8"/>
  <c r="AA51" i="8"/>
  <c r="BN51" i="8" s="1"/>
  <c r="AA103" i="8"/>
  <c r="AA48" i="8"/>
  <c r="AA100" i="8"/>
  <c r="AA12" i="8"/>
  <c r="AA115" i="8"/>
  <c r="AA61" i="8"/>
  <c r="BM61" i="8" s="1"/>
  <c r="AA42" i="8"/>
  <c r="BN42" i="8" s="1"/>
  <c r="AA17" i="8"/>
  <c r="AA132" i="8"/>
  <c r="AA13" i="8"/>
  <c r="BO13" i="8" s="1"/>
  <c r="AA89" i="8"/>
  <c r="AA24" i="8"/>
  <c r="BE24" i="8" s="1"/>
  <c r="AA109" i="8"/>
  <c r="AA78" i="8"/>
  <c r="BN78" i="8" s="1"/>
  <c r="AA64" i="8"/>
  <c r="BN64" i="8" s="1"/>
  <c r="AA20" i="8"/>
  <c r="AA71" i="8"/>
  <c r="BK71" i="8" s="1"/>
  <c r="AA98" i="8"/>
  <c r="AQ98" i="8" s="1"/>
  <c r="AA22" i="8"/>
  <c r="AA49" i="8"/>
  <c r="AA128" i="8"/>
  <c r="BO128" i="8" s="1"/>
  <c r="AA66" i="8"/>
  <c r="AA47" i="8"/>
  <c r="BO47" i="8" s="1"/>
  <c r="AA74" i="8"/>
  <c r="AA70" i="8"/>
  <c r="AA19" i="8"/>
  <c r="AA37" i="8"/>
  <c r="BO37" i="8" s="1"/>
  <c r="AA18" i="8"/>
  <c r="BO18" i="8" s="1"/>
  <c r="AA101" i="8"/>
  <c r="BO101" i="8" s="1"/>
  <c r="AA54" i="8"/>
  <c r="AA31" i="8"/>
  <c r="BO31" i="8" s="1"/>
  <c r="AA36" i="8"/>
  <c r="BO36" i="8" s="1"/>
  <c r="AA32" i="8"/>
  <c r="BM32" i="8" s="1"/>
  <c r="AA52" i="8"/>
  <c r="BO52" i="8" s="1"/>
  <c r="AA59" i="8"/>
  <c r="AA53" i="8"/>
  <c r="BO53" i="8" s="1"/>
  <c r="AA124" i="8"/>
  <c r="AA63" i="8"/>
  <c r="BO63" i="8" s="1"/>
  <c r="AA58" i="8"/>
  <c r="BM58" i="8" s="1"/>
  <c r="AA68" i="8"/>
  <c r="BN68" i="8" s="1"/>
  <c r="AA96" i="8"/>
  <c r="AA69" i="8"/>
  <c r="BO69" i="8" s="1"/>
  <c r="AA30" i="8"/>
  <c r="AA121" i="8"/>
  <c r="BN121" i="8" s="1"/>
  <c r="AA57" i="8"/>
  <c r="AA35" i="8"/>
  <c r="BO35" i="8" s="1"/>
  <c r="AA92" i="8"/>
  <c r="AA97" i="8"/>
  <c r="BL97" i="8" s="1"/>
  <c r="AA90" i="8"/>
  <c r="AA29" i="8"/>
  <c r="AA16" i="8"/>
  <c r="AA107" i="8"/>
  <c r="BO107" i="8" s="1"/>
  <c r="AA38" i="8"/>
  <c r="AA33" i="8"/>
  <c r="BH33" i="8" s="1"/>
  <c r="BI33" i="8" s="1"/>
  <c r="AA93" i="8"/>
  <c r="BN93" i="8" s="1"/>
  <c r="AA113" i="8"/>
  <c r="BO113" i="8" s="1"/>
  <c r="AA119" i="8"/>
  <c r="AA14" i="8"/>
  <c r="AA41" i="8"/>
  <c r="BO41" i="8" s="1"/>
  <c r="AA65" i="8"/>
  <c r="BN65" i="8" s="1"/>
  <c r="AA21" i="8"/>
  <c r="AA67" i="8"/>
  <c r="BM67" i="8" s="1"/>
  <c r="AA111" i="8"/>
  <c r="BM111" i="8" s="1"/>
  <c r="AA76" i="8"/>
  <c r="AA80" i="8"/>
  <c r="AA73" i="8"/>
  <c r="AA127" i="8"/>
  <c r="AA110" i="8"/>
  <c r="BM110" i="8" s="1"/>
  <c r="AA130" i="8"/>
  <c r="AA8" i="8"/>
  <c r="AA46" i="8"/>
  <c r="AT46" i="8" s="1"/>
  <c r="AA83" i="8"/>
  <c r="AA120" i="8"/>
  <c r="BN120" i="8" s="1"/>
  <c r="AA133" i="8"/>
  <c r="BN133" i="8" s="1"/>
  <c r="AA88" i="8"/>
  <c r="AA126" i="8"/>
  <c r="BH126" i="8" s="1"/>
  <c r="BI126" i="8" s="1"/>
  <c r="AA44" i="8"/>
  <c r="AA40" i="8"/>
  <c r="BN40" i="8" s="1"/>
  <c r="AA102" i="8"/>
  <c r="BN102" i="8" s="1"/>
  <c r="AA95" i="8"/>
  <c r="BN95" i="8" s="1"/>
  <c r="AA106" i="8"/>
  <c r="AA94" i="8"/>
  <c r="BN94" i="8" s="1"/>
  <c r="AA43" i="8"/>
  <c r="BO43" i="8" s="1"/>
  <c r="AA87" i="8"/>
  <c r="BO87" i="8" s="1"/>
  <c r="AA114" i="8"/>
  <c r="BO114" i="8" s="1"/>
  <c r="AA77" i="8"/>
  <c r="AA11" i="8"/>
  <c r="AA15" i="8"/>
  <c r="AA62" i="8"/>
  <c r="BM62" i="8" s="1"/>
  <c r="AA9" i="8"/>
  <c r="AA55" i="8"/>
  <c r="AA99" i="8"/>
  <c r="AA86" i="8"/>
  <c r="BH86" i="8" s="1"/>
  <c r="BI86" i="8" s="1"/>
  <c r="AA7" i="8"/>
  <c r="AA131" i="8"/>
  <c r="BO131" i="8" s="1"/>
  <c r="AA81" i="8"/>
  <c r="BN81" i="8" s="1"/>
  <c r="AA112" i="8"/>
  <c r="BM112" i="8" s="1"/>
  <c r="AA25" i="8"/>
  <c r="AA105" i="8"/>
  <c r="BO105" i="8" s="1"/>
  <c r="AA34" i="8"/>
  <c r="BH34" i="8" s="1"/>
  <c r="BI34" i="8" s="1"/>
  <c r="AA39" i="8"/>
  <c r="BO39" i="8" s="1"/>
  <c r="AA108" i="8"/>
  <c r="BO108" i="8" s="1"/>
  <c r="AA60" i="8"/>
  <c r="BO60" i="8" s="1"/>
  <c r="AA125" i="8"/>
  <c r="AA10" i="8"/>
  <c r="AA84" i="8"/>
  <c r="AA79" i="8"/>
  <c r="AA72" i="8"/>
  <c r="AA26" i="8"/>
  <c r="BM26" i="8" s="1"/>
  <c r="AA75" i="8"/>
  <c r="BP10" i="8" l="1"/>
  <c r="BP123" i="8"/>
  <c r="BP109" i="8"/>
  <c r="BP27" i="8"/>
  <c r="BP45" i="8"/>
  <c r="BP23" i="8"/>
  <c r="BP89" i="8"/>
  <c r="BP117" i="8"/>
  <c r="BP76" i="8"/>
  <c r="BP41" i="8"/>
  <c r="BP118" i="8"/>
  <c r="BP56" i="8"/>
  <c r="BQ117" i="8"/>
  <c r="BP116" i="8"/>
  <c r="BP50" i="8"/>
  <c r="AR24" i="8"/>
  <c r="BO66" i="8"/>
  <c r="BN66" i="8"/>
  <c r="AB118" i="8"/>
  <c r="BL118" i="8"/>
  <c r="BP15" i="8"/>
  <c r="BO15" i="8"/>
  <c r="BP85" i="8"/>
  <c r="BM115" i="8"/>
  <c r="BL115" i="8"/>
  <c r="BN91" i="8"/>
  <c r="BM91" i="8"/>
  <c r="BO20" i="8"/>
  <c r="BM20" i="8"/>
  <c r="AV116" i="8"/>
  <c r="BI116" i="8"/>
  <c r="AS50" i="8"/>
  <c r="BF50" i="8"/>
  <c r="AR85" i="8"/>
  <c r="AV85" i="8" s="1"/>
  <c r="AB85" i="8"/>
  <c r="BH85" i="8"/>
  <c r="BI85" i="8" s="1"/>
  <c r="BC50" i="8"/>
  <c r="AR50" i="8"/>
  <c r="AB50" i="8"/>
  <c r="BN49" i="8"/>
  <c r="BM49" i="8"/>
  <c r="BN123" i="8"/>
  <c r="AR123" i="8"/>
  <c r="BB122" i="8"/>
  <c r="AO122" i="8"/>
  <c r="AQ122" i="8"/>
  <c r="BD122" i="8"/>
  <c r="BD123" i="8"/>
  <c r="BI123" i="8" s="1"/>
  <c r="AQ123" i="8"/>
  <c r="AB122" i="8"/>
  <c r="AB123" i="8"/>
  <c r="AT45" i="8"/>
  <c r="AV45" i="8" s="1"/>
  <c r="AB45" i="8"/>
  <c r="BC23" i="8"/>
  <c r="AP23" i="8"/>
  <c r="AS23" i="8"/>
  <c r="BE23" i="8"/>
  <c r="BF45" i="8"/>
  <c r="BI45" i="8" s="1"/>
  <c r="AB23" i="8"/>
  <c r="BN56" i="8"/>
  <c r="BM56" i="8"/>
  <c r="BO104" i="8"/>
  <c r="BN104" i="8"/>
  <c r="BG96" i="8"/>
  <c r="AS96" i="8"/>
  <c r="AO117" i="8"/>
  <c r="BB117" i="8"/>
  <c r="BN117" i="8"/>
  <c r="BM118" i="8"/>
  <c r="AO118" i="8"/>
  <c r="AV118" i="8" s="1"/>
  <c r="BB118" i="8"/>
  <c r="BI118" i="8" s="1"/>
  <c r="AB117" i="8"/>
  <c r="BM117" i="8"/>
  <c r="AQ117" i="8"/>
  <c r="BD117" i="8"/>
  <c r="BP104" i="8"/>
  <c r="BP79" i="8"/>
  <c r="BP106" i="8"/>
  <c r="BP66" i="8"/>
  <c r="BP86" i="8"/>
  <c r="BP101" i="8"/>
  <c r="BP105" i="8"/>
  <c r="AB27" i="8"/>
  <c r="BP131" i="8"/>
  <c r="BP87" i="8"/>
  <c r="BP39" i="8"/>
  <c r="BP54" i="8"/>
  <c r="BP21" i="8"/>
  <c r="BP52" i="8"/>
  <c r="BB27" i="8"/>
  <c r="BI27" i="8" s="1"/>
  <c r="AP56" i="8"/>
  <c r="BB56" i="8"/>
  <c r="AS56" i="8"/>
  <c r="BE56" i="8"/>
  <c r="AQ27" i="8"/>
  <c r="AV27" i="8" s="1"/>
  <c r="AB56" i="8"/>
  <c r="AU129" i="8"/>
  <c r="AV129" i="8" s="1"/>
  <c r="AB129" i="8"/>
  <c r="AT104" i="8"/>
  <c r="BG104" i="8"/>
  <c r="BH104" i="8"/>
  <c r="AU104" i="8"/>
  <c r="AB104" i="8"/>
  <c r="BI129" i="8"/>
  <c r="G2" i="7"/>
  <c r="AV4" i="6" s="1"/>
  <c r="BQ6" i="8"/>
  <c r="BQ23" i="8" s="1"/>
  <c r="BQ49" i="8"/>
  <c r="BQ61" i="8"/>
  <c r="BQ101" i="8"/>
  <c r="BQ42" i="8"/>
  <c r="BQ63" i="8"/>
  <c r="BQ60" i="8"/>
  <c r="BQ20" i="8"/>
  <c r="BQ30" i="8"/>
  <c r="BQ21" i="8"/>
  <c r="BQ115" i="8"/>
  <c r="BP84" i="8"/>
  <c r="BP30" i="8"/>
  <c r="BP46" i="8"/>
  <c r="BP112" i="8"/>
  <c r="BP95" i="8"/>
  <c r="BP115" i="8"/>
  <c r="BP64" i="8"/>
  <c r="BP93" i="8"/>
  <c r="BP68" i="8"/>
  <c r="BP127" i="8"/>
  <c r="BP44" i="8"/>
  <c r="BP57" i="8"/>
  <c r="BP42" i="8"/>
  <c r="BP12" i="8"/>
  <c r="BP8" i="8"/>
  <c r="BP77" i="8"/>
  <c r="BP32" i="8"/>
  <c r="BP36" i="8"/>
  <c r="BP55" i="8"/>
  <c r="BP90" i="8"/>
  <c r="BP38" i="8"/>
  <c r="BP120" i="8"/>
  <c r="BP97" i="8"/>
  <c r="BP53" i="8"/>
  <c r="BP100" i="8"/>
  <c r="BP111" i="8"/>
  <c r="BP9" i="8"/>
  <c r="BP59" i="8"/>
  <c r="BP102" i="8"/>
  <c r="BP114" i="8"/>
  <c r="BP130" i="8"/>
  <c r="BP40" i="8"/>
  <c r="BP62" i="8"/>
  <c r="BP26" i="8"/>
  <c r="BP48" i="8"/>
  <c r="BP47" i="8"/>
  <c r="BP65" i="8"/>
  <c r="BP119" i="8"/>
  <c r="BP107" i="8"/>
  <c r="BP17" i="8"/>
  <c r="BP34" i="8"/>
  <c r="BP88" i="8"/>
  <c r="BP33" i="8"/>
  <c r="BP113" i="8"/>
  <c r="BP82" i="8"/>
  <c r="BP29" i="8"/>
  <c r="BP91" i="8"/>
  <c r="BP80" i="8"/>
  <c r="BP124" i="8"/>
  <c r="BP19" i="8"/>
  <c r="BP92" i="8"/>
  <c r="BP121" i="8"/>
  <c r="BP25" i="8"/>
  <c r="BP81" i="8"/>
  <c r="BP128" i="8"/>
  <c r="BP72" i="8"/>
  <c r="BP14" i="8"/>
  <c r="BP60" i="8"/>
  <c r="BP18" i="8"/>
  <c r="BP43" i="8"/>
  <c r="BP37" i="8"/>
  <c r="BP110" i="8"/>
  <c r="BP98" i="8"/>
  <c r="BP58" i="8"/>
  <c r="BP74" i="8"/>
  <c r="BP61" i="8"/>
  <c r="BP31" i="8"/>
  <c r="BP133" i="8"/>
  <c r="BP108" i="8"/>
  <c r="BP96" i="8"/>
  <c r="BP49" i="8"/>
  <c r="BP28" i="8"/>
  <c r="BP129" i="8"/>
  <c r="BP51" i="8"/>
  <c r="AS51" i="8"/>
  <c r="AV51" i="8" s="1"/>
  <c r="BP70" i="8"/>
  <c r="BC28" i="8"/>
  <c r="BI28" i="8" s="1"/>
  <c r="AQ28" i="8"/>
  <c r="AV28" i="8" s="1"/>
  <c r="BN28" i="8"/>
  <c r="AS91" i="8"/>
  <c r="AQ91" i="8"/>
  <c r="BC91" i="8"/>
  <c r="BI91" i="8" s="1"/>
  <c r="AB91" i="8"/>
  <c r="BM119" i="8"/>
  <c r="BN119" i="8"/>
  <c r="BG83" i="8"/>
  <c r="AU83" i="8"/>
  <c r="BL74" i="8"/>
  <c r="BD74" i="8"/>
  <c r="AQ74" i="8"/>
  <c r="BN72" i="8"/>
  <c r="BO72" i="8"/>
  <c r="AU54" i="8"/>
  <c r="BG54" i="8"/>
  <c r="BN48" i="8"/>
  <c r="BO48" i="8"/>
  <c r="BH46" i="8"/>
  <c r="BF46" i="8"/>
  <c r="AS46" i="8"/>
  <c r="AV46" i="8" s="1"/>
  <c r="BM25" i="8"/>
  <c r="BN25" i="8"/>
  <c r="BN99" i="8"/>
  <c r="BO99" i="8"/>
  <c r="BC132" i="8"/>
  <c r="BI132" i="8" s="1"/>
  <c r="BP132" i="8"/>
  <c r="BH103" i="8"/>
  <c r="BI103" i="8" s="1"/>
  <c r="BN63" i="8"/>
  <c r="BP63" i="8"/>
  <c r="BD121" i="8"/>
  <c r="BM121" i="8"/>
  <c r="BH14" i="8"/>
  <c r="BI14" i="8" s="1"/>
  <c r="BD7" i="11"/>
  <c r="BD4" i="11" s="1"/>
  <c r="AQ7" i="11"/>
  <c r="BG125" i="8"/>
  <c r="BI125" i="8" s="1"/>
  <c r="AS125" i="8"/>
  <c r="BN114" i="8"/>
  <c r="BE114" i="8"/>
  <c r="BM44" i="8"/>
  <c r="BN44" i="8"/>
  <c r="BO21" i="8"/>
  <c r="BN21" i="8"/>
  <c r="BO38" i="8"/>
  <c r="AR38" i="8"/>
  <c r="BP75" i="8"/>
  <c r="AQ75" i="8"/>
  <c r="BN8" i="8"/>
  <c r="BO8" i="8"/>
  <c r="BN29" i="8"/>
  <c r="BD29" i="8"/>
  <c r="BO98" i="8"/>
  <c r="AR98" i="8"/>
  <c r="AQ40" i="8"/>
  <c r="BM40" i="8"/>
  <c r="BA133" i="8"/>
  <c r="BI133" i="8" s="1"/>
  <c r="BM133" i="8"/>
  <c r="BI19" i="8"/>
  <c r="BN19" i="8"/>
  <c r="BC134" i="8"/>
  <c r="BI134" i="8" s="1"/>
  <c r="BP134" i="8"/>
  <c r="BH73" i="8"/>
  <c r="BI73" i="8" s="1"/>
  <c r="BP73" i="8"/>
  <c r="BH92" i="8"/>
  <c r="BI92" i="8" s="1"/>
  <c r="BH30" i="8"/>
  <c r="BI30" i="8" s="1"/>
  <c r="BO30" i="8"/>
  <c r="BI70" i="8"/>
  <c r="BO70" i="8"/>
  <c r="BO24" i="8"/>
  <c r="BP24" i="8"/>
  <c r="BQ17" i="8"/>
  <c r="AR12" i="8"/>
  <c r="AV12" i="8" s="1"/>
  <c r="BO12" i="8"/>
  <c r="BH15" i="8"/>
  <c r="BI15" i="8" s="1"/>
  <c r="BH69" i="8"/>
  <c r="BI69" i="8" s="1"/>
  <c r="BI59" i="8"/>
  <c r="BO59" i="8"/>
  <c r="BI90" i="8"/>
  <c r="BN90" i="8"/>
  <c r="BH71" i="8"/>
  <c r="BI71" i="8" s="1"/>
  <c r="BP71" i="8"/>
  <c r="BH13" i="8"/>
  <c r="BI13" i="8" s="1"/>
  <c r="BP13" i="8"/>
  <c r="BE11" i="8"/>
  <c r="BI11" i="8" s="1"/>
  <c r="AB12" i="8"/>
  <c r="AN10" i="11"/>
  <c r="AZ10" i="11"/>
  <c r="BJ16" i="11"/>
  <c r="BE16" i="11"/>
  <c r="AR16" i="11"/>
  <c r="AT16" i="11" s="1"/>
  <c r="BQ7" i="11"/>
  <c r="BB7" i="11"/>
  <c r="BM11" i="11"/>
  <c r="BB11" i="11"/>
  <c r="AP11" i="11"/>
  <c r="BA12" i="11"/>
  <c r="BG12" i="11" s="1"/>
  <c r="AO12" i="11"/>
  <c r="BL15" i="11"/>
  <c r="BC15" i="11"/>
  <c r="AP15" i="11"/>
  <c r="AP21" i="11"/>
  <c r="BA21" i="11"/>
  <c r="BJ14" i="11"/>
  <c r="AN14" i="11"/>
  <c r="AZ14" i="11"/>
  <c r="BA13" i="11"/>
  <c r="BK13" i="11"/>
  <c r="AO13" i="11"/>
  <c r="BJ20" i="11"/>
  <c r="AP20" i="11"/>
  <c r="AZ9" i="11"/>
  <c r="AL9" i="11"/>
  <c r="BJ9" i="11"/>
  <c r="BB17" i="11"/>
  <c r="AP17" i="11"/>
  <c r="BK17" i="11"/>
  <c r="AZ18" i="11"/>
  <c r="BL18" i="11"/>
  <c r="AL18" i="11"/>
  <c r="AP22" i="11"/>
  <c r="BC22" i="11"/>
  <c r="BG22" i="11" s="1"/>
  <c r="AO8" i="11"/>
  <c r="BB8" i="11"/>
  <c r="BL8" i="11"/>
  <c r="AA21" i="11"/>
  <c r="BC21" i="11"/>
  <c r="AQ21" i="11"/>
  <c r="BL21" i="11"/>
  <c r="AA19" i="11"/>
  <c r="BN19" i="11"/>
  <c r="AQ19" i="11"/>
  <c r="AT19" i="11" s="1"/>
  <c r="BC19" i="11"/>
  <c r="BG19" i="11" s="1"/>
  <c r="AA14" i="11"/>
  <c r="BN14" i="11"/>
  <c r="BE14" i="11"/>
  <c r="AR14" i="11"/>
  <c r="AA13" i="11"/>
  <c r="AP13" i="11"/>
  <c r="BC13" i="11"/>
  <c r="BL13" i="11"/>
  <c r="AA20" i="11"/>
  <c r="BC20" i="11"/>
  <c r="BG20" i="11" s="1"/>
  <c r="BP20" i="11"/>
  <c r="AR20" i="11"/>
  <c r="AA9" i="11"/>
  <c r="BB9" i="11"/>
  <c r="AO9" i="11"/>
  <c r="BK9" i="11"/>
  <c r="AA18" i="11"/>
  <c r="BB18" i="11"/>
  <c r="AP18" i="11"/>
  <c r="BM18" i="11"/>
  <c r="AA12" i="11"/>
  <c r="BN12" i="11"/>
  <c r="AQ12" i="11"/>
  <c r="AA15" i="11"/>
  <c r="BO15" i="11"/>
  <c r="AS15" i="11"/>
  <c r="BF15" i="11"/>
  <c r="AA17" i="11"/>
  <c r="BP17" i="11"/>
  <c r="AS17" i="11"/>
  <c r="BF17" i="11"/>
  <c r="AA22" i="11"/>
  <c r="BK22" i="11"/>
  <c r="AN22" i="11"/>
  <c r="AA8" i="11"/>
  <c r="AR8" i="11"/>
  <c r="BE8" i="11"/>
  <c r="BO8" i="11"/>
  <c r="AM4" i="11"/>
  <c r="AA10" i="11"/>
  <c r="BK10" i="11"/>
  <c r="AK10" i="11"/>
  <c r="AK4" i="11" s="1"/>
  <c r="AX10" i="11"/>
  <c r="AA16" i="11"/>
  <c r="BF16" i="11"/>
  <c r="BP16" i="11"/>
  <c r="AA7" i="11"/>
  <c r="O4" i="11"/>
  <c r="BC7" i="11"/>
  <c r="P4" i="11"/>
  <c r="N4" i="11"/>
  <c r="Q4" i="11"/>
  <c r="BL7" i="11"/>
  <c r="AP7" i="11"/>
  <c r="AI4" i="11"/>
  <c r="AA11" i="11"/>
  <c r="AR11" i="11"/>
  <c r="BE11" i="11"/>
  <c r="BP11" i="11"/>
  <c r="BP5" i="11" s="1"/>
  <c r="BP103" i="8"/>
  <c r="AB82" i="8"/>
  <c r="BB82" i="8"/>
  <c r="BI82" i="8" s="1"/>
  <c r="AP82" i="8"/>
  <c r="AV82" i="8" s="1"/>
  <c r="Q4" i="8"/>
  <c r="BN12" i="8"/>
  <c r="AR127" i="8"/>
  <c r="AV127" i="8" s="1"/>
  <c r="BF127" i="8"/>
  <c r="BI127" i="8" s="1"/>
  <c r="AS130" i="8"/>
  <c r="AV130" i="8" s="1"/>
  <c r="BD130" i="8"/>
  <c r="BI130" i="8" s="1"/>
  <c r="AT128" i="8"/>
  <c r="AV128" i="8" s="1"/>
  <c r="BE128" i="8"/>
  <c r="BI128" i="8" s="1"/>
  <c r="AU131" i="8"/>
  <c r="AV131" i="8" s="1"/>
  <c r="BG131" i="8"/>
  <c r="BI131" i="8" s="1"/>
  <c r="AZ79" i="8"/>
  <c r="BI79" i="8" s="1"/>
  <c r="AB125" i="8"/>
  <c r="AU125" i="8"/>
  <c r="AN53" i="8"/>
  <c r="AV70" i="8"/>
  <c r="AB24" i="8"/>
  <c r="AV24" i="8"/>
  <c r="BE12" i="8"/>
  <c r="BI12" i="8" s="1"/>
  <c r="AN80" i="8"/>
  <c r="AV80" i="8" s="1"/>
  <c r="AV14" i="8"/>
  <c r="AK59" i="8"/>
  <c r="BB89" i="8"/>
  <c r="BI89" i="8" s="1"/>
  <c r="BD42" i="8"/>
  <c r="BI42" i="8" s="1"/>
  <c r="AM9" i="8"/>
  <c r="AZ9" i="8"/>
  <c r="BD24" i="8"/>
  <c r="BI24" i="8" s="1"/>
  <c r="BD78" i="8"/>
  <c r="BI78" i="8" s="1"/>
  <c r="AB13" i="8"/>
  <c r="BN61" i="8"/>
  <c r="AT100" i="8"/>
  <c r="AV100" i="8" s="1"/>
  <c r="BA113" i="8"/>
  <c r="BI113" i="8" s="1"/>
  <c r="AZ47" i="8"/>
  <c r="BI47" i="8" s="1"/>
  <c r="BD109" i="8"/>
  <c r="BI109" i="8" s="1"/>
  <c r="AQ132" i="8"/>
  <c r="AV132" i="8" s="1"/>
  <c r="AQ115" i="8"/>
  <c r="AV115" i="8" s="1"/>
  <c r="BD48" i="8"/>
  <c r="BI48" i="8" s="1"/>
  <c r="AR134" i="8"/>
  <c r="AV134" i="8" s="1"/>
  <c r="BG61" i="8"/>
  <c r="BI61" i="8" s="1"/>
  <c r="AU13" i="8"/>
  <c r="AV13" i="8" s="1"/>
  <c r="AR78" i="8"/>
  <c r="AV78" i="8" s="1"/>
  <c r="AB61" i="8"/>
  <c r="BO100" i="8"/>
  <c r="AB109" i="8"/>
  <c r="BM48" i="8"/>
  <c r="BN109" i="8"/>
  <c r="AP48" i="8"/>
  <c r="AV48" i="8" s="1"/>
  <c r="BN115" i="8"/>
  <c r="AT61" i="8"/>
  <c r="AV61" i="8" s="1"/>
  <c r="BF51" i="8"/>
  <c r="BI51" i="8" s="1"/>
  <c r="AB100" i="8"/>
  <c r="AR42" i="8"/>
  <c r="AV42" i="8" s="1"/>
  <c r="AB78" i="8"/>
  <c r="BM78" i="8"/>
  <c r="AB51" i="8"/>
  <c r="BF100" i="8"/>
  <c r="BI100" i="8" s="1"/>
  <c r="AB42" i="8"/>
  <c r="BO89" i="8"/>
  <c r="AS64" i="8"/>
  <c r="AV64" i="8" s="1"/>
  <c r="BO64" i="8"/>
  <c r="AB64" i="8"/>
  <c r="AB134" i="8"/>
  <c r="BO51" i="8"/>
  <c r="BF64" i="8"/>
  <c r="BI64" i="8" s="1"/>
  <c r="AR109" i="8"/>
  <c r="AV109" i="8" s="1"/>
  <c r="BO132" i="8"/>
  <c r="AB115" i="8"/>
  <c r="BD115" i="8"/>
  <c r="BI115" i="8" s="1"/>
  <c r="BM42" i="8"/>
  <c r="BO134" i="8"/>
  <c r="AB89" i="8"/>
  <c r="AB48" i="8"/>
  <c r="AB132" i="8"/>
  <c r="AO89" i="8"/>
  <c r="AV89" i="8" s="1"/>
  <c r="BE17" i="8"/>
  <c r="BI17" i="8" s="1"/>
  <c r="AB17" i="8"/>
  <c r="AT17" i="8"/>
  <c r="AV17" i="8" s="1"/>
  <c r="AB103" i="8"/>
  <c r="AU103" i="8"/>
  <c r="AV103" i="8" s="1"/>
  <c r="AR75" i="8"/>
  <c r="AB75" i="8"/>
  <c r="BC75" i="8"/>
  <c r="BI75" i="8" s="1"/>
  <c r="BO75" i="8"/>
  <c r="AB105" i="8"/>
  <c r="BE105" i="8"/>
  <c r="BI105" i="8" s="1"/>
  <c r="AT105" i="8"/>
  <c r="AV105" i="8" s="1"/>
  <c r="BN105" i="8"/>
  <c r="AS86" i="8"/>
  <c r="AV86" i="8" s="1"/>
  <c r="AB86" i="8"/>
  <c r="AR87" i="8"/>
  <c r="AV87" i="8" s="1"/>
  <c r="BE87" i="8"/>
  <c r="BI87" i="8" s="1"/>
  <c r="AB87" i="8"/>
  <c r="BN87" i="8"/>
  <c r="AU126" i="8"/>
  <c r="AV126" i="8" s="1"/>
  <c r="AB126" i="8"/>
  <c r="AB130" i="8"/>
  <c r="BM130" i="8"/>
  <c r="AB67" i="8"/>
  <c r="BF67" i="8"/>
  <c r="BI67" i="8" s="1"/>
  <c r="BN67" i="8"/>
  <c r="AS67" i="8"/>
  <c r="AV67" i="8" s="1"/>
  <c r="AU33" i="8"/>
  <c r="AV33" i="8" s="1"/>
  <c r="AB33" i="8"/>
  <c r="BP35" i="8"/>
  <c r="AT35" i="8"/>
  <c r="AV35" i="8" s="1"/>
  <c r="AB35" i="8"/>
  <c r="BF35" i="8"/>
  <c r="BI35" i="8" s="1"/>
  <c r="AR58" i="8"/>
  <c r="AV58" i="8" s="1"/>
  <c r="BF58" i="8"/>
  <c r="BI58" i="8" s="1"/>
  <c r="AB58" i="8"/>
  <c r="BN58" i="8"/>
  <c r="BM36" i="8"/>
  <c r="AQ36" i="8"/>
  <c r="AV36" i="8" s="1"/>
  <c r="BD36" i="8"/>
  <c r="BI36" i="8" s="1"/>
  <c r="AB36" i="8"/>
  <c r="AS18" i="8"/>
  <c r="AV18" i="8" s="1"/>
  <c r="BN18" i="8"/>
  <c r="AB18" i="8"/>
  <c r="BE18" i="8"/>
  <c r="BI18" i="8" s="1"/>
  <c r="BN128" i="8"/>
  <c r="AB128" i="8"/>
  <c r="AB98" i="8"/>
  <c r="BF98" i="8"/>
  <c r="BI98" i="8" s="1"/>
  <c r="BN98" i="8"/>
  <c r="AS98" i="8"/>
  <c r="BB26" i="8"/>
  <c r="BI26" i="8" s="1"/>
  <c r="AO26" i="8"/>
  <c r="AV26" i="8" s="1"/>
  <c r="AB26" i="8"/>
  <c r="BL26" i="8"/>
  <c r="AT84" i="8"/>
  <c r="AV84" i="8" s="1"/>
  <c r="BO84" i="8"/>
  <c r="AB84" i="8"/>
  <c r="BE84" i="8"/>
  <c r="BI84" i="8" s="1"/>
  <c r="AU108" i="8"/>
  <c r="AV108" i="8" s="1"/>
  <c r="BG108" i="8"/>
  <c r="BI108" i="8" s="1"/>
  <c r="AB108" i="8"/>
  <c r="BN108" i="8"/>
  <c r="BD39" i="8"/>
  <c r="BI39" i="8" s="1"/>
  <c r="AB39" i="8"/>
  <c r="AR39" i="8"/>
  <c r="AV39" i="8" s="1"/>
  <c r="BM39" i="8"/>
  <c r="AQ62" i="8"/>
  <c r="AV62" i="8" s="1"/>
  <c r="BN62" i="8"/>
  <c r="AB62" i="8"/>
  <c r="BD62" i="8"/>
  <c r="BI62" i="8" s="1"/>
  <c r="AT77" i="8"/>
  <c r="AV77" i="8" s="1"/>
  <c r="BF77" i="8"/>
  <c r="BI77" i="8" s="1"/>
  <c r="AB77" i="8"/>
  <c r="AB94" i="8"/>
  <c r="BM94" i="8"/>
  <c r="BC94" i="8"/>
  <c r="BI94" i="8" s="1"/>
  <c r="AQ94" i="8"/>
  <c r="AV94" i="8" s="1"/>
  <c r="BD40" i="8"/>
  <c r="BI40" i="8" s="1"/>
  <c r="AR40" i="8"/>
  <c r="AB40" i="8"/>
  <c r="BL40" i="8"/>
  <c r="BL133" i="8"/>
  <c r="AV133" i="8"/>
  <c r="AB133" i="8"/>
  <c r="AQ8" i="8"/>
  <c r="AV8" i="8" s="1"/>
  <c r="BM8" i="8"/>
  <c r="AB8" i="8"/>
  <c r="BD8" i="8"/>
  <c r="BI8" i="8" s="1"/>
  <c r="BQ127" i="8"/>
  <c r="AB127" i="8"/>
  <c r="BF76" i="8"/>
  <c r="BI76" i="8" s="1"/>
  <c r="BN76" i="8"/>
  <c r="AB76" i="8"/>
  <c r="AS76" i="8"/>
  <c r="AV76" i="8" s="1"/>
  <c r="AS65" i="8"/>
  <c r="AV65" i="8" s="1"/>
  <c r="BC65" i="8"/>
  <c r="BI65" i="8" s="1"/>
  <c r="BM65" i="8"/>
  <c r="AB65" i="8"/>
  <c r="AO113" i="8"/>
  <c r="AV113" i="8" s="1"/>
  <c r="AB113" i="8"/>
  <c r="BN113" i="8"/>
  <c r="BN107" i="8"/>
  <c r="AB107" i="8"/>
  <c r="AT107" i="8"/>
  <c r="AV107" i="8" s="1"/>
  <c r="BG107" i="8"/>
  <c r="BI107" i="8" s="1"/>
  <c r="BC97" i="8"/>
  <c r="BI97" i="8" s="1"/>
  <c r="AQ97" i="8"/>
  <c r="AV97" i="8" s="1"/>
  <c r="BK97" i="8"/>
  <c r="AB97" i="8"/>
  <c r="AB121" i="8"/>
  <c r="AQ121" i="8"/>
  <c r="AV121" i="8" s="1"/>
  <c r="BE121" i="8"/>
  <c r="BL121" i="8"/>
  <c r="AR96" i="8"/>
  <c r="AV96" i="8" s="1"/>
  <c r="AB96" i="8"/>
  <c r="BF96" i="8"/>
  <c r="BG124" i="8"/>
  <c r="BI124" i="8" s="1"/>
  <c r="BO124" i="8"/>
  <c r="AB124" i="8"/>
  <c r="AU124" i="8"/>
  <c r="AV124" i="8" s="1"/>
  <c r="BC52" i="8"/>
  <c r="BI52" i="8" s="1"/>
  <c r="AB52" i="8"/>
  <c r="AP52" i="8"/>
  <c r="AV52" i="8" s="1"/>
  <c r="BN52" i="8"/>
  <c r="AB54" i="8"/>
  <c r="AR54" i="8"/>
  <c r="BE54" i="8"/>
  <c r="BO54" i="8"/>
  <c r="AP19" i="8"/>
  <c r="AV19" i="8" s="1"/>
  <c r="BM19" i="8"/>
  <c r="AB19" i="8"/>
  <c r="AB47" i="8"/>
  <c r="BN47" i="8"/>
  <c r="AO47" i="8"/>
  <c r="AV47" i="8" s="1"/>
  <c r="AS20" i="8"/>
  <c r="AV20" i="8" s="1"/>
  <c r="AB20" i="8"/>
  <c r="BF20" i="8"/>
  <c r="BI20" i="8" s="1"/>
  <c r="BP20" i="8"/>
  <c r="AR72" i="8"/>
  <c r="AV72" i="8" s="1"/>
  <c r="BE72" i="8"/>
  <c r="BI72" i="8" s="1"/>
  <c r="AB72" i="8"/>
  <c r="BM72" i="8"/>
  <c r="AT10" i="8"/>
  <c r="AV10" i="8" s="1"/>
  <c r="BG10" i="8"/>
  <c r="BI10" i="8" s="1"/>
  <c r="AB10" i="8"/>
  <c r="AU34" i="8"/>
  <c r="AV34" i="8" s="1"/>
  <c r="AB34" i="8"/>
  <c r="BF112" i="8"/>
  <c r="BI112" i="8" s="1"/>
  <c r="BN112" i="8"/>
  <c r="AB112" i="8"/>
  <c r="AS112" i="8"/>
  <c r="AV112" i="8" s="1"/>
  <c r="BG7" i="8"/>
  <c r="BI7" i="8" s="1"/>
  <c r="AT7" i="8"/>
  <c r="AV7" i="8" s="1"/>
  <c r="AB7" i="8"/>
  <c r="AB55" i="8"/>
  <c r="BE55" i="8"/>
  <c r="BI55" i="8" s="1"/>
  <c r="AS55" i="8"/>
  <c r="AV55" i="8" s="1"/>
  <c r="AT114" i="8"/>
  <c r="AV114" i="8" s="1"/>
  <c r="BM114" i="8"/>
  <c r="AB114" i="8"/>
  <c r="BF114" i="8"/>
  <c r="AT106" i="8"/>
  <c r="AV106" i="8" s="1"/>
  <c r="AB106" i="8"/>
  <c r="BG106" i="8"/>
  <c r="BI106" i="8" s="1"/>
  <c r="AB44" i="8"/>
  <c r="BL44" i="8"/>
  <c r="BB44" i="8"/>
  <c r="BI44" i="8" s="1"/>
  <c r="AR44" i="8"/>
  <c r="AV44" i="8" s="1"/>
  <c r="BM120" i="8"/>
  <c r="BE120" i="8"/>
  <c r="BI120" i="8" s="1"/>
  <c r="AT120" i="8"/>
  <c r="AV120" i="8" s="1"/>
  <c r="AB120" i="8"/>
  <c r="AU73" i="8"/>
  <c r="AV73" i="8" s="1"/>
  <c r="BO73" i="8"/>
  <c r="AB73" i="8"/>
  <c r="BN111" i="8"/>
  <c r="BE111" i="8"/>
  <c r="BI111" i="8" s="1"/>
  <c r="AB111" i="8"/>
  <c r="AQ111" i="8"/>
  <c r="AV111" i="8" s="1"/>
  <c r="AR41" i="8"/>
  <c r="AV41" i="8" s="1"/>
  <c r="BN41" i="8"/>
  <c r="BD41" i="8"/>
  <c r="BI41" i="8" s="1"/>
  <c r="AB41" i="8"/>
  <c r="BC93" i="8"/>
  <c r="BI93" i="8" s="1"/>
  <c r="AB93" i="8"/>
  <c r="AQ93" i="8"/>
  <c r="AV93" i="8" s="1"/>
  <c r="BM93" i="8"/>
  <c r="BP16" i="8"/>
  <c r="AS16" i="8"/>
  <c r="AV16" i="8" s="1"/>
  <c r="BE16" i="8"/>
  <c r="BI16" i="8" s="1"/>
  <c r="AB16" i="8"/>
  <c r="BQ92" i="8"/>
  <c r="AT92" i="8"/>
  <c r="AV92" i="8" s="1"/>
  <c r="AB92" i="8"/>
  <c r="AB30" i="8"/>
  <c r="BN30" i="8"/>
  <c r="AU30" i="8"/>
  <c r="AV30" i="8" s="1"/>
  <c r="AB68" i="8"/>
  <c r="AS68" i="8"/>
  <c r="AV68" i="8" s="1"/>
  <c r="BM68" i="8"/>
  <c r="BE68" i="8"/>
  <c r="BI68" i="8" s="1"/>
  <c r="BN53" i="8"/>
  <c r="BB53" i="8"/>
  <c r="BI53" i="8" s="1"/>
  <c r="AB53" i="8"/>
  <c r="BL32" i="8"/>
  <c r="AP32" i="8"/>
  <c r="AV32" i="8" s="1"/>
  <c r="AB32" i="8"/>
  <c r="BC32" i="8"/>
  <c r="BI32" i="8" s="1"/>
  <c r="AR101" i="8"/>
  <c r="AV101" i="8" s="1"/>
  <c r="BE101" i="8"/>
  <c r="BI101" i="8" s="1"/>
  <c r="AB101" i="8"/>
  <c r="BN101" i="8"/>
  <c r="AB70" i="8"/>
  <c r="BD66" i="8"/>
  <c r="BI66" i="8" s="1"/>
  <c r="BK66" i="8"/>
  <c r="AQ66" i="8"/>
  <c r="AV66" i="8" s="1"/>
  <c r="AB66" i="8"/>
  <c r="AS22" i="8"/>
  <c r="AV22" i="8" s="1"/>
  <c r="AB22" i="8"/>
  <c r="BE22" i="8"/>
  <c r="BI22" i="8" s="1"/>
  <c r="BP22" i="8"/>
  <c r="AB79" i="8"/>
  <c r="AR79" i="8"/>
  <c r="AV79" i="8" s="1"/>
  <c r="BO79" i="8"/>
  <c r="BO81" i="8"/>
  <c r="BF81" i="8"/>
  <c r="BI81" i="8" s="1"/>
  <c r="AB81" i="8"/>
  <c r="AS81" i="8"/>
  <c r="AV81" i="8" s="1"/>
  <c r="AU15" i="8"/>
  <c r="AV15" i="8" s="1"/>
  <c r="AB15" i="8"/>
  <c r="BD95" i="8"/>
  <c r="BI95" i="8" s="1"/>
  <c r="BM95" i="8"/>
  <c r="AR95" i="8"/>
  <c r="AV95" i="8" s="1"/>
  <c r="AB95" i="8"/>
  <c r="BP83" i="8"/>
  <c r="AB83" i="8"/>
  <c r="AR83" i="8"/>
  <c r="BE83" i="8"/>
  <c r="BO80" i="8"/>
  <c r="BC80" i="8"/>
  <c r="BI80" i="8" s="1"/>
  <c r="AB80" i="8"/>
  <c r="AB14" i="8"/>
  <c r="AR29" i="8"/>
  <c r="AV29" i="8" s="1"/>
  <c r="BE29" i="8"/>
  <c r="BM29" i="8"/>
  <c r="AB29" i="8"/>
  <c r="AB69" i="8"/>
  <c r="AT69" i="8"/>
  <c r="AV69" i="8" s="1"/>
  <c r="BP69" i="8"/>
  <c r="AB59" i="8"/>
  <c r="BN59" i="8"/>
  <c r="AB60" i="8"/>
  <c r="BN60" i="8"/>
  <c r="BE60" i="8"/>
  <c r="BI60" i="8" s="1"/>
  <c r="AR60" i="8"/>
  <c r="AV60" i="8" s="1"/>
  <c r="BC25" i="8"/>
  <c r="BI25" i="8" s="1"/>
  <c r="AP25" i="8"/>
  <c r="AV25" i="8" s="1"/>
  <c r="BL25" i="8"/>
  <c r="AB25" i="8"/>
  <c r="AB131" i="8"/>
  <c r="BN131" i="8"/>
  <c r="AB99" i="8"/>
  <c r="BM99" i="8"/>
  <c r="AO99" i="8"/>
  <c r="AV99" i="8" s="1"/>
  <c r="BC99" i="8"/>
  <c r="BI99" i="8" s="1"/>
  <c r="AB9" i="8"/>
  <c r="BM9" i="8"/>
  <c r="AS11" i="8"/>
  <c r="AV11" i="8" s="1"/>
  <c r="AB11" i="8"/>
  <c r="BP11" i="8"/>
  <c r="BF43" i="8"/>
  <c r="BI43" i="8" s="1"/>
  <c r="AB43" i="8"/>
  <c r="BN43" i="8"/>
  <c r="AT43" i="8"/>
  <c r="AV43" i="8" s="1"/>
  <c r="AR102" i="8"/>
  <c r="AV102" i="8" s="1"/>
  <c r="BM102" i="8"/>
  <c r="AB102" i="8"/>
  <c r="BF102" i="8"/>
  <c r="BI102" i="8" s="1"/>
  <c r="BQ88" i="8"/>
  <c r="BB88" i="8"/>
  <c r="BI88" i="8" s="1"/>
  <c r="AB88" i="8"/>
  <c r="AO88" i="8"/>
  <c r="AV88" i="8" s="1"/>
  <c r="AB46" i="8"/>
  <c r="BC110" i="8"/>
  <c r="BI110" i="8" s="1"/>
  <c r="BL110" i="8"/>
  <c r="AB110" i="8"/>
  <c r="AR110" i="8"/>
  <c r="AV110" i="8" s="1"/>
  <c r="BD21" i="8"/>
  <c r="BI21" i="8" s="1"/>
  <c r="BM21" i="8"/>
  <c r="AB21" i="8"/>
  <c r="AQ21" i="8"/>
  <c r="AV21" i="8" s="1"/>
  <c r="AT119" i="8"/>
  <c r="AV119" i="8" s="1"/>
  <c r="BL119" i="8"/>
  <c r="BG119" i="8"/>
  <c r="BI119" i="8" s="1"/>
  <c r="AB119" i="8"/>
  <c r="BF38" i="8"/>
  <c r="BI38" i="8" s="1"/>
  <c r="BN38" i="8"/>
  <c r="AB38" i="8"/>
  <c r="AS38" i="8"/>
  <c r="AB90" i="8"/>
  <c r="BM90" i="8"/>
  <c r="AS90" i="8"/>
  <c r="AV90" i="8" s="1"/>
  <c r="AR57" i="8"/>
  <c r="AV57" i="8" s="1"/>
  <c r="BE57" i="8"/>
  <c r="BI57" i="8" s="1"/>
  <c r="BO57" i="8"/>
  <c r="AB57" i="8"/>
  <c r="BF63" i="8"/>
  <c r="BI63" i="8" s="1"/>
  <c r="AB63" i="8"/>
  <c r="BK63" i="8"/>
  <c r="AT63" i="8"/>
  <c r="AV63" i="8" s="1"/>
  <c r="AS31" i="8"/>
  <c r="AV31" i="8" s="1"/>
  <c r="AB31" i="8"/>
  <c r="BM31" i="8"/>
  <c r="BF31" i="8"/>
  <c r="BI31" i="8" s="1"/>
  <c r="AB37" i="8"/>
  <c r="AQ37" i="8"/>
  <c r="AV37" i="8" s="1"/>
  <c r="BN37" i="8"/>
  <c r="BD37" i="8"/>
  <c r="BI37" i="8" s="1"/>
  <c r="AS74" i="8"/>
  <c r="AB74" i="8"/>
  <c r="BK74" i="8"/>
  <c r="BF74" i="8"/>
  <c r="AB49" i="8"/>
  <c r="AR49" i="8"/>
  <c r="AV49" i="8" s="1"/>
  <c r="BC49" i="8"/>
  <c r="BI49" i="8" s="1"/>
  <c r="BL49" i="8"/>
  <c r="BQ71" i="8"/>
  <c r="AU71" i="8"/>
  <c r="AV71" i="8" s="1"/>
  <c r="AB71" i="8"/>
  <c r="BQ11" i="8" l="1"/>
  <c r="BQ39" i="8"/>
  <c r="BQ82" i="8"/>
  <c r="BQ22" i="8"/>
  <c r="BQ44" i="8"/>
  <c r="BQ47" i="8"/>
  <c r="BQ68" i="8"/>
  <c r="BQ107" i="8"/>
  <c r="BQ36" i="8"/>
  <c r="BQ80" i="8"/>
  <c r="BQ85" i="8"/>
  <c r="BQ116" i="8"/>
  <c r="BQ33" i="8"/>
  <c r="BQ64" i="8"/>
  <c r="BQ54" i="8"/>
  <c r="BQ105" i="8"/>
  <c r="BQ34" i="8"/>
  <c r="BQ73" i="8"/>
  <c r="BQ50" i="8"/>
  <c r="BQ126" i="8"/>
  <c r="BQ94" i="8"/>
  <c r="BQ70" i="8"/>
  <c r="BQ9" i="8"/>
  <c r="BQ77" i="8"/>
  <c r="BQ93" i="8"/>
  <c r="BQ132" i="8"/>
  <c r="BQ52" i="8"/>
  <c r="BQ119" i="8"/>
  <c r="BR50" i="8"/>
  <c r="BR85" i="8"/>
  <c r="BR23" i="8"/>
  <c r="BQ19" i="8"/>
  <c r="BQ18" i="8"/>
  <c r="BQ122" i="8"/>
  <c r="BQ15" i="8"/>
  <c r="BQ16" i="8"/>
  <c r="BQ76" i="8"/>
  <c r="BQ109" i="8"/>
  <c r="BQ78" i="8"/>
  <c r="BQ108" i="8"/>
  <c r="BQ65" i="8"/>
  <c r="BQ113" i="8"/>
  <c r="BQ123" i="8"/>
  <c r="BQ118" i="8"/>
  <c r="BQ120" i="8"/>
  <c r="BQ67" i="8"/>
  <c r="BQ91" i="8"/>
  <c r="BQ100" i="8"/>
  <c r="BQ51" i="8"/>
  <c r="BQ96" i="8"/>
  <c r="BQ95" i="8"/>
  <c r="BQ43" i="8"/>
  <c r="BQ110" i="8"/>
  <c r="BQ45" i="8"/>
  <c r="BI50" i="8"/>
  <c r="AV50" i="8"/>
  <c r="AV123" i="8"/>
  <c r="BI122" i="8"/>
  <c r="AV122" i="8"/>
  <c r="BI23" i="8"/>
  <c r="AV23" i="8"/>
  <c r="BI96" i="8"/>
  <c r="BI117" i="8"/>
  <c r="AV117" i="8"/>
  <c r="BI74" i="8"/>
  <c r="AV104" i="8"/>
  <c r="BQ106" i="8"/>
  <c r="BQ13" i="8"/>
  <c r="BQ83" i="8"/>
  <c r="BQ134" i="8"/>
  <c r="BQ111" i="8"/>
  <c r="BQ112" i="8"/>
  <c r="BQ131" i="8"/>
  <c r="BQ38" i="8"/>
  <c r="BQ86" i="8"/>
  <c r="BQ48" i="8"/>
  <c r="BQ35" i="8"/>
  <c r="BQ130" i="8"/>
  <c r="BQ84" i="8"/>
  <c r="BQ98" i="8"/>
  <c r="BQ26" i="8"/>
  <c r="BQ124" i="8"/>
  <c r="BQ81" i="8"/>
  <c r="BQ57" i="8"/>
  <c r="BQ37" i="8"/>
  <c r="BQ12" i="8"/>
  <c r="BQ41" i="8"/>
  <c r="BQ74" i="8"/>
  <c r="BQ62" i="8"/>
  <c r="BQ114" i="8"/>
  <c r="BQ97" i="8"/>
  <c r="BQ32" i="8"/>
  <c r="BQ28" i="8"/>
  <c r="AV56" i="8"/>
  <c r="BQ104" i="8"/>
  <c r="BQ56" i="8"/>
  <c r="BQ55" i="8"/>
  <c r="BQ7" i="8"/>
  <c r="BQ103" i="8"/>
  <c r="BQ69" i="8"/>
  <c r="BQ121" i="8"/>
  <c r="BQ46" i="8"/>
  <c r="BQ31" i="8"/>
  <c r="BQ89" i="8"/>
  <c r="BQ79" i="8"/>
  <c r="BQ66" i="8"/>
  <c r="BQ29" i="8"/>
  <c r="BQ25" i="8"/>
  <c r="BQ102" i="8"/>
  <c r="BQ75" i="8"/>
  <c r="BQ40" i="8"/>
  <c r="BQ59" i="8"/>
  <c r="BQ133" i="8"/>
  <c r="BQ99" i="8"/>
  <c r="BQ72" i="8"/>
  <c r="BQ14" i="8"/>
  <c r="BQ58" i="8"/>
  <c r="BQ87" i="8"/>
  <c r="BQ10" i="8"/>
  <c r="BQ90" i="8"/>
  <c r="BQ8" i="8"/>
  <c r="BQ128" i="8"/>
  <c r="BQ53" i="8"/>
  <c r="BQ24" i="8"/>
  <c r="BQ27" i="8"/>
  <c r="BI56" i="8"/>
  <c r="BI104" i="8"/>
  <c r="AV74" i="8"/>
  <c r="BI54" i="8"/>
  <c r="H2" i="7"/>
  <c r="AW4" i="6" s="1"/>
  <c r="BR6" i="8"/>
  <c r="BR118" i="8" s="1"/>
  <c r="BR60" i="8"/>
  <c r="BR38" i="8"/>
  <c r="BR107" i="8"/>
  <c r="BR58" i="8"/>
  <c r="BR100" i="8"/>
  <c r="BR61" i="8"/>
  <c r="BR48" i="8"/>
  <c r="BR41" i="8"/>
  <c r="BR113" i="8"/>
  <c r="BR32" i="8"/>
  <c r="BR52" i="8"/>
  <c r="BR67" i="8"/>
  <c r="BR79" i="8"/>
  <c r="BR101" i="8"/>
  <c r="BQ129" i="8"/>
  <c r="AT7" i="11"/>
  <c r="AV91" i="8"/>
  <c r="AV83" i="8"/>
  <c r="BI121" i="8"/>
  <c r="BI83" i="8"/>
  <c r="BI114" i="8"/>
  <c r="AV54" i="8"/>
  <c r="BI46" i="8"/>
  <c r="AV75" i="8"/>
  <c r="BI29" i="8"/>
  <c r="AV38" i="8"/>
  <c r="AT18" i="11"/>
  <c r="AV98" i="8"/>
  <c r="BG18" i="11"/>
  <c r="AV40" i="8"/>
  <c r="BH4" i="8"/>
  <c r="AT20" i="11"/>
  <c r="BG17" i="11"/>
  <c r="AT14" i="11"/>
  <c r="AT17" i="11"/>
  <c r="AZ4" i="11"/>
  <c r="AT12" i="11"/>
  <c r="AT13" i="11"/>
  <c r="AL4" i="11"/>
  <c r="AT15" i="11"/>
  <c r="BG11" i="11"/>
  <c r="BG21" i="11"/>
  <c r="AT8" i="11"/>
  <c r="BG10" i="11"/>
  <c r="AT11" i="11"/>
  <c r="BG16" i="11"/>
  <c r="BG13" i="11"/>
  <c r="BG14" i="11"/>
  <c r="AT21" i="11"/>
  <c r="BC4" i="11"/>
  <c r="BL5" i="11"/>
  <c r="BO5" i="11"/>
  <c r="AN4" i="11"/>
  <c r="AT22" i="11"/>
  <c r="BA4" i="11"/>
  <c r="BS5" i="11"/>
  <c r="BM5" i="11"/>
  <c r="BB4" i="11"/>
  <c r="AY4" i="11"/>
  <c r="BI5" i="11"/>
  <c r="AX4" i="11"/>
  <c r="AT10" i="11"/>
  <c r="BE4" i="11"/>
  <c r="BG8" i="11"/>
  <c r="BF4" i="11"/>
  <c r="AQ4" i="11"/>
  <c r="BJ5" i="11"/>
  <c r="BG9" i="11"/>
  <c r="BQ5" i="11"/>
  <c r="AA460" i="11"/>
  <c r="AO4" i="11"/>
  <c r="AP4" i="11"/>
  <c r="BG7" i="11"/>
  <c r="AR4" i="11"/>
  <c r="AS4" i="11"/>
  <c r="BG15" i="11"/>
  <c r="BN5" i="11"/>
  <c r="BK5" i="11"/>
  <c r="AT9" i="11"/>
  <c r="AN4" i="8"/>
  <c r="AV59" i="8"/>
  <c r="AK4" i="8"/>
  <c r="AZ4" i="8"/>
  <c r="BI9" i="8"/>
  <c r="AV9" i="8"/>
  <c r="AM4" i="8"/>
  <c r="AV53" i="8"/>
  <c r="AB510" i="8"/>
  <c r="BA4" i="8"/>
  <c r="BN5" i="8"/>
  <c r="E4" i="7" s="1"/>
  <c r="BP5" i="8"/>
  <c r="G4" i="7" s="1"/>
  <c r="AU4" i="8"/>
  <c r="AP4" i="8"/>
  <c r="BM5" i="8"/>
  <c r="D4" i="7" s="1"/>
  <c r="AO4" i="8"/>
  <c r="AS4" i="8"/>
  <c r="BC4" i="8"/>
  <c r="AQ4" i="8"/>
  <c r="BB4" i="8"/>
  <c r="AT4" i="8"/>
  <c r="BD4" i="8"/>
  <c r="BK5" i="8"/>
  <c r="B4" i="7" s="1"/>
  <c r="BL5" i="8"/>
  <c r="C4" i="7" s="1"/>
  <c r="AR4" i="8"/>
  <c r="BO5" i="8"/>
  <c r="F4" i="7" s="1"/>
  <c r="BG4" i="8"/>
  <c r="BF4" i="8"/>
  <c r="BE4" i="8"/>
  <c r="BR99" i="8" l="1"/>
  <c r="BR30" i="8"/>
  <c r="BR123" i="8"/>
  <c r="BR72" i="8"/>
  <c r="BR49" i="8"/>
  <c r="BR56" i="8"/>
  <c r="BR45" i="8"/>
  <c r="BR117" i="8"/>
  <c r="BR116" i="8"/>
  <c r="BR57" i="8"/>
  <c r="BR27" i="8"/>
  <c r="BS50" i="8"/>
  <c r="BS116" i="8"/>
  <c r="BS85" i="8"/>
  <c r="BS122" i="8"/>
  <c r="BS118" i="8"/>
  <c r="BR122" i="8"/>
  <c r="BQ5" i="8"/>
  <c r="H4" i="7" s="1"/>
  <c r="BR98" i="8"/>
  <c r="BR73" i="8"/>
  <c r="BR9" i="8"/>
  <c r="BR24" i="8"/>
  <c r="BR120" i="8"/>
  <c r="BR51" i="8"/>
  <c r="BR12" i="8"/>
  <c r="BS104" i="8"/>
  <c r="BR104" i="8"/>
  <c r="BR132" i="8"/>
  <c r="BR111" i="8"/>
  <c r="BR89" i="8"/>
  <c r="BR33" i="8"/>
  <c r="BR128" i="8"/>
  <c r="BR71" i="8"/>
  <c r="BR53" i="8"/>
  <c r="BR88" i="8"/>
  <c r="BR20" i="8"/>
  <c r="BR59" i="8"/>
  <c r="BR29" i="8"/>
  <c r="BR109" i="8"/>
  <c r="BR127" i="8"/>
  <c r="BR54" i="8"/>
  <c r="BR21" i="8"/>
  <c r="BR115" i="8"/>
  <c r="BR96" i="8"/>
  <c r="BR35" i="8"/>
  <c r="BR102" i="8"/>
  <c r="BR13" i="8"/>
  <c r="BR86" i="8"/>
  <c r="BR114" i="8"/>
  <c r="BR36" i="8"/>
  <c r="BR42" i="8"/>
  <c r="BR28" i="8"/>
  <c r="BR112" i="8"/>
  <c r="BR82" i="8"/>
  <c r="BR124" i="8"/>
  <c r="BR37" i="8"/>
  <c r="BR95" i="8"/>
  <c r="BR83" i="8"/>
  <c r="BR39" i="8"/>
  <c r="BR31" i="8"/>
  <c r="BR44" i="8"/>
  <c r="BR26" i="8"/>
  <c r="BR76" i="8"/>
  <c r="BR68" i="8"/>
  <c r="BR64" i="8"/>
  <c r="BR103" i="8"/>
  <c r="BR108" i="8"/>
  <c r="BR75" i="8"/>
  <c r="BR97" i="8"/>
  <c r="BR66" i="8"/>
  <c r="BR94" i="8"/>
  <c r="BR19" i="8"/>
  <c r="BR22" i="8"/>
  <c r="BR55" i="8"/>
  <c r="BR78" i="8"/>
  <c r="BR87" i="8"/>
  <c r="I2" i="7"/>
  <c r="AX4" i="6" s="1"/>
  <c r="BS6" i="8"/>
  <c r="BS123" i="8" s="1"/>
  <c r="BS55" i="8"/>
  <c r="BS131" i="8"/>
  <c r="BS121" i="8"/>
  <c r="BS87" i="8"/>
  <c r="BS73" i="8"/>
  <c r="BS109" i="8"/>
  <c r="BS12" i="8"/>
  <c r="BS81" i="8"/>
  <c r="BS106" i="8"/>
  <c r="BS25" i="8"/>
  <c r="BS54" i="8"/>
  <c r="BR16" i="8"/>
  <c r="BR7" i="8"/>
  <c r="BR69" i="8"/>
  <c r="BR15" i="8"/>
  <c r="BR106" i="8"/>
  <c r="BR46" i="8"/>
  <c r="BR17" i="8"/>
  <c r="BR14" i="8"/>
  <c r="BR92" i="8"/>
  <c r="BR77" i="8"/>
  <c r="BR70" i="8"/>
  <c r="BR10" i="8"/>
  <c r="BR91" i="8"/>
  <c r="BR63" i="8"/>
  <c r="BR25" i="8"/>
  <c r="BR130" i="8"/>
  <c r="BR121" i="8"/>
  <c r="BR131" i="8"/>
  <c r="BR80" i="8"/>
  <c r="BR105" i="8"/>
  <c r="BR65" i="8"/>
  <c r="BR126" i="8"/>
  <c r="BR90" i="8"/>
  <c r="BR81" i="8"/>
  <c r="BR110" i="8"/>
  <c r="BR47" i="8"/>
  <c r="BR18" i="8"/>
  <c r="BR40" i="8"/>
  <c r="BR62" i="8"/>
  <c r="BR134" i="8"/>
  <c r="BR93" i="8"/>
  <c r="BR11" i="8"/>
  <c r="BR34" i="8"/>
  <c r="BR119" i="8"/>
  <c r="BR8" i="8"/>
  <c r="BR133" i="8"/>
  <c r="BR84" i="8"/>
  <c r="BR43" i="8"/>
  <c r="BR74" i="8"/>
  <c r="BR129" i="8"/>
  <c r="AH1" i="11"/>
  <c r="AH2" i="11" s="1"/>
  <c r="K4" i="11" s="1"/>
  <c r="AU1" i="11"/>
  <c r="AU2" i="11" s="1"/>
  <c r="L4" i="11" s="1"/>
  <c r="BS4" i="11"/>
  <c r="AW1" i="8"/>
  <c r="AW2" i="8" s="1"/>
  <c r="L4" i="8" s="1"/>
  <c r="AJ1" i="8"/>
  <c r="AJ2" i="8" s="1"/>
  <c r="K4" i="8" s="1"/>
  <c r="BS117" i="8" l="1"/>
  <c r="BS133" i="8"/>
  <c r="BS45" i="8"/>
  <c r="BS76" i="8"/>
  <c r="BS23" i="8"/>
  <c r="BS14" i="8"/>
  <c r="BS113" i="8"/>
  <c r="BS24" i="8"/>
  <c r="BS98" i="8"/>
  <c r="BS22" i="8"/>
  <c r="BS16" i="8"/>
  <c r="BS37" i="8"/>
  <c r="BS94" i="8"/>
  <c r="BS56" i="8"/>
  <c r="BS17" i="8"/>
  <c r="BS19" i="8"/>
  <c r="BS124" i="8"/>
  <c r="BS74" i="8"/>
  <c r="BS38" i="8"/>
  <c r="BS132" i="8"/>
  <c r="BS47" i="8"/>
  <c r="BS27" i="8"/>
  <c r="J2" i="7"/>
  <c r="AY4" i="6" s="1"/>
  <c r="AY279" i="6" s="1"/>
  <c r="BT6" i="8"/>
  <c r="BT123" i="8" s="1"/>
  <c r="BS129" i="8"/>
  <c r="BS83" i="8"/>
  <c r="BS89" i="8"/>
  <c r="BS101" i="8"/>
  <c r="BS111" i="8"/>
  <c r="BS15" i="8"/>
  <c r="BS61" i="8"/>
  <c r="BS51" i="8"/>
  <c r="BS90" i="8"/>
  <c r="BS62" i="8"/>
  <c r="BS79" i="8"/>
  <c r="BS134" i="8"/>
  <c r="BS13" i="8"/>
  <c r="BS107" i="8"/>
  <c r="BS112" i="8"/>
  <c r="BS128" i="8"/>
  <c r="BS53" i="8"/>
  <c r="BS65" i="8"/>
  <c r="BS114" i="8"/>
  <c r="BS69" i="8"/>
  <c r="BS66" i="8"/>
  <c r="BS84" i="8"/>
  <c r="BS20" i="8"/>
  <c r="BS43" i="8"/>
  <c r="BS44" i="8"/>
  <c r="BS10" i="8"/>
  <c r="BS93" i="8"/>
  <c r="BR5" i="8"/>
  <c r="BS34" i="8"/>
  <c r="BS7" i="8"/>
  <c r="BS96" i="8"/>
  <c r="BS21" i="8"/>
  <c r="BS119" i="8"/>
  <c r="BS77" i="8"/>
  <c r="BS32" i="8"/>
  <c r="BS39" i="8"/>
  <c r="BS36" i="8"/>
  <c r="BS102" i="8"/>
  <c r="BS26" i="8"/>
  <c r="BS42" i="8"/>
  <c r="BS126" i="8"/>
  <c r="BS95" i="8"/>
  <c r="BS9" i="8"/>
  <c r="BS33" i="8"/>
  <c r="BS57" i="8"/>
  <c r="BS130" i="8"/>
  <c r="BS64" i="8"/>
  <c r="BS78" i="8"/>
  <c r="BS49" i="8"/>
  <c r="BS46" i="8"/>
  <c r="BS60" i="8"/>
  <c r="BS82" i="8"/>
  <c r="BS75" i="8"/>
  <c r="BS41" i="8"/>
  <c r="BS120" i="8"/>
  <c r="BS71" i="8"/>
  <c r="BS72" i="8"/>
  <c r="BS28" i="8"/>
  <c r="BS86" i="8"/>
  <c r="BS92" i="8"/>
  <c r="BS11" i="8"/>
  <c r="BS80" i="8"/>
  <c r="BS31" i="8"/>
  <c r="BS40" i="8"/>
  <c r="BS52" i="8"/>
  <c r="BS8" i="8"/>
  <c r="BS108" i="8"/>
  <c r="BS103" i="8"/>
  <c r="BS30" i="8"/>
  <c r="BS67" i="8"/>
  <c r="BS115" i="8"/>
  <c r="BS68" i="8"/>
  <c r="BS58" i="8"/>
  <c r="BS18" i="8"/>
  <c r="BS35" i="8"/>
  <c r="BS100" i="8"/>
  <c r="BS59" i="8"/>
  <c r="BS105" i="8"/>
  <c r="BS99" i="8"/>
  <c r="BS70" i="8"/>
  <c r="BS110" i="8"/>
  <c r="BS63" i="8"/>
  <c r="BS88" i="8"/>
  <c r="BS127" i="8"/>
  <c r="BS97" i="8"/>
  <c r="BS48" i="8"/>
  <c r="BS29" i="8"/>
  <c r="BS91" i="8"/>
  <c r="AY997" i="6"/>
  <c r="AR3" i="6"/>
  <c r="C3" i="7" s="1"/>
  <c r="AQ3" i="6"/>
  <c r="B3" i="7" s="1"/>
  <c r="AX2096" i="6"/>
  <c r="AW2096" i="6"/>
  <c r="AV2096" i="6"/>
  <c r="AU2096" i="6"/>
  <c r="AT2096" i="6"/>
  <c r="AS2096" i="6"/>
  <c r="AX2095" i="6"/>
  <c r="AW2095" i="6"/>
  <c r="AV2095" i="6"/>
  <c r="AU2095" i="6"/>
  <c r="AT2095" i="6"/>
  <c r="AS2095" i="6"/>
  <c r="AX2094" i="6"/>
  <c r="AW2094" i="6"/>
  <c r="AV2094" i="6"/>
  <c r="AU2094" i="6"/>
  <c r="AT2094" i="6"/>
  <c r="AS2094" i="6"/>
  <c r="AX2093" i="6"/>
  <c r="AW2093" i="6"/>
  <c r="AV2093" i="6"/>
  <c r="AU2093" i="6"/>
  <c r="AT2093" i="6"/>
  <c r="AS2093" i="6"/>
  <c r="AX2092" i="6"/>
  <c r="AW2092" i="6"/>
  <c r="AV2092" i="6"/>
  <c r="AU2092" i="6"/>
  <c r="AT2092" i="6"/>
  <c r="AS2092" i="6"/>
  <c r="AX2091" i="6"/>
  <c r="AW2091" i="6"/>
  <c r="AV2091" i="6"/>
  <c r="AU2091" i="6"/>
  <c r="AT2091" i="6"/>
  <c r="AS2091" i="6"/>
  <c r="AX2090" i="6"/>
  <c r="AW2090" i="6"/>
  <c r="AV2090" i="6"/>
  <c r="AU2090" i="6"/>
  <c r="AT2090" i="6"/>
  <c r="AS2090" i="6"/>
  <c r="AX2089" i="6"/>
  <c r="AW2089" i="6"/>
  <c r="AV2089" i="6"/>
  <c r="AU2089" i="6"/>
  <c r="AT2089" i="6"/>
  <c r="AS2089" i="6"/>
  <c r="AX2088" i="6"/>
  <c r="AW2088" i="6"/>
  <c r="AV2088" i="6"/>
  <c r="AU2088" i="6"/>
  <c r="AT2088" i="6"/>
  <c r="AS2088" i="6"/>
  <c r="AX2087" i="6"/>
  <c r="AW2087" i="6"/>
  <c r="AV2087" i="6"/>
  <c r="AU2087" i="6"/>
  <c r="AT2087" i="6"/>
  <c r="AS2087" i="6"/>
  <c r="AX2086" i="6"/>
  <c r="AW2086" i="6"/>
  <c r="AV2086" i="6"/>
  <c r="AU2086" i="6"/>
  <c r="AT2086" i="6"/>
  <c r="AS2086" i="6"/>
  <c r="AX2085" i="6"/>
  <c r="AW2085" i="6"/>
  <c r="AV2085" i="6"/>
  <c r="AU2085" i="6"/>
  <c r="AT2085" i="6"/>
  <c r="AS2085" i="6"/>
  <c r="AX2084" i="6"/>
  <c r="AW2084" i="6"/>
  <c r="AV2084" i="6"/>
  <c r="AU2084" i="6"/>
  <c r="AT2084" i="6"/>
  <c r="AS2084" i="6"/>
  <c r="AX2083" i="6"/>
  <c r="AW2083" i="6"/>
  <c r="AV2083" i="6"/>
  <c r="AU2083" i="6"/>
  <c r="AT2083" i="6"/>
  <c r="AS2083" i="6"/>
  <c r="AX2082" i="6"/>
  <c r="AW2082" i="6"/>
  <c r="AV2082" i="6"/>
  <c r="AU2082" i="6"/>
  <c r="AT2082" i="6"/>
  <c r="AS2082" i="6"/>
  <c r="AX2081" i="6"/>
  <c r="AW2081" i="6"/>
  <c r="AV2081" i="6"/>
  <c r="AU2081" i="6"/>
  <c r="AT2081" i="6"/>
  <c r="AS2081" i="6"/>
  <c r="AX2080" i="6"/>
  <c r="AW2080" i="6"/>
  <c r="AV2080" i="6"/>
  <c r="AU2080" i="6"/>
  <c r="AT2080" i="6"/>
  <c r="AS2080" i="6"/>
  <c r="AX2079" i="6"/>
  <c r="AW2079" i="6"/>
  <c r="AV2079" i="6"/>
  <c r="AU2079" i="6"/>
  <c r="AT2079" i="6"/>
  <c r="AS2079" i="6"/>
  <c r="AX2078" i="6"/>
  <c r="AW2078" i="6"/>
  <c r="AV2078" i="6"/>
  <c r="AU2078" i="6"/>
  <c r="AT2078" i="6"/>
  <c r="AS2078" i="6"/>
  <c r="AX2077" i="6"/>
  <c r="AW2077" i="6"/>
  <c r="AV2077" i="6"/>
  <c r="AU2077" i="6"/>
  <c r="AT2077" i="6"/>
  <c r="AS2077" i="6"/>
  <c r="AX2076" i="6"/>
  <c r="AW2076" i="6"/>
  <c r="AV2076" i="6"/>
  <c r="AU2076" i="6"/>
  <c r="AT2076" i="6"/>
  <c r="AS2076" i="6"/>
  <c r="AX2075" i="6"/>
  <c r="AW2075" i="6"/>
  <c r="AV2075" i="6"/>
  <c r="AU2075" i="6"/>
  <c r="AT2075" i="6"/>
  <c r="AS2075" i="6"/>
  <c r="AX2074" i="6"/>
  <c r="AW2074" i="6"/>
  <c r="AV2074" i="6"/>
  <c r="AU2074" i="6"/>
  <c r="AT2074" i="6"/>
  <c r="AS2074" i="6"/>
  <c r="AX2073" i="6"/>
  <c r="AW2073" i="6"/>
  <c r="AV2073" i="6"/>
  <c r="AU2073" i="6"/>
  <c r="AT2073" i="6"/>
  <c r="AS2073" i="6"/>
  <c r="AX2072" i="6"/>
  <c r="AW2072" i="6"/>
  <c r="AV2072" i="6"/>
  <c r="AU2072" i="6"/>
  <c r="AT2072" i="6"/>
  <c r="AS2072" i="6"/>
  <c r="AX2071" i="6"/>
  <c r="AW2071" i="6"/>
  <c r="AV2071" i="6"/>
  <c r="AU2071" i="6"/>
  <c r="AT2071" i="6"/>
  <c r="AS2071" i="6"/>
  <c r="AX2070" i="6"/>
  <c r="AW2070" i="6"/>
  <c r="AV2070" i="6"/>
  <c r="AU2070" i="6"/>
  <c r="AT2070" i="6"/>
  <c r="AS2070" i="6"/>
  <c r="AX2069" i="6"/>
  <c r="AW2069" i="6"/>
  <c r="AV2069" i="6"/>
  <c r="AU2069" i="6"/>
  <c r="AT2069" i="6"/>
  <c r="AS2069" i="6"/>
  <c r="AX2068" i="6"/>
  <c r="AW2068" i="6"/>
  <c r="AV2068" i="6"/>
  <c r="AU2068" i="6"/>
  <c r="AT2068" i="6"/>
  <c r="AS2068" i="6"/>
  <c r="AX2067" i="6"/>
  <c r="AW2067" i="6"/>
  <c r="AV2067" i="6"/>
  <c r="AU2067" i="6"/>
  <c r="AT2067" i="6"/>
  <c r="AS2067" i="6"/>
  <c r="AX2066" i="6"/>
  <c r="AW2066" i="6"/>
  <c r="AV2066" i="6"/>
  <c r="AU2066" i="6"/>
  <c r="AT2066" i="6"/>
  <c r="AS2066" i="6"/>
  <c r="AX2065" i="6"/>
  <c r="AW2065" i="6"/>
  <c r="AV2065" i="6"/>
  <c r="AU2065" i="6"/>
  <c r="AT2065" i="6"/>
  <c r="AS2065" i="6"/>
  <c r="AX2064" i="6"/>
  <c r="AW2064" i="6"/>
  <c r="AV2064" i="6"/>
  <c r="AU2064" i="6"/>
  <c r="AT2064" i="6"/>
  <c r="AS2064" i="6"/>
  <c r="AX2063" i="6"/>
  <c r="AW2063" i="6"/>
  <c r="AV2063" i="6"/>
  <c r="AU2063" i="6"/>
  <c r="AT2063" i="6"/>
  <c r="AS2063" i="6"/>
  <c r="AX2062" i="6"/>
  <c r="AW2062" i="6"/>
  <c r="AV2062" i="6"/>
  <c r="AU2062" i="6"/>
  <c r="AT2062" i="6"/>
  <c r="AS2062" i="6"/>
  <c r="AX2061" i="6"/>
  <c r="AW2061" i="6"/>
  <c r="AV2061" i="6"/>
  <c r="AU2061" i="6"/>
  <c r="AT2061" i="6"/>
  <c r="AS2061" i="6"/>
  <c r="AX2060" i="6"/>
  <c r="AW2060" i="6"/>
  <c r="AV2060" i="6"/>
  <c r="AU2060" i="6"/>
  <c r="AT2060" i="6"/>
  <c r="AS2060" i="6"/>
  <c r="AX2059" i="6"/>
  <c r="AW2059" i="6"/>
  <c r="AV2059" i="6"/>
  <c r="AU2059" i="6"/>
  <c r="AT2059" i="6"/>
  <c r="AS2059" i="6"/>
  <c r="AX2058" i="6"/>
  <c r="AW2058" i="6"/>
  <c r="AV2058" i="6"/>
  <c r="AU2058" i="6"/>
  <c r="AT2058" i="6"/>
  <c r="AS2058" i="6"/>
  <c r="AX2057" i="6"/>
  <c r="AW2057" i="6"/>
  <c r="AV2057" i="6"/>
  <c r="AU2057" i="6"/>
  <c r="AT2057" i="6"/>
  <c r="AS2057" i="6"/>
  <c r="AX2056" i="6"/>
  <c r="AW2056" i="6"/>
  <c r="AV2056" i="6"/>
  <c r="AU2056" i="6"/>
  <c r="AT2056" i="6"/>
  <c r="AS2056" i="6"/>
  <c r="AX2055" i="6"/>
  <c r="AW2055" i="6"/>
  <c r="AV2055" i="6"/>
  <c r="AU2055" i="6"/>
  <c r="AT2055" i="6"/>
  <c r="AS2055" i="6"/>
  <c r="AX2054" i="6"/>
  <c r="AW2054" i="6"/>
  <c r="AV2054" i="6"/>
  <c r="AU2054" i="6"/>
  <c r="AT2054" i="6"/>
  <c r="AS2054" i="6"/>
  <c r="AX2053" i="6"/>
  <c r="AW2053" i="6"/>
  <c r="AV2053" i="6"/>
  <c r="AU2053" i="6"/>
  <c r="AT2053" i="6"/>
  <c r="AS2053" i="6"/>
  <c r="AX2052" i="6"/>
  <c r="AW2052" i="6"/>
  <c r="AV2052" i="6"/>
  <c r="AU2052" i="6"/>
  <c r="AT2052" i="6"/>
  <c r="AS2052" i="6"/>
  <c r="AX2051" i="6"/>
  <c r="AW2051" i="6"/>
  <c r="AV2051" i="6"/>
  <c r="AU2051" i="6"/>
  <c r="AT2051" i="6"/>
  <c r="AS2051" i="6"/>
  <c r="AX2050" i="6"/>
  <c r="AW2050" i="6"/>
  <c r="AV2050" i="6"/>
  <c r="AU2050" i="6"/>
  <c r="AT2050" i="6"/>
  <c r="AS2050" i="6"/>
  <c r="AX2049" i="6"/>
  <c r="AW2049" i="6"/>
  <c r="AV2049" i="6"/>
  <c r="AU2049" i="6"/>
  <c r="AT2049" i="6"/>
  <c r="AS2049" i="6"/>
  <c r="AX2048" i="6"/>
  <c r="AW2048" i="6"/>
  <c r="AV2048" i="6"/>
  <c r="AU2048" i="6"/>
  <c r="AT2048" i="6"/>
  <c r="AS2048" i="6"/>
  <c r="AX2047" i="6"/>
  <c r="AW2047" i="6"/>
  <c r="AV2047" i="6"/>
  <c r="AU2047" i="6"/>
  <c r="AT2047" i="6"/>
  <c r="AS2047" i="6"/>
  <c r="AX2046" i="6"/>
  <c r="AW2046" i="6"/>
  <c r="AV2046" i="6"/>
  <c r="AU2046" i="6"/>
  <c r="AT2046" i="6"/>
  <c r="AS2046" i="6"/>
  <c r="AX2045" i="6"/>
  <c r="AW2045" i="6"/>
  <c r="AV2045" i="6"/>
  <c r="AU2045" i="6"/>
  <c r="AT2045" i="6"/>
  <c r="AS2045" i="6"/>
  <c r="AX2044" i="6"/>
  <c r="AW2044" i="6"/>
  <c r="AV2044" i="6"/>
  <c r="AU2044" i="6"/>
  <c r="AT2044" i="6"/>
  <c r="AS2044" i="6"/>
  <c r="AX2043" i="6"/>
  <c r="AW2043" i="6"/>
  <c r="AV2043" i="6"/>
  <c r="AU2043" i="6"/>
  <c r="AT2043" i="6"/>
  <c r="AS2043" i="6"/>
  <c r="AX2042" i="6"/>
  <c r="AW2042" i="6"/>
  <c r="AV2042" i="6"/>
  <c r="AU2042" i="6"/>
  <c r="AT2042" i="6"/>
  <c r="AS2042" i="6"/>
  <c r="AX2041" i="6"/>
  <c r="AW2041" i="6"/>
  <c r="AV2041" i="6"/>
  <c r="AU2041" i="6"/>
  <c r="AT2041" i="6"/>
  <c r="AS2041" i="6"/>
  <c r="AX2040" i="6"/>
  <c r="AW2040" i="6"/>
  <c r="AV2040" i="6"/>
  <c r="AU2040" i="6"/>
  <c r="AT2040" i="6"/>
  <c r="AS2040" i="6"/>
  <c r="AX2039" i="6"/>
  <c r="AW2039" i="6"/>
  <c r="AV2039" i="6"/>
  <c r="AU2039" i="6"/>
  <c r="AT2039" i="6"/>
  <c r="AS2039" i="6"/>
  <c r="AX2038" i="6"/>
  <c r="AW2038" i="6"/>
  <c r="AV2038" i="6"/>
  <c r="AU2038" i="6"/>
  <c r="AT2038" i="6"/>
  <c r="AS2038" i="6"/>
  <c r="AX2037" i="6"/>
  <c r="AW2037" i="6"/>
  <c r="AV2037" i="6"/>
  <c r="AU2037" i="6"/>
  <c r="AT2037" i="6"/>
  <c r="AS2037" i="6"/>
  <c r="AX2036" i="6"/>
  <c r="AW2036" i="6"/>
  <c r="AV2036" i="6"/>
  <c r="AU2036" i="6"/>
  <c r="AT2036" i="6"/>
  <c r="AS2036" i="6"/>
  <c r="AX2035" i="6"/>
  <c r="AW2035" i="6"/>
  <c r="AV2035" i="6"/>
  <c r="AU2035" i="6"/>
  <c r="AT2035" i="6"/>
  <c r="AS2035" i="6"/>
  <c r="AX2034" i="6"/>
  <c r="AW2034" i="6"/>
  <c r="AV2034" i="6"/>
  <c r="AU2034" i="6"/>
  <c r="AT2034" i="6"/>
  <c r="AS2034" i="6"/>
  <c r="AX2033" i="6"/>
  <c r="AW2033" i="6"/>
  <c r="AV2033" i="6"/>
  <c r="AU2033" i="6"/>
  <c r="AT2033" i="6"/>
  <c r="AS2033" i="6"/>
  <c r="AX2032" i="6"/>
  <c r="AW2032" i="6"/>
  <c r="AV2032" i="6"/>
  <c r="AU2032" i="6"/>
  <c r="AT2032" i="6"/>
  <c r="AS2032" i="6"/>
  <c r="AX2031" i="6"/>
  <c r="AW2031" i="6"/>
  <c r="AV2031" i="6"/>
  <c r="AU2031" i="6"/>
  <c r="AT2031" i="6"/>
  <c r="AS2031" i="6"/>
  <c r="AX2030" i="6"/>
  <c r="AW2030" i="6"/>
  <c r="AV2030" i="6"/>
  <c r="AU2030" i="6"/>
  <c r="AT2030" i="6"/>
  <c r="AS2030" i="6"/>
  <c r="AX2029" i="6"/>
  <c r="AW2029" i="6"/>
  <c r="AV2029" i="6"/>
  <c r="AU2029" i="6"/>
  <c r="AT2029" i="6"/>
  <c r="AS2029" i="6"/>
  <c r="AX2028" i="6"/>
  <c r="AW2028" i="6"/>
  <c r="AV2028" i="6"/>
  <c r="AU2028" i="6"/>
  <c r="AT2028" i="6"/>
  <c r="AS2028" i="6"/>
  <c r="AX2027" i="6"/>
  <c r="AW2027" i="6"/>
  <c r="AV2027" i="6"/>
  <c r="AU2027" i="6"/>
  <c r="AT2027" i="6"/>
  <c r="AS2027" i="6"/>
  <c r="AX2026" i="6"/>
  <c r="AW2026" i="6"/>
  <c r="AV2026" i="6"/>
  <c r="AU2026" i="6"/>
  <c r="AT2026" i="6"/>
  <c r="AS2026" i="6"/>
  <c r="AX2025" i="6"/>
  <c r="AW2025" i="6"/>
  <c r="AV2025" i="6"/>
  <c r="AU2025" i="6"/>
  <c r="AT2025" i="6"/>
  <c r="AS2025" i="6"/>
  <c r="AX2024" i="6"/>
  <c r="AW2024" i="6"/>
  <c r="AV2024" i="6"/>
  <c r="AU2024" i="6"/>
  <c r="AT2024" i="6"/>
  <c r="AS2024" i="6"/>
  <c r="AX2023" i="6"/>
  <c r="AW2023" i="6"/>
  <c r="AV2023" i="6"/>
  <c r="AU2023" i="6"/>
  <c r="AT2023" i="6"/>
  <c r="AS2023" i="6"/>
  <c r="AX2022" i="6"/>
  <c r="AW2022" i="6"/>
  <c r="AV2022" i="6"/>
  <c r="AU2022" i="6"/>
  <c r="AT2022" i="6"/>
  <c r="AS2022" i="6"/>
  <c r="AX2021" i="6"/>
  <c r="AW2021" i="6"/>
  <c r="AV2021" i="6"/>
  <c r="AU2021" i="6"/>
  <c r="AT2021" i="6"/>
  <c r="AS2021" i="6"/>
  <c r="AX2020" i="6"/>
  <c r="AW2020" i="6"/>
  <c r="AV2020" i="6"/>
  <c r="AU2020" i="6"/>
  <c r="AT2020" i="6"/>
  <c r="AS2020" i="6"/>
  <c r="AX2019" i="6"/>
  <c r="AW2019" i="6"/>
  <c r="AV2019" i="6"/>
  <c r="AU2019" i="6"/>
  <c r="AT2019" i="6"/>
  <c r="AS2019" i="6"/>
  <c r="AX2018" i="6"/>
  <c r="AW2018" i="6"/>
  <c r="AV2018" i="6"/>
  <c r="AU2018" i="6"/>
  <c r="AT2018" i="6"/>
  <c r="AS2018" i="6"/>
  <c r="AX2017" i="6"/>
  <c r="AW2017" i="6"/>
  <c r="AV2017" i="6"/>
  <c r="AU2017" i="6"/>
  <c r="AT2017" i="6"/>
  <c r="AS2017" i="6"/>
  <c r="AX2016" i="6"/>
  <c r="AW2016" i="6"/>
  <c r="AV2016" i="6"/>
  <c r="AU2016" i="6"/>
  <c r="AT2016" i="6"/>
  <c r="AS2016" i="6"/>
  <c r="AX2015" i="6"/>
  <c r="AW2015" i="6"/>
  <c r="AV2015" i="6"/>
  <c r="AU2015" i="6"/>
  <c r="AT2015" i="6"/>
  <c r="AS2015" i="6"/>
  <c r="AX2014" i="6"/>
  <c r="AW2014" i="6"/>
  <c r="AV2014" i="6"/>
  <c r="AU2014" i="6"/>
  <c r="AT2014" i="6"/>
  <c r="AS2014" i="6"/>
  <c r="AX2013" i="6"/>
  <c r="AW2013" i="6"/>
  <c r="AV2013" i="6"/>
  <c r="AU2013" i="6"/>
  <c r="AT2013" i="6"/>
  <c r="AS2013" i="6"/>
  <c r="AX2012" i="6"/>
  <c r="AW2012" i="6"/>
  <c r="AV2012" i="6"/>
  <c r="AU2012" i="6"/>
  <c r="AT2012" i="6"/>
  <c r="AS2012" i="6"/>
  <c r="AX2011" i="6"/>
  <c r="AW2011" i="6"/>
  <c r="AV2011" i="6"/>
  <c r="AU2011" i="6"/>
  <c r="AT2011" i="6"/>
  <c r="AS2011" i="6"/>
  <c r="AX2010" i="6"/>
  <c r="AW2010" i="6"/>
  <c r="AV2010" i="6"/>
  <c r="AU2010" i="6"/>
  <c r="AT2010" i="6"/>
  <c r="AS2010" i="6"/>
  <c r="AX2009" i="6"/>
  <c r="AW2009" i="6"/>
  <c r="AV2009" i="6"/>
  <c r="AU2009" i="6"/>
  <c r="AT2009" i="6"/>
  <c r="AS2009" i="6"/>
  <c r="AX2008" i="6"/>
  <c r="AW2008" i="6"/>
  <c r="AV2008" i="6"/>
  <c r="AU2008" i="6"/>
  <c r="AT2008" i="6"/>
  <c r="AS2008" i="6"/>
  <c r="AX2007" i="6"/>
  <c r="AW2007" i="6"/>
  <c r="AV2007" i="6"/>
  <c r="AU2007" i="6"/>
  <c r="AT2007" i="6"/>
  <c r="AS2007" i="6"/>
  <c r="AX2006" i="6"/>
  <c r="AW2006" i="6"/>
  <c r="AV2006" i="6"/>
  <c r="AU2006" i="6"/>
  <c r="AT2006" i="6"/>
  <c r="AS2006" i="6"/>
  <c r="AX2005" i="6"/>
  <c r="AW2005" i="6"/>
  <c r="AV2005" i="6"/>
  <c r="AU2005" i="6"/>
  <c r="AT2005" i="6"/>
  <c r="AS2005" i="6"/>
  <c r="AX2004" i="6"/>
  <c r="AW2004" i="6"/>
  <c r="AV2004" i="6"/>
  <c r="AU2004" i="6"/>
  <c r="AT2004" i="6"/>
  <c r="AS2004" i="6"/>
  <c r="AX2003" i="6"/>
  <c r="AW2003" i="6"/>
  <c r="AV2003" i="6"/>
  <c r="AU2003" i="6"/>
  <c r="AT2003" i="6"/>
  <c r="AS2003" i="6"/>
  <c r="AX2002" i="6"/>
  <c r="AW2002" i="6"/>
  <c r="AV2002" i="6"/>
  <c r="AU2002" i="6"/>
  <c r="AT2002" i="6"/>
  <c r="AS2002" i="6"/>
  <c r="AX2001" i="6"/>
  <c r="AW2001" i="6"/>
  <c r="AV2001" i="6"/>
  <c r="AU2001" i="6"/>
  <c r="AT2001" i="6"/>
  <c r="AS2001" i="6"/>
  <c r="AX2000" i="6"/>
  <c r="AW2000" i="6"/>
  <c r="AV2000" i="6"/>
  <c r="AU2000" i="6"/>
  <c r="AT2000" i="6"/>
  <c r="AS2000" i="6"/>
  <c r="AX1999" i="6"/>
  <c r="AW1999" i="6"/>
  <c r="AV1999" i="6"/>
  <c r="AU1999" i="6"/>
  <c r="AT1999" i="6"/>
  <c r="AS1999" i="6"/>
  <c r="AX1998" i="6"/>
  <c r="AW1998" i="6"/>
  <c r="AV1998" i="6"/>
  <c r="AU1998" i="6"/>
  <c r="AT1998" i="6"/>
  <c r="AS1998" i="6"/>
  <c r="AX1997" i="6"/>
  <c r="AW1997" i="6"/>
  <c r="AV1997" i="6"/>
  <c r="AU1997" i="6"/>
  <c r="AT1997" i="6"/>
  <c r="AS1997" i="6"/>
  <c r="AX1996" i="6"/>
  <c r="AW1996" i="6"/>
  <c r="AV1996" i="6"/>
  <c r="AU1996" i="6"/>
  <c r="AT1996" i="6"/>
  <c r="AS1996" i="6"/>
  <c r="AX1995" i="6"/>
  <c r="AW1995" i="6"/>
  <c r="AV1995" i="6"/>
  <c r="AU1995" i="6"/>
  <c r="AT1995" i="6"/>
  <c r="AS1995" i="6"/>
  <c r="AX1994" i="6"/>
  <c r="AW1994" i="6"/>
  <c r="AV1994" i="6"/>
  <c r="AU1994" i="6"/>
  <c r="AT1994" i="6"/>
  <c r="AS1994" i="6"/>
  <c r="AX1993" i="6"/>
  <c r="AW1993" i="6"/>
  <c r="AV1993" i="6"/>
  <c r="AU1993" i="6"/>
  <c r="AT1993" i="6"/>
  <c r="AS1993" i="6"/>
  <c r="AX1992" i="6"/>
  <c r="AW1992" i="6"/>
  <c r="AV1992" i="6"/>
  <c r="AU1992" i="6"/>
  <c r="AT1992" i="6"/>
  <c r="AS1992" i="6"/>
  <c r="AX1991" i="6"/>
  <c r="AW1991" i="6"/>
  <c r="AV1991" i="6"/>
  <c r="AU1991" i="6"/>
  <c r="AT1991" i="6"/>
  <c r="AS1991" i="6"/>
  <c r="AX1990" i="6"/>
  <c r="AW1990" i="6"/>
  <c r="AV1990" i="6"/>
  <c r="AU1990" i="6"/>
  <c r="AT1990" i="6"/>
  <c r="AS1990" i="6"/>
  <c r="AX1989" i="6"/>
  <c r="AW1989" i="6"/>
  <c r="AV1989" i="6"/>
  <c r="AU1989" i="6"/>
  <c r="AT1989" i="6"/>
  <c r="AS1989" i="6"/>
  <c r="AX1988" i="6"/>
  <c r="AW1988" i="6"/>
  <c r="AV1988" i="6"/>
  <c r="AU1988" i="6"/>
  <c r="AT1988" i="6"/>
  <c r="AS1988" i="6"/>
  <c r="AX1987" i="6"/>
  <c r="AW1987" i="6"/>
  <c r="AV1987" i="6"/>
  <c r="AU1987" i="6"/>
  <c r="AT1987" i="6"/>
  <c r="AS1987" i="6"/>
  <c r="AX1986" i="6"/>
  <c r="AW1986" i="6"/>
  <c r="AV1986" i="6"/>
  <c r="AU1986" i="6"/>
  <c r="AT1986" i="6"/>
  <c r="AS1986" i="6"/>
  <c r="AX1985" i="6"/>
  <c r="AW1985" i="6"/>
  <c r="AV1985" i="6"/>
  <c r="AU1985" i="6"/>
  <c r="AT1985" i="6"/>
  <c r="AS1985" i="6"/>
  <c r="AX1984" i="6"/>
  <c r="AW1984" i="6"/>
  <c r="AV1984" i="6"/>
  <c r="AU1984" i="6"/>
  <c r="AT1984" i="6"/>
  <c r="AS1984" i="6"/>
  <c r="AX1983" i="6"/>
  <c r="AW1983" i="6"/>
  <c r="AV1983" i="6"/>
  <c r="AU1983" i="6"/>
  <c r="AT1983" i="6"/>
  <c r="AS1983" i="6"/>
  <c r="AX1982" i="6"/>
  <c r="AW1982" i="6"/>
  <c r="AV1982" i="6"/>
  <c r="AU1982" i="6"/>
  <c r="AT1982" i="6"/>
  <c r="AS1982" i="6"/>
  <c r="AX1981" i="6"/>
  <c r="AW1981" i="6"/>
  <c r="AV1981" i="6"/>
  <c r="AU1981" i="6"/>
  <c r="AT1981" i="6"/>
  <c r="AS1981" i="6"/>
  <c r="AX1980" i="6"/>
  <c r="AW1980" i="6"/>
  <c r="AV1980" i="6"/>
  <c r="AU1980" i="6"/>
  <c r="AT1980" i="6"/>
  <c r="AS1980" i="6"/>
  <c r="AX1979" i="6"/>
  <c r="AW1979" i="6"/>
  <c r="AV1979" i="6"/>
  <c r="AU1979" i="6"/>
  <c r="AT1979" i="6"/>
  <c r="AS1979" i="6"/>
  <c r="AX1978" i="6"/>
  <c r="AW1978" i="6"/>
  <c r="AV1978" i="6"/>
  <c r="AU1978" i="6"/>
  <c r="AT1978" i="6"/>
  <c r="AS1978" i="6"/>
  <c r="AX1977" i="6"/>
  <c r="AW1977" i="6"/>
  <c r="AV1977" i="6"/>
  <c r="AU1977" i="6"/>
  <c r="AT1977" i="6"/>
  <c r="AS1977" i="6"/>
  <c r="AX1976" i="6"/>
  <c r="AW1976" i="6"/>
  <c r="AV1976" i="6"/>
  <c r="AU1976" i="6"/>
  <c r="AT1976" i="6"/>
  <c r="AS1976" i="6"/>
  <c r="AX1975" i="6"/>
  <c r="AW1975" i="6"/>
  <c r="AV1975" i="6"/>
  <c r="AU1975" i="6"/>
  <c r="AT1975" i="6"/>
  <c r="AS1975" i="6"/>
  <c r="AX1974" i="6"/>
  <c r="AW1974" i="6"/>
  <c r="AV1974" i="6"/>
  <c r="AU1974" i="6"/>
  <c r="AT1974" i="6"/>
  <c r="AS1974" i="6"/>
  <c r="AX1973" i="6"/>
  <c r="AW1973" i="6"/>
  <c r="AV1973" i="6"/>
  <c r="AU1973" i="6"/>
  <c r="AT1973" i="6"/>
  <c r="AS1973" i="6"/>
  <c r="AX1972" i="6"/>
  <c r="AW1972" i="6"/>
  <c r="AV1972" i="6"/>
  <c r="AU1972" i="6"/>
  <c r="AT1972" i="6"/>
  <c r="AS1972" i="6"/>
  <c r="AX1971" i="6"/>
  <c r="AW1971" i="6"/>
  <c r="AV1971" i="6"/>
  <c r="AU1971" i="6"/>
  <c r="AT1971" i="6"/>
  <c r="AS1971" i="6"/>
  <c r="AX1970" i="6"/>
  <c r="AW1970" i="6"/>
  <c r="AV1970" i="6"/>
  <c r="AU1970" i="6"/>
  <c r="AT1970" i="6"/>
  <c r="AS1970" i="6"/>
  <c r="AX1969" i="6"/>
  <c r="AW1969" i="6"/>
  <c r="AV1969" i="6"/>
  <c r="AU1969" i="6"/>
  <c r="AT1969" i="6"/>
  <c r="AS1969" i="6"/>
  <c r="AX1968" i="6"/>
  <c r="AW1968" i="6"/>
  <c r="AV1968" i="6"/>
  <c r="AU1968" i="6"/>
  <c r="AT1968" i="6"/>
  <c r="AS1968" i="6"/>
  <c r="AX1967" i="6"/>
  <c r="AW1967" i="6"/>
  <c r="AV1967" i="6"/>
  <c r="AU1967" i="6"/>
  <c r="AT1967" i="6"/>
  <c r="AS1967" i="6"/>
  <c r="AX1966" i="6"/>
  <c r="AW1966" i="6"/>
  <c r="AV1966" i="6"/>
  <c r="AU1966" i="6"/>
  <c r="AT1966" i="6"/>
  <c r="AS1966" i="6"/>
  <c r="AX1965" i="6"/>
  <c r="AW1965" i="6"/>
  <c r="AV1965" i="6"/>
  <c r="AU1965" i="6"/>
  <c r="AT1965" i="6"/>
  <c r="AS1965" i="6"/>
  <c r="AX1964" i="6"/>
  <c r="AW1964" i="6"/>
  <c r="AV1964" i="6"/>
  <c r="AU1964" i="6"/>
  <c r="AT1964" i="6"/>
  <c r="AS1964" i="6"/>
  <c r="AX1963" i="6"/>
  <c r="AW1963" i="6"/>
  <c r="AV1963" i="6"/>
  <c r="AU1963" i="6"/>
  <c r="AT1963" i="6"/>
  <c r="AS1963" i="6"/>
  <c r="AX1962" i="6"/>
  <c r="AW1962" i="6"/>
  <c r="AV1962" i="6"/>
  <c r="AU1962" i="6"/>
  <c r="AT1962" i="6"/>
  <c r="AS1962" i="6"/>
  <c r="AX1961" i="6"/>
  <c r="AW1961" i="6"/>
  <c r="AV1961" i="6"/>
  <c r="AU1961" i="6"/>
  <c r="AT1961" i="6"/>
  <c r="AS1961" i="6"/>
  <c r="AX1960" i="6"/>
  <c r="AW1960" i="6"/>
  <c r="AV1960" i="6"/>
  <c r="AU1960" i="6"/>
  <c r="AT1960" i="6"/>
  <c r="AS1960" i="6"/>
  <c r="AX1959" i="6"/>
  <c r="AW1959" i="6"/>
  <c r="AV1959" i="6"/>
  <c r="AU1959" i="6"/>
  <c r="AT1959" i="6"/>
  <c r="AS1959" i="6"/>
  <c r="AX1958" i="6"/>
  <c r="AW1958" i="6"/>
  <c r="AV1958" i="6"/>
  <c r="AU1958" i="6"/>
  <c r="AT1958" i="6"/>
  <c r="AS1958" i="6"/>
  <c r="AX1957" i="6"/>
  <c r="AW1957" i="6"/>
  <c r="AV1957" i="6"/>
  <c r="AU1957" i="6"/>
  <c r="AT1957" i="6"/>
  <c r="AS1957" i="6"/>
  <c r="AX1956" i="6"/>
  <c r="AW1956" i="6"/>
  <c r="AV1956" i="6"/>
  <c r="AU1956" i="6"/>
  <c r="AT1956" i="6"/>
  <c r="AS1956" i="6"/>
  <c r="AX1955" i="6"/>
  <c r="AW1955" i="6"/>
  <c r="AV1955" i="6"/>
  <c r="AU1955" i="6"/>
  <c r="AT1955" i="6"/>
  <c r="AS1955" i="6"/>
  <c r="AX1954" i="6"/>
  <c r="AW1954" i="6"/>
  <c r="AV1954" i="6"/>
  <c r="AU1954" i="6"/>
  <c r="AT1954" i="6"/>
  <c r="AS1954" i="6"/>
  <c r="AX1953" i="6"/>
  <c r="AW1953" i="6"/>
  <c r="AV1953" i="6"/>
  <c r="AU1953" i="6"/>
  <c r="AT1953" i="6"/>
  <c r="AS1953" i="6"/>
  <c r="AX1952" i="6"/>
  <c r="AW1952" i="6"/>
  <c r="AV1952" i="6"/>
  <c r="AU1952" i="6"/>
  <c r="AT1952" i="6"/>
  <c r="AS1952" i="6"/>
  <c r="AX1951" i="6"/>
  <c r="AW1951" i="6"/>
  <c r="AV1951" i="6"/>
  <c r="AU1951" i="6"/>
  <c r="AT1951" i="6"/>
  <c r="AS1951" i="6"/>
  <c r="AX1950" i="6"/>
  <c r="AW1950" i="6"/>
  <c r="AV1950" i="6"/>
  <c r="AU1950" i="6"/>
  <c r="AT1950" i="6"/>
  <c r="AS1950" i="6"/>
  <c r="AX1949" i="6"/>
  <c r="AW1949" i="6"/>
  <c r="AV1949" i="6"/>
  <c r="AU1949" i="6"/>
  <c r="AT1949" i="6"/>
  <c r="AS1949" i="6"/>
  <c r="AX1948" i="6"/>
  <c r="AW1948" i="6"/>
  <c r="AV1948" i="6"/>
  <c r="AU1948" i="6"/>
  <c r="AT1948" i="6"/>
  <c r="AS1948" i="6"/>
  <c r="AX1947" i="6"/>
  <c r="AW1947" i="6"/>
  <c r="AV1947" i="6"/>
  <c r="AU1947" i="6"/>
  <c r="AT1947" i="6"/>
  <c r="AS1947" i="6"/>
  <c r="AX1946" i="6"/>
  <c r="AW1946" i="6"/>
  <c r="AV1946" i="6"/>
  <c r="AU1946" i="6"/>
  <c r="AT1946" i="6"/>
  <c r="AS1946" i="6"/>
  <c r="AX1945" i="6"/>
  <c r="AW1945" i="6"/>
  <c r="AV1945" i="6"/>
  <c r="AU1945" i="6"/>
  <c r="AT1945" i="6"/>
  <c r="AS1945" i="6"/>
  <c r="AX1944" i="6"/>
  <c r="AW1944" i="6"/>
  <c r="AV1944" i="6"/>
  <c r="AU1944" i="6"/>
  <c r="AT1944" i="6"/>
  <c r="AS1944" i="6"/>
  <c r="AX1943" i="6"/>
  <c r="AW1943" i="6"/>
  <c r="AV1943" i="6"/>
  <c r="AU1943" i="6"/>
  <c r="AT1943" i="6"/>
  <c r="AS1943" i="6"/>
  <c r="AX1942" i="6"/>
  <c r="AW1942" i="6"/>
  <c r="AV1942" i="6"/>
  <c r="AU1942" i="6"/>
  <c r="AT1942" i="6"/>
  <c r="AS1942" i="6"/>
  <c r="AX1941" i="6"/>
  <c r="AW1941" i="6"/>
  <c r="AV1941" i="6"/>
  <c r="AU1941" i="6"/>
  <c r="AT1941" i="6"/>
  <c r="AS1941" i="6"/>
  <c r="AX1940" i="6"/>
  <c r="AW1940" i="6"/>
  <c r="AV1940" i="6"/>
  <c r="AU1940" i="6"/>
  <c r="AT1940" i="6"/>
  <c r="AS1940" i="6"/>
  <c r="AX1939" i="6"/>
  <c r="AW1939" i="6"/>
  <c r="AV1939" i="6"/>
  <c r="AU1939" i="6"/>
  <c r="AT1939" i="6"/>
  <c r="AS1939" i="6"/>
  <c r="AX1938" i="6"/>
  <c r="AW1938" i="6"/>
  <c r="AV1938" i="6"/>
  <c r="AU1938" i="6"/>
  <c r="AT1938" i="6"/>
  <c r="AS1938" i="6"/>
  <c r="AX1937" i="6"/>
  <c r="AW1937" i="6"/>
  <c r="AV1937" i="6"/>
  <c r="AU1937" i="6"/>
  <c r="AT1937" i="6"/>
  <c r="AS1937" i="6"/>
  <c r="AX1936" i="6"/>
  <c r="AW1936" i="6"/>
  <c r="AV1936" i="6"/>
  <c r="AU1936" i="6"/>
  <c r="AT1936" i="6"/>
  <c r="AS1936" i="6"/>
  <c r="AX1935" i="6"/>
  <c r="AW1935" i="6"/>
  <c r="AV1935" i="6"/>
  <c r="AU1935" i="6"/>
  <c r="AT1935" i="6"/>
  <c r="AS1935" i="6"/>
  <c r="AX1934" i="6"/>
  <c r="AW1934" i="6"/>
  <c r="AV1934" i="6"/>
  <c r="AU1934" i="6"/>
  <c r="AT1934" i="6"/>
  <c r="AS1934" i="6"/>
  <c r="AX1933" i="6"/>
  <c r="AW1933" i="6"/>
  <c r="AV1933" i="6"/>
  <c r="AU1933" i="6"/>
  <c r="AT1933" i="6"/>
  <c r="AS1933" i="6"/>
  <c r="AX1932" i="6"/>
  <c r="AW1932" i="6"/>
  <c r="AV1932" i="6"/>
  <c r="AU1932" i="6"/>
  <c r="AT1932" i="6"/>
  <c r="AS1932" i="6"/>
  <c r="AX1931" i="6"/>
  <c r="AW1931" i="6"/>
  <c r="AV1931" i="6"/>
  <c r="AU1931" i="6"/>
  <c r="AT1931" i="6"/>
  <c r="AS1931" i="6"/>
  <c r="AX1930" i="6"/>
  <c r="AW1930" i="6"/>
  <c r="AV1930" i="6"/>
  <c r="AU1930" i="6"/>
  <c r="AT1930" i="6"/>
  <c r="AS1930" i="6"/>
  <c r="AX1929" i="6"/>
  <c r="AW1929" i="6"/>
  <c r="AV1929" i="6"/>
  <c r="AU1929" i="6"/>
  <c r="AT1929" i="6"/>
  <c r="AS1929" i="6"/>
  <c r="AX1928" i="6"/>
  <c r="AW1928" i="6"/>
  <c r="AV1928" i="6"/>
  <c r="AU1928" i="6"/>
  <c r="AT1928" i="6"/>
  <c r="AS1928" i="6"/>
  <c r="AX1927" i="6"/>
  <c r="AW1927" i="6"/>
  <c r="AV1927" i="6"/>
  <c r="AU1927" i="6"/>
  <c r="AT1927" i="6"/>
  <c r="AS1927" i="6"/>
  <c r="AX1926" i="6"/>
  <c r="AW1926" i="6"/>
  <c r="AV1926" i="6"/>
  <c r="AU1926" i="6"/>
  <c r="AT1926" i="6"/>
  <c r="AS1926" i="6"/>
  <c r="AX1925" i="6"/>
  <c r="AW1925" i="6"/>
  <c r="AV1925" i="6"/>
  <c r="AU1925" i="6"/>
  <c r="AT1925" i="6"/>
  <c r="AS1925" i="6"/>
  <c r="AX1924" i="6"/>
  <c r="AW1924" i="6"/>
  <c r="AV1924" i="6"/>
  <c r="AU1924" i="6"/>
  <c r="AT1924" i="6"/>
  <c r="AS1924" i="6"/>
  <c r="AX1923" i="6"/>
  <c r="AW1923" i="6"/>
  <c r="AV1923" i="6"/>
  <c r="AU1923" i="6"/>
  <c r="AT1923" i="6"/>
  <c r="AS1923" i="6"/>
  <c r="AX1922" i="6"/>
  <c r="AW1922" i="6"/>
  <c r="AV1922" i="6"/>
  <c r="AU1922" i="6"/>
  <c r="AT1922" i="6"/>
  <c r="AS1922" i="6"/>
  <c r="AX1921" i="6"/>
  <c r="AW1921" i="6"/>
  <c r="AV1921" i="6"/>
  <c r="AU1921" i="6"/>
  <c r="AT1921" i="6"/>
  <c r="AS1921" i="6"/>
  <c r="AX1920" i="6"/>
  <c r="AW1920" i="6"/>
  <c r="AV1920" i="6"/>
  <c r="AU1920" i="6"/>
  <c r="AT1920" i="6"/>
  <c r="AS1920" i="6"/>
  <c r="AX1919" i="6"/>
  <c r="AW1919" i="6"/>
  <c r="AV1919" i="6"/>
  <c r="AU1919" i="6"/>
  <c r="AT1919" i="6"/>
  <c r="AS1919" i="6"/>
  <c r="AX1918" i="6"/>
  <c r="AW1918" i="6"/>
  <c r="AV1918" i="6"/>
  <c r="AU1918" i="6"/>
  <c r="AT1918" i="6"/>
  <c r="AS1918" i="6"/>
  <c r="AX1917" i="6"/>
  <c r="AW1917" i="6"/>
  <c r="AV1917" i="6"/>
  <c r="AU1917" i="6"/>
  <c r="AT1917" i="6"/>
  <c r="AS1917" i="6"/>
  <c r="AX1916" i="6"/>
  <c r="AW1916" i="6"/>
  <c r="AV1916" i="6"/>
  <c r="AU1916" i="6"/>
  <c r="AT1916" i="6"/>
  <c r="AS1916" i="6"/>
  <c r="AX1915" i="6"/>
  <c r="AW1915" i="6"/>
  <c r="AV1915" i="6"/>
  <c r="AU1915" i="6"/>
  <c r="AT1915" i="6"/>
  <c r="AS1915" i="6"/>
  <c r="AX1914" i="6"/>
  <c r="AW1914" i="6"/>
  <c r="AV1914" i="6"/>
  <c r="AU1914" i="6"/>
  <c r="AT1914" i="6"/>
  <c r="AS1914" i="6"/>
  <c r="AX1913" i="6"/>
  <c r="AW1913" i="6"/>
  <c r="AV1913" i="6"/>
  <c r="AU1913" i="6"/>
  <c r="AT1913" i="6"/>
  <c r="AS1913" i="6"/>
  <c r="AX1912" i="6"/>
  <c r="AW1912" i="6"/>
  <c r="AV1912" i="6"/>
  <c r="AU1912" i="6"/>
  <c r="AT1912" i="6"/>
  <c r="AS1912" i="6"/>
  <c r="AX1911" i="6"/>
  <c r="AW1911" i="6"/>
  <c r="AV1911" i="6"/>
  <c r="AU1911" i="6"/>
  <c r="AT1911" i="6"/>
  <c r="AS1911" i="6"/>
  <c r="AX1910" i="6"/>
  <c r="AW1910" i="6"/>
  <c r="AV1910" i="6"/>
  <c r="AU1910" i="6"/>
  <c r="AT1910" i="6"/>
  <c r="AS1910" i="6"/>
  <c r="AX1909" i="6"/>
  <c r="AW1909" i="6"/>
  <c r="AV1909" i="6"/>
  <c r="AU1909" i="6"/>
  <c r="AT1909" i="6"/>
  <c r="AS1909" i="6"/>
  <c r="AX1908" i="6"/>
  <c r="AW1908" i="6"/>
  <c r="AV1908" i="6"/>
  <c r="AU1908" i="6"/>
  <c r="AT1908" i="6"/>
  <c r="AS1908" i="6"/>
  <c r="AX1907" i="6"/>
  <c r="AW1907" i="6"/>
  <c r="AV1907" i="6"/>
  <c r="AU1907" i="6"/>
  <c r="AT1907" i="6"/>
  <c r="AS1907" i="6"/>
  <c r="AX1906" i="6"/>
  <c r="AW1906" i="6"/>
  <c r="AV1906" i="6"/>
  <c r="AU1906" i="6"/>
  <c r="AT1906" i="6"/>
  <c r="AS1906" i="6"/>
  <c r="AX1905" i="6"/>
  <c r="AW1905" i="6"/>
  <c r="AV1905" i="6"/>
  <c r="AU1905" i="6"/>
  <c r="AT1905" i="6"/>
  <c r="AS1905" i="6"/>
  <c r="AX1904" i="6"/>
  <c r="AW1904" i="6"/>
  <c r="AV1904" i="6"/>
  <c r="AU1904" i="6"/>
  <c r="AT1904" i="6"/>
  <c r="AS1904" i="6"/>
  <c r="AX1903" i="6"/>
  <c r="AW1903" i="6"/>
  <c r="AV1903" i="6"/>
  <c r="AU1903" i="6"/>
  <c r="AT1903" i="6"/>
  <c r="AS1903" i="6"/>
  <c r="AX1902" i="6"/>
  <c r="AW1902" i="6"/>
  <c r="AV1902" i="6"/>
  <c r="AU1902" i="6"/>
  <c r="AT1902" i="6"/>
  <c r="AS1902" i="6"/>
  <c r="AX1901" i="6"/>
  <c r="AW1901" i="6"/>
  <c r="AV1901" i="6"/>
  <c r="AU1901" i="6"/>
  <c r="AT1901" i="6"/>
  <c r="AS1901" i="6"/>
  <c r="AX1900" i="6"/>
  <c r="AW1900" i="6"/>
  <c r="AV1900" i="6"/>
  <c r="AU1900" i="6"/>
  <c r="AT1900" i="6"/>
  <c r="AS1900" i="6"/>
  <c r="AX1899" i="6"/>
  <c r="AW1899" i="6"/>
  <c r="AV1899" i="6"/>
  <c r="AU1899" i="6"/>
  <c r="AT1899" i="6"/>
  <c r="AS1899" i="6"/>
  <c r="AX1898" i="6"/>
  <c r="AW1898" i="6"/>
  <c r="AV1898" i="6"/>
  <c r="AU1898" i="6"/>
  <c r="AT1898" i="6"/>
  <c r="AS1898" i="6"/>
  <c r="AX1897" i="6"/>
  <c r="AW1897" i="6"/>
  <c r="AV1897" i="6"/>
  <c r="AU1897" i="6"/>
  <c r="AT1897" i="6"/>
  <c r="AS1897" i="6"/>
  <c r="AX1896" i="6"/>
  <c r="AW1896" i="6"/>
  <c r="AV1896" i="6"/>
  <c r="AU1896" i="6"/>
  <c r="AT1896" i="6"/>
  <c r="AS1896" i="6"/>
  <c r="AX1895" i="6"/>
  <c r="AW1895" i="6"/>
  <c r="AV1895" i="6"/>
  <c r="AU1895" i="6"/>
  <c r="AT1895" i="6"/>
  <c r="AS1895" i="6"/>
  <c r="AX1894" i="6"/>
  <c r="AW1894" i="6"/>
  <c r="AV1894" i="6"/>
  <c r="AU1894" i="6"/>
  <c r="AT1894" i="6"/>
  <c r="AS1894" i="6"/>
  <c r="AX1893" i="6"/>
  <c r="AW1893" i="6"/>
  <c r="AV1893" i="6"/>
  <c r="AU1893" i="6"/>
  <c r="AT1893" i="6"/>
  <c r="AS1893" i="6"/>
  <c r="AX1892" i="6"/>
  <c r="AW1892" i="6"/>
  <c r="AV1892" i="6"/>
  <c r="AU1892" i="6"/>
  <c r="AT1892" i="6"/>
  <c r="AS1892" i="6"/>
  <c r="AX1891" i="6"/>
  <c r="AW1891" i="6"/>
  <c r="AV1891" i="6"/>
  <c r="AU1891" i="6"/>
  <c r="AT1891" i="6"/>
  <c r="AS1891" i="6"/>
  <c r="AX1890" i="6"/>
  <c r="AW1890" i="6"/>
  <c r="AV1890" i="6"/>
  <c r="AU1890" i="6"/>
  <c r="AT1890" i="6"/>
  <c r="AS1890" i="6"/>
  <c r="AX1889" i="6"/>
  <c r="AW1889" i="6"/>
  <c r="AV1889" i="6"/>
  <c r="AU1889" i="6"/>
  <c r="AT1889" i="6"/>
  <c r="AS1889" i="6"/>
  <c r="AX1888" i="6"/>
  <c r="AW1888" i="6"/>
  <c r="AV1888" i="6"/>
  <c r="AU1888" i="6"/>
  <c r="AT1888" i="6"/>
  <c r="AS1888" i="6"/>
  <c r="AX1887" i="6"/>
  <c r="AW1887" i="6"/>
  <c r="AV1887" i="6"/>
  <c r="AU1887" i="6"/>
  <c r="AT1887" i="6"/>
  <c r="AS1887" i="6"/>
  <c r="AX1886" i="6"/>
  <c r="AW1886" i="6"/>
  <c r="AV1886" i="6"/>
  <c r="AU1886" i="6"/>
  <c r="AT1886" i="6"/>
  <c r="AS1886" i="6"/>
  <c r="AX1885" i="6"/>
  <c r="AW1885" i="6"/>
  <c r="AV1885" i="6"/>
  <c r="AU1885" i="6"/>
  <c r="AT1885" i="6"/>
  <c r="AS1885" i="6"/>
  <c r="AX1884" i="6"/>
  <c r="AW1884" i="6"/>
  <c r="AV1884" i="6"/>
  <c r="AU1884" i="6"/>
  <c r="AT1884" i="6"/>
  <c r="AS1884" i="6"/>
  <c r="AX1883" i="6"/>
  <c r="AW1883" i="6"/>
  <c r="AV1883" i="6"/>
  <c r="AU1883" i="6"/>
  <c r="AT1883" i="6"/>
  <c r="AS1883" i="6"/>
  <c r="AX1882" i="6"/>
  <c r="AW1882" i="6"/>
  <c r="AV1882" i="6"/>
  <c r="AU1882" i="6"/>
  <c r="AT1882" i="6"/>
  <c r="AS1882" i="6"/>
  <c r="AX1881" i="6"/>
  <c r="AW1881" i="6"/>
  <c r="AV1881" i="6"/>
  <c r="AU1881" i="6"/>
  <c r="AT1881" i="6"/>
  <c r="AS1881" i="6"/>
  <c r="AX1880" i="6"/>
  <c r="AW1880" i="6"/>
  <c r="AV1880" i="6"/>
  <c r="AU1880" i="6"/>
  <c r="AT1880" i="6"/>
  <c r="AS1880" i="6"/>
  <c r="AX1879" i="6"/>
  <c r="AW1879" i="6"/>
  <c r="AV1879" i="6"/>
  <c r="AU1879" i="6"/>
  <c r="AT1879" i="6"/>
  <c r="AS1879" i="6"/>
  <c r="AX1878" i="6"/>
  <c r="AW1878" i="6"/>
  <c r="AV1878" i="6"/>
  <c r="AU1878" i="6"/>
  <c r="AT1878" i="6"/>
  <c r="AS1878" i="6"/>
  <c r="AX1877" i="6"/>
  <c r="AW1877" i="6"/>
  <c r="AV1877" i="6"/>
  <c r="AU1877" i="6"/>
  <c r="AT1877" i="6"/>
  <c r="AS1877" i="6"/>
  <c r="AX1876" i="6"/>
  <c r="AW1876" i="6"/>
  <c r="AV1876" i="6"/>
  <c r="AU1876" i="6"/>
  <c r="AT1876" i="6"/>
  <c r="AS1876" i="6"/>
  <c r="AX1875" i="6"/>
  <c r="AW1875" i="6"/>
  <c r="AV1875" i="6"/>
  <c r="AU1875" i="6"/>
  <c r="AT1875" i="6"/>
  <c r="AS1875" i="6"/>
  <c r="AX1874" i="6"/>
  <c r="AW1874" i="6"/>
  <c r="AV1874" i="6"/>
  <c r="AU1874" i="6"/>
  <c r="AT1874" i="6"/>
  <c r="AS1874" i="6"/>
  <c r="AX1873" i="6"/>
  <c r="AW1873" i="6"/>
  <c r="AV1873" i="6"/>
  <c r="AU1873" i="6"/>
  <c r="AT1873" i="6"/>
  <c r="AS1873" i="6"/>
  <c r="AX1872" i="6"/>
  <c r="AW1872" i="6"/>
  <c r="AV1872" i="6"/>
  <c r="AU1872" i="6"/>
  <c r="AT1872" i="6"/>
  <c r="AS1872" i="6"/>
  <c r="AX1871" i="6"/>
  <c r="AW1871" i="6"/>
  <c r="AV1871" i="6"/>
  <c r="AU1871" i="6"/>
  <c r="AT1871" i="6"/>
  <c r="AS1871" i="6"/>
  <c r="AX1870" i="6"/>
  <c r="AW1870" i="6"/>
  <c r="AV1870" i="6"/>
  <c r="AU1870" i="6"/>
  <c r="AT1870" i="6"/>
  <c r="AS1870" i="6"/>
  <c r="AX1869" i="6"/>
  <c r="AW1869" i="6"/>
  <c r="AV1869" i="6"/>
  <c r="AU1869" i="6"/>
  <c r="AT1869" i="6"/>
  <c r="AS1869" i="6"/>
  <c r="AX1868" i="6"/>
  <c r="AW1868" i="6"/>
  <c r="AV1868" i="6"/>
  <c r="AU1868" i="6"/>
  <c r="AT1868" i="6"/>
  <c r="AS1868" i="6"/>
  <c r="AX1867" i="6"/>
  <c r="AW1867" i="6"/>
  <c r="AV1867" i="6"/>
  <c r="AU1867" i="6"/>
  <c r="AT1867" i="6"/>
  <c r="AS1867" i="6"/>
  <c r="AX1866" i="6"/>
  <c r="AW1866" i="6"/>
  <c r="AV1866" i="6"/>
  <c r="AU1866" i="6"/>
  <c r="AT1866" i="6"/>
  <c r="AS1866" i="6"/>
  <c r="AX1865" i="6"/>
  <c r="AW1865" i="6"/>
  <c r="AV1865" i="6"/>
  <c r="AU1865" i="6"/>
  <c r="AT1865" i="6"/>
  <c r="AS1865" i="6"/>
  <c r="AX1864" i="6"/>
  <c r="AW1864" i="6"/>
  <c r="AV1864" i="6"/>
  <c r="AU1864" i="6"/>
  <c r="AT1864" i="6"/>
  <c r="AS1864" i="6"/>
  <c r="AX1863" i="6"/>
  <c r="AW1863" i="6"/>
  <c r="AV1863" i="6"/>
  <c r="AU1863" i="6"/>
  <c r="AT1863" i="6"/>
  <c r="AS1863" i="6"/>
  <c r="AX1862" i="6"/>
  <c r="AW1862" i="6"/>
  <c r="AV1862" i="6"/>
  <c r="AU1862" i="6"/>
  <c r="AT1862" i="6"/>
  <c r="AS1862" i="6"/>
  <c r="AX1861" i="6"/>
  <c r="AW1861" i="6"/>
  <c r="AV1861" i="6"/>
  <c r="AU1861" i="6"/>
  <c r="AT1861" i="6"/>
  <c r="AS1861" i="6"/>
  <c r="AX1860" i="6"/>
  <c r="AW1860" i="6"/>
  <c r="AV1860" i="6"/>
  <c r="AU1860" i="6"/>
  <c r="AT1860" i="6"/>
  <c r="AS1860" i="6"/>
  <c r="AX1859" i="6"/>
  <c r="AW1859" i="6"/>
  <c r="AV1859" i="6"/>
  <c r="AU1859" i="6"/>
  <c r="AT1859" i="6"/>
  <c r="AS1859" i="6"/>
  <c r="AX1858" i="6"/>
  <c r="AW1858" i="6"/>
  <c r="AV1858" i="6"/>
  <c r="AU1858" i="6"/>
  <c r="AT1858" i="6"/>
  <c r="AS1858" i="6"/>
  <c r="AX1857" i="6"/>
  <c r="AW1857" i="6"/>
  <c r="AV1857" i="6"/>
  <c r="AU1857" i="6"/>
  <c r="AT1857" i="6"/>
  <c r="AS1857" i="6"/>
  <c r="AX1856" i="6"/>
  <c r="AW1856" i="6"/>
  <c r="AV1856" i="6"/>
  <c r="AU1856" i="6"/>
  <c r="AT1856" i="6"/>
  <c r="AS1856" i="6"/>
  <c r="AX1855" i="6"/>
  <c r="AW1855" i="6"/>
  <c r="AV1855" i="6"/>
  <c r="AU1855" i="6"/>
  <c r="AT1855" i="6"/>
  <c r="AS1855" i="6"/>
  <c r="AX1854" i="6"/>
  <c r="AW1854" i="6"/>
  <c r="AV1854" i="6"/>
  <c r="AU1854" i="6"/>
  <c r="AT1854" i="6"/>
  <c r="AS1854" i="6"/>
  <c r="AX1853" i="6"/>
  <c r="AW1853" i="6"/>
  <c r="AV1853" i="6"/>
  <c r="AU1853" i="6"/>
  <c r="AT1853" i="6"/>
  <c r="AS1853" i="6"/>
  <c r="AX1852" i="6"/>
  <c r="AW1852" i="6"/>
  <c r="AV1852" i="6"/>
  <c r="AU1852" i="6"/>
  <c r="AT1852" i="6"/>
  <c r="AS1852" i="6"/>
  <c r="AX1851" i="6"/>
  <c r="AW1851" i="6"/>
  <c r="AV1851" i="6"/>
  <c r="AU1851" i="6"/>
  <c r="AT1851" i="6"/>
  <c r="AS1851" i="6"/>
  <c r="AX1850" i="6"/>
  <c r="AW1850" i="6"/>
  <c r="AV1850" i="6"/>
  <c r="AU1850" i="6"/>
  <c r="AT1850" i="6"/>
  <c r="AS1850" i="6"/>
  <c r="AX1849" i="6"/>
  <c r="AW1849" i="6"/>
  <c r="AV1849" i="6"/>
  <c r="AU1849" i="6"/>
  <c r="AT1849" i="6"/>
  <c r="AS1849" i="6"/>
  <c r="AX1848" i="6"/>
  <c r="AW1848" i="6"/>
  <c r="AV1848" i="6"/>
  <c r="AU1848" i="6"/>
  <c r="AT1848" i="6"/>
  <c r="AS1848" i="6"/>
  <c r="AX1847" i="6"/>
  <c r="AW1847" i="6"/>
  <c r="AV1847" i="6"/>
  <c r="AU1847" i="6"/>
  <c r="AT1847" i="6"/>
  <c r="AS1847" i="6"/>
  <c r="AX1846" i="6"/>
  <c r="AW1846" i="6"/>
  <c r="AV1846" i="6"/>
  <c r="AU1846" i="6"/>
  <c r="AT1846" i="6"/>
  <c r="AS1846" i="6"/>
  <c r="AX1845" i="6"/>
  <c r="AW1845" i="6"/>
  <c r="AV1845" i="6"/>
  <c r="AU1845" i="6"/>
  <c r="AT1845" i="6"/>
  <c r="AS1845" i="6"/>
  <c r="AX1844" i="6"/>
  <c r="AW1844" i="6"/>
  <c r="AV1844" i="6"/>
  <c r="AU1844" i="6"/>
  <c r="AT1844" i="6"/>
  <c r="AS1844" i="6"/>
  <c r="AX1843" i="6"/>
  <c r="AW1843" i="6"/>
  <c r="AV1843" i="6"/>
  <c r="AU1843" i="6"/>
  <c r="AT1843" i="6"/>
  <c r="AS1843" i="6"/>
  <c r="AX1842" i="6"/>
  <c r="AW1842" i="6"/>
  <c r="AV1842" i="6"/>
  <c r="AU1842" i="6"/>
  <c r="AT1842" i="6"/>
  <c r="AS1842" i="6"/>
  <c r="AX1841" i="6"/>
  <c r="AW1841" i="6"/>
  <c r="AV1841" i="6"/>
  <c r="AU1841" i="6"/>
  <c r="AT1841" i="6"/>
  <c r="AS1841" i="6"/>
  <c r="AX1840" i="6"/>
  <c r="AW1840" i="6"/>
  <c r="AV1840" i="6"/>
  <c r="AU1840" i="6"/>
  <c r="AT1840" i="6"/>
  <c r="AS1840" i="6"/>
  <c r="AX1839" i="6"/>
  <c r="AW1839" i="6"/>
  <c r="AV1839" i="6"/>
  <c r="AU1839" i="6"/>
  <c r="AT1839" i="6"/>
  <c r="AS1839" i="6"/>
  <c r="AX1838" i="6"/>
  <c r="AW1838" i="6"/>
  <c r="AV1838" i="6"/>
  <c r="AU1838" i="6"/>
  <c r="AT1838" i="6"/>
  <c r="AS1838" i="6"/>
  <c r="AX1837" i="6"/>
  <c r="AW1837" i="6"/>
  <c r="AV1837" i="6"/>
  <c r="AU1837" i="6"/>
  <c r="AT1837" i="6"/>
  <c r="AS1837" i="6"/>
  <c r="AX1836" i="6"/>
  <c r="AW1836" i="6"/>
  <c r="AV1836" i="6"/>
  <c r="AU1836" i="6"/>
  <c r="AT1836" i="6"/>
  <c r="AS1836" i="6"/>
  <c r="AX1835" i="6"/>
  <c r="AW1835" i="6"/>
  <c r="AV1835" i="6"/>
  <c r="AU1835" i="6"/>
  <c r="AT1835" i="6"/>
  <c r="AS1835" i="6"/>
  <c r="AX1834" i="6"/>
  <c r="AW1834" i="6"/>
  <c r="AV1834" i="6"/>
  <c r="AU1834" i="6"/>
  <c r="AT1834" i="6"/>
  <c r="AS1834" i="6"/>
  <c r="AX1833" i="6"/>
  <c r="AW1833" i="6"/>
  <c r="AV1833" i="6"/>
  <c r="AU1833" i="6"/>
  <c r="AT1833" i="6"/>
  <c r="AS1833" i="6"/>
  <c r="AX1832" i="6"/>
  <c r="AW1832" i="6"/>
  <c r="AV1832" i="6"/>
  <c r="AU1832" i="6"/>
  <c r="AT1832" i="6"/>
  <c r="AS1832" i="6"/>
  <c r="AX1831" i="6"/>
  <c r="AW1831" i="6"/>
  <c r="AV1831" i="6"/>
  <c r="AU1831" i="6"/>
  <c r="AT1831" i="6"/>
  <c r="AS1831" i="6"/>
  <c r="AX1830" i="6"/>
  <c r="AW1830" i="6"/>
  <c r="AV1830" i="6"/>
  <c r="AU1830" i="6"/>
  <c r="AT1830" i="6"/>
  <c r="AS1830" i="6"/>
  <c r="AX1829" i="6"/>
  <c r="AW1829" i="6"/>
  <c r="AV1829" i="6"/>
  <c r="AU1829" i="6"/>
  <c r="AT1829" i="6"/>
  <c r="AS1829" i="6"/>
  <c r="AX1828" i="6"/>
  <c r="AW1828" i="6"/>
  <c r="AV1828" i="6"/>
  <c r="AU1828" i="6"/>
  <c r="AT1828" i="6"/>
  <c r="AS1828" i="6"/>
  <c r="AX1827" i="6"/>
  <c r="AW1827" i="6"/>
  <c r="AV1827" i="6"/>
  <c r="AU1827" i="6"/>
  <c r="AT1827" i="6"/>
  <c r="AS1827" i="6"/>
  <c r="AX1826" i="6"/>
  <c r="AW1826" i="6"/>
  <c r="AV1826" i="6"/>
  <c r="AU1826" i="6"/>
  <c r="AT1826" i="6"/>
  <c r="AS1826" i="6"/>
  <c r="AX1825" i="6"/>
  <c r="AW1825" i="6"/>
  <c r="AV1825" i="6"/>
  <c r="AU1825" i="6"/>
  <c r="AT1825" i="6"/>
  <c r="AS1825" i="6"/>
  <c r="AX1824" i="6"/>
  <c r="AW1824" i="6"/>
  <c r="AV1824" i="6"/>
  <c r="AU1824" i="6"/>
  <c r="AT1824" i="6"/>
  <c r="AS1824" i="6"/>
  <c r="AX1823" i="6"/>
  <c r="AW1823" i="6"/>
  <c r="AV1823" i="6"/>
  <c r="AU1823" i="6"/>
  <c r="AT1823" i="6"/>
  <c r="AS1823" i="6"/>
  <c r="AX1822" i="6"/>
  <c r="AW1822" i="6"/>
  <c r="AV1822" i="6"/>
  <c r="AU1822" i="6"/>
  <c r="AT1822" i="6"/>
  <c r="AS1822" i="6"/>
  <c r="AX1821" i="6"/>
  <c r="AW1821" i="6"/>
  <c r="AV1821" i="6"/>
  <c r="AU1821" i="6"/>
  <c r="AT1821" i="6"/>
  <c r="AS1821" i="6"/>
  <c r="AX1820" i="6"/>
  <c r="AW1820" i="6"/>
  <c r="AV1820" i="6"/>
  <c r="AU1820" i="6"/>
  <c r="AT1820" i="6"/>
  <c r="AS1820" i="6"/>
  <c r="AX1819" i="6"/>
  <c r="AW1819" i="6"/>
  <c r="AV1819" i="6"/>
  <c r="AU1819" i="6"/>
  <c r="AT1819" i="6"/>
  <c r="AS1819" i="6"/>
  <c r="AX1818" i="6"/>
  <c r="AW1818" i="6"/>
  <c r="AV1818" i="6"/>
  <c r="AU1818" i="6"/>
  <c r="AT1818" i="6"/>
  <c r="AS1818" i="6"/>
  <c r="AX1817" i="6"/>
  <c r="AW1817" i="6"/>
  <c r="AV1817" i="6"/>
  <c r="AU1817" i="6"/>
  <c r="AT1817" i="6"/>
  <c r="AS1817" i="6"/>
  <c r="AX1816" i="6"/>
  <c r="AW1816" i="6"/>
  <c r="AV1816" i="6"/>
  <c r="AU1816" i="6"/>
  <c r="AT1816" i="6"/>
  <c r="AS1816" i="6"/>
  <c r="AX1815" i="6"/>
  <c r="AW1815" i="6"/>
  <c r="AV1815" i="6"/>
  <c r="AU1815" i="6"/>
  <c r="AT1815" i="6"/>
  <c r="AS1815" i="6"/>
  <c r="AX1814" i="6"/>
  <c r="AW1814" i="6"/>
  <c r="AV1814" i="6"/>
  <c r="AU1814" i="6"/>
  <c r="AT1814" i="6"/>
  <c r="AS1814" i="6"/>
  <c r="AX1813" i="6"/>
  <c r="AW1813" i="6"/>
  <c r="AV1813" i="6"/>
  <c r="AU1813" i="6"/>
  <c r="AT1813" i="6"/>
  <c r="AS1813" i="6"/>
  <c r="AX1812" i="6"/>
  <c r="AW1812" i="6"/>
  <c r="AV1812" i="6"/>
  <c r="AU1812" i="6"/>
  <c r="AT1812" i="6"/>
  <c r="AS1812" i="6"/>
  <c r="AX1811" i="6"/>
  <c r="AW1811" i="6"/>
  <c r="AV1811" i="6"/>
  <c r="AU1811" i="6"/>
  <c r="AT1811" i="6"/>
  <c r="AS1811" i="6"/>
  <c r="AX1810" i="6"/>
  <c r="AW1810" i="6"/>
  <c r="AV1810" i="6"/>
  <c r="AU1810" i="6"/>
  <c r="AT1810" i="6"/>
  <c r="AS1810" i="6"/>
  <c r="AX1809" i="6"/>
  <c r="AW1809" i="6"/>
  <c r="AV1809" i="6"/>
  <c r="AU1809" i="6"/>
  <c r="AT1809" i="6"/>
  <c r="AS1809" i="6"/>
  <c r="AX1808" i="6"/>
  <c r="AW1808" i="6"/>
  <c r="AV1808" i="6"/>
  <c r="AU1808" i="6"/>
  <c r="AT1808" i="6"/>
  <c r="AS1808" i="6"/>
  <c r="AX1807" i="6"/>
  <c r="AW1807" i="6"/>
  <c r="AV1807" i="6"/>
  <c r="AU1807" i="6"/>
  <c r="AT1807" i="6"/>
  <c r="AS1807" i="6"/>
  <c r="AX1806" i="6"/>
  <c r="AW1806" i="6"/>
  <c r="AV1806" i="6"/>
  <c r="AU1806" i="6"/>
  <c r="AT1806" i="6"/>
  <c r="AS1806" i="6"/>
  <c r="AX1805" i="6"/>
  <c r="AW1805" i="6"/>
  <c r="AV1805" i="6"/>
  <c r="AU1805" i="6"/>
  <c r="AT1805" i="6"/>
  <c r="AS1805" i="6"/>
  <c r="AX1804" i="6"/>
  <c r="AW1804" i="6"/>
  <c r="AV1804" i="6"/>
  <c r="AU1804" i="6"/>
  <c r="AT1804" i="6"/>
  <c r="AS1804" i="6"/>
  <c r="AX1803" i="6"/>
  <c r="AW1803" i="6"/>
  <c r="AV1803" i="6"/>
  <c r="AU1803" i="6"/>
  <c r="AT1803" i="6"/>
  <c r="AS1803" i="6"/>
  <c r="AX1802" i="6"/>
  <c r="AW1802" i="6"/>
  <c r="AV1802" i="6"/>
  <c r="AU1802" i="6"/>
  <c r="AT1802" i="6"/>
  <c r="AS1802" i="6"/>
  <c r="AX1801" i="6"/>
  <c r="AW1801" i="6"/>
  <c r="AV1801" i="6"/>
  <c r="AU1801" i="6"/>
  <c r="AT1801" i="6"/>
  <c r="AS1801" i="6"/>
  <c r="AX1800" i="6"/>
  <c r="AW1800" i="6"/>
  <c r="AV1800" i="6"/>
  <c r="AU1800" i="6"/>
  <c r="AT1800" i="6"/>
  <c r="AS1800" i="6"/>
  <c r="AX1799" i="6"/>
  <c r="AW1799" i="6"/>
  <c r="AV1799" i="6"/>
  <c r="AU1799" i="6"/>
  <c r="AT1799" i="6"/>
  <c r="AS1799" i="6"/>
  <c r="AX1798" i="6"/>
  <c r="AW1798" i="6"/>
  <c r="AV1798" i="6"/>
  <c r="AU1798" i="6"/>
  <c r="AT1798" i="6"/>
  <c r="AS1798" i="6"/>
  <c r="AX1797" i="6"/>
  <c r="AW1797" i="6"/>
  <c r="AV1797" i="6"/>
  <c r="AU1797" i="6"/>
  <c r="AT1797" i="6"/>
  <c r="AS1797" i="6"/>
  <c r="AX1796" i="6"/>
  <c r="AW1796" i="6"/>
  <c r="AV1796" i="6"/>
  <c r="AU1796" i="6"/>
  <c r="AT1796" i="6"/>
  <c r="AS1796" i="6"/>
  <c r="AX1795" i="6"/>
  <c r="AW1795" i="6"/>
  <c r="AV1795" i="6"/>
  <c r="AU1795" i="6"/>
  <c r="AT1795" i="6"/>
  <c r="AS1795" i="6"/>
  <c r="AX1794" i="6"/>
  <c r="AW1794" i="6"/>
  <c r="AV1794" i="6"/>
  <c r="AU1794" i="6"/>
  <c r="AT1794" i="6"/>
  <c r="AS1794" i="6"/>
  <c r="AX1793" i="6"/>
  <c r="AW1793" i="6"/>
  <c r="AV1793" i="6"/>
  <c r="AU1793" i="6"/>
  <c r="AT1793" i="6"/>
  <c r="AS1793" i="6"/>
  <c r="AX1792" i="6"/>
  <c r="AW1792" i="6"/>
  <c r="AV1792" i="6"/>
  <c r="AU1792" i="6"/>
  <c r="AT1792" i="6"/>
  <c r="AS1792" i="6"/>
  <c r="AX1791" i="6"/>
  <c r="AW1791" i="6"/>
  <c r="AV1791" i="6"/>
  <c r="AU1791" i="6"/>
  <c r="AT1791" i="6"/>
  <c r="AS1791" i="6"/>
  <c r="AX1790" i="6"/>
  <c r="AW1790" i="6"/>
  <c r="AV1790" i="6"/>
  <c r="AU1790" i="6"/>
  <c r="AT1790" i="6"/>
  <c r="AS1790" i="6"/>
  <c r="AX1789" i="6"/>
  <c r="AW1789" i="6"/>
  <c r="AV1789" i="6"/>
  <c r="AU1789" i="6"/>
  <c r="AT1789" i="6"/>
  <c r="AS1789" i="6"/>
  <c r="AX1788" i="6"/>
  <c r="AW1788" i="6"/>
  <c r="AV1788" i="6"/>
  <c r="AU1788" i="6"/>
  <c r="AT1788" i="6"/>
  <c r="AS1788" i="6"/>
  <c r="AX1787" i="6"/>
  <c r="AW1787" i="6"/>
  <c r="AV1787" i="6"/>
  <c r="AU1787" i="6"/>
  <c r="AT1787" i="6"/>
  <c r="AS1787" i="6"/>
  <c r="AX1786" i="6"/>
  <c r="AW1786" i="6"/>
  <c r="AV1786" i="6"/>
  <c r="AU1786" i="6"/>
  <c r="AT1786" i="6"/>
  <c r="AS1786" i="6"/>
  <c r="AX1785" i="6"/>
  <c r="AW1785" i="6"/>
  <c r="AV1785" i="6"/>
  <c r="AU1785" i="6"/>
  <c r="AT1785" i="6"/>
  <c r="AS1785" i="6"/>
  <c r="AX1784" i="6"/>
  <c r="AW1784" i="6"/>
  <c r="AV1784" i="6"/>
  <c r="AU1784" i="6"/>
  <c r="AT1784" i="6"/>
  <c r="AS1784" i="6"/>
  <c r="AX1783" i="6"/>
  <c r="AW1783" i="6"/>
  <c r="AV1783" i="6"/>
  <c r="AU1783" i="6"/>
  <c r="AT1783" i="6"/>
  <c r="AS1783" i="6"/>
  <c r="AX1782" i="6"/>
  <c r="AW1782" i="6"/>
  <c r="AV1782" i="6"/>
  <c r="AU1782" i="6"/>
  <c r="AT1782" i="6"/>
  <c r="AS1782" i="6"/>
  <c r="AX1781" i="6"/>
  <c r="AW1781" i="6"/>
  <c r="AV1781" i="6"/>
  <c r="AU1781" i="6"/>
  <c r="AT1781" i="6"/>
  <c r="AS1781" i="6"/>
  <c r="AX1780" i="6"/>
  <c r="AW1780" i="6"/>
  <c r="AV1780" i="6"/>
  <c r="AU1780" i="6"/>
  <c r="AT1780" i="6"/>
  <c r="AS1780" i="6"/>
  <c r="AX1779" i="6"/>
  <c r="AW1779" i="6"/>
  <c r="AV1779" i="6"/>
  <c r="AU1779" i="6"/>
  <c r="AT1779" i="6"/>
  <c r="AS1779" i="6"/>
  <c r="AX1778" i="6"/>
  <c r="AW1778" i="6"/>
  <c r="AV1778" i="6"/>
  <c r="AU1778" i="6"/>
  <c r="AT1778" i="6"/>
  <c r="AS1778" i="6"/>
  <c r="AX1777" i="6"/>
  <c r="AW1777" i="6"/>
  <c r="AV1777" i="6"/>
  <c r="AU1777" i="6"/>
  <c r="AT1777" i="6"/>
  <c r="AS1777" i="6"/>
  <c r="AX1776" i="6"/>
  <c r="AW1776" i="6"/>
  <c r="AV1776" i="6"/>
  <c r="AU1776" i="6"/>
  <c r="AT1776" i="6"/>
  <c r="AS1776" i="6"/>
  <c r="AX1775" i="6"/>
  <c r="AW1775" i="6"/>
  <c r="AV1775" i="6"/>
  <c r="AU1775" i="6"/>
  <c r="AT1775" i="6"/>
  <c r="AS1775" i="6"/>
  <c r="AX1774" i="6"/>
  <c r="AW1774" i="6"/>
  <c r="AV1774" i="6"/>
  <c r="AU1774" i="6"/>
  <c r="AT1774" i="6"/>
  <c r="AS1774" i="6"/>
  <c r="AX1773" i="6"/>
  <c r="AW1773" i="6"/>
  <c r="AV1773" i="6"/>
  <c r="AU1773" i="6"/>
  <c r="AT1773" i="6"/>
  <c r="AS1773" i="6"/>
  <c r="AX1772" i="6"/>
  <c r="AW1772" i="6"/>
  <c r="AV1772" i="6"/>
  <c r="AU1772" i="6"/>
  <c r="AT1772" i="6"/>
  <c r="AS1772" i="6"/>
  <c r="AX1771" i="6"/>
  <c r="AW1771" i="6"/>
  <c r="AV1771" i="6"/>
  <c r="AU1771" i="6"/>
  <c r="AT1771" i="6"/>
  <c r="AS1771" i="6"/>
  <c r="AX1770" i="6"/>
  <c r="AW1770" i="6"/>
  <c r="AV1770" i="6"/>
  <c r="AU1770" i="6"/>
  <c r="AT1770" i="6"/>
  <c r="AS1770" i="6"/>
  <c r="AX1769" i="6"/>
  <c r="AW1769" i="6"/>
  <c r="AV1769" i="6"/>
  <c r="AU1769" i="6"/>
  <c r="AT1769" i="6"/>
  <c r="AS1769" i="6"/>
  <c r="AX1768" i="6"/>
  <c r="AW1768" i="6"/>
  <c r="AV1768" i="6"/>
  <c r="AU1768" i="6"/>
  <c r="AT1768" i="6"/>
  <c r="AS1768" i="6"/>
  <c r="AX1767" i="6"/>
  <c r="AW1767" i="6"/>
  <c r="AV1767" i="6"/>
  <c r="AU1767" i="6"/>
  <c r="AT1767" i="6"/>
  <c r="AS1767" i="6"/>
  <c r="AX1766" i="6"/>
  <c r="AW1766" i="6"/>
  <c r="AV1766" i="6"/>
  <c r="AU1766" i="6"/>
  <c r="AT1766" i="6"/>
  <c r="AS1766" i="6"/>
  <c r="AX1765" i="6"/>
  <c r="AW1765" i="6"/>
  <c r="AV1765" i="6"/>
  <c r="AU1765" i="6"/>
  <c r="AT1765" i="6"/>
  <c r="AS1765" i="6"/>
  <c r="AX1764" i="6"/>
  <c r="AW1764" i="6"/>
  <c r="AV1764" i="6"/>
  <c r="AU1764" i="6"/>
  <c r="AT1764" i="6"/>
  <c r="AS1764" i="6"/>
  <c r="AX1763" i="6"/>
  <c r="AW1763" i="6"/>
  <c r="AV1763" i="6"/>
  <c r="AU1763" i="6"/>
  <c r="AT1763" i="6"/>
  <c r="AS1763" i="6"/>
  <c r="AX1762" i="6"/>
  <c r="AW1762" i="6"/>
  <c r="AV1762" i="6"/>
  <c r="AU1762" i="6"/>
  <c r="AT1762" i="6"/>
  <c r="AS1762" i="6"/>
  <c r="AX1761" i="6"/>
  <c r="AW1761" i="6"/>
  <c r="AV1761" i="6"/>
  <c r="AU1761" i="6"/>
  <c r="AT1761" i="6"/>
  <c r="AS1761" i="6"/>
  <c r="AX1760" i="6"/>
  <c r="AW1760" i="6"/>
  <c r="AV1760" i="6"/>
  <c r="AU1760" i="6"/>
  <c r="AT1760" i="6"/>
  <c r="AS1760" i="6"/>
  <c r="AX1759" i="6"/>
  <c r="AW1759" i="6"/>
  <c r="AV1759" i="6"/>
  <c r="AU1759" i="6"/>
  <c r="AT1759" i="6"/>
  <c r="AS1759" i="6"/>
  <c r="AX1758" i="6"/>
  <c r="AW1758" i="6"/>
  <c r="AV1758" i="6"/>
  <c r="AU1758" i="6"/>
  <c r="AT1758" i="6"/>
  <c r="AS1758" i="6"/>
  <c r="AX1757" i="6"/>
  <c r="AW1757" i="6"/>
  <c r="AV1757" i="6"/>
  <c r="AU1757" i="6"/>
  <c r="AT1757" i="6"/>
  <c r="AS1757" i="6"/>
  <c r="AX1756" i="6"/>
  <c r="AW1756" i="6"/>
  <c r="AV1756" i="6"/>
  <c r="AU1756" i="6"/>
  <c r="AT1756" i="6"/>
  <c r="AS1756" i="6"/>
  <c r="AX1755" i="6"/>
  <c r="AW1755" i="6"/>
  <c r="AV1755" i="6"/>
  <c r="AU1755" i="6"/>
  <c r="AT1755" i="6"/>
  <c r="AS1755" i="6"/>
  <c r="AX1754" i="6"/>
  <c r="AW1754" i="6"/>
  <c r="AV1754" i="6"/>
  <c r="AU1754" i="6"/>
  <c r="AT1754" i="6"/>
  <c r="AS1754" i="6"/>
  <c r="AX1753" i="6"/>
  <c r="AW1753" i="6"/>
  <c r="AV1753" i="6"/>
  <c r="AU1753" i="6"/>
  <c r="AT1753" i="6"/>
  <c r="AS1753" i="6"/>
  <c r="AX1752" i="6"/>
  <c r="AW1752" i="6"/>
  <c r="AV1752" i="6"/>
  <c r="AU1752" i="6"/>
  <c r="AT1752" i="6"/>
  <c r="AS1752" i="6"/>
  <c r="AX1751" i="6"/>
  <c r="AW1751" i="6"/>
  <c r="AV1751" i="6"/>
  <c r="AU1751" i="6"/>
  <c r="AT1751" i="6"/>
  <c r="AS1751" i="6"/>
  <c r="AX1750" i="6"/>
  <c r="AW1750" i="6"/>
  <c r="AV1750" i="6"/>
  <c r="AU1750" i="6"/>
  <c r="AT1750" i="6"/>
  <c r="AS1750" i="6"/>
  <c r="AX1749" i="6"/>
  <c r="AW1749" i="6"/>
  <c r="AV1749" i="6"/>
  <c r="AU1749" i="6"/>
  <c r="AT1749" i="6"/>
  <c r="AS1749" i="6"/>
  <c r="AX1748" i="6"/>
  <c r="AW1748" i="6"/>
  <c r="AV1748" i="6"/>
  <c r="AU1748" i="6"/>
  <c r="AT1748" i="6"/>
  <c r="AS1748" i="6"/>
  <c r="AX1747" i="6"/>
  <c r="AW1747" i="6"/>
  <c r="AV1747" i="6"/>
  <c r="AU1747" i="6"/>
  <c r="AT1747" i="6"/>
  <c r="AS1747" i="6"/>
  <c r="AX1746" i="6"/>
  <c r="AW1746" i="6"/>
  <c r="AV1746" i="6"/>
  <c r="AU1746" i="6"/>
  <c r="AT1746" i="6"/>
  <c r="AS1746" i="6"/>
  <c r="AX1745" i="6"/>
  <c r="AW1745" i="6"/>
  <c r="AV1745" i="6"/>
  <c r="AU1745" i="6"/>
  <c r="AT1745" i="6"/>
  <c r="AS1745" i="6"/>
  <c r="AX1744" i="6"/>
  <c r="AW1744" i="6"/>
  <c r="AV1744" i="6"/>
  <c r="AU1744" i="6"/>
  <c r="AT1744" i="6"/>
  <c r="AS1744" i="6"/>
  <c r="AX1743" i="6"/>
  <c r="AW1743" i="6"/>
  <c r="AV1743" i="6"/>
  <c r="AU1743" i="6"/>
  <c r="AT1743" i="6"/>
  <c r="AS1743" i="6"/>
  <c r="AX1742" i="6"/>
  <c r="AW1742" i="6"/>
  <c r="AV1742" i="6"/>
  <c r="AU1742" i="6"/>
  <c r="AT1742" i="6"/>
  <c r="AS1742" i="6"/>
  <c r="AX1741" i="6"/>
  <c r="AW1741" i="6"/>
  <c r="AV1741" i="6"/>
  <c r="AU1741" i="6"/>
  <c r="AT1741" i="6"/>
  <c r="AS1741" i="6"/>
  <c r="AX1740" i="6"/>
  <c r="AW1740" i="6"/>
  <c r="AV1740" i="6"/>
  <c r="AU1740" i="6"/>
  <c r="AT1740" i="6"/>
  <c r="AS1740" i="6"/>
  <c r="AX1739" i="6"/>
  <c r="AW1739" i="6"/>
  <c r="AV1739" i="6"/>
  <c r="AU1739" i="6"/>
  <c r="AT1739" i="6"/>
  <c r="AS1739" i="6"/>
  <c r="AX1738" i="6"/>
  <c r="AW1738" i="6"/>
  <c r="AV1738" i="6"/>
  <c r="AU1738" i="6"/>
  <c r="AT1738" i="6"/>
  <c r="AS1738" i="6"/>
  <c r="AX1737" i="6"/>
  <c r="AW1737" i="6"/>
  <c r="AV1737" i="6"/>
  <c r="AU1737" i="6"/>
  <c r="AT1737" i="6"/>
  <c r="AS1737" i="6"/>
  <c r="AX1736" i="6"/>
  <c r="AW1736" i="6"/>
  <c r="AV1736" i="6"/>
  <c r="AU1736" i="6"/>
  <c r="AT1736" i="6"/>
  <c r="AS1736" i="6"/>
  <c r="AX1735" i="6"/>
  <c r="AW1735" i="6"/>
  <c r="AV1735" i="6"/>
  <c r="AU1735" i="6"/>
  <c r="AT1735" i="6"/>
  <c r="AS1735" i="6"/>
  <c r="AX1734" i="6"/>
  <c r="AW1734" i="6"/>
  <c r="AV1734" i="6"/>
  <c r="AU1734" i="6"/>
  <c r="AT1734" i="6"/>
  <c r="AS1734" i="6"/>
  <c r="AX1733" i="6"/>
  <c r="AW1733" i="6"/>
  <c r="AV1733" i="6"/>
  <c r="AU1733" i="6"/>
  <c r="AT1733" i="6"/>
  <c r="AS1733" i="6"/>
  <c r="AX1732" i="6"/>
  <c r="AW1732" i="6"/>
  <c r="AV1732" i="6"/>
  <c r="AU1732" i="6"/>
  <c r="AT1732" i="6"/>
  <c r="AS1732" i="6"/>
  <c r="AX1731" i="6"/>
  <c r="AW1731" i="6"/>
  <c r="AV1731" i="6"/>
  <c r="AU1731" i="6"/>
  <c r="AT1731" i="6"/>
  <c r="AS1731" i="6"/>
  <c r="AX1730" i="6"/>
  <c r="AW1730" i="6"/>
  <c r="AV1730" i="6"/>
  <c r="AU1730" i="6"/>
  <c r="AT1730" i="6"/>
  <c r="AS1730" i="6"/>
  <c r="AX1729" i="6"/>
  <c r="AW1729" i="6"/>
  <c r="AV1729" i="6"/>
  <c r="AU1729" i="6"/>
  <c r="AT1729" i="6"/>
  <c r="AS1729" i="6"/>
  <c r="AX1728" i="6"/>
  <c r="AW1728" i="6"/>
  <c r="AV1728" i="6"/>
  <c r="AU1728" i="6"/>
  <c r="AT1728" i="6"/>
  <c r="AS1728" i="6"/>
  <c r="AX1727" i="6"/>
  <c r="AW1727" i="6"/>
  <c r="AV1727" i="6"/>
  <c r="AU1727" i="6"/>
  <c r="AT1727" i="6"/>
  <c r="AS1727" i="6"/>
  <c r="AX1726" i="6"/>
  <c r="AW1726" i="6"/>
  <c r="AV1726" i="6"/>
  <c r="AU1726" i="6"/>
  <c r="AT1726" i="6"/>
  <c r="AS1726" i="6"/>
  <c r="AX1725" i="6"/>
  <c r="AW1725" i="6"/>
  <c r="AV1725" i="6"/>
  <c r="AU1725" i="6"/>
  <c r="AT1725" i="6"/>
  <c r="AS1725" i="6"/>
  <c r="AX1724" i="6"/>
  <c r="AW1724" i="6"/>
  <c r="AV1724" i="6"/>
  <c r="AU1724" i="6"/>
  <c r="AT1724" i="6"/>
  <c r="AS1724" i="6"/>
  <c r="AX1723" i="6"/>
  <c r="AW1723" i="6"/>
  <c r="AV1723" i="6"/>
  <c r="AU1723" i="6"/>
  <c r="AT1723" i="6"/>
  <c r="AS1723" i="6"/>
  <c r="AX1722" i="6"/>
  <c r="AW1722" i="6"/>
  <c r="AV1722" i="6"/>
  <c r="AU1722" i="6"/>
  <c r="AT1722" i="6"/>
  <c r="AS1722" i="6"/>
  <c r="AX1721" i="6"/>
  <c r="AW1721" i="6"/>
  <c r="AV1721" i="6"/>
  <c r="AU1721" i="6"/>
  <c r="AT1721" i="6"/>
  <c r="AS1721" i="6"/>
  <c r="AX1720" i="6"/>
  <c r="AW1720" i="6"/>
  <c r="AV1720" i="6"/>
  <c r="AU1720" i="6"/>
  <c r="AT1720" i="6"/>
  <c r="AS1720" i="6"/>
  <c r="AX1719" i="6"/>
  <c r="AW1719" i="6"/>
  <c r="AV1719" i="6"/>
  <c r="AU1719" i="6"/>
  <c r="AT1719" i="6"/>
  <c r="AS1719" i="6"/>
  <c r="AX1718" i="6"/>
  <c r="AW1718" i="6"/>
  <c r="AV1718" i="6"/>
  <c r="AU1718" i="6"/>
  <c r="AT1718" i="6"/>
  <c r="AS1718" i="6"/>
  <c r="AX1717" i="6"/>
  <c r="AW1717" i="6"/>
  <c r="AV1717" i="6"/>
  <c r="AU1717" i="6"/>
  <c r="AT1717" i="6"/>
  <c r="AS1717" i="6"/>
  <c r="AX1716" i="6"/>
  <c r="AW1716" i="6"/>
  <c r="AV1716" i="6"/>
  <c r="AU1716" i="6"/>
  <c r="AT1716" i="6"/>
  <c r="AS1716" i="6"/>
  <c r="AX1715" i="6"/>
  <c r="AW1715" i="6"/>
  <c r="AV1715" i="6"/>
  <c r="AU1715" i="6"/>
  <c r="AT1715" i="6"/>
  <c r="AS1715" i="6"/>
  <c r="AX1714" i="6"/>
  <c r="AW1714" i="6"/>
  <c r="AV1714" i="6"/>
  <c r="AU1714" i="6"/>
  <c r="AT1714" i="6"/>
  <c r="AS1714" i="6"/>
  <c r="AX1713" i="6"/>
  <c r="AW1713" i="6"/>
  <c r="AV1713" i="6"/>
  <c r="AU1713" i="6"/>
  <c r="AT1713" i="6"/>
  <c r="AS1713" i="6"/>
  <c r="AX1712" i="6"/>
  <c r="AW1712" i="6"/>
  <c r="AV1712" i="6"/>
  <c r="AU1712" i="6"/>
  <c r="AT1712" i="6"/>
  <c r="AS1712" i="6"/>
  <c r="AX1711" i="6"/>
  <c r="AW1711" i="6"/>
  <c r="AV1711" i="6"/>
  <c r="AU1711" i="6"/>
  <c r="AT1711" i="6"/>
  <c r="AS1711" i="6"/>
  <c r="AX1710" i="6"/>
  <c r="AW1710" i="6"/>
  <c r="AV1710" i="6"/>
  <c r="AU1710" i="6"/>
  <c r="AT1710" i="6"/>
  <c r="AS1710" i="6"/>
  <c r="AX1709" i="6"/>
  <c r="AW1709" i="6"/>
  <c r="AV1709" i="6"/>
  <c r="AU1709" i="6"/>
  <c r="AT1709" i="6"/>
  <c r="AS1709" i="6"/>
  <c r="AX1708" i="6"/>
  <c r="AW1708" i="6"/>
  <c r="AV1708" i="6"/>
  <c r="AU1708" i="6"/>
  <c r="AT1708" i="6"/>
  <c r="AS1708" i="6"/>
  <c r="AX1707" i="6"/>
  <c r="AW1707" i="6"/>
  <c r="AV1707" i="6"/>
  <c r="AU1707" i="6"/>
  <c r="AT1707" i="6"/>
  <c r="AS1707" i="6"/>
  <c r="AX1706" i="6"/>
  <c r="AW1706" i="6"/>
  <c r="AV1706" i="6"/>
  <c r="AU1706" i="6"/>
  <c r="AT1706" i="6"/>
  <c r="AS1706" i="6"/>
  <c r="AX1705" i="6"/>
  <c r="AW1705" i="6"/>
  <c r="AV1705" i="6"/>
  <c r="AU1705" i="6"/>
  <c r="AT1705" i="6"/>
  <c r="AS1705" i="6"/>
  <c r="AX1704" i="6"/>
  <c r="AW1704" i="6"/>
  <c r="AV1704" i="6"/>
  <c r="AU1704" i="6"/>
  <c r="AT1704" i="6"/>
  <c r="AS1704" i="6"/>
  <c r="AX1703" i="6"/>
  <c r="AW1703" i="6"/>
  <c r="AV1703" i="6"/>
  <c r="AU1703" i="6"/>
  <c r="AT1703" i="6"/>
  <c r="AS1703" i="6"/>
  <c r="AX1702" i="6"/>
  <c r="AW1702" i="6"/>
  <c r="AV1702" i="6"/>
  <c r="AU1702" i="6"/>
  <c r="AT1702" i="6"/>
  <c r="AS1702" i="6"/>
  <c r="AX1701" i="6"/>
  <c r="AW1701" i="6"/>
  <c r="AV1701" i="6"/>
  <c r="AU1701" i="6"/>
  <c r="AT1701" i="6"/>
  <c r="AS1701" i="6"/>
  <c r="AX1700" i="6"/>
  <c r="AW1700" i="6"/>
  <c r="AV1700" i="6"/>
  <c r="AU1700" i="6"/>
  <c r="AT1700" i="6"/>
  <c r="AS1700" i="6"/>
  <c r="AX1699" i="6"/>
  <c r="AW1699" i="6"/>
  <c r="AV1699" i="6"/>
  <c r="AU1699" i="6"/>
  <c r="AT1699" i="6"/>
  <c r="AS1699" i="6"/>
  <c r="AX1698" i="6"/>
  <c r="AW1698" i="6"/>
  <c r="AV1698" i="6"/>
  <c r="AU1698" i="6"/>
  <c r="AT1698" i="6"/>
  <c r="AS1698" i="6"/>
  <c r="AX1697" i="6"/>
  <c r="AW1697" i="6"/>
  <c r="AV1697" i="6"/>
  <c r="AU1697" i="6"/>
  <c r="AT1697" i="6"/>
  <c r="AS1697" i="6"/>
  <c r="AX1696" i="6"/>
  <c r="AW1696" i="6"/>
  <c r="AV1696" i="6"/>
  <c r="AU1696" i="6"/>
  <c r="AT1696" i="6"/>
  <c r="AS1696" i="6"/>
  <c r="AX1695" i="6"/>
  <c r="AW1695" i="6"/>
  <c r="AV1695" i="6"/>
  <c r="AU1695" i="6"/>
  <c r="AT1695" i="6"/>
  <c r="AS1695" i="6"/>
  <c r="AX1694" i="6"/>
  <c r="AW1694" i="6"/>
  <c r="AV1694" i="6"/>
  <c r="AU1694" i="6"/>
  <c r="AT1694" i="6"/>
  <c r="AS1694" i="6"/>
  <c r="AX1693" i="6"/>
  <c r="AW1693" i="6"/>
  <c r="AV1693" i="6"/>
  <c r="AU1693" i="6"/>
  <c r="AT1693" i="6"/>
  <c r="AS1693" i="6"/>
  <c r="AX1692" i="6"/>
  <c r="AW1692" i="6"/>
  <c r="AV1692" i="6"/>
  <c r="AU1692" i="6"/>
  <c r="AT1692" i="6"/>
  <c r="AS1692" i="6"/>
  <c r="AX1691" i="6"/>
  <c r="AW1691" i="6"/>
  <c r="AV1691" i="6"/>
  <c r="AU1691" i="6"/>
  <c r="AT1691" i="6"/>
  <c r="AS1691" i="6"/>
  <c r="AX1690" i="6"/>
  <c r="AW1690" i="6"/>
  <c r="AV1690" i="6"/>
  <c r="AU1690" i="6"/>
  <c r="AT1690" i="6"/>
  <c r="AS1690" i="6"/>
  <c r="AX1689" i="6"/>
  <c r="AW1689" i="6"/>
  <c r="AV1689" i="6"/>
  <c r="AU1689" i="6"/>
  <c r="AT1689" i="6"/>
  <c r="AS1689" i="6"/>
  <c r="AX1688" i="6"/>
  <c r="AW1688" i="6"/>
  <c r="AV1688" i="6"/>
  <c r="AU1688" i="6"/>
  <c r="AT1688" i="6"/>
  <c r="AS1688" i="6"/>
  <c r="AX1687" i="6"/>
  <c r="AW1687" i="6"/>
  <c r="AV1687" i="6"/>
  <c r="AU1687" i="6"/>
  <c r="AT1687" i="6"/>
  <c r="AS1687" i="6"/>
  <c r="AX1686" i="6"/>
  <c r="AW1686" i="6"/>
  <c r="AV1686" i="6"/>
  <c r="AU1686" i="6"/>
  <c r="AT1686" i="6"/>
  <c r="AS1686" i="6"/>
  <c r="AX1685" i="6"/>
  <c r="AW1685" i="6"/>
  <c r="AV1685" i="6"/>
  <c r="AU1685" i="6"/>
  <c r="AT1685" i="6"/>
  <c r="AS1685" i="6"/>
  <c r="AX1684" i="6"/>
  <c r="AW1684" i="6"/>
  <c r="AV1684" i="6"/>
  <c r="AU1684" i="6"/>
  <c r="AT1684" i="6"/>
  <c r="AS1684" i="6"/>
  <c r="AX1683" i="6"/>
  <c r="AW1683" i="6"/>
  <c r="AV1683" i="6"/>
  <c r="AU1683" i="6"/>
  <c r="AT1683" i="6"/>
  <c r="AS1683" i="6"/>
  <c r="AX1682" i="6"/>
  <c r="AW1682" i="6"/>
  <c r="AV1682" i="6"/>
  <c r="AU1682" i="6"/>
  <c r="AT1682" i="6"/>
  <c r="AS1682" i="6"/>
  <c r="AX1681" i="6"/>
  <c r="AW1681" i="6"/>
  <c r="AV1681" i="6"/>
  <c r="AU1681" i="6"/>
  <c r="AT1681" i="6"/>
  <c r="AS1681" i="6"/>
  <c r="AX1680" i="6"/>
  <c r="AW1680" i="6"/>
  <c r="AV1680" i="6"/>
  <c r="AU1680" i="6"/>
  <c r="AT1680" i="6"/>
  <c r="AS1680" i="6"/>
  <c r="AX1679" i="6"/>
  <c r="AW1679" i="6"/>
  <c r="AV1679" i="6"/>
  <c r="AU1679" i="6"/>
  <c r="AT1679" i="6"/>
  <c r="AS1679" i="6"/>
  <c r="AX1678" i="6"/>
  <c r="AW1678" i="6"/>
  <c r="AV1678" i="6"/>
  <c r="AU1678" i="6"/>
  <c r="AT1678" i="6"/>
  <c r="AS1678" i="6"/>
  <c r="AX1677" i="6"/>
  <c r="AW1677" i="6"/>
  <c r="AV1677" i="6"/>
  <c r="AU1677" i="6"/>
  <c r="AT1677" i="6"/>
  <c r="AS1677" i="6"/>
  <c r="AX1676" i="6"/>
  <c r="AW1676" i="6"/>
  <c r="AV1676" i="6"/>
  <c r="AU1676" i="6"/>
  <c r="AT1676" i="6"/>
  <c r="AS1676" i="6"/>
  <c r="AX1675" i="6"/>
  <c r="AW1675" i="6"/>
  <c r="AV1675" i="6"/>
  <c r="AU1675" i="6"/>
  <c r="AT1675" i="6"/>
  <c r="AS1675" i="6"/>
  <c r="AX1674" i="6"/>
  <c r="AW1674" i="6"/>
  <c r="AV1674" i="6"/>
  <c r="AU1674" i="6"/>
  <c r="AT1674" i="6"/>
  <c r="AS1674" i="6"/>
  <c r="AX1673" i="6"/>
  <c r="AW1673" i="6"/>
  <c r="AV1673" i="6"/>
  <c r="AU1673" i="6"/>
  <c r="AT1673" i="6"/>
  <c r="AS1673" i="6"/>
  <c r="AX1672" i="6"/>
  <c r="AW1672" i="6"/>
  <c r="AV1672" i="6"/>
  <c r="AU1672" i="6"/>
  <c r="AT1672" i="6"/>
  <c r="AS1672" i="6"/>
  <c r="AX1671" i="6"/>
  <c r="AW1671" i="6"/>
  <c r="AV1671" i="6"/>
  <c r="AU1671" i="6"/>
  <c r="AT1671" i="6"/>
  <c r="AS1671" i="6"/>
  <c r="AX1670" i="6"/>
  <c r="AW1670" i="6"/>
  <c r="AV1670" i="6"/>
  <c r="AU1670" i="6"/>
  <c r="AT1670" i="6"/>
  <c r="AS1670" i="6"/>
  <c r="AX1669" i="6"/>
  <c r="AW1669" i="6"/>
  <c r="AV1669" i="6"/>
  <c r="AU1669" i="6"/>
  <c r="AT1669" i="6"/>
  <c r="AS1669" i="6"/>
  <c r="AX1668" i="6"/>
  <c r="AW1668" i="6"/>
  <c r="AV1668" i="6"/>
  <c r="AU1668" i="6"/>
  <c r="AT1668" i="6"/>
  <c r="AS1668" i="6"/>
  <c r="AX1667" i="6"/>
  <c r="AW1667" i="6"/>
  <c r="AV1667" i="6"/>
  <c r="AU1667" i="6"/>
  <c r="AT1667" i="6"/>
  <c r="AS1667" i="6"/>
  <c r="AX1666" i="6"/>
  <c r="AW1666" i="6"/>
  <c r="AV1666" i="6"/>
  <c r="AU1666" i="6"/>
  <c r="AT1666" i="6"/>
  <c r="AS1666" i="6"/>
  <c r="AX1665" i="6"/>
  <c r="AW1665" i="6"/>
  <c r="AV1665" i="6"/>
  <c r="AU1665" i="6"/>
  <c r="AT1665" i="6"/>
  <c r="AS1665" i="6"/>
  <c r="AX1664" i="6"/>
  <c r="AW1664" i="6"/>
  <c r="AV1664" i="6"/>
  <c r="AU1664" i="6"/>
  <c r="AT1664" i="6"/>
  <c r="AS1664" i="6"/>
  <c r="AX1663" i="6"/>
  <c r="AW1663" i="6"/>
  <c r="AV1663" i="6"/>
  <c r="AU1663" i="6"/>
  <c r="AT1663" i="6"/>
  <c r="AS1663" i="6"/>
  <c r="AX1662" i="6"/>
  <c r="AW1662" i="6"/>
  <c r="AV1662" i="6"/>
  <c r="AU1662" i="6"/>
  <c r="AT1662" i="6"/>
  <c r="AS1662" i="6"/>
  <c r="AX1661" i="6"/>
  <c r="AW1661" i="6"/>
  <c r="AV1661" i="6"/>
  <c r="AU1661" i="6"/>
  <c r="AT1661" i="6"/>
  <c r="AS1661" i="6"/>
  <c r="AX1660" i="6"/>
  <c r="AW1660" i="6"/>
  <c r="AV1660" i="6"/>
  <c r="AU1660" i="6"/>
  <c r="AT1660" i="6"/>
  <c r="AS1660" i="6"/>
  <c r="AX1659" i="6"/>
  <c r="AW1659" i="6"/>
  <c r="AV1659" i="6"/>
  <c r="AU1659" i="6"/>
  <c r="AT1659" i="6"/>
  <c r="AS1659" i="6"/>
  <c r="AX1658" i="6"/>
  <c r="AW1658" i="6"/>
  <c r="AV1658" i="6"/>
  <c r="AU1658" i="6"/>
  <c r="AT1658" i="6"/>
  <c r="AS1658" i="6"/>
  <c r="AX1657" i="6"/>
  <c r="AW1657" i="6"/>
  <c r="AV1657" i="6"/>
  <c r="AU1657" i="6"/>
  <c r="AT1657" i="6"/>
  <c r="AS1657" i="6"/>
  <c r="AX1656" i="6"/>
  <c r="AW1656" i="6"/>
  <c r="AV1656" i="6"/>
  <c r="AU1656" i="6"/>
  <c r="AT1656" i="6"/>
  <c r="AS1656" i="6"/>
  <c r="AX1655" i="6"/>
  <c r="AW1655" i="6"/>
  <c r="AV1655" i="6"/>
  <c r="AU1655" i="6"/>
  <c r="AT1655" i="6"/>
  <c r="AS1655" i="6"/>
  <c r="AX1654" i="6"/>
  <c r="AW1654" i="6"/>
  <c r="AV1654" i="6"/>
  <c r="AU1654" i="6"/>
  <c r="AT1654" i="6"/>
  <c r="AS1654" i="6"/>
  <c r="AX1653" i="6"/>
  <c r="AW1653" i="6"/>
  <c r="AV1653" i="6"/>
  <c r="AU1653" i="6"/>
  <c r="AT1653" i="6"/>
  <c r="AS1653" i="6"/>
  <c r="AX1652" i="6"/>
  <c r="AW1652" i="6"/>
  <c r="AV1652" i="6"/>
  <c r="AU1652" i="6"/>
  <c r="AT1652" i="6"/>
  <c r="AS1652" i="6"/>
  <c r="AX1651" i="6"/>
  <c r="AW1651" i="6"/>
  <c r="AV1651" i="6"/>
  <c r="AU1651" i="6"/>
  <c r="AT1651" i="6"/>
  <c r="AS1651" i="6"/>
  <c r="AX1650" i="6"/>
  <c r="AW1650" i="6"/>
  <c r="AV1650" i="6"/>
  <c r="AU1650" i="6"/>
  <c r="AT1650" i="6"/>
  <c r="AS1650" i="6"/>
  <c r="AX1649" i="6"/>
  <c r="AW1649" i="6"/>
  <c r="AV1649" i="6"/>
  <c r="AU1649" i="6"/>
  <c r="AT1649" i="6"/>
  <c r="AS1649" i="6"/>
  <c r="AX1648" i="6"/>
  <c r="AW1648" i="6"/>
  <c r="AV1648" i="6"/>
  <c r="AU1648" i="6"/>
  <c r="AT1648" i="6"/>
  <c r="AS1648" i="6"/>
  <c r="AX1647" i="6"/>
  <c r="AW1647" i="6"/>
  <c r="AV1647" i="6"/>
  <c r="AU1647" i="6"/>
  <c r="AT1647" i="6"/>
  <c r="AS1647" i="6"/>
  <c r="AX1646" i="6"/>
  <c r="AW1646" i="6"/>
  <c r="AV1646" i="6"/>
  <c r="AU1646" i="6"/>
  <c r="AT1646" i="6"/>
  <c r="AS1646" i="6"/>
  <c r="AX1645" i="6"/>
  <c r="AW1645" i="6"/>
  <c r="AV1645" i="6"/>
  <c r="AU1645" i="6"/>
  <c r="AT1645" i="6"/>
  <c r="AS1645" i="6"/>
  <c r="AX1644" i="6"/>
  <c r="AW1644" i="6"/>
  <c r="AV1644" i="6"/>
  <c r="AU1644" i="6"/>
  <c r="AT1644" i="6"/>
  <c r="AS1644" i="6"/>
  <c r="AX1643" i="6"/>
  <c r="AW1643" i="6"/>
  <c r="AV1643" i="6"/>
  <c r="AU1643" i="6"/>
  <c r="AT1643" i="6"/>
  <c r="AS1643" i="6"/>
  <c r="AX1642" i="6"/>
  <c r="AW1642" i="6"/>
  <c r="AV1642" i="6"/>
  <c r="AU1642" i="6"/>
  <c r="AT1642" i="6"/>
  <c r="AS1642" i="6"/>
  <c r="AX1641" i="6"/>
  <c r="AW1641" i="6"/>
  <c r="AV1641" i="6"/>
  <c r="AU1641" i="6"/>
  <c r="AT1641" i="6"/>
  <c r="AS1641" i="6"/>
  <c r="AX1640" i="6"/>
  <c r="AW1640" i="6"/>
  <c r="AV1640" i="6"/>
  <c r="AU1640" i="6"/>
  <c r="AT1640" i="6"/>
  <c r="AS1640" i="6"/>
  <c r="AX1639" i="6"/>
  <c r="AW1639" i="6"/>
  <c r="AV1639" i="6"/>
  <c r="AU1639" i="6"/>
  <c r="AT1639" i="6"/>
  <c r="AS1639" i="6"/>
  <c r="AX1638" i="6"/>
  <c r="AW1638" i="6"/>
  <c r="AV1638" i="6"/>
  <c r="AU1638" i="6"/>
  <c r="AT1638" i="6"/>
  <c r="AS1638" i="6"/>
  <c r="AX1637" i="6"/>
  <c r="AW1637" i="6"/>
  <c r="AV1637" i="6"/>
  <c r="AU1637" i="6"/>
  <c r="AT1637" i="6"/>
  <c r="AS1637" i="6"/>
  <c r="AX1636" i="6"/>
  <c r="AW1636" i="6"/>
  <c r="AV1636" i="6"/>
  <c r="AU1636" i="6"/>
  <c r="AT1636" i="6"/>
  <c r="AS1636" i="6"/>
  <c r="AX1635" i="6"/>
  <c r="AW1635" i="6"/>
  <c r="AV1635" i="6"/>
  <c r="AU1635" i="6"/>
  <c r="AT1635" i="6"/>
  <c r="AS1635" i="6"/>
  <c r="AX1634" i="6"/>
  <c r="AW1634" i="6"/>
  <c r="AV1634" i="6"/>
  <c r="AU1634" i="6"/>
  <c r="AT1634" i="6"/>
  <c r="AS1634" i="6"/>
  <c r="AX1633" i="6"/>
  <c r="AW1633" i="6"/>
  <c r="AV1633" i="6"/>
  <c r="AU1633" i="6"/>
  <c r="AT1633" i="6"/>
  <c r="AS1633" i="6"/>
  <c r="AX1632" i="6"/>
  <c r="AW1632" i="6"/>
  <c r="AV1632" i="6"/>
  <c r="AU1632" i="6"/>
  <c r="AT1632" i="6"/>
  <c r="AS1632" i="6"/>
  <c r="AX1631" i="6"/>
  <c r="AW1631" i="6"/>
  <c r="AV1631" i="6"/>
  <c r="AU1631" i="6"/>
  <c r="AT1631" i="6"/>
  <c r="AS1631" i="6"/>
  <c r="AX1630" i="6"/>
  <c r="AW1630" i="6"/>
  <c r="AV1630" i="6"/>
  <c r="AU1630" i="6"/>
  <c r="AT1630" i="6"/>
  <c r="AS1630" i="6"/>
  <c r="AX1629" i="6"/>
  <c r="AW1629" i="6"/>
  <c r="AV1629" i="6"/>
  <c r="AU1629" i="6"/>
  <c r="AT1629" i="6"/>
  <c r="AS1629" i="6"/>
  <c r="AX1628" i="6"/>
  <c r="AW1628" i="6"/>
  <c r="AV1628" i="6"/>
  <c r="AU1628" i="6"/>
  <c r="AT1628" i="6"/>
  <c r="AS1628" i="6"/>
  <c r="AX1627" i="6"/>
  <c r="AW1627" i="6"/>
  <c r="AV1627" i="6"/>
  <c r="AU1627" i="6"/>
  <c r="AT1627" i="6"/>
  <c r="AS1627" i="6"/>
  <c r="AX1626" i="6"/>
  <c r="AW1626" i="6"/>
  <c r="AV1626" i="6"/>
  <c r="AU1626" i="6"/>
  <c r="AT1626" i="6"/>
  <c r="AS1626" i="6"/>
  <c r="AX1625" i="6"/>
  <c r="AW1625" i="6"/>
  <c r="AV1625" i="6"/>
  <c r="AU1625" i="6"/>
  <c r="AT1625" i="6"/>
  <c r="AS1625" i="6"/>
  <c r="AX1624" i="6"/>
  <c r="AW1624" i="6"/>
  <c r="AV1624" i="6"/>
  <c r="AU1624" i="6"/>
  <c r="AT1624" i="6"/>
  <c r="AS1624" i="6"/>
  <c r="AX1623" i="6"/>
  <c r="AW1623" i="6"/>
  <c r="AV1623" i="6"/>
  <c r="AU1623" i="6"/>
  <c r="AT1623" i="6"/>
  <c r="AS1623" i="6"/>
  <c r="AX1622" i="6"/>
  <c r="AW1622" i="6"/>
  <c r="AV1622" i="6"/>
  <c r="AU1622" i="6"/>
  <c r="AT1622" i="6"/>
  <c r="AS1622" i="6"/>
  <c r="AX1621" i="6"/>
  <c r="AW1621" i="6"/>
  <c r="AV1621" i="6"/>
  <c r="AU1621" i="6"/>
  <c r="AT1621" i="6"/>
  <c r="AS1621" i="6"/>
  <c r="AX1620" i="6"/>
  <c r="AW1620" i="6"/>
  <c r="AV1620" i="6"/>
  <c r="AU1620" i="6"/>
  <c r="AT1620" i="6"/>
  <c r="AS1620" i="6"/>
  <c r="AX1619" i="6"/>
  <c r="AW1619" i="6"/>
  <c r="AV1619" i="6"/>
  <c r="AU1619" i="6"/>
  <c r="AT1619" i="6"/>
  <c r="AS1619" i="6"/>
  <c r="AX1618" i="6"/>
  <c r="AW1618" i="6"/>
  <c r="AV1618" i="6"/>
  <c r="AU1618" i="6"/>
  <c r="AT1618" i="6"/>
  <c r="AS1618" i="6"/>
  <c r="AX1617" i="6"/>
  <c r="AW1617" i="6"/>
  <c r="AV1617" i="6"/>
  <c r="AU1617" i="6"/>
  <c r="AT1617" i="6"/>
  <c r="AS1617" i="6"/>
  <c r="AX1616" i="6"/>
  <c r="AW1616" i="6"/>
  <c r="AV1616" i="6"/>
  <c r="AU1616" i="6"/>
  <c r="AT1616" i="6"/>
  <c r="AS1616" i="6"/>
  <c r="AX1615" i="6"/>
  <c r="AW1615" i="6"/>
  <c r="AV1615" i="6"/>
  <c r="AU1615" i="6"/>
  <c r="AT1615" i="6"/>
  <c r="AS1615" i="6"/>
  <c r="AX1614" i="6"/>
  <c r="AW1614" i="6"/>
  <c r="AV1614" i="6"/>
  <c r="AU1614" i="6"/>
  <c r="AT1614" i="6"/>
  <c r="AS1614" i="6"/>
  <c r="AX1613" i="6"/>
  <c r="AW1613" i="6"/>
  <c r="AV1613" i="6"/>
  <c r="AU1613" i="6"/>
  <c r="AT1613" i="6"/>
  <c r="AS1613" i="6"/>
  <c r="AX1612" i="6"/>
  <c r="AW1612" i="6"/>
  <c r="AV1612" i="6"/>
  <c r="AU1612" i="6"/>
  <c r="AT1612" i="6"/>
  <c r="AS1612" i="6"/>
  <c r="AX1611" i="6"/>
  <c r="AW1611" i="6"/>
  <c r="AV1611" i="6"/>
  <c r="AU1611" i="6"/>
  <c r="AT1611" i="6"/>
  <c r="AS1611" i="6"/>
  <c r="AX1610" i="6"/>
  <c r="AW1610" i="6"/>
  <c r="AV1610" i="6"/>
  <c r="AU1610" i="6"/>
  <c r="AT1610" i="6"/>
  <c r="AS1610" i="6"/>
  <c r="AX1609" i="6"/>
  <c r="AW1609" i="6"/>
  <c r="AV1609" i="6"/>
  <c r="AU1609" i="6"/>
  <c r="AT1609" i="6"/>
  <c r="AS1609" i="6"/>
  <c r="AX1608" i="6"/>
  <c r="AW1608" i="6"/>
  <c r="AV1608" i="6"/>
  <c r="AU1608" i="6"/>
  <c r="AT1608" i="6"/>
  <c r="AS1608" i="6"/>
  <c r="AX1607" i="6"/>
  <c r="AW1607" i="6"/>
  <c r="AV1607" i="6"/>
  <c r="AU1607" i="6"/>
  <c r="AT1607" i="6"/>
  <c r="AS1607" i="6"/>
  <c r="AX1606" i="6"/>
  <c r="AW1606" i="6"/>
  <c r="AV1606" i="6"/>
  <c r="AU1606" i="6"/>
  <c r="AT1606" i="6"/>
  <c r="AS1606" i="6"/>
  <c r="AX1605" i="6"/>
  <c r="AW1605" i="6"/>
  <c r="AV1605" i="6"/>
  <c r="AU1605" i="6"/>
  <c r="AT1605" i="6"/>
  <c r="AS1605" i="6"/>
  <c r="AX1604" i="6"/>
  <c r="AW1604" i="6"/>
  <c r="AV1604" i="6"/>
  <c r="AU1604" i="6"/>
  <c r="AT1604" i="6"/>
  <c r="AS1604" i="6"/>
  <c r="AX1603" i="6"/>
  <c r="AW1603" i="6"/>
  <c r="AV1603" i="6"/>
  <c r="AU1603" i="6"/>
  <c r="AT1603" i="6"/>
  <c r="AS1603" i="6"/>
  <c r="AX1602" i="6"/>
  <c r="AW1602" i="6"/>
  <c r="AV1602" i="6"/>
  <c r="AU1602" i="6"/>
  <c r="AT1602" i="6"/>
  <c r="AS1602" i="6"/>
  <c r="AX1601" i="6"/>
  <c r="AW1601" i="6"/>
  <c r="AV1601" i="6"/>
  <c r="AU1601" i="6"/>
  <c r="AT1601" i="6"/>
  <c r="AS1601" i="6"/>
  <c r="AX1600" i="6"/>
  <c r="AW1600" i="6"/>
  <c r="AV1600" i="6"/>
  <c r="AU1600" i="6"/>
  <c r="AT1600" i="6"/>
  <c r="AS1600" i="6"/>
  <c r="AX1599" i="6"/>
  <c r="AW1599" i="6"/>
  <c r="AV1599" i="6"/>
  <c r="AU1599" i="6"/>
  <c r="AT1599" i="6"/>
  <c r="AS1599" i="6"/>
  <c r="AX1598" i="6"/>
  <c r="AW1598" i="6"/>
  <c r="AV1598" i="6"/>
  <c r="AU1598" i="6"/>
  <c r="AT1598" i="6"/>
  <c r="AS1598" i="6"/>
  <c r="AX1597" i="6"/>
  <c r="AW1597" i="6"/>
  <c r="AV1597" i="6"/>
  <c r="AU1597" i="6"/>
  <c r="AT1597" i="6"/>
  <c r="AS1597" i="6"/>
  <c r="AX1596" i="6"/>
  <c r="AW1596" i="6"/>
  <c r="AV1596" i="6"/>
  <c r="AU1596" i="6"/>
  <c r="AT1596" i="6"/>
  <c r="AS1596" i="6"/>
  <c r="AX1595" i="6"/>
  <c r="AW1595" i="6"/>
  <c r="AV1595" i="6"/>
  <c r="AU1595" i="6"/>
  <c r="AT1595" i="6"/>
  <c r="AS1595" i="6"/>
  <c r="AX1594" i="6"/>
  <c r="AW1594" i="6"/>
  <c r="AV1594" i="6"/>
  <c r="AU1594" i="6"/>
  <c r="AT1594" i="6"/>
  <c r="AS1594" i="6"/>
  <c r="AX1593" i="6"/>
  <c r="AW1593" i="6"/>
  <c r="AV1593" i="6"/>
  <c r="AU1593" i="6"/>
  <c r="AT1593" i="6"/>
  <c r="AS1593" i="6"/>
  <c r="AX1592" i="6"/>
  <c r="AW1592" i="6"/>
  <c r="AV1592" i="6"/>
  <c r="AU1592" i="6"/>
  <c r="AT1592" i="6"/>
  <c r="AS1592" i="6"/>
  <c r="AX1591" i="6"/>
  <c r="AW1591" i="6"/>
  <c r="AV1591" i="6"/>
  <c r="AU1591" i="6"/>
  <c r="AT1591" i="6"/>
  <c r="AS1591" i="6"/>
  <c r="AX1590" i="6"/>
  <c r="AW1590" i="6"/>
  <c r="AV1590" i="6"/>
  <c r="AU1590" i="6"/>
  <c r="AT1590" i="6"/>
  <c r="AS1590" i="6"/>
  <c r="AX1589" i="6"/>
  <c r="AW1589" i="6"/>
  <c r="AV1589" i="6"/>
  <c r="AU1589" i="6"/>
  <c r="AT1589" i="6"/>
  <c r="AS1589" i="6"/>
  <c r="AX1588" i="6"/>
  <c r="AW1588" i="6"/>
  <c r="AV1588" i="6"/>
  <c r="AU1588" i="6"/>
  <c r="AT1588" i="6"/>
  <c r="AS1588" i="6"/>
  <c r="AX1587" i="6"/>
  <c r="AW1587" i="6"/>
  <c r="AV1587" i="6"/>
  <c r="AU1587" i="6"/>
  <c r="AT1587" i="6"/>
  <c r="AS1587" i="6"/>
  <c r="AX1586" i="6"/>
  <c r="AW1586" i="6"/>
  <c r="AV1586" i="6"/>
  <c r="AU1586" i="6"/>
  <c r="AT1586" i="6"/>
  <c r="AS1586" i="6"/>
  <c r="AX1585" i="6"/>
  <c r="AW1585" i="6"/>
  <c r="AV1585" i="6"/>
  <c r="AU1585" i="6"/>
  <c r="AT1585" i="6"/>
  <c r="AS1585" i="6"/>
  <c r="AX1584" i="6"/>
  <c r="AW1584" i="6"/>
  <c r="AV1584" i="6"/>
  <c r="AU1584" i="6"/>
  <c r="AT1584" i="6"/>
  <c r="AS1584" i="6"/>
  <c r="AX1583" i="6"/>
  <c r="AW1583" i="6"/>
  <c r="AV1583" i="6"/>
  <c r="AU1583" i="6"/>
  <c r="AT1583" i="6"/>
  <c r="AS1583" i="6"/>
  <c r="AX1582" i="6"/>
  <c r="AW1582" i="6"/>
  <c r="AV1582" i="6"/>
  <c r="AU1582" i="6"/>
  <c r="AT1582" i="6"/>
  <c r="AS1582" i="6"/>
  <c r="AX1581" i="6"/>
  <c r="AW1581" i="6"/>
  <c r="AV1581" i="6"/>
  <c r="AU1581" i="6"/>
  <c r="AT1581" i="6"/>
  <c r="AS1581" i="6"/>
  <c r="AX1580" i="6"/>
  <c r="AW1580" i="6"/>
  <c r="AV1580" i="6"/>
  <c r="AU1580" i="6"/>
  <c r="AT1580" i="6"/>
  <c r="AS1580" i="6"/>
  <c r="AX1579" i="6"/>
  <c r="AW1579" i="6"/>
  <c r="AV1579" i="6"/>
  <c r="AU1579" i="6"/>
  <c r="AT1579" i="6"/>
  <c r="AS1579" i="6"/>
  <c r="AX1578" i="6"/>
  <c r="AW1578" i="6"/>
  <c r="AV1578" i="6"/>
  <c r="AU1578" i="6"/>
  <c r="AT1578" i="6"/>
  <c r="AS1578" i="6"/>
  <c r="AX1577" i="6"/>
  <c r="AW1577" i="6"/>
  <c r="AV1577" i="6"/>
  <c r="AU1577" i="6"/>
  <c r="AT1577" i="6"/>
  <c r="AS1577" i="6"/>
  <c r="AX1576" i="6"/>
  <c r="AW1576" i="6"/>
  <c r="AV1576" i="6"/>
  <c r="AU1576" i="6"/>
  <c r="AT1576" i="6"/>
  <c r="AS1576" i="6"/>
  <c r="AX1575" i="6"/>
  <c r="AW1575" i="6"/>
  <c r="AV1575" i="6"/>
  <c r="AU1575" i="6"/>
  <c r="AT1575" i="6"/>
  <c r="AS1575" i="6"/>
  <c r="AX1574" i="6"/>
  <c r="AW1574" i="6"/>
  <c r="AV1574" i="6"/>
  <c r="AU1574" i="6"/>
  <c r="AT1574" i="6"/>
  <c r="AS1574" i="6"/>
  <c r="AX1573" i="6"/>
  <c r="AW1573" i="6"/>
  <c r="AV1573" i="6"/>
  <c r="AU1573" i="6"/>
  <c r="AT1573" i="6"/>
  <c r="AS1573" i="6"/>
  <c r="AX1572" i="6"/>
  <c r="AW1572" i="6"/>
  <c r="AV1572" i="6"/>
  <c r="AU1572" i="6"/>
  <c r="AT1572" i="6"/>
  <c r="AS1572" i="6"/>
  <c r="AX1571" i="6"/>
  <c r="AW1571" i="6"/>
  <c r="AV1571" i="6"/>
  <c r="AU1571" i="6"/>
  <c r="AT1571" i="6"/>
  <c r="AS1571" i="6"/>
  <c r="AX1570" i="6"/>
  <c r="AW1570" i="6"/>
  <c r="AV1570" i="6"/>
  <c r="AU1570" i="6"/>
  <c r="AT1570" i="6"/>
  <c r="AS1570" i="6"/>
  <c r="AX1569" i="6"/>
  <c r="AW1569" i="6"/>
  <c r="AV1569" i="6"/>
  <c r="AU1569" i="6"/>
  <c r="AT1569" i="6"/>
  <c r="AS1569" i="6"/>
  <c r="AX1568" i="6"/>
  <c r="AW1568" i="6"/>
  <c r="AV1568" i="6"/>
  <c r="AU1568" i="6"/>
  <c r="AT1568" i="6"/>
  <c r="AS1568" i="6"/>
  <c r="AX1567" i="6"/>
  <c r="AW1567" i="6"/>
  <c r="AV1567" i="6"/>
  <c r="AU1567" i="6"/>
  <c r="AT1567" i="6"/>
  <c r="AS1567" i="6"/>
  <c r="AX1566" i="6"/>
  <c r="AW1566" i="6"/>
  <c r="AV1566" i="6"/>
  <c r="AU1566" i="6"/>
  <c r="AT1566" i="6"/>
  <c r="AS1566" i="6"/>
  <c r="AX1565" i="6"/>
  <c r="AW1565" i="6"/>
  <c r="AV1565" i="6"/>
  <c r="AU1565" i="6"/>
  <c r="AT1565" i="6"/>
  <c r="AS1565" i="6"/>
  <c r="AX1564" i="6"/>
  <c r="AW1564" i="6"/>
  <c r="AV1564" i="6"/>
  <c r="AU1564" i="6"/>
  <c r="AT1564" i="6"/>
  <c r="AS1564" i="6"/>
  <c r="AX1563" i="6"/>
  <c r="AW1563" i="6"/>
  <c r="AV1563" i="6"/>
  <c r="AU1563" i="6"/>
  <c r="AT1563" i="6"/>
  <c r="AS1563" i="6"/>
  <c r="AX1562" i="6"/>
  <c r="AW1562" i="6"/>
  <c r="AV1562" i="6"/>
  <c r="AU1562" i="6"/>
  <c r="AT1562" i="6"/>
  <c r="AS1562" i="6"/>
  <c r="AX1561" i="6"/>
  <c r="AW1561" i="6"/>
  <c r="AV1561" i="6"/>
  <c r="AU1561" i="6"/>
  <c r="AT1561" i="6"/>
  <c r="AS1561" i="6"/>
  <c r="AX1560" i="6"/>
  <c r="AW1560" i="6"/>
  <c r="AV1560" i="6"/>
  <c r="AU1560" i="6"/>
  <c r="AT1560" i="6"/>
  <c r="AS1560" i="6"/>
  <c r="AX1559" i="6"/>
  <c r="AW1559" i="6"/>
  <c r="AV1559" i="6"/>
  <c r="AU1559" i="6"/>
  <c r="AT1559" i="6"/>
  <c r="AS1559" i="6"/>
  <c r="AX1558" i="6"/>
  <c r="AW1558" i="6"/>
  <c r="AV1558" i="6"/>
  <c r="AU1558" i="6"/>
  <c r="AT1558" i="6"/>
  <c r="AS1558" i="6"/>
  <c r="AX1557" i="6"/>
  <c r="AW1557" i="6"/>
  <c r="AV1557" i="6"/>
  <c r="AU1557" i="6"/>
  <c r="AT1557" i="6"/>
  <c r="AS1557" i="6"/>
  <c r="AX1556" i="6"/>
  <c r="AW1556" i="6"/>
  <c r="AV1556" i="6"/>
  <c r="AU1556" i="6"/>
  <c r="AT1556" i="6"/>
  <c r="AS1556" i="6"/>
  <c r="AX1555" i="6"/>
  <c r="AW1555" i="6"/>
  <c r="AV1555" i="6"/>
  <c r="AU1555" i="6"/>
  <c r="AT1555" i="6"/>
  <c r="AS1555" i="6"/>
  <c r="AX1554" i="6"/>
  <c r="AW1554" i="6"/>
  <c r="AV1554" i="6"/>
  <c r="AU1554" i="6"/>
  <c r="AT1554" i="6"/>
  <c r="AS1554" i="6"/>
  <c r="AX1553" i="6"/>
  <c r="AW1553" i="6"/>
  <c r="AV1553" i="6"/>
  <c r="AU1553" i="6"/>
  <c r="AT1553" i="6"/>
  <c r="AS1553" i="6"/>
  <c r="AX1552" i="6"/>
  <c r="AW1552" i="6"/>
  <c r="AV1552" i="6"/>
  <c r="AU1552" i="6"/>
  <c r="AT1552" i="6"/>
  <c r="AS1552" i="6"/>
  <c r="AX1551" i="6"/>
  <c r="AW1551" i="6"/>
  <c r="AV1551" i="6"/>
  <c r="AU1551" i="6"/>
  <c r="AT1551" i="6"/>
  <c r="AS1551" i="6"/>
  <c r="AX1550" i="6"/>
  <c r="AW1550" i="6"/>
  <c r="AV1550" i="6"/>
  <c r="AU1550" i="6"/>
  <c r="AT1550" i="6"/>
  <c r="AS1550" i="6"/>
  <c r="AX1549" i="6"/>
  <c r="AW1549" i="6"/>
  <c r="AV1549" i="6"/>
  <c r="AU1549" i="6"/>
  <c r="AT1549" i="6"/>
  <c r="AS1549" i="6"/>
  <c r="AX1548" i="6"/>
  <c r="AW1548" i="6"/>
  <c r="AV1548" i="6"/>
  <c r="AU1548" i="6"/>
  <c r="AT1548" i="6"/>
  <c r="AS1548" i="6"/>
  <c r="AX1547" i="6"/>
  <c r="AW1547" i="6"/>
  <c r="AV1547" i="6"/>
  <c r="AU1547" i="6"/>
  <c r="AT1547" i="6"/>
  <c r="AS1547" i="6"/>
  <c r="AX1546" i="6"/>
  <c r="AW1546" i="6"/>
  <c r="AV1546" i="6"/>
  <c r="AU1546" i="6"/>
  <c r="AT1546" i="6"/>
  <c r="AS1546" i="6"/>
  <c r="AX1545" i="6"/>
  <c r="AW1545" i="6"/>
  <c r="AV1545" i="6"/>
  <c r="AU1545" i="6"/>
  <c r="AT1545" i="6"/>
  <c r="AS1545" i="6"/>
  <c r="AX1544" i="6"/>
  <c r="AW1544" i="6"/>
  <c r="AV1544" i="6"/>
  <c r="AU1544" i="6"/>
  <c r="AT1544" i="6"/>
  <c r="AS1544" i="6"/>
  <c r="AX1543" i="6"/>
  <c r="AW1543" i="6"/>
  <c r="AV1543" i="6"/>
  <c r="AU1543" i="6"/>
  <c r="AT1543" i="6"/>
  <c r="AS1543" i="6"/>
  <c r="AX1542" i="6"/>
  <c r="AW1542" i="6"/>
  <c r="AV1542" i="6"/>
  <c r="AU1542" i="6"/>
  <c r="AT1542" i="6"/>
  <c r="AS1542" i="6"/>
  <c r="AX1541" i="6"/>
  <c r="AW1541" i="6"/>
  <c r="AV1541" i="6"/>
  <c r="AU1541" i="6"/>
  <c r="AT1541" i="6"/>
  <c r="AS1541" i="6"/>
  <c r="AX1540" i="6"/>
  <c r="AW1540" i="6"/>
  <c r="AV1540" i="6"/>
  <c r="AU1540" i="6"/>
  <c r="AT1540" i="6"/>
  <c r="AS1540" i="6"/>
  <c r="AX1539" i="6"/>
  <c r="AW1539" i="6"/>
  <c r="AV1539" i="6"/>
  <c r="AU1539" i="6"/>
  <c r="AT1539" i="6"/>
  <c r="AS1539" i="6"/>
  <c r="AX1538" i="6"/>
  <c r="AW1538" i="6"/>
  <c r="AV1538" i="6"/>
  <c r="AU1538" i="6"/>
  <c r="AT1538" i="6"/>
  <c r="AS1538" i="6"/>
  <c r="AX1537" i="6"/>
  <c r="AW1537" i="6"/>
  <c r="AV1537" i="6"/>
  <c r="AU1537" i="6"/>
  <c r="AT1537" i="6"/>
  <c r="AS1537" i="6"/>
  <c r="AX1536" i="6"/>
  <c r="AW1536" i="6"/>
  <c r="AV1536" i="6"/>
  <c r="AU1536" i="6"/>
  <c r="AT1536" i="6"/>
  <c r="AS1536" i="6"/>
  <c r="AX1535" i="6"/>
  <c r="AW1535" i="6"/>
  <c r="AV1535" i="6"/>
  <c r="AU1535" i="6"/>
  <c r="AT1535" i="6"/>
  <c r="AS1535" i="6"/>
  <c r="AX1534" i="6"/>
  <c r="AW1534" i="6"/>
  <c r="AV1534" i="6"/>
  <c r="AU1534" i="6"/>
  <c r="AT1534" i="6"/>
  <c r="AS1534" i="6"/>
  <c r="AX1533" i="6"/>
  <c r="AW1533" i="6"/>
  <c r="AV1533" i="6"/>
  <c r="AU1533" i="6"/>
  <c r="AT1533" i="6"/>
  <c r="AS1533" i="6"/>
  <c r="AX1532" i="6"/>
  <c r="AW1532" i="6"/>
  <c r="AV1532" i="6"/>
  <c r="AU1532" i="6"/>
  <c r="AT1532" i="6"/>
  <c r="AS1532" i="6"/>
  <c r="AX1531" i="6"/>
  <c r="AW1531" i="6"/>
  <c r="AV1531" i="6"/>
  <c r="AU1531" i="6"/>
  <c r="AT1531" i="6"/>
  <c r="AS1531" i="6"/>
  <c r="AX1530" i="6"/>
  <c r="AW1530" i="6"/>
  <c r="AV1530" i="6"/>
  <c r="AU1530" i="6"/>
  <c r="AT1530" i="6"/>
  <c r="AS1530" i="6"/>
  <c r="AX1529" i="6"/>
  <c r="AW1529" i="6"/>
  <c r="AV1529" i="6"/>
  <c r="AU1529" i="6"/>
  <c r="AT1529" i="6"/>
  <c r="AS1529" i="6"/>
  <c r="AX1528" i="6"/>
  <c r="AW1528" i="6"/>
  <c r="AV1528" i="6"/>
  <c r="AU1528" i="6"/>
  <c r="AT1528" i="6"/>
  <c r="AS1528" i="6"/>
  <c r="AX1527" i="6"/>
  <c r="AW1527" i="6"/>
  <c r="AV1527" i="6"/>
  <c r="AU1527" i="6"/>
  <c r="AT1527" i="6"/>
  <c r="AS1527" i="6"/>
  <c r="AX1526" i="6"/>
  <c r="AW1526" i="6"/>
  <c r="AV1526" i="6"/>
  <c r="AU1526" i="6"/>
  <c r="AT1526" i="6"/>
  <c r="AS1526" i="6"/>
  <c r="AX1525" i="6"/>
  <c r="AW1525" i="6"/>
  <c r="AV1525" i="6"/>
  <c r="AU1525" i="6"/>
  <c r="AT1525" i="6"/>
  <c r="AS1525" i="6"/>
  <c r="AX1524" i="6"/>
  <c r="AW1524" i="6"/>
  <c r="AV1524" i="6"/>
  <c r="AU1524" i="6"/>
  <c r="AT1524" i="6"/>
  <c r="AS1524" i="6"/>
  <c r="AX1523" i="6"/>
  <c r="AW1523" i="6"/>
  <c r="AV1523" i="6"/>
  <c r="AU1523" i="6"/>
  <c r="AT1523" i="6"/>
  <c r="AS1523" i="6"/>
  <c r="AX1522" i="6"/>
  <c r="AW1522" i="6"/>
  <c r="AV1522" i="6"/>
  <c r="AU1522" i="6"/>
  <c r="AT1522" i="6"/>
  <c r="AS1522" i="6"/>
  <c r="AX1521" i="6"/>
  <c r="AW1521" i="6"/>
  <c r="AV1521" i="6"/>
  <c r="AU1521" i="6"/>
  <c r="AT1521" i="6"/>
  <c r="AS1521" i="6"/>
  <c r="AX1520" i="6"/>
  <c r="AW1520" i="6"/>
  <c r="AV1520" i="6"/>
  <c r="AU1520" i="6"/>
  <c r="AT1520" i="6"/>
  <c r="AS1520" i="6"/>
  <c r="AX1519" i="6"/>
  <c r="AW1519" i="6"/>
  <c r="AV1519" i="6"/>
  <c r="AU1519" i="6"/>
  <c r="AT1519" i="6"/>
  <c r="AS1519" i="6"/>
  <c r="AX1518" i="6"/>
  <c r="AW1518" i="6"/>
  <c r="AV1518" i="6"/>
  <c r="AU1518" i="6"/>
  <c r="AT1518" i="6"/>
  <c r="AS1518" i="6"/>
  <c r="AX1517" i="6"/>
  <c r="AW1517" i="6"/>
  <c r="AV1517" i="6"/>
  <c r="AU1517" i="6"/>
  <c r="AT1517" i="6"/>
  <c r="AS1517" i="6"/>
  <c r="AX1516" i="6"/>
  <c r="AW1516" i="6"/>
  <c r="AV1516" i="6"/>
  <c r="AU1516" i="6"/>
  <c r="AT1516" i="6"/>
  <c r="AS1516" i="6"/>
  <c r="AX1515" i="6"/>
  <c r="AW1515" i="6"/>
  <c r="AV1515" i="6"/>
  <c r="AU1515" i="6"/>
  <c r="AT1515" i="6"/>
  <c r="AS1515" i="6"/>
  <c r="AX1514" i="6"/>
  <c r="AW1514" i="6"/>
  <c r="AV1514" i="6"/>
  <c r="AU1514" i="6"/>
  <c r="AT1514" i="6"/>
  <c r="AS1514" i="6"/>
  <c r="AX1513" i="6"/>
  <c r="AW1513" i="6"/>
  <c r="AV1513" i="6"/>
  <c r="AU1513" i="6"/>
  <c r="AT1513" i="6"/>
  <c r="AS1513" i="6"/>
  <c r="AX1512" i="6"/>
  <c r="AW1512" i="6"/>
  <c r="AV1512" i="6"/>
  <c r="AU1512" i="6"/>
  <c r="AT1512" i="6"/>
  <c r="AS1512" i="6"/>
  <c r="AX1511" i="6"/>
  <c r="AW1511" i="6"/>
  <c r="AV1511" i="6"/>
  <c r="AU1511" i="6"/>
  <c r="AT1511" i="6"/>
  <c r="AS1511" i="6"/>
  <c r="AX1510" i="6"/>
  <c r="AW1510" i="6"/>
  <c r="AV1510" i="6"/>
  <c r="AU1510" i="6"/>
  <c r="AT1510" i="6"/>
  <c r="AS1510" i="6"/>
  <c r="AX1509" i="6"/>
  <c r="AW1509" i="6"/>
  <c r="AV1509" i="6"/>
  <c r="AU1509" i="6"/>
  <c r="AT1509" i="6"/>
  <c r="AS1509" i="6"/>
  <c r="AX1508" i="6"/>
  <c r="AW1508" i="6"/>
  <c r="AV1508" i="6"/>
  <c r="AU1508" i="6"/>
  <c r="AT1508" i="6"/>
  <c r="AS1508" i="6"/>
  <c r="AX1507" i="6"/>
  <c r="AW1507" i="6"/>
  <c r="AV1507" i="6"/>
  <c r="AU1507" i="6"/>
  <c r="AT1507" i="6"/>
  <c r="AS1507" i="6"/>
  <c r="AX1506" i="6"/>
  <c r="AW1506" i="6"/>
  <c r="AV1506" i="6"/>
  <c r="AU1506" i="6"/>
  <c r="AT1506" i="6"/>
  <c r="AS1506" i="6"/>
  <c r="AX1505" i="6"/>
  <c r="AW1505" i="6"/>
  <c r="AV1505" i="6"/>
  <c r="AU1505" i="6"/>
  <c r="AT1505" i="6"/>
  <c r="AS1505" i="6"/>
  <c r="AX1504" i="6"/>
  <c r="AW1504" i="6"/>
  <c r="AV1504" i="6"/>
  <c r="AU1504" i="6"/>
  <c r="AT1504" i="6"/>
  <c r="AS1504" i="6"/>
  <c r="AX1503" i="6"/>
  <c r="AW1503" i="6"/>
  <c r="AV1503" i="6"/>
  <c r="AU1503" i="6"/>
  <c r="AT1503" i="6"/>
  <c r="AS1503" i="6"/>
  <c r="AX1502" i="6"/>
  <c r="AW1502" i="6"/>
  <c r="AV1502" i="6"/>
  <c r="AU1502" i="6"/>
  <c r="AT1502" i="6"/>
  <c r="AS1502" i="6"/>
  <c r="AX1501" i="6"/>
  <c r="AW1501" i="6"/>
  <c r="AV1501" i="6"/>
  <c r="AU1501" i="6"/>
  <c r="AT1501" i="6"/>
  <c r="AS1501" i="6"/>
  <c r="AX1500" i="6"/>
  <c r="AW1500" i="6"/>
  <c r="AV1500" i="6"/>
  <c r="AU1500" i="6"/>
  <c r="AT1500" i="6"/>
  <c r="AS1500" i="6"/>
  <c r="AX1499" i="6"/>
  <c r="AW1499" i="6"/>
  <c r="AV1499" i="6"/>
  <c r="AU1499" i="6"/>
  <c r="AT1499" i="6"/>
  <c r="AS1499" i="6"/>
  <c r="AX1498" i="6"/>
  <c r="AW1498" i="6"/>
  <c r="AV1498" i="6"/>
  <c r="AU1498" i="6"/>
  <c r="AT1498" i="6"/>
  <c r="AS1498" i="6"/>
  <c r="AX1497" i="6"/>
  <c r="AW1497" i="6"/>
  <c r="AV1497" i="6"/>
  <c r="AU1497" i="6"/>
  <c r="AT1497" i="6"/>
  <c r="AS1497" i="6"/>
  <c r="AX1496" i="6"/>
  <c r="AW1496" i="6"/>
  <c r="AV1496" i="6"/>
  <c r="AU1496" i="6"/>
  <c r="AT1496" i="6"/>
  <c r="AS1496" i="6"/>
  <c r="AX1495" i="6"/>
  <c r="AW1495" i="6"/>
  <c r="AV1495" i="6"/>
  <c r="AU1495" i="6"/>
  <c r="AT1495" i="6"/>
  <c r="AS1495" i="6"/>
  <c r="AX1494" i="6"/>
  <c r="AW1494" i="6"/>
  <c r="AV1494" i="6"/>
  <c r="AU1494" i="6"/>
  <c r="AT1494" i="6"/>
  <c r="AS1494" i="6"/>
  <c r="AX1493" i="6"/>
  <c r="AW1493" i="6"/>
  <c r="AV1493" i="6"/>
  <c r="AU1493" i="6"/>
  <c r="AT1493" i="6"/>
  <c r="AS1493" i="6"/>
  <c r="AX1492" i="6"/>
  <c r="AW1492" i="6"/>
  <c r="AV1492" i="6"/>
  <c r="AU1492" i="6"/>
  <c r="AT1492" i="6"/>
  <c r="AS1492" i="6"/>
  <c r="AX1491" i="6"/>
  <c r="AW1491" i="6"/>
  <c r="AV1491" i="6"/>
  <c r="AU1491" i="6"/>
  <c r="AT1491" i="6"/>
  <c r="AS1491" i="6"/>
  <c r="AX1490" i="6"/>
  <c r="AW1490" i="6"/>
  <c r="AV1490" i="6"/>
  <c r="AU1490" i="6"/>
  <c r="AT1490" i="6"/>
  <c r="AS1490" i="6"/>
  <c r="AX1489" i="6"/>
  <c r="AW1489" i="6"/>
  <c r="AV1489" i="6"/>
  <c r="AU1489" i="6"/>
  <c r="AT1489" i="6"/>
  <c r="AS1489" i="6"/>
  <c r="AX1488" i="6"/>
  <c r="AW1488" i="6"/>
  <c r="AV1488" i="6"/>
  <c r="AU1488" i="6"/>
  <c r="AT1488" i="6"/>
  <c r="AS1488" i="6"/>
  <c r="AX1487" i="6"/>
  <c r="AW1487" i="6"/>
  <c r="AV1487" i="6"/>
  <c r="AU1487" i="6"/>
  <c r="AT1487" i="6"/>
  <c r="AS1487" i="6"/>
  <c r="AX1486" i="6"/>
  <c r="AW1486" i="6"/>
  <c r="AV1486" i="6"/>
  <c r="AU1486" i="6"/>
  <c r="AT1486" i="6"/>
  <c r="AS1486" i="6"/>
  <c r="AX1485" i="6"/>
  <c r="AW1485" i="6"/>
  <c r="AV1485" i="6"/>
  <c r="AU1485" i="6"/>
  <c r="AT1485" i="6"/>
  <c r="AS1485" i="6"/>
  <c r="AX1484" i="6"/>
  <c r="AW1484" i="6"/>
  <c r="AV1484" i="6"/>
  <c r="AU1484" i="6"/>
  <c r="AT1484" i="6"/>
  <c r="AS1484" i="6"/>
  <c r="AX1483" i="6"/>
  <c r="AW1483" i="6"/>
  <c r="AV1483" i="6"/>
  <c r="AU1483" i="6"/>
  <c r="AT1483" i="6"/>
  <c r="AS1483" i="6"/>
  <c r="AX1482" i="6"/>
  <c r="AW1482" i="6"/>
  <c r="AV1482" i="6"/>
  <c r="AU1482" i="6"/>
  <c r="AT1482" i="6"/>
  <c r="AS1482" i="6"/>
  <c r="AX1481" i="6"/>
  <c r="AW1481" i="6"/>
  <c r="AV1481" i="6"/>
  <c r="AU1481" i="6"/>
  <c r="AT1481" i="6"/>
  <c r="AS1481" i="6"/>
  <c r="AX1480" i="6"/>
  <c r="AW1480" i="6"/>
  <c r="AV1480" i="6"/>
  <c r="AU1480" i="6"/>
  <c r="AT1480" i="6"/>
  <c r="AS1480" i="6"/>
  <c r="AX1479" i="6"/>
  <c r="AW1479" i="6"/>
  <c r="AV1479" i="6"/>
  <c r="AU1479" i="6"/>
  <c r="AT1479" i="6"/>
  <c r="AS1479" i="6"/>
  <c r="AX1478" i="6"/>
  <c r="AW1478" i="6"/>
  <c r="AV1478" i="6"/>
  <c r="AU1478" i="6"/>
  <c r="AT1478" i="6"/>
  <c r="AS1478" i="6"/>
  <c r="AX1477" i="6"/>
  <c r="AW1477" i="6"/>
  <c r="AV1477" i="6"/>
  <c r="AU1477" i="6"/>
  <c r="AT1477" i="6"/>
  <c r="AS1477" i="6"/>
  <c r="AX1476" i="6"/>
  <c r="AW1476" i="6"/>
  <c r="AV1476" i="6"/>
  <c r="AU1476" i="6"/>
  <c r="AT1476" i="6"/>
  <c r="AS1476" i="6"/>
  <c r="AX1475" i="6"/>
  <c r="AW1475" i="6"/>
  <c r="AV1475" i="6"/>
  <c r="AU1475" i="6"/>
  <c r="AT1475" i="6"/>
  <c r="AS1475" i="6"/>
  <c r="AX1474" i="6"/>
  <c r="AW1474" i="6"/>
  <c r="AV1474" i="6"/>
  <c r="AU1474" i="6"/>
  <c r="AT1474" i="6"/>
  <c r="AS1474" i="6"/>
  <c r="AX1473" i="6"/>
  <c r="AW1473" i="6"/>
  <c r="AV1473" i="6"/>
  <c r="AU1473" i="6"/>
  <c r="AT1473" i="6"/>
  <c r="AS1473" i="6"/>
  <c r="AX1472" i="6"/>
  <c r="AW1472" i="6"/>
  <c r="AV1472" i="6"/>
  <c r="AU1472" i="6"/>
  <c r="AT1472" i="6"/>
  <c r="AS1472" i="6"/>
  <c r="AX1471" i="6"/>
  <c r="AW1471" i="6"/>
  <c r="AV1471" i="6"/>
  <c r="AU1471" i="6"/>
  <c r="AT1471" i="6"/>
  <c r="AS1471" i="6"/>
  <c r="AX1470" i="6"/>
  <c r="AW1470" i="6"/>
  <c r="AV1470" i="6"/>
  <c r="AU1470" i="6"/>
  <c r="AT1470" i="6"/>
  <c r="AS1470" i="6"/>
  <c r="AX1469" i="6"/>
  <c r="AW1469" i="6"/>
  <c r="AV1469" i="6"/>
  <c r="AU1469" i="6"/>
  <c r="AT1469" i="6"/>
  <c r="AS1469" i="6"/>
  <c r="AX1468" i="6"/>
  <c r="AW1468" i="6"/>
  <c r="AV1468" i="6"/>
  <c r="AU1468" i="6"/>
  <c r="AT1468" i="6"/>
  <c r="AS1468" i="6"/>
  <c r="AX1467" i="6"/>
  <c r="AW1467" i="6"/>
  <c r="AV1467" i="6"/>
  <c r="AU1467" i="6"/>
  <c r="AT1467" i="6"/>
  <c r="AS1467" i="6"/>
  <c r="AX1466" i="6"/>
  <c r="AW1466" i="6"/>
  <c r="AV1466" i="6"/>
  <c r="AU1466" i="6"/>
  <c r="AT1466" i="6"/>
  <c r="AS1466" i="6"/>
  <c r="AX1465" i="6"/>
  <c r="AW1465" i="6"/>
  <c r="AV1465" i="6"/>
  <c r="AU1465" i="6"/>
  <c r="AT1465" i="6"/>
  <c r="AS1465" i="6"/>
  <c r="AX1464" i="6"/>
  <c r="AW1464" i="6"/>
  <c r="AV1464" i="6"/>
  <c r="AU1464" i="6"/>
  <c r="AT1464" i="6"/>
  <c r="AS1464" i="6"/>
  <c r="AX1463" i="6"/>
  <c r="AW1463" i="6"/>
  <c r="AV1463" i="6"/>
  <c r="AU1463" i="6"/>
  <c r="AT1463" i="6"/>
  <c r="AS1463" i="6"/>
  <c r="AX1462" i="6"/>
  <c r="AW1462" i="6"/>
  <c r="AV1462" i="6"/>
  <c r="AU1462" i="6"/>
  <c r="AT1462" i="6"/>
  <c r="AS1462" i="6"/>
  <c r="AX1461" i="6"/>
  <c r="AW1461" i="6"/>
  <c r="AV1461" i="6"/>
  <c r="AU1461" i="6"/>
  <c r="AT1461" i="6"/>
  <c r="AS1461" i="6"/>
  <c r="AX1460" i="6"/>
  <c r="AW1460" i="6"/>
  <c r="AV1460" i="6"/>
  <c r="AU1460" i="6"/>
  <c r="AT1460" i="6"/>
  <c r="AS1460" i="6"/>
  <c r="AX1459" i="6"/>
  <c r="AW1459" i="6"/>
  <c r="AV1459" i="6"/>
  <c r="AU1459" i="6"/>
  <c r="AT1459" i="6"/>
  <c r="AS1459" i="6"/>
  <c r="AX1458" i="6"/>
  <c r="AW1458" i="6"/>
  <c r="AV1458" i="6"/>
  <c r="AU1458" i="6"/>
  <c r="AT1458" i="6"/>
  <c r="AS1458" i="6"/>
  <c r="AX1457" i="6"/>
  <c r="AW1457" i="6"/>
  <c r="AV1457" i="6"/>
  <c r="AU1457" i="6"/>
  <c r="AT1457" i="6"/>
  <c r="AS1457" i="6"/>
  <c r="AX1456" i="6"/>
  <c r="AW1456" i="6"/>
  <c r="AV1456" i="6"/>
  <c r="AU1456" i="6"/>
  <c r="AT1456" i="6"/>
  <c r="AS1456" i="6"/>
  <c r="AX1455" i="6"/>
  <c r="AW1455" i="6"/>
  <c r="AV1455" i="6"/>
  <c r="AU1455" i="6"/>
  <c r="AT1455" i="6"/>
  <c r="AS1455" i="6"/>
  <c r="AX1454" i="6"/>
  <c r="AW1454" i="6"/>
  <c r="AV1454" i="6"/>
  <c r="AU1454" i="6"/>
  <c r="AT1454" i="6"/>
  <c r="AS1454" i="6"/>
  <c r="AX1453" i="6"/>
  <c r="AW1453" i="6"/>
  <c r="AV1453" i="6"/>
  <c r="AU1453" i="6"/>
  <c r="AT1453" i="6"/>
  <c r="AS1453" i="6"/>
  <c r="AX1452" i="6"/>
  <c r="AW1452" i="6"/>
  <c r="AV1452" i="6"/>
  <c r="AU1452" i="6"/>
  <c r="AT1452" i="6"/>
  <c r="AS1452" i="6"/>
  <c r="AX1451" i="6"/>
  <c r="AW1451" i="6"/>
  <c r="AV1451" i="6"/>
  <c r="AU1451" i="6"/>
  <c r="AT1451" i="6"/>
  <c r="AS1451" i="6"/>
  <c r="AX1450" i="6"/>
  <c r="AW1450" i="6"/>
  <c r="AV1450" i="6"/>
  <c r="AU1450" i="6"/>
  <c r="AT1450" i="6"/>
  <c r="AS1450" i="6"/>
  <c r="AX1449" i="6"/>
  <c r="AW1449" i="6"/>
  <c r="AV1449" i="6"/>
  <c r="AU1449" i="6"/>
  <c r="AT1449" i="6"/>
  <c r="AS1449" i="6"/>
  <c r="AX1448" i="6"/>
  <c r="AW1448" i="6"/>
  <c r="AV1448" i="6"/>
  <c r="AU1448" i="6"/>
  <c r="AT1448" i="6"/>
  <c r="AS1448" i="6"/>
  <c r="AX1447" i="6"/>
  <c r="AW1447" i="6"/>
  <c r="AV1447" i="6"/>
  <c r="AU1447" i="6"/>
  <c r="AT1447" i="6"/>
  <c r="AS1447" i="6"/>
  <c r="AX1446" i="6"/>
  <c r="AW1446" i="6"/>
  <c r="AV1446" i="6"/>
  <c r="AU1446" i="6"/>
  <c r="AT1446" i="6"/>
  <c r="AS1446" i="6"/>
  <c r="AX1445" i="6"/>
  <c r="AW1445" i="6"/>
  <c r="AV1445" i="6"/>
  <c r="AU1445" i="6"/>
  <c r="AT1445" i="6"/>
  <c r="AS1445" i="6"/>
  <c r="AX1444" i="6"/>
  <c r="AW1444" i="6"/>
  <c r="AV1444" i="6"/>
  <c r="AU1444" i="6"/>
  <c r="AT1444" i="6"/>
  <c r="AS1444" i="6"/>
  <c r="AX1443" i="6"/>
  <c r="AW1443" i="6"/>
  <c r="AV1443" i="6"/>
  <c r="AU1443" i="6"/>
  <c r="AT1443" i="6"/>
  <c r="AS1443" i="6"/>
  <c r="AX1442" i="6"/>
  <c r="AW1442" i="6"/>
  <c r="AV1442" i="6"/>
  <c r="AU1442" i="6"/>
  <c r="AT1442" i="6"/>
  <c r="AS1442" i="6"/>
  <c r="AX1441" i="6"/>
  <c r="AW1441" i="6"/>
  <c r="AV1441" i="6"/>
  <c r="AU1441" i="6"/>
  <c r="AT1441" i="6"/>
  <c r="AS1441" i="6"/>
  <c r="AX1440" i="6"/>
  <c r="AW1440" i="6"/>
  <c r="AV1440" i="6"/>
  <c r="AU1440" i="6"/>
  <c r="AT1440" i="6"/>
  <c r="AS1440" i="6"/>
  <c r="AX1439" i="6"/>
  <c r="AW1439" i="6"/>
  <c r="AV1439" i="6"/>
  <c r="AU1439" i="6"/>
  <c r="AT1439" i="6"/>
  <c r="AS1439" i="6"/>
  <c r="AX1438" i="6"/>
  <c r="AW1438" i="6"/>
  <c r="AV1438" i="6"/>
  <c r="AU1438" i="6"/>
  <c r="AT1438" i="6"/>
  <c r="AS1438" i="6"/>
  <c r="AX1437" i="6"/>
  <c r="AW1437" i="6"/>
  <c r="AV1437" i="6"/>
  <c r="AU1437" i="6"/>
  <c r="AT1437" i="6"/>
  <c r="AS1437" i="6"/>
  <c r="AX1436" i="6"/>
  <c r="AW1436" i="6"/>
  <c r="AV1436" i="6"/>
  <c r="AU1436" i="6"/>
  <c r="AT1436" i="6"/>
  <c r="AS1436" i="6"/>
  <c r="AX1435" i="6"/>
  <c r="AW1435" i="6"/>
  <c r="AV1435" i="6"/>
  <c r="AU1435" i="6"/>
  <c r="AT1435" i="6"/>
  <c r="AS1435" i="6"/>
  <c r="AX1434" i="6"/>
  <c r="AW1434" i="6"/>
  <c r="AV1434" i="6"/>
  <c r="AU1434" i="6"/>
  <c r="AT1434" i="6"/>
  <c r="AS1434" i="6"/>
  <c r="AX1433" i="6"/>
  <c r="AW1433" i="6"/>
  <c r="AV1433" i="6"/>
  <c r="AU1433" i="6"/>
  <c r="AT1433" i="6"/>
  <c r="AS1433" i="6"/>
  <c r="AX1432" i="6"/>
  <c r="AW1432" i="6"/>
  <c r="AV1432" i="6"/>
  <c r="AU1432" i="6"/>
  <c r="AT1432" i="6"/>
  <c r="AS1432" i="6"/>
  <c r="AX1431" i="6"/>
  <c r="AW1431" i="6"/>
  <c r="AV1431" i="6"/>
  <c r="AU1431" i="6"/>
  <c r="AT1431" i="6"/>
  <c r="AS1431" i="6"/>
  <c r="AX1430" i="6"/>
  <c r="AW1430" i="6"/>
  <c r="AV1430" i="6"/>
  <c r="AU1430" i="6"/>
  <c r="AT1430" i="6"/>
  <c r="AS1430" i="6"/>
  <c r="AX1429" i="6"/>
  <c r="AW1429" i="6"/>
  <c r="AV1429" i="6"/>
  <c r="AU1429" i="6"/>
  <c r="AT1429" i="6"/>
  <c r="AS1429" i="6"/>
  <c r="AX1428" i="6"/>
  <c r="AW1428" i="6"/>
  <c r="AV1428" i="6"/>
  <c r="AU1428" i="6"/>
  <c r="AT1428" i="6"/>
  <c r="AS1428" i="6"/>
  <c r="AX1427" i="6"/>
  <c r="AW1427" i="6"/>
  <c r="AV1427" i="6"/>
  <c r="AU1427" i="6"/>
  <c r="AT1427" i="6"/>
  <c r="AS1427" i="6"/>
  <c r="AX1426" i="6"/>
  <c r="AW1426" i="6"/>
  <c r="AV1426" i="6"/>
  <c r="AU1426" i="6"/>
  <c r="AT1426" i="6"/>
  <c r="AS1426" i="6"/>
  <c r="AX1425" i="6"/>
  <c r="AW1425" i="6"/>
  <c r="AV1425" i="6"/>
  <c r="AU1425" i="6"/>
  <c r="AT1425" i="6"/>
  <c r="AS1425" i="6"/>
  <c r="AX1424" i="6"/>
  <c r="AW1424" i="6"/>
  <c r="AV1424" i="6"/>
  <c r="AU1424" i="6"/>
  <c r="AT1424" i="6"/>
  <c r="AS1424" i="6"/>
  <c r="AX1423" i="6"/>
  <c r="AW1423" i="6"/>
  <c r="AV1423" i="6"/>
  <c r="AU1423" i="6"/>
  <c r="AT1423" i="6"/>
  <c r="AS1423" i="6"/>
  <c r="AX1422" i="6"/>
  <c r="AW1422" i="6"/>
  <c r="AV1422" i="6"/>
  <c r="AU1422" i="6"/>
  <c r="AT1422" i="6"/>
  <c r="AS1422" i="6"/>
  <c r="AX1421" i="6"/>
  <c r="AW1421" i="6"/>
  <c r="AV1421" i="6"/>
  <c r="AU1421" i="6"/>
  <c r="AT1421" i="6"/>
  <c r="AS1421" i="6"/>
  <c r="AX1420" i="6"/>
  <c r="AW1420" i="6"/>
  <c r="AV1420" i="6"/>
  <c r="AU1420" i="6"/>
  <c r="AT1420" i="6"/>
  <c r="AS1420" i="6"/>
  <c r="AX1419" i="6"/>
  <c r="AW1419" i="6"/>
  <c r="AV1419" i="6"/>
  <c r="AU1419" i="6"/>
  <c r="AT1419" i="6"/>
  <c r="AS1419" i="6"/>
  <c r="AX1418" i="6"/>
  <c r="AW1418" i="6"/>
  <c r="AV1418" i="6"/>
  <c r="AU1418" i="6"/>
  <c r="AT1418" i="6"/>
  <c r="AS1418" i="6"/>
  <c r="AX1417" i="6"/>
  <c r="AW1417" i="6"/>
  <c r="AV1417" i="6"/>
  <c r="AU1417" i="6"/>
  <c r="AT1417" i="6"/>
  <c r="AS1417" i="6"/>
  <c r="AX1416" i="6"/>
  <c r="AW1416" i="6"/>
  <c r="AV1416" i="6"/>
  <c r="AU1416" i="6"/>
  <c r="AT1416" i="6"/>
  <c r="AS1416" i="6"/>
  <c r="AX1415" i="6"/>
  <c r="AW1415" i="6"/>
  <c r="AV1415" i="6"/>
  <c r="AU1415" i="6"/>
  <c r="AT1415" i="6"/>
  <c r="AS1415" i="6"/>
  <c r="AX1414" i="6"/>
  <c r="AW1414" i="6"/>
  <c r="AV1414" i="6"/>
  <c r="AU1414" i="6"/>
  <c r="AT1414" i="6"/>
  <c r="AS1414" i="6"/>
  <c r="AX1413" i="6"/>
  <c r="AW1413" i="6"/>
  <c r="AV1413" i="6"/>
  <c r="AU1413" i="6"/>
  <c r="AT1413" i="6"/>
  <c r="AS1413" i="6"/>
  <c r="AX1412" i="6"/>
  <c r="AW1412" i="6"/>
  <c r="AV1412" i="6"/>
  <c r="AU1412" i="6"/>
  <c r="AT1412" i="6"/>
  <c r="AS1412" i="6"/>
  <c r="AX1411" i="6"/>
  <c r="AW1411" i="6"/>
  <c r="AV1411" i="6"/>
  <c r="AU1411" i="6"/>
  <c r="AT1411" i="6"/>
  <c r="AS1411" i="6"/>
  <c r="AX1410" i="6"/>
  <c r="AW1410" i="6"/>
  <c r="AV1410" i="6"/>
  <c r="AU1410" i="6"/>
  <c r="AT1410" i="6"/>
  <c r="AS1410" i="6"/>
  <c r="AX1409" i="6"/>
  <c r="AW1409" i="6"/>
  <c r="AV1409" i="6"/>
  <c r="AU1409" i="6"/>
  <c r="AT1409" i="6"/>
  <c r="AS1409" i="6"/>
  <c r="AX1408" i="6"/>
  <c r="AW1408" i="6"/>
  <c r="AV1408" i="6"/>
  <c r="AU1408" i="6"/>
  <c r="AT1408" i="6"/>
  <c r="AS1408" i="6"/>
  <c r="AX1407" i="6"/>
  <c r="AW1407" i="6"/>
  <c r="AV1407" i="6"/>
  <c r="AU1407" i="6"/>
  <c r="AT1407" i="6"/>
  <c r="AS1407" i="6"/>
  <c r="AX1406" i="6"/>
  <c r="AW1406" i="6"/>
  <c r="AV1406" i="6"/>
  <c r="AU1406" i="6"/>
  <c r="AT1406" i="6"/>
  <c r="AS1406" i="6"/>
  <c r="AX1405" i="6"/>
  <c r="AW1405" i="6"/>
  <c r="AV1405" i="6"/>
  <c r="AU1405" i="6"/>
  <c r="AT1405" i="6"/>
  <c r="AS1405" i="6"/>
  <c r="AX1404" i="6"/>
  <c r="AW1404" i="6"/>
  <c r="AV1404" i="6"/>
  <c r="AU1404" i="6"/>
  <c r="AT1404" i="6"/>
  <c r="AS1404" i="6"/>
  <c r="AX1403" i="6"/>
  <c r="AW1403" i="6"/>
  <c r="AV1403" i="6"/>
  <c r="AU1403" i="6"/>
  <c r="AT1403" i="6"/>
  <c r="AS1403" i="6"/>
  <c r="AX1402" i="6"/>
  <c r="AW1402" i="6"/>
  <c r="AV1402" i="6"/>
  <c r="AU1402" i="6"/>
  <c r="AT1402" i="6"/>
  <c r="AS1402" i="6"/>
  <c r="AX1401" i="6"/>
  <c r="AW1401" i="6"/>
  <c r="AV1401" i="6"/>
  <c r="AU1401" i="6"/>
  <c r="AT1401" i="6"/>
  <c r="AS1401" i="6"/>
  <c r="AX1400" i="6"/>
  <c r="AW1400" i="6"/>
  <c r="AV1400" i="6"/>
  <c r="AU1400" i="6"/>
  <c r="AT1400" i="6"/>
  <c r="AS1400" i="6"/>
  <c r="AX1399" i="6"/>
  <c r="AW1399" i="6"/>
  <c r="AV1399" i="6"/>
  <c r="AU1399" i="6"/>
  <c r="AT1399" i="6"/>
  <c r="AS1399" i="6"/>
  <c r="AX1398" i="6"/>
  <c r="AW1398" i="6"/>
  <c r="AV1398" i="6"/>
  <c r="AU1398" i="6"/>
  <c r="AT1398" i="6"/>
  <c r="AS1398" i="6"/>
  <c r="AX1397" i="6"/>
  <c r="AW1397" i="6"/>
  <c r="AV1397" i="6"/>
  <c r="AU1397" i="6"/>
  <c r="AT1397" i="6"/>
  <c r="AS1397" i="6"/>
  <c r="AX1396" i="6"/>
  <c r="AW1396" i="6"/>
  <c r="AV1396" i="6"/>
  <c r="AU1396" i="6"/>
  <c r="AT1396" i="6"/>
  <c r="AS1396" i="6"/>
  <c r="AX1395" i="6"/>
  <c r="AW1395" i="6"/>
  <c r="AV1395" i="6"/>
  <c r="AU1395" i="6"/>
  <c r="AT1395" i="6"/>
  <c r="AS1395" i="6"/>
  <c r="AX1394" i="6"/>
  <c r="AW1394" i="6"/>
  <c r="AV1394" i="6"/>
  <c r="AU1394" i="6"/>
  <c r="AT1394" i="6"/>
  <c r="AS1394" i="6"/>
  <c r="AX1393" i="6"/>
  <c r="AW1393" i="6"/>
  <c r="AV1393" i="6"/>
  <c r="AU1393" i="6"/>
  <c r="AT1393" i="6"/>
  <c r="AS1393" i="6"/>
  <c r="AX1392" i="6"/>
  <c r="AW1392" i="6"/>
  <c r="AV1392" i="6"/>
  <c r="AU1392" i="6"/>
  <c r="AT1392" i="6"/>
  <c r="AS1392" i="6"/>
  <c r="AX1391" i="6"/>
  <c r="AW1391" i="6"/>
  <c r="AV1391" i="6"/>
  <c r="AU1391" i="6"/>
  <c r="AT1391" i="6"/>
  <c r="AS1391" i="6"/>
  <c r="AX1390" i="6"/>
  <c r="AW1390" i="6"/>
  <c r="AV1390" i="6"/>
  <c r="AU1390" i="6"/>
  <c r="AT1390" i="6"/>
  <c r="AS1390" i="6"/>
  <c r="AX1389" i="6"/>
  <c r="AW1389" i="6"/>
  <c r="AV1389" i="6"/>
  <c r="AU1389" i="6"/>
  <c r="AT1389" i="6"/>
  <c r="AS1389" i="6"/>
  <c r="AX1388" i="6"/>
  <c r="AW1388" i="6"/>
  <c r="AV1388" i="6"/>
  <c r="AU1388" i="6"/>
  <c r="AT1388" i="6"/>
  <c r="AS1388" i="6"/>
  <c r="AX1387" i="6"/>
  <c r="AW1387" i="6"/>
  <c r="AV1387" i="6"/>
  <c r="AU1387" i="6"/>
  <c r="AT1387" i="6"/>
  <c r="AS1387" i="6"/>
  <c r="AX1386" i="6"/>
  <c r="AW1386" i="6"/>
  <c r="AV1386" i="6"/>
  <c r="AU1386" i="6"/>
  <c r="AT1386" i="6"/>
  <c r="AS1386" i="6"/>
  <c r="AX1385" i="6"/>
  <c r="AW1385" i="6"/>
  <c r="AV1385" i="6"/>
  <c r="AU1385" i="6"/>
  <c r="AT1385" i="6"/>
  <c r="AS1385" i="6"/>
  <c r="AX1384" i="6"/>
  <c r="AW1384" i="6"/>
  <c r="AV1384" i="6"/>
  <c r="AU1384" i="6"/>
  <c r="AT1384" i="6"/>
  <c r="AS1384" i="6"/>
  <c r="AX1383" i="6"/>
  <c r="AW1383" i="6"/>
  <c r="AV1383" i="6"/>
  <c r="AU1383" i="6"/>
  <c r="AT1383" i="6"/>
  <c r="AS1383" i="6"/>
  <c r="AX1382" i="6"/>
  <c r="AW1382" i="6"/>
  <c r="AV1382" i="6"/>
  <c r="AU1382" i="6"/>
  <c r="AT1382" i="6"/>
  <c r="AS1382" i="6"/>
  <c r="AX1381" i="6"/>
  <c r="AW1381" i="6"/>
  <c r="AV1381" i="6"/>
  <c r="AU1381" i="6"/>
  <c r="AT1381" i="6"/>
  <c r="AS1381" i="6"/>
  <c r="AX1380" i="6"/>
  <c r="AW1380" i="6"/>
  <c r="AV1380" i="6"/>
  <c r="AU1380" i="6"/>
  <c r="AT1380" i="6"/>
  <c r="AS1380" i="6"/>
  <c r="AX1379" i="6"/>
  <c r="AW1379" i="6"/>
  <c r="AV1379" i="6"/>
  <c r="AU1379" i="6"/>
  <c r="AT1379" i="6"/>
  <c r="AS1379" i="6"/>
  <c r="AX1378" i="6"/>
  <c r="AW1378" i="6"/>
  <c r="AV1378" i="6"/>
  <c r="AU1378" i="6"/>
  <c r="AT1378" i="6"/>
  <c r="AS1378" i="6"/>
  <c r="AX1377" i="6"/>
  <c r="AW1377" i="6"/>
  <c r="AV1377" i="6"/>
  <c r="AU1377" i="6"/>
  <c r="AT1377" i="6"/>
  <c r="AS1377" i="6"/>
  <c r="AX1376" i="6"/>
  <c r="AW1376" i="6"/>
  <c r="AV1376" i="6"/>
  <c r="AU1376" i="6"/>
  <c r="AT1376" i="6"/>
  <c r="AS1376" i="6"/>
  <c r="AX1375" i="6"/>
  <c r="AW1375" i="6"/>
  <c r="AV1375" i="6"/>
  <c r="AU1375" i="6"/>
  <c r="AT1375" i="6"/>
  <c r="AS1375" i="6"/>
  <c r="AX1374" i="6"/>
  <c r="AW1374" i="6"/>
  <c r="AV1374" i="6"/>
  <c r="AU1374" i="6"/>
  <c r="AT1374" i="6"/>
  <c r="AS1374" i="6"/>
  <c r="AX1373" i="6"/>
  <c r="AW1373" i="6"/>
  <c r="AV1373" i="6"/>
  <c r="AU1373" i="6"/>
  <c r="AT1373" i="6"/>
  <c r="AS1373" i="6"/>
  <c r="AX1372" i="6"/>
  <c r="AW1372" i="6"/>
  <c r="AV1372" i="6"/>
  <c r="AU1372" i="6"/>
  <c r="AT1372" i="6"/>
  <c r="AS1372" i="6"/>
  <c r="AX1371" i="6"/>
  <c r="AW1371" i="6"/>
  <c r="AV1371" i="6"/>
  <c r="AU1371" i="6"/>
  <c r="AT1371" i="6"/>
  <c r="AS1371" i="6"/>
  <c r="AX1370" i="6"/>
  <c r="AW1370" i="6"/>
  <c r="AV1370" i="6"/>
  <c r="AU1370" i="6"/>
  <c r="AT1370" i="6"/>
  <c r="AS1370" i="6"/>
  <c r="AX1369" i="6"/>
  <c r="AW1369" i="6"/>
  <c r="AV1369" i="6"/>
  <c r="AU1369" i="6"/>
  <c r="AT1369" i="6"/>
  <c r="AS1369" i="6"/>
  <c r="AX1368" i="6"/>
  <c r="AW1368" i="6"/>
  <c r="AV1368" i="6"/>
  <c r="AU1368" i="6"/>
  <c r="AT1368" i="6"/>
  <c r="AS1368" i="6"/>
  <c r="AX1367" i="6"/>
  <c r="AW1367" i="6"/>
  <c r="AV1367" i="6"/>
  <c r="AU1367" i="6"/>
  <c r="AT1367" i="6"/>
  <c r="AS1367" i="6"/>
  <c r="AX1366" i="6"/>
  <c r="AW1366" i="6"/>
  <c r="AV1366" i="6"/>
  <c r="AU1366" i="6"/>
  <c r="AT1366" i="6"/>
  <c r="AS1366" i="6"/>
  <c r="AX1365" i="6"/>
  <c r="AW1365" i="6"/>
  <c r="AV1365" i="6"/>
  <c r="AU1365" i="6"/>
  <c r="AT1365" i="6"/>
  <c r="AS1365" i="6"/>
  <c r="AX1364" i="6"/>
  <c r="AW1364" i="6"/>
  <c r="AV1364" i="6"/>
  <c r="AU1364" i="6"/>
  <c r="AT1364" i="6"/>
  <c r="AS1364" i="6"/>
  <c r="AX1363" i="6"/>
  <c r="AW1363" i="6"/>
  <c r="AV1363" i="6"/>
  <c r="AU1363" i="6"/>
  <c r="AT1363" i="6"/>
  <c r="AS1363" i="6"/>
  <c r="AX1362" i="6"/>
  <c r="AW1362" i="6"/>
  <c r="AV1362" i="6"/>
  <c r="AU1362" i="6"/>
  <c r="AT1362" i="6"/>
  <c r="AS1362" i="6"/>
  <c r="AX1361" i="6"/>
  <c r="AW1361" i="6"/>
  <c r="AV1361" i="6"/>
  <c r="AU1361" i="6"/>
  <c r="AT1361" i="6"/>
  <c r="AS1361" i="6"/>
  <c r="AX1360" i="6"/>
  <c r="AW1360" i="6"/>
  <c r="AV1360" i="6"/>
  <c r="AU1360" i="6"/>
  <c r="AT1360" i="6"/>
  <c r="AS1360" i="6"/>
  <c r="AX1359" i="6"/>
  <c r="AW1359" i="6"/>
  <c r="AV1359" i="6"/>
  <c r="AU1359" i="6"/>
  <c r="AT1359" i="6"/>
  <c r="AS1359" i="6"/>
  <c r="AX1358" i="6"/>
  <c r="AW1358" i="6"/>
  <c r="AV1358" i="6"/>
  <c r="AU1358" i="6"/>
  <c r="AT1358" i="6"/>
  <c r="AS1358" i="6"/>
  <c r="AX1357" i="6"/>
  <c r="AW1357" i="6"/>
  <c r="AV1357" i="6"/>
  <c r="AU1357" i="6"/>
  <c r="AT1357" i="6"/>
  <c r="AS1357" i="6"/>
  <c r="AX1356" i="6"/>
  <c r="AW1356" i="6"/>
  <c r="AV1356" i="6"/>
  <c r="AU1356" i="6"/>
  <c r="AT1356" i="6"/>
  <c r="AS1356" i="6"/>
  <c r="AX1355" i="6"/>
  <c r="AW1355" i="6"/>
  <c r="AV1355" i="6"/>
  <c r="AU1355" i="6"/>
  <c r="AT1355" i="6"/>
  <c r="AS1355" i="6"/>
  <c r="AX1354" i="6"/>
  <c r="AW1354" i="6"/>
  <c r="AV1354" i="6"/>
  <c r="AU1354" i="6"/>
  <c r="AT1354" i="6"/>
  <c r="AS1354" i="6"/>
  <c r="AX1353" i="6"/>
  <c r="AW1353" i="6"/>
  <c r="AV1353" i="6"/>
  <c r="AU1353" i="6"/>
  <c r="AT1353" i="6"/>
  <c r="AS1353" i="6"/>
  <c r="AX1352" i="6"/>
  <c r="AW1352" i="6"/>
  <c r="AV1352" i="6"/>
  <c r="AU1352" i="6"/>
  <c r="AT1352" i="6"/>
  <c r="AS1352" i="6"/>
  <c r="AX1351" i="6"/>
  <c r="AW1351" i="6"/>
  <c r="AV1351" i="6"/>
  <c r="AU1351" i="6"/>
  <c r="AT1351" i="6"/>
  <c r="AS1351" i="6"/>
  <c r="AX1350" i="6"/>
  <c r="AW1350" i="6"/>
  <c r="AV1350" i="6"/>
  <c r="AU1350" i="6"/>
  <c r="AT1350" i="6"/>
  <c r="AS1350" i="6"/>
  <c r="AX1349" i="6"/>
  <c r="AW1349" i="6"/>
  <c r="AV1349" i="6"/>
  <c r="AU1349" i="6"/>
  <c r="AT1349" i="6"/>
  <c r="AS1349" i="6"/>
  <c r="AX1348" i="6"/>
  <c r="AW1348" i="6"/>
  <c r="AV1348" i="6"/>
  <c r="AU1348" i="6"/>
  <c r="AT1348" i="6"/>
  <c r="AS1348" i="6"/>
  <c r="AX1347" i="6"/>
  <c r="AW1347" i="6"/>
  <c r="AV1347" i="6"/>
  <c r="AU1347" i="6"/>
  <c r="AT1347" i="6"/>
  <c r="AS1347" i="6"/>
  <c r="AX1346" i="6"/>
  <c r="AW1346" i="6"/>
  <c r="AV1346" i="6"/>
  <c r="AU1346" i="6"/>
  <c r="AT1346" i="6"/>
  <c r="AS1346" i="6"/>
  <c r="AX1345" i="6"/>
  <c r="AW1345" i="6"/>
  <c r="AV1345" i="6"/>
  <c r="AU1345" i="6"/>
  <c r="AT1345" i="6"/>
  <c r="AS1345" i="6"/>
  <c r="AX1344" i="6"/>
  <c r="AW1344" i="6"/>
  <c r="AV1344" i="6"/>
  <c r="AU1344" i="6"/>
  <c r="AT1344" i="6"/>
  <c r="AS1344" i="6"/>
  <c r="AX1343" i="6"/>
  <c r="AW1343" i="6"/>
  <c r="AV1343" i="6"/>
  <c r="AU1343" i="6"/>
  <c r="AT1343" i="6"/>
  <c r="AS1343" i="6"/>
  <c r="AX1342" i="6"/>
  <c r="AW1342" i="6"/>
  <c r="AV1342" i="6"/>
  <c r="AU1342" i="6"/>
  <c r="AT1342" i="6"/>
  <c r="AS1342" i="6"/>
  <c r="AX1341" i="6"/>
  <c r="AW1341" i="6"/>
  <c r="AV1341" i="6"/>
  <c r="AU1341" i="6"/>
  <c r="AT1341" i="6"/>
  <c r="AS1341" i="6"/>
  <c r="AX1340" i="6"/>
  <c r="AW1340" i="6"/>
  <c r="AV1340" i="6"/>
  <c r="AU1340" i="6"/>
  <c r="AT1340" i="6"/>
  <c r="AS1340" i="6"/>
  <c r="AX1339" i="6"/>
  <c r="AW1339" i="6"/>
  <c r="AV1339" i="6"/>
  <c r="AU1339" i="6"/>
  <c r="AT1339" i="6"/>
  <c r="AS1339" i="6"/>
  <c r="AX1338" i="6"/>
  <c r="AW1338" i="6"/>
  <c r="AV1338" i="6"/>
  <c r="AU1338" i="6"/>
  <c r="AT1338" i="6"/>
  <c r="AS1338" i="6"/>
  <c r="AX1337" i="6"/>
  <c r="AW1337" i="6"/>
  <c r="AV1337" i="6"/>
  <c r="AU1337" i="6"/>
  <c r="AT1337" i="6"/>
  <c r="AS1337" i="6"/>
  <c r="AX1336" i="6"/>
  <c r="AW1336" i="6"/>
  <c r="AV1336" i="6"/>
  <c r="AU1336" i="6"/>
  <c r="AT1336" i="6"/>
  <c r="AS1336" i="6"/>
  <c r="AX1335" i="6"/>
  <c r="AW1335" i="6"/>
  <c r="AV1335" i="6"/>
  <c r="AU1335" i="6"/>
  <c r="AT1335" i="6"/>
  <c r="AS1335" i="6"/>
  <c r="AX1334" i="6"/>
  <c r="AW1334" i="6"/>
  <c r="AV1334" i="6"/>
  <c r="AU1334" i="6"/>
  <c r="AT1334" i="6"/>
  <c r="AS1334" i="6"/>
  <c r="AX1333" i="6"/>
  <c r="AW1333" i="6"/>
  <c r="AV1333" i="6"/>
  <c r="AU1333" i="6"/>
  <c r="AT1333" i="6"/>
  <c r="AS1333" i="6"/>
  <c r="AX1332" i="6"/>
  <c r="AW1332" i="6"/>
  <c r="AV1332" i="6"/>
  <c r="AU1332" i="6"/>
  <c r="AT1332" i="6"/>
  <c r="AS1332" i="6"/>
  <c r="AX1331" i="6"/>
  <c r="AW1331" i="6"/>
  <c r="AV1331" i="6"/>
  <c r="AU1331" i="6"/>
  <c r="AT1331" i="6"/>
  <c r="AS1331" i="6"/>
  <c r="AX1330" i="6"/>
  <c r="AW1330" i="6"/>
  <c r="AV1330" i="6"/>
  <c r="AU1330" i="6"/>
  <c r="AT1330" i="6"/>
  <c r="AS1330" i="6"/>
  <c r="AX1329" i="6"/>
  <c r="AW1329" i="6"/>
  <c r="AV1329" i="6"/>
  <c r="AU1329" i="6"/>
  <c r="AT1329" i="6"/>
  <c r="AS1329" i="6"/>
  <c r="AX1328" i="6"/>
  <c r="AW1328" i="6"/>
  <c r="AV1328" i="6"/>
  <c r="AU1328" i="6"/>
  <c r="AT1328" i="6"/>
  <c r="AS1328" i="6"/>
  <c r="AX1327" i="6"/>
  <c r="AW1327" i="6"/>
  <c r="AV1327" i="6"/>
  <c r="AU1327" i="6"/>
  <c r="AT1327" i="6"/>
  <c r="AS1327" i="6"/>
  <c r="AX1326" i="6"/>
  <c r="AW1326" i="6"/>
  <c r="AV1326" i="6"/>
  <c r="AU1326" i="6"/>
  <c r="AT1326" i="6"/>
  <c r="AS1326" i="6"/>
  <c r="AX1325" i="6"/>
  <c r="AW1325" i="6"/>
  <c r="AV1325" i="6"/>
  <c r="AU1325" i="6"/>
  <c r="AT1325" i="6"/>
  <c r="AS1325" i="6"/>
  <c r="AX1324" i="6"/>
  <c r="AW1324" i="6"/>
  <c r="AV1324" i="6"/>
  <c r="AU1324" i="6"/>
  <c r="AT1324" i="6"/>
  <c r="AS1324" i="6"/>
  <c r="AX1323" i="6"/>
  <c r="AW1323" i="6"/>
  <c r="AV1323" i="6"/>
  <c r="AU1323" i="6"/>
  <c r="AT1323" i="6"/>
  <c r="AS1323" i="6"/>
  <c r="AX1322" i="6"/>
  <c r="AW1322" i="6"/>
  <c r="AV1322" i="6"/>
  <c r="AU1322" i="6"/>
  <c r="AT1322" i="6"/>
  <c r="AS1322" i="6"/>
  <c r="AX1321" i="6"/>
  <c r="AW1321" i="6"/>
  <c r="AV1321" i="6"/>
  <c r="AU1321" i="6"/>
  <c r="AT1321" i="6"/>
  <c r="AS1321" i="6"/>
  <c r="AX1320" i="6"/>
  <c r="AW1320" i="6"/>
  <c r="AV1320" i="6"/>
  <c r="AU1320" i="6"/>
  <c r="AT1320" i="6"/>
  <c r="AS1320" i="6"/>
  <c r="AX1319" i="6"/>
  <c r="AW1319" i="6"/>
  <c r="AV1319" i="6"/>
  <c r="AU1319" i="6"/>
  <c r="AT1319" i="6"/>
  <c r="AS1319" i="6"/>
  <c r="AX1318" i="6"/>
  <c r="AW1318" i="6"/>
  <c r="AV1318" i="6"/>
  <c r="AU1318" i="6"/>
  <c r="AT1318" i="6"/>
  <c r="AS1318" i="6"/>
  <c r="AX1317" i="6"/>
  <c r="AW1317" i="6"/>
  <c r="AV1317" i="6"/>
  <c r="AU1317" i="6"/>
  <c r="AT1317" i="6"/>
  <c r="AS1317" i="6"/>
  <c r="AX1316" i="6"/>
  <c r="AW1316" i="6"/>
  <c r="AV1316" i="6"/>
  <c r="AU1316" i="6"/>
  <c r="AT1316" i="6"/>
  <c r="AS1316" i="6"/>
  <c r="AX1315" i="6"/>
  <c r="AW1315" i="6"/>
  <c r="AV1315" i="6"/>
  <c r="AU1315" i="6"/>
  <c r="AT1315" i="6"/>
  <c r="AS1315" i="6"/>
  <c r="AX1314" i="6"/>
  <c r="AW1314" i="6"/>
  <c r="AV1314" i="6"/>
  <c r="AU1314" i="6"/>
  <c r="AT1314" i="6"/>
  <c r="AS1314" i="6"/>
  <c r="AX1313" i="6"/>
  <c r="AW1313" i="6"/>
  <c r="AV1313" i="6"/>
  <c r="AU1313" i="6"/>
  <c r="AT1313" i="6"/>
  <c r="AS1313" i="6"/>
  <c r="AX1312" i="6"/>
  <c r="AW1312" i="6"/>
  <c r="AV1312" i="6"/>
  <c r="AU1312" i="6"/>
  <c r="AT1312" i="6"/>
  <c r="AS1312" i="6"/>
  <c r="AX1311" i="6"/>
  <c r="AW1311" i="6"/>
  <c r="AV1311" i="6"/>
  <c r="AU1311" i="6"/>
  <c r="AT1311" i="6"/>
  <c r="AS1311" i="6"/>
  <c r="AX1310" i="6"/>
  <c r="AW1310" i="6"/>
  <c r="AV1310" i="6"/>
  <c r="AU1310" i="6"/>
  <c r="AT1310" i="6"/>
  <c r="AS1310" i="6"/>
  <c r="AX1309" i="6"/>
  <c r="AW1309" i="6"/>
  <c r="AV1309" i="6"/>
  <c r="AU1309" i="6"/>
  <c r="AT1309" i="6"/>
  <c r="AS1309" i="6"/>
  <c r="AX1308" i="6"/>
  <c r="AW1308" i="6"/>
  <c r="AV1308" i="6"/>
  <c r="AU1308" i="6"/>
  <c r="AT1308" i="6"/>
  <c r="AS1308" i="6"/>
  <c r="AX1307" i="6"/>
  <c r="AW1307" i="6"/>
  <c r="AV1307" i="6"/>
  <c r="AU1307" i="6"/>
  <c r="AT1307" i="6"/>
  <c r="AS1307" i="6"/>
  <c r="AX1306" i="6"/>
  <c r="AW1306" i="6"/>
  <c r="AV1306" i="6"/>
  <c r="AU1306" i="6"/>
  <c r="AT1306" i="6"/>
  <c r="AS1306" i="6"/>
  <c r="AX1305" i="6"/>
  <c r="AW1305" i="6"/>
  <c r="AV1305" i="6"/>
  <c r="AU1305" i="6"/>
  <c r="AT1305" i="6"/>
  <c r="AS1305" i="6"/>
  <c r="AX1304" i="6"/>
  <c r="AW1304" i="6"/>
  <c r="AV1304" i="6"/>
  <c r="AU1304" i="6"/>
  <c r="AT1304" i="6"/>
  <c r="AS1304" i="6"/>
  <c r="AX1303" i="6"/>
  <c r="AW1303" i="6"/>
  <c r="AV1303" i="6"/>
  <c r="AU1303" i="6"/>
  <c r="AT1303" i="6"/>
  <c r="AS1303" i="6"/>
  <c r="AX1302" i="6"/>
  <c r="AW1302" i="6"/>
  <c r="AV1302" i="6"/>
  <c r="AU1302" i="6"/>
  <c r="AT1302" i="6"/>
  <c r="AS1302" i="6"/>
  <c r="AX1301" i="6"/>
  <c r="AW1301" i="6"/>
  <c r="AV1301" i="6"/>
  <c r="AU1301" i="6"/>
  <c r="AT1301" i="6"/>
  <c r="AS1301" i="6"/>
  <c r="AX1300" i="6"/>
  <c r="AW1300" i="6"/>
  <c r="AV1300" i="6"/>
  <c r="AU1300" i="6"/>
  <c r="AT1300" i="6"/>
  <c r="AS1300" i="6"/>
  <c r="AX1299" i="6"/>
  <c r="AW1299" i="6"/>
  <c r="AV1299" i="6"/>
  <c r="AU1299" i="6"/>
  <c r="AT1299" i="6"/>
  <c r="AS1299" i="6"/>
  <c r="AX1298" i="6"/>
  <c r="AW1298" i="6"/>
  <c r="AV1298" i="6"/>
  <c r="AU1298" i="6"/>
  <c r="AT1298" i="6"/>
  <c r="AS1298" i="6"/>
  <c r="AX1297" i="6"/>
  <c r="AW1297" i="6"/>
  <c r="AV1297" i="6"/>
  <c r="AU1297" i="6"/>
  <c r="AT1297" i="6"/>
  <c r="AS1297" i="6"/>
  <c r="AX1296" i="6"/>
  <c r="AW1296" i="6"/>
  <c r="AV1296" i="6"/>
  <c r="AU1296" i="6"/>
  <c r="AT1296" i="6"/>
  <c r="AS1296" i="6"/>
  <c r="AX1295" i="6"/>
  <c r="AW1295" i="6"/>
  <c r="AV1295" i="6"/>
  <c r="AU1295" i="6"/>
  <c r="AT1295" i="6"/>
  <c r="AS1295" i="6"/>
  <c r="AX1294" i="6"/>
  <c r="AW1294" i="6"/>
  <c r="AV1294" i="6"/>
  <c r="AU1294" i="6"/>
  <c r="AT1294" i="6"/>
  <c r="AS1294" i="6"/>
  <c r="AX1293" i="6"/>
  <c r="AW1293" i="6"/>
  <c r="AV1293" i="6"/>
  <c r="AU1293" i="6"/>
  <c r="AT1293" i="6"/>
  <c r="AS1293" i="6"/>
  <c r="AX1292" i="6"/>
  <c r="AW1292" i="6"/>
  <c r="AV1292" i="6"/>
  <c r="AU1292" i="6"/>
  <c r="AT1292" i="6"/>
  <c r="AS1292" i="6"/>
  <c r="AX1291" i="6"/>
  <c r="AW1291" i="6"/>
  <c r="AV1291" i="6"/>
  <c r="AU1291" i="6"/>
  <c r="AT1291" i="6"/>
  <c r="AS1291" i="6"/>
  <c r="AX1290" i="6"/>
  <c r="AW1290" i="6"/>
  <c r="AV1290" i="6"/>
  <c r="AU1290" i="6"/>
  <c r="AT1290" i="6"/>
  <c r="AS1290" i="6"/>
  <c r="AX1289" i="6"/>
  <c r="AW1289" i="6"/>
  <c r="AV1289" i="6"/>
  <c r="AU1289" i="6"/>
  <c r="AT1289" i="6"/>
  <c r="AS1289" i="6"/>
  <c r="AX1288" i="6"/>
  <c r="AW1288" i="6"/>
  <c r="AV1288" i="6"/>
  <c r="AU1288" i="6"/>
  <c r="AT1288" i="6"/>
  <c r="AS1288" i="6"/>
  <c r="AX1287" i="6"/>
  <c r="AW1287" i="6"/>
  <c r="AV1287" i="6"/>
  <c r="AU1287" i="6"/>
  <c r="AT1287" i="6"/>
  <c r="AS1287" i="6"/>
  <c r="AX1286" i="6"/>
  <c r="AW1286" i="6"/>
  <c r="AV1286" i="6"/>
  <c r="AU1286" i="6"/>
  <c r="AT1286" i="6"/>
  <c r="AS1286" i="6"/>
  <c r="AX1285" i="6"/>
  <c r="AW1285" i="6"/>
  <c r="AV1285" i="6"/>
  <c r="AU1285" i="6"/>
  <c r="AT1285" i="6"/>
  <c r="AS1285" i="6"/>
  <c r="AX1284" i="6"/>
  <c r="AW1284" i="6"/>
  <c r="AV1284" i="6"/>
  <c r="AU1284" i="6"/>
  <c r="AT1284" i="6"/>
  <c r="AS1284" i="6"/>
  <c r="AX1283" i="6"/>
  <c r="AW1283" i="6"/>
  <c r="AV1283" i="6"/>
  <c r="AU1283" i="6"/>
  <c r="AT1283" i="6"/>
  <c r="AS1283" i="6"/>
  <c r="AX1282" i="6"/>
  <c r="AW1282" i="6"/>
  <c r="AV1282" i="6"/>
  <c r="AU1282" i="6"/>
  <c r="AT1282" i="6"/>
  <c r="AS1282" i="6"/>
  <c r="AX1281" i="6"/>
  <c r="AW1281" i="6"/>
  <c r="AV1281" i="6"/>
  <c r="AU1281" i="6"/>
  <c r="AT1281" i="6"/>
  <c r="AS1281" i="6"/>
  <c r="AX1280" i="6"/>
  <c r="AW1280" i="6"/>
  <c r="AV1280" i="6"/>
  <c r="AU1280" i="6"/>
  <c r="AT1280" i="6"/>
  <c r="AS1280" i="6"/>
  <c r="AX1279" i="6"/>
  <c r="AW1279" i="6"/>
  <c r="AV1279" i="6"/>
  <c r="AU1279" i="6"/>
  <c r="AT1279" i="6"/>
  <c r="AS1279" i="6"/>
  <c r="AX1278" i="6"/>
  <c r="AW1278" i="6"/>
  <c r="AV1278" i="6"/>
  <c r="AU1278" i="6"/>
  <c r="AT1278" i="6"/>
  <c r="AS1278" i="6"/>
  <c r="AX1277" i="6"/>
  <c r="AW1277" i="6"/>
  <c r="AV1277" i="6"/>
  <c r="AU1277" i="6"/>
  <c r="AT1277" i="6"/>
  <c r="AS1277" i="6"/>
  <c r="AX1276" i="6"/>
  <c r="AW1276" i="6"/>
  <c r="AV1276" i="6"/>
  <c r="AU1276" i="6"/>
  <c r="AT1276" i="6"/>
  <c r="AS1276" i="6"/>
  <c r="AX1275" i="6"/>
  <c r="AW1275" i="6"/>
  <c r="AV1275" i="6"/>
  <c r="AU1275" i="6"/>
  <c r="AT1275" i="6"/>
  <c r="AS1275" i="6"/>
  <c r="AX1274" i="6"/>
  <c r="AW1274" i="6"/>
  <c r="AV1274" i="6"/>
  <c r="AU1274" i="6"/>
  <c r="AT1274" i="6"/>
  <c r="AS1274" i="6"/>
  <c r="AX1273" i="6"/>
  <c r="AW1273" i="6"/>
  <c r="AV1273" i="6"/>
  <c r="AU1273" i="6"/>
  <c r="AT1273" i="6"/>
  <c r="AS1273" i="6"/>
  <c r="AX1272" i="6"/>
  <c r="AW1272" i="6"/>
  <c r="AV1272" i="6"/>
  <c r="AU1272" i="6"/>
  <c r="AT1272" i="6"/>
  <c r="AS1272" i="6"/>
  <c r="AX1271" i="6"/>
  <c r="AW1271" i="6"/>
  <c r="AV1271" i="6"/>
  <c r="AU1271" i="6"/>
  <c r="AT1271" i="6"/>
  <c r="AS1271" i="6"/>
  <c r="AX1270" i="6"/>
  <c r="AW1270" i="6"/>
  <c r="AV1270" i="6"/>
  <c r="AU1270" i="6"/>
  <c r="AT1270" i="6"/>
  <c r="AS1270" i="6"/>
  <c r="AX1269" i="6"/>
  <c r="AW1269" i="6"/>
  <c r="AV1269" i="6"/>
  <c r="AU1269" i="6"/>
  <c r="AT1269" i="6"/>
  <c r="AS1269" i="6"/>
  <c r="AX1268" i="6"/>
  <c r="AW1268" i="6"/>
  <c r="AV1268" i="6"/>
  <c r="AU1268" i="6"/>
  <c r="AT1268" i="6"/>
  <c r="AS1268" i="6"/>
  <c r="AX1267" i="6"/>
  <c r="AW1267" i="6"/>
  <c r="AV1267" i="6"/>
  <c r="AU1267" i="6"/>
  <c r="AT1267" i="6"/>
  <c r="AS1267" i="6"/>
  <c r="AX1266" i="6"/>
  <c r="AW1266" i="6"/>
  <c r="AV1266" i="6"/>
  <c r="AU1266" i="6"/>
  <c r="AT1266" i="6"/>
  <c r="AS1266" i="6"/>
  <c r="AX1265" i="6"/>
  <c r="AW1265" i="6"/>
  <c r="AV1265" i="6"/>
  <c r="AU1265" i="6"/>
  <c r="AT1265" i="6"/>
  <c r="AS1265" i="6"/>
  <c r="AX1264" i="6"/>
  <c r="AW1264" i="6"/>
  <c r="AV1264" i="6"/>
  <c r="AU1264" i="6"/>
  <c r="AT1264" i="6"/>
  <c r="AS1264" i="6"/>
  <c r="AX1263" i="6"/>
  <c r="AW1263" i="6"/>
  <c r="AV1263" i="6"/>
  <c r="AU1263" i="6"/>
  <c r="AT1263" i="6"/>
  <c r="AS1263" i="6"/>
  <c r="AX1262" i="6"/>
  <c r="AW1262" i="6"/>
  <c r="AV1262" i="6"/>
  <c r="AU1262" i="6"/>
  <c r="AT1262" i="6"/>
  <c r="AS1262" i="6"/>
  <c r="AX1261" i="6"/>
  <c r="AW1261" i="6"/>
  <c r="AV1261" i="6"/>
  <c r="AU1261" i="6"/>
  <c r="AT1261" i="6"/>
  <c r="AS1261" i="6"/>
  <c r="AX1260" i="6"/>
  <c r="AW1260" i="6"/>
  <c r="AV1260" i="6"/>
  <c r="AU1260" i="6"/>
  <c r="AT1260" i="6"/>
  <c r="AS1260" i="6"/>
  <c r="AX1259" i="6"/>
  <c r="AW1259" i="6"/>
  <c r="AV1259" i="6"/>
  <c r="AU1259" i="6"/>
  <c r="AT1259" i="6"/>
  <c r="AS1259" i="6"/>
  <c r="AX1258" i="6"/>
  <c r="AW1258" i="6"/>
  <c r="AV1258" i="6"/>
  <c r="AU1258" i="6"/>
  <c r="AT1258" i="6"/>
  <c r="AS1258" i="6"/>
  <c r="AX1257" i="6"/>
  <c r="AW1257" i="6"/>
  <c r="AV1257" i="6"/>
  <c r="AU1257" i="6"/>
  <c r="AT1257" i="6"/>
  <c r="AS1257" i="6"/>
  <c r="AX1256" i="6"/>
  <c r="AW1256" i="6"/>
  <c r="AV1256" i="6"/>
  <c r="AU1256" i="6"/>
  <c r="AT1256" i="6"/>
  <c r="AS1256" i="6"/>
  <c r="AX1255" i="6"/>
  <c r="AW1255" i="6"/>
  <c r="AV1255" i="6"/>
  <c r="AU1255" i="6"/>
  <c r="AT1255" i="6"/>
  <c r="AS1255" i="6"/>
  <c r="AX1254" i="6"/>
  <c r="AW1254" i="6"/>
  <c r="AV1254" i="6"/>
  <c r="AU1254" i="6"/>
  <c r="AT1254" i="6"/>
  <c r="AS1254" i="6"/>
  <c r="AX1253" i="6"/>
  <c r="AW1253" i="6"/>
  <c r="AV1253" i="6"/>
  <c r="AU1253" i="6"/>
  <c r="AT1253" i="6"/>
  <c r="AS1253" i="6"/>
  <c r="AX1252" i="6"/>
  <c r="AW1252" i="6"/>
  <c r="AV1252" i="6"/>
  <c r="AU1252" i="6"/>
  <c r="AT1252" i="6"/>
  <c r="AS1252" i="6"/>
  <c r="AX1251" i="6"/>
  <c r="AW1251" i="6"/>
  <c r="AV1251" i="6"/>
  <c r="AU1251" i="6"/>
  <c r="AT1251" i="6"/>
  <c r="AS1251" i="6"/>
  <c r="AX1250" i="6"/>
  <c r="AW1250" i="6"/>
  <c r="AV1250" i="6"/>
  <c r="AU1250" i="6"/>
  <c r="AT1250" i="6"/>
  <c r="AS1250" i="6"/>
  <c r="AX1249" i="6"/>
  <c r="AW1249" i="6"/>
  <c r="AV1249" i="6"/>
  <c r="AU1249" i="6"/>
  <c r="AT1249" i="6"/>
  <c r="AS1249" i="6"/>
  <c r="AX1248" i="6"/>
  <c r="AW1248" i="6"/>
  <c r="AV1248" i="6"/>
  <c r="AU1248" i="6"/>
  <c r="AT1248" i="6"/>
  <c r="AS1248" i="6"/>
  <c r="AX1247" i="6"/>
  <c r="AW1247" i="6"/>
  <c r="AV1247" i="6"/>
  <c r="AU1247" i="6"/>
  <c r="AT1247" i="6"/>
  <c r="AS1247" i="6"/>
  <c r="AX1246" i="6"/>
  <c r="AW1246" i="6"/>
  <c r="AV1246" i="6"/>
  <c r="AU1246" i="6"/>
  <c r="AT1246" i="6"/>
  <c r="AS1246" i="6"/>
  <c r="AX1245" i="6"/>
  <c r="AW1245" i="6"/>
  <c r="AV1245" i="6"/>
  <c r="AU1245" i="6"/>
  <c r="AT1245" i="6"/>
  <c r="AS1245" i="6"/>
  <c r="AX1244" i="6"/>
  <c r="AW1244" i="6"/>
  <c r="AV1244" i="6"/>
  <c r="AU1244" i="6"/>
  <c r="AT1244" i="6"/>
  <c r="AS1244" i="6"/>
  <c r="AX1243" i="6"/>
  <c r="AW1243" i="6"/>
  <c r="AV1243" i="6"/>
  <c r="AU1243" i="6"/>
  <c r="AT1243" i="6"/>
  <c r="AS1243" i="6"/>
  <c r="AX1242" i="6"/>
  <c r="AW1242" i="6"/>
  <c r="AV1242" i="6"/>
  <c r="AU1242" i="6"/>
  <c r="AT1242" i="6"/>
  <c r="AS1242" i="6"/>
  <c r="AX1241" i="6"/>
  <c r="AW1241" i="6"/>
  <c r="AV1241" i="6"/>
  <c r="AU1241" i="6"/>
  <c r="AT1241" i="6"/>
  <c r="AS1241" i="6"/>
  <c r="AX1240" i="6"/>
  <c r="AW1240" i="6"/>
  <c r="AV1240" i="6"/>
  <c r="AU1240" i="6"/>
  <c r="AT1240" i="6"/>
  <c r="AS1240" i="6"/>
  <c r="AX1239" i="6"/>
  <c r="AW1239" i="6"/>
  <c r="AV1239" i="6"/>
  <c r="AU1239" i="6"/>
  <c r="AT1239" i="6"/>
  <c r="AS1239" i="6"/>
  <c r="AX1238" i="6"/>
  <c r="AW1238" i="6"/>
  <c r="AV1238" i="6"/>
  <c r="AU1238" i="6"/>
  <c r="AT1238" i="6"/>
  <c r="AS1238" i="6"/>
  <c r="AX1237" i="6"/>
  <c r="AW1237" i="6"/>
  <c r="AV1237" i="6"/>
  <c r="AU1237" i="6"/>
  <c r="AT1237" i="6"/>
  <c r="AS1237" i="6"/>
  <c r="AX1236" i="6"/>
  <c r="AW1236" i="6"/>
  <c r="AV1236" i="6"/>
  <c r="AU1236" i="6"/>
  <c r="AT1236" i="6"/>
  <c r="AS1236" i="6"/>
  <c r="AX1235" i="6"/>
  <c r="AW1235" i="6"/>
  <c r="AV1235" i="6"/>
  <c r="AU1235" i="6"/>
  <c r="AT1235" i="6"/>
  <c r="AS1235" i="6"/>
  <c r="AX1234" i="6"/>
  <c r="AW1234" i="6"/>
  <c r="AV1234" i="6"/>
  <c r="AU1234" i="6"/>
  <c r="AT1234" i="6"/>
  <c r="AS1234" i="6"/>
  <c r="AX1233" i="6"/>
  <c r="AW1233" i="6"/>
  <c r="AV1233" i="6"/>
  <c r="AU1233" i="6"/>
  <c r="AT1233" i="6"/>
  <c r="AS1233" i="6"/>
  <c r="AX1232" i="6"/>
  <c r="AW1232" i="6"/>
  <c r="AV1232" i="6"/>
  <c r="AU1232" i="6"/>
  <c r="AT1232" i="6"/>
  <c r="AS1232" i="6"/>
  <c r="AX1231" i="6"/>
  <c r="AW1231" i="6"/>
  <c r="AV1231" i="6"/>
  <c r="AU1231" i="6"/>
  <c r="AT1231" i="6"/>
  <c r="AS1231" i="6"/>
  <c r="AX1230" i="6"/>
  <c r="AW1230" i="6"/>
  <c r="AV1230" i="6"/>
  <c r="AU1230" i="6"/>
  <c r="AT1230" i="6"/>
  <c r="AS1230" i="6"/>
  <c r="AX1229" i="6"/>
  <c r="AW1229" i="6"/>
  <c r="AV1229" i="6"/>
  <c r="AU1229" i="6"/>
  <c r="AT1229" i="6"/>
  <c r="AS1229" i="6"/>
  <c r="AX1228" i="6"/>
  <c r="AW1228" i="6"/>
  <c r="AV1228" i="6"/>
  <c r="AU1228" i="6"/>
  <c r="AT1228" i="6"/>
  <c r="AS1228" i="6"/>
  <c r="AX1227" i="6"/>
  <c r="AW1227" i="6"/>
  <c r="AV1227" i="6"/>
  <c r="AU1227" i="6"/>
  <c r="AT1227" i="6"/>
  <c r="AS1227" i="6"/>
  <c r="AX1226" i="6"/>
  <c r="AW1226" i="6"/>
  <c r="AV1226" i="6"/>
  <c r="AU1226" i="6"/>
  <c r="AT1226" i="6"/>
  <c r="AS1226" i="6"/>
  <c r="AX1225" i="6"/>
  <c r="AW1225" i="6"/>
  <c r="AV1225" i="6"/>
  <c r="AU1225" i="6"/>
  <c r="AT1225" i="6"/>
  <c r="AS1225" i="6"/>
  <c r="AX1224" i="6"/>
  <c r="AW1224" i="6"/>
  <c r="AV1224" i="6"/>
  <c r="AU1224" i="6"/>
  <c r="AT1224" i="6"/>
  <c r="AS1224" i="6"/>
  <c r="AX1223" i="6"/>
  <c r="AW1223" i="6"/>
  <c r="AV1223" i="6"/>
  <c r="AU1223" i="6"/>
  <c r="AT1223" i="6"/>
  <c r="AS1223" i="6"/>
  <c r="AX1222" i="6"/>
  <c r="AW1222" i="6"/>
  <c r="AV1222" i="6"/>
  <c r="AU1222" i="6"/>
  <c r="AT1222" i="6"/>
  <c r="AS1222" i="6"/>
  <c r="AX1221" i="6"/>
  <c r="AW1221" i="6"/>
  <c r="AV1221" i="6"/>
  <c r="AU1221" i="6"/>
  <c r="AT1221" i="6"/>
  <c r="AS1221" i="6"/>
  <c r="AX1220" i="6"/>
  <c r="AW1220" i="6"/>
  <c r="AV1220" i="6"/>
  <c r="AU1220" i="6"/>
  <c r="AT1220" i="6"/>
  <c r="AS1220" i="6"/>
  <c r="AX1219" i="6"/>
  <c r="AW1219" i="6"/>
  <c r="AV1219" i="6"/>
  <c r="AU1219" i="6"/>
  <c r="AT1219" i="6"/>
  <c r="AS1219" i="6"/>
  <c r="AX1218" i="6"/>
  <c r="AW1218" i="6"/>
  <c r="AV1218" i="6"/>
  <c r="AU1218" i="6"/>
  <c r="AT1218" i="6"/>
  <c r="AS1218" i="6"/>
  <c r="AX1217" i="6"/>
  <c r="AW1217" i="6"/>
  <c r="AV1217" i="6"/>
  <c r="AU1217" i="6"/>
  <c r="AT1217" i="6"/>
  <c r="AS1217" i="6"/>
  <c r="AX1216" i="6"/>
  <c r="AW1216" i="6"/>
  <c r="AV1216" i="6"/>
  <c r="AU1216" i="6"/>
  <c r="AT1216" i="6"/>
  <c r="AS1216" i="6"/>
  <c r="AX1215" i="6"/>
  <c r="AW1215" i="6"/>
  <c r="AV1215" i="6"/>
  <c r="AU1215" i="6"/>
  <c r="AT1215" i="6"/>
  <c r="AS1215" i="6"/>
  <c r="AX1214" i="6"/>
  <c r="AW1214" i="6"/>
  <c r="AV1214" i="6"/>
  <c r="AU1214" i="6"/>
  <c r="AT1214" i="6"/>
  <c r="AS1214" i="6"/>
  <c r="AX1213" i="6"/>
  <c r="AW1213" i="6"/>
  <c r="AV1213" i="6"/>
  <c r="AU1213" i="6"/>
  <c r="AT1213" i="6"/>
  <c r="AS1213" i="6"/>
  <c r="AX1212" i="6"/>
  <c r="AW1212" i="6"/>
  <c r="AV1212" i="6"/>
  <c r="AU1212" i="6"/>
  <c r="AT1212" i="6"/>
  <c r="AS1212" i="6"/>
  <c r="AX1211" i="6"/>
  <c r="AW1211" i="6"/>
  <c r="AV1211" i="6"/>
  <c r="AU1211" i="6"/>
  <c r="AT1211" i="6"/>
  <c r="AS1211" i="6"/>
  <c r="AX1210" i="6"/>
  <c r="AW1210" i="6"/>
  <c r="AV1210" i="6"/>
  <c r="AU1210" i="6"/>
  <c r="AT1210" i="6"/>
  <c r="AS1210" i="6"/>
  <c r="AX1209" i="6"/>
  <c r="AW1209" i="6"/>
  <c r="AV1209" i="6"/>
  <c r="AU1209" i="6"/>
  <c r="AT1209" i="6"/>
  <c r="AS1209" i="6"/>
  <c r="AX1208" i="6"/>
  <c r="AW1208" i="6"/>
  <c r="AV1208" i="6"/>
  <c r="AU1208" i="6"/>
  <c r="AT1208" i="6"/>
  <c r="AS1208" i="6"/>
  <c r="AX1207" i="6"/>
  <c r="AW1207" i="6"/>
  <c r="AV1207" i="6"/>
  <c r="AU1207" i="6"/>
  <c r="AT1207" i="6"/>
  <c r="AS1207" i="6"/>
  <c r="AX1206" i="6"/>
  <c r="AW1206" i="6"/>
  <c r="AV1206" i="6"/>
  <c r="AU1206" i="6"/>
  <c r="AT1206" i="6"/>
  <c r="AS1206" i="6"/>
  <c r="AX1205" i="6"/>
  <c r="AW1205" i="6"/>
  <c r="AV1205" i="6"/>
  <c r="AU1205" i="6"/>
  <c r="AT1205" i="6"/>
  <c r="AS1205" i="6"/>
  <c r="AX1204" i="6"/>
  <c r="AW1204" i="6"/>
  <c r="AV1204" i="6"/>
  <c r="AU1204" i="6"/>
  <c r="AT1204" i="6"/>
  <c r="AS1204" i="6"/>
  <c r="AX1203" i="6"/>
  <c r="AW1203" i="6"/>
  <c r="AV1203" i="6"/>
  <c r="AU1203" i="6"/>
  <c r="AT1203" i="6"/>
  <c r="AS1203" i="6"/>
  <c r="AX1202" i="6"/>
  <c r="AW1202" i="6"/>
  <c r="AV1202" i="6"/>
  <c r="AU1202" i="6"/>
  <c r="AT1202" i="6"/>
  <c r="AS1202" i="6"/>
  <c r="AX1201" i="6"/>
  <c r="AW1201" i="6"/>
  <c r="AV1201" i="6"/>
  <c r="AU1201" i="6"/>
  <c r="AT1201" i="6"/>
  <c r="AS1201" i="6"/>
  <c r="AX1200" i="6"/>
  <c r="AW1200" i="6"/>
  <c r="AV1200" i="6"/>
  <c r="AU1200" i="6"/>
  <c r="AT1200" i="6"/>
  <c r="AS1200" i="6"/>
  <c r="AX1199" i="6"/>
  <c r="AW1199" i="6"/>
  <c r="AV1199" i="6"/>
  <c r="AU1199" i="6"/>
  <c r="AT1199" i="6"/>
  <c r="AS1199" i="6"/>
  <c r="AX1198" i="6"/>
  <c r="AW1198" i="6"/>
  <c r="AV1198" i="6"/>
  <c r="AU1198" i="6"/>
  <c r="AT1198" i="6"/>
  <c r="AS1198" i="6"/>
  <c r="AX1197" i="6"/>
  <c r="AW1197" i="6"/>
  <c r="AV1197" i="6"/>
  <c r="AU1197" i="6"/>
  <c r="AT1197" i="6"/>
  <c r="AS1197" i="6"/>
  <c r="AX1196" i="6"/>
  <c r="AW1196" i="6"/>
  <c r="AV1196" i="6"/>
  <c r="AU1196" i="6"/>
  <c r="AT1196" i="6"/>
  <c r="AS1196" i="6"/>
  <c r="AX1195" i="6"/>
  <c r="AW1195" i="6"/>
  <c r="AV1195" i="6"/>
  <c r="AU1195" i="6"/>
  <c r="AT1195" i="6"/>
  <c r="AS1195" i="6"/>
  <c r="AX1194" i="6"/>
  <c r="AW1194" i="6"/>
  <c r="AV1194" i="6"/>
  <c r="AU1194" i="6"/>
  <c r="AT1194" i="6"/>
  <c r="AS1194" i="6"/>
  <c r="AX1193" i="6"/>
  <c r="AW1193" i="6"/>
  <c r="AV1193" i="6"/>
  <c r="AU1193" i="6"/>
  <c r="AT1193" i="6"/>
  <c r="AS1193" i="6"/>
  <c r="AX1192" i="6"/>
  <c r="AW1192" i="6"/>
  <c r="AV1192" i="6"/>
  <c r="AU1192" i="6"/>
  <c r="AT1192" i="6"/>
  <c r="AS1192" i="6"/>
  <c r="AX1191" i="6"/>
  <c r="AW1191" i="6"/>
  <c r="AV1191" i="6"/>
  <c r="AU1191" i="6"/>
  <c r="AT1191" i="6"/>
  <c r="AS1191" i="6"/>
  <c r="AX1190" i="6"/>
  <c r="AW1190" i="6"/>
  <c r="AV1190" i="6"/>
  <c r="AU1190" i="6"/>
  <c r="AT1190" i="6"/>
  <c r="AS1190" i="6"/>
  <c r="AX1189" i="6"/>
  <c r="AW1189" i="6"/>
  <c r="AV1189" i="6"/>
  <c r="AU1189" i="6"/>
  <c r="AT1189" i="6"/>
  <c r="AS1189" i="6"/>
  <c r="AX1188" i="6"/>
  <c r="AW1188" i="6"/>
  <c r="AV1188" i="6"/>
  <c r="AU1188" i="6"/>
  <c r="AT1188" i="6"/>
  <c r="AS1188" i="6"/>
  <c r="AX1187" i="6"/>
  <c r="AW1187" i="6"/>
  <c r="AV1187" i="6"/>
  <c r="AU1187" i="6"/>
  <c r="AT1187" i="6"/>
  <c r="AS1187" i="6"/>
  <c r="AX1186" i="6"/>
  <c r="AW1186" i="6"/>
  <c r="AV1186" i="6"/>
  <c r="AU1186" i="6"/>
  <c r="AT1186" i="6"/>
  <c r="AS1186" i="6"/>
  <c r="AX1185" i="6"/>
  <c r="AW1185" i="6"/>
  <c r="AV1185" i="6"/>
  <c r="AU1185" i="6"/>
  <c r="AT1185" i="6"/>
  <c r="AS1185" i="6"/>
  <c r="AX1184" i="6"/>
  <c r="AW1184" i="6"/>
  <c r="AV1184" i="6"/>
  <c r="AU1184" i="6"/>
  <c r="AT1184" i="6"/>
  <c r="AS1184" i="6"/>
  <c r="AX1183" i="6"/>
  <c r="AW1183" i="6"/>
  <c r="AV1183" i="6"/>
  <c r="AU1183" i="6"/>
  <c r="AT1183" i="6"/>
  <c r="AS1183" i="6"/>
  <c r="AX1182" i="6"/>
  <c r="AW1182" i="6"/>
  <c r="AV1182" i="6"/>
  <c r="AU1182" i="6"/>
  <c r="AT1182" i="6"/>
  <c r="AS1182" i="6"/>
  <c r="AX1181" i="6"/>
  <c r="AW1181" i="6"/>
  <c r="AV1181" i="6"/>
  <c r="AU1181" i="6"/>
  <c r="AT1181" i="6"/>
  <c r="AS1181" i="6"/>
  <c r="AX1180" i="6"/>
  <c r="AW1180" i="6"/>
  <c r="AV1180" i="6"/>
  <c r="AU1180" i="6"/>
  <c r="AT1180" i="6"/>
  <c r="AS1180" i="6"/>
  <c r="AX1179" i="6"/>
  <c r="AW1179" i="6"/>
  <c r="AV1179" i="6"/>
  <c r="AU1179" i="6"/>
  <c r="AT1179" i="6"/>
  <c r="AS1179" i="6"/>
  <c r="AX1178" i="6"/>
  <c r="AW1178" i="6"/>
  <c r="AV1178" i="6"/>
  <c r="AU1178" i="6"/>
  <c r="AT1178" i="6"/>
  <c r="AS1178" i="6"/>
  <c r="AX1177" i="6"/>
  <c r="AW1177" i="6"/>
  <c r="AV1177" i="6"/>
  <c r="AU1177" i="6"/>
  <c r="AT1177" i="6"/>
  <c r="AS1177" i="6"/>
  <c r="AX1176" i="6"/>
  <c r="AW1176" i="6"/>
  <c r="AV1176" i="6"/>
  <c r="AU1176" i="6"/>
  <c r="AT1176" i="6"/>
  <c r="AS1176" i="6"/>
  <c r="AX1175" i="6"/>
  <c r="AW1175" i="6"/>
  <c r="AV1175" i="6"/>
  <c r="AU1175" i="6"/>
  <c r="AT1175" i="6"/>
  <c r="AS1175" i="6"/>
  <c r="AX1174" i="6"/>
  <c r="AW1174" i="6"/>
  <c r="AV1174" i="6"/>
  <c r="AU1174" i="6"/>
  <c r="AT1174" i="6"/>
  <c r="AS1174" i="6"/>
  <c r="AX1173" i="6"/>
  <c r="AW1173" i="6"/>
  <c r="AV1173" i="6"/>
  <c r="AU1173" i="6"/>
  <c r="AT1173" i="6"/>
  <c r="AS1173" i="6"/>
  <c r="AX1172" i="6"/>
  <c r="AW1172" i="6"/>
  <c r="AV1172" i="6"/>
  <c r="AU1172" i="6"/>
  <c r="AT1172" i="6"/>
  <c r="AS1172" i="6"/>
  <c r="AX1171" i="6"/>
  <c r="AW1171" i="6"/>
  <c r="AV1171" i="6"/>
  <c r="AU1171" i="6"/>
  <c r="AT1171" i="6"/>
  <c r="AS1171" i="6"/>
  <c r="AX1170" i="6"/>
  <c r="AW1170" i="6"/>
  <c r="AV1170" i="6"/>
  <c r="AU1170" i="6"/>
  <c r="AT1170" i="6"/>
  <c r="AS1170" i="6"/>
  <c r="AX1169" i="6"/>
  <c r="AW1169" i="6"/>
  <c r="AV1169" i="6"/>
  <c r="AU1169" i="6"/>
  <c r="AT1169" i="6"/>
  <c r="AS1169" i="6"/>
  <c r="AX1168" i="6"/>
  <c r="AW1168" i="6"/>
  <c r="AV1168" i="6"/>
  <c r="AU1168" i="6"/>
  <c r="AT1168" i="6"/>
  <c r="AS1168" i="6"/>
  <c r="AX1167" i="6"/>
  <c r="AW1167" i="6"/>
  <c r="AV1167" i="6"/>
  <c r="AU1167" i="6"/>
  <c r="AT1167" i="6"/>
  <c r="AS1167" i="6"/>
  <c r="AX1166" i="6"/>
  <c r="AW1166" i="6"/>
  <c r="AV1166" i="6"/>
  <c r="AU1166" i="6"/>
  <c r="AT1166" i="6"/>
  <c r="AS1166" i="6"/>
  <c r="AX1165" i="6"/>
  <c r="AW1165" i="6"/>
  <c r="AV1165" i="6"/>
  <c r="AU1165" i="6"/>
  <c r="AT1165" i="6"/>
  <c r="AS1165" i="6"/>
  <c r="AX1164" i="6"/>
  <c r="AW1164" i="6"/>
  <c r="AV1164" i="6"/>
  <c r="AU1164" i="6"/>
  <c r="AT1164" i="6"/>
  <c r="AS1164" i="6"/>
  <c r="AX1163" i="6"/>
  <c r="AW1163" i="6"/>
  <c r="AV1163" i="6"/>
  <c r="AU1163" i="6"/>
  <c r="AT1163" i="6"/>
  <c r="AS1163" i="6"/>
  <c r="AX1162" i="6"/>
  <c r="AW1162" i="6"/>
  <c r="AV1162" i="6"/>
  <c r="AU1162" i="6"/>
  <c r="AT1162" i="6"/>
  <c r="AS1162" i="6"/>
  <c r="AX1161" i="6"/>
  <c r="AW1161" i="6"/>
  <c r="AV1161" i="6"/>
  <c r="AU1161" i="6"/>
  <c r="AT1161" i="6"/>
  <c r="AS1161" i="6"/>
  <c r="AX1160" i="6"/>
  <c r="AW1160" i="6"/>
  <c r="AV1160" i="6"/>
  <c r="AU1160" i="6"/>
  <c r="AT1160" i="6"/>
  <c r="AS1160" i="6"/>
  <c r="AX1159" i="6"/>
  <c r="AW1159" i="6"/>
  <c r="AV1159" i="6"/>
  <c r="AU1159" i="6"/>
  <c r="AT1159" i="6"/>
  <c r="AS1159" i="6"/>
  <c r="AX1158" i="6"/>
  <c r="AW1158" i="6"/>
  <c r="AV1158" i="6"/>
  <c r="AU1158" i="6"/>
  <c r="AT1158" i="6"/>
  <c r="AS1158" i="6"/>
  <c r="AX1157" i="6"/>
  <c r="AW1157" i="6"/>
  <c r="AV1157" i="6"/>
  <c r="AU1157" i="6"/>
  <c r="AT1157" i="6"/>
  <c r="AS1157" i="6"/>
  <c r="AX1156" i="6"/>
  <c r="AW1156" i="6"/>
  <c r="AV1156" i="6"/>
  <c r="AU1156" i="6"/>
  <c r="AT1156" i="6"/>
  <c r="AS1156" i="6"/>
  <c r="AX1155" i="6"/>
  <c r="AW1155" i="6"/>
  <c r="AV1155" i="6"/>
  <c r="AU1155" i="6"/>
  <c r="AT1155" i="6"/>
  <c r="AS1155" i="6"/>
  <c r="AX1154" i="6"/>
  <c r="AW1154" i="6"/>
  <c r="AV1154" i="6"/>
  <c r="AU1154" i="6"/>
  <c r="AT1154" i="6"/>
  <c r="AS1154" i="6"/>
  <c r="AX1153" i="6"/>
  <c r="AW1153" i="6"/>
  <c r="AV1153" i="6"/>
  <c r="AU1153" i="6"/>
  <c r="AT1153" i="6"/>
  <c r="AS1153" i="6"/>
  <c r="AX1152" i="6"/>
  <c r="AW1152" i="6"/>
  <c r="AV1152" i="6"/>
  <c r="AU1152" i="6"/>
  <c r="AT1152" i="6"/>
  <c r="AS1152" i="6"/>
  <c r="AX1151" i="6"/>
  <c r="AW1151" i="6"/>
  <c r="AV1151" i="6"/>
  <c r="AU1151" i="6"/>
  <c r="AT1151" i="6"/>
  <c r="AS1151" i="6"/>
  <c r="AX1150" i="6"/>
  <c r="AW1150" i="6"/>
  <c r="AV1150" i="6"/>
  <c r="AU1150" i="6"/>
  <c r="AT1150" i="6"/>
  <c r="AS1150" i="6"/>
  <c r="AX1149" i="6"/>
  <c r="AW1149" i="6"/>
  <c r="AV1149" i="6"/>
  <c r="AU1149" i="6"/>
  <c r="AT1149" i="6"/>
  <c r="AS1149" i="6"/>
  <c r="AX1148" i="6"/>
  <c r="AW1148" i="6"/>
  <c r="AV1148" i="6"/>
  <c r="AU1148" i="6"/>
  <c r="AT1148" i="6"/>
  <c r="AS1148" i="6"/>
  <c r="AX1147" i="6"/>
  <c r="AW1147" i="6"/>
  <c r="AV1147" i="6"/>
  <c r="AU1147" i="6"/>
  <c r="AT1147" i="6"/>
  <c r="AS1147" i="6"/>
  <c r="AX1146" i="6"/>
  <c r="AW1146" i="6"/>
  <c r="AV1146" i="6"/>
  <c r="AU1146" i="6"/>
  <c r="AT1146" i="6"/>
  <c r="AS1146" i="6"/>
  <c r="AX1145" i="6"/>
  <c r="AW1145" i="6"/>
  <c r="AV1145" i="6"/>
  <c r="AU1145" i="6"/>
  <c r="AT1145" i="6"/>
  <c r="AS1145" i="6"/>
  <c r="AX1144" i="6"/>
  <c r="AW1144" i="6"/>
  <c r="AV1144" i="6"/>
  <c r="AU1144" i="6"/>
  <c r="AT1144" i="6"/>
  <c r="AS1144" i="6"/>
  <c r="AX1143" i="6"/>
  <c r="AW1143" i="6"/>
  <c r="AV1143" i="6"/>
  <c r="AU1143" i="6"/>
  <c r="AT1143" i="6"/>
  <c r="AS1143" i="6"/>
  <c r="AX1142" i="6"/>
  <c r="AW1142" i="6"/>
  <c r="AV1142" i="6"/>
  <c r="AU1142" i="6"/>
  <c r="AT1142" i="6"/>
  <c r="AS1142" i="6"/>
  <c r="AX1141" i="6"/>
  <c r="AW1141" i="6"/>
  <c r="AV1141" i="6"/>
  <c r="AU1141" i="6"/>
  <c r="AT1141" i="6"/>
  <c r="AS1141" i="6"/>
  <c r="AX1140" i="6"/>
  <c r="AW1140" i="6"/>
  <c r="AV1140" i="6"/>
  <c r="AU1140" i="6"/>
  <c r="AT1140" i="6"/>
  <c r="AS1140" i="6"/>
  <c r="AX1139" i="6"/>
  <c r="AW1139" i="6"/>
  <c r="AV1139" i="6"/>
  <c r="AU1139" i="6"/>
  <c r="AT1139" i="6"/>
  <c r="AS1139" i="6"/>
  <c r="AX1138" i="6"/>
  <c r="AW1138" i="6"/>
  <c r="AV1138" i="6"/>
  <c r="AU1138" i="6"/>
  <c r="AT1138" i="6"/>
  <c r="AS1138" i="6"/>
  <c r="AX1137" i="6"/>
  <c r="AW1137" i="6"/>
  <c r="AV1137" i="6"/>
  <c r="AU1137" i="6"/>
  <c r="AT1137" i="6"/>
  <c r="AS1137" i="6"/>
  <c r="AX1136" i="6"/>
  <c r="AW1136" i="6"/>
  <c r="AV1136" i="6"/>
  <c r="AU1136" i="6"/>
  <c r="AT1136" i="6"/>
  <c r="AS1136" i="6"/>
  <c r="AX1135" i="6"/>
  <c r="AW1135" i="6"/>
  <c r="AV1135" i="6"/>
  <c r="AU1135" i="6"/>
  <c r="AT1135" i="6"/>
  <c r="AS1135" i="6"/>
  <c r="AX1134" i="6"/>
  <c r="AW1134" i="6"/>
  <c r="AV1134" i="6"/>
  <c r="AU1134" i="6"/>
  <c r="AT1134" i="6"/>
  <c r="AS1134" i="6"/>
  <c r="AX1133" i="6"/>
  <c r="AW1133" i="6"/>
  <c r="AV1133" i="6"/>
  <c r="AU1133" i="6"/>
  <c r="AT1133" i="6"/>
  <c r="AS1133" i="6"/>
  <c r="AX1132" i="6"/>
  <c r="AW1132" i="6"/>
  <c r="AV1132" i="6"/>
  <c r="AU1132" i="6"/>
  <c r="AT1132" i="6"/>
  <c r="AS1132" i="6"/>
  <c r="AX1131" i="6"/>
  <c r="AW1131" i="6"/>
  <c r="AV1131" i="6"/>
  <c r="AU1131" i="6"/>
  <c r="AT1131" i="6"/>
  <c r="AS1131" i="6"/>
  <c r="AX1130" i="6"/>
  <c r="AW1130" i="6"/>
  <c r="AV1130" i="6"/>
  <c r="AU1130" i="6"/>
  <c r="AT1130" i="6"/>
  <c r="AS1130" i="6"/>
  <c r="AX1129" i="6"/>
  <c r="AW1129" i="6"/>
  <c r="AV1129" i="6"/>
  <c r="AU1129" i="6"/>
  <c r="AT1129" i="6"/>
  <c r="AS1129" i="6"/>
  <c r="AX1128" i="6"/>
  <c r="AW1128" i="6"/>
  <c r="AV1128" i="6"/>
  <c r="AU1128" i="6"/>
  <c r="AT1128" i="6"/>
  <c r="AS1128" i="6"/>
  <c r="AX1127" i="6"/>
  <c r="AW1127" i="6"/>
  <c r="AV1127" i="6"/>
  <c r="AU1127" i="6"/>
  <c r="AT1127" i="6"/>
  <c r="AS1127" i="6"/>
  <c r="AX1126" i="6"/>
  <c r="AW1126" i="6"/>
  <c r="AV1126" i="6"/>
  <c r="AU1126" i="6"/>
  <c r="AT1126" i="6"/>
  <c r="AS1126" i="6"/>
  <c r="AX1125" i="6"/>
  <c r="AW1125" i="6"/>
  <c r="AV1125" i="6"/>
  <c r="AU1125" i="6"/>
  <c r="AT1125" i="6"/>
  <c r="AS1125" i="6"/>
  <c r="AX1124" i="6"/>
  <c r="AW1124" i="6"/>
  <c r="AV1124" i="6"/>
  <c r="AU1124" i="6"/>
  <c r="AT1124" i="6"/>
  <c r="AS1124" i="6"/>
  <c r="AX1123" i="6"/>
  <c r="AW1123" i="6"/>
  <c r="AV1123" i="6"/>
  <c r="AU1123" i="6"/>
  <c r="AT1123" i="6"/>
  <c r="AS1123" i="6"/>
  <c r="AX1122" i="6"/>
  <c r="AW1122" i="6"/>
  <c r="AV1122" i="6"/>
  <c r="AU1122" i="6"/>
  <c r="AT1122" i="6"/>
  <c r="AS1122" i="6"/>
  <c r="AX1121" i="6"/>
  <c r="AW1121" i="6"/>
  <c r="AV1121" i="6"/>
  <c r="AU1121" i="6"/>
  <c r="AT1121" i="6"/>
  <c r="AS1121" i="6"/>
  <c r="AX1120" i="6"/>
  <c r="AW1120" i="6"/>
  <c r="AV1120" i="6"/>
  <c r="AU1120" i="6"/>
  <c r="AT1120" i="6"/>
  <c r="AS1120" i="6"/>
  <c r="AX1119" i="6"/>
  <c r="AW1119" i="6"/>
  <c r="AV1119" i="6"/>
  <c r="AU1119" i="6"/>
  <c r="AT1119" i="6"/>
  <c r="AS1119" i="6"/>
  <c r="AX1118" i="6"/>
  <c r="AW1118" i="6"/>
  <c r="AV1118" i="6"/>
  <c r="AU1118" i="6"/>
  <c r="AT1118" i="6"/>
  <c r="AS1118" i="6"/>
  <c r="AX1117" i="6"/>
  <c r="AW1117" i="6"/>
  <c r="AV1117" i="6"/>
  <c r="AU1117" i="6"/>
  <c r="AT1117" i="6"/>
  <c r="AS1117" i="6"/>
  <c r="AX1116" i="6"/>
  <c r="AW1116" i="6"/>
  <c r="AV1116" i="6"/>
  <c r="AU1116" i="6"/>
  <c r="AT1116" i="6"/>
  <c r="AS1116" i="6"/>
  <c r="AX1115" i="6"/>
  <c r="AW1115" i="6"/>
  <c r="AV1115" i="6"/>
  <c r="AU1115" i="6"/>
  <c r="AT1115" i="6"/>
  <c r="AS1115" i="6"/>
  <c r="AX1114" i="6"/>
  <c r="AW1114" i="6"/>
  <c r="AV1114" i="6"/>
  <c r="AU1114" i="6"/>
  <c r="AT1114" i="6"/>
  <c r="AS1114" i="6"/>
  <c r="AX1113" i="6"/>
  <c r="AW1113" i="6"/>
  <c r="AV1113" i="6"/>
  <c r="AU1113" i="6"/>
  <c r="AT1113" i="6"/>
  <c r="AS1113" i="6"/>
  <c r="AX1112" i="6"/>
  <c r="AW1112" i="6"/>
  <c r="AV1112" i="6"/>
  <c r="AU1112" i="6"/>
  <c r="AT1112" i="6"/>
  <c r="AS1112" i="6"/>
  <c r="AX1111" i="6"/>
  <c r="AW1111" i="6"/>
  <c r="AV1111" i="6"/>
  <c r="AU1111" i="6"/>
  <c r="AT1111" i="6"/>
  <c r="AS1111" i="6"/>
  <c r="AX1110" i="6"/>
  <c r="AW1110" i="6"/>
  <c r="AV1110" i="6"/>
  <c r="AU1110" i="6"/>
  <c r="AT1110" i="6"/>
  <c r="AS1110" i="6"/>
  <c r="AX1109" i="6"/>
  <c r="AW1109" i="6"/>
  <c r="AV1109" i="6"/>
  <c r="AU1109" i="6"/>
  <c r="AT1109" i="6"/>
  <c r="AS1109" i="6"/>
  <c r="AX1108" i="6"/>
  <c r="AW1108" i="6"/>
  <c r="AV1108" i="6"/>
  <c r="AU1108" i="6"/>
  <c r="AT1108" i="6"/>
  <c r="AS1108" i="6"/>
  <c r="AX1107" i="6"/>
  <c r="AW1107" i="6"/>
  <c r="AV1107" i="6"/>
  <c r="AU1107" i="6"/>
  <c r="AT1107" i="6"/>
  <c r="AS1107" i="6"/>
  <c r="AX1106" i="6"/>
  <c r="AW1106" i="6"/>
  <c r="AV1106" i="6"/>
  <c r="AU1106" i="6"/>
  <c r="AT1106" i="6"/>
  <c r="AS1106" i="6"/>
  <c r="AX1105" i="6"/>
  <c r="AW1105" i="6"/>
  <c r="AV1105" i="6"/>
  <c r="AU1105" i="6"/>
  <c r="AT1105" i="6"/>
  <c r="AS1105" i="6"/>
  <c r="AX1104" i="6"/>
  <c r="AW1104" i="6"/>
  <c r="AV1104" i="6"/>
  <c r="AU1104" i="6"/>
  <c r="AT1104" i="6"/>
  <c r="AS1104" i="6"/>
  <c r="AX1103" i="6"/>
  <c r="AW1103" i="6"/>
  <c r="AV1103" i="6"/>
  <c r="AU1103" i="6"/>
  <c r="AT1103" i="6"/>
  <c r="AS1103" i="6"/>
  <c r="AX1102" i="6"/>
  <c r="AW1102" i="6"/>
  <c r="AV1102" i="6"/>
  <c r="AU1102" i="6"/>
  <c r="AT1102" i="6"/>
  <c r="AS1102" i="6"/>
  <c r="AX1101" i="6"/>
  <c r="AW1101" i="6"/>
  <c r="AV1101" i="6"/>
  <c r="AU1101" i="6"/>
  <c r="AT1101" i="6"/>
  <c r="AS1101" i="6"/>
  <c r="AX1100" i="6"/>
  <c r="AW1100" i="6"/>
  <c r="AV1100" i="6"/>
  <c r="AU1100" i="6"/>
  <c r="AT1100" i="6"/>
  <c r="AS1100" i="6"/>
  <c r="AX1099" i="6"/>
  <c r="AW1099" i="6"/>
  <c r="AV1099" i="6"/>
  <c r="AU1099" i="6"/>
  <c r="AT1099" i="6"/>
  <c r="AS1099" i="6"/>
  <c r="AX1098" i="6"/>
  <c r="AW1098" i="6"/>
  <c r="AV1098" i="6"/>
  <c r="AU1098" i="6"/>
  <c r="AT1098" i="6"/>
  <c r="AS1098" i="6"/>
  <c r="AX1097" i="6"/>
  <c r="AW1097" i="6"/>
  <c r="AV1097" i="6"/>
  <c r="AU1097" i="6"/>
  <c r="AT1097" i="6"/>
  <c r="AS1097" i="6"/>
  <c r="AX1096" i="6"/>
  <c r="AW1096" i="6"/>
  <c r="AV1096" i="6"/>
  <c r="AU1096" i="6"/>
  <c r="AT1096" i="6"/>
  <c r="AS1096" i="6"/>
  <c r="AX1095" i="6"/>
  <c r="AW1095" i="6"/>
  <c r="AV1095" i="6"/>
  <c r="AU1095" i="6"/>
  <c r="AT1095" i="6"/>
  <c r="AS1095" i="6"/>
  <c r="AX1094" i="6"/>
  <c r="AW1094" i="6"/>
  <c r="AV1094" i="6"/>
  <c r="AU1094" i="6"/>
  <c r="AT1094" i="6"/>
  <c r="AS1094" i="6"/>
  <c r="AX1093" i="6"/>
  <c r="AW1093" i="6"/>
  <c r="AV1093" i="6"/>
  <c r="AU1093" i="6"/>
  <c r="AT1093" i="6"/>
  <c r="AS1093" i="6"/>
  <c r="AX1092" i="6"/>
  <c r="AW1092" i="6"/>
  <c r="AV1092" i="6"/>
  <c r="AU1092" i="6"/>
  <c r="AT1092" i="6"/>
  <c r="AS1092" i="6"/>
  <c r="AX1091" i="6"/>
  <c r="AW1091" i="6"/>
  <c r="AV1091" i="6"/>
  <c r="AU1091" i="6"/>
  <c r="AT1091" i="6"/>
  <c r="AS1091" i="6"/>
  <c r="AX1090" i="6"/>
  <c r="AW1090" i="6"/>
  <c r="AV1090" i="6"/>
  <c r="AU1090" i="6"/>
  <c r="AT1090" i="6"/>
  <c r="AS1090" i="6"/>
  <c r="AX1089" i="6"/>
  <c r="AW1089" i="6"/>
  <c r="AV1089" i="6"/>
  <c r="AU1089" i="6"/>
  <c r="AT1089" i="6"/>
  <c r="AS1089" i="6"/>
  <c r="AX1088" i="6"/>
  <c r="AW1088" i="6"/>
  <c r="AV1088" i="6"/>
  <c r="AU1088" i="6"/>
  <c r="AT1088" i="6"/>
  <c r="AS1088" i="6"/>
  <c r="AX1087" i="6"/>
  <c r="AW1087" i="6"/>
  <c r="AV1087" i="6"/>
  <c r="AU1087" i="6"/>
  <c r="AT1087" i="6"/>
  <c r="AS1087" i="6"/>
  <c r="AX1086" i="6"/>
  <c r="AW1086" i="6"/>
  <c r="AV1086" i="6"/>
  <c r="AU1086" i="6"/>
  <c r="AT1086" i="6"/>
  <c r="AS1086" i="6"/>
  <c r="AX1085" i="6"/>
  <c r="AW1085" i="6"/>
  <c r="AV1085" i="6"/>
  <c r="AU1085" i="6"/>
  <c r="AT1085" i="6"/>
  <c r="AS1085" i="6"/>
  <c r="AX1084" i="6"/>
  <c r="AW1084" i="6"/>
  <c r="AV1084" i="6"/>
  <c r="AU1084" i="6"/>
  <c r="AT1084" i="6"/>
  <c r="AS1084" i="6"/>
  <c r="AX1083" i="6"/>
  <c r="AW1083" i="6"/>
  <c r="AV1083" i="6"/>
  <c r="AU1083" i="6"/>
  <c r="AT1083" i="6"/>
  <c r="AS1083" i="6"/>
  <c r="AX1082" i="6"/>
  <c r="AW1082" i="6"/>
  <c r="AV1082" i="6"/>
  <c r="AU1082" i="6"/>
  <c r="AT1082" i="6"/>
  <c r="AS1082" i="6"/>
  <c r="AX1081" i="6"/>
  <c r="AW1081" i="6"/>
  <c r="AV1081" i="6"/>
  <c r="AU1081" i="6"/>
  <c r="AT1081" i="6"/>
  <c r="AS1081" i="6"/>
  <c r="AX1080" i="6"/>
  <c r="AW1080" i="6"/>
  <c r="AV1080" i="6"/>
  <c r="AU1080" i="6"/>
  <c r="AT1080" i="6"/>
  <c r="AS1080" i="6"/>
  <c r="AX1079" i="6"/>
  <c r="AW1079" i="6"/>
  <c r="AV1079" i="6"/>
  <c r="AU1079" i="6"/>
  <c r="AT1079" i="6"/>
  <c r="AS1079" i="6"/>
  <c r="AX1078" i="6"/>
  <c r="AW1078" i="6"/>
  <c r="AV1078" i="6"/>
  <c r="AU1078" i="6"/>
  <c r="AT1078" i="6"/>
  <c r="AS1078" i="6"/>
  <c r="AX1077" i="6"/>
  <c r="AW1077" i="6"/>
  <c r="AV1077" i="6"/>
  <c r="AU1077" i="6"/>
  <c r="AT1077" i="6"/>
  <c r="AS1077" i="6"/>
  <c r="AX1076" i="6"/>
  <c r="AW1076" i="6"/>
  <c r="AV1076" i="6"/>
  <c r="AU1076" i="6"/>
  <c r="AT1076" i="6"/>
  <c r="AS1076" i="6"/>
  <c r="AX1075" i="6"/>
  <c r="AW1075" i="6"/>
  <c r="AV1075" i="6"/>
  <c r="AU1075" i="6"/>
  <c r="AT1075" i="6"/>
  <c r="AS1075" i="6"/>
  <c r="AX1074" i="6"/>
  <c r="AW1074" i="6"/>
  <c r="AV1074" i="6"/>
  <c r="AU1074" i="6"/>
  <c r="AT1074" i="6"/>
  <c r="AS1074" i="6"/>
  <c r="AX1073" i="6"/>
  <c r="AW1073" i="6"/>
  <c r="AV1073" i="6"/>
  <c r="AU1073" i="6"/>
  <c r="AT1073" i="6"/>
  <c r="AS1073" i="6"/>
  <c r="AX1072" i="6"/>
  <c r="AW1072" i="6"/>
  <c r="AV1072" i="6"/>
  <c r="AU1072" i="6"/>
  <c r="AT1072" i="6"/>
  <c r="AS1072" i="6"/>
  <c r="AX1071" i="6"/>
  <c r="AW1071" i="6"/>
  <c r="AV1071" i="6"/>
  <c r="AU1071" i="6"/>
  <c r="AT1071" i="6"/>
  <c r="AS1071" i="6"/>
  <c r="AX1070" i="6"/>
  <c r="AW1070" i="6"/>
  <c r="AV1070" i="6"/>
  <c r="AU1070" i="6"/>
  <c r="AT1070" i="6"/>
  <c r="AS1070" i="6"/>
  <c r="AX1069" i="6"/>
  <c r="AW1069" i="6"/>
  <c r="AV1069" i="6"/>
  <c r="AU1069" i="6"/>
  <c r="AT1069" i="6"/>
  <c r="AS1069" i="6"/>
  <c r="AX1068" i="6"/>
  <c r="AW1068" i="6"/>
  <c r="AV1068" i="6"/>
  <c r="AU1068" i="6"/>
  <c r="AT1068" i="6"/>
  <c r="AS1068" i="6"/>
  <c r="AX1067" i="6"/>
  <c r="AW1067" i="6"/>
  <c r="AV1067" i="6"/>
  <c r="AU1067" i="6"/>
  <c r="AT1067" i="6"/>
  <c r="AS1067" i="6"/>
  <c r="AX1066" i="6"/>
  <c r="AW1066" i="6"/>
  <c r="AV1066" i="6"/>
  <c r="AU1066" i="6"/>
  <c r="AT1066" i="6"/>
  <c r="AS1066" i="6"/>
  <c r="AX1065" i="6"/>
  <c r="AW1065" i="6"/>
  <c r="AV1065" i="6"/>
  <c r="AU1065" i="6"/>
  <c r="AT1065" i="6"/>
  <c r="AS1065" i="6"/>
  <c r="AX1064" i="6"/>
  <c r="AW1064" i="6"/>
  <c r="AV1064" i="6"/>
  <c r="AU1064" i="6"/>
  <c r="AT1064" i="6"/>
  <c r="AS1064" i="6"/>
  <c r="AX1063" i="6"/>
  <c r="AW1063" i="6"/>
  <c r="AV1063" i="6"/>
  <c r="AU1063" i="6"/>
  <c r="AT1063" i="6"/>
  <c r="AS1063" i="6"/>
  <c r="AX1062" i="6"/>
  <c r="AW1062" i="6"/>
  <c r="AV1062" i="6"/>
  <c r="AU1062" i="6"/>
  <c r="AT1062" i="6"/>
  <c r="AS1062" i="6"/>
  <c r="AX1061" i="6"/>
  <c r="AW1061" i="6"/>
  <c r="AV1061" i="6"/>
  <c r="AU1061" i="6"/>
  <c r="AT1061" i="6"/>
  <c r="AS1061" i="6"/>
  <c r="AX1060" i="6"/>
  <c r="AW1060" i="6"/>
  <c r="AV1060" i="6"/>
  <c r="AU1060" i="6"/>
  <c r="AT1060" i="6"/>
  <c r="AS1060" i="6"/>
  <c r="AX1059" i="6"/>
  <c r="AW1059" i="6"/>
  <c r="AV1059" i="6"/>
  <c r="AU1059" i="6"/>
  <c r="AT1059" i="6"/>
  <c r="AS1059" i="6"/>
  <c r="AX1058" i="6"/>
  <c r="AW1058" i="6"/>
  <c r="AV1058" i="6"/>
  <c r="AU1058" i="6"/>
  <c r="AT1058" i="6"/>
  <c r="AS1058" i="6"/>
  <c r="AX1057" i="6"/>
  <c r="AW1057" i="6"/>
  <c r="AV1057" i="6"/>
  <c r="AU1057" i="6"/>
  <c r="AT1057" i="6"/>
  <c r="AS1057" i="6"/>
  <c r="AX1056" i="6"/>
  <c r="AW1056" i="6"/>
  <c r="AV1056" i="6"/>
  <c r="AU1056" i="6"/>
  <c r="AT1056" i="6"/>
  <c r="AS1056" i="6"/>
  <c r="AX1055" i="6"/>
  <c r="AW1055" i="6"/>
  <c r="AV1055" i="6"/>
  <c r="AU1055" i="6"/>
  <c r="AT1055" i="6"/>
  <c r="AS1055" i="6"/>
  <c r="AX1054" i="6"/>
  <c r="AW1054" i="6"/>
  <c r="AV1054" i="6"/>
  <c r="AU1054" i="6"/>
  <c r="AT1054" i="6"/>
  <c r="AS1054" i="6"/>
  <c r="AX1053" i="6"/>
  <c r="AW1053" i="6"/>
  <c r="AV1053" i="6"/>
  <c r="AU1053" i="6"/>
  <c r="AT1053" i="6"/>
  <c r="AS1053" i="6"/>
  <c r="AX1052" i="6"/>
  <c r="AW1052" i="6"/>
  <c r="AV1052" i="6"/>
  <c r="AU1052" i="6"/>
  <c r="AT1052" i="6"/>
  <c r="AS1052" i="6"/>
  <c r="AX1051" i="6"/>
  <c r="AW1051" i="6"/>
  <c r="AV1051" i="6"/>
  <c r="AU1051" i="6"/>
  <c r="AT1051" i="6"/>
  <c r="AS1051" i="6"/>
  <c r="AX1050" i="6"/>
  <c r="AW1050" i="6"/>
  <c r="AV1050" i="6"/>
  <c r="AU1050" i="6"/>
  <c r="AT1050" i="6"/>
  <c r="AS1050" i="6"/>
  <c r="AX1049" i="6"/>
  <c r="AW1049" i="6"/>
  <c r="AV1049" i="6"/>
  <c r="AU1049" i="6"/>
  <c r="AT1049" i="6"/>
  <c r="AS1049" i="6"/>
  <c r="AX1048" i="6"/>
  <c r="AW1048" i="6"/>
  <c r="AV1048" i="6"/>
  <c r="AU1048" i="6"/>
  <c r="AT1048" i="6"/>
  <c r="AS1048" i="6"/>
  <c r="AX1047" i="6"/>
  <c r="AW1047" i="6"/>
  <c r="AV1047" i="6"/>
  <c r="AU1047" i="6"/>
  <c r="AT1047" i="6"/>
  <c r="AS1047" i="6"/>
  <c r="AX1046" i="6"/>
  <c r="AW1046" i="6"/>
  <c r="AV1046" i="6"/>
  <c r="AU1046" i="6"/>
  <c r="AT1046" i="6"/>
  <c r="AS1046" i="6"/>
  <c r="AX1045" i="6"/>
  <c r="AW1045" i="6"/>
  <c r="AV1045" i="6"/>
  <c r="AU1045" i="6"/>
  <c r="AT1045" i="6"/>
  <c r="AS1045" i="6"/>
  <c r="AX1044" i="6"/>
  <c r="AW1044" i="6"/>
  <c r="AV1044" i="6"/>
  <c r="AU1044" i="6"/>
  <c r="AT1044" i="6"/>
  <c r="AS1044" i="6"/>
  <c r="AX1043" i="6"/>
  <c r="AW1043" i="6"/>
  <c r="AV1043" i="6"/>
  <c r="AU1043" i="6"/>
  <c r="AT1043" i="6"/>
  <c r="AS1043" i="6"/>
  <c r="AX1042" i="6"/>
  <c r="AW1042" i="6"/>
  <c r="AV1042" i="6"/>
  <c r="AU1042" i="6"/>
  <c r="AT1042" i="6"/>
  <c r="AS1042" i="6"/>
  <c r="AX1041" i="6"/>
  <c r="AW1041" i="6"/>
  <c r="AV1041" i="6"/>
  <c r="AU1041" i="6"/>
  <c r="AT1041" i="6"/>
  <c r="AS1041" i="6"/>
  <c r="AX1040" i="6"/>
  <c r="AW1040" i="6"/>
  <c r="AV1040" i="6"/>
  <c r="AU1040" i="6"/>
  <c r="AT1040" i="6"/>
  <c r="AS1040" i="6"/>
  <c r="AX1039" i="6"/>
  <c r="AW1039" i="6"/>
  <c r="AV1039" i="6"/>
  <c r="AU1039" i="6"/>
  <c r="AT1039" i="6"/>
  <c r="AS1039" i="6"/>
  <c r="AX1038" i="6"/>
  <c r="AW1038" i="6"/>
  <c r="AV1038" i="6"/>
  <c r="AU1038" i="6"/>
  <c r="AT1038" i="6"/>
  <c r="AS1038" i="6"/>
  <c r="AX1037" i="6"/>
  <c r="AW1037" i="6"/>
  <c r="AV1037" i="6"/>
  <c r="AU1037" i="6"/>
  <c r="AT1037" i="6"/>
  <c r="AS1037" i="6"/>
  <c r="AX1036" i="6"/>
  <c r="AW1036" i="6"/>
  <c r="AV1036" i="6"/>
  <c r="AU1036" i="6"/>
  <c r="AT1036" i="6"/>
  <c r="AS1036" i="6"/>
  <c r="AX1035" i="6"/>
  <c r="AW1035" i="6"/>
  <c r="AV1035" i="6"/>
  <c r="AU1035" i="6"/>
  <c r="AT1035" i="6"/>
  <c r="AS1035" i="6"/>
  <c r="AX1034" i="6"/>
  <c r="AW1034" i="6"/>
  <c r="AV1034" i="6"/>
  <c r="AU1034" i="6"/>
  <c r="AT1034" i="6"/>
  <c r="AS1034" i="6"/>
  <c r="AX1033" i="6"/>
  <c r="AW1033" i="6"/>
  <c r="AV1033" i="6"/>
  <c r="AU1033" i="6"/>
  <c r="AT1033" i="6"/>
  <c r="AS1033" i="6"/>
  <c r="AX1032" i="6"/>
  <c r="AW1032" i="6"/>
  <c r="AV1032" i="6"/>
  <c r="AU1032" i="6"/>
  <c r="AT1032" i="6"/>
  <c r="AS1032" i="6"/>
  <c r="AX1031" i="6"/>
  <c r="AW1031" i="6"/>
  <c r="AV1031" i="6"/>
  <c r="AU1031" i="6"/>
  <c r="AT1031" i="6"/>
  <c r="AS1031" i="6"/>
  <c r="AX1030" i="6"/>
  <c r="AW1030" i="6"/>
  <c r="AV1030" i="6"/>
  <c r="AU1030" i="6"/>
  <c r="AT1030" i="6"/>
  <c r="AS1030" i="6"/>
  <c r="AX1029" i="6"/>
  <c r="AW1029" i="6"/>
  <c r="AV1029" i="6"/>
  <c r="AU1029" i="6"/>
  <c r="AT1029" i="6"/>
  <c r="AS1029" i="6"/>
  <c r="AX1028" i="6"/>
  <c r="AW1028" i="6"/>
  <c r="AV1028" i="6"/>
  <c r="AU1028" i="6"/>
  <c r="AT1028" i="6"/>
  <c r="AS1028" i="6"/>
  <c r="AX1027" i="6"/>
  <c r="AW1027" i="6"/>
  <c r="AV1027" i="6"/>
  <c r="AU1027" i="6"/>
  <c r="AT1027" i="6"/>
  <c r="AS1027" i="6"/>
  <c r="AX1026" i="6"/>
  <c r="AW1026" i="6"/>
  <c r="AV1026" i="6"/>
  <c r="AU1026" i="6"/>
  <c r="AT1026" i="6"/>
  <c r="AS1026" i="6"/>
  <c r="AX1025" i="6"/>
  <c r="AW1025" i="6"/>
  <c r="AV1025" i="6"/>
  <c r="AU1025" i="6"/>
  <c r="AT1025" i="6"/>
  <c r="AS1025" i="6"/>
  <c r="AX1024" i="6"/>
  <c r="AW1024" i="6"/>
  <c r="AV1024" i="6"/>
  <c r="AU1024" i="6"/>
  <c r="AT1024" i="6"/>
  <c r="AS1024" i="6"/>
  <c r="AX1023" i="6"/>
  <c r="AW1023" i="6"/>
  <c r="AV1023" i="6"/>
  <c r="AU1023" i="6"/>
  <c r="AT1023" i="6"/>
  <c r="AS1023" i="6"/>
  <c r="AX1022" i="6"/>
  <c r="AW1022" i="6"/>
  <c r="AV1022" i="6"/>
  <c r="AU1022" i="6"/>
  <c r="AT1022" i="6"/>
  <c r="AS1022" i="6"/>
  <c r="AX1021" i="6"/>
  <c r="AW1021" i="6"/>
  <c r="AV1021" i="6"/>
  <c r="AU1021" i="6"/>
  <c r="AT1021" i="6"/>
  <c r="AS1021" i="6"/>
  <c r="AX1020" i="6"/>
  <c r="AW1020" i="6"/>
  <c r="AV1020" i="6"/>
  <c r="AU1020" i="6"/>
  <c r="AT1020" i="6"/>
  <c r="AS1020" i="6"/>
  <c r="AX1019" i="6"/>
  <c r="AW1019" i="6"/>
  <c r="AV1019" i="6"/>
  <c r="AU1019" i="6"/>
  <c r="AT1019" i="6"/>
  <c r="AS1019" i="6"/>
  <c r="AX1018" i="6"/>
  <c r="AW1018" i="6"/>
  <c r="AV1018" i="6"/>
  <c r="AU1018" i="6"/>
  <c r="AT1018" i="6"/>
  <c r="AS1018" i="6"/>
  <c r="AX1017" i="6"/>
  <c r="AW1017" i="6"/>
  <c r="AV1017" i="6"/>
  <c r="AU1017" i="6"/>
  <c r="AT1017" i="6"/>
  <c r="AS1017" i="6"/>
  <c r="AX1016" i="6"/>
  <c r="AW1016" i="6"/>
  <c r="AV1016" i="6"/>
  <c r="AU1016" i="6"/>
  <c r="AT1016" i="6"/>
  <c r="AS1016" i="6"/>
  <c r="AX1015" i="6"/>
  <c r="AW1015" i="6"/>
  <c r="AV1015" i="6"/>
  <c r="AU1015" i="6"/>
  <c r="AT1015" i="6"/>
  <c r="AS1015" i="6"/>
  <c r="AX1014" i="6"/>
  <c r="AW1014" i="6"/>
  <c r="AV1014" i="6"/>
  <c r="AU1014" i="6"/>
  <c r="AT1014" i="6"/>
  <c r="AS1014" i="6"/>
  <c r="AX1013" i="6"/>
  <c r="AW1013" i="6"/>
  <c r="AV1013" i="6"/>
  <c r="AU1013" i="6"/>
  <c r="AT1013" i="6"/>
  <c r="AS1013" i="6"/>
  <c r="AX1012" i="6"/>
  <c r="AW1012" i="6"/>
  <c r="AV1012" i="6"/>
  <c r="AU1012" i="6"/>
  <c r="AT1012" i="6"/>
  <c r="AS1012" i="6"/>
  <c r="AX1011" i="6"/>
  <c r="AW1011" i="6"/>
  <c r="AV1011" i="6"/>
  <c r="AU1011" i="6"/>
  <c r="AT1011" i="6"/>
  <c r="AS1011" i="6"/>
  <c r="AX1010" i="6"/>
  <c r="AW1010" i="6"/>
  <c r="AV1010" i="6"/>
  <c r="AU1010" i="6"/>
  <c r="AT1010" i="6"/>
  <c r="AS1010" i="6"/>
  <c r="AX1009" i="6"/>
  <c r="AW1009" i="6"/>
  <c r="AV1009" i="6"/>
  <c r="AU1009" i="6"/>
  <c r="AT1009" i="6"/>
  <c r="AS1009" i="6"/>
  <c r="AX1008" i="6"/>
  <c r="AW1008" i="6"/>
  <c r="AV1008" i="6"/>
  <c r="AU1008" i="6"/>
  <c r="AT1008" i="6"/>
  <c r="AS1008" i="6"/>
  <c r="AX1007" i="6"/>
  <c r="AW1007" i="6"/>
  <c r="AV1007" i="6"/>
  <c r="AU1007" i="6"/>
  <c r="AT1007" i="6"/>
  <c r="AS1007" i="6"/>
  <c r="AX1006" i="6"/>
  <c r="AW1006" i="6"/>
  <c r="AV1006" i="6"/>
  <c r="AU1006" i="6"/>
  <c r="AT1006" i="6"/>
  <c r="AS1006" i="6"/>
  <c r="AX1005" i="6"/>
  <c r="AW1005" i="6"/>
  <c r="AV1005" i="6"/>
  <c r="AU1005" i="6"/>
  <c r="AT1005" i="6"/>
  <c r="AS1005" i="6"/>
  <c r="AX1004" i="6"/>
  <c r="AW1004" i="6"/>
  <c r="AV1004" i="6"/>
  <c r="AU1004" i="6"/>
  <c r="AT1004" i="6"/>
  <c r="AS1004" i="6"/>
  <c r="AX1003" i="6"/>
  <c r="AW1003" i="6"/>
  <c r="AV1003" i="6"/>
  <c r="AU1003" i="6"/>
  <c r="AT1003" i="6"/>
  <c r="AS1003" i="6"/>
  <c r="AX1002" i="6"/>
  <c r="AW1002" i="6"/>
  <c r="AV1002" i="6"/>
  <c r="AU1002" i="6"/>
  <c r="AT1002" i="6"/>
  <c r="AS1002" i="6"/>
  <c r="AX1001" i="6"/>
  <c r="AW1001" i="6"/>
  <c r="AV1001" i="6"/>
  <c r="AU1001" i="6"/>
  <c r="AT1001" i="6"/>
  <c r="AS1001" i="6"/>
  <c r="AX1000" i="6"/>
  <c r="AW1000" i="6"/>
  <c r="AV1000" i="6"/>
  <c r="AU1000" i="6"/>
  <c r="AT1000" i="6"/>
  <c r="AS1000" i="6"/>
  <c r="AX999" i="6"/>
  <c r="AW999" i="6"/>
  <c r="AV999" i="6"/>
  <c r="AU999" i="6"/>
  <c r="AT999" i="6"/>
  <c r="AS999" i="6"/>
  <c r="AX998" i="6"/>
  <c r="AW998" i="6"/>
  <c r="AV998" i="6"/>
  <c r="AU998" i="6"/>
  <c r="AT998" i="6"/>
  <c r="AS998" i="6"/>
  <c r="AX997" i="6"/>
  <c r="AW997" i="6"/>
  <c r="AV997" i="6"/>
  <c r="AU997" i="6"/>
  <c r="AT997" i="6"/>
  <c r="AS997" i="6"/>
  <c r="AX996" i="6"/>
  <c r="AW996" i="6"/>
  <c r="AV996" i="6"/>
  <c r="AU996" i="6"/>
  <c r="AT996" i="6"/>
  <c r="AS996" i="6"/>
  <c r="AX995" i="6"/>
  <c r="AW995" i="6"/>
  <c r="AV995" i="6"/>
  <c r="AU995" i="6"/>
  <c r="AT995" i="6"/>
  <c r="AS995" i="6"/>
  <c r="AX994" i="6"/>
  <c r="AW994" i="6"/>
  <c r="AV994" i="6"/>
  <c r="AU994" i="6"/>
  <c r="AT994" i="6"/>
  <c r="AS994" i="6"/>
  <c r="AX993" i="6"/>
  <c r="AW993" i="6"/>
  <c r="AV993" i="6"/>
  <c r="AU993" i="6"/>
  <c r="AT993" i="6"/>
  <c r="AS993" i="6"/>
  <c r="AX992" i="6"/>
  <c r="AW992" i="6"/>
  <c r="AV992" i="6"/>
  <c r="AU992" i="6"/>
  <c r="AT992" i="6"/>
  <c r="AS992" i="6"/>
  <c r="AX991" i="6"/>
  <c r="AW991" i="6"/>
  <c r="AV991" i="6"/>
  <c r="AU991" i="6"/>
  <c r="AT991" i="6"/>
  <c r="AS991" i="6"/>
  <c r="AX990" i="6"/>
  <c r="AW990" i="6"/>
  <c r="AV990" i="6"/>
  <c r="AU990" i="6"/>
  <c r="AT990" i="6"/>
  <c r="AS990" i="6"/>
  <c r="AX989" i="6"/>
  <c r="AW989" i="6"/>
  <c r="AV989" i="6"/>
  <c r="AU989" i="6"/>
  <c r="AT989" i="6"/>
  <c r="AS989" i="6"/>
  <c r="AX988" i="6"/>
  <c r="AW988" i="6"/>
  <c r="AV988" i="6"/>
  <c r="AU988" i="6"/>
  <c r="AT988" i="6"/>
  <c r="AS988" i="6"/>
  <c r="AX987" i="6"/>
  <c r="AW987" i="6"/>
  <c r="AV987" i="6"/>
  <c r="AU987" i="6"/>
  <c r="AT987" i="6"/>
  <c r="AS987" i="6"/>
  <c r="AX986" i="6"/>
  <c r="AW986" i="6"/>
  <c r="AV986" i="6"/>
  <c r="AU986" i="6"/>
  <c r="AT986" i="6"/>
  <c r="AS986" i="6"/>
  <c r="AX985" i="6"/>
  <c r="AW985" i="6"/>
  <c r="AV985" i="6"/>
  <c r="AU985" i="6"/>
  <c r="AT985" i="6"/>
  <c r="AS985" i="6"/>
  <c r="AX984" i="6"/>
  <c r="AW984" i="6"/>
  <c r="AV984" i="6"/>
  <c r="AU984" i="6"/>
  <c r="AT984" i="6"/>
  <c r="AS984" i="6"/>
  <c r="AX983" i="6"/>
  <c r="AW983" i="6"/>
  <c r="AV983" i="6"/>
  <c r="AU983" i="6"/>
  <c r="AT983" i="6"/>
  <c r="AS983" i="6"/>
  <c r="AX982" i="6"/>
  <c r="AW982" i="6"/>
  <c r="AV982" i="6"/>
  <c r="AU982" i="6"/>
  <c r="AT982" i="6"/>
  <c r="AS982" i="6"/>
  <c r="AX981" i="6"/>
  <c r="AW981" i="6"/>
  <c r="AV981" i="6"/>
  <c r="AU981" i="6"/>
  <c r="AT981" i="6"/>
  <c r="AS981" i="6"/>
  <c r="AX980" i="6"/>
  <c r="AW980" i="6"/>
  <c r="AV980" i="6"/>
  <c r="AU980" i="6"/>
  <c r="AT980" i="6"/>
  <c r="AS980" i="6"/>
  <c r="AX979" i="6"/>
  <c r="AW979" i="6"/>
  <c r="AV979" i="6"/>
  <c r="AU979" i="6"/>
  <c r="AT979" i="6"/>
  <c r="AS979" i="6"/>
  <c r="AX978" i="6"/>
  <c r="AW978" i="6"/>
  <c r="AV978" i="6"/>
  <c r="AU978" i="6"/>
  <c r="AT978" i="6"/>
  <c r="AS978" i="6"/>
  <c r="AX977" i="6"/>
  <c r="AW977" i="6"/>
  <c r="AV977" i="6"/>
  <c r="AU977" i="6"/>
  <c r="AT977" i="6"/>
  <c r="AS977" i="6"/>
  <c r="AX976" i="6"/>
  <c r="AW976" i="6"/>
  <c r="AV976" i="6"/>
  <c r="AU976" i="6"/>
  <c r="AT976" i="6"/>
  <c r="AS976" i="6"/>
  <c r="AX975" i="6"/>
  <c r="AW975" i="6"/>
  <c r="AV975" i="6"/>
  <c r="AU975" i="6"/>
  <c r="AT975" i="6"/>
  <c r="AS975" i="6"/>
  <c r="AX974" i="6"/>
  <c r="AW974" i="6"/>
  <c r="AV974" i="6"/>
  <c r="AU974" i="6"/>
  <c r="AT974" i="6"/>
  <c r="AS974" i="6"/>
  <c r="AX973" i="6"/>
  <c r="AW973" i="6"/>
  <c r="AV973" i="6"/>
  <c r="AU973" i="6"/>
  <c r="AT973" i="6"/>
  <c r="AS973" i="6"/>
  <c r="AX972" i="6"/>
  <c r="AW972" i="6"/>
  <c r="AV972" i="6"/>
  <c r="AU972" i="6"/>
  <c r="AT972" i="6"/>
  <c r="AS972" i="6"/>
  <c r="AX971" i="6"/>
  <c r="AW971" i="6"/>
  <c r="AV971" i="6"/>
  <c r="AU971" i="6"/>
  <c r="AT971" i="6"/>
  <c r="AS971" i="6"/>
  <c r="AX970" i="6"/>
  <c r="AW970" i="6"/>
  <c r="AV970" i="6"/>
  <c r="AU970" i="6"/>
  <c r="AT970" i="6"/>
  <c r="AS970" i="6"/>
  <c r="AX969" i="6"/>
  <c r="AW969" i="6"/>
  <c r="AV969" i="6"/>
  <c r="AU969" i="6"/>
  <c r="AT969" i="6"/>
  <c r="AS969" i="6"/>
  <c r="AX968" i="6"/>
  <c r="AW968" i="6"/>
  <c r="AV968" i="6"/>
  <c r="AU968" i="6"/>
  <c r="AT968" i="6"/>
  <c r="AS968" i="6"/>
  <c r="AX967" i="6"/>
  <c r="AW967" i="6"/>
  <c r="AV967" i="6"/>
  <c r="AU967" i="6"/>
  <c r="AT967" i="6"/>
  <c r="AS967" i="6"/>
  <c r="AX966" i="6"/>
  <c r="AW966" i="6"/>
  <c r="AV966" i="6"/>
  <c r="AU966" i="6"/>
  <c r="AT966" i="6"/>
  <c r="AS966" i="6"/>
  <c r="AX965" i="6"/>
  <c r="AW965" i="6"/>
  <c r="AV965" i="6"/>
  <c r="AU965" i="6"/>
  <c r="AT965" i="6"/>
  <c r="AS965" i="6"/>
  <c r="AX964" i="6"/>
  <c r="AW964" i="6"/>
  <c r="AV964" i="6"/>
  <c r="AU964" i="6"/>
  <c r="AT964" i="6"/>
  <c r="AS964" i="6"/>
  <c r="AX963" i="6"/>
  <c r="AW963" i="6"/>
  <c r="AV963" i="6"/>
  <c r="AU963" i="6"/>
  <c r="AT963" i="6"/>
  <c r="AS963" i="6"/>
  <c r="AX962" i="6"/>
  <c r="AW962" i="6"/>
  <c r="AV962" i="6"/>
  <c r="AU962" i="6"/>
  <c r="AT962" i="6"/>
  <c r="AS962" i="6"/>
  <c r="AX961" i="6"/>
  <c r="AW961" i="6"/>
  <c r="AV961" i="6"/>
  <c r="AU961" i="6"/>
  <c r="AT961" i="6"/>
  <c r="AS961" i="6"/>
  <c r="AX960" i="6"/>
  <c r="AW960" i="6"/>
  <c r="AV960" i="6"/>
  <c r="AU960" i="6"/>
  <c r="AT960" i="6"/>
  <c r="AS960" i="6"/>
  <c r="AX959" i="6"/>
  <c r="AW959" i="6"/>
  <c r="AV959" i="6"/>
  <c r="AU959" i="6"/>
  <c r="AT959" i="6"/>
  <c r="AS959" i="6"/>
  <c r="AX958" i="6"/>
  <c r="AW958" i="6"/>
  <c r="AV958" i="6"/>
  <c r="AU958" i="6"/>
  <c r="AT958" i="6"/>
  <c r="AS958" i="6"/>
  <c r="AX957" i="6"/>
  <c r="AW957" i="6"/>
  <c r="AV957" i="6"/>
  <c r="AU957" i="6"/>
  <c r="AT957" i="6"/>
  <c r="AS957" i="6"/>
  <c r="AX956" i="6"/>
  <c r="AW956" i="6"/>
  <c r="AV956" i="6"/>
  <c r="AU956" i="6"/>
  <c r="AT956" i="6"/>
  <c r="AS956" i="6"/>
  <c r="AX955" i="6"/>
  <c r="AW955" i="6"/>
  <c r="AV955" i="6"/>
  <c r="AU955" i="6"/>
  <c r="AT955" i="6"/>
  <c r="AS955" i="6"/>
  <c r="AX954" i="6"/>
  <c r="AW954" i="6"/>
  <c r="AV954" i="6"/>
  <c r="AU954" i="6"/>
  <c r="AT954" i="6"/>
  <c r="AS954" i="6"/>
  <c r="AX953" i="6"/>
  <c r="AW953" i="6"/>
  <c r="AV953" i="6"/>
  <c r="AU953" i="6"/>
  <c r="AT953" i="6"/>
  <c r="AS953" i="6"/>
  <c r="AX952" i="6"/>
  <c r="AW952" i="6"/>
  <c r="AV952" i="6"/>
  <c r="AU952" i="6"/>
  <c r="AT952" i="6"/>
  <c r="AS952" i="6"/>
  <c r="AX951" i="6"/>
  <c r="AW951" i="6"/>
  <c r="AV951" i="6"/>
  <c r="AU951" i="6"/>
  <c r="AT951" i="6"/>
  <c r="AS951" i="6"/>
  <c r="AX950" i="6"/>
  <c r="AW950" i="6"/>
  <c r="AV950" i="6"/>
  <c r="AU950" i="6"/>
  <c r="AT950" i="6"/>
  <c r="AS950" i="6"/>
  <c r="AX949" i="6"/>
  <c r="AW949" i="6"/>
  <c r="AV949" i="6"/>
  <c r="AU949" i="6"/>
  <c r="AT949" i="6"/>
  <c r="AS949" i="6"/>
  <c r="AX948" i="6"/>
  <c r="AW948" i="6"/>
  <c r="AV948" i="6"/>
  <c r="AU948" i="6"/>
  <c r="AT948" i="6"/>
  <c r="AS948" i="6"/>
  <c r="AX947" i="6"/>
  <c r="AW947" i="6"/>
  <c r="AV947" i="6"/>
  <c r="AU947" i="6"/>
  <c r="AT947" i="6"/>
  <c r="AS947" i="6"/>
  <c r="AX946" i="6"/>
  <c r="AW946" i="6"/>
  <c r="AV946" i="6"/>
  <c r="AU946" i="6"/>
  <c r="AT946" i="6"/>
  <c r="AS946" i="6"/>
  <c r="AX945" i="6"/>
  <c r="AW945" i="6"/>
  <c r="AV945" i="6"/>
  <c r="AU945" i="6"/>
  <c r="AT945" i="6"/>
  <c r="AS945" i="6"/>
  <c r="AX944" i="6"/>
  <c r="AW944" i="6"/>
  <c r="AV944" i="6"/>
  <c r="AU944" i="6"/>
  <c r="AT944" i="6"/>
  <c r="AS944" i="6"/>
  <c r="AX943" i="6"/>
  <c r="AW943" i="6"/>
  <c r="AV943" i="6"/>
  <c r="AU943" i="6"/>
  <c r="AT943" i="6"/>
  <c r="AS943" i="6"/>
  <c r="AX942" i="6"/>
  <c r="AW942" i="6"/>
  <c r="AV942" i="6"/>
  <c r="AU942" i="6"/>
  <c r="AT942" i="6"/>
  <c r="AS942" i="6"/>
  <c r="AX941" i="6"/>
  <c r="AW941" i="6"/>
  <c r="AV941" i="6"/>
  <c r="AU941" i="6"/>
  <c r="AT941" i="6"/>
  <c r="AS941" i="6"/>
  <c r="AX940" i="6"/>
  <c r="AW940" i="6"/>
  <c r="AV940" i="6"/>
  <c r="AU940" i="6"/>
  <c r="AT940" i="6"/>
  <c r="AS940" i="6"/>
  <c r="AX939" i="6"/>
  <c r="AW939" i="6"/>
  <c r="AV939" i="6"/>
  <c r="AU939" i="6"/>
  <c r="AT939" i="6"/>
  <c r="AS939" i="6"/>
  <c r="AX938" i="6"/>
  <c r="AW938" i="6"/>
  <c r="AV938" i="6"/>
  <c r="AU938" i="6"/>
  <c r="AT938" i="6"/>
  <c r="AS938" i="6"/>
  <c r="AX937" i="6"/>
  <c r="AW937" i="6"/>
  <c r="AV937" i="6"/>
  <c r="AU937" i="6"/>
  <c r="AT937" i="6"/>
  <c r="AS937" i="6"/>
  <c r="AX936" i="6"/>
  <c r="AW936" i="6"/>
  <c r="AV936" i="6"/>
  <c r="AU936" i="6"/>
  <c r="AT936" i="6"/>
  <c r="AS936" i="6"/>
  <c r="AX935" i="6"/>
  <c r="AW935" i="6"/>
  <c r="AV935" i="6"/>
  <c r="AU935" i="6"/>
  <c r="AT935" i="6"/>
  <c r="AS935" i="6"/>
  <c r="AX934" i="6"/>
  <c r="AW934" i="6"/>
  <c r="AV934" i="6"/>
  <c r="AU934" i="6"/>
  <c r="AT934" i="6"/>
  <c r="AS934" i="6"/>
  <c r="AX933" i="6"/>
  <c r="AW933" i="6"/>
  <c r="AV933" i="6"/>
  <c r="AU933" i="6"/>
  <c r="AT933" i="6"/>
  <c r="AS933" i="6"/>
  <c r="AX932" i="6"/>
  <c r="AW932" i="6"/>
  <c r="AV932" i="6"/>
  <c r="AU932" i="6"/>
  <c r="AT932" i="6"/>
  <c r="AS932" i="6"/>
  <c r="AX931" i="6"/>
  <c r="AW931" i="6"/>
  <c r="AV931" i="6"/>
  <c r="AU931" i="6"/>
  <c r="AT931" i="6"/>
  <c r="AS931" i="6"/>
  <c r="AX930" i="6"/>
  <c r="AW930" i="6"/>
  <c r="AV930" i="6"/>
  <c r="AU930" i="6"/>
  <c r="AT930" i="6"/>
  <c r="AS930" i="6"/>
  <c r="AX929" i="6"/>
  <c r="AW929" i="6"/>
  <c r="AV929" i="6"/>
  <c r="AU929" i="6"/>
  <c r="AT929" i="6"/>
  <c r="AS929" i="6"/>
  <c r="AX928" i="6"/>
  <c r="AW928" i="6"/>
  <c r="AV928" i="6"/>
  <c r="AU928" i="6"/>
  <c r="AT928" i="6"/>
  <c r="AS928" i="6"/>
  <c r="AX927" i="6"/>
  <c r="AW927" i="6"/>
  <c r="AV927" i="6"/>
  <c r="AU927" i="6"/>
  <c r="AT927" i="6"/>
  <c r="AS927" i="6"/>
  <c r="AX926" i="6"/>
  <c r="AW926" i="6"/>
  <c r="AV926" i="6"/>
  <c r="AU926" i="6"/>
  <c r="AT926" i="6"/>
  <c r="AS926" i="6"/>
  <c r="AX925" i="6"/>
  <c r="AW925" i="6"/>
  <c r="AV925" i="6"/>
  <c r="AU925" i="6"/>
  <c r="AT925" i="6"/>
  <c r="AS925" i="6"/>
  <c r="AX924" i="6"/>
  <c r="AW924" i="6"/>
  <c r="AV924" i="6"/>
  <c r="AU924" i="6"/>
  <c r="AT924" i="6"/>
  <c r="AS924" i="6"/>
  <c r="AX923" i="6"/>
  <c r="AW923" i="6"/>
  <c r="AV923" i="6"/>
  <c r="AU923" i="6"/>
  <c r="AT923" i="6"/>
  <c r="AS923" i="6"/>
  <c r="AX922" i="6"/>
  <c r="AW922" i="6"/>
  <c r="AV922" i="6"/>
  <c r="AU922" i="6"/>
  <c r="AT922" i="6"/>
  <c r="AS922" i="6"/>
  <c r="AX921" i="6"/>
  <c r="AW921" i="6"/>
  <c r="AV921" i="6"/>
  <c r="AU921" i="6"/>
  <c r="AT921" i="6"/>
  <c r="AS921" i="6"/>
  <c r="AX920" i="6"/>
  <c r="AW920" i="6"/>
  <c r="AV920" i="6"/>
  <c r="AU920" i="6"/>
  <c r="AT920" i="6"/>
  <c r="AS920" i="6"/>
  <c r="AX919" i="6"/>
  <c r="AW919" i="6"/>
  <c r="AV919" i="6"/>
  <c r="AU919" i="6"/>
  <c r="AT919" i="6"/>
  <c r="AS919" i="6"/>
  <c r="AX918" i="6"/>
  <c r="AW918" i="6"/>
  <c r="AV918" i="6"/>
  <c r="AU918" i="6"/>
  <c r="AT918" i="6"/>
  <c r="AS918" i="6"/>
  <c r="AX917" i="6"/>
  <c r="AW917" i="6"/>
  <c r="AV917" i="6"/>
  <c r="AU917" i="6"/>
  <c r="AT917" i="6"/>
  <c r="AS917" i="6"/>
  <c r="AX916" i="6"/>
  <c r="AW916" i="6"/>
  <c r="AV916" i="6"/>
  <c r="AU916" i="6"/>
  <c r="AT916" i="6"/>
  <c r="AS916" i="6"/>
  <c r="AX915" i="6"/>
  <c r="AW915" i="6"/>
  <c r="AV915" i="6"/>
  <c r="AU915" i="6"/>
  <c r="AT915" i="6"/>
  <c r="AS915" i="6"/>
  <c r="AX914" i="6"/>
  <c r="AW914" i="6"/>
  <c r="AV914" i="6"/>
  <c r="AU914" i="6"/>
  <c r="AT914" i="6"/>
  <c r="AS914" i="6"/>
  <c r="AX913" i="6"/>
  <c r="AW913" i="6"/>
  <c r="AV913" i="6"/>
  <c r="AU913" i="6"/>
  <c r="AT913" i="6"/>
  <c r="AS913" i="6"/>
  <c r="AX912" i="6"/>
  <c r="AW912" i="6"/>
  <c r="AV912" i="6"/>
  <c r="AU912" i="6"/>
  <c r="AT912" i="6"/>
  <c r="AS912" i="6"/>
  <c r="AX911" i="6"/>
  <c r="AW911" i="6"/>
  <c r="AV911" i="6"/>
  <c r="AU911" i="6"/>
  <c r="AT911" i="6"/>
  <c r="AS911" i="6"/>
  <c r="AX910" i="6"/>
  <c r="AW910" i="6"/>
  <c r="AV910" i="6"/>
  <c r="AU910" i="6"/>
  <c r="AT910" i="6"/>
  <c r="AS910" i="6"/>
  <c r="AX909" i="6"/>
  <c r="AW909" i="6"/>
  <c r="AV909" i="6"/>
  <c r="AU909" i="6"/>
  <c r="AT909" i="6"/>
  <c r="AS909" i="6"/>
  <c r="AX908" i="6"/>
  <c r="AW908" i="6"/>
  <c r="AV908" i="6"/>
  <c r="AU908" i="6"/>
  <c r="AT908" i="6"/>
  <c r="AS908" i="6"/>
  <c r="AX907" i="6"/>
  <c r="AW907" i="6"/>
  <c r="AV907" i="6"/>
  <c r="AU907" i="6"/>
  <c r="AT907" i="6"/>
  <c r="AS907" i="6"/>
  <c r="AX906" i="6"/>
  <c r="AW906" i="6"/>
  <c r="AV906" i="6"/>
  <c r="AU906" i="6"/>
  <c r="AT906" i="6"/>
  <c r="AS906" i="6"/>
  <c r="AX905" i="6"/>
  <c r="AW905" i="6"/>
  <c r="AV905" i="6"/>
  <c r="AU905" i="6"/>
  <c r="AT905" i="6"/>
  <c r="AS905" i="6"/>
  <c r="AX904" i="6"/>
  <c r="AW904" i="6"/>
  <c r="AV904" i="6"/>
  <c r="AU904" i="6"/>
  <c r="AT904" i="6"/>
  <c r="AS904" i="6"/>
  <c r="AX903" i="6"/>
  <c r="AW903" i="6"/>
  <c r="AV903" i="6"/>
  <c r="AU903" i="6"/>
  <c r="AT903" i="6"/>
  <c r="AS903" i="6"/>
  <c r="AX902" i="6"/>
  <c r="AW902" i="6"/>
  <c r="AV902" i="6"/>
  <c r="AU902" i="6"/>
  <c r="AT902" i="6"/>
  <c r="AS902" i="6"/>
  <c r="AX901" i="6"/>
  <c r="AW901" i="6"/>
  <c r="AV901" i="6"/>
  <c r="AU901" i="6"/>
  <c r="AT901" i="6"/>
  <c r="AS901" i="6"/>
  <c r="AX900" i="6"/>
  <c r="AW900" i="6"/>
  <c r="AV900" i="6"/>
  <c r="AU900" i="6"/>
  <c r="AT900" i="6"/>
  <c r="AS900" i="6"/>
  <c r="AX899" i="6"/>
  <c r="AW899" i="6"/>
  <c r="AV899" i="6"/>
  <c r="AU899" i="6"/>
  <c r="AT899" i="6"/>
  <c r="AS899" i="6"/>
  <c r="AX898" i="6"/>
  <c r="AW898" i="6"/>
  <c r="AV898" i="6"/>
  <c r="AU898" i="6"/>
  <c r="AT898" i="6"/>
  <c r="AS898" i="6"/>
  <c r="AX897" i="6"/>
  <c r="AW897" i="6"/>
  <c r="AV897" i="6"/>
  <c r="AU897" i="6"/>
  <c r="AT897" i="6"/>
  <c r="AS897" i="6"/>
  <c r="AX896" i="6"/>
  <c r="AW896" i="6"/>
  <c r="AV896" i="6"/>
  <c r="AU896" i="6"/>
  <c r="AT896" i="6"/>
  <c r="AS896" i="6"/>
  <c r="AX895" i="6"/>
  <c r="AW895" i="6"/>
  <c r="AV895" i="6"/>
  <c r="AU895" i="6"/>
  <c r="AT895" i="6"/>
  <c r="AS895" i="6"/>
  <c r="AX894" i="6"/>
  <c r="AW894" i="6"/>
  <c r="AV894" i="6"/>
  <c r="AU894" i="6"/>
  <c r="AT894" i="6"/>
  <c r="AS894" i="6"/>
  <c r="AX893" i="6"/>
  <c r="AW893" i="6"/>
  <c r="AV893" i="6"/>
  <c r="AU893" i="6"/>
  <c r="AT893" i="6"/>
  <c r="AS893" i="6"/>
  <c r="AX892" i="6"/>
  <c r="AW892" i="6"/>
  <c r="AV892" i="6"/>
  <c r="AU892" i="6"/>
  <c r="AT892" i="6"/>
  <c r="AS892" i="6"/>
  <c r="AX891" i="6"/>
  <c r="AW891" i="6"/>
  <c r="AV891" i="6"/>
  <c r="AU891" i="6"/>
  <c r="AT891" i="6"/>
  <c r="AS891" i="6"/>
  <c r="AX890" i="6"/>
  <c r="AW890" i="6"/>
  <c r="AV890" i="6"/>
  <c r="AU890" i="6"/>
  <c r="AT890" i="6"/>
  <c r="AS890" i="6"/>
  <c r="AX889" i="6"/>
  <c r="AW889" i="6"/>
  <c r="AV889" i="6"/>
  <c r="AU889" i="6"/>
  <c r="AT889" i="6"/>
  <c r="AS889" i="6"/>
  <c r="AX888" i="6"/>
  <c r="AW888" i="6"/>
  <c r="AV888" i="6"/>
  <c r="AU888" i="6"/>
  <c r="AT888" i="6"/>
  <c r="AS888" i="6"/>
  <c r="AX887" i="6"/>
  <c r="AW887" i="6"/>
  <c r="AV887" i="6"/>
  <c r="AU887" i="6"/>
  <c r="AT887" i="6"/>
  <c r="AS887" i="6"/>
  <c r="AX886" i="6"/>
  <c r="AW886" i="6"/>
  <c r="AV886" i="6"/>
  <c r="AU886" i="6"/>
  <c r="AT886" i="6"/>
  <c r="AS886" i="6"/>
  <c r="AX885" i="6"/>
  <c r="AW885" i="6"/>
  <c r="AV885" i="6"/>
  <c r="AU885" i="6"/>
  <c r="AT885" i="6"/>
  <c r="AS885" i="6"/>
  <c r="AX884" i="6"/>
  <c r="AW884" i="6"/>
  <c r="AV884" i="6"/>
  <c r="AU884" i="6"/>
  <c r="AT884" i="6"/>
  <c r="AS884" i="6"/>
  <c r="AX883" i="6"/>
  <c r="AW883" i="6"/>
  <c r="AV883" i="6"/>
  <c r="AU883" i="6"/>
  <c r="AT883" i="6"/>
  <c r="AS883" i="6"/>
  <c r="AX882" i="6"/>
  <c r="AW882" i="6"/>
  <c r="AV882" i="6"/>
  <c r="AU882" i="6"/>
  <c r="AT882" i="6"/>
  <c r="AS882" i="6"/>
  <c r="AX881" i="6"/>
  <c r="AW881" i="6"/>
  <c r="AV881" i="6"/>
  <c r="AU881" i="6"/>
  <c r="AT881" i="6"/>
  <c r="AS881" i="6"/>
  <c r="AX880" i="6"/>
  <c r="AW880" i="6"/>
  <c r="AV880" i="6"/>
  <c r="AU880" i="6"/>
  <c r="AT880" i="6"/>
  <c r="AS880" i="6"/>
  <c r="AX879" i="6"/>
  <c r="AW879" i="6"/>
  <c r="AV879" i="6"/>
  <c r="AU879" i="6"/>
  <c r="AT879" i="6"/>
  <c r="AS879" i="6"/>
  <c r="AX878" i="6"/>
  <c r="AW878" i="6"/>
  <c r="AV878" i="6"/>
  <c r="AU878" i="6"/>
  <c r="AT878" i="6"/>
  <c r="AS878" i="6"/>
  <c r="AX877" i="6"/>
  <c r="AW877" i="6"/>
  <c r="AV877" i="6"/>
  <c r="AU877" i="6"/>
  <c r="AT877" i="6"/>
  <c r="AS877" i="6"/>
  <c r="AX876" i="6"/>
  <c r="AW876" i="6"/>
  <c r="AV876" i="6"/>
  <c r="AU876" i="6"/>
  <c r="AT876" i="6"/>
  <c r="AS876" i="6"/>
  <c r="AX875" i="6"/>
  <c r="AW875" i="6"/>
  <c r="AV875" i="6"/>
  <c r="AU875" i="6"/>
  <c r="AT875" i="6"/>
  <c r="AS875" i="6"/>
  <c r="AX874" i="6"/>
  <c r="AW874" i="6"/>
  <c r="AV874" i="6"/>
  <c r="AU874" i="6"/>
  <c r="AT874" i="6"/>
  <c r="AS874" i="6"/>
  <c r="AX873" i="6"/>
  <c r="AW873" i="6"/>
  <c r="AV873" i="6"/>
  <c r="AU873" i="6"/>
  <c r="AT873" i="6"/>
  <c r="AS873" i="6"/>
  <c r="AX872" i="6"/>
  <c r="AW872" i="6"/>
  <c r="AV872" i="6"/>
  <c r="AU872" i="6"/>
  <c r="AT872" i="6"/>
  <c r="AS872" i="6"/>
  <c r="AX871" i="6"/>
  <c r="AW871" i="6"/>
  <c r="AV871" i="6"/>
  <c r="AU871" i="6"/>
  <c r="AT871" i="6"/>
  <c r="AS871" i="6"/>
  <c r="AX870" i="6"/>
  <c r="AW870" i="6"/>
  <c r="AV870" i="6"/>
  <c r="AU870" i="6"/>
  <c r="AT870" i="6"/>
  <c r="AS870" i="6"/>
  <c r="AX869" i="6"/>
  <c r="AW869" i="6"/>
  <c r="AV869" i="6"/>
  <c r="AU869" i="6"/>
  <c r="AT869" i="6"/>
  <c r="AS869" i="6"/>
  <c r="AX868" i="6"/>
  <c r="AW868" i="6"/>
  <c r="AV868" i="6"/>
  <c r="AU868" i="6"/>
  <c r="AT868" i="6"/>
  <c r="AS868" i="6"/>
  <c r="AX867" i="6"/>
  <c r="AW867" i="6"/>
  <c r="AV867" i="6"/>
  <c r="AU867" i="6"/>
  <c r="AT867" i="6"/>
  <c r="AS867" i="6"/>
  <c r="AX866" i="6"/>
  <c r="AW866" i="6"/>
  <c r="AV866" i="6"/>
  <c r="AU866" i="6"/>
  <c r="AT866" i="6"/>
  <c r="AS866" i="6"/>
  <c r="AX865" i="6"/>
  <c r="AW865" i="6"/>
  <c r="AV865" i="6"/>
  <c r="AU865" i="6"/>
  <c r="AT865" i="6"/>
  <c r="AS865" i="6"/>
  <c r="AX864" i="6"/>
  <c r="AW864" i="6"/>
  <c r="AV864" i="6"/>
  <c r="AU864" i="6"/>
  <c r="AT864" i="6"/>
  <c r="AS864" i="6"/>
  <c r="AX863" i="6"/>
  <c r="AW863" i="6"/>
  <c r="AV863" i="6"/>
  <c r="AU863" i="6"/>
  <c r="AT863" i="6"/>
  <c r="AS863" i="6"/>
  <c r="AX862" i="6"/>
  <c r="AW862" i="6"/>
  <c r="AV862" i="6"/>
  <c r="AU862" i="6"/>
  <c r="AT862" i="6"/>
  <c r="AS862" i="6"/>
  <c r="AX861" i="6"/>
  <c r="AW861" i="6"/>
  <c r="AV861" i="6"/>
  <c r="AU861" i="6"/>
  <c r="AT861" i="6"/>
  <c r="AS861" i="6"/>
  <c r="AX860" i="6"/>
  <c r="AW860" i="6"/>
  <c r="AV860" i="6"/>
  <c r="AU860" i="6"/>
  <c r="AT860" i="6"/>
  <c r="AS860" i="6"/>
  <c r="AX859" i="6"/>
  <c r="AW859" i="6"/>
  <c r="AV859" i="6"/>
  <c r="AU859" i="6"/>
  <c r="AT859" i="6"/>
  <c r="AS859" i="6"/>
  <c r="AX858" i="6"/>
  <c r="AW858" i="6"/>
  <c r="AV858" i="6"/>
  <c r="AU858" i="6"/>
  <c r="AT858" i="6"/>
  <c r="AS858" i="6"/>
  <c r="AX857" i="6"/>
  <c r="AW857" i="6"/>
  <c r="AV857" i="6"/>
  <c r="AU857" i="6"/>
  <c r="AT857" i="6"/>
  <c r="AS857" i="6"/>
  <c r="AX856" i="6"/>
  <c r="AW856" i="6"/>
  <c r="AV856" i="6"/>
  <c r="AU856" i="6"/>
  <c r="AT856" i="6"/>
  <c r="AS856" i="6"/>
  <c r="AX855" i="6"/>
  <c r="AW855" i="6"/>
  <c r="AV855" i="6"/>
  <c r="AU855" i="6"/>
  <c r="AT855" i="6"/>
  <c r="AS855" i="6"/>
  <c r="AX854" i="6"/>
  <c r="AW854" i="6"/>
  <c r="AV854" i="6"/>
  <c r="AU854" i="6"/>
  <c r="AT854" i="6"/>
  <c r="AS854" i="6"/>
  <c r="AX853" i="6"/>
  <c r="AW853" i="6"/>
  <c r="AV853" i="6"/>
  <c r="AU853" i="6"/>
  <c r="AT853" i="6"/>
  <c r="AS853" i="6"/>
  <c r="AX852" i="6"/>
  <c r="AW852" i="6"/>
  <c r="AV852" i="6"/>
  <c r="AU852" i="6"/>
  <c r="AT852" i="6"/>
  <c r="AS852" i="6"/>
  <c r="AX851" i="6"/>
  <c r="AW851" i="6"/>
  <c r="AV851" i="6"/>
  <c r="AU851" i="6"/>
  <c r="AT851" i="6"/>
  <c r="AS851" i="6"/>
  <c r="AX850" i="6"/>
  <c r="AW850" i="6"/>
  <c r="AV850" i="6"/>
  <c r="AU850" i="6"/>
  <c r="AT850" i="6"/>
  <c r="AS850" i="6"/>
  <c r="AX849" i="6"/>
  <c r="AW849" i="6"/>
  <c r="AV849" i="6"/>
  <c r="AU849" i="6"/>
  <c r="AT849" i="6"/>
  <c r="AS849" i="6"/>
  <c r="AX848" i="6"/>
  <c r="AW848" i="6"/>
  <c r="AV848" i="6"/>
  <c r="AU848" i="6"/>
  <c r="AT848" i="6"/>
  <c r="AS848" i="6"/>
  <c r="AX847" i="6"/>
  <c r="AW847" i="6"/>
  <c r="AV847" i="6"/>
  <c r="AU847" i="6"/>
  <c r="AT847" i="6"/>
  <c r="AS847" i="6"/>
  <c r="AX846" i="6"/>
  <c r="AW846" i="6"/>
  <c r="AV846" i="6"/>
  <c r="AU846" i="6"/>
  <c r="AT846" i="6"/>
  <c r="AS846" i="6"/>
  <c r="AX845" i="6"/>
  <c r="AW845" i="6"/>
  <c r="AV845" i="6"/>
  <c r="AU845" i="6"/>
  <c r="AT845" i="6"/>
  <c r="AS845" i="6"/>
  <c r="AX844" i="6"/>
  <c r="AW844" i="6"/>
  <c r="AV844" i="6"/>
  <c r="AU844" i="6"/>
  <c r="AT844" i="6"/>
  <c r="AS844" i="6"/>
  <c r="AX843" i="6"/>
  <c r="AW843" i="6"/>
  <c r="AV843" i="6"/>
  <c r="AU843" i="6"/>
  <c r="AT843" i="6"/>
  <c r="AS843" i="6"/>
  <c r="AX842" i="6"/>
  <c r="AW842" i="6"/>
  <c r="AV842" i="6"/>
  <c r="AU842" i="6"/>
  <c r="AT842" i="6"/>
  <c r="AS842" i="6"/>
  <c r="AX841" i="6"/>
  <c r="AW841" i="6"/>
  <c r="AV841" i="6"/>
  <c r="AU841" i="6"/>
  <c r="AT841" i="6"/>
  <c r="AS841" i="6"/>
  <c r="AX840" i="6"/>
  <c r="AW840" i="6"/>
  <c r="AV840" i="6"/>
  <c r="AU840" i="6"/>
  <c r="AT840" i="6"/>
  <c r="AS840" i="6"/>
  <c r="AX839" i="6"/>
  <c r="AW839" i="6"/>
  <c r="AV839" i="6"/>
  <c r="AU839" i="6"/>
  <c r="AT839" i="6"/>
  <c r="AS839" i="6"/>
  <c r="AX838" i="6"/>
  <c r="AW838" i="6"/>
  <c r="AV838" i="6"/>
  <c r="AU838" i="6"/>
  <c r="AT838" i="6"/>
  <c r="AS838" i="6"/>
  <c r="AX837" i="6"/>
  <c r="AW837" i="6"/>
  <c r="AV837" i="6"/>
  <c r="AU837" i="6"/>
  <c r="AT837" i="6"/>
  <c r="AS837" i="6"/>
  <c r="AX836" i="6"/>
  <c r="AW836" i="6"/>
  <c r="AV836" i="6"/>
  <c r="AU836" i="6"/>
  <c r="AT836" i="6"/>
  <c r="AS836" i="6"/>
  <c r="AX835" i="6"/>
  <c r="AW835" i="6"/>
  <c r="AV835" i="6"/>
  <c r="AU835" i="6"/>
  <c r="AT835" i="6"/>
  <c r="AS835" i="6"/>
  <c r="AX834" i="6"/>
  <c r="AW834" i="6"/>
  <c r="AV834" i="6"/>
  <c r="AU834" i="6"/>
  <c r="AT834" i="6"/>
  <c r="AS834" i="6"/>
  <c r="AX833" i="6"/>
  <c r="AW833" i="6"/>
  <c r="AV833" i="6"/>
  <c r="AU833" i="6"/>
  <c r="AT833" i="6"/>
  <c r="AS833" i="6"/>
  <c r="AX832" i="6"/>
  <c r="AW832" i="6"/>
  <c r="AV832" i="6"/>
  <c r="AU832" i="6"/>
  <c r="AT832" i="6"/>
  <c r="AS832" i="6"/>
  <c r="AX831" i="6"/>
  <c r="AW831" i="6"/>
  <c r="AV831" i="6"/>
  <c r="AU831" i="6"/>
  <c r="AT831" i="6"/>
  <c r="AS831" i="6"/>
  <c r="AX830" i="6"/>
  <c r="AW830" i="6"/>
  <c r="AV830" i="6"/>
  <c r="AU830" i="6"/>
  <c r="AT830" i="6"/>
  <c r="AS830" i="6"/>
  <c r="AX829" i="6"/>
  <c r="AW829" i="6"/>
  <c r="AV829" i="6"/>
  <c r="AU829" i="6"/>
  <c r="AT829" i="6"/>
  <c r="AS829" i="6"/>
  <c r="AX828" i="6"/>
  <c r="AW828" i="6"/>
  <c r="AV828" i="6"/>
  <c r="AU828" i="6"/>
  <c r="AT828" i="6"/>
  <c r="AS828" i="6"/>
  <c r="AX827" i="6"/>
  <c r="AW827" i="6"/>
  <c r="AV827" i="6"/>
  <c r="AU827" i="6"/>
  <c r="AT827" i="6"/>
  <c r="AS827" i="6"/>
  <c r="AX826" i="6"/>
  <c r="AW826" i="6"/>
  <c r="AV826" i="6"/>
  <c r="AU826" i="6"/>
  <c r="AT826" i="6"/>
  <c r="AS826" i="6"/>
  <c r="AX825" i="6"/>
  <c r="AW825" i="6"/>
  <c r="AV825" i="6"/>
  <c r="AU825" i="6"/>
  <c r="AT825" i="6"/>
  <c r="AS825" i="6"/>
  <c r="AX824" i="6"/>
  <c r="AW824" i="6"/>
  <c r="AV824" i="6"/>
  <c r="AU824" i="6"/>
  <c r="AT824" i="6"/>
  <c r="AS824" i="6"/>
  <c r="AX823" i="6"/>
  <c r="AW823" i="6"/>
  <c r="AV823" i="6"/>
  <c r="AU823" i="6"/>
  <c r="AT823" i="6"/>
  <c r="AS823" i="6"/>
  <c r="AX822" i="6"/>
  <c r="AW822" i="6"/>
  <c r="AV822" i="6"/>
  <c r="AU822" i="6"/>
  <c r="AT822" i="6"/>
  <c r="AS822" i="6"/>
  <c r="AX821" i="6"/>
  <c r="AW821" i="6"/>
  <c r="AV821" i="6"/>
  <c r="AU821" i="6"/>
  <c r="AT821" i="6"/>
  <c r="AS821" i="6"/>
  <c r="AX820" i="6"/>
  <c r="AW820" i="6"/>
  <c r="AV820" i="6"/>
  <c r="AU820" i="6"/>
  <c r="AT820" i="6"/>
  <c r="AS820" i="6"/>
  <c r="AX819" i="6"/>
  <c r="AW819" i="6"/>
  <c r="AV819" i="6"/>
  <c r="AU819" i="6"/>
  <c r="AT819" i="6"/>
  <c r="AS819" i="6"/>
  <c r="AX818" i="6"/>
  <c r="AW818" i="6"/>
  <c r="AV818" i="6"/>
  <c r="AU818" i="6"/>
  <c r="AT818" i="6"/>
  <c r="AS818" i="6"/>
  <c r="AX817" i="6"/>
  <c r="AW817" i="6"/>
  <c r="AV817" i="6"/>
  <c r="AU817" i="6"/>
  <c r="AT817" i="6"/>
  <c r="AS817" i="6"/>
  <c r="AX816" i="6"/>
  <c r="AW816" i="6"/>
  <c r="AV816" i="6"/>
  <c r="AU816" i="6"/>
  <c r="AT816" i="6"/>
  <c r="AS816" i="6"/>
  <c r="AX815" i="6"/>
  <c r="AW815" i="6"/>
  <c r="AV815" i="6"/>
  <c r="AU815" i="6"/>
  <c r="AT815" i="6"/>
  <c r="AS815" i="6"/>
  <c r="AX814" i="6"/>
  <c r="AW814" i="6"/>
  <c r="AV814" i="6"/>
  <c r="AU814" i="6"/>
  <c r="AT814" i="6"/>
  <c r="AS814" i="6"/>
  <c r="AX813" i="6"/>
  <c r="AW813" i="6"/>
  <c r="AV813" i="6"/>
  <c r="AU813" i="6"/>
  <c r="AT813" i="6"/>
  <c r="AS813" i="6"/>
  <c r="AX812" i="6"/>
  <c r="AW812" i="6"/>
  <c r="AV812" i="6"/>
  <c r="AU812" i="6"/>
  <c r="AT812" i="6"/>
  <c r="AS812" i="6"/>
  <c r="AX811" i="6"/>
  <c r="AW811" i="6"/>
  <c r="AV811" i="6"/>
  <c r="AU811" i="6"/>
  <c r="AT811" i="6"/>
  <c r="AS811" i="6"/>
  <c r="AX810" i="6"/>
  <c r="AW810" i="6"/>
  <c r="AV810" i="6"/>
  <c r="AU810" i="6"/>
  <c r="AT810" i="6"/>
  <c r="AS810" i="6"/>
  <c r="AX809" i="6"/>
  <c r="AW809" i="6"/>
  <c r="AV809" i="6"/>
  <c r="AU809" i="6"/>
  <c r="AT809" i="6"/>
  <c r="AS809" i="6"/>
  <c r="AX808" i="6"/>
  <c r="AW808" i="6"/>
  <c r="AV808" i="6"/>
  <c r="AU808" i="6"/>
  <c r="AT808" i="6"/>
  <c r="AS808" i="6"/>
  <c r="AX807" i="6"/>
  <c r="AW807" i="6"/>
  <c r="AV807" i="6"/>
  <c r="AU807" i="6"/>
  <c r="AT807" i="6"/>
  <c r="AS807" i="6"/>
  <c r="AX806" i="6"/>
  <c r="AW806" i="6"/>
  <c r="AV806" i="6"/>
  <c r="AU806" i="6"/>
  <c r="AT806" i="6"/>
  <c r="AS806" i="6"/>
  <c r="AX805" i="6"/>
  <c r="AW805" i="6"/>
  <c r="AV805" i="6"/>
  <c r="AU805" i="6"/>
  <c r="AT805" i="6"/>
  <c r="AS805" i="6"/>
  <c r="AX804" i="6"/>
  <c r="AW804" i="6"/>
  <c r="AV804" i="6"/>
  <c r="AU804" i="6"/>
  <c r="AT804" i="6"/>
  <c r="AS804" i="6"/>
  <c r="AX803" i="6"/>
  <c r="AW803" i="6"/>
  <c r="AV803" i="6"/>
  <c r="AU803" i="6"/>
  <c r="AT803" i="6"/>
  <c r="AS803" i="6"/>
  <c r="AX802" i="6"/>
  <c r="AW802" i="6"/>
  <c r="AV802" i="6"/>
  <c r="AU802" i="6"/>
  <c r="AT802" i="6"/>
  <c r="AS802" i="6"/>
  <c r="AX801" i="6"/>
  <c r="AW801" i="6"/>
  <c r="AV801" i="6"/>
  <c r="AU801" i="6"/>
  <c r="AT801" i="6"/>
  <c r="AS801" i="6"/>
  <c r="AX800" i="6"/>
  <c r="AW800" i="6"/>
  <c r="AV800" i="6"/>
  <c r="AU800" i="6"/>
  <c r="AT800" i="6"/>
  <c r="AS800" i="6"/>
  <c r="AX799" i="6"/>
  <c r="AW799" i="6"/>
  <c r="AV799" i="6"/>
  <c r="AU799" i="6"/>
  <c r="AT799" i="6"/>
  <c r="AS799" i="6"/>
  <c r="AX798" i="6"/>
  <c r="AW798" i="6"/>
  <c r="AV798" i="6"/>
  <c r="AU798" i="6"/>
  <c r="AT798" i="6"/>
  <c r="AS798" i="6"/>
  <c r="AX797" i="6"/>
  <c r="AW797" i="6"/>
  <c r="AV797" i="6"/>
  <c r="AU797" i="6"/>
  <c r="AT797" i="6"/>
  <c r="AS797" i="6"/>
  <c r="AX796" i="6"/>
  <c r="AW796" i="6"/>
  <c r="AV796" i="6"/>
  <c r="AU796" i="6"/>
  <c r="AT796" i="6"/>
  <c r="AS796" i="6"/>
  <c r="AX795" i="6"/>
  <c r="AW795" i="6"/>
  <c r="AV795" i="6"/>
  <c r="AU795" i="6"/>
  <c r="AT795" i="6"/>
  <c r="AS795" i="6"/>
  <c r="AX794" i="6"/>
  <c r="AW794" i="6"/>
  <c r="AV794" i="6"/>
  <c r="AU794" i="6"/>
  <c r="AT794" i="6"/>
  <c r="AS794" i="6"/>
  <c r="AX793" i="6"/>
  <c r="AW793" i="6"/>
  <c r="AV793" i="6"/>
  <c r="AU793" i="6"/>
  <c r="AT793" i="6"/>
  <c r="AS793" i="6"/>
  <c r="AX792" i="6"/>
  <c r="AW792" i="6"/>
  <c r="AV792" i="6"/>
  <c r="AU792" i="6"/>
  <c r="AT792" i="6"/>
  <c r="AS792" i="6"/>
  <c r="AX791" i="6"/>
  <c r="AW791" i="6"/>
  <c r="AV791" i="6"/>
  <c r="AU791" i="6"/>
  <c r="AT791" i="6"/>
  <c r="AS791" i="6"/>
  <c r="AX790" i="6"/>
  <c r="AW790" i="6"/>
  <c r="AV790" i="6"/>
  <c r="AU790" i="6"/>
  <c r="AT790" i="6"/>
  <c r="AS790" i="6"/>
  <c r="AX789" i="6"/>
  <c r="AW789" i="6"/>
  <c r="AV789" i="6"/>
  <c r="AU789" i="6"/>
  <c r="AT789" i="6"/>
  <c r="AS789" i="6"/>
  <c r="AX788" i="6"/>
  <c r="AW788" i="6"/>
  <c r="AV788" i="6"/>
  <c r="AU788" i="6"/>
  <c r="AT788" i="6"/>
  <c r="AS788" i="6"/>
  <c r="AX787" i="6"/>
  <c r="AW787" i="6"/>
  <c r="AV787" i="6"/>
  <c r="AU787" i="6"/>
  <c r="AT787" i="6"/>
  <c r="AS787" i="6"/>
  <c r="AX786" i="6"/>
  <c r="AW786" i="6"/>
  <c r="AV786" i="6"/>
  <c r="AU786" i="6"/>
  <c r="AT786" i="6"/>
  <c r="AS786" i="6"/>
  <c r="AX785" i="6"/>
  <c r="AW785" i="6"/>
  <c r="AV785" i="6"/>
  <c r="AU785" i="6"/>
  <c r="AT785" i="6"/>
  <c r="AS785" i="6"/>
  <c r="AX784" i="6"/>
  <c r="AW784" i="6"/>
  <c r="AV784" i="6"/>
  <c r="AU784" i="6"/>
  <c r="AT784" i="6"/>
  <c r="AS784" i="6"/>
  <c r="AX783" i="6"/>
  <c r="AW783" i="6"/>
  <c r="AV783" i="6"/>
  <c r="AU783" i="6"/>
  <c r="AT783" i="6"/>
  <c r="AS783" i="6"/>
  <c r="AX782" i="6"/>
  <c r="AW782" i="6"/>
  <c r="AV782" i="6"/>
  <c r="AU782" i="6"/>
  <c r="AT782" i="6"/>
  <c r="AS782" i="6"/>
  <c r="AX781" i="6"/>
  <c r="AW781" i="6"/>
  <c r="AV781" i="6"/>
  <c r="AU781" i="6"/>
  <c r="AT781" i="6"/>
  <c r="AS781" i="6"/>
  <c r="AX780" i="6"/>
  <c r="AW780" i="6"/>
  <c r="AV780" i="6"/>
  <c r="AU780" i="6"/>
  <c r="AT780" i="6"/>
  <c r="AS780" i="6"/>
  <c r="AX779" i="6"/>
  <c r="AW779" i="6"/>
  <c r="AV779" i="6"/>
  <c r="AU779" i="6"/>
  <c r="AT779" i="6"/>
  <c r="AS779" i="6"/>
  <c r="AX778" i="6"/>
  <c r="AW778" i="6"/>
  <c r="AV778" i="6"/>
  <c r="AU778" i="6"/>
  <c r="AT778" i="6"/>
  <c r="AS778" i="6"/>
  <c r="AX777" i="6"/>
  <c r="AW777" i="6"/>
  <c r="AV777" i="6"/>
  <c r="AU777" i="6"/>
  <c r="AT777" i="6"/>
  <c r="AS777" i="6"/>
  <c r="AX776" i="6"/>
  <c r="AW776" i="6"/>
  <c r="AV776" i="6"/>
  <c r="AU776" i="6"/>
  <c r="AT776" i="6"/>
  <c r="AS776" i="6"/>
  <c r="AX775" i="6"/>
  <c r="AW775" i="6"/>
  <c r="AV775" i="6"/>
  <c r="AU775" i="6"/>
  <c r="AT775" i="6"/>
  <c r="AS775" i="6"/>
  <c r="AX774" i="6"/>
  <c r="AW774" i="6"/>
  <c r="AV774" i="6"/>
  <c r="AU774" i="6"/>
  <c r="AT774" i="6"/>
  <c r="AS774" i="6"/>
  <c r="AX773" i="6"/>
  <c r="AW773" i="6"/>
  <c r="AV773" i="6"/>
  <c r="AU773" i="6"/>
  <c r="AT773" i="6"/>
  <c r="AS773" i="6"/>
  <c r="AX772" i="6"/>
  <c r="AW772" i="6"/>
  <c r="AV772" i="6"/>
  <c r="AU772" i="6"/>
  <c r="AT772" i="6"/>
  <c r="AS772" i="6"/>
  <c r="AX771" i="6"/>
  <c r="AW771" i="6"/>
  <c r="AV771" i="6"/>
  <c r="AU771" i="6"/>
  <c r="AT771" i="6"/>
  <c r="AS771" i="6"/>
  <c r="AX770" i="6"/>
  <c r="AW770" i="6"/>
  <c r="AV770" i="6"/>
  <c r="AU770" i="6"/>
  <c r="AT770" i="6"/>
  <c r="AS770" i="6"/>
  <c r="AX769" i="6"/>
  <c r="AW769" i="6"/>
  <c r="AV769" i="6"/>
  <c r="AU769" i="6"/>
  <c r="AT769" i="6"/>
  <c r="AS769" i="6"/>
  <c r="AX768" i="6"/>
  <c r="AW768" i="6"/>
  <c r="AV768" i="6"/>
  <c r="AU768" i="6"/>
  <c r="AT768" i="6"/>
  <c r="AS768" i="6"/>
  <c r="AX767" i="6"/>
  <c r="AW767" i="6"/>
  <c r="AV767" i="6"/>
  <c r="AU767" i="6"/>
  <c r="AT767" i="6"/>
  <c r="AS767" i="6"/>
  <c r="AX766" i="6"/>
  <c r="AW766" i="6"/>
  <c r="AV766" i="6"/>
  <c r="AU766" i="6"/>
  <c r="AT766" i="6"/>
  <c r="AS766" i="6"/>
  <c r="AX765" i="6"/>
  <c r="AW765" i="6"/>
  <c r="AV765" i="6"/>
  <c r="AU765" i="6"/>
  <c r="AT765" i="6"/>
  <c r="AS765" i="6"/>
  <c r="AX764" i="6"/>
  <c r="AW764" i="6"/>
  <c r="AV764" i="6"/>
  <c r="AU764" i="6"/>
  <c r="AT764" i="6"/>
  <c r="AS764" i="6"/>
  <c r="AX763" i="6"/>
  <c r="AW763" i="6"/>
  <c r="AV763" i="6"/>
  <c r="AU763" i="6"/>
  <c r="AT763" i="6"/>
  <c r="AS763" i="6"/>
  <c r="AX762" i="6"/>
  <c r="AW762" i="6"/>
  <c r="AV762" i="6"/>
  <c r="AU762" i="6"/>
  <c r="AT762" i="6"/>
  <c r="AS762" i="6"/>
  <c r="AX761" i="6"/>
  <c r="AW761" i="6"/>
  <c r="AV761" i="6"/>
  <c r="AU761" i="6"/>
  <c r="AT761" i="6"/>
  <c r="AS761" i="6"/>
  <c r="AX760" i="6"/>
  <c r="AW760" i="6"/>
  <c r="AV760" i="6"/>
  <c r="AU760" i="6"/>
  <c r="AT760" i="6"/>
  <c r="AS760" i="6"/>
  <c r="AX759" i="6"/>
  <c r="AW759" i="6"/>
  <c r="AV759" i="6"/>
  <c r="AU759" i="6"/>
  <c r="AT759" i="6"/>
  <c r="AS759" i="6"/>
  <c r="AX758" i="6"/>
  <c r="AW758" i="6"/>
  <c r="AV758" i="6"/>
  <c r="AU758" i="6"/>
  <c r="AT758" i="6"/>
  <c r="AS758" i="6"/>
  <c r="AX757" i="6"/>
  <c r="AW757" i="6"/>
  <c r="AV757" i="6"/>
  <c r="AU757" i="6"/>
  <c r="AT757" i="6"/>
  <c r="AS757" i="6"/>
  <c r="AX756" i="6"/>
  <c r="AW756" i="6"/>
  <c r="AV756" i="6"/>
  <c r="AU756" i="6"/>
  <c r="AT756" i="6"/>
  <c r="AS756" i="6"/>
  <c r="AX755" i="6"/>
  <c r="AW755" i="6"/>
  <c r="AV755" i="6"/>
  <c r="AU755" i="6"/>
  <c r="AT755" i="6"/>
  <c r="AS755" i="6"/>
  <c r="AX754" i="6"/>
  <c r="AW754" i="6"/>
  <c r="AV754" i="6"/>
  <c r="AU754" i="6"/>
  <c r="AT754" i="6"/>
  <c r="AS754" i="6"/>
  <c r="AX753" i="6"/>
  <c r="AW753" i="6"/>
  <c r="AV753" i="6"/>
  <c r="AU753" i="6"/>
  <c r="AT753" i="6"/>
  <c r="AS753" i="6"/>
  <c r="AX752" i="6"/>
  <c r="AW752" i="6"/>
  <c r="AV752" i="6"/>
  <c r="AU752" i="6"/>
  <c r="AT752" i="6"/>
  <c r="AS752" i="6"/>
  <c r="AX751" i="6"/>
  <c r="AW751" i="6"/>
  <c r="AV751" i="6"/>
  <c r="AU751" i="6"/>
  <c r="AT751" i="6"/>
  <c r="AS751" i="6"/>
  <c r="AX750" i="6"/>
  <c r="AW750" i="6"/>
  <c r="AV750" i="6"/>
  <c r="AU750" i="6"/>
  <c r="AT750" i="6"/>
  <c r="AS750" i="6"/>
  <c r="AX749" i="6"/>
  <c r="AW749" i="6"/>
  <c r="AV749" i="6"/>
  <c r="AU749" i="6"/>
  <c r="AT749" i="6"/>
  <c r="AS749" i="6"/>
  <c r="AX748" i="6"/>
  <c r="AW748" i="6"/>
  <c r="AV748" i="6"/>
  <c r="AU748" i="6"/>
  <c r="AT748" i="6"/>
  <c r="AS748" i="6"/>
  <c r="AX747" i="6"/>
  <c r="AW747" i="6"/>
  <c r="AV747" i="6"/>
  <c r="AU747" i="6"/>
  <c r="AT747" i="6"/>
  <c r="AS747" i="6"/>
  <c r="AX746" i="6"/>
  <c r="AW746" i="6"/>
  <c r="AV746" i="6"/>
  <c r="AU746" i="6"/>
  <c r="AT746" i="6"/>
  <c r="AS746" i="6"/>
  <c r="AX745" i="6"/>
  <c r="AW745" i="6"/>
  <c r="AV745" i="6"/>
  <c r="AU745" i="6"/>
  <c r="AT745" i="6"/>
  <c r="AS745" i="6"/>
  <c r="AX744" i="6"/>
  <c r="AW744" i="6"/>
  <c r="AV744" i="6"/>
  <c r="AU744" i="6"/>
  <c r="AT744" i="6"/>
  <c r="AS744" i="6"/>
  <c r="AX743" i="6"/>
  <c r="AW743" i="6"/>
  <c r="AV743" i="6"/>
  <c r="AU743" i="6"/>
  <c r="AT743" i="6"/>
  <c r="AS743" i="6"/>
  <c r="AX742" i="6"/>
  <c r="AW742" i="6"/>
  <c r="AV742" i="6"/>
  <c r="AU742" i="6"/>
  <c r="AT742" i="6"/>
  <c r="AS742" i="6"/>
  <c r="AX741" i="6"/>
  <c r="AW741" i="6"/>
  <c r="AV741" i="6"/>
  <c r="AU741" i="6"/>
  <c r="AT741" i="6"/>
  <c r="AS741" i="6"/>
  <c r="AX740" i="6"/>
  <c r="AW740" i="6"/>
  <c r="AV740" i="6"/>
  <c r="AU740" i="6"/>
  <c r="AT740" i="6"/>
  <c r="AS740" i="6"/>
  <c r="AX739" i="6"/>
  <c r="AW739" i="6"/>
  <c r="AV739" i="6"/>
  <c r="AU739" i="6"/>
  <c r="AT739" i="6"/>
  <c r="AS739" i="6"/>
  <c r="AX738" i="6"/>
  <c r="AW738" i="6"/>
  <c r="AV738" i="6"/>
  <c r="AU738" i="6"/>
  <c r="AT738" i="6"/>
  <c r="AS738" i="6"/>
  <c r="AX737" i="6"/>
  <c r="AW737" i="6"/>
  <c r="AV737" i="6"/>
  <c r="AU737" i="6"/>
  <c r="AT737" i="6"/>
  <c r="AS737" i="6"/>
  <c r="AX736" i="6"/>
  <c r="AW736" i="6"/>
  <c r="AV736" i="6"/>
  <c r="AU736" i="6"/>
  <c r="AT736" i="6"/>
  <c r="AS736" i="6"/>
  <c r="AX735" i="6"/>
  <c r="AW735" i="6"/>
  <c r="AV735" i="6"/>
  <c r="AU735" i="6"/>
  <c r="AT735" i="6"/>
  <c r="AS735" i="6"/>
  <c r="AX734" i="6"/>
  <c r="AW734" i="6"/>
  <c r="AV734" i="6"/>
  <c r="AU734" i="6"/>
  <c r="AT734" i="6"/>
  <c r="AS734" i="6"/>
  <c r="AX733" i="6"/>
  <c r="AW733" i="6"/>
  <c r="AV733" i="6"/>
  <c r="AU733" i="6"/>
  <c r="AT733" i="6"/>
  <c r="AS733" i="6"/>
  <c r="AX732" i="6"/>
  <c r="AW732" i="6"/>
  <c r="AV732" i="6"/>
  <c r="AU732" i="6"/>
  <c r="AT732" i="6"/>
  <c r="AS732" i="6"/>
  <c r="AX731" i="6"/>
  <c r="AW731" i="6"/>
  <c r="AV731" i="6"/>
  <c r="AU731" i="6"/>
  <c r="AT731" i="6"/>
  <c r="AS731" i="6"/>
  <c r="AX730" i="6"/>
  <c r="AW730" i="6"/>
  <c r="AV730" i="6"/>
  <c r="AU730" i="6"/>
  <c r="AT730" i="6"/>
  <c r="AS730" i="6"/>
  <c r="AX729" i="6"/>
  <c r="AW729" i="6"/>
  <c r="AV729" i="6"/>
  <c r="AU729" i="6"/>
  <c r="AT729" i="6"/>
  <c r="AS729" i="6"/>
  <c r="AX728" i="6"/>
  <c r="AW728" i="6"/>
  <c r="AV728" i="6"/>
  <c r="AU728" i="6"/>
  <c r="AT728" i="6"/>
  <c r="AS728" i="6"/>
  <c r="AX727" i="6"/>
  <c r="AW727" i="6"/>
  <c r="AV727" i="6"/>
  <c r="AU727" i="6"/>
  <c r="AT727" i="6"/>
  <c r="AS727" i="6"/>
  <c r="AX726" i="6"/>
  <c r="AW726" i="6"/>
  <c r="AV726" i="6"/>
  <c r="AU726" i="6"/>
  <c r="AT726" i="6"/>
  <c r="AS726" i="6"/>
  <c r="AX725" i="6"/>
  <c r="AW725" i="6"/>
  <c r="AV725" i="6"/>
  <c r="AU725" i="6"/>
  <c r="AT725" i="6"/>
  <c r="AS725" i="6"/>
  <c r="AX724" i="6"/>
  <c r="AW724" i="6"/>
  <c r="AV724" i="6"/>
  <c r="AU724" i="6"/>
  <c r="AT724" i="6"/>
  <c r="AS724" i="6"/>
  <c r="AX723" i="6"/>
  <c r="AW723" i="6"/>
  <c r="AV723" i="6"/>
  <c r="AU723" i="6"/>
  <c r="AT723" i="6"/>
  <c r="AS723" i="6"/>
  <c r="AX722" i="6"/>
  <c r="AW722" i="6"/>
  <c r="AV722" i="6"/>
  <c r="AU722" i="6"/>
  <c r="AT722" i="6"/>
  <c r="AS722" i="6"/>
  <c r="AX721" i="6"/>
  <c r="AW721" i="6"/>
  <c r="AV721" i="6"/>
  <c r="AU721" i="6"/>
  <c r="AT721" i="6"/>
  <c r="AS721" i="6"/>
  <c r="AX720" i="6"/>
  <c r="AW720" i="6"/>
  <c r="AV720" i="6"/>
  <c r="AU720" i="6"/>
  <c r="AT720" i="6"/>
  <c r="AS720" i="6"/>
  <c r="AX719" i="6"/>
  <c r="AW719" i="6"/>
  <c r="AV719" i="6"/>
  <c r="AU719" i="6"/>
  <c r="AT719" i="6"/>
  <c r="AS719" i="6"/>
  <c r="AX718" i="6"/>
  <c r="AW718" i="6"/>
  <c r="AV718" i="6"/>
  <c r="AU718" i="6"/>
  <c r="AT718" i="6"/>
  <c r="AS718" i="6"/>
  <c r="AX717" i="6"/>
  <c r="AW717" i="6"/>
  <c r="AV717" i="6"/>
  <c r="AU717" i="6"/>
  <c r="AT717" i="6"/>
  <c r="AS717" i="6"/>
  <c r="AX716" i="6"/>
  <c r="AW716" i="6"/>
  <c r="AV716" i="6"/>
  <c r="AU716" i="6"/>
  <c r="AT716" i="6"/>
  <c r="AS716" i="6"/>
  <c r="AX715" i="6"/>
  <c r="AW715" i="6"/>
  <c r="AV715" i="6"/>
  <c r="AU715" i="6"/>
  <c r="AT715" i="6"/>
  <c r="AS715" i="6"/>
  <c r="AX714" i="6"/>
  <c r="AW714" i="6"/>
  <c r="AV714" i="6"/>
  <c r="AU714" i="6"/>
  <c r="AT714" i="6"/>
  <c r="AS714" i="6"/>
  <c r="AX713" i="6"/>
  <c r="AW713" i="6"/>
  <c r="AV713" i="6"/>
  <c r="AU713" i="6"/>
  <c r="AT713" i="6"/>
  <c r="AS713" i="6"/>
  <c r="AX712" i="6"/>
  <c r="AW712" i="6"/>
  <c r="AV712" i="6"/>
  <c r="AU712" i="6"/>
  <c r="AT712" i="6"/>
  <c r="AS712" i="6"/>
  <c r="AX711" i="6"/>
  <c r="AW711" i="6"/>
  <c r="AV711" i="6"/>
  <c r="AU711" i="6"/>
  <c r="AT711" i="6"/>
  <c r="AS711" i="6"/>
  <c r="AX710" i="6"/>
  <c r="AW710" i="6"/>
  <c r="AV710" i="6"/>
  <c r="AU710" i="6"/>
  <c r="AT710" i="6"/>
  <c r="AS710" i="6"/>
  <c r="AX709" i="6"/>
  <c r="AW709" i="6"/>
  <c r="AV709" i="6"/>
  <c r="AU709" i="6"/>
  <c r="AT709" i="6"/>
  <c r="AS709" i="6"/>
  <c r="AX708" i="6"/>
  <c r="AW708" i="6"/>
  <c r="AV708" i="6"/>
  <c r="AU708" i="6"/>
  <c r="AT708" i="6"/>
  <c r="AS708" i="6"/>
  <c r="AX707" i="6"/>
  <c r="AW707" i="6"/>
  <c r="AV707" i="6"/>
  <c r="AU707" i="6"/>
  <c r="AT707" i="6"/>
  <c r="AS707" i="6"/>
  <c r="AX706" i="6"/>
  <c r="AW706" i="6"/>
  <c r="AV706" i="6"/>
  <c r="AU706" i="6"/>
  <c r="AT706" i="6"/>
  <c r="AS706" i="6"/>
  <c r="AX705" i="6"/>
  <c r="AW705" i="6"/>
  <c r="AV705" i="6"/>
  <c r="AU705" i="6"/>
  <c r="AT705" i="6"/>
  <c r="AS705" i="6"/>
  <c r="AX704" i="6"/>
  <c r="AW704" i="6"/>
  <c r="AV704" i="6"/>
  <c r="AU704" i="6"/>
  <c r="AT704" i="6"/>
  <c r="AS704" i="6"/>
  <c r="AX703" i="6"/>
  <c r="AW703" i="6"/>
  <c r="AV703" i="6"/>
  <c r="AU703" i="6"/>
  <c r="AT703" i="6"/>
  <c r="AS703" i="6"/>
  <c r="AX702" i="6"/>
  <c r="AW702" i="6"/>
  <c r="AV702" i="6"/>
  <c r="AU702" i="6"/>
  <c r="AT702" i="6"/>
  <c r="AS702" i="6"/>
  <c r="AX701" i="6"/>
  <c r="AW701" i="6"/>
  <c r="AV701" i="6"/>
  <c r="AU701" i="6"/>
  <c r="AT701" i="6"/>
  <c r="AS701" i="6"/>
  <c r="AX700" i="6"/>
  <c r="AW700" i="6"/>
  <c r="AV700" i="6"/>
  <c r="AU700" i="6"/>
  <c r="AT700" i="6"/>
  <c r="AS700" i="6"/>
  <c r="AX699" i="6"/>
  <c r="AW699" i="6"/>
  <c r="AV699" i="6"/>
  <c r="AU699" i="6"/>
  <c r="AT699" i="6"/>
  <c r="AS699" i="6"/>
  <c r="AX698" i="6"/>
  <c r="AW698" i="6"/>
  <c r="AV698" i="6"/>
  <c r="AU698" i="6"/>
  <c r="AT698" i="6"/>
  <c r="AS698" i="6"/>
  <c r="AX697" i="6"/>
  <c r="AW697" i="6"/>
  <c r="AV697" i="6"/>
  <c r="AU697" i="6"/>
  <c r="AT697" i="6"/>
  <c r="AS697" i="6"/>
  <c r="AX696" i="6"/>
  <c r="AW696" i="6"/>
  <c r="AV696" i="6"/>
  <c r="AU696" i="6"/>
  <c r="AT696" i="6"/>
  <c r="AS696" i="6"/>
  <c r="AX695" i="6"/>
  <c r="AW695" i="6"/>
  <c r="AV695" i="6"/>
  <c r="AU695" i="6"/>
  <c r="AT695" i="6"/>
  <c r="AS695" i="6"/>
  <c r="AX694" i="6"/>
  <c r="AW694" i="6"/>
  <c r="AV694" i="6"/>
  <c r="AU694" i="6"/>
  <c r="AT694" i="6"/>
  <c r="AS694" i="6"/>
  <c r="AX693" i="6"/>
  <c r="AW693" i="6"/>
  <c r="AV693" i="6"/>
  <c r="AU693" i="6"/>
  <c r="AT693" i="6"/>
  <c r="AS693" i="6"/>
  <c r="AX692" i="6"/>
  <c r="AW692" i="6"/>
  <c r="AV692" i="6"/>
  <c r="AU692" i="6"/>
  <c r="AT692" i="6"/>
  <c r="AS692" i="6"/>
  <c r="AX691" i="6"/>
  <c r="AW691" i="6"/>
  <c r="AV691" i="6"/>
  <c r="AU691" i="6"/>
  <c r="AT691" i="6"/>
  <c r="AS691" i="6"/>
  <c r="AX690" i="6"/>
  <c r="AW690" i="6"/>
  <c r="AV690" i="6"/>
  <c r="AU690" i="6"/>
  <c r="AT690" i="6"/>
  <c r="AS690" i="6"/>
  <c r="AX689" i="6"/>
  <c r="AW689" i="6"/>
  <c r="AV689" i="6"/>
  <c r="AU689" i="6"/>
  <c r="AT689" i="6"/>
  <c r="AS689" i="6"/>
  <c r="AX688" i="6"/>
  <c r="AW688" i="6"/>
  <c r="AV688" i="6"/>
  <c r="AU688" i="6"/>
  <c r="AT688" i="6"/>
  <c r="AS688" i="6"/>
  <c r="AX687" i="6"/>
  <c r="AW687" i="6"/>
  <c r="AV687" i="6"/>
  <c r="AU687" i="6"/>
  <c r="AT687" i="6"/>
  <c r="AS687" i="6"/>
  <c r="AX686" i="6"/>
  <c r="AW686" i="6"/>
  <c r="AV686" i="6"/>
  <c r="AU686" i="6"/>
  <c r="AT686" i="6"/>
  <c r="AS686" i="6"/>
  <c r="AX685" i="6"/>
  <c r="AW685" i="6"/>
  <c r="AV685" i="6"/>
  <c r="AU685" i="6"/>
  <c r="AT685" i="6"/>
  <c r="AS685" i="6"/>
  <c r="AX684" i="6"/>
  <c r="AW684" i="6"/>
  <c r="AV684" i="6"/>
  <c r="AU684" i="6"/>
  <c r="AT684" i="6"/>
  <c r="AS684" i="6"/>
  <c r="AX683" i="6"/>
  <c r="AW683" i="6"/>
  <c r="AV683" i="6"/>
  <c r="AU683" i="6"/>
  <c r="AT683" i="6"/>
  <c r="AS683" i="6"/>
  <c r="AX682" i="6"/>
  <c r="AW682" i="6"/>
  <c r="AV682" i="6"/>
  <c r="AU682" i="6"/>
  <c r="AT682" i="6"/>
  <c r="AS682" i="6"/>
  <c r="AX681" i="6"/>
  <c r="AW681" i="6"/>
  <c r="AV681" i="6"/>
  <c r="AU681" i="6"/>
  <c r="AT681" i="6"/>
  <c r="AS681" i="6"/>
  <c r="AX680" i="6"/>
  <c r="AW680" i="6"/>
  <c r="AV680" i="6"/>
  <c r="AU680" i="6"/>
  <c r="AT680" i="6"/>
  <c r="AS680" i="6"/>
  <c r="AX679" i="6"/>
  <c r="AW679" i="6"/>
  <c r="AV679" i="6"/>
  <c r="AU679" i="6"/>
  <c r="AT679" i="6"/>
  <c r="AS679" i="6"/>
  <c r="AX678" i="6"/>
  <c r="AW678" i="6"/>
  <c r="AV678" i="6"/>
  <c r="AU678" i="6"/>
  <c r="AT678" i="6"/>
  <c r="AS678" i="6"/>
  <c r="AX677" i="6"/>
  <c r="AW677" i="6"/>
  <c r="AV677" i="6"/>
  <c r="AU677" i="6"/>
  <c r="AT677" i="6"/>
  <c r="AS677" i="6"/>
  <c r="AX676" i="6"/>
  <c r="AW676" i="6"/>
  <c r="AV676" i="6"/>
  <c r="AU676" i="6"/>
  <c r="AT676" i="6"/>
  <c r="AS676" i="6"/>
  <c r="AX675" i="6"/>
  <c r="AW675" i="6"/>
  <c r="AV675" i="6"/>
  <c r="AU675" i="6"/>
  <c r="AT675" i="6"/>
  <c r="AS675" i="6"/>
  <c r="AX674" i="6"/>
  <c r="AW674" i="6"/>
  <c r="AV674" i="6"/>
  <c r="AU674" i="6"/>
  <c r="AT674" i="6"/>
  <c r="AS674" i="6"/>
  <c r="AX673" i="6"/>
  <c r="AW673" i="6"/>
  <c r="AV673" i="6"/>
  <c r="AU673" i="6"/>
  <c r="AT673" i="6"/>
  <c r="AS673" i="6"/>
  <c r="AX672" i="6"/>
  <c r="AW672" i="6"/>
  <c r="AV672" i="6"/>
  <c r="AU672" i="6"/>
  <c r="AT672" i="6"/>
  <c r="AS672" i="6"/>
  <c r="AX671" i="6"/>
  <c r="AW671" i="6"/>
  <c r="AV671" i="6"/>
  <c r="AU671" i="6"/>
  <c r="AT671" i="6"/>
  <c r="AS671" i="6"/>
  <c r="AX670" i="6"/>
  <c r="AW670" i="6"/>
  <c r="AV670" i="6"/>
  <c r="AU670" i="6"/>
  <c r="AT670" i="6"/>
  <c r="AS670" i="6"/>
  <c r="AX669" i="6"/>
  <c r="AW669" i="6"/>
  <c r="AV669" i="6"/>
  <c r="AU669" i="6"/>
  <c r="AT669" i="6"/>
  <c r="AS669" i="6"/>
  <c r="AX668" i="6"/>
  <c r="AW668" i="6"/>
  <c r="AV668" i="6"/>
  <c r="AU668" i="6"/>
  <c r="AT668" i="6"/>
  <c r="AS668" i="6"/>
  <c r="AX667" i="6"/>
  <c r="AW667" i="6"/>
  <c r="AV667" i="6"/>
  <c r="AU667" i="6"/>
  <c r="AT667" i="6"/>
  <c r="AS667" i="6"/>
  <c r="AX666" i="6"/>
  <c r="AW666" i="6"/>
  <c r="AV666" i="6"/>
  <c r="AU666" i="6"/>
  <c r="AT666" i="6"/>
  <c r="AS666" i="6"/>
  <c r="AX665" i="6"/>
  <c r="AW665" i="6"/>
  <c r="AV665" i="6"/>
  <c r="AU665" i="6"/>
  <c r="AT665" i="6"/>
  <c r="AS665" i="6"/>
  <c r="AX664" i="6"/>
  <c r="AW664" i="6"/>
  <c r="AV664" i="6"/>
  <c r="AU664" i="6"/>
  <c r="AT664" i="6"/>
  <c r="AS664" i="6"/>
  <c r="AX663" i="6"/>
  <c r="AW663" i="6"/>
  <c r="AV663" i="6"/>
  <c r="AU663" i="6"/>
  <c r="AT663" i="6"/>
  <c r="AS663" i="6"/>
  <c r="AX662" i="6"/>
  <c r="AW662" i="6"/>
  <c r="AV662" i="6"/>
  <c r="AU662" i="6"/>
  <c r="AT662" i="6"/>
  <c r="AS662" i="6"/>
  <c r="AX661" i="6"/>
  <c r="AW661" i="6"/>
  <c r="AV661" i="6"/>
  <c r="AU661" i="6"/>
  <c r="AT661" i="6"/>
  <c r="AS661" i="6"/>
  <c r="AX660" i="6"/>
  <c r="AW660" i="6"/>
  <c r="AV660" i="6"/>
  <c r="AU660" i="6"/>
  <c r="AT660" i="6"/>
  <c r="AS660" i="6"/>
  <c r="AX659" i="6"/>
  <c r="AW659" i="6"/>
  <c r="AV659" i="6"/>
  <c r="AU659" i="6"/>
  <c r="AT659" i="6"/>
  <c r="AS659" i="6"/>
  <c r="AX658" i="6"/>
  <c r="AW658" i="6"/>
  <c r="AV658" i="6"/>
  <c r="AU658" i="6"/>
  <c r="AT658" i="6"/>
  <c r="AS658" i="6"/>
  <c r="AX657" i="6"/>
  <c r="AW657" i="6"/>
  <c r="AV657" i="6"/>
  <c r="AU657" i="6"/>
  <c r="AT657" i="6"/>
  <c r="AS657" i="6"/>
  <c r="AX656" i="6"/>
  <c r="AW656" i="6"/>
  <c r="AV656" i="6"/>
  <c r="AU656" i="6"/>
  <c r="AT656" i="6"/>
  <c r="AS656" i="6"/>
  <c r="AX655" i="6"/>
  <c r="AW655" i="6"/>
  <c r="AV655" i="6"/>
  <c r="AU655" i="6"/>
  <c r="AT655" i="6"/>
  <c r="AS655" i="6"/>
  <c r="AX654" i="6"/>
  <c r="AW654" i="6"/>
  <c r="AV654" i="6"/>
  <c r="AU654" i="6"/>
  <c r="AT654" i="6"/>
  <c r="AS654" i="6"/>
  <c r="AX653" i="6"/>
  <c r="AW653" i="6"/>
  <c r="AV653" i="6"/>
  <c r="AU653" i="6"/>
  <c r="AT653" i="6"/>
  <c r="AS653" i="6"/>
  <c r="AX652" i="6"/>
  <c r="AW652" i="6"/>
  <c r="AV652" i="6"/>
  <c r="AU652" i="6"/>
  <c r="AT652" i="6"/>
  <c r="AS652" i="6"/>
  <c r="AX651" i="6"/>
  <c r="AW651" i="6"/>
  <c r="AV651" i="6"/>
  <c r="AU651" i="6"/>
  <c r="AT651" i="6"/>
  <c r="AS651" i="6"/>
  <c r="AX650" i="6"/>
  <c r="AW650" i="6"/>
  <c r="AV650" i="6"/>
  <c r="AU650" i="6"/>
  <c r="AT650" i="6"/>
  <c r="AS650" i="6"/>
  <c r="AX649" i="6"/>
  <c r="AW649" i="6"/>
  <c r="AV649" i="6"/>
  <c r="AU649" i="6"/>
  <c r="AT649" i="6"/>
  <c r="AS649" i="6"/>
  <c r="AX648" i="6"/>
  <c r="AW648" i="6"/>
  <c r="AV648" i="6"/>
  <c r="AU648" i="6"/>
  <c r="AT648" i="6"/>
  <c r="AS648" i="6"/>
  <c r="AX647" i="6"/>
  <c r="AW647" i="6"/>
  <c r="AV647" i="6"/>
  <c r="AU647" i="6"/>
  <c r="AT647" i="6"/>
  <c r="AS647" i="6"/>
  <c r="AX646" i="6"/>
  <c r="AW646" i="6"/>
  <c r="AV646" i="6"/>
  <c r="AU646" i="6"/>
  <c r="AT646" i="6"/>
  <c r="AS646" i="6"/>
  <c r="AX645" i="6"/>
  <c r="AW645" i="6"/>
  <c r="AV645" i="6"/>
  <c r="AU645" i="6"/>
  <c r="AT645" i="6"/>
  <c r="AS645" i="6"/>
  <c r="AX644" i="6"/>
  <c r="AW644" i="6"/>
  <c r="AV644" i="6"/>
  <c r="AU644" i="6"/>
  <c r="AT644" i="6"/>
  <c r="AS644" i="6"/>
  <c r="AX643" i="6"/>
  <c r="AW643" i="6"/>
  <c r="AV643" i="6"/>
  <c r="AU643" i="6"/>
  <c r="AT643" i="6"/>
  <c r="AS643" i="6"/>
  <c r="AX642" i="6"/>
  <c r="AW642" i="6"/>
  <c r="AV642" i="6"/>
  <c r="AU642" i="6"/>
  <c r="AT642" i="6"/>
  <c r="AS642" i="6"/>
  <c r="AX641" i="6"/>
  <c r="AW641" i="6"/>
  <c r="AV641" i="6"/>
  <c r="AU641" i="6"/>
  <c r="AT641" i="6"/>
  <c r="AS641" i="6"/>
  <c r="AX640" i="6"/>
  <c r="AW640" i="6"/>
  <c r="AV640" i="6"/>
  <c r="AU640" i="6"/>
  <c r="AT640" i="6"/>
  <c r="AS640" i="6"/>
  <c r="AX639" i="6"/>
  <c r="AW639" i="6"/>
  <c r="AV639" i="6"/>
  <c r="AU639" i="6"/>
  <c r="AT639" i="6"/>
  <c r="AS639" i="6"/>
  <c r="AX638" i="6"/>
  <c r="AW638" i="6"/>
  <c r="AV638" i="6"/>
  <c r="AU638" i="6"/>
  <c r="AT638" i="6"/>
  <c r="AS638" i="6"/>
  <c r="AX637" i="6"/>
  <c r="AW637" i="6"/>
  <c r="AV637" i="6"/>
  <c r="AU637" i="6"/>
  <c r="AT637" i="6"/>
  <c r="AS637" i="6"/>
  <c r="AX636" i="6"/>
  <c r="AW636" i="6"/>
  <c r="AV636" i="6"/>
  <c r="AU636" i="6"/>
  <c r="AT636" i="6"/>
  <c r="AS636" i="6"/>
  <c r="AX635" i="6"/>
  <c r="AW635" i="6"/>
  <c r="AV635" i="6"/>
  <c r="AU635" i="6"/>
  <c r="AT635" i="6"/>
  <c r="AS635" i="6"/>
  <c r="AX634" i="6"/>
  <c r="AW634" i="6"/>
  <c r="AV634" i="6"/>
  <c r="AU634" i="6"/>
  <c r="AT634" i="6"/>
  <c r="AS634" i="6"/>
  <c r="AX633" i="6"/>
  <c r="AW633" i="6"/>
  <c r="AV633" i="6"/>
  <c r="AU633" i="6"/>
  <c r="AT633" i="6"/>
  <c r="AS633" i="6"/>
  <c r="AX632" i="6"/>
  <c r="AW632" i="6"/>
  <c r="AV632" i="6"/>
  <c r="AU632" i="6"/>
  <c r="AT632" i="6"/>
  <c r="AS632" i="6"/>
  <c r="AX631" i="6"/>
  <c r="AW631" i="6"/>
  <c r="AV631" i="6"/>
  <c r="AU631" i="6"/>
  <c r="AT631" i="6"/>
  <c r="AS631" i="6"/>
  <c r="AX630" i="6"/>
  <c r="AW630" i="6"/>
  <c r="AV630" i="6"/>
  <c r="AU630" i="6"/>
  <c r="AT630" i="6"/>
  <c r="AS630" i="6"/>
  <c r="AX629" i="6"/>
  <c r="AW629" i="6"/>
  <c r="AV629" i="6"/>
  <c r="AU629" i="6"/>
  <c r="AT629" i="6"/>
  <c r="AS629" i="6"/>
  <c r="AX628" i="6"/>
  <c r="AW628" i="6"/>
  <c r="AV628" i="6"/>
  <c r="AU628" i="6"/>
  <c r="AT628" i="6"/>
  <c r="AS628" i="6"/>
  <c r="AX627" i="6"/>
  <c r="AW627" i="6"/>
  <c r="AV627" i="6"/>
  <c r="AU627" i="6"/>
  <c r="AT627" i="6"/>
  <c r="AS627" i="6"/>
  <c r="AX626" i="6"/>
  <c r="AW626" i="6"/>
  <c r="AV626" i="6"/>
  <c r="AU626" i="6"/>
  <c r="AT626" i="6"/>
  <c r="AS626" i="6"/>
  <c r="AX625" i="6"/>
  <c r="AW625" i="6"/>
  <c r="AV625" i="6"/>
  <c r="AU625" i="6"/>
  <c r="AT625" i="6"/>
  <c r="AS625" i="6"/>
  <c r="AX624" i="6"/>
  <c r="AW624" i="6"/>
  <c r="AV624" i="6"/>
  <c r="AU624" i="6"/>
  <c r="AT624" i="6"/>
  <c r="AS624" i="6"/>
  <c r="AX623" i="6"/>
  <c r="AW623" i="6"/>
  <c r="AV623" i="6"/>
  <c r="AU623" i="6"/>
  <c r="AT623" i="6"/>
  <c r="AS623" i="6"/>
  <c r="AX622" i="6"/>
  <c r="AW622" i="6"/>
  <c r="AV622" i="6"/>
  <c r="AU622" i="6"/>
  <c r="AT622" i="6"/>
  <c r="AS622" i="6"/>
  <c r="AX621" i="6"/>
  <c r="AW621" i="6"/>
  <c r="AV621" i="6"/>
  <c r="AU621" i="6"/>
  <c r="AT621" i="6"/>
  <c r="AS621" i="6"/>
  <c r="AX620" i="6"/>
  <c r="AW620" i="6"/>
  <c r="AV620" i="6"/>
  <c r="AU620" i="6"/>
  <c r="AT620" i="6"/>
  <c r="AS620" i="6"/>
  <c r="AX619" i="6"/>
  <c r="AW619" i="6"/>
  <c r="AV619" i="6"/>
  <c r="AU619" i="6"/>
  <c r="AT619" i="6"/>
  <c r="AS619" i="6"/>
  <c r="AX618" i="6"/>
  <c r="AW618" i="6"/>
  <c r="AV618" i="6"/>
  <c r="AU618" i="6"/>
  <c r="AT618" i="6"/>
  <c r="AS618" i="6"/>
  <c r="AX617" i="6"/>
  <c r="AW617" i="6"/>
  <c r="AV617" i="6"/>
  <c r="AU617" i="6"/>
  <c r="AT617" i="6"/>
  <c r="AS617" i="6"/>
  <c r="AX616" i="6"/>
  <c r="AW616" i="6"/>
  <c r="AV616" i="6"/>
  <c r="AU616" i="6"/>
  <c r="AT616" i="6"/>
  <c r="AS616" i="6"/>
  <c r="AX615" i="6"/>
  <c r="AW615" i="6"/>
  <c r="AV615" i="6"/>
  <c r="AU615" i="6"/>
  <c r="AT615" i="6"/>
  <c r="AS615" i="6"/>
  <c r="AX614" i="6"/>
  <c r="AW614" i="6"/>
  <c r="AV614" i="6"/>
  <c r="AU614" i="6"/>
  <c r="AT614" i="6"/>
  <c r="AS614" i="6"/>
  <c r="AX613" i="6"/>
  <c r="AW613" i="6"/>
  <c r="AV613" i="6"/>
  <c r="AU613" i="6"/>
  <c r="AT613" i="6"/>
  <c r="AS613" i="6"/>
  <c r="AX612" i="6"/>
  <c r="AW612" i="6"/>
  <c r="AV612" i="6"/>
  <c r="AU612" i="6"/>
  <c r="AT612" i="6"/>
  <c r="AS612" i="6"/>
  <c r="AX611" i="6"/>
  <c r="AW611" i="6"/>
  <c r="AV611" i="6"/>
  <c r="AU611" i="6"/>
  <c r="AT611" i="6"/>
  <c r="AS611" i="6"/>
  <c r="AX610" i="6"/>
  <c r="AW610" i="6"/>
  <c r="AV610" i="6"/>
  <c r="AU610" i="6"/>
  <c r="AT610" i="6"/>
  <c r="AS610" i="6"/>
  <c r="AX609" i="6"/>
  <c r="AW609" i="6"/>
  <c r="AV609" i="6"/>
  <c r="AU609" i="6"/>
  <c r="AT609" i="6"/>
  <c r="AS609" i="6"/>
  <c r="AX608" i="6"/>
  <c r="AW608" i="6"/>
  <c r="AV608" i="6"/>
  <c r="AU608" i="6"/>
  <c r="AT608" i="6"/>
  <c r="AS608" i="6"/>
  <c r="AX607" i="6"/>
  <c r="AW607" i="6"/>
  <c r="AV607" i="6"/>
  <c r="AU607" i="6"/>
  <c r="AT607" i="6"/>
  <c r="AS607" i="6"/>
  <c r="AX606" i="6"/>
  <c r="AW606" i="6"/>
  <c r="AV606" i="6"/>
  <c r="AU606" i="6"/>
  <c r="AT606" i="6"/>
  <c r="AS606" i="6"/>
  <c r="AX605" i="6"/>
  <c r="AW605" i="6"/>
  <c r="AV605" i="6"/>
  <c r="AU605" i="6"/>
  <c r="AT605" i="6"/>
  <c r="AS605" i="6"/>
  <c r="AX604" i="6"/>
  <c r="AW604" i="6"/>
  <c r="AV604" i="6"/>
  <c r="AU604" i="6"/>
  <c r="AT604" i="6"/>
  <c r="AS604" i="6"/>
  <c r="AX603" i="6"/>
  <c r="AW603" i="6"/>
  <c r="AV603" i="6"/>
  <c r="AU603" i="6"/>
  <c r="AT603" i="6"/>
  <c r="AS603" i="6"/>
  <c r="AX602" i="6"/>
  <c r="AW602" i="6"/>
  <c r="AV602" i="6"/>
  <c r="AU602" i="6"/>
  <c r="AT602" i="6"/>
  <c r="AS602" i="6"/>
  <c r="AX601" i="6"/>
  <c r="AW601" i="6"/>
  <c r="AV601" i="6"/>
  <c r="AU601" i="6"/>
  <c r="AT601" i="6"/>
  <c r="AS601" i="6"/>
  <c r="AX600" i="6"/>
  <c r="AW600" i="6"/>
  <c r="AV600" i="6"/>
  <c r="AU600" i="6"/>
  <c r="AT600" i="6"/>
  <c r="AS600" i="6"/>
  <c r="AX599" i="6"/>
  <c r="AW599" i="6"/>
  <c r="AV599" i="6"/>
  <c r="AU599" i="6"/>
  <c r="AT599" i="6"/>
  <c r="AS599" i="6"/>
  <c r="AX598" i="6"/>
  <c r="AW598" i="6"/>
  <c r="AV598" i="6"/>
  <c r="AU598" i="6"/>
  <c r="AT598" i="6"/>
  <c r="AS598" i="6"/>
  <c r="AX597" i="6"/>
  <c r="AW597" i="6"/>
  <c r="AV597" i="6"/>
  <c r="AU597" i="6"/>
  <c r="AT597" i="6"/>
  <c r="AS597" i="6"/>
  <c r="AX596" i="6"/>
  <c r="AW596" i="6"/>
  <c r="AV596" i="6"/>
  <c r="AU596" i="6"/>
  <c r="AT596" i="6"/>
  <c r="AS596" i="6"/>
  <c r="AX595" i="6"/>
  <c r="AW595" i="6"/>
  <c r="AV595" i="6"/>
  <c r="AU595" i="6"/>
  <c r="AT595" i="6"/>
  <c r="AS595" i="6"/>
  <c r="AX594" i="6"/>
  <c r="AW594" i="6"/>
  <c r="AV594" i="6"/>
  <c r="AU594" i="6"/>
  <c r="AT594" i="6"/>
  <c r="AS594" i="6"/>
  <c r="AX593" i="6"/>
  <c r="AW593" i="6"/>
  <c r="AV593" i="6"/>
  <c r="AU593" i="6"/>
  <c r="AT593" i="6"/>
  <c r="AS593" i="6"/>
  <c r="AX592" i="6"/>
  <c r="AW592" i="6"/>
  <c r="AV592" i="6"/>
  <c r="AU592" i="6"/>
  <c r="AT592" i="6"/>
  <c r="AS592" i="6"/>
  <c r="AX591" i="6"/>
  <c r="AW591" i="6"/>
  <c r="AV591" i="6"/>
  <c r="AU591" i="6"/>
  <c r="AT591" i="6"/>
  <c r="AS591" i="6"/>
  <c r="AX590" i="6"/>
  <c r="AW590" i="6"/>
  <c r="AV590" i="6"/>
  <c r="AU590" i="6"/>
  <c r="AT590" i="6"/>
  <c r="AS590" i="6"/>
  <c r="AX589" i="6"/>
  <c r="AW589" i="6"/>
  <c r="AV589" i="6"/>
  <c r="AU589" i="6"/>
  <c r="AT589" i="6"/>
  <c r="AS589" i="6"/>
  <c r="AX588" i="6"/>
  <c r="AW588" i="6"/>
  <c r="AV588" i="6"/>
  <c r="AU588" i="6"/>
  <c r="AT588" i="6"/>
  <c r="AS588" i="6"/>
  <c r="AX587" i="6"/>
  <c r="AW587" i="6"/>
  <c r="AV587" i="6"/>
  <c r="AU587" i="6"/>
  <c r="AT587" i="6"/>
  <c r="AS587" i="6"/>
  <c r="AX586" i="6"/>
  <c r="AW586" i="6"/>
  <c r="AV586" i="6"/>
  <c r="AU586" i="6"/>
  <c r="AT586" i="6"/>
  <c r="AS586" i="6"/>
  <c r="AX585" i="6"/>
  <c r="AW585" i="6"/>
  <c r="AV585" i="6"/>
  <c r="AU585" i="6"/>
  <c r="AT585" i="6"/>
  <c r="AS585" i="6"/>
  <c r="AX584" i="6"/>
  <c r="AW584" i="6"/>
  <c r="AV584" i="6"/>
  <c r="AU584" i="6"/>
  <c r="AT584" i="6"/>
  <c r="AS584" i="6"/>
  <c r="AX583" i="6"/>
  <c r="AW583" i="6"/>
  <c r="AV583" i="6"/>
  <c r="AU583" i="6"/>
  <c r="AT583" i="6"/>
  <c r="AS583" i="6"/>
  <c r="AX582" i="6"/>
  <c r="AW582" i="6"/>
  <c r="AV582" i="6"/>
  <c r="AU582" i="6"/>
  <c r="AT582" i="6"/>
  <c r="AS582" i="6"/>
  <c r="AX581" i="6"/>
  <c r="AW581" i="6"/>
  <c r="AV581" i="6"/>
  <c r="AU581" i="6"/>
  <c r="AT581" i="6"/>
  <c r="AS581" i="6"/>
  <c r="AX580" i="6"/>
  <c r="AW580" i="6"/>
  <c r="AV580" i="6"/>
  <c r="AU580" i="6"/>
  <c r="AT580" i="6"/>
  <c r="AS580" i="6"/>
  <c r="AX579" i="6"/>
  <c r="AW579" i="6"/>
  <c r="AV579" i="6"/>
  <c r="AU579" i="6"/>
  <c r="AT579" i="6"/>
  <c r="AS579" i="6"/>
  <c r="AX578" i="6"/>
  <c r="AW578" i="6"/>
  <c r="AV578" i="6"/>
  <c r="AU578" i="6"/>
  <c r="AT578" i="6"/>
  <c r="AS578" i="6"/>
  <c r="AX577" i="6"/>
  <c r="AW577" i="6"/>
  <c r="AV577" i="6"/>
  <c r="AU577" i="6"/>
  <c r="AT577" i="6"/>
  <c r="AS577" i="6"/>
  <c r="AX576" i="6"/>
  <c r="AW576" i="6"/>
  <c r="AV576" i="6"/>
  <c r="AU576" i="6"/>
  <c r="AT576" i="6"/>
  <c r="AS576" i="6"/>
  <c r="AX575" i="6"/>
  <c r="AW575" i="6"/>
  <c r="AV575" i="6"/>
  <c r="AU575" i="6"/>
  <c r="AT575" i="6"/>
  <c r="AS575" i="6"/>
  <c r="AX574" i="6"/>
  <c r="AW574" i="6"/>
  <c r="AV574" i="6"/>
  <c r="AU574" i="6"/>
  <c r="AT574" i="6"/>
  <c r="AS574" i="6"/>
  <c r="AX573" i="6"/>
  <c r="AW573" i="6"/>
  <c r="AV573" i="6"/>
  <c r="AU573" i="6"/>
  <c r="AT573" i="6"/>
  <c r="AS573" i="6"/>
  <c r="AX572" i="6"/>
  <c r="AW572" i="6"/>
  <c r="AV572" i="6"/>
  <c r="AU572" i="6"/>
  <c r="AT572" i="6"/>
  <c r="AS572" i="6"/>
  <c r="AX571" i="6"/>
  <c r="AW571" i="6"/>
  <c r="AV571" i="6"/>
  <c r="AU571" i="6"/>
  <c r="AT571" i="6"/>
  <c r="AS571" i="6"/>
  <c r="AX570" i="6"/>
  <c r="AW570" i="6"/>
  <c r="AV570" i="6"/>
  <c r="AU570" i="6"/>
  <c r="AT570" i="6"/>
  <c r="AS570" i="6"/>
  <c r="AX569" i="6"/>
  <c r="AW569" i="6"/>
  <c r="AV569" i="6"/>
  <c r="AU569" i="6"/>
  <c r="AT569" i="6"/>
  <c r="AS569" i="6"/>
  <c r="AX568" i="6"/>
  <c r="AW568" i="6"/>
  <c r="AV568" i="6"/>
  <c r="AU568" i="6"/>
  <c r="AT568" i="6"/>
  <c r="AS568" i="6"/>
  <c r="AX567" i="6"/>
  <c r="AW567" i="6"/>
  <c r="AV567" i="6"/>
  <c r="AU567" i="6"/>
  <c r="AT567" i="6"/>
  <c r="AS567" i="6"/>
  <c r="AX566" i="6"/>
  <c r="AW566" i="6"/>
  <c r="AV566" i="6"/>
  <c r="AU566" i="6"/>
  <c r="AT566" i="6"/>
  <c r="AS566" i="6"/>
  <c r="AX565" i="6"/>
  <c r="AW565" i="6"/>
  <c r="AV565" i="6"/>
  <c r="AU565" i="6"/>
  <c r="AT565" i="6"/>
  <c r="AS565" i="6"/>
  <c r="AX564" i="6"/>
  <c r="AW564" i="6"/>
  <c r="AV564" i="6"/>
  <c r="AU564" i="6"/>
  <c r="AT564" i="6"/>
  <c r="AS564" i="6"/>
  <c r="AX563" i="6"/>
  <c r="AW563" i="6"/>
  <c r="AV563" i="6"/>
  <c r="AU563" i="6"/>
  <c r="AT563" i="6"/>
  <c r="AS563" i="6"/>
  <c r="AX562" i="6"/>
  <c r="AW562" i="6"/>
  <c r="AV562" i="6"/>
  <c r="AU562" i="6"/>
  <c r="AT562" i="6"/>
  <c r="AS562" i="6"/>
  <c r="AX561" i="6"/>
  <c r="AW561" i="6"/>
  <c r="AV561" i="6"/>
  <c r="AU561" i="6"/>
  <c r="AT561" i="6"/>
  <c r="AS561" i="6"/>
  <c r="AX560" i="6"/>
  <c r="AW560" i="6"/>
  <c r="AV560" i="6"/>
  <c r="AU560" i="6"/>
  <c r="AT560" i="6"/>
  <c r="AS560" i="6"/>
  <c r="AX559" i="6"/>
  <c r="AW559" i="6"/>
  <c r="AV559" i="6"/>
  <c r="AU559" i="6"/>
  <c r="AT559" i="6"/>
  <c r="AS559" i="6"/>
  <c r="AX558" i="6"/>
  <c r="AW558" i="6"/>
  <c r="AV558" i="6"/>
  <c r="AU558" i="6"/>
  <c r="AT558" i="6"/>
  <c r="AS558" i="6"/>
  <c r="AX557" i="6"/>
  <c r="AW557" i="6"/>
  <c r="AV557" i="6"/>
  <c r="AU557" i="6"/>
  <c r="AT557" i="6"/>
  <c r="AS557" i="6"/>
  <c r="AX556" i="6"/>
  <c r="AW556" i="6"/>
  <c r="AV556" i="6"/>
  <c r="AU556" i="6"/>
  <c r="AT556" i="6"/>
  <c r="AS556" i="6"/>
  <c r="AX555" i="6"/>
  <c r="AW555" i="6"/>
  <c r="AV555" i="6"/>
  <c r="AU555" i="6"/>
  <c r="AT555" i="6"/>
  <c r="AS555" i="6"/>
  <c r="AX554" i="6"/>
  <c r="AW554" i="6"/>
  <c r="AV554" i="6"/>
  <c r="AU554" i="6"/>
  <c r="AT554" i="6"/>
  <c r="AS554" i="6"/>
  <c r="AX553" i="6"/>
  <c r="AW553" i="6"/>
  <c r="AV553" i="6"/>
  <c r="AU553" i="6"/>
  <c r="AT553" i="6"/>
  <c r="AS553" i="6"/>
  <c r="AX552" i="6"/>
  <c r="AW552" i="6"/>
  <c r="AV552" i="6"/>
  <c r="AU552" i="6"/>
  <c r="AT552" i="6"/>
  <c r="AS552" i="6"/>
  <c r="AX551" i="6"/>
  <c r="AW551" i="6"/>
  <c r="AV551" i="6"/>
  <c r="AU551" i="6"/>
  <c r="AT551" i="6"/>
  <c r="AS551" i="6"/>
  <c r="AX550" i="6"/>
  <c r="AW550" i="6"/>
  <c r="AV550" i="6"/>
  <c r="AU550" i="6"/>
  <c r="AT550" i="6"/>
  <c r="AS550" i="6"/>
  <c r="AX549" i="6"/>
  <c r="AW549" i="6"/>
  <c r="AV549" i="6"/>
  <c r="AU549" i="6"/>
  <c r="AT549" i="6"/>
  <c r="AS549" i="6"/>
  <c r="AX548" i="6"/>
  <c r="AW548" i="6"/>
  <c r="AV548" i="6"/>
  <c r="AU548" i="6"/>
  <c r="AT548" i="6"/>
  <c r="AS548" i="6"/>
  <c r="AX547" i="6"/>
  <c r="AW547" i="6"/>
  <c r="AV547" i="6"/>
  <c r="AU547" i="6"/>
  <c r="AT547" i="6"/>
  <c r="AS547" i="6"/>
  <c r="AX546" i="6"/>
  <c r="AW546" i="6"/>
  <c r="AV546" i="6"/>
  <c r="AU546" i="6"/>
  <c r="AT546" i="6"/>
  <c r="AS546" i="6"/>
  <c r="AX545" i="6"/>
  <c r="AW545" i="6"/>
  <c r="AV545" i="6"/>
  <c r="AU545" i="6"/>
  <c r="AT545" i="6"/>
  <c r="AS545" i="6"/>
  <c r="AX544" i="6"/>
  <c r="AW544" i="6"/>
  <c r="AV544" i="6"/>
  <c r="AU544" i="6"/>
  <c r="AT544" i="6"/>
  <c r="AS544" i="6"/>
  <c r="AX543" i="6"/>
  <c r="AW543" i="6"/>
  <c r="AV543" i="6"/>
  <c r="AU543" i="6"/>
  <c r="AT543" i="6"/>
  <c r="AS543" i="6"/>
  <c r="AX542" i="6"/>
  <c r="AW542" i="6"/>
  <c r="AV542" i="6"/>
  <c r="AU542" i="6"/>
  <c r="AT542" i="6"/>
  <c r="AS542" i="6"/>
  <c r="AX541" i="6"/>
  <c r="AW541" i="6"/>
  <c r="AV541" i="6"/>
  <c r="AU541" i="6"/>
  <c r="AT541" i="6"/>
  <c r="AS541" i="6"/>
  <c r="AX540" i="6"/>
  <c r="AW540" i="6"/>
  <c r="AV540" i="6"/>
  <c r="AU540" i="6"/>
  <c r="AT540" i="6"/>
  <c r="AS540" i="6"/>
  <c r="AX539" i="6"/>
  <c r="AW539" i="6"/>
  <c r="AV539" i="6"/>
  <c r="AU539" i="6"/>
  <c r="AT539" i="6"/>
  <c r="AS539" i="6"/>
  <c r="AX538" i="6"/>
  <c r="AW538" i="6"/>
  <c r="AV538" i="6"/>
  <c r="AU538" i="6"/>
  <c r="AT538" i="6"/>
  <c r="AS538" i="6"/>
  <c r="AX537" i="6"/>
  <c r="AW537" i="6"/>
  <c r="AV537" i="6"/>
  <c r="AU537" i="6"/>
  <c r="AT537" i="6"/>
  <c r="AS537" i="6"/>
  <c r="AX536" i="6"/>
  <c r="AW536" i="6"/>
  <c r="AV536" i="6"/>
  <c r="AU536" i="6"/>
  <c r="AT536" i="6"/>
  <c r="AS536" i="6"/>
  <c r="AX535" i="6"/>
  <c r="AW535" i="6"/>
  <c r="AV535" i="6"/>
  <c r="AU535" i="6"/>
  <c r="AT535" i="6"/>
  <c r="AS535" i="6"/>
  <c r="AX534" i="6"/>
  <c r="AW534" i="6"/>
  <c r="AV534" i="6"/>
  <c r="AU534" i="6"/>
  <c r="AT534" i="6"/>
  <c r="AS534" i="6"/>
  <c r="AX533" i="6"/>
  <c r="AW533" i="6"/>
  <c r="AV533" i="6"/>
  <c r="AU533" i="6"/>
  <c r="AT533" i="6"/>
  <c r="AS533" i="6"/>
  <c r="AX532" i="6"/>
  <c r="AW532" i="6"/>
  <c r="AV532" i="6"/>
  <c r="AU532" i="6"/>
  <c r="AT532" i="6"/>
  <c r="AS532" i="6"/>
  <c r="AX531" i="6"/>
  <c r="AW531" i="6"/>
  <c r="AV531" i="6"/>
  <c r="AU531" i="6"/>
  <c r="AT531" i="6"/>
  <c r="AS531" i="6"/>
  <c r="AX530" i="6"/>
  <c r="AW530" i="6"/>
  <c r="AV530" i="6"/>
  <c r="AU530" i="6"/>
  <c r="AT530" i="6"/>
  <c r="AS530" i="6"/>
  <c r="AX529" i="6"/>
  <c r="AW529" i="6"/>
  <c r="AV529" i="6"/>
  <c r="AU529" i="6"/>
  <c r="AT529" i="6"/>
  <c r="AS529" i="6"/>
  <c r="AX528" i="6"/>
  <c r="AW528" i="6"/>
  <c r="AV528" i="6"/>
  <c r="AU528" i="6"/>
  <c r="AT528" i="6"/>
  <c r="AS528" i="6"/>
  <c r="AX527" i="6"/>
  <c r="AW527" i="6"/>
  <c r="AV527" i="6"/>
  <c r="AU527" i="6"/>
  <c r="AT527" i="6"/>
  <c r="AS527" i="6"/>
  <c r="AX526" i="6"/>
  <c r="AW526" i="6"/>
  <c r="AV526" i="6"/>
  <c r="AU526" i="6"/>
  <c r="AT526" i="6"/>
  <c r="AS526" i="6"/>
  <c r="AX525" i="6"/>
  <c r="AW525" i="6"/>
  <c r="AV525" i="6"/>
  <c r="AU525" i="6"/>
  <c r="AT525" i="6"/>
  <c r="AS525" i="6"/>
  <c r="AX524" i="6"/>
  <c r="AW524" i="6"/>
  <c r="AV524" i="6"/>
  <c r="AU524" i="6"/>
  <c r="AT524" i="6"/>
  <c r="AS524" i="6"/>
  <c r="AX523" i="6"/>
  <c r="AW523" i="6"/>
  <c r="AV523" i="6"/>
  <c r="AU523" i="6"/>
  <c r="AT523" i="6"/>
  <c r="AS523" i="6"/>
  <c r="AX522" i="6"/>
  <c r="AW522" i="6"/>
  <c r="AV522" i="6"/>
  <c r="AU522" i="6"/>
  <c r="AT522" i="6"/>
  <c r="AS522" i="6"/>
  <c r="AX521" i="6"/>
  <c r="AW521" i="6"/>
  <c r="AV521" i="6"/>
  <c r="AU521" i="6"/>
  <c r="AT521" i="6"/>
  <c r="AS521" i="6"/>
  <c r="AX520" i="6"/>
  <c r="AW520" i="6"/>
  <c r="AV520" i="6"/>
  <c r="AU520" i="6"/>
  <c r="AT520" i="6"/>
  <c r="AS520" i="6"/>
  <c r="AX519" i="6"/>
  <c r="AW519" i="6"/>
  <c r="AV519" i="6"/>
  <c r="AU519" i="6"/>
  <c r="AT519" i="6"/>
  <c r="AS519" i="6"/>
  <c r="AX518" i="6"/>
  <c r="AW518" i="6"/>
  <c r="AV518" i="6"/>
  <c r="AU518" i="6"/>
  <c r="AT518" i="6"/>
  <c r="AS518" i="6"/>
  <c r="AX517" i="6"/>
  <c r="AW517" i="6"/>
  <c r="AV517" i="6"/>
  <c r="AU517" i="6"/>
  <c r="AT517" i="6"/>
  <c r="AS517" i="6"/>
  <c r="AX516" i="6"/>
  <c r="AW516" i="6"/>
  <c r="AV516" i="6"/>
  <c r="AU516" i="6"/>
  <c r="AT516" i="6"/>
  <c r="AS516" i="6"/>
  <c r="AX515" i="6"/>
  <c r="AW515" i="6"/>
  <c r="AV515" i="6"/>
  <c r="AU515" i="6"/>
  <c r="AT515" i="6"/>
  <c r="AS515" i="6"/>
  <c r="AX514" i="6"/>
  <c r="AW514" i="6"/>
  <c r="AV514" i="6"/>
  <c r="AU514" i="6"/>
  <c r="AT514" i="6"/>
  <c r="AS514" i="6"/>
  <c r="AX513" i="6"/>
  <c r="AW513" i="6"/>
  <c r="AV513" i="6"/>
  <c r="AU513" i="6"/>
  <c r="AT513" i="6"/>
  <c r="AS513" i="6"/>
  <c r="AX512" i="6"/>
  <c r="AW512" i="6"/>
  <c r="AV512" i="6"/>
  <c r="AU512" i="6"/>
  <c r="AT512" i="6"/>
  <c r="AS512" i="6"/>
  <c r="AX511" i="6"/>
  <c r="AW511" i="6"/>
  <c r="AV511" i="6"/>
  <c r="AU511" i="6"/>
  <c r="AT511" i="6"/>
  <c r="AS511" i="6"/>
  <c r="AX510" i="6"/>
  <c r="AW510" i="6"/>
  <c r="AV510" i="6"/>
  <c r="AU510" i="6"/>
  <c r="AT510" i="6"/>
  <c r="AS510" i="6"/>
  <c r="AX509" i="6"/>
  <c r="AW509" i="6"/>
  <c r="AV509" i="6"/>
  <c r="AU509" i="6"/>
  <c r="AT509" i="6"/>
  <c r="AS509" i="6"/>
  <c r="AX508" i="6"/>
  <c r="AW508" i="6"/>
  <c r="AV508" i="6"/>
  <c r="AU508" i="6"/>
  <c r="AT508" i="6"/>
  <c r="AS508" i="6"/>
  <c r="AX507" i="6"/>
  <c r="AW507" i="6"/>
  <c r="AV507" i="6"/>
  <c r="AU507" i="6"/>
  <c r="AT507" i="6"/>
  <c r="AS507" i="6"/>
  <c r="AX506" i="6"/>
  <c r="AW506" i="6"/>
  <c r="AV506" i="6"/>
  <c r="AU506" i="6"/>
  <c r="AT506" i="6"/>
  <c r="AS506" i="6"/>
  <c r="AX505" i="6"/>
  <c r="AW505" i="6"/>
  <c r="AV505" i="6"/>
  <c r="AU505" i="6"/>
  <c r="AT505" i="6"/>
  <c r="AS505" i="6"/>
  <c r="AX504" i="6"/>
  <c r="AW504" i="6"/>
  <c r="AV504" i="6"/>
  <c r="AU504" i="6"/>
  <c r="AT504" i="6"/>
  <c r="AS504" i="6"/>
  <c r="AX503" i="6"/>
  <c r="AW503" i="6"/>
  <c r="AV503" i="6"/>
  <c r="AU503" i="6"/>
  <c r="AT503" i="6"/>
  <c r="AS503" i="6"/>
  <c r="AX502" i="6"/>
  <c r="AW502" i="6"/>
  <c r="AV502" i="6"/>
  <c r="AU502" i="6"/>
  <c r="AT502" i="6"/>
  <c r="AS502" i="6"/>
  <c r="AX501" i="6"/>
  <c r="AW501" i="6"/>
  <c r="AV501" i="6"/>
  <c r="AU501" i="6"/>
  <c r="AT501" i="6"/>
  <c r="AS501" i="6"/>
  <c r="AX500" i="6"/>
  <c r="AW500" i="6"/>
  <c r="AV500" i="6"/>
  <c r="AU500" i="6"/>
  <c r="AT500" i="6"/>
  <c r="AS500" i="6"/>
  <c r="AX499" i="6"/>
  <c r="AW499" i="6"/>
  <c r="AV499" i="6"/>
  <c r="AU499" i="6"/>
  <c r="AT499" i="6"/>
  <c r="AS499" i="6"/>
  <c r="AX498" i="6"/>
  <c r="AW498" i="6"/>
  <c r="AV498" i="6"/>
  <c r="AU498" i="6"/>
  <c r="AT498" i="6"/>
  <c r="AS498" i="6"/>
  <c r="AX497" i="6"/>
  <c r="AW497" i="6"/>
  <c r="AV497" i="6"/>
  <c r="AU497" i="6"/>
  <c r="AT497" i="6"/>
  <c r="AS497" i="6"/>
  <c r="AX496" i="6"/>
  <c r="AW496" i="6"/>
  <c r="AV496" i="6"/>
  <c r="AU496" i="6"/>
  <c r="AT496" i="6"/>
  <c r="AS496" i="6"/>
  <c r="AX495" i="6"/>
  <c r="AW495" i="6"/>
  <c r="AV495" i="6"/>
  <c r="AU495" i="6"/>
  <c r="AT495" i="6"/>
  <c r="AS495" i="6"/>
  <c r="AX494" i="6"/>
  <c r="AW494" i="6"/>
  <c r="AV494" i="6"/>
  <c r="AU494" i="6"/>
  <c r="AT494" i="6"/>
  <c r="AS494" i="6"/>
  <c r="AX493" i="6"/>
  <c r="AW493" i="6"/>
  <c r="AV493" i="6"/>
  <c r="AU493" i="6"/>
  <c r="AT493" i="6"/>
  <c r="AS493" i="6"/>
  <c r="AX492" i="6"/>
  <c r="AW492" i="6"/>
  <c r="AV492" i="6"/>
  <c r="AU492" i="6"/>
  <c r="AT492" i="6"/>
  <c r="AS492" i="6"/>
  <c r="AX491" i="6"/>
  <c r="AW491" i="6"/>
  <c r="AV491" i="6"/>
  <c r="AU491" i="6"/>
  <c r="AT491" i="6"/>
  <c r="AS491" i="6"/>
  <c r="AX490" i="6"/>
  <c r="AW490" i="6"/>
  <c r="AV490" i="6"/>
  <c r="AU490" i="6"/>
  <c r="AT490" i="6"/>
  <c r="AS490" i="6"/>
  <c r="AX489" i="6"/>
  <c r="AW489" i="6"/>
  <c r="AV489" i="6"/>
  <c r="AU489" i="6"/>
  <c r="AT489" i="6"/>
  <c r="AS489" i="6"/>
  <c r="AX488" i="6"/>
  <c r="AW488" i="6"/>
  <c r="AV488" i="6"/>
  <c r="AU488" i="6"/>
  <c r="AT488" i="6"/>
  <c r="AS488" i="6"/>
  <c r="AX487" i="6"/>
  <c r="AW487" i="6"/>
  <c r="AV487" i="6"/>
  <c r="AU487" i="6"/>
  <c r="AT487" i="6"/>
  <c r="AS487" i="6"/>
  <c r="AX486" i="6"/>
  <c r="AW486" i="6"/>
  <c r="AV486" i="6"/>
  <c r="AU486" i="6"/>
  <c r="AT486" i="6"/>
  <c r="AS486" i="6"/>
  <c r="AX485" i="6"/>
  <c r="AW485" i="6"/>
  <c r="AV485" i="6"/>
  <c r="AU485" i="6"/>
  <c r="AT485" i="6"/>
  <c r="AS485" i="6"/>
  <c r="AX484" i="6"/>
  <c r="AW484" i="6"/>
  <c r="AV484" i="6"/>
  <c r="AU484" i="6"/>
  <c r="AT484" i="6"/>
  <c r="AS484" i="6"/>
  <c r="AX483" i="6"/>
  <c r="AW483" i="6"/>
  <c r="AV483" i="6"/>
  <c r="AU483" i="6"/>
  <c r="AT483" i="6"/>
  <c r="AS483" i="6"/>
  <c r="AX482" i="6"/>
  <c r="AW482" i="6"/>
  <c r="AV482" i="6"/>
  <c r="AU482" i="6"/>
  <c r="AT482" i="6"/>
  <c r="AS482" i="6"/>
  <c r="AX481" i="6"/>
  <c r="AW481" i="6"/>
  <c r="AV481" i="6"/>
  <c r="AU481" i="6"/>
  <c r="AT481" i="6"/>
  <c r="AS481" i="6"/>
  <c r="AX480" i="6"/>
  <c r="AW480" i="6"/>
  <c r="AV480" i="6"/>
  <c r="AU480" i="6"/>
  <c r="AT480" i="6"/>
  <c r="AS480" i="6"/>
  <c r="AX479" i="6"/>
  <c r="AW479" i="6"/>
  <c r="AV479" i="6"/>
  <c r="AU479" i="6"/>
  <c r="AT479" i="6"/>
  <c r="AS479" i="6"/>
  <c r="AX478" i="6"/>
  <c r="AW478" i="6"/>
  <c r="AV478" i="6"/>
  <c r="AU478" i="6"/>
  <c r="AT478" i="6"/>
  <c r="AS478" i="6"/>
  <c r="AX477" i="6"/>
  <c r="AW477" i="6"/>
  <c r="AV477" i="6"/>
  <c r="AU477" i="6"/>
  <c r="AT477" i="6"/>
  <c r="AS477" i="6"/>
  <c r="AX476" i="6"/>
  <c r="AW476" i="6"/>
  <c r="AV476" i="6"/>
  <c r="AU476" i="6"/>
  <c r="AT476" i="6"/>
  <c r="AS476" i="6"/>
  <c r="AX475" i="6"/>
  <c r="AW475" i="6"/>
  <c r="AV475" i="6"/>
  <c r="AU475" i="6"/>
  <c r="AT475" i="6"/>
  <c r="AS475" i="6"/>
  <c r="AX474" i="6"/>
  <c r="AW474" i="6"/>
  <c r="AV474" i="6"/>
  <c r="AU474" i="6"/>
  <c r="AT474" i="6"/>
  <c r="AS474" i="6"/>
  <c r="AX473" i="6"/>
  <c r="AW473" i="6"/>
  <c r="AV473" i="6"/>
  <c r="AU473" i="6"/>
  <c r="AT473" i="6"/>
  <c r="AS473" i="6"/>
  <c r="AX472" i="6"/>
  <c r="AW472" i="6"/>
  <c r="AV472" i="6"/>
  <c r="AU472" i="6"/>
  <c r="AT472" i="6"/>
  <c r="AS472" i="6"/>
  <c r="AX471" i="6"/>
  <c r="AW471" i="6"/>
  <c r="AV471" i="6"/>
  <c r="AU471" i="6"/>
  <c r="AT471" i="6"/>
  <c r="AS471" i="6"/>
  <c r="AX470" i="6"/>
  <c r="AW470" i="6"/>
  <c r="AV470" i="6"/>
  <c r="AU470" i="6"/>
  <c r="AT470" i="6"/>
  <c r="AS470" i="6"/>
  <c r="AX469" i="6"/>
  <c r="AW469" i="6"/>
  <c r="AV469" i="6"/>
  <c r="AU469" i="6"/>
  <c r="AT469" i="6"/>
  <c r="AS469" i="6"/>
  <c r="AX468" i="6"/>
  <c r="AW468" i="6"/>
  <c r="AV468" i="6"/>
  <c r="AU468" i="6"/>
  <c r="AT468" i="6"/>
  <c r="AS468" i="6"/>
  <c r="AX467" i="6"/>
  <c r="AW467" i="6"/>
  <c r="AV467" i="6"/>
  <c r="AU467" i="6"/>
  <c r="AT467" i="6"/>
  <c r="AS467" i="6"/>
  <c r="AX466" i="6"/>
  <c r="AW466" i="6"/>
  <c r="AV466" i="6"/>
  <c r="AU466" i="6"/>
  <c r="AT466" i="6"/>
  <c r="AS466" i="6"/>
  <c r="AX465" i="6"/>
  <c r="AW465" i="6"/>
  <c r="AV465" i="6"/>
  <c r="AU465" i="6"/>
  <c r="AT465" i="6"/>
  <c r="AS465" i="6"/>
  <c r="AX464" i="6"/>
  <c r="AW464" i="6"/>
  <c r="AV464" i="6"/>
  <c r="AU464" i="6"/>
  <c r="AT464" i="6"/>
  <c r="AS464" i="6"/>
  <c r="AX463" i="6"/>
  <c r="AW463" i="6"/>
  <c r="AV463" i="6"/>
  <c r="AU463" i="6"/>
  <c r="AT463" i="6"/>
  <c r="AS463" i="6"/>
  <c r="AX462" i="6"/>
  <c r="AW462" i="6"/>
  <c r="AV462" i="6"/>
  <c r="AU462" i="6"/>
  <c r="AT462" i="6"/>
  <c r="AS462" i="6"/>
  <c r="AX461" i="6"/>
  <c r="AW461" i="6"/>
  <c r="AV461" i="6"/>
  <c r="AU461" i="6"/>
  <c r="AT461" i="6"/>
  <c r="AS461" i="6"/>
  <c r="AX460" i="6"/>
  <c r="AW460" i="6"/>
  <c r="AV460" i="6"/>
  <c r="AU460" i="6"/>
  <c r="AT460" i="6"/>
  <c r="AS460" i="6"/>
  <c r="AX459" i="6"/>
  <c r="AW459" i="6"/>
  <c r="AV459" i="6"/>
  <c r="AU459" i="6"/>
  <c r="AT459" i="6"/>
  <c r="AS459" i="6"/>
  <c r="AX458" i="6"/>
  <c r="AW458" i="6"/>
  <c r="AV458" i="6"/>
  <c r="AU458" i="6"/>
  <c r="AT458" i="6"/>
  <c r="AS458" i="6"/>
  <c r="AX457" i="6"/>
  <c r="AW457" i="6"/>
  <c r="AV457" i="6"/>
  <c r="AU457" i="6"/>
  <c r="AT457" i="6"/>
  <c r="AS457" i="6"/>
  <c r="AX456" i="6"/>
  <c r="AW456" i="6"/>
  <c r="AV456" i="6"/>
  <c r="AU456" i="6"/>
  <c r="AT456" i="6"/>
  <c r="AS456" i="6"/>
  <c r="AX455" i="6"/>
  <c r="AW455" i="6"/>
  <c r="AV455" i="6"/>
  <c r="AU455" i="6"/>
  <c r="AT455" i="6"/>
  <c r="AS455" i="6"/>
  <c r="AX454" i="6"/>
  <c r="AW454" i="6"/>
  <c r="AV454" i="6"/>
  <c r="AU454" i="6"/>
  <c r="AT454" i="6"/>
  <c r="AS454" i="6"/>
  <c r="AX453" i="6"/>
  <c r="AW453" i="6"/>
  <c r="AV453" i="6"/>
  <c r="AU453" i="6"/>
  <c r="AT453" i="6"/>
  <c r="AS453" i="6"/>
  <c r="AX452" i="6"/>
  <c r="AW452" i="6"/>
  <c r="AV452" i="6"/>
  <c r="AU452" i="6"/>
  <c r="AT452" i="6"/>
  <c r="AS452" i="6"/>
  <c r="AX451" i="6"/>
  <c r="AW451" i="6"/>
  <c r="AV451" i="6"/>
  <c r="AU451" i="6"/>
  <c r="AT451" i="6"/>
  <c r="AS451" i="6"/>
  <c r="AX450" i="6"/>
  <c r="AW450" i="6"/>
  <c r="AV450" i="6"/>
  <c r="AU450" i="6"/>
  <c r="AT450" i="6"/>
  <c r="AS450" i="6"/>
  <c r="AX449" i="6"/>
  <c r="AW449" i="6"/>
  <c r="AV449" i="6"/>
  <c r="AU449" i="6"/>
  <c r="AT449" i="6"/>
  <c r="AS449" i="6"/>
  <c r="AX448" i="6"/>
  <c r="AW448" i="6"/>
  <c r="AV448" i="6"/>
  <c r="AU448" i="6"/>
  <c r="AT448" i="6"/>
  <c r="AS448" i="6"/>
  <c r="AX447" i="6"/>
  <c r="AW447" i="6"/>
  <c r="AV447" i="6"/>
  <c r="AU447" i="6"/>
  <c r="AT447" i="6"/>
  <c r="AS447" i="6"/>
  <c r="AX446" i="6"/>
  <c r="AW446" i="6"/>
  <c r="AV446" i="6"/>
  <c r="AU446" i="6"/>
  <c r="AT446" i="6"/>
  <c r="AS446" i="6"/>
  <c r="AX445" i="6"/>
  <c r="AW445" i="6"/>
  <c r="AV445" i="6"/>
  <c r="AU445" i="6"/>
  <c r="AT445" i="6"/>
  <c r="AS445" i="6"/>
  <c r="AX444" i="6"/>
  <c r="AW444" i="6"/>
  <c r="AV444" i="6"/>
  <c r="AU444" i="6"/>
  <c r="AT444" i="6"/>
  <c r="AS444" i="6"/>
  <c r="AX443" i="6"/>
  <c r="AW443" i="6"/>
  <c r="AV443" i="6"/>
  <c r="AU443" i="6"/>
  <c r="AT443" i="6"/>
  <c r="AS443" i="6"/>
  <c r="AX442" i="6"/>
  <c r="AW442" i="6"/>
  <c r="AV442" i="6"/>
  <c r="AU442" i="6"/>
  <c r="AT442" i="6"/>
  <c r="AS442" i="6"/>
  <c r="AX441" i="6"/>
  <c r="AW441" i="6"/>
  <c r="AV441" i="6"/>
  <c r="AU441" i="6"/>
  <c r="AT441" i="6"/>
  <c r="AS441" i="6"/>
  <c r="AX440" i="6"/>
  <c r="AW440" i="6"/>
  <c r="AV440" i="6"/>
  <c r="AU440" i="6"/>
  <c r="AT440" i="6"/>
  <c r="AS440" i="6"/>
  <c r="AX439" i="6"/>
  <c r="AW439" i="6"/>
  <c r="AV439" i="6"/>
  <c r="AU439" i="6"/>
  <c r="AT439" i="6"/>
  <c r="AS439" i="6"/>
  <c r="AX438" i="6"/>
  <c r="AW438" i="6"/>
  <c r="AV438" i="6"/>
  <c r="AU438" i="6"/>
  <c r="AT438" i="6"/>
  <c r="AS438" i="6"/>
  <c r="AX437" i="6"/>
  <c r="AW437" i="6"/>
  <c r="AV437" i="6"/>
  <c r="AU437" i="6"/>
  <c r="AT437" i="6"/>
  <c r="AS437" i="6"/>
  <c r="AX436" i="6"/>
  <c r="AW436" i="6"/>
  <c r="AV436" i="6"/>
  <c r="AU436" i="6"/>
  <c r="AT436" i="6"/>
  <c r="AS436" i="6"/>
  <c r="AX435" i="6"/>
  <c r="AW435" i="6"/>
  <c r="AV435" i="6"/>
  <c r="AU435" i="6"/>
  <c r="AT435" i="6"/>
  <c r="AS435" i="6"/>
  <c r="AX434" i="6"/>
  <c r="AW434" i="6"/>
  <c r="AV434" i="6"/>
  <c r="AU434" i="6"/>
  <c r="AT434" i="6"/>
  <c r="AS434" i="6"/>
  <c r="AX433" i="6"/>
  <c r="AW433" i="6"/>
  <c r="AV433" i="6"/>
  <c r="AU433" i="6"/>
  <c r="AT433" i="6"/>
  <c r="AS433" i="6"/>
  <c r="AX432" i="6"/>
  <c r="AW432" i="6"/>
  <c r="AV432" i="6"/>
  <c r="AU432" i="6"/>
  <c r="AT432" i="6"/>
  <c r="AS432" i="6"/>
  <c r="AX431" i="6"/>
  <c r="AW431" i="6"/>
  <c r="AV431" i="6"/>
  <c r="AU431" i="6"/>
  <c r="AT431" i="6"/>
  <c r="AS431" i="6"/>
  <c r="AX430" i="6"/>
  <c r="AW430" i="6"/>
  <c r="AV430" i="6"/>
  <c r="AU430" i="6"/>
  <c r="AT430" i="6"/>
  <c r="AS430" i="6"/>
  <c r="AX429" i="6"/>
  <c r="AW429" i="6"/>
  <c r="AV429" i="6"/>
  <c r="AU429" i="6"/>
  <c r="AT429" i="6"/>
  <c r="AS429" i="6"/>
  <c r="AX428" i="6"/>
  <c r="AW428" i="6"/>
  <c r="AV428" i="6"/>
  <c r="AU428" i="6"/>
  <c r="AT428" i="6"/>
  <c r="AS428" i="6"/>
  <c r="AX427" i="6"/>
  <c r="AW427" i="6"/>
  <c r="AV427" i="6"/>
  <c r="AU427" i="6"/>
  <c r="AT427" i="6"/>
  <c r="AS427" i="6"/>
  <c r="AX426" i="6"/>
  <c r="AW426" i="6"/>
  <c r="AV426" i="6"/>
  <c r="AU426" i="6"/>
  <c r="AT426" i="6"/>
  <c r="AS426" i="6"/>
  <c r="AX425" i="6"/>
  <c r="AW425" i="6"/>
  <c r="AV425" i="6"/>
  <c r="AU425" i="6"/>
  <c r="AT425" i="6"/>
  <c r="AS425" i="6"/>
  <c r="AX424" i="6"/>
  <c r="AW424" i="6"/>
  <c r="AV424" i="6"/>
  <c r="AU424" i="6"/>
  <c r="AT424" i="6"/>
  <c r="AS424" i="6"/>
  <c r="AX423" i="6"/>
  <c r="AW423" i="6"/>
  <c r="AV423" i="6"/>
  <c r="AU423" i="6"/>
  <c r="AT423" i="6"/>
  <c r="AS423" i="6"/>
  <c r="AX422" i="6"/>
  <c r="AW422" i="6"/>
  <c r="AV422" i="6"/>
  <c r="AU422" i="6"/>
  <c r="AT422" i="6"/>
  <c r="AS422" i="6"/>
  <c r="AX421" i="6"/>
  <c r="AW421" i="6"/>
  <c r="AV421" i="6"/>
  <c r="AU421" i="6"/>
  <c r="AT421" i="6"/>
  <c r="AS421" i="6"/>
  <c r="AX420" i="6"/>
  <c r="AW420" i="6"/>
  <c r="AV420" i="6"/>
  <c r="AU420" i="6"/>
  <c r="AT420" i="6"/>
  <c r="AS420" i="6"/>
  <c r="AX419" i="6"/>
  <c r="AW419" i="6"/>
  <c r="AV419" i="6"/>
  <c r="AU419" i="6"/>
  <c r="AT419" i="6"/>
  <c r="AS419" i="6"/>
  <c r="AX418" i="6"/>
  <c r="AW418" i="6"/>
  <c r="AV418" i="6"/>
  <c r="AU418" i="6"/>
  <c r="AT418" i="6"/>
  <c r="AS418" i="6"/>
  <c r="AX417" i="6"/>
  <c r="AW417" i="6"/>
  <c r="AV417" i="6"/>
  <c r="AU417" i="6"/>
  <c r="AT417" i="6"/>
  <c r="AS417" i="6"/>
  <c r="AX416" i="6"/>
  <c r="AW416" i="6"/>
  <c r="AV416" i="6"/>
  <c r="AU416" i="6"/>
  <c r="AT416" i="6"/>
  <c r="AS416" i="6"/>
  <c r="AX415" i="6"/>
  <c r="AW415" i="6"/>
  <c r="AV415" i="6"/>
  <c r="AU415" i="6"/>
  <c r="AT415" i="6"/>
  <c r="AS415" i="6"/>
  <c r="AX414" i="6"/>
  <c r="AW414" i="6"/>
  <c r="AV414" i="6"/>
  <c r="AU414" i="6"/>
  <c r="AT414" i="6"/>
  <c r="AS414" i="6"/>
  <c r="AX413" i="6"/>
  <c r="AW413" i="6"/>
  <c r="AV413" i="6"/>
  <c r="AU413" i="6"/>
  <c r="AT413" i="6"/>
  <c r="AS413" i="6"/>
  <c r="AX412" i="6"/>
  <c r="AW412" i="6"/>
  <c r="AV412" i="6"/>
  <c r="AU412" i="6"/>
  <c r="AT412" i="6"/>
  <c r="AS412" i="6"/>
  <c r="AX411" i="6"/>
  <c r="AW411" i="6"/>
  <c r="AV411" i="6"/>
  <c r="AU411" i="6"/>
  <c r="AT411" i="6"/>
  <c r="AS411" i="6"/>
  <c r="AX410" i="6"/>
  <c r="AW410" i="6"/>
  <c r="AV410" i="6"/>
  <c r="AU410" i="6"/>
  <c r="AT410" i="6"/>
  <c r="AS410" i="6"/>
  <c r="AX409" i="6"/>
  <c r="AW409" i="6"/>
  <c r="AV409" i="6"/>
  <c r="AU409" i="6"/>
  <c r="AT409" i="6"/>
  <c r="AS409" i="6"/>
  <c r="AX408" i="6"/>
  <c r="AW408" i="6"/>
  <c r="AV408" i="6"/>
  <c r="AU408" i="6"/>
  <c r="AT408" i="6"/>
  <c r="AS408" i="6"/>
  <c r="AX407" i="6"/>
  <c r="AW407" i="6"/>
  <c r="AV407" i="6"/>
  <c r="AU407" i="6"/>
  <c r="AT407" i="6"/>
  <c r="AS407" i="6"/>
  <c r="AX406" i="6"/>
  <c r="AW406" i="6"/>
  <c r="AV406" i="6"/>
  <c r="AU406" i="6"/>
  <c r="AT406" i="6"/>
  <c r="AS406" i="6"/>
  <c r="AX405" i="6"/>
  <c r="AW405" i="6"/>
  <c r="AV405" i="6"/>
  <c r="AU405" i="6"/>
  <c r="AT405" i="6"/>
  <c r="AS405" i="6"/>
  <c r="AX404" i="6"/>
  <c r="AW404" i="6"/>
  <c r="AV404" i="6"/>
  <c r="AU404" i="6"/>
  <c r="AT404" i="6"/>
  <c r="AS404" i="6"/>
  <c r="AX403" i="6"/>
  <c r="AW403" i="6"/>
  <c r="AV403" i="6"/>
  <c r="AU403" i="6"/>
  <c r="AT403" i="6"/>
  <c r="AS403" i="6"/>
  <c r="AX402" i="6"/>
  <c r="AW402" i="6"/>
  <c r="AV402" i="6"/>
  <c r="AU402" i="6"/>
  <c r="AT402" i="6"/>
  <c r="AS402" i="6"/>
  <c r="AX401" i="6"/>
  <c r="AW401" i="6"/>
  <c r="AV401" i="6"/>
  <c r="AU401" i="6"/>
  <c r="AT401" i="6"/>
  <c r="AS401" i="6"/>
  <c r="AX400" i="6"/>
  <c r="AW400" i="6"/>
  <c r="AV400" i="6"/>
  <c r="AU400" i="6"/>
  <c r="AT400" i="6"/>
  <c r="AS400" i="6"/>
  <c r="AX399" i="6"/>
  <c r="AW399" i="6"/>
  <c r="AV399" i="6"/>
  <c r="AU399" i="6"/>
  <c r="AT399" i="6"/>
  <c r="AS399" i="6"/>
  <c r="AX398" i="6"/>
  <c r="AW398" i="6"/>
  <c r="AV398" i="6"/>
  <c r="AU398" i="6"/>
  <c r="AT398" i="6"/>
  <c r="AS398" i="6"/>
  <c r="AX397" i="6"/>
  <c r="AW397" i="6"/>
  <c r="AV397" i="6"/>
  <c r="AU397" i="6"/>
  <c r="AT397" i="6"/>
  <c r="AS397" i="6"/>
  <c r="AX396" i="6"/>
  <c r="AW396" i="6"/>
  <c r="AV396" i="6"/>
  <c r="AU396" i="6"/>
  <c r="AT396" i="6"/>
  <c r="AS396" i="6"/>
  <c r="AX395" i="6"/>
  <c r="AW395" i="6"/>
  <c r="AV395" i="6"/>
  <c r="AU395" i="6"/>
  <c r="AT395" i="6"/>
  <c r="AS395" i="6"/>
  <c r="AX394" i="6"/>
  <c r="AW394" i="6"/>
  <c r="AV394" i="6"/>
  <c r="AU394" i="6"/>
  <c r="AT394" i="6"/>
  <c r="AS394" i="6"/>
  <c r="AX393" i="6"/>
  <c r="AW393" i="6"/>
  <c r="AV393" i="6"/>
  <c r="AU393" i="6"/>
  <c r="AT393" i="6"/>
  <c r="AS393" i="6"/>
  <c r="AX392" i="6"/>
  <c r="AW392" i="6"/>
  <c r="AV392" i="6"/>
  <c r="AU392" i="6"/>
  <c r="AT392" i="6"/>
  <c r="AS392" i="6"/>
  <c r="AX391" i="6"/>
  <c r="AW391" i="6"/>
  <c r="AV391" i="6"/>
  <c r="AU391" i="6"/>
  <c r="AT391" i="6"/>
  <c r="AS391" i="6"/>
  <c r="AX390" i="6"/>
  <c r="AW390" i="6"/>
  <c r="AV390" i="6"/>
  <c r="AU390" i="6"/>
  <c r="AT390" i="6"/>
  <c r="AS390" i="6"/>
  <c r="AX389" i="6"/>
  <c r="AW389" i="6"/>
  <c r="AV389" i="6"/>
  <c r="AU389" i="6"/>
  <c r="AT389" i="6"/>
  <c r="AS389" i="6"/>
  <c r="AX388" i="6"/>
  <c r="AW388" i="6"/>
  <c r="AV388" i="6"/>
  <c r="AU388" i="6"/>
  <c r="AT388" i="6"/>
  <c r="AS388" i="6"/>
  <c r="AX387" i="6"/>
  <c r="AW387" i="6"/>
  <c r="AV387" i="6"/>
  <c r="AU387" i="6"/>
  <c r="AT387" i="6"/>
  <c r="AS387" i="6"/>
  <c r="AX386" i="6"/>
  <c r="AW386" i="6"/>
  <c r="AV386" i="6"/>
  <c r="AU386" i="6"/>
  <c r="AT386" i="6"/>
  <c r="AS386" i="6"/>
  <c r="AX385" i="6"/>
  <c r="AW385" i="6"/>
  <c r="AV385" i="6"/>
  <c r="AU385" i="6"/>
  <c r="AT385" i="6"/>
  <c r="AS385" i="6"/>
  <c r="AX384" i="6"/>
  <c r="AW384" i="6"/>
  <c r="AV384" i="6"/>
  <c r="AU384" i="6"/>
  <c r="AT384" i="6"/>
  <c r="AS384" i="6"/>
  <c r="AX383" i="6"/>
  <c r="AW383" i="6"/>
  <c r="AV383" i="6"/>
  <c r="AU383" i="6"/>
  <c r="AT383" i="6"/>
  <c r="AS383" i="6"/>
  <c r="AX382" i="6"/>
  <c r="AW382" i="6"/>
  <c r="AV382" i="6"/>
  <c r="AU382" i="6"/>
  <c r="AT382" i="6"/>
  <c r="AS382" i="6"/>
  <c r="AX381" i="6"/>
  <c r="AW381" i="6"/>
  <c r="AV381" i="6"/>
  <c r="AU381" i="6"/>
  <c r="AT381" i="6"/>
  <c r="AS381" i="6"/>
  <c r="AX380" i="6"/>
  <c r="AW380" i="6"/>
  <c r="AV380" i="6"/>
  <c r="AU380" i="6"/>
  <c r="AT380" i="6"/>
  <c r="AS380" i="6"/>
  <c r="AX379" i="6"/>
  <c r="AW379" i="6"/>
  <c r="AV379" i="6"/>
  <c r="AU379" i="6"/>
  <c r="AT379" i="6"/>
  <c r="AS379" i="6"/>
  <c r="AX378" i="6"/>
  <c r="AW378" i="6"/>
  <c r="AV378" i="6"/>
  <c r="AU378" i="6"/>
  <c r="AT378" i="6"/>
  <c r="AS378" i="6"/>
  <c r="AX377" i="6"/>
  <c r="AW377" i="6"/>
  <c r="AV377" i="6"/>
  <c r="AU377" i="6"/>
  <c r="AT377" i="6"/>
  <c r="AS377" i="6"/>
  <c r="AX376" i="6"/>
  <c r="AW376" i="6"/>
  <c r="AV376" i="6"/>
  <c r="AU376" i="6"/>
  <c r="AT376" i="6"/>
  <c r="AS376" i="6"/>
  <c r="AX375" i="6"/>
  <c r="AW375" i="6"/>
  <c r="AV375" i="6"/>
  <c r="AU375" i="6"/>
  <c r="AT375" i="6"/>
  <c r="AS375" i="6"/>
  <c r="AX374" i="6"/>
  <c r="AW374" i="6"/>
  <c r="AV374" i="6"/>
  <c r="AU374" i="6"/>
  <c r="AT374" i="6"/>
  <c r="AS374" i="6"/>
  <c r="AX373" i="6"/>
  <c r="AW373" i="6"/>
  <c r="AV373" i="6"/>
  <c r="AU373" i="6"/>
  <c r="AT373" i="6"/>
  <c r="AS373" i="6"/>
  <c r="AX372" i="6"/>
  <c r="AW372" i="6"/>
  <c r="AV372" i="6"/>
  <c r="AU372" i="6"/>
  <c r="AT372" i="6"/>
  <c r="AS372" i="6"/>
  <c r="AX371" i="6"/>
  <c r="AW371" i="6"/>
  <c r="AV371" i="6"/>
  <c r="AU371" i="6"/>
  <c r="AT371" i="6"/>
  <c r="AS371" i="6"/>
  <c r="AX370" i="6"/>
  <c r="AW370" i="6"/>
  <c r="AV370" i="6"/>
  <c r="AU370" i="6"/>
  <c r="AT370" i="6"/>
  <c r="AS370" i="6"/>
  <c r="AX369" i="6"/>
  <c r="AW369" i="6"/>
  <c r="AV369" i="6"/>
  <c r="AU369" i="6"/>
  <c r="AT369" i="6"/>
  <c r="AS369" i="6"/>
  <c r="AX368" i="6"/>
  <c r="AW368" i="6"/>
  <c r="AV368" i="6"/>
  <c r="AU368" i="6"/>
  <c r="AT368" i="6"/>
  <c r="AS368" i="6"/>
  <c r="AX367" i="6"/>
  <c r="AW367" i="6"/>
  <c r="AV367" i="6"/>
  <c r="AU367" i="6"/>
  <c r="AT367" i="6"/>
  <c r="AS367" i="6"/>
  <c r="AX366" i="6"/>
  <c r="AW366" i="6"/>
  <c r="AV366" i="6"/>
  <c r="AU366" i="6"/>
  <c r="AT366" i="6"/>
  <c r="AS366" i="6"/>
  <c r="AX365" i="6"/>
  <c r="AW365" i="6"/>
  <c r="AV365" i="6"/>
  <c r="AU365" i="6"/>
  <c r="AT365" i="6"/>
  <c r="AS365" i="6"/>
  <c r="AX364" i="6"/>
  <c r="AW364" i="6"/>
  <c r="AV364" i="6"/>
  <c r="AU364" i="6"/>
  <c r="AT364" i="6"/>
  <c r="AS364" i="6"/>
  <c r="AX363" i="6"/>
  <c r="AW363" i="6"/>
  <c r="AV363" i="6"/>
  <c r="AU363" i="6"/>
  <c r="AT363" i="6"/>
  <c r="AS363" i="6"/>
  <c r="AX362" i="6"/>
  <c r="AW362" i="6"/>
  <c r="AV362" i="6"/>
  <c r="AU362" i="6"/>
  <c r="AT362" i="6"/>
  <c r="AS362" i="6"/>
  <c r="AX361" i="6"/>
  <c r="AW361" i="6"/>
  <c r="AV361" i="6"/>
  <c r="AU361" i="6"/>
  <c r="AT361" i="6"/>
  <c r="AS361" i="6"/>
  <c r="AX360" i="6"/>
  <c r="AW360" i="6"/>
  <c r="AV360" i="6"/>
  <c r="AU360" i="6"/>
  <c r="AT360" i="6"/>
  <c r="AS360" i="6"/>
  <c r="AX359" i="6"/>
  <c r="AW359" i="6"/>
  <c r="AV359" i="6"/>
  <c r="AU359" i="6"/>
  <c r="AT359" i="6"/>
  <c r="AS359" i="6"/>
  <c r="AX358" i="6"/>
  <c r="AW358" i="6"/>
  <c r="AV358" i="6"/>
  <c r="AU358" i="6"/>
  <c r="AT358" i="6"/>
  <c r="AS358" i="6"/>
  <c r="AX357" i="6"/>
  <c r="AW357" i="6"/>
  <c r="AV357" i="6"/>
  <c r="AU357" i="6"/>
  <c r="AT357" i="6"/>
  <c r="AS357" i="6"/>
  <c r="AX356" i="6"/>
  <c r="AW356" i="6"/>
  <c r="AV356" i="6"/>
  <c r="AU356" i="6"/>
  <c r="AT356" i="6"/>
  <c r="AS356" i="6"/>
  <c r="AX355" i="6"/>
  <c r="AW355" i="6"/>
  <c r="AV355" i="6"/>
  <c r="AU355" i="6"/>
  <c r="AT355" i="6"/>
  <c r="AS355" i="6"/>
  <c r="AX354" i="6"/>
  <c r="AW354" i="6"/>
  <c r="AV354" i="6"/>
  <c r="AU354" i="6"/>
  <c r="AT354" i="6"/>
  <c r="AS354" i="6"/>
  <c r="AX353" i="6"/>
  <c r="AW353" i="6"/>
  <c r="AV353" i="6"/>
  <c r="AU353" i="6"/>
  <c r="AT353" i="6"/>
  <c r="AS353" i="6"/>
  <c r="AX352" i="6"/>
  <c r="AW352" i="6"/>
  <c r="AV352" i="6"/>
  <c r="AU352" i="6"/>
  <c r="AT352" i="6"/>
  <c r="AS352" i="6"/>
  <c r="AX351" i="6"/>
  <c r="AW351" i="6"/>
  <c r="AV351" i="6"/>
  <c r="AU351" i="6"/>
  <c r="AT351" i="6"/>
  <c r="AS351" i="6"/>
  <c r="AX350" i="6"/>
  <c r="AW350" i="6"/>
  <c r="AV350" i="6"/>
  <c r="AU350" i="6"/>
  <c r="AT350" i="6"/>
  <c r="AS350" i="6"/>
  <c r="AX349" i="6"/>
  <c r="AW349" i="6"/>
  <c r="AV349" i="6"/>
  <c r="AU349" i="6"/>
  <c r="AT349" i="6"/>
  <c r="AS349" i="6"/>
  <c r="AX348" i="6"/>
  <c r="AW348" i="6"/>
  <c r="AV348" i="6"/>
  <c r="AU348" i="6"/>
  <c r="AT348" i="6"/>
  <c r="AS348" i="6"/>
  <c r="AX347" i="6"/>
  <c r="AW347" i="6"/>
  <c r="AV347" i="6"/>
  <c r="AU347" i="6"/>
  <c r="AT347" i="6"/>
  <c r="AS347" i="6"/>
  <c r="AX346" i="6"/>
  <c r="AW346" i="6"/>
  <c r="AV346" i="6"/>
  <c r="AU346" i="6"/>
  <c r="AT346" i="6"/>
  <c r="AS346" i="6"/>
  <c r="AX345" i="6"/>
  <c r="AW345" i="6"/>
  <c r="AV345" i="6"/>
  <c r="AU345" i="6"/>
  <c r="AT345" i="6"/>
  <c r="AS345" i="6"/>
  <c r="AX344" i="6"/>
  <c r="AW344" i="6"/>
  <c r="AV344" i="6"/>
  <c r="AU344" i="6"/>
  <c r="AT344" i="6"/>
  <c r="AS344" i="6"/>
  <c r="AX343" i="6"/>
  <c r="AW343" i="6"/>
  <c r="AV343" i="6"/>
  <c r="AU343" i="6"/>
  <c r="AT343" i="6"/>
  <c r="AS343" i="6"/>
  <c r="AX342" i="6"/>
  <c r="AW342" i="6"/>
  <c r="AV342" i="6"/>
  <c r="AU342" i="6"/>
  <c r="AT342" i="6"/>
  <c r="AS342" i="6"/>
  <c r="AX341" i="6"/>
  <c r="AW341" i="6"/>
  <c r="AV341" i="6"/>
  <c r="AU341" i="6"/>
  <c r="AT341" i="6"/>
  <c r="AS341" i="6"/>
  <c r="AX340" i="6"/>
  <c r="AW340" i="6"/>
  <c r="AV340" i="6"/>
  <c r="AU340" i="6"/>
  <c r="AT340" i="6"/>
  <c r="AS340" i="6"/>
  <c r="AX339" i="6"/>
  <c r="AW339" i="6"/>
  <c r="AV339" i="6"/>
  <c r="AU339" i="6"/>
  <c r="AT339" i="6"/>
  <c r="AS339" i="6"/>
  <c r="AX338" i="6"/>
  <c r="AW338" i="6"/>
  <c r="AV338" i="6"/>
  <c r="AU338" i="6"/>
  <c r="AT338" i="6"/>
  <c r="AS338" i="6"/>
  <c r="AX337" i="6"/>
  <c r="AW337" i="6"/>
  <c r="AV337" i="6"/>
  <c r="AU337" i="6"/>
  <c r="AT337" i="6"/>
  <c r="AS337" i="6"/>
  <c r="AX336" i="6"/>
  <c r="AW336" i="6"/>
  <c r="AV336" i="6"/>
  <c r="AU336" i="6"/>
  <c r="AT336" i="6"/>
  <c r="AS336" i="6"/>
  <c r="AX335" i="6"/>
  <c r="AW335" i="6"/>
  <c r="AV335" i="6"/>
  <c r="AU335" i="6"/>
  <c r="AT335" i="6"/>
  <c r="AS335" i="6"/>
  <c r="AX334" i="6"/>
  <c r="AW334" i="6"/>
  <c r="AV334" i="6"/>
  <c r="AU334" i="6"/>
  <c r="AT334" i="6"/>
  <c r="AS334" i="6"/>
  <c r="AX333" i="6"/>
  <c r="AW333" i="6"/>
  <c r="AV333" i="6"/>
  <c r="AU333" i="6"/>
  <c r="AT333" i="6"/>
  <c r="AS333" i="6"/>
  <c r="AX332" i="6"/>
  <c r="AW332" i="6"/>
  <c r="AV332" i="6"/>
  <c r="AU332" i="6"/>
  <c r="AT332" i="6"/>
  <c r="AS332" i="6"/>
  <c r="AX331" i="6"/>
  <c r="AW331" i="6"/>
  <c r="AV331" i="6"/>
  <c r="AU331" i="6"/>
  <c r="AT331" i="6"/>
  <c r="AS331" i="6"/>
  <c r="AX330" i="6"/>
  <c r="AW330" i="6"/>
  <c r="AV330" i="6"/>
  <c r="AU330" i="6"/>
  <c r="AT330" i="6"/>
  <c r="AS330" i="6"/>
  <c r="AX329" i="6"/>
  <c r="AW329" i="6"/>
  <c r="AV329" i="6"/>
  <c r="AU329" i="6"/>
  <c r="AT329" i="6"/>
  <c r="AS329" i="6"/>
  <c r="AX328" i="6"/>
  <c r="AW328" i="6"/>
  <c r="AV328" i="6"/>
  <c r="AU328" i="6"/>
  <c r="AT328" i="6"/>
  <c r="AS328" i="6"/>
  <c r="AX327" i="6"/>
  <c r="AW327" i="6"/>
  <c r="AV327" i="6"/>
  <c r="AU327" i="6"/>
  <c r="AT327" i="6"/>
  <c r="AS327" i="6"/>
  <c r="AX326" i="6"/>
  <c r="AW326" i="6"/>
  <c r="AV326" i="6"/>
  <c r="AU326" i="6"/>
  <c r="AT326" i="6"/>
  <c r="AS326" i="6"/>
  <c r="AX325" i="6"/>
  <c r="AW325" i="6"/>
  <c r="AV325" i="6"/>
  <c r="AU325" i="6"/>
  <c r="AT325" i="6"/>
  <c r="AS325" i="6"/>
  <c r="AX324" i="6"/>
  <c r="AW324" i="6"/>
  <c r="AV324" i="6"/>
  <c r="AU324" i="6"/>
  <c r="AT324" i="6"/>
  <c r="AS324" i="6"/>
  <c r="AX323" i="6"/>
  <c r="AW323" i="6"/>
  <c r="AV323" i="6"/>
  <c r="AU323" i="6"/>
  <c r="AT323" i="6"/>
  <c r="AS323" i="6"/>
  <c r="AX322" i="6"/>
  <c r="AW322" i="6"/>
  <c r="AV322" i="6"/>
  <c r="AU322" i="6"/>
  <c r="AT322" i="6"/>
  <c r="AS322" i="6"/>
  <c r="AX321" i="6"/>
  <c r="AW321" i="6"/>
  <c r="AV321" i="6"/>
  <c r="AU321" i="6"/>
  <c r="AT321" i="6"/>
  <c r="AS321" i="6"/>
  <c r="AX320" i="6"/>
  <c r="AW320" i="6"/>
  <c r="AV320" i="6"/>
  <c r="AU320" i="6"/>
  <c r="AT320" i="6"/>
  <c r="AS320" i="6"/>
  <c r="AX319" i="6"/>
  <c r="AW319" i="6"/>
  <c r="AV319" i="6"/>
  <c r="AU319" i="6"/>
  <c r="AT319" i="6"/>
  <c r="AS319" i="6"/>
  <c r="AX318" i="6"/>
  <c r="AW318" i="6"/>
  <c r="AV318" i="6"/>
  <c r="AU318" i="6"/>
  <c r="AT318" i="6"/>
  <c r="AS318" i="6"/>
  <c r="AX317" i="6"/>
  <c r="AW317" i="6"/>
  <c r="AV317" i="6"/>
  <c r="AU317" i="6"/>
  <c r="AT317" i="6"/>
  <c r="AS317" i="6"/>
  <c r="AX316" i="6"/>
  <c r="AW316" i="6"/>
  <c r="AV316" i="6"/>
  <c r="AU316" i="6"/>
  <c r="AT316" i="6"/>
  <c r="AS316" i="6"/>
  <c r="AX315" i="6"/>
  <c r="AW315" i="6"/>
  <c r="AV315" i="6"/>
  <c r="AU315" i="6"/>
  <c r="AT315" i="6"/>
  <c r="AS315" i="6"/>
  <c r="AX314" i="6"/>
  <c r="AW314" i="6"/>
  <c r="AV314" i="6"/>
  <c r="AU314" i="6"/>
  <c r="AT314" i="6"/>
  <c r="AS314" i="6"/>
  <c r="AX313" i="6"/>
  <c r="AW313" i="6"/>
  <c r="AV313" i="6"/>
  <c r="AU313" i="6"/>
  <c r="AT313" i="6"/>
  <c r="AS313" i="6"/>
  <c r="AX312" i="6"/>
  <c r="AW312" i="6"/>
  <c r="AV312" i="6"/>
  <c r="AU312" i="6"/>
  <c r="AT312" i="6"/>
  <c r="AS312" i="6"/>
  <c r="AX311" i="6"/>
  <c r="AW311" i="6"/>
  <c r="AV311" i="6"/>
  <c r="AU311" i="6"/>
  <c r="AT311" i="6"/>
  <c r="AS311" i="6"/>
  <c r="AX310" i="6"/>
  <c r="AW310" i="6"/>
  <c r="AV310" i="6"/>
  <c r="AU310" i="6"/>
  <c r="AT310" i="6"/>
  <c r="AS310" i="6"/>
  <c r="AX309" i="6"/>
  <c r="AW309" i="6"/>
  <c r="AV309" i="6"/>
  <c r="AU309" i="6"/>
  <c r="AT309" i="6"/>
  <c r="AS309" i="6"/>
  <c r="AX308" i="6"/>
  <c r="AW308" i="6"/>
  <c r="AV308" i="6"/>
  <c r="AU308" i="6"/>
  <c r="AT308" i="6"/>
  <c r="AS308" i="6"/>
  <c r="AX307" i="6"/>
  <c r="AW307" i="6"/>
  <c r="AV307" i="6"/>
  <c r="AU307" i="6"/>
  <c r="AT307" i="6"/>
  <c r="AS307" i="6"/>
  <c r="AX306" i="6"/>
  <c r="AW306" i="6"/>
  <c r="AV306" i="6"/>
  <c r="AU306" i="6"/>
  <c r="AT306" i="6"/>
  <c r="AS306" i="6"/>
  <c r="AX305" i="6"/>
  <c r="AW305" i="6"/>
  <c r="AV305" i="6"/>
  <c r="AU305" i="6"/>
  <c r="AT305" i="6"/>
  <c r="AS305" i="6"/>
  <c r="AX304" i="6"/>
  <c r="AW304" i="6"/>
  <c r="AV304" i="6"/>
  <c r="AU304" i="6"/>
  <c r="AT304" i="6"/>
  <c r="AS304" i="6"/>
  <c r="AX303" i="6"/>
  <c r="AW303" i="6"/>
  <c r="AV303" i="6"/>
  <c r="AU303" i="6"/>
  <c r="AT303" i="6"/>
  <c r="AS303" i="6"/>
  <c r="AX302" i="6"/>
  <c r="AW302" i="6"/>
  <c r="AV302" i="6"/>
  <c r="AU302" i="6"/>
  <c r="AT302" i="6"/>
  <c r="AS302" i="6"/>
  <c r="AX301" i="6"/>
  <c r="AW301" i="6"/>
  <c r="AV301" i="6"/>
  <c r="AU301" i="6"/>
  <c r="AT301" i="6"/>
  <c r="AS301" i="6"/>
  <c r="AX300" i="6"/>
  <c r="AW300" i="6"/>
  <c r="AV300" i="6"/>
  <c r="AU300" i="6"/>
  <c r="AT300" i="6"/>
  <c r="AS300" i="6"/>
  <c r="AX299" i="6"/>
  <c r="AW299" i="6"/>
  <c r="AV299" i="6"/>
  <c r="AU299" i="6"/>
  <c r="AT299" i="6"/>
  <c r="AS299" i="6"/>
  <c r="AX298" i="6"/>
  <c r="AW298" i="6"/>
  <c r="AV298" i="6"/>
  <c r="AU298" i="6"/>
  <c r="AT298" i="6"/>
  <c r="AS298" i="6"/>
  <c r="AX297" i="6"/>
  <c r="AW297" i="6"/>
  <c r="AV297" i="6"/>
  <c r="AU297" i="6"/>
  <c r="AT297" i="6"/>
  <c r="AS297" i="6"/>
  <c r="AX296" i="6"/>
  <c r="AW296" i="6"/>
  <c r="AV296" i="6"/>
  <c r="AU296" i="6"/>
  <c r="AT296" i="6"/>
  <c r="AS296" i="6"/>
  <c r="AX295" i="6"/>
  <c r="AW295" i="6"/>
  <c r="AV295" i="6"/>
  <c r="AU295" i="6"/>
  <c r="AT295" i="6"/>
  <c r="AS295" i="6"/>
  <c r="AX294" i="6"/>
  <c r="AW294" i="6"/>
  <c r="AV294" i="6"/>
  <c r="AU294" i="6"/>
  <c r="AT294" i="6"/>
  <c r="AS294" i="6"/>
  <c r="AX293" i="6"/>
  <c r="AW293" i="6"/>
  <c r="AV293" i="6"/>
  <c r="AU293" i="6"/>
  <c r="AT293" i="6"/>
  <c r="AS293" i="6"/>
  <c r="AX292" i="6"/>
  <c r="AW292" i="6"/>
  <c r="AV292" i="6"/>
  <c r="AU292" i="6"/>
  <c r="AT292" i="6"/>
  <c r="AS292" i="6"/>
  <c r="AX291" i="6"/>
  <c r="AW291" i="6"/>
  <c r="AV291" i="6"/>
  <c r="AU291" i="6"/>
  <c r="AT291" i="6"/>
  <c r="AS291" i="6"/>
  <c r="AX290" i="6"/>
  <c r="AW290" i="6"/>
  <c r="AV290" i="6"/>
  <c r="AU290" i="6"/>
  <c r="AT290" i="6"/>
  <c r="AS290" i="6"/>
  <c r="AX289" i="6"/>
  <c r="AW289" i="6"/>
  <c r="AV289" i="6"/>
  <c r="AU289" i="6"/>
  <c r="AT289" i="6"/>
  <c r="AS289" i="6"/>
  <c r="AX288" i="6"/>
  <c r="AW288" i="6"/>
  <c r="AV288" i="6"/>
  <c r="AU288" i="6"/>
  <c r="AT288" i="6"/>
  <c r="AS288" i="6"/>
  <c r="AX287" i="6"/>
  <c r="AW287" i="6"/>
  <c r="AV287" i="6"/>
  <c r="AU287" i="6"/>
  <c r="AT287" i="6"/>
  <c r="AS287" i="6"/>
  <c r="AX286" i="6"/>
  <c r="AW286" i="6"/>
  <c r="AV286" i="6"/>
  <c r="AU286" i="6"/>
  <c r="AT286" i="6"/>
  <c r="AS286" i="6"/>
  <c r="AX285" i="6"/>
  <c r="AW285" i="6"/>
  <c r="AV285" i="6"/>
  <c r="AU285" i="6"/>
  <c r="AT285" i="6"/>
  <c r="AS285" i="6"/>
  <c r="AX284" i="6"/>
  <c r="AW284" i="6"/>
  <c r="AV284" i="6"/>
  <c r="AU284" i="6"/>
  <c r="AT284" i="6"/>
  <c r="AS284" i="6"/>
  <c r="AX283" i="6"/>
  <c r="AW283" i="6"/>
  <c r="AV283" i="6"/>
  <c r="AU283" i="6"/>
  <c r="AT283" i="6"/>
  <c r="AS283" i="6"/>
  <c r="AX282" i="6"/>
  <c r="AW282" i="6"/>
  <c r="AV282" i="6"/>
  <c r="AU282" i="6"/>
  <c r="AT282" i="6"/>
  <c r="AS282" i="6"/>
  <c r="AX281" i="6"/>
  <c r="AW281" i="6"/>
  <c r="AV281" i="6"/>
  <c r="AU281" i="6"/>
  <c r="AT281" i="6"/>
  <c r="AS281" i="6"/>
  <c r="AX280" i="6"/>
  <c r="AW280" i="6"/>
  <c r="AV280" i="6"/>
  <c r="AU280" i="6"/>
  <c r="AT280" i="6"/>
  <c r="AS280" i="6"/>
  <c r="AX279" i="6"/>
  <c r="AW279" i="6"/>
  <c r="AV279" i="6"/>
  <c r="AU279" i="6"/>
  <c r="AT279" i="6"/>
  <c r="AS279" i="6"/>
  <c r="AX278" i="6"/>
  <c r="AW278" i="6"/>
  <c r="AV278" i="6"/>
  <c r="AU278" i="6"/>
  <c r="AT278" i="6"/>
  <c r="AS278" i="6"/>
  <c r="AX277" i="6"/>
  <c r="AW277" i="6"/>
  <c r="AV277" i="6"/>
  <c r="AU277" i="6"/>
  <c r="AT277" i="6"/>
  <c r="AS277" i="6"/>
  <c r="AX276" i="6"/>
  <c r="AW276" i="6"/>
  <c r="AV276" i="6"/>
  <c r="AU276" i="6"/>
  <c r="AT276" i="6"/>
  <c r="AS276" i="6"/>
  <c r="AX275" i="6"/>
  <c r="AW275" i="6"/>
  <c r="AV275" i="6"/>
  <c r="AU275" i="6"/>
  <c r="AT275" i="6"/>
  <c r="AS275" i="6"/>
  <c r="AX274" i="6"/>
  <c r="AW274" i="6"/>
  <c r="AV274" i="6"/>
  <c r="AU274" i="6"/>
  <c r="AT274" i="6"/>
  <c r="AS274" i="6"/>
  <c r="AX273" i="6"/>
  <c r="AW273" i="6"/>
  <c r="AV273" i="6"/>
  <c r="AU273" i="6"/>
  <c r="AT273" i="6"/>
  <c r="AS273" i="6"/>
  <c r="AX272" i="6"/>
  <c r="AW272" i="6"/>
  <c r="AV272" i="6"/>
  <c r="AU272" i="6"/>
  <c r="AT272" i="6"/>
  <c r="AS272" i="6"/>
  <c r="AX271" i="6"/>
  <c r="AW271" i="6"/>
  <c r="AV271" i="6"/>
  <c r="AU271" i="6"/>
  <c r="AT271" i="6"/>
  <c r="AS271" i="6"/>
  <c r="AX270" i="6"/>
  <c r="AW270" i="6"/>
  <c r="AV270" i="6"/>
  <c r="AU270" i="6"/>
  <c r="AT270" i="6"/>
  <c r="AS270" i="6"/>
  <c r="AX269" i="6"/>
  <c r="AW269" i="6"/>
  <c r="AV269" i="6"/>
  <c r="AU269" i="6"/>
  <c r="AT269" i="6"/>
  <c r="AS269" i="6"/>
  <c r="AX268" i="6"/>
  <c r="AW268" i="6"/>
  <c r="AV268" i="6"/>
  <c r="AU268" i="6"/>
  <c r="AT268" i="6"/>
  <c r="AS268" i="6"/>
  <c r="AX267" i="6"/>
  <c r="AW267" i="6"/>
  <c r="AV267" i="6"/>
  <c r="AU267" i="6"/>
  <c r="AT267" i="6"/>
  <c r="AS267" i="6"/>
  <c r="AX266" i="6"/>
  <c r="AW266" i="6"/>
  <c r="AV266" i="6"/>
  <c r="AU266" i="6"/>
  <c r="AT266" i="6"/>
  <c r="AS266" i="6"/>
  <c r="AX265" i="6"/>
  <c r="AW265" i="6"/>
  <c r="AV265" i="6"/>
  <c r="AU265" i="6"/>
  <c r="AT265" i="6"/>
  <c r="AS265" i="6"/>
  <c r="AX264" i="6"/>
  <c r="AW264" i="6"/>
  <c r="AV264" i="6"/>
  <c r="AU264" i="6"/>
  <c r="AT264" i="6"/>
  <c r="AS264" i="6"/>
  <c r="AX263" i="6"/>
  <c r="AW263" i="6"/>
  <c r="AV263" i="6"/>
  <c r="AU263" i="6"/>
  <c r="AT263" i="6"/>
  <c r="AS263" i="6"/>
  <c r="AX262" i="6"/>
  <c r="AW262" i="6"/>
  <c r="AV262" i="6"/>
  <c r="AU262" i="6"/>
  <c r="AT262" i="6"/>
  <c r="AS262" i="6"/>
  <c r="AX261" i="6"/>
  <c r="AW261" i="6"/>
  <c r="AV261" i="6"/>
  <c r="AU261" i="6"/>
  <c r="AT261" i="6"/>
  <c r="AS261" i="6"/>
  <c r="AX260" i="6"/>
  <c r="AW260" i="6"/>
  <c r="AV260" i="6"/>
  <c r="AU260" i="6"/>
  <c r="AT260" i="6"/>
  <c r="AS260" i="6"/>
  <c r="AX259" i="6"/>
  <c r="AW259" i="6"/>
  <c r="AV259" i="6"/>
  <c r="AU259" i="6"/>
  <c r="AT259" i="6"/>
  <c r="AS259" i="6"/>
  <c r="AX258" i="6"/>
  <c r="AW258" i="6"/>
  <c r="AV258" i="6"/>
  <c r="AU258" i="6"/>
  <c r="AT258" i="6"/>
  <c r="AS258" i="6"/>
  <c r="AX257" i="6"/>
  <c r="AW257" i="6"/>
  <c r="AV257" i="6"/>
  <c r="AU257" i="6"/>
  <c r="AT257" i="6"/>
  <c r="AS257" i="6"/>
  <c r="AX256" i="6"/>
  <c r="AW256" i="6"/>
  <c r="AV256" i="6"/>
  <c r="AU256" i="6"/>
  <c r="AT256" i="6"/>
  <c r="AS256" i="6"/>
  <c r="AX255" i="6"/>
  <c r="AW255" i="6"/>
  <c r="AV255" i="6"/>
  <c r="AU255" i="6"/>
  <c r="AT255" i="6"/>
  <c r="AS255" i="6"/>
  <c r="AX254" i="6"/>
  <c r="AW254" i="6"/>
  <c r="AV254" i="6"/>
  <c r="AU254" i="6"/>
  <c r="AT254" i="6"/>
  <c r="AS254" i="6"/>
  <c r="AX253" i="6"/>
  <c r="AW253" i="6"/>
  <c r="AV253" i="6"/>
  <c r="AU253" i="6"/>
  <c r="AT253" i="6"/>
  <c r="AS253" i="6"/>
  <c r="AX252" i="6"/>
  <c r="AW252" i="6"/>
  <c r="AV252" i="6"/>
  <c r="AU252" i="6"/>
  <c r="AT252" i="6"/>
  <c r="AS252" i="6"/>
  <c r="AX251" i="6"/>
  <c r="AW251" i="6"/>
  <c r="AV251" i="6"/>
  <c r="AU251" i="6"/>
  <c r="AT251" i="6"/>
  <c r="AS251" i="6"/>
  <c r="AX250" i="6"/>
  <c r="AW250" i="6"/>
  <c r="AV250" i="6"/>
  <c r="AU250" i="6"/>
  <c r="AT250" i="6"/>
  <c r="AS250" i="6"/>
  <c r="AX249" i="6"/>
  <c r="AW249" i="6"/>
  <c r="AV249" i="6"/>
  <c r="AU249" i="6"/>
  <c r="AT249" i="6"/>
  <c r="AS249" i="6"/>
  <c r="AX248" i="6"/>
  <c r="AW248" i="6"/>
  <c r="AV248" i="6"/>
  <c r="AU248" i="6"/>
  <c r="AT248" i="6"/>
  <c r="AS248" i="6"/>
  <c r="AX247" i="6"/>
  <c r="AW247" i="6"/>
  <c r="AV247" i="6"/>
  <c r="AU247" i="6"/>
  <c r="AT247" i="6"/>
  <c r="AS247" i="6"/>
  <c r="AX246" i="6"/>
  <c r="AW246" i="6"/>
  <c r="AV246" i="6"/>
  <c r="AU246" i="6"/>
  <c r="AT246" i="6"/>
  <c r="AS246" i="6"/>
  <c r="AX245" i="6"/>
  <c r="AW245" i="6"/>
  <c r="AV245" i="6"/>
  <c r="AU245" i="6"/>
  <c r="AT245" i="6"/>
  <c r="AS245" i="6"/>
  <c r="AX244" i="6"/>
  <c r="AW244" i="6"/>
  <c r="AV244" i="6"/>
  <c r="AU244" i="6"/>
  <c r="AT244" i="6"/>
  <c r="AS244" i="6"/>
  <c r="AX243" i="6"/>
  <c r="AW243" i="6"/>
  <c r="AV243" i="6"/>
  <c r="AU243" i="6"/>
  <c r="AT243" i="6"/>
  <c r="AS243" i="6"/>
  <c r="AX242" i="6"/>
  <c r="AW242" i="6"/>
  <c r="AV242" i="6"/>
  <c r="AU242" i="6"/>
  <c r="AT242" i="6"/>
  <c r="AS242" i="6"/>
  <c r="AX241" i="6"/>
  <c r="AW241" i="6"/>
  <c r="AV241" i="6"/>
  <c r="AU241" i="6"/>
  <c r="AT241" i="6"/>
  <c r="AS241" i="6"/>
  <c r="AX240" i="6"/>
  <c r="AW240" i="6"/>
  <c r="AV240" i="6"/>
  <c r="AU240" i="6"/>
  <c r="AT240" i="6"/>
  <c r="AS240" i="6"/>
  <c r="AX239" i="6"/>
  <c r="AW239" i="6"/>
  <c r="AV239" i="6"/>
  <c r="AU239" i="6"/>
  <c r="AT239" i="6"/>
  <c r="AS239" i="6"/>
  <c r="AX238" i="6"/>
  <c r="AW238" i="6"/>
  <c r="AV238" i="6"/>
  <c r="AU238" i="6"/>
  <c r="AT238" i="6"/>
  <c r="AS238" i="6"/>
  <c r="AX237" i="6"/>
  <c r="AW237" i="6"/>
  <c r="AV237" i="6"/>
  <c r="AU237" i="6"/>
  <c r="AT237" i="6"/>
  <c r="AS237" i="6"/>
  <c r="AX236" i="6"/>
  <c r="AW236" i="6"/>
  <c r="AV236" i="6"/>
  <c r="AU236" i="6"/>
  <c r="AT236" i="6"/>
  <c r="AS236" i="6"/>
  <c r="AX235" i="6"/>
  <c r="AW235" i="6"/>
  <c r="AV235" i="6"/>
  <c r="AU235" i="6"/>
  <c r="AT235" i="6"/>
  <c r="AS235" i="6"/>
  <c r="AX234" i="6"/>
  <c r="AW234" i="6"/>
  <c r="AV234" i="6"/>
  <c r="AU234" i="6"/>
  <c r="AT234" i="6"/>
  <c r="AS234" i="6"/>
  <c r="AX233" i="6"/>
  <c r="AW233" i="6"/>
  <c r="AV233" i="6"/>
  <c r="AU233" i="6"/>
  <c r="AT233" i="6"/>
  <c r="AS233" i="6"/>
  <c r="AX232" i="6"/>
  <c r="AW232" i="6"/>
  <c r="AV232" i="6"/>
  <c r="AU232" i="6"/>
  <c r="AT232" i="6"/>
  <c r="AS232" i="6"/>
  <c r="AX231" i="6"/>
  <c r="AW231" i="6"/>
  <c r="AV231" i="6"/>
  <c r="AU231" i="6"/>
  <c r="AT231" i="6"/>
  <c r="AS231" i="6"/>
  <c r="AX230" i="6"/>
  <c r="AW230" i="6"/>
  <c r="AV230" i="6"/>
  <c r="AU230" i="6"/>
  <c r="AT230" i="6"/>
  <c r="AS230" i="6"/>
  <c r="AX229" i="6"/>
  <c r="AW229" i="6"/>
  <c r="AV229" i="6"/>
  <c r="AU229" i="6"/>
  <c r="AT229" i="6"/>
  <c r="AS229" i="6"/>
  <c r="AX228" i="6"/>
  <c r="AW228" i="6"/>
  <c r="AV228" i="6"/>
  <c r="AU228" i="6"/>
  <c r="AT228" i="6"/>
  <c r="AS228" i="6"/>
  <c r="AX227" i="6"/>
  <c r="AW227" i="6"/>
  <c r="AV227" i="6"/>
  <c r="AU227" i="6"/>
  <c r="AT227" i="6"/>
  <c r="AS227" i="6"/>
  <c r="AX226" i="6"/>
  <c r="AW226" i="6"/>
  <c r="AV226" i="6"/>
  <c r="AU226" i="6"/>
  <c r="AT226" i="6"/>
  <c r="AS226" i="6"/>
  <c r="AX225" i="6"/>
  <c r="AW225" i="6"/>
  <c r="AV225" i="6"/>
  <c r="AU225" i="6"/>
  <c r="AT225" i="6"/>
  <c r="AS225" i="6"/>
  <c r="AX224" i="6"/>
  <c r="AW224" i="6"/>
  <c r="AV224" i="6"/>
  <c r="AU224" i="6"/>
  <c r="AT224" i="6"/>
  <c r="AS224" i="6"/>
  <c r="AX223" i="6"/>
  <c r="AW223" i="6"/>
  <c r="AV223" i="6"/>
  <c r="AU223" i="6"/>
  <c r="AT223" i="6"/>
  <c r="AS223" i="6"/>
  <c r="AX222" i="6"/>
  <c r="AW222" i="6"/>
  <c r="AV222" i="6"/>
  <c r="AU222" i="6"/>
  <c r="AT222" i="6"/>
  <c r="AS222" i="6"/>
  <c r="AX221" i="6"/>
  <c r="AW221" i="6"/>
  <c r="AV221" i="6"/>
  <c r="AU221" i="6"/>
  <c r="AT221" i="6"/>
  <c r="AS221" i="6"/>
  <c r="AX220" i="6"/>
  <c r="AW220" i="6"/>
  <c r="AV220" i="6"/>
  <c r="AU220" i="6"/>
  <c r="AT220" i="6"/>
  <c r="AS220" i="6"/>
  <c r="AX219" i="6"/>
  <c r="AW219" i="6"/>
  <c r="AV219" i="6"/>
  <c r="AU219" i="6"/>
  <c r="AT219" i="6"/>
  <c r="AS219" i="6"/>
  <c r="AX218" i="6"/>
  <c r="AW218" i="6"/>
  <c r="AV218" i="6"/>
  <c r="AU218" i="6"/>
  <c r="AT218" i="6"/>
  <c r="AS218" i="6"/>
  <c r="AX217" i="6"/>
  <c r="AW217" i="6"/>
  <c r="AV217" i="6"/>
  <c r="AU217" i="6"/>
  <c r="AT217" i="6"/>
  <c r="AS217" i="6"/>
  <c r="AX216" i="6"/>
  <c r="AW216" i="6"/>
  <c r="AV216" i="6"/>
  <c r="AU216" i="6"/>
  <c r="AT216" i="6"/>
  <c r="AS216" i="6"/>
  <c r="AX215" i="6"/>
  <c r="AW215" i="6"/>
  <c r="AV215" i="6"/>
  <c r="AU215" i="6"/>
  <c r="AT215" i="6"/>
  <c r="AS215" i="6"/>
  <c r="AX214" i="6"/>
  <c r="AW214" i="6"/>
  <c r="AV214" i="6"/>
  <c r="AU214" i="6"/>
  <c r="AT214" i="6"/>
  <c r="AS214" i="6"/>
  <c r="AX213" i="6"/>
  <c r="AW213" i="6"/>
  <c r="AV213" i="6"/>
  <c r="AU213" i="6"/>
  <c r="AT213" i="6"/>
  <c r="AS213" i="6"/>
  <c r="AX212" i="6"/>
  <c r="AW212" i="6"/>
  <c r="AV212" i="6"/>
  <c r="AU212" i="6"/>
  <c r="AT212" i="6"/>
  <c r="AS212" i="6"/>
  <c r="AX211" i="6"/>
  <c r="AW211" i="6"/>
  <c r="AV211" i="6"/>
  <c r="AU211" i="6"/>
  <c r="AT211" i="6"/>
  <c r="AS211" i="6"/>
  <c r="AX210" i="6"/>
  <c r="AW210" i="6"/>
  <c r="AV210" i="6"/>
  <c r="AU210" i="6"/>
  <c r="AT210" i="6"/>
  <c r="AS210" i="6"/>
  <c r="AX209" i="6"/>
  <c r="AW209" i="6"/>
  <c r="AV209" i="6"/>
  <c r="AU209" i="6"/>
  <c r="AT209" i="6"/>
  <c r="AS209" i="6"/>
  <c r="AX208" i="6"/>
  <c r="AW208" i="6"/>
  <c r="AV208" i="6"/>
  <c r="AU208" i="6"/>
  <c r="AT208" i="6"/>
  <c r="AS208" i="6"/>
  <c r="AX207" i="6"/>
  <c r="AW207" i="6"/>
  <c r="AV207" i="6"/>
  <c r="AU207" i="6"/>
  <c r="AT207" i="6"/>
  <c r="AS207" i="6"/>
  <c r="AX206" i="6"/>
  <c r="AW206" i="6"/>
  <c r="AV206" i="6"/>
  <c r="AU206" i="6"/>
  <c r="AT206" i="6"/>
  <c r="AS206" i="6"/>
  <c r="AX205" i="6"/>
  <c r="AW205" i="6"/>
  <c r="AV205" i="6"/>
  <c r="AU205" i="6"/>
  <c r="AT205" i="6"/>
  <c r="AS205" i="6"/>
  <c r="AX204" i="6"/>
  <c r="AW204" i="6"/>
  <c r="AV204" i="6"/>
  <c r="AU204" i="6"/>
  <c r="AT204" i="6"/>
  <c r="AS204" i="6"/>
  <c r="AX203" i="6"/>
  <c r="AW203" i="6"/>
  <c r="AV203" i="6"/>
  <c r="AU203" i="6"/>
  <c r="AT203" i="6"/>
  <c r="AS203" i="6"/>
  <c r="AX202" i="6"/>
  <c r="AW202" i="6"/>
  <c r="AV202" i="6"/>
  <c r="AU202" i="6"/>
  <c r="AT202" i="6"/>
  <c r="AS202" i="6"/>
  <c r="AX201" i="6"/>
  <c r="AW201" i="6"/>
  <c r="AV201" i="6"/>
  <c r="AU201" i="6"/>
  <c r="AT201" i="6"/>
  <c r="AS201" i="6"/>
  <c r="AX200" i="6"/>
  <c r="AW200" i="6"/>
  <c r="AV200" i="6"/>
  <c r="AU200" i="6"/>
  <c r="AT200" i="6"/>
  <c r="AS200" i="6"/>
  <c r="AX199" i="6"/>
  <c r="AW199" i="6"/>
  <c r="AV199" i="6"/>
  <c r="AU199" i="6"/>
  <c r="AT199" i="6"/>
  <c r="AS199" i="6"/>
  <c r="AX198" i="6"/>
  <c r="AW198" i="6"/>
  <c r="AV198" i="6"/>
  <c r="AU198" i="6"/>
  <c r="AT198" i="6"/>
  <c r="AS198" i="6"/>
  <c r="AX197" i="6"/>
  <c r="AW197" i="6"/>
  <c r="AV197" i="6"/>
  <c r="AU197" i="6"/>
  <c r="AT197" i="6"/>
  <c r="AS197" i="6"/>
  <c r="AX196" i="6"/>
  <c r="AW196" i="6"/>
  <c r="AV196" i="6"/>
  <c r="AU196" i="6"/>
  <c r="AT196" i="6"/>
  <c r="AS196" i="6"/>
  <c r="AX195" i="6"/>
  <c r="AW195" i="6"/>
  <c r="AV195" i="6"/>
  <c r="AU195" i="6"/>
  <c r="AT195" i="6"/>
  <c r="AS195" i="6"/>
  <c r="AX194" i="6"/>
  <c r="AW194" i="6"/>
  <c r="AV194" i="6"/>
  <c r="AU194" i="6"/>
  <c r="AT194" i="6"/>
  <c r="AS194" i="6"/>
  <c r="AX193" i="6"/>
  <c r="AW193" i="6"/>
  <c r="AV193" i="6"/>
  <c r="AU193" i="6"/>
  <c r="AT193" i="6"/>
  <c r="AS193" i="6"/>
  <c r="AX192" i="6"/>
  <c r="AW192" i="6"/>
  <c r="AV192" i="6"/>
  <c r="AU192" i="6"/>
  <c r="AT192" i="6"/>
  <c r="AS192" i="6"/>
  <c r="AX191" i="6"/>
  <c r="AW191" i="6"/>
  <c r="AV191" i="6"/>
  <c r="AU191" i="6"/>
  <c r="AT191" i="6"/>
  <c r="AS191" i="6"/>
  <c r="AX190" i="6"/>
  <c r="AW190" i="6"/>
  <c r="AV190" i="6"/>
  <c r="AU190" i="6"/>
  <c r="AT190" i="6"/>
  <c r="AS190" i="6"/>
  <c r="AX189" i="6"/>
  <c r="AW189" i="6"/>
  <c r="AV189" i="6"/>
  <c r="AU189" i="6"/>
  <c r="AT189" i="6"/>
  <c r="AS189" i="6"/>
  <c r="AX188" i="6"/>
  <c r="AW188" i="6"/>
  <c r="AV188" i="6"/>
  <c r="AU188" i="6"/>
  <c r="AT188" i="6"/>
  <c r="AS188" i="6"/>
  <c r="AX187" i="6"/>
  <c r="AW187" i="6"/>
  <c r="AV187" i="6"/>
  <c r="AU187" i="6"/>
  <c r="AT187" i="6"/>
  <c r="AS187" i="6"/>
  <c r="AX186" i="6"/>
  <c r="AW186" i="6"/>
  <c r="AV186" i="6"/>
  <c r="AU186" i="6"/>
  <c r="AT186" i="6"/>
  <c r="AS186" i="6"/>
  <c r="AX185" i="6"/>
  <c r="AW185" i="6"/>
  <c r="AV185" i="6"/>
  <c r="AU185" i="6"/>
  <c r="AT185" i="6"/>
  <c r="AS185" i="6"/>
  <c r="AX184" i="6"/>
  <c r="AW184" i="6"/>
  <c r="AV184" i="6"/>
  <c r="AU184" i="6"/>
  <c r="AT184" i="6"/>
  <c r="AS184" i="6"/>
  <c r="AX183" i="6"/>
  <c r="AW183" i="6"/>
  <c r="AV183" i="6"/>
  <c r="AU183" i="6"/>
  <c r="AT183" i="6"/>
  <c r="AS183" i="6"/>
  <c r="AX182" i="6"/>
  <c r="AW182" i="6"/>
  <c r="AV182" i="6"/>
  <c r="AU182" i="6"/>
  <c r="AT182" i="6"/>
  <c r="AS182" i="6"/>
  <c r="AX181" i="6"/>
  <c r="AW181" i="6"/>
  <c r="AV181" i="6"/>
  <c r="AU181" i="6"/>
  <c r="AT181" i="6"/>
  <c r="AS181" i="6"/>
  <c r="AX180" i="6"/>
  <c r="AW180" i="6"/>
  <c r="AV180" i="6"/>
  <c r="AU180" i="6"/>
  <c r="AT180" i="6"/>
  <c r="AS180" i="6"/>
  <c r="AX179" i="6"/>
  <c r="AW179" i="6"/>
  <c r="AV179" i="6"/>
  <c r="AU179" i="6"/>
  <c r="AT179" i="6"/>
  <c r="AS179" i="6"/>
  <c r="AX178" i="6"/>
  <c r="AW178" i="6"/>
  <c r="AV178" i="6"/>
  <c r="AU178" i="6"/>
  <c r="AT178" i="6"/>
  <c r="AS178" i="6"/>
  <c r="AX177" i="6"/>
  <c r="AW177" i="6"/>
  <c r="AV177" i="6"/>
  <c r="AU177" i="6"/>
  <c r="AT177" i="6"/>
  <c r="AS177" i="6"/>
  <c r="AX176" i="6"/>
  <c r="AW176" i="6"/>
  <c r="AV176" i="6"/>
  <c r="AU176" i="6"/>
  <c r="AT176" i="6"/>
  <c r="AS176" i="6"/>
  <c r="AX175" i="6"/>
  <c r="AW175" i="6"/>
  <c r="AV175" i="6"/>
  <c r="AU175" i="6"/>
  <c r="AT175" i="6"/>
  <c r="AS175" i="6"/>
  <c r="AX174" i="6"/>
  <c r="AW174" i="6"/>
  <c r="AV174" i="6"/>
  <c r="AU174" i="6"/>
  <c r="AT174" i="6"/>
  <c r="AS174" i="6"/>
  <c r="AX173" i="6"/>
  <c r="AW173" i="6"/>
  <c r="AV173" i="6"/>
  <c r="AU173" i="6"/>
  <c r="AT173" i="6"/>
  <c r="AS173" i="6"/>
  <c r="AX172" i="6"/>
  <c r="AW172" i="6"/>
  <c r="AV172" i="6"/>
  <c r="AU172" i="6"/>
  <c r="AT172" i="6"/>
  <c r="AS172" i="6"/>
  <c r="AX171" i="6"/>
  <c r="AW171" i="6"/>
  <c r="AV171" i="6"/>
  <c r="AU171" i="6"/>
  <c r="AT171" i="6"/>
  <c r="AS171" i="6"/>
  <c r="AX170" i="6"/>
  <c r="AW170" i="6"/>
  <c r="AV170" i="6"/>
  <c r="AU170" i="6"/>
  <c r="AT170" i="6"/>
  <c r="AS170" i="6"/>
  <c r="AX169" i="6"/>
  <c r="AW169" i="6"/>
  <c r="AV169" i="6"/>
  <c r="AU169" i="6"/>
  <c r="AT169" i="6"/>
  <c r="AS169" i="6"/>
  <c r="AX168" i="6"/>
  <c r="AW168" i="6"/>
  <c r="AV168" i="6"/>
  <c r="AU168" i="6"/>
  <c r="AT168" i="6"/>
  <c r="AS168" i="6"/>
  <c r="AX167" i="6"/>
  <c r="AW167" i="6"/>
  <c r="AV167" i="6"/>
  <c r="AU167" i="6"/>
  <c r="AT167" i="6"/>
  <c r="AS167" i="6"/>
  <c r="AX166" i="6"/>
  <c r="AW166" i="6"/>
  <c r="AV166" i="6"/>
  <c r="AU166" i="6"/>
  <c r="AT166" i="6"/>
  <c r="AS166" i="6"/>
  <c r="AX165" i="6"/>
  <c r="AW165" i="6"/>
  <c r="AV165" i="6"/>
  <c r="AU165" i="6"/>
  <c r="AT165" i="6"/>
  <c r="AS165" i="6"/>
  <c r="AX164" i="6"/>
  <c r="AW164" i="6"/>
  <c r="AV164" i="6"/>
  <c r="AU164" i="6"/>
  <c r="AT164" i="6"/>
  <c r="AS164" i="6"/>
  <c r="AX163" i="6"/>
  <c r="AW163" i="6"/>
  <c r="AV163" i="6"/>
  <c r="AU163" i="6"/>
  <c r="AT163" i="6"/>
  <c r="AS163" i="6"/>
  <c r="AX162" i="6"/>
  <c r="AW162" i="6"/>
  <c r="AV162" i="6"/>
  <c r="AU162" i="6"/>
  <c r="AT162" i="6"/>
  <c r="AS162" i="6"/>
  <c r="AX161" i="6"/>
  <c r="AW161" i="6"/>
  <c r="AV161" i="6"/>
  <c r="AU161" i="6"/>
  <c r="AT161" i="6"/>
  <c r="AS161" i="6"/>
  <c r="AX160" i="6"/>
  <c r="AW160" i="6"/>
  <c r="AV160" i="6"/>
  <c r="AU160" i="6"/>
  <c r="AT160" i="6"/>
  <c r="AS160" i="6"/>
  <c r="AX159" i="6"/>
  <c r="AW159" i="6"/>
  <c r="AV159" i="6"/>
  <c r="AU159" i="6"/>
  <c r="AT159" i="6"/>
  <c r="AS159" i="6"/>
  <c r="AX158" i="6"/>
  <c r="AW158" i="6"/>
  <c r="AV158" i="6"/>
  <c r="AU158" i="6"/>
  <c r="AT158" i="6"/>
  <c r="AS158" i="6"/>
  <c r="AX157" i="6"/>
  <c r="AW157" i="6"/>
  <c r="AV157" i="6"/>
  <c r="AU157" i="6"/>
  <c r="AT157" i="6"/>
  <c r="AS157" i="6"/>
  <c r="AX156" i="6"/>
  <c r="AW156" i="6"/>
  <c r="AV156" i="6"/>
  <c r="AU156" i="6"/>
  <c r="AT156" i="6"/>
  <c r="AS156" i="6"/>
  <c r="AX155" i="6"/>
  <c r="AW155" i="6"/>
  <c r="AV155" i="6"/>
  <c r="AU155" i="6"/>
  <c r="AT155" i="6"/>
  <c r="AS155" i="6"/>
  <c r="AX154" i="6"/>
  <c r="AW154" i="6"/>
  <c r="AV154" i="6"/>
  <c r="AU154" i="6"/>
  <c r="AT154" i="6"/>
  <c r="AS154" i="6"/>
  <c r="AX153" i="6"/>
  <c r="AW153" i="6"/>
  <c r="AV153" i="6"/>
  <c r="AU153" i="6"/>
  <c r="AT153" i="6"/>
  <c r="AS153" i="6"/>
  <c r="AX152" i="6"/>
  <c r="AW152" i="6"/>
  <c r="AV152" i="6"/>
  <c r="AU152" i="6"/>
  <c r="AT152" i="6"/>
  <c r="AS152" i="6"/>
  <c r="AX151" i="6"/>
  <c r="AW151" i="6"/>
  <c r="AV151" i="6"/>
  <c r="AU151" i="6"/>
  <c r="AT151" i="6"/>
  <c r="AS151" i="6"/>
  <c r="AX150" i="6"/>
  <c r="AW150" i="6"/>
  <c r="AV150" i="6"/>
  <c r="AU150" i="6"/>
  <c r="AT150" i="6"/>
  <c r="AS150" i="6"/>
  <c r="AX149" i="6"/>
  <c r="AW149" i="6"/>
  <c r="AV149" i="6"/>
  <c r="AU149" i="6"/>
  <c r="AT149" i="6"/>
  <c r="AS149" i="6"/>
  <c r="AX148" i="6"/>
  <c r="AW148" i="6"/>
  <c r="AV148" i="6"/>
  <c r="AU148" i="6"/>
  <c r="AT148" i="6"/>
  <c r="AS148" i="6"/>
  <c r="AX147" i="6"/>
  <c r="AW147" i="6"/>
  <c r="AV147" i="6"/>
  <c r="AU147" i="6"/>
  <c r="AT147" i="6"/>
  <c r="AS147" i="6"/>
  <c r="AX146" i="6"/>
  <c r="AW146" i="6"/>
  <c r="AV146" i="6"/>
  <c r="AU146" i="6"/>
  <c r="AT146" i="6"/>
  <c r="AS146" i="6"/>
  <c r="AX145" i="6"/>
  <c r="AW145" i="6"/>
  <c r="AV145" i="6"/>
  <c r="AU145" i="6"/>
  <c r="AT145" i="6"/>
  <c r="AS145" i="6"/>
  <c r="AX144" i="6"/>
  <c r="AW144" i="6"/>
  <c r="AV144" i="6"/>
  <c r="AU144" i="6"/>
  <c r="AT144" i="6"/>
  <c r="AS144" i="6"/>
  <c r="AX143" i="6"/>
  <c r="AW143" i="6"/>
  <c r="AV143" i="6"/>
  <c r="AU143" i="6"/>
  <c r="AT143" i="6"/>
  <c r="AS143" i="6"/>
  <c r="AX142" i="6"/>
  <c r="AW142" i="6"/>
  <c r="AV142" i="6"/>
  <c r="AU142" i="6"/>
  <c r="AT142" i="6"/>
  <c r="AS142" i="6"/>
  <c r="AX141" i="6"/>
  <c r="AW141" i="6"/>
  <c r="AV141" i="6"/>
  <c r="AU141" i="6"/>
  <c r="AT141" i="6"/>
  <c r="AS141" i="6"/>
  <c r="AX140" i="6"/>
  <c r="AW140" i="6"/>
  <c r="AV140" i="6"/>
  <c r="AU140" i="6"/>
  <c r="AT140" i="6"/>
  <c r="AS140" i="6"/>
  <c r="AX139" i="6"/>
  <c r="AW139" i="6"/>
  <c r="AV139" i="6"/>
  <c r="AU139" i="6"/>
  <c r="AT139" i="6"/>
  <c r="AS139" i="6"/>
  <c r="AX138" i="6"/>
  <c r="AW138" i="6"/>
  <c r="AV138" i="6"/>
  <c r="AU138" i="6"/>
  <c r="AT138" i="6"/>
  <c r="AS138" i="6"/>
  <c r="AX137" i="6"/>
  <c r="AW137" i="6"/>
  <c r="AV137" i="6"/>
  <c r="AU137" i="6"/>
  <c r="AT137" i="6"/>
  <c r="AS137" i="6"/>
  <c r="AX136" i="6"/>
  <c r="AW136" i="6"/>
  <c r="AV136" i="6"/>
  <c r="AU136" i="6"/>
  <c r="AT136" i="6"/>
  <c r="AS136" i="6"/>
  <c r="AX135" i="6"/>
  <c r="AW135" i="6"/>
  <c r="AV135" i="6"/>
  <c r="AU135" i="6"/>
  <c r="AT135" i="6"/>
  <c r="AS135" i="6"/>
  <c r="AX134" i="6"/>
  <c r="AW134" i="6"/>
  <c r="AV134" i="6"/>
  <c r="AU134" i="6"/>
  <c r="AT134" i="6"/>
  <c r="AS134" i="6"/>
  <c r="AX133" i="6"/>
  <c r="AW133" i="6"/>
  <c r="AV133" i="6"/>
  <c r="AU133" i="6"/>
  <c r="AT133" i="6"/>
  <c r="AS133" i="6"/>
  <c r="AX132" i="6"/>
  <c r="AW132" i="6"/>
  <c r="AV132" i="6"/>
  <c r="AU132" i="6"/>
  <c r="AT132" i="6"/>
  <c r="AS132" i="6"/>
  <c r="AX131" i="6"/>
  <c r="AW131" i="6"/>
  <c r="AV131" i="6"/>
  <c r="AU131" i="6"/>
  <c r="AT131" i="6"/>
  <c r="AS131" i="6"/>
  <c r="AX130" i="6"/>
  <c r="AW130" i="6"/>
  <c r="AV130" i="6"/>
  <c r="AU130" i="6"/>
  <c r="AT130" i="6"/>
  <c r="AS130" i="6"/>
  <c r="AX129" i="6"/>
  <c r="AW129" i="6"/>
  <c r="AV129" i="6"/>
  <c r="AU129" i="6"/>
  <c r="AT129" i="6"/>
  <c r="AS129" i="6"/>
  <c r="AX128" i="6"/>
  <c r="AW128" i="6"/>
  <c r="AV128" i="6"/>
  <c r="AU128" i="6"/>
  <c r="AT128" i="6"/>
  <c r="AS128" i="6"/>
  <c r="AX127" i="6"/>
  <c r="AW127" i="6"/>
  <c r="AV127" i="6"/>
  <c r="AU127" i="6"/>
  <c r="AT127" i="6"/>
  <c r="AS127" i="6"/>
  <c r="AX126" i="6"/>
  <c r="AW126" i="6"/>
  <c r="AV126" i="6"/>
  <c r="AU126" i="6"/>
  <c r="AT126" i="6"/>
  <c r="AS126" i="6"/>
  <c r="AX125" i="6"/>
  <c r="AW125" i="6"/>
  <c r="AV125" i="6"/>
  <c r="AU125" i="6"/>
  <c r="AT125" i="6"/>
  <c r="AS125" i="6"/>
  <c r="AX124" i="6"/>
  <c r="AW124" i="6"/>
  <c r="AV124" i="6"/>
  <c r="AU124" i="6"/>
  <c r="AT124" i="6"/>
  <c r="AS124" i="6"/>
  <c r="AX123" i="6"/>
  <c r="AW123" i="6"/>
  <c r="AV123" i="6"/>
  <c r="AU123" i="6"/>
  <c r="AT123" i="6"/>
  <c r="AS123" i="6"/>
  <c r="AX122" i="6"/>
  <c r="AW122" i="6"/>
  <c r="AV122" i="6"/>
  <c r="AU122" i="6"/>
  <c r="AT122" i="6"/>
  <c r="AS122" i="6"/>
  <c r="AX121" i="6"/>
  <c r="AW121" i="6"/>
  <c r="AV121" i="6"/>
  <c r="AU121" i="6"/>
  <c r="AT121" i="6"/>
  <c r="AS121" i="6"/>
  <c r="AX120" i="6"/>
  <c r="AW120" i="6"/>
  <c r="AV120" i="6"/>
  <c r="AU120" i="6"/>
  <c r="AT120" i="6"/>
  <c r="AS120" i="6"/>
  <c r="AX119" i="6"/>
  <c r="AW119" i="6"/>
  <c r="AV119" i="6"/>
  <c r="AU119" i="6"/>
  <c r="AT119" i="6"/>
  <c r="AS119" i="6"/>
  <c r="AX118" i="6"/>
  <c r="AW118" i="6"/>
  <c r="AV118" i="6"/>
  <c r="AU118" i="6"/>
  <c r="AT118" i="6"/>
  <c r="AS118" i="6"/>
  <c r="AX117" i="6"/>
  <c r="AW117" i="6"/>
  <c r="AV117" i="6"/>
  <c r="AU117" i="6"/>
  <c r="AT117" i="6"/>
  <c r="AS117" i="6"/>
  <c r="AX116" i="6"/>
  <c r="AW116" i="6"/>
  <c r="AV116" i="6"/>
  <c r="AU116" i="6"/>
  <c r="AT116" i="6"/>
  <c r="AS116" i="6"/>
  <c r="AX115" i="6"/>
  <c r="AW115" i="6"/>
  <c r="AV115" i="6"/>
  <c r="AU115" i="6"/>
  <c r="AT115" i="6"/>
  <c r="AS115" i="6"/>
  <c r="AX114" i="6"/>
  <c r="AW114" i="6"/>
  <c r="AV114" i="6"/>
  <c r="AU114" i="6"/>
  <c r="AT114" i="6"/>
  <c r="AS114" i="6"/>
  <c r="AX113" i="6"/>
  <c r="AW113" i="6"/>
  <c r="AV113" i="6"/>
  <c r="AU113" i="6"/>
  <c r="AT113" i="6"/>
  <c r="AS113" i="6"/>
  <c r="AX112" i="6"/>
  <c r="AW112" i="6"/>
  <c r="AV112" i="6"/>
  <c r="AU112" i="6"/>
  <c r="AT112" i="6"/>
  <c r="AS112" i="6"/>
  <c r="AX111" i="6"/>
  <c r="AW111" i="6"/>
  <c r="AV111" i="6"/>
  <c r="AU111" i="6"/>
  <c r="AT111" i="6"/>
  <c r="AS111" i="6"/>
  <c r="AX110" i="6"/>
  <c r="AW110" i="6"/>
  <c r="AV110" i="6"/>
  <c r="AU110" i="6"/>
  <c r="AT110" i="6"/>
  <c r="AS110" i="6"/>
  <c r="AX109" i="6"/>
  <c r="AW109" i="6"/>
  <c r="AV109" i="6"/>
  <c r="AU109" i="6"/>
  <c r="AT109" i="6"/>
  <c r="AS109" i="6"/>
  <c r="AX108" i="6"/>
  <c r="AW108" i="6"/>
  <c r="AV108" i="6"/>
  <c r="AU108" i="6"/>
  <c r="AT108" i="6"/>
  <c r="AS108" i="6"/>
  <c r="AX107" i="6"/>
  <c r="AW107" i="6"/>
  <c r="AV107" i="6"/>
  <c r="AU107" i="6"/>
  <c r="AT107" i="6"/>
  <c r="AS107" i="6"/>
  <c r="AX106" i="6"/>
  <c r="AW106" i="6"/>
  <c r="AV106" i="6"/>
  <c r="AU106" i="6"/>
  <c r="AT106" i="6"/>
  <c r="AS106" i="6"/>
  <c r="AX105" i="6"/>
  <c r="AW105" i="6"/>
  <c r="AV105" i="6"/>
  <c r="AU105" i="6"/>
  <c r="AT105" i="6"/>
  <c r="AS105" i="6"/>
  <c r="AX104" i="6"/>
  <c r="AW104" i="6"/>
  <c r="AV104" i="6"/>
  <c r="AU104" i="6"/>
  <c r="AT104" i="6"/>
  <c r="AS104" i="6"/>
  <c r="AX103" i="6"/>
  <c r="AW103" i="6"/>
  <c r="AV103" i="6"/>
  <c r="AU103" i="6"/>
  <c r="AT103" i="6"/>
  <c r="AS103" i="6"/>
  <c r="AX102" i="6"/>
  <c r="AW102" i="6"/>
  <c r="AV102" i="6"/>
  <c r="AU102" i="6"/>
  <c r="AT102" i="6"/>
  <c r="AS102" i="6"/>
  <c r="AX101" i="6"/>
  <c r="AW101" i="6"/>
  <c r="AV101" i="6"/>
  <c r="AU101" i="6"/>
  <c r="AT101" i="6"/>
  <c r="AS101" i="6"/>
  <c r="AX100" i="6"/>
  <c r="AW100" i="6"/>
  <c r="AV100" i="6"/>
  <c r="AU100" i="6"/>
  <c r="AT100" i="6"/>
  <c r="AS100" i="6"/>
  <c r="AX99" i="6"/>
  <c r="AW99" i="6"/>
  <c r="AV99" i="6"/>
  <c r="AU99" i="6"/>
  <c r="AT99" i="6"/>
  <c r="AS99" i="6"/>
  <c r="AX98" i="6"/>
  <c r="AW98" i="6"/>
  <c r="AV98" i="6"/>
  <c r="AU98" i="6"/>
  <c r="AT98" i="6"/>
  <c r="AS98" i="6"/>
  <c r="AX97" i="6"/>
  <c r="AW97" i="6"/>
  <c r="AV97" i="6"/>
  <c r="AU97" i="6"/>
  <c r="AT97" i="6"/>
  <c r="AS97" i="6"/>
  <c r="AX96" i="6"/>
  <c r="AW96" i="6"/>
  <c r="AV96" i="6"/>
  <c r="AU96" i="6"/>
  <c r="AT96" i="6"/>
  <c r="AS96" i="6"/>
  <c r="AX95" i="6"/>
  <c r="AW95" i="6"/>
  <c r="AV95" i="6"/>
  <c r="AU95" i="6"/>
  <c r="AT95" i="6"/>
  <c r="AS95" i="6"/>
  <c r="AX94" i="6"/>
  <c r="AW94" i="6"/>
  <c r="AV94" i="6"/>
  <c r="AU94" i="6"/>
  <c r="AT94" i="6"/>
  <c r="AS94" i="6"/>
  <c r="AX93" i="6"/>
  <c r="AW93" i="6"/>
  <c r="AV93" i="6"/>
  <c r="AU93" i="6"/>
  <c r="AT93" i="6"/>
  <c r="AS93" i="6"/>
  <c r="AX92" i="6"/>
  <c r="AW92" i="6"/>
  <c r="AV92" i="6"/>
  <c r="AU92" i="6"/>
  <c r="AT92" i="6"/>
  <c r="AS92" i="6"/>
  <c r="AX91" i="6"/>
  <c r="AW91" i="6"/>
  <c r="AV91" i="6"/>
  <c r="AU91" i="6"/>
  <c r="AT91" i="6"/>
  <c r="AS91" i="6"/>
  <c r="AX90" i="6"/>
  <c r="AW90" i="6"/>
  <c r="AV90" i="6"/>
  <c r="AU90" i="6"/>
  <c r="AT90" i="6"/>
  <c r="AS90" i="6"/>
  <c r="AX89" i="6"/>
  <c r="AW89" i="6"/>
  <c r="AV89" i="6"/>
  <c r="AU89" i="6"/>
  <c r="AT89" i="6"/>
  <c r="AS89" i="6"/>
  <c r="AX88" i="6"/>
  <c r="AW88" i="6"/>
  <c r="AV88" i="6"/>
  <c r="AU88" i="6"/>
  <c r="AT88" i="6"/>
  <c r="AS88" i="6"/>
  <c r="AX87" i="6"/>
  <c r="AW87" i="6"/>
  <c r="AV87" i="6"/>
  <c r="AU87" i="6"/>
  <c r="AT87" i="6"/>
  <c r="AS87" i="6"/>
  <c r="AX86" i="6"/>
  <c r="AW86" i="6"/>
  <c r="AV86" i="6"/>
  <c r="AU86" i="6"/>
  <c r="AT86" i="6"/>
  <c r="AS86" i="6"/>
  <c r="AX85" i="6"/>
  <c r="AW85" i="6"/>
  <c r="AV85" i="6"/>
  <c r="AU85" i="6"/>
  <c r="AT85" i="6"/>
  <c r="AS85" i="6"/>
  <c r="AX84" i="6"/>
  <c r="AW84" i="6"/>
  <c r="AV84" i="6"/>
  <c r="AU84" i="6"/>
  <c r="AT84" i="6"/>
  <c r="AS84" i="6"/>
  <c r="AX83" i="6"/>
  <c r="AW83" i="6"/>
  <c r="AV83" i="6"/>
  <c r="AU83" i="6"/>
  <c r="AT83" i="6"/>
  <c r="AS83" i="6"/>
  <c r="AX82" i="6"/>
  <c r="AW82" i="6"/>
  <c r="AV82" i="6"/>
  <c r="AU82" i="6"/>
  <c r="AT82" i="6"/>
  <c r="AS82" i="6"/>
  <c r="AX81" i="6"/>
  <c r="AW81" i="6"/>
  <c r="AV81" i="6"/>
  <c r="AU81" i="6"/>
  <c r="AT81" i="6"/>
  <c r="AS81" i="6"/>
  <c r="AX80" i="6"/>
  <c r="AW80" i="6"/>
  <c r="AV80" i="6"/>
  <c r="AU80" i="6"/>
  <c r="AT80" i="6"/>
  <c r="AS80" i="6"/>
  <c r="AX79" i="6"/>
  <c r="AW79" i="6"/>
  <c r="AV79" i="6"/>
  <c r="AU79" i="6"/>
  <c r="AT79" i="6"/>
  <c r="AS79" i="6"/>
  <c r="AX78" i="6"/>
  <c r="AW78" i="6"/>
  <c r="AV78" i="6"/>
  <c r="AU78" i="6"/>
  <c r="AT78" i="6"/>
  <c r="AS78" i="6"/>
  <c r="AX77" i="6"/>
  <c r="AW77" i="6"/>
  <c r="AV77" i="6"/>
  <c r="AU77" i="6"/>
  <c r="AT77" i="6"/>
  <c r="AS77" i="6"/>
  <c r="AX76" i="6"/>
  <c r="AW76" i="6"/>
  <c r="AV76" i="6"/>
  <c r="AU76" i="6"/>
  <c r="AT76" i="6"/>
  <c r="AS76" i="6"/>
  <c r="AX75" i="6"/>
  <c r="AW75" i="6"/>
  <c r="AV75" i="6"/>
  <c r="AU75" i="6"/>
  <c r="AT75" i="6"/>
  <c r="AS75" i="6"/>
  <c r="AX74" i="6"/>
  <c r="AW74" i="6"/>
  <c r="AV74" i="6"/>
  <c r="AU74" i="6"/>
  <c r="AT74" i="6"/>
  <c r="AS74" i="6"/>
  <c r="AX73" i="6"/>
  <c r="AW73" i="6"/>
  <c r="AV73" i="6"/>
  <c r="AU73" i="6"/>
  <c r="AT73" i="6"/>
  <c r="AS73" i="6"/>
  <c r="AX72" i="6"/>
  <c r="AW72" i="6"/>
  <c r="AV72" i="6"/>
  <c r="AU72" i="6"/>
  <c r="AT72" i="6"/>
  <c r="AS72" i="6"/>
  <c r="AX71" i="6"/>
  <c r="AW71" i="6"/>
  <c r="AV71" i="6"/>
  <c r="AU71" i="6"/>
  <c r="AT71" i="6"/>
  <c r="AS71" i="6"/>
  <c r="AX70" i="6"/>
  <c r="AW70" i="6"/>
  <c r="AV70" i="6"/>
  <c r="AU70" i="6"/>
  <c r="AT70" i="6"/>
  <c r="AS70" i="6"/>
  <c r="AX69" i="6"/>
  <c r="AW69" i="6"/>
  <c r="AV69" i="6"/>
  <c r="AU69" i="6"/>
  <c r="AT69" i="6"/>
  <c r="AS69" i="6"/>
  <c r="AX68" i="6"/>
  <c r="AW68" i="6"/>
  <c r="AV68" i="6"/>
  <c r="AU68" i="6"/>
  <c r="AT68" i="6"/>
  <c r="AS68" i="6"/>
  <c r="AX67" i="6"/>
  <c r="AW67" i="6"/>
  <c r="AV67" i="6"/>
  <c r="AU67" i="6"/>
  <c r="AT67" i="6"/>
  <c r="AS67" i="6"/>
  <c r="AX66" i="6"/>
  <c r="AW66" i="6"/>
  <c r="AV66" i="6"/>
  <c r="AU66" i="6"/>
  <c r="AT66" i="6"/>
  <c r="AS66" i="6"/>
  <c r="AX65" i="6"/>
  <c r="AW65" i="6"/>
  <c r="AV65" i="6"/>
  <c r="AU65" i="6"/>
  <c r="AT65" i="6"/>
  <c r="AS65" i="6"/>
  <c r="AX64" i="6"/>
  <c r="AW64" i="6"/>
  <c r="AV64" i="6"/>
  <c r="AU64" i="6"/>
  <c r="AT64" i="6"/>
  <c r="AS64" i="6"/>
  <c r="AX63" i="6"/>
  <c r="AW63" i="6"/>
  <c r="AV63" i="6"/>
  <c r="AU63" i="6"/>
  <c r="AT63" i="6"/>
  <c r="AS63" i="6"/>
  <c r="AX62" i="6"/>
  <c r="AW62" i="6"/>
  <c r="AV62" i="6"/>
  <c r="AU62" i="6"/>
  <c r="AT62" i="6"/>
  <c r="AS62" i="6"/>
  <c r="AX61" i="6"/>
  <c r="AW61" i="6"/>
  <c r="AV61" i="6"/>
  <c r="AU61" i="6"/>
  <c r="AT61" i="6"/>
  <c r="AS61" i="6"/>
  <c r="AX60" i="6"/>
  <c r="AW60" i="6"/>
  <c r="AV60" i="6"/>
  <c r="AU60" i="6"/>
  <c r="AT60" i="6"/>
  <c r="AS60" i="6"/>
  <c r="AX59" i="6"/>
  <c r="AW59" i="6"/>
  <c r="AV59" i="6"/>
  <c r="AU59" i="6"/>
  <c r="AT59" i="6"/>
  <c r="AS59" i="6"/>
  <c r="AX58" i="6"/>
  <c r="AW58" i="6"/>
  <c r="AV58" i="6"/>
  <c r="AU58" i="6"/>
  <c r="AT58" i="6"/>
  <c r="AS58" i="6"/>
  <c r="AX57" i="6"/>
  <c r="AW57" i="6"/>
  <c r="AV57" i="6"/>
  <c r="AU57" i="6"/>
  <c r="AT57" i="6"/>
  <c r="AS57" i="6"/>
  <c r="AX56" i="6"/>
  <c r="AW56" i="6"/>
  <c r="AV56" i="6"/>
  <c r="AU56" i="6"/>
  <c r="AT56" i="6"/>
  <c r="AS56" i="6"/>
  <c r="AX55" i="6"/>
  <c r="AW55" i="6"/>
  <c r="AV55" i="6"/>
  <c r="AU55" i="6"/>
  <c r="AT55" i="6"/>
  <c r="AS55" i="6"/>
  <c r="AX54" i="6"/>
  <c r="AW54" i="6"/>
  <c r="AV54" i="6"/>
  <c r="AU54" i="6"/>
  <c r="AT54" i="6"/>
  <c r="AS54" i="6"/>
  <c r="AX53" i="6"/>
  <c r="AW53" i="6"/>
  <c r="AV53" i="6"/>
  <c r="AU53" i="6"/>
  <c r="AT53" i="6"/>
  <c r="AS53" i="6"/>
  <c r="AX52" i="6"/>
  <c r="AW52" i="6"/>
  <c r="AV52" i="6"/>
  <c r="AU52" i="6"/>
  <c r="AT52" i="6"/>
  <c r="AS52" i="6"/>
  <c r="AX51" i="6"/>
  <c r="AW51" i="6"/>
  <c r="AV51" i="6"/>
  <c r="AU51" i="6"/>
  <c r="AT51" i="6"/>
  <c r="AS51" i="6"/>
  <c r="AX50" i="6"/>
  <c r="AW50" i="6"/>
  <c r="AV50" i="6"/>
  <c r="AU50" i="6"/>
  <c r="AT50" i="6"/>
  <c r="AS50" i="6"/>
  <c r="AX49" i="6"/>
  <c r="AW49" i="6"/>
  <c r="AV49" i="6"/>
  <c r="AU49" i="6"/>
  <c r="AT49" i="6"/>
  <c r="AS49" i="6"/>
  <c r="AX48" i="6"/>
  <c r="AW48" i="6"/>
  <c r="AV48" i="6"/>
  <c r="AU48" i="6"/>
  <c r="AT48" i="6"/>
  <c r="AS48" i="6"/>
  <c r="AX47" i="6"/>
  <c r="AW47" i="6"/>
  <c r="AV47" i="6"/>
  <c r="AU47" i="6"/>
  <c r="AT47" i="6"/>
  <c r="AS47" i="6"/>
  <c r="AX46" i="6"/>
  <c r="AW46" i="6"/>
  <c r="AV46" i="6"/>
  <c r="AU46" i="6"/>
  <c r="AT46" i="6"/>
  <c r="AS46" i="6"/>
  <c r="AX45" i="6"/>
  <c r="AW45" i="6"/>
  <c r="AV45" i="6"/>
  <c r="AU45" i="6"/>
  <c r="AT45" i="6"/>
  <c r="AS45" i="6"/>
  <c r="AX44" i="6"/>
  <c r="AW44" i="6"/>
  <c r="AV44" i="6"/>
  <c r="AU44" i="6"/>
  <c r="AT44" i="6"/>
  <c r="AS44" i="6"/>
  <c r="AX43" i="6"/>
  <c r="AW43" i="6"/>
  <c r="AV43" i="6"/>
  <c r="AU43" i="6"/>
  <c r="AT43" i="6"/>
  <c r="AS43" i="6"/>
  <c r="AX42" i="6"/>
  <c r="AW42" i="6"/>
  <c r="AV42" i="6"/>
  <c r="AU42" i="6"/>
  <c r="AT42" i="6"/>
  <c r="AS42" i="6"/>
  <c r="AX41" i="6"/>
  <c r="AW41" i="6"/>
  <c r="AV41" i="6"/>
  <c r="AU41" i="6"/>
  <c r="AT41" i="6"/>
  <c r="AS41" i="6"/>
  <c r="AX40" i="6"/>
  <c r="AW40" i="6"/>
  <c r="AV40" i="6"/>
  <c r="AU40" i="6"/>
  <c r="AT40" i="6"/>
  <c r="AS40" i="6"/>
  <c r="AX39" i="6"/>
  <c r="AW39" i="6"/>
  <c r="AV39" i="6"/>
  <c r="AU39" i="6"/>
  <c r="AT39" i="6"/>
  <c r="AS39" i="6"/>
  <c r="AX38" i="6"/>
  <c r="AW38" i="6"/>
  <c r="AV38" i="6"/>
  <c r="AU38" i="6"/>
  <c r="AT38" i="6"/>
  <c r="AS38" i="6"/>
  <c r="AX37" i="6"/>
  <c r="AW37" i="6"/>
  <c r="AV37" i="6"/>
  <c r="AU37" i="6"/>
  <c r="AT37" i="6"/>
  <c r="AS37" i="6"/>
  <c r="AX36" i="6"/>
  <c r="AW36" i="6"/>
  <c r="AV36" i="6"/>
  <c r="AU36" i="6"/>
  <c r="AT36" i="6"/>
  <c r="AS36" i="6"/>
  <c r="AX35" i="6"/>
  <c r="AW35" i="6"/>
  <c r="AV35" i="6"/>
  <c r="AU35" i="6"/>
  <c r="AT35" i="6"/>
  <c r="AS35" i="6"/>
  <c r="AX34" i="6"/>
  <c r="AW34" i="6"/>
  <c r="AV34" i="6"/>
  <c r="AU34" i="6"/>
  <c r="AT34" i="6"/>
  <c r="AS34" i="6"/>
  <c r="AX33" i="6"/>
  <c r="AW33" i="6"/>
  <c r="AV33" i="6"/>
  <c r="AU33" i="6"/>
  <c r="AT33" i="6"/>
  <c r="AS33" i="6"/>
  <c r="AX32" i="6"/>
  <c r="AW32" i="6"/>
  <c r="AV32" i="6"/>
  <c r="AU32" i="6"/>
  <c r="AT32" i="6"/>
  <c r="AS32" i="6"/>
  <c r="AX31" i="6"/>
  <c r="AW31" i="6"/>
  <c r="AV31" i="6"/>
  <c r="AU31" i="6"/>
  <c r="AT31" i="6"/>
  <c r="AS31" i="6"/>
  <c r="AX30" i="6"/>
  <c r="AW30" i="6"/>
  <c r="AV30" i="6"/>
  <c r="AU30" i="6"/>
  <c r="AT30" i="6"/>
  <c r="AS30" i="6"/>
  <c r="AX29" i="6"/>
  <c r="AW29" i="6"/>
  <c r="AV29" i="6"/>
  <c r="AU29" i="6"/>
  <c r="AT29" i="6"/>
  <c r="AS29" i="6"/>
  <c r="AX28" i="6"/>
  <c r="AW28" i="6"/>
  <c r="AV28" i="6"/>
  <c r="AU28" i="6"/>
  <c r="AT28" i="6"/>
  <c r="AS28" i="6"/>
  <c r="AX27" i="6"/>
  <c r="AW27" i="6"/>
  <c r="AV27" i="6"/>
  <c r="AU27" i="6"/>
  <c r="AT27" i="6"/>
  <c r="AS27" i="6"/>
  <c r="AX26" i="6"/>
  <c r="AW26" i="6"/>
  <c r="AV26" i="6"/>
  <c r="AU26" i="6"/>
  <c r="AT26" i="6"/>
  <c r="AS26" i="6"/>
  <c r="AX25" i="6"/>
  <c r="AW25" i="6"/>
  <c r="AV25" i="6"/>
  <c r="AU25" i="6"/>
  <c r="AT25" i="6"/>
  <c r="AS25" i="6"/>
  <c r="AX24" i="6"/>
  <c r="AW24" i="6"/>
  <c r="AV24" i="6"/>
  <c r="AU24" i="6"/>
  <c r="AT24" i="6"/>
  <c r="AS24" i="6"/>
  <c r="AX23" i="6"/>
  <c r="AW23" i="6"/>
  <c r="AV23" i="6"/>
  <c r="AU23" i="6"/>
  <c r="AT23" i="6"/>
  <c r="AS23" i="6"/>
  <c r="AX22" i="6"/>
  <c r="AW22" i="6"/>
  <c r="AV22" i="6"/>
  <c r="AU22" i="6"/>
  <c r="AT22" i="6"/>
  <c r="AS22" i="6"/>
  <c r="AX21" i="6"/>
  <c r="AW21" i="6"/>
  <c r="AV21" i="6"/>
  <c r="AU21" i="6"/>
  <c r="AT21" i="6"/>
  <c r="AS21" i="6"/>
  <c r="AX20" i="6"/>
  <c r="AW20" i="6"/>
  <c r="AV20" i="6"/>
  <c r="AU20" i="6"/>
  <c r="AT20" i="6"/>
  <c r="AS20" i="6"/>
  <c r="AX19" i="6"/>
  <c r="AW19" i="6"/>
  <c r="AV19" i="6"/>
  <c r="AU19" i="6"/>
  <c r="AT19" i="6"/>
  <c r="AS19" i="6"/>
  <c r="AX18" i="6"/>
  <c r="AW18" i="6"/>
  <c r="AV18" i="6"/>
  <c r="AU18" i="6"/>
  <c r="AT18" i="6"/>
  <c r="AS18" i="6"/>
  <c r="AX17" i="6"/>
  <c r="AW17" i="6"/>
  <c r="AV17" i="6"/>
  <c r="AU17" i="6"/>
  <c r="AT17" i="6"/>
  <c r="AS17" i="6"/>
  <c r="AX16" i="6"/>
  <c r="AW16" i="6"/>
  <c r="AV16" i="6"/>
  <c r="AU16" i="6"/>
  <c r="AT16" i="6"/>
  <c r="AS16" i="6"/>
  <c r="AX15" i="6"/>
  <c r="AW15" i="6"/>
  <c r="AV15" i="6"/>
  <c r="AU15" i="6"/>
  <c r="AT15" i="6"/>
  <c r="AS15" i="6"/>
  <c r="AX14" i="6"/>
  <c r="AW14" i="6"/>
  <c r="AV14" i="6"/>
  <c r="AU14" i="6"/>
  <c r="AT14" i="6"/>
  <c r="AS14" i="6"/>
  <c r="AX13" i="6"/>
  <c r="AW13" i="6"/>
  <c r="AV13" i="6"/>
  <c r="AU13" i="6"/>
  <c r="AT13" i="6"/>
  <c r="AS13" i="6"/>
  <c r="AX12" i="6"/>
  <c r="AW12" i="6"/>
  <c r="AV12" i="6"/>
  <c r="AU12" i="6"/>
  <c r="AT12" i="6"/>
  <c r="AS12" i="6"/>
  <c r="AX11" i="6"/>
  <c r="AW11" i="6"/>
  <c r="AV11" i="6"/>
  <c r="AU11" i="6"/>
  <c r="AT11" i="6"/>
  <c r="AS11" i="6"/>
  <c r="AX10" i="6"/>
  <c r="AW10" i="6"/>
  <c r="AV10" i="6"/>
  <c r="AU10" i="6"/>
  <c r="AT10" i="6"/>
  <c r="AS10" i="6"/>
  <c r="AX9" i="6"/>
  <c r="AW9" i="6"/>
  <c r="AV9" i="6"/>
  <c r="AU9" i="6"/>
  <c r="AT9" i="6"/>
  <c r="AS9" i="6"/>
  <c r="AX8" i="6"/>
  <c r="AW8" i="6"/>
  <c r="AV8" i="6"/>
  <c r="AU8" i="6"/>
  <c r="AT8" i="6"/>
  <c r="AS8" i="6"/>
  <c r="AX7" i="6"/>
  <c r="AW7" i="6"/>
  <c r="AV7" i="6"/>
  <c r="AU7" i="6"/>
  <c r="AT7" i="6"/>
  <c r="AS7" i="6"/>
  <c r="AX6" i="6"/>
  <c r="AW6" i="6"/>
  <c r="AV6" i="6"/>
  <c r="AU6" i="6"/>
  <c r="AT6" i="6"/>
  <c r="AS6" i="6"/>
  <c r="AX5" i="6"/>
  <c r="AW5" i="6"/>
  <c r="AV5" i="6"/>
  <c r="AU5" i="6"/>
  <c r="AT5" i="6"/>
  <c r="AS5" i="6"/>
  <c r="BT111" i="8" l="1"/>
  <c r="BT20" i="8"/>
  <c r="BT83" i="8"/>
  <c r="BT88" i="8"/>
  <c r="BT15" i="8"/>
  <c r="BT55" i="8"/>
  <c r="BT17" i="8"/>
  <c r="BT80" i="8"/>
  <c r="BT11" i="8"/>
  <c r="BT54" i="8"/>
  <c r="BT53" i="8"/>
  <c r="BT24" i="8"/>
  <c r="BT38" i="8"/>
  <c r="BT85" i="8"/>
  <c r="BT66" i="8"/>
  <c r="BT57" i="8"/>
  <c r="BT42" i="8"/>
  <c r="BT64" i="8"/>
  <c r="BT101" i="8"/>
  <c r="BT21" i="8"/>
  <c r="BT113" i="8"/>
  <c r="BT122" i="8"/>
  <c r="BT112" i="8"/>
  <c r="BT43" i="8"/>
  <c r="BT79" i="8"/>
  <c r="BT119" i="8"/>
  <c r="BT31" i="8"/>
  <c r="AY1141" i="6"/>
  <c r="AY1800" i="6"/>
  <c r="AY1737" i="6"/>
  <c r="AY1698" i="6"/>
  <c r="AY1657" i="6"/>
  <c r="AY2073" i="6"/>
  <c r="AY2009" i="6"/>
  <c r="AY1910" i="6"/>
  <c r="AY2094" i="6"/>
  <c r="AY1570" i="6"/>
  <c r="AY2030" i="6"/>
  <c r="AY1529" i="6"/>
  <c r="AY1966" i="6"/>
  <c r="AY1397" i="6"/>
  <c r="AY1885" i="6"/>
  <c r="AY1222" i="6"/>
  <c r="AY1857" i="6"/>
  <c r="AY1301" i="6"/>
  <c r="BT56" i="8"/>
  <c r="BU50" i="8"/>
  <c r="BU116" i="8"/>
  <c r="BU45" i="8"/>
  <c r="BU23" i="8"/>
  <c r="BU122" i="8"/>
  <c r="BU123" i="8"/>
  <c r="BU85" i="8"/>
  <c r="BU117" i="8"/>
  <c r="BU118" i="8"/>
  <c r="BT117" i="8"/>
  <c r="AY1942" i="6"/>
  <c r="AY1609" i="6"/>
  <c r="AY726" i="6"/>
  <c r="BT124" i="8"/>
  <c r="BT92" i="8"/>
  <c r="BT41" i="8"/>
  <c r="BT82" i="8"/>
  <c r="BT97" i="8"/>
  <c r="BT89" i="8"/>
  <c r="BT104" i="8"/>
  <c r="BT45" i="8"/>
  <c r="BT46" i="8"/>
  <c r="BT14" i="8"/>
  <c r="BT100" i="8"/>
  <c r="BT30" i="8"/>
  <c r="BT108" i="8"/>
  <c r="BT107" i="8"/>
  <c r="BT32" i="8"/>
  <c r="BT23" i="8"/>
  <c r="BT10" i="8"/>
  <c r="BT44" i="8"/>
  <c r="BT86" i="8"/>
  <c r="BT102" i="8"/>
  <c r="BT98" i="8"/>
  <c r="BT39" i="8"/>
  <c r="BT116" i="8"/>
  <c r="BT106" i="8"/>
  <c r="BT84" i="8"/>
  <c r="BT61" i="8"/>
  <c r="BT36" i="8"/>
  <c r="BT18" i="8"/>
  <c r="BT48" i="8"/>
  <c r="BT118" i="8"/>
  <c r="BT50" i="8"/>
  <c r="AY2049" i="6"/>
  <c r="AY1825" i="6"/>
  <c r="AY1481" i="6"/>
  <c r="AY1985" i="6"/>
  <c r="AY1772" i="6"/>
  <c r="AY1442" i="6"/>
  <c r="AY5" i="6"/>
  <c r="AY2078" i="6"/>
  <c r="AY2057" i="6"/>
  <c r="AY2033" i="6"/>
  <c r="AY2014" i="6"/>
  <c r="AY1993" i="6"/>
  <c r="AY1969" i="6"/>
  <c r="AY1949" i="6"/>
  <c r="AY1921" i="6"/>
  <c r="AY1889" i="6"/>
  <c r="AY1864" i="6"/>
  <c r="AY1836" i="6"/>
  <c r="AY1804" i="6"/>
  <c r="AY1778" i="6"/>
  <c r="AY1750" i="6"/>
  <c r="AY1705" i="6"/>
  <c r="AY1666" i="6"/>
  <c r="AY1625" i="6"/>
  <c r="AY1577" i="6"/>
  <c r="AY1538" i="6"/>
  <c r="AY1497" i="6"/>
  <c r="AY1449" i="6"/>
  <c r="AY1410" i="6"/>
  <c r="AY1333" i="6"/>
  <c r="AY1237" i="6"/>
  <c r="AY1158" i="6"/>
  <c r="AY1077" i="6"/>
  <c r="AY812" i="6"/>
  <c r="AY2089" i="6"/>
  <c r="AY2065" i="6"/>
  <c r="AY2046" i="6"/>
  <c r="AY2025" i="6"/>
  <c r="AY2001" i="6"/>
  <c r="AY1982" i="6"/>
  <c r="AY1961" i="6"/>
  <c r="AY1932" i="6"/>
  <c r="AY1906" i="6"/>
  <c r="AY1878" i="6"/>
  <c r="AY1846" i="6"/>
  <c r="AY1821" i="6"/>
  <c r="AY1793" i="6"/>
  <c r="AY1761" i="6"/>
  <c r="AY1730" i="6"/>
  <c r="AY1689" i="6"/>
  <c r="AY1641" i="6"/>
  <c r="AY1602" i="6"/>
  <c r="AY1561" i="6"/>
  <c r="AY1513" i="6"/>
  <c r="AY1474" i="6"/>
  <c r="AY1433" i="6"/>
  <c r="AY1365" i="6"/>
  <c r="AY1286" i="6"/>
  <c r="AY1205" i="6"/>
  <c r="AY1109" i="6"/>
  <c r="AY954" i="6"/>
  <c r="AY641" i="6"/>
  <c r="AY2081" i="6"/>
  <c r="AY2062" i="6"/>
  <c r="AY2041" i="6"/>
  <c r="AY2017" i="6"/>
  <c r="AY1998" i="6"/>
  <c r="AY1977" i="6"/>
  <c r="AY1953" i="6"/>
  <c r="AY1928" i="6"/>
  <c r="AY1900" i="6"/>
  <c r="AY1868" i="6"/>
  <c r="AY1842" i="6"/>
  <c r="AY1814" i="6"/>
  <c r="AY1782" i="6"/>
  <c r="AY1757" i="6"/>
  <c r="AY1721" i="6"/>
  <c r="AY1673" i="6"/>
  <c r="AY1634" i="6"/>
  <c r="AY1593" i="6"/>
  <c r="AY1545" i="6"/>
  <c r="AY1506" i="6"/>
  <c r="AY1465" i="6"/>
  <c r="AY1417" i="6"/>
  <c r="AY1350" i="6"/>
  <c r="AY1269" i="6"/>
  <c r="AY1173" i="6"/>
  <c r="AY1094" i="6"/>
  <c r="AY912" i="6"/>
  <c r="AY152" i="6"/>
  <c r="AY393" i="6"/>
  <c r="AY585" i="6"/>
  <c r="AY684" i="6"/>
  <c r="AY769" i="6"/>
  <c r="AY848" i="6"/>
  <c r="AY890" i="6"/>
  <c r="AY933" i="6"/>
  <c r="AY976" i="6"/>
  <c r="AY1018" i="6"/>
  <c r="AY1061" i="6"/>
  <c r="AY1093" i="6"/>
  <c r="AY1125" i="6"/>
  <c r="AY1157" i="6"/>
  <c r="AY1189" i="6"/>
  <c r="AY1221" i="6"/>
  <c r="AY1253" i="6"/>
  <c r="AY1285" i="6"/>
  <c r="AY1317" i="6"/>
  <c r="AY1349" i="6"/>
  <c r="AY1381" i="6"/>
  <c r="AY1409" i="6"/>
  <c r="AY1425" i="6"/>
  <c r="AY1441" i="6"/>
  <c r="AY1457" i="6"/>
  <c r="AY1473" i="6"/>
  <c r="AY1489" i="6"/>
  <c r="AY1505" i="6"/>
  <c r="AY1521" i="6"/>
  <c r="AY1537" i="6"/>
  <c r="AY1553" i="6"/>
  <c r="AY1569" i="6"/>
  <c r="AY1585" i="6"/>
  <c r="AY1601" i="6"/>
  <c r="AY1617" i="6"/>
  <c r="AY1633" i="6"/>
  <c r="AY1649" i="6"/>
  <c r="AY1665" i="6"/>
  <c r="AY1681" i="6"/>
  <c r="AY1697" i="6"/>
  <c r="AY1713" i="6"/>
  <c r="AY1729" i="6"/>
  <c r="AY1745" i="6"/>
  <c r="AY1756" i="6"/>
  <c r="AY1766" i="6"/>
  <c r="AY1777" i="6"/>
  <c r="AY1788" i="6"/>
  <c r="AY1798" i="6"/>
  <c r="AY1809" i="6"/>
  <c r="AY1820" i="6"/>
  <c r="AY1830" i="6"/>
  <c r="AY1841" i="6"/>
  <c r="AY1852" i="6"/>
  <c r="AY1862" i="6"/>
  <c r="AY1873" i="6"/>
  <c r="AY1884" i="6"/>
  <c r="AY1894" i="6"/>
  <c r="AY1905" i="6"/>
  <c r="AY1916" i="6"/>
  <c r="AY1926" i="6"/>
  <c r="AY1937" i="6"/>
  <c r="AY1948" i="6"/>
  <c r="AY1957" i="6"/>
  <c r="AY1965" i="6"/>
  <c r="AY1973" i="6"/>
  <c r="AY1981" i="6"/>
  <c r="AY1989" i="6"/>
  <c r="AY1997" i="6"/>
  <c r="AY2005" i="6"/>
  <c r="AY2013" i="6"/>
  <c r="AY2021" i="6"/>
  <c r="AY2029" i="6"/>
  <c r="AY2037" i="6"/>
  <c r="AY2045" i="6"/>
  <c r="AY2053" i="6"/>
  <c r="AY2061" i="6"/>
  <c r="AY2069" i="6"/>
  <c r="AY2077" i="6"/>
  <c r="AY2085" i="6"/>
  <c r="AY2093" i="6"/>
  <c r="AY155" i="6"/>
  <c r="AY586" i="6"/>
  <c r="AY770" i="6"/>
  <c r="AY934" i="6"/>
  <c r="AY1020" i="6"/>
  <c r="AY281" i="6"/>
  <c r="AY501" i="6"/>
  <c r="AY642" i="6"/>
  <c r="AY728" i="6"/>
  <c r="AY813" i="6"/>
  <c r="AY870" i="6"/>
  <c r="AY913" i="6"/>
  <c r="AY956" i="6"/>
  <c r="AY998" i="6"/>
  <c r="AY1041" i="6"/>
  <c r="AY1078" i="6"/>
  <c r="AY1110" i="6"/>
  <c r="AY1142" i="6"/>
  <c r="AY1174" i="6"/>
  <c r="AY1206" i="6"/>
  <c r="AY1238" i="6"/>
  <c r="AY1270" i="6"/>
  <c r="AY1302" i="6"/>
  <c r="AY1334" i="6"/>
  <c r="AY1366" i="6"/>
  <c r="AY1398" i="6"/>
  <c r="AY1418" i="6"/>
  <c r="AY1434" i="6"/>
  <c r="AY1450" i="6"/>
  <c r="AY1466" i="6"/>
  <c r="AY1482" i="6"/>
  <c r="AY1498" i="6"/>
  <c r="AY1514" i="6"/>
  <c r="AY1530" i="6"/>
  <c r="AY1546" i="6"/>
  <c r="AY1562" i="6"/>
  <c r="AY1578" i="6"/>
  <c r="AY1594" i="6"/>
  <c r="AY1610" i="6"/>
  <c r="AY1626" i="6"/>
  <c r="AY1642" i="6"/>
  <c r="AY1658" i="6"/>
  <c r="AY1674" i="6"/>
  <c r="AY1690" i="6"/>
  <c r="AY1706" i="6"/>
  <c r="AY1722" i="6"/>
  <c r="AY1738" i="6"/>
  <c r="AY1752" i="6"/>
  <c r="AY1762" i="6"/>
  <c r="AY1773" i="6"/>
  <c r="AY1784" i="6"/>
  <c r="AY1794" i="6"/>
  <c r="AY1805" i="6"/>
  <c r="AY1816" i="6"/>
  <c r="AY1826" i="6"/>
  <c r="AY1837" i="6"/>
  <c r="AY1848" i="6"/>
  <c r="AY1858" i="6"/>
  <c r="AY1869" i="6"/>
  <c r="AY1880" i="6"/>
  <c r="AY1890" i="6"/>
  <c r="AY1901" i="6"/>
  <c r="AY1912" i="6"/>
  <c r="AY1922" i="6"/>
  <c r="AY1933" i="6"/>
  <c r="AY1944" i="6"/>
  <c r="AY1954" i="6"/>
  <c r="AY1962" i="6"/>
  <c r="AY1970" i="6"/>
  <c r="AY1978" i="6"/>
  <c r="AY1986" i="6"/>
  <c r="AY1994" i="6"/>
  <c r="AY2002" i="6"/>
  <c r="AY2010" i="6"/>
  <c r="AY2018" i="6"/>
  <c r="AY2026" i="6"/>
  <c r="AY2034" i="6"/>
  <c r="AY2042" i="6"/>
  <c r="AY2050" i="6"/>
  <c r="AY2058" i="6"/>
  <c r="AY2066" i="6"/>
  <c r="AY2074" i="6"/>
  <c r="AY2082" i="6"/>
  <c r="AY2090" i="6"/>
  <c r="AY395" i="6"/>
  <c r="AY685" i="6"/>
  <c r="AY849" i="6"/>
  <c r="AY892" i="6"/>
  <c r="AY977" i="6"/>
  <c r="AY1062" i="6"/>
  <c r="AY2086" i="6"/>
  <c r="AY2070" i="6"/>
  <c r="AY2054" i="6"/>
  <c r="AY2038" i="6"/>
  <c r="AY2022" i="6"/>
  <c r="AY2006" i="6"/>
  <c r="AY1990" i="6"/>
  <c r="AY1974" i="6"/>
  <c r="AY1958" i="6"/>
  <c r="AY1938" i="6"/>
  <c r="AY1917" i="6"/>
  <c r="AY1896" i="6"/>
  <c r="AY1874" i="6"/>
  <c r="AY1853" i="6"/>
  <c r="AY1832" i="6"/>
  <c r="AY1810" i="6"/>
  <c r="AY1789" i="6"/>
  <c r="AY1768" i="6"/>
  <c r="AY1746" i="6"/>
  <c r="AY1714" i="6"/>
  <c r="AY1682" i="6"/>
  <c r="AY1650" i="6"/>
  <c r="AY1618" i="6"/>
  <c r="AY1586" i="6"/>
  <c r="AY1554" i="6"/>
  <c r="AY1522" i="6"/>
  <c r="AY1490" i="6"/>
  <c r="AY1458" i="6"/>
  <c r="AY1426" i="6"/>
  <c r="AY1382" i="6"/>
  <c r="AY1318" i="6"/>
  <c r="AY1254" i="6"/>
  <c r="AY1190" i="6"/>
  <c r="AY1126" i="6"/>
  <c r="AY1040" i="6"/>
  <c r="AY869" i="6"/>
  <c r="AY500" i="6"/>
  <c r="AY8" i="6"/>
  <c r="AY17" i="6"/>
  <c r="AY24" i="6"/>
  <c r="AY31" i="6"/>
  <c r="AY40" i="6"/>
  <c r="AY52" i="6"/>
  <c r="AY65" i="6"/>
  <c r="AY76" i="6"/>
  <c r="AY83" i="6"/>
  <c r="AY91" i="6"/>
  <c r="AY97" i="6"/>
  <c r="AY107" i="6"/>
  <c r="AY117" i="6"/>
  <c r="AY131" i="6"/>
  <c r="AY141" i="6"/>
  <c r="AY148" i="6"/>
  <c r="AY156" i="6"/>
  <c r="AY163" i="6"/>
  <c r="AY173" i="6"/>
  <c r="AY187" i="6"/>
  <c r="AY198" i="6"/>
  <c r="AY205" i="6"/>
  <c r="AY213" i="6"/>
  <c r="AY219" i="6"/>
  <c r="AY226" i="6"/>
  <c r="AY233" i="6"/>
  <c r="AY239" i="6"/>
  <c r="AY247" i="6"/>
  <c r="AY254" i="6"/>
  <c r="AY262" i="6"/>
  <c r="AY269" i="6"/>
  <c r="AY277" i="6"/>
  <c r="AY283" i="6"/>
  <c r="AY290" i="6"/>
  <c r="AY297" i="6"/>
  <c r="AY303" i="6"/>
  <c r="AY311" i="6"/>
  <c r="AY318" i="6"/>
  <c r="AY326" i="6"/>
  <c r="AY333" i="6"/>
  <c r="AY341" i="6"/>
  <c r="AY347" i="6"/>
  <c r="AY354" i="6"/>
  <c r="AY361" i="6"/>
  <c r="AY367" i="6"/>
  <c r="AY375" i="6"/>
  <c r="AY382" i="6"/>
  <c r="AY390" i="6"/>
  <c r="AY397" i="6"/>
  <c r="AY405" i="6"/>
  <c r="AY411" i="6"/>
  <c r="AY418" i="6"/>
  <c r="AY425" i="6"/>
  <c r="AY431" i="6"/>
  <c r="AY439" i="6"/>
  <c r="AY446" i="6"/>
  <c r="AY454" i="6"/>
  <c r="AY461" i="6"/>
  <c r="AY469" i="6"/>
  <c r="AY475" i="6"/>
  <c r="AY481" i="6"/>
  <c r="AY486" i="6"/>
  <c r="AY492" i="6"/>
  <c r="AY497" i="6"/>
  <c r="AY502" i="6"/>
  <c r="AY508" i="6"/>
  <c r="AY513" i="6"/>
  <c r="AY518" i="6"/>
  <c r="AY524" i="6"/>
  <c r="AY529" i="6"/>
  <c r="AY534" i="6"/>
  <c r="AY540" i="6"/>
  <c r="AY545" i="6"/>
  <c r="AY550" i="6"/>
  <c r="AY556" i="6"/>
  <c r="AY561" i="6"/>
  <c r="AY566" i="6"/>
  <c r="AY572" i="6"/>
  <c r="AY577" i="6"/>
  <c r="AY582" i="6"/>
  <c r="AY588" i="6"/>
  <c r="AY593" i="6"/>
  <c r="AY598" i="6"/>
  <c r="AY604" i="6"/>
  <c r="AY609" i="6"/>
  <c r="AY12" i="6"/>
  <c r="AY19" i="6"/>
  <c r="AY27" i="6"/>
  <c r="AY33" i="6"/>
  <c r="AY43" i="6"/>
  <c r="AY53" i="6"/>
  <c r="AY67" i="6"/>
  <c r="AY77" i="6"/>
  <c r="AY84" i="6"/>
  <c r="AY92" i="6"/>
  <c r="AY99" i="6"/>
  <c r="AY109" i="6"/>
  <c r="AY123" i="6"/>
  <c r="AY133" i="6"/>
  <c r="AY143" i="6"/>
  <c r="AY149" i="6"/>
  <c r="AY157" i="6"/>
  <c r="AY164" i="6"/>
  <c r="AY175" i="6"/>
  <c r="AY188" i="6"/>
  <c r="AY199" i="6"/>
  <c r="AY206" i="6"/>
  <c r="AY214" i="6"/>
  <c r="AY221" i="6"/>
  <c r="AY229" i="6"/>
  <c r="AY235" i="6"/>
  <c r="AY242" i="6"/>
  <c r="AY249" i="6"/>
  <c r="AY255" i="6"/>
  <c r="AY263" i="6"/>
  <c r="AY270" i="6"/>
  <c r="AY278" i="6"/>
  <c r="AY285" i="6"/>
  <c r="AY293" i="6"/>
  <c r="AY299" i="6"/>
  <c r="AY306" i="6"/>
  <c r="AY313" i="6"/>
  <c r="AY319" i="6"/>
  <c r="AY327" i="6"/>
  <c r="AY334" i="6"/>
  <c r="AY342" i="6"/>
  <c r="AY349" i="6"/>
  <c r="AY357" i="6"/>
  <c r="AY363" i="6"/>
  <c r="AY370" i="6"/>
  <c r="AY377" i="6"/>
  <c r="AY383" i="6"/>
  <c r="AY391" i="6"/>
  <c r="AY398" i="6"/>
  <c r="AY406" i="6"/>
  <c r="AY413" i="6"/>
  <c r="AY421" i="6"/>
  <c r="AY427" i="6"/>
  <c r="AY434" i="6"/>
  <c r="AY441" i="6"/>
  <c r="AY447" i="6"/>
  <c r="AY455" i="6"/>
  <c r="AY462" i="6"/>
  <c r="AY470" i="6"/>
  <c r="AY477" i="6"/>
  <c r="AY482" i="6"/>
  <c r="AY488" i="6"/>
  <c r="AY493" i="6"/>
  <c r="AY498" i="6"/>
  <c r="AY504" i="6"/>
  <c r="AY509" i="6"/>
  <c r="AY514" i="6"/>
  <c r="AY520" i="6"/>
  <c r="AY525" i="6"/>
  <c r="AY530" i="6"/>
  <c r="AY536" i="6"/>
  <c r="AY541" i="6"/>
  <c r="AY546" i="6"/>
  <c r="AY552" i="6"/>
  <c r="AY557" i="6"/>
  <c r="AY562" i="6"/>
  <c r="AY568" i="6"/>
  <c r="AY573" i="6"/>
  <c r="AY578" i="6"/>
  <c r="AY584" i="6"/>
  <c r="AY589" i="6"/>
  <c r="AY594" i="6"/>
  <c r="AY600" i="6"/>
  <c r="AY605" i="6"/>
  <c r="AY610" i="6"/>
  <c r="AY13" i="6"/>
  <c r="AY28" i="6"/>
  <c r="AY45" i="6"/>
  <c r="AY69" i="6"/>
  <c r="AY85" i="6"/>
  <c r="AY100" i="6"/>
  <c r="AY124" i="6"/>
  <c r="AY145" i="6"/>
  <c r="AY159" i="6"/>
  <c r="AY180" i="6"/>
  <c r="AY201" i="6"/>
  <c r="AY215" i="6"/>
  <c r="AY230" i="6"/>
  <c r="AY245" i="6"/>
  <c r="AY258" i="6"/>
  <c r="AY271" i="6"/>
  <c r="AY286" i="6"/>
  <c r="AY301" i="6"/>
  <c r="AY315" i="6"/>
  <c r="AY329" i="6"/>
  <c r="AY343" i="6"/>
  <c r="AY358" i="6"/>
  <c r="AY373" i="6"/>
  <c r="AY386" i="6"/>
  <c r="AY399" i="6"/>
  <c r="AY414" i="6"/>
  <c r="AY429" i="6"/>
  <c r="AY443" i="6"/>
  <c r="AY457" i="6"/>
  <c r="AY471" i="6"/>
  <c r="AY484" i="6"/>
  <c r="AY494" i="6"/>
  <c r="AY505" i="6"/>
  <c r="AY516" i="6"/>
  <c r="AY526" i="6"/>
  <c r="AY537" i="6"/>
  <c r="AY548" i="6"/>
  <c r="AY558" i="6"/>
  <c r="AY569" i="6"/>
  <c r="AY580" i="6"/>
  <c r="AY590" i="6"/>
  <c r="AY601" i="6"/>
  <c r="AY612" i="6"/>
  <c r="AY617" i="6"/>
  <c r="AY622" i="6"/>
  <c r="AY628" i="6"/>
  <c r="AY633" i="6"/>
  <c r="AY638" i="6"/>
  <c r="AY644" i="6"/>
  <c r="AY649" i="6"/>
  <c r="AY654" i="6"/>
  <c r="AY660" i="6"/>
  <c r="AY665" i="6"/>
  <c r="AY670" i="6"/>
  <c r="AY676" i="6"/>
  <c r="AY681" i="6"/>
  <c r="AY686" i="6"/>
  <c r="AY692" i="6"/>
  <c r="AY697" i="6"/>
  <c r="AY702" i="6"/>
  <c r="AY708" i="6"/>
  <c r="AY713" i="6"/>
  <c r="AY718" i="6"/>
  <c r="AY724" i="6"/>
  <c r="AY729" i="6"/>
  <c r="AY734" i="6"/>
  <c r="AY740" i="6"/>
  <c r="AY745" i="6"/>
  <c r="AY750" i="6"/>
  <c r="AY756" i="6"/>
  <c r="AY761" i="6"/>
  <c r="AY766" i="6"/>
  <c r="AY772" i="6"/>
  <c r="AY777" i="6"/>
  <c r="AY782" i="6"/>
  <c r="AY788" i="6"/>
  <c r="AY793" i="6"/>
  <c r="AY798" i="6"/>
  <c r="AY804" i="6"/>
  <c r="AY809" i="6"/>
  <c r="AY814" i="6"/>
  <c r="AY820" i="6"/>
  <c r="AY825" i="6"/>
  <c r="AY830" i="6"/>
  <c r="AY836" i="6"/>
  <c r="AY841" i="6"/>
  <c r="AY15" i="6"/>
  <c r="AY29" i="6"/>
  <c r="AY47" i="6"/>
  <c r="AY72" i="6"/>
  <c r="AY88" i="6"/>
  <c r="AY104" i="6"/>
  <c r="AY129" i="6"/>
  <c r="AY147" i="6"/>
  <c r="AY161" i="6"/>
  <c r="AY181" i="6"/>
  <c r="AY203" i="6"/>
  <c r="AY217" i="6"/>
  <c r="AY231" i="6"/>
  <c r="AY246" i="6"/>
  <c r="AY261" i="6"/>
  <c r="AY274" i="6"/>
  <c r="AY287" i="6"/>
  <c r="AY302" i="6"/>
  <c r="AY317" i="6"/>
  <c r="AY331" i="6"/>
  <c r="AY345" i="6"/>
  <c r="AY359" i="6"/>
  <c r="AY374" i="6"/>
  <c r="AY389" i="6"/>
  <c r="AY402" i="6"/>
  <c r="AY415" i="6"/>
  <c r="AY430" i="6"/>
  <c r="AY445" i="6"/>
  <c r="AY459" i="6"/>
  <c r="AY473" i="6"/>
  <c r="AY485" i="6"/>
  <c r="AY496" i="6"/>
  <c r="AY506" i="6"/>
  <c r="AY517" i="6"/>
  <c r="AY528" i="6"/>
  <c r="AY538" i="6"/>
  <c r="AY549" i="6"/>
  <c r="AY560" i="6"/>
  <c r="AY570" i="6"/>
  <c r="AY581" i="6"/>
  <c r="AY592" i="6"/>
  <c r="AY602" i="6"/>
  <c r="AY613" i="6"/>
  <c r="AY618" i="6"/>
  <c r="AY624" i="6"/>
  <c r="AY629" i="6"/>
  <c r="AY634" i="6"/>
  <c r="AY640" i="6"/>
  <c r="AY645" i="6"/>
  <c r="AY650" i="6"/>
  <c r="AY656" i="6"/>
  <c r="AY661" i="6"/>
  <c r="AY666" i="6"/>
  <c r="AY672" i="6"/>
  <c r="AY677" i="6"/>
  <c r="AY682" i="6"/>
  <c r="AY688" i="6"/>
  <c r="AY693" i="6"/>
  <c r="AY698" i="6"/>
  <c r="AY704" i="6"/>
  <c r="AY709" i="6"/>
  <c r="AY714" i="6"/>
  <c r="AY720" i="6"/>
  <c r="AY725" i="6"/>
  <c r="AY730" i="6"/>
  <c r="AY736" i="6"/>
  <c r="AY741" i="6"/>
  <c r="AY746" i="6"/>
  <c r="AY752" i="6"/>
  <c r="AY757" i="6"/>
  <c r="AY762" i="6"/>
  <c r="AY768" i="6"/>
  <c r="AY773" i="6"/>
  <c r="AY778" i="6"/>
  <c r="AY784" i="6"/>
  <c r="AY789" i="6"/>
  <c r="AY794" i="6"/>
  <c r="AY800" i="6"/>
  <c r="AY805" i="6"/>
  <c r="AY810" i="6"/>
  <c r="AY816" i="6"/>
  <c r="AY821" i="6"/>
  <c r="AY826" i="6"/>
  <c r="AY832" i="6"/>
  <c r="AY837" i="6"/>
  <c r="AY20" i="6"/>
  <c r="AY59" i="6"/>
  <c r="AY93" i="6"/>
  <c r="AY136" i="6"/>
  <c r="AY168" i="6"/>
  <c r="AY207" i="6"/>
  <c r="AY237" i="6"/>
  <c r="AY265" i="6"/>
  <c r="AY294" i="6"/>
  <c r="AY322" i="6"/>
  <c r="AY350" i="6"/>
  <c r="AY379" i="6"/>
  <c r="AY407" i="6"/>
  <c r="AY437" i="6"/>
  <c r="AY463" i="6"/>
  <c r="AY489" i="6"/>
  <c r="AY510" i="6"/>
  <c r="AY532" i="6"/>
  <c r="AY553" i="6"/>
  <c r="AY574" i="6"/>
  <c r="AY596" i="6"/>
  <c r="AY614" i="6"/>
  <c r="AY625" i="6"/>
  <c r="AY636" i="6"/>
  <c r="AY646" i="6"/>
  <c r="AY657" i="6"/>
  <c r="AY668" i="6"/>
  <c r="AY678" i="6"/>
  <c r="AY689" i="6"/>
  <c r="AY700" i="6"/>
  <c r="AY710" i="6"/>
  <c r="AY721" i="6"/>
  <c r="AY732" i="6"/>
  <c r="AY742" i="6"/>
  <c r="AY753" i="6"/>
  <c r="AY764" i="6"/>
  <c r="AY774" i="6"/>
  <c r="AY785" i="6"/>
  <c r="AY796" i="6"/>
  <c r="AY806" i="6"/>
  <c r="AY817" i="6"/>
  <c r="AY828" i="6"/>
  <c r="AY838" i="6"/>
  <c r="AY845" i="6"/>
  <c r="AY850" i="6"/>
  <c r="AY856" i="6"/>
  <c r="AY861" i="6"/>
  <c r="AY866" i="6"/>
  <c r="AY872" i="6"/>
  <c r="AY877" i="6"/>
  <c r="AY882" i="6"/>
  <c r="AY888" i="6"/>
  <c r="AY893" i="6"/>
  <c r="AY898" i="6"/>
  <c r="AY904" i="6"/>
  <c r="AY909" i="6"/>
  <c r="AY914" i="6"/>
  <c r="AY920" i="6"/>
  <c r="AY925" i="6"/>
  <c r="AY930" i="6"/>
  <c r="AY936" i="6"/>
  <c r="AY941" i="6"/>
  <c r="AY946" i="6"/>
  <c r="AY952" i="6"/>
  <c r="AY957" i="6"/>
  <c r="AY962" i="6"/>
  <c r="AY968" i="6"/>
  <c r="AY973" i="6"/>
  <c r="AY978" i="6"/>
  <c r="AY984" i="6"/>
  <c r="AY989" i="6"/>
  <c r="AY994" i="6"/>
  <c r="AY1000" i="6"/>
  <c r="AY1005" i="6"/>
  <c r="AY1010" i="6"/>
  <c r="AY1016" i="6"/>
  <c r="AY1021" i="6"/>
  <c r="AY1026" i="6"/>
  <c r="AY1032" i="6"/>
  <c r="AY1037" i="6"/>
  <c r="AY1042" i="6"/>
  <c r="AY1048" i="6"/>
  <c r="AY1053" i="6"/>
  <c r="AY1058" i="6"/>
  <c r="AY1063" i="6"/>
  <c r="AY1067" i="6"/>
  <c r="AY1071" i="6"/>
  <c r="AY1075" i="6"/>
  <c r="AY1079" i="6"/>
  <c r="AY1083" i="6"/>
  <c r="AY1087" i="6"/>
  <c r="AY1091" i="6"/>
  <c r="AY1095" i="6"/>
  <c r="AY1099" i="6"/>
  <c r="AY1103" i="6"/>
  <c r="AY1107" i="6"/>
  <c r="AY1111" i="6"/>
  <c r="AY1115" i="6"/>
  <c r="AY1119" i="6"/>
  <c r="AY1123" i="6"/>
  <c r="AY1127" i="6"/>
  <c r="AY1131" i="6"/>
  <c r="AY1135" i="6"/>
  <c r="AY1139" i="6"/>
  <c r="AY1143" i="6"/>
  <c r="AY1147" i="6"/>
  <c r="AY1151" i="6"/>
  <c r="AY1155" i="6"/>
  <c r="AY1159" i="6"/>
  <c r="AY1163" i="6"/>
  <c r="AY1167" i="6"/>
  <c r="AY1171" i="6"/>
  <c r="AY1175" i="6"/>
  <c r="AY1179" i="6"/>
  <c r="AY1183" i="6"/>
  <c r="AY1187" i="6"/>
  <c r="AY1191" i="6"/>
  <c r="AY1195" i="6"/>
  <c r="AY1199" i="6"/>
  <c r="AY1203" i="6"/>
  <c r="AY1207" i="6"/>
  <c r="AY1211" i="6"/>
  <c r="AY1215" i="6"/>
  <c r="AY1219" i="6"/>
  <c r="AY1223" i="6"/>
  <c r="AY1227" i="6"/>
  <c r="AY1231" i="6"/>
  <c r="AY1235" i="6"/>
  <c r="AY1239" i="6"/>
  <c r="AY1243" i="6"/>
  <c r="AY1247" i="6"/>
  <c r="AY1251" i="6"/>
  <c r="AY1255" i="6"/>
  <c r="AY1259" i="6"/>
  <c r="AY1263" i="6"/>
  <c r="AY1267" i="6"/>
  <c r="AY1271" i="6"/>
  <c r="AY1275" i="6"/>
  <c r="AY1279" i="6"/>
  <c r="AY1283" i="6"/>
  <c r="AY1287" i="6"/>
  <c r="AY1291" i="6"/>
  <c r="AY1295" i="6"/>
  <c r="AY1299" i="6"/>
  <c r="AY1303" i="6"/>
  <c r="AY1307" i="6"/>
  <c r="AY1311" i="6"/>
  <c r="AY1315" i="6"/>
  <c r="AY1319" i="6"/>
  <c r="AY1323" i="6"/>
  <c r="AY1327" i="6"/>
  <c r="AY1331" i="6"/>
  <c r="AY1335" i="6"/>
  <c r="AY1339" i="6"/>
  <c r="AY1343" i="6"/>
  <c r="AY1347" i="6"/>
  <c r="AY1351" i="6"/>
  <c r="AY1355" i="6"/>
  <c r="AY1359" i="6"/>
  <c r="AY1363" i="6"/>
  <c r="AY1367" i="6"/>
  <c r="AY1371" i="6"/>
  <c r="AY1375" i="6"/>
  <c r="AY1379" i="6"/>
  <c r="AY1383" i="6"/>
  <c r="AY1387" i="6"/>
  <c r="AY1391" i="6"/>
  <c r="AY1395" i="6"/>
  <c r="AY1399" i="6"/>
  <c r="AY1403" i="6"/>
  <c r="AY21" i="6"/>
  <c r="AY60" i="6"/>
  <c r="AY95" i="6"/>
  <c r="AY140" i="6"/>
  <c r="AY171" i="6"/>
  <c r="AY210" i="6"/>
  <c r="AY238" i="6"/>
  <c r="AY267" i="6"/>
  <c r="AY295" i="6"/>
  <c r="AY325" i="6"/>
  <c r="AY351" i="6"/>
  <c r="AY381" i="6"/>
  <c r="AY409" i="6"/>
  <c r="AY438" i="6"/>
  <c r="AY466" i="6"/>
  <c r="AY490" i="6"/>
  <c r="AY512" i="6"/>
  <c r="AY533" i="6"/>
  <c r="AY554" i="6"/>
  <c r="AY576" i="6"/>
  <c r="AY597" i="6"/>
  <c r="AY616" i="6"/>
  <c r="AY626" i="6"/>
  <c r="AY637" i="6"/>
  <c r="AY648" i="6"/>
  <c r="AY658" i="6"/>
  <c r="AY669" i="6"/>
  <c r="AY680" i="6"/>
  <c r="AY690" i="6"/>
  <c r="AY701" i="6"/>
  <c r="AY712" i="6"/>
  <c r="AY722" i="6"/>
  <c r="AY733" i="6"/>
  <c r="AY744" i="6"/>
  <c r="AY754" i="6"/>
  <c r="AY765" i="6"/>
  <c r="AY776" i="6"/>
  <c r="AY786" i="6"/>
  <c r="AY797" i="6"/>
  <c r="AY808" i="6"/>
  <c r="AY818" i="6"/>
  <c r="AY829" i="6"/>
  <c r="AY840" i="6"/>
  <c r="AY846" i="6"/>
  <c r="AY852" i="6"/>
  <c r="AY857" i="6"/>
  <c r="AY862" i="6"/>
  <c r="AY868" i="6"/>
  <c r="AY873" i="6"/>
  <c r="AY878" i="6"/>
  <c r="AY884" i="6"/>
  <c r="AY889" i="6"/>
  <c r="AY894" i="6"/>
  <c r="AY900" i="6"/>
  <c r="AY905" i="6"/>
  <c r="AY910" i="6"/>
  <c r="AY916" i="6"/>
  <c r="AY921" i="6"/>
  <c r="AY926" i="6"/>
  <c r="AY932" i="6"/>
  <c r="AY937" i="6"/>
  <c r="AY942" i="6"/>
  <c r="AY948" i="6"/>
  <c r="AY953" i="6"/>
  <c r="AY958" i="6"/>
  <c r="AY964" i="6"/>
  <c r="AY969" i="6"/>
  <c r="AY974" i="6"/>
  <c r="AY980" i="6"/>
  <c r="AY985" i="6"/>
  <c r="AY990" i="6"/>
  <c r="AY996" i="6"/>
  <c r="AY1001" i="6"/>
  <c r="AY1006" i="6"/>
  <c r="AY1012" i="6"/>
  <c r="AY1017" i="6"/>
  <c r="AY1022" i="6"/>
  <c r="AY1028" i="6"/>
  <c r="AY1033" i="6"/>
  <c r="AY1038" i="6"/>
  <c r="AY1044" i="6"/>
  <c r="AY1049" i="6"/>
  <c r="AY1054" i="6"/>
  <c r="AY1060" i="6"/>
  <c r="AY1064" i="6"/>
  <c r="AY1068" i="6"/>
  <c r="AY1072" i="6"/>
  <c r="AY1076" i="6"/>
  <c r="AY1080" i="6"/>
  <c r="AY1084" i="6"/>
  <c r="AY1088" i="6"/>
  <c r="AY1092" i="6"/>
  <c r="AY1096" i="6"/>
  <c r="AY1100" i="6"/>
  <c r="AY1104" i="6"/>
  <c r="AY1108" i="6"/>
  <c r="AY1112" i="6"/>
  <c r="AY1116" i="6"/>
  <c r="AY1120" i="6"/>
  <c r="AY1124" i="6"/>
  <c r="AY1128" i="6"/>
  <c r="AY1132" i="6"/>
  <c r="AY1136" i="6"/>
  <c r="AY1140" i="6"/>
  <c r="AY1144" i="6"/>
  <c r="AY1148" i="6"/>
  <c r="AY1152" i="6"/>
  <c r="AY1156" i="6"/>
  <c r="AY1160" i="6"/>
  <c r="AY1164" i="6"/>
  <c r="AY1168" i="6"/>
  <c r="AY1172" i="6"/>
  <c r="AY1176" i="6"/>
  <c r="AY1180" i="6"/>
  <c r="AY1184" i="6"/>
  <c r="AY1188" i="6"/>
  <c r="AY1192" i="6"/>
  <c r="AY1196" i="6"/>
  <c r="AY1200" i="6"/>
  <c r="AY1204" i="6"/>
  <c r="AY1208" i="6"/>
  <c r="AY1212" i="6"/>
  <c r="AY1216" i="6"/>
  <c r="AY1220" i="6"/>
  <c r="AY1224" i="6"/>
  <c r="AY1228" i="6"/>
  <c r="AY1232" i="6"/>
  <c r="AY1236" i="6"/>
  <c r="AY1240" i="6"/>
  <c r="AY1244" i="6"/>
  <c r="AY1248" i="6"/>
  <c r="AY1252" i="6"/>
  <c r="AY1256" i="6"/>
  <c r="AY1260" i="6"/>
  <c r="AY1264" i="6"/>
  <c r="AY1268" i="6"/>
  <c r="AY1272" i="6"/>
  <c r="AY1276" i="6"/>
  <c r="AY1280" i="6"/>
  <c r="AY1284" i="6"/>
  <c r="AY1288" i="6"/>
  <c r="AY1292" i="6"/>
  <c r="AY1296" i="6"/>
  <c r="AY1300" i="6"/>
  <c r="AY1304" i="6"/>
  <c r="AY1308" i="6"/>
  <c r="AY1312" i="6"/>
  <c r="AY1316" i="6"/>
  <c r="AY1320" i="6"/>
  <c r="AY1324" i="6"/>
  <c r="AY1328" i="6"/>
  <c r="AY1332" i="6"/>
  <c r="AY1336" i="6"/>
  <c r="AY1340" i="6"/>
  <c r="AY1344" i="6"/>
  <c r="AY1348" i="6"/>
  <c r="AY1352" i="6"/>
  <c r="AY1356" i="6"/>
  <c r="AY1360" i="6"/>
  <c r="AY1364" i="6"/>
  <c r="AY1368" i="6"/>
  <c r="AY1372" i="6"/>
  <c r="AY1376" i="6"/>
  <c r="AY1380" i="6"/>
  <c r="AY1384" i="6"/>
  <c r="AY1388" i="6"/>
  <c r="AY1392" i="6"/>
  <c r="AY1396" i="6"/>
  <c r="AY1400" i="6"/>
  <c r="AY1404" i="6"/>
  <c r="AY35" i="6"/>
  <c r="AY111" i="6"/>
  <c r="AY194" i="6"/>
  <c r="AY251" i="6"/>
  <c r="AY309" i="6"/>
  <c r="AY365" i="6"/>
  <c r="AY422" i="6"/>
  <c r="AY478" i="6"/>
  <c r="AY521" i="6"/>
  <c r="AY564" i="6"/>
  <c r="AY606" i="6"/>
  <c r="AY630" i="6"/>
  <c r="AY652" i="6"/>
  <c r="AY673" i="6"/>
  <c r="AY694" i="6"/>
  <c r="AY716" i="6"/>
  <c r="AY737" i="6"/>
  <c r="AY758" i="6"/>
  <c r="AY780" i="6"/>
  <c r="AY801" i="6"/>
  <c r="AY822" i="6"/>
  <c r="AY842" i="6"/>
  <c r="AY853" i="6"/>
  <c r="AY864" i="6"/>
  <c r="AY874" i="6"/>
  <c r="AY885" i="6"/>
  <c r="AY896" i="6"/>
  <c r="AY906" i="6"/>
  <c r="AY917" i="6"/>
  <c r="AY928" i="6"/>
  <c r="AY938" i="6"/>
  <c r="AY949" i="6"/>
  <c r="AY960" i="6"/>
  <c r="AY970" i="6"/>
  <c r="AY981" i="6"/>
  <c r="AY992" i="6"/>
  <c r="AY1002" i="6"/>
  <c r="AY1013" i="6"/>
  <c r="AY1024" i="6"/>
  <c r="AY1034" i="6"/>
  <c r="AY1045" i="6"/>
  <c r="AY1056" i="6"/>
  <c r="AY1065" i="6"/>
  <c r="AY1073" i="6"/>
  <c r="AY1081" i="6"/>
  <c r="AY1089" i="6"/>
  <c r="AY1097" i="6"/>
  <c r="AY1105" i="6"/>
  <c r="AY1113" i="6"/>
  <c r="AY1121" i="6"/>
  <c r="AY1129" i="6"/>
  <c r="AY1137" i="6"/>
  <c r="AY1145" i="6"/>
  <c r="AY1153" i="6"/>
  <c r="AY1161" i="6"/>
  <c r="AY1169" i="6"/>
  <c r="AY1177" i="6"/>
  <c r="AY1185" i="6"/>
  <c r="AY1193" i="6"/>
  <c r="AY1201" i="6"/>
  <c r="AY1209" i="6"/>
  <c r="AY1217" i="6"/>
  <c r="AY1225" i="6"/>
  <c r="AY1233" i="6"/>
  <c r="AY1241" i="6"/>
  <c r="AY1249" i="6"/>
  <c r="AY1257" i="6"/>
  <c r="AY1265" i="6"/>
  <c r="AY1273" i="6"/>
  <c r="AY1281" i="6"/>
  <c r="AY1289" i="6"/>
  <c r="AY1297" i="6"/>
  <c r="AY1305" i="6"/>
  <c r="AY1313" i="6"/>
  <c r="AY1321" i="6"/>
  <c r="AY1329" i="6"/>
  <c r="AY1337" i="6"/>
  <c r="AY1345" i="6"/>
  <c r="AY1353" i="6"/>
  <c r="AY1361" i="6"/>
  <c r="AY1369" i="6"/>
  <c r="AY1377" i="6"/>
  <c r="AY1385" i="6"/>
  <c r="AY1393" i="6"/>
  <c r="AY1401" i="6"/>
  <c r="AY1407" i="6"/>
  <c r="AY1411" i="6"/>
  <c r="AY1415" i="6"/>
  <c r="AY1419" i="6"/>
  <c r="AY1423" i="6"/>
  <c r="AY1427" i="6"/>
  <c r="AY1431" i="6"/>
  <c r="AY1435" i="6"/>
  <c r="AY1439" i="6"/>
  <c r="AY1443" i="6"/>
  <c r="AY1447" i="6"/>
  <c r="AY1451" i="6"/>
  <c r="AY1455" i="6"/>
  <c r="AY1459" i="6"/>
  <c r="AY1463" i="6"/>
  <c r="AY1467" i="6"/>
  <c r="AY1471" i="6"/>
  <c r="AY1475" i="6"/>
  <c r="AY1479" i="6"/>
  <c r="AY1483" i="6"/>
  <c r="AY1487" i="6"/>
  <c r="AY1491" i="6"/>
  <c r="AY1495" i="6"/>
  <c r="AY1499" i="6"/>
  <c r="AY1503" i="6"/>
  <c r="AY1507" i="6"/>
  <c r="AY1511" i="6"/>
  <c r="AY1515" i="6"/>
  <c r="AY1519" i="6"/>
  <c r="AY1523" i="6"/>
  <c r="AY1527" i="6"/>
  <c r="AY1531" i="6"/>
  <c r="AY1535" i="6"/>
  <c r="AY1539" i="6"/>
  <c r="AY1543" i="6"/>
  <c r="AY1547" i="6"/>
  <c r="AY1551" i="6"/>
  <c r="AY1555" i="6"/>
  <c r="AY1559" i="6"/>
  <c r="AY1563" i="6"/>
  <c r="AY1567" i="6"/>
  <c r="AY1571" i="6"/>
  <c r="AY1575" i="6"/>
  <c r="AY1579" i="6"/>
  <c r="AY1583" i="6"/>
  <c r="AY1587" i="6"/>
  <c r="AY1591" i="6"/>
  <c r="AY1595" i="6"/>
  <c r="AY1599" i="6"/>
  <c r="AY1603" i="6"/>
  <c r="AY1607" i="6"/>
  <c r="AY1611" i="6"/>
  <c r="AY1615" i="6"/>
  <c r="AY1619" i="6"/>
  <c r="AY1623" i="6"/>
  <c r="AY1627" i="6"/>
  <c r="AY1631" i="6"/>
  <c r="AY1635" i="6"/>
  <c r="AY1639" i="6"/>
  <c r="AY1643" i="6"/>
  <c r="AY1647" i="6"/>
  <c r="AY1651" i="6"/>
  <c r="AY1655" i="6"/>
  <c r="AY1659" i="6"/>
  <c r="AY1663" i="6"/>
  <c r="AY1667" i="6"/>
  <c r="AY1671" i="6"/>
  <c r="AY1675" i="6"/>
  <c r="AY1679" i="6"/>
  <c r="AY1683" i="6"/>
  <c r="AY1687" i="6"/>
  <c r="AY1691" i="6"/>
  <c r="AY1695" i="6"/>
  <c r="AY1699" i="6"/>
  <c r="AY1703" i="6"/>
  <c r="AY1707" i="6"/>
  <c r="AY1711" i="6"/>
  <c r="AY1715" i="6"/>
  <c r="AY1719" i="6"/>
  <c r="AY1723" i="6"/>
  <c r="AY1727" i="6"/>
  <c r="AY1731" i="6"/>
  <c r="AY1735" i="6"/>
  <c r="AY1739" i="6"/>
  <c r="AY1743" i="6"/>
  <c r="AY1747" i="6"/>
  <c r="AY1751" i="6"/>
  <c r="AY1755" i="6"/>
  <c r="AY1759" i="6"/>
  <c r="AY1763" i="6"/>
  <c r="AY1767" i="6"/>
  <c r="AY1771" i="6"/>
  <c r="AY1775" i="6"/>
  <c r="AY1779" i="6"/>
  <c r="AY1783" i="6"/>
  <c r="AY1787" i="6"/>
  <c r="AY1791" i="6"/>
  <c r="AY1795" i="6"/>
  <c r="AY1799" i="6"/>
  <c r="AY1803" i="6"/>
  <c r="AY1807" i="6"/>
  <c r="AY1811" i="6"/>
  <c r="AY1815" i="6"/>
  <c r="AY1819" i="6"/>
  <c r="AY1823" i="6"/>
  <c r="AY1827" i="6"/>
  <c r="AY1831" i="6"/>
  <c r="AY1835" i="6"/>
  <c r="AY1839" i="6"/>
  <c r="AY1843" i="6"/>
  <c r="AY1847" i="6"/>
  <c r="AY1851" i="6"/>
  <c r="AY1855" i="6"/>
  <c r="AY1859" i="6"/>
  <c r="AY1863" i="6"/>
  <c r="AY1867" i="6"/>
  <c r="AY1871" i="6"/>
  <c r="AY1875" i="6"/>
  <c r="AY1879" i="6"/>
  <c r="AY1883" i="6"/>
  <c r="AY1887" i="6"/>
  <c r="AY1891" i="6"/>
  <c r="AY1895" i="6"/>
  <c r="AY1899" i="6"/>
  <c r="AY1903" i="6"/>
  <c r="AY1907" i="6"/>
  <c r="AY1911" i="6"/>
  <c r="AY1915" i="6"/>
  <c r="AY1919" i="6"/>
  <c r="AY1923" i="6"/>
  <c r="AY1927" i="6"/>
  <c r="AY1931" i="6"/>
  <c r="AY1935" i="6"/>
  <c r="AY1939" i="6"/>
  <c r="AY1943" i="6"/>
  <c r="AY1947" i="6"/>
  <c r="AY1951" i="6"/>
  <c r="AY36" i="6"/>
  <c r="AY116" i="6"/>
  <c r="AY197" i="6"/>
  <c r="AY253" i="6"/>
  <c r="AY310" i="6"/>
  <c r="AY366" i="6"/>
  <c r="AY423" i="6"/>
  <c r="AY480" i="6"/>
  <c r="AY522" i="6"/>
  <c r="AY565" i="6"/>
  <c r="AY608" i="6"/>
  <c r="AY632" i="6"/>
  <c r="AY653" i="6"/>
  <c r="AY674" i="6"/>
  <c r="AY696" i="6"/>
  <c r="AY717" i="6"/>
  <c r="AY738" i="6"/>
  <c r="AY760" i="6"/>
  <c r="AY781" i="6"/>
  <c r="AY802" i="6"/>
  <c r="AY824" i="6"/>
  <c r="AY844" i="6"/>
  <c r="AY854" i="6"/>
  <c r="AY865" i="6"/>
  <c r="AY876" i="6"/>
  <c r="AY886" i="6"/>
  <c r="AY897" i="6"/>
  <c r="AY908" i="6"/>
  <c r="AY918" i="6"/>
  <c r="AY929" i="6"/>
  <c r="AY940" i="6"/>
  <c r="AY950" i="6"/>
  <c r="AY961" i="6"/>
  <c r="AY972" i="6"/>
  <c r="AY982" i="6"/>
  <c r="AY993" i="6"/>
  <c r="AY1004" i="6"/>
  <c r="AY1014" i="6"/>
  <c r="AY1025" i="6"/>
  <c r="AY1036" i="6"/>
  <c r="AY1046" i="6"/>
  <c r="AY1057" i="6"/>
  <c r="AY1066" i="6"/>
  <c r="AY1074" i="6"/>
  <c r="AY1082" i="6"/>
  <c r="AY1090" i="6"/>
  <c r="AY1098" i="6"/>
  <c r="AY1106" i="6"/>
  <c r="AY1114" i="6"/>
  <c r="AY1122" i="6"/>
  <c r="AY1130" i="6"/>
  <c r="AY1138" i="6"/>
  <c r="AY1146" i="6"/>
  <c r="AY1154" i="6"/>
  <c r="AY1162" i="6"/>
  <c r="AY1170" i="6"/>
  <c r="AY1178" i="6"/>
  <c r="AY1186" i="6"/>
  <c r="AY1194" i="6"/>
  <c r="AY1202" i="6"/>
  <c r="AY1210" i="6"/>
  <c r="AY1218" i="6"/>
  <c r="AY1226" i="6"/>
  <c r="AY1234" i="6"/>
  <c r="AY1242" i="6"/>
  <c r="AY1250" i="6"/>
  <c r="AY1258" i="6"/>
  <c r="AY1266" i="6"/>
  <c r="AY1274" i="6"/>
  <c r="AY1282" i="6"/>
  <c r="AY1290" i="6"/>
  <c r="AY1298" i="6"/>
  <c r="AY1306" i="6"/>
  <c r="AY1314" i="6"/>
  <c r="AY1322" i="6"/>
  <c r="AY1330" i="6"/>
  <c r="AY1338" i="6"/>
  <c r="AY1346" i="6"/>
  <c r="AY1354" i="6"/>
  <c r="AY1362" i="6"/>
  <c r="AY1370" i="6"/>
  <c r="AY1378" i="6"/>
  <c r="AY1386" i="6"/>
  <c r="AY1394" i="6"/>
  <c r="AY1402" i="6"/>
  <c r="AY1408" i="6"/>
  <c r="AY1412" i="6"/>
  <c r="AY1416" i="6"/>
  <c r="AY1420" i="6"/>
  <c r="AY1424" i="6"/>
  <c r="AY1428" i="6"/>
  <c r="AY1432" i="6"/>
  <c r="AY1436" i="6"/>
  <c r="AY1440" i="6"/>
  <c r="AY1444" i="6"/>
  <c r="AY1448" i="6"/>
  <c r="AY1452" i="6"/>
  <c r="AY1456" i="6"/>
  <c r="AY1460" i="6"/>
  <c r="AY1464" i="6"/>
  <c r="AY1468" i="6"/>
  <c r="AY1472" i="6"/>
  <c r="AY1476" i="6"/>
  <c r="AY1480" i="6"/>
  <c r="AY1484" i="6"/>
  <c r="AY1488" i="6"/>
  <c r="AY1492" i="6"/>
  <c r="AY1496" i="6"/>
  <c r="AY1500" i="6"/>
  <c r="AY1504" i="6"/>
  <c r="AY1508" i="6"/>
  <c r="AY1512" i="6"/>
  <c r="AY1516" i="6"/>
  <c r="AY1520" i="6"/>
  <c r="AY1524" i="6"/>
  <c r="AY1528" i="6"/>
  <c r="AY1532" i="6"/>
  <c r="AY1536" i="6"/>
  <c r="AY1540" i="6"/>
  <c r="AY1544" i="6"/>
  <c r="AY1548" i="6"/>
  <c r="AY1552" i="6"/>
  <c r="AY1556" i="6"/>
  <c r="AY1560" i="6"/>
  <c r="AY1564" i="6"/>
  <c r="AY1568" i="6"/>
  <c r="AY1572" i="6"/>
  <c r="AY1576" i="6"/>
  <c r="AY1580" i="6"/>
  <c r="AY1584" i="6"/>
  <c r="AY1588" i="6"/>
  <c r="AY1592" i="6"/>
  <c r="AY1596" i="6"/>
  <c r="AY1600" i="6"/>
  <c r="AY1604" i="6"/>
  <c r="AY1608" i="6"/>
  <c r="AY1612" i="6"/>
  <c r="AY1616" i="6"/>
  <c r="AY1620" i="6"/>
  <c r="AY1624" i="6"/>
  <c r="AY1628" i="6"/>
  <c r="AY1632" i="6"/>
  <c r="AY1636" i="6"/>
  <c r="AY1640" i="6"/>
  <c r="AY1644" i="6"/>
  <c r="AY1648" i="6"/>
  <c r="AY1652" i="6"/>
  <c r="AY1656" i="6"/>
  <c r="AY1660" i="6"/>
  <c r="AY1664" i="6"/>
  <c r="AY1668" i="6"/>
  <c r="AY1672" i="6"/>
  <c r="AY1676" i="6"/>
  <c r="AY1680" i="6"/>
  <c r="AY1684" i="6"/>
  <c r="AY1688" i="6"/>
  <c r="AY1692" i="6"/>
  <c r="AY1696" i="6"/>
  <c r="AY1700" i="6"/>
  <c r="AY1704" i="6"/>
  <c r="AY1708" i="6"/>
  <c r="AY1712" i="6"/>
  <c r="AY1716" i="6"/>
  <c r="AY1720" i="6"/>
  <c r="AY1724" i="6"/>
  <c r="AY1728" i="6"/>
  <c r="AY1732" i="6"/>
  <c r="AY1736" i="6"/>
  <c r="AY1740" i="6"/>
  <c r="AY1744" i="6"/>
  <c r="AY2096" i="6"/>
  <c r="AY2092" i="6"/>
  <c r="AY2088" i="6"/>
  <c r="AY2084" i="6"/>
  <c r="AY2080" i="6"/>
  <c r="AY2076" i="6"/>
  <c r="AY2072" i="6"/>
  <c r="AY2068" i="6"/>
  <c r="AY2064" i="6"/>
  <c r="AY2060" i="6"/>
  <c r="AY2056" i="6"/>
  <c r="AY2052" i="6"/>
  <c r="AY2048" i="6"/>
  <c r="AY2044" i="6"/>
  <c r="AY2040" i="6"/>
  <c r="AY2036" i="6"/>
  <c r="AY2032" i="6"/>
  <c r="AY2028" i="6"/>
  <c r="AY2024" i="6"/>
  <c r="AY2020" i="6"/>
  <c r="AY2016" i="6"/>
  <c r="AY2012" i="6"/>
  <c r="AY2008" i="6"/>
  <c r="AY2004" i="6"/>
  <c r="AY2000" i="6"/>
  <c r="AY1996" i="6"/>
  <c r="AY1992" i="6"/>
  <c r="AY1988" i="6"/>
  <c r="AY1984" i="6"/>
  <c r="AY1980" i="6"/>
  <c r="AY1976" i="6"/>
  <c r="AY1972" i="6"/>
  <c r="AY1968" i="6"/>
  <c r="AY1964" i="6"/>
  <c r="AY1960" i="6"/>
  <c r="AY1956" i="6"/>
  <c r="AY1952" i="6"/>
  <c r="AY1946" i="6"/>
  <c r="AY1941" i="6"/>
  <c r="AY1936" i="6"/>
  <c r="AY1930" i="6"/>
  <c r="AY1925" i="6"/>
  <c r="AY1920" i="6"/>
  <c r="AY1914" i="6"/>
  <c r="AY1909" i="6"/>
  <c r="AY1904" i="6"/>
  <c r="AY1898" i="6"/>
  <c r="AY1893" i="6"/>
  <c r="AY1888" i="6"/>
  <c r="AY1882" i="6"/>
  <c r="AY1877" i="6"/>
  <c r="AY1872" i="6"/>
  <c r="AY1866" i="6"/>
  <c r="AY1861" i="6"/>
  <c r="AY1856" i="6"/>
  <c r="AY1850" i="6"/>
  <c r="AY1845" i="6"/>
  <c r="AY1840" i="6"/>
  <c r="AY1834" i="6"/>
  <c r="AY1829" i="6"/>
  <c r="AY1824" i="6"/>
  <c r="AY1818" i="6"/>
  <c r="AY1813" i="6"/>
  <c r="AY1808" i="6"/>
  <c r="AY1802" i="6"/>
  <c r="AY1797" i="6"/>
  <c r="AY1792" i="6"/>
  <c r="AY1786" i="6"/>
  <c r="AY1781" i="6"/>
  <c r="AY1776" i="6"/>
  <c r="AY1770" i="6"/>
  <c r="AY1765" i="6"/>
  <c r="AY1760" i="6"/>
  <c r="AY1754" i="6"/>
  <c r="AY1749" i="6"/>
  <c r="AY1742" i="6"/>
  <c r="AY1734" i="6"/>
  <c r="AY1726" i="6"/>
  <c r="AY1718" i="6"/>
  <c r="AY1710" i="6"/>
  <c r="AY1702" i="6"/>
  <c r="AY1694" i="6"/>
  <c r="AY1686" i="6"/>
  <c r="AY1678" i="6"/>
  <c r="AY1670" i="6"/>
  <c r="AY1662" i="6"/>
  <c r="AY1654" i="6"/>
  <c r="AY1646" i="6"/>
  <c r="AY1638" i="6"/>
  <c r="AY1630" i="6"/>
  <c r="AY1622" i="6"/>
  <c r="AY1614" i="6"/>
  <c r="AY1606" i="6"/>
  <c r="AY1598" i="6"/>
  <c r="AY1590" i="6"/>
  <c r="AY1582" i="6"/>
  <c r="AY1574" i="6"/>
  <c r="AY1566" i="6"/>
  <c r="AY1558" i="6"/>
  <c r="AY1550" i="6"/>
  <c r="AY1542" i="6"/>
  <c r="AY1534" i="6"/>
  <c r="AY1526" i="6"/>
  <c r="AY1518" i="6"/>
  <c r="AY1510" i="6"/>
  <c r="AY1502" i="6"/>
  <c r="AY1494" i="6"/>
  <c r="AY1486" i="6"/>
  <c r="AY1478" i="6"/>
  <c r="AY1470" i="6"/>
  <c r="AY1462" i="6"/>
  <c r="AY1454" i="6"/>
  <c r="AY1446" i="6"/>
  <c r="AY1438" i="6"/>
  <c r="AY1430" i="6"/>
  <c r="AY1422" i="6"/>
  <c r="AY1414" i="6"/>
  <c r="AY1406" i="6"/>
  <c r="AY1390" i="6"/>
  <c r="AY1374" i="6"/>
  <c r="AY1358" i="6"/>
  <c r="AY1342" i="6"/>
  <c r="AY1326" i="6"/>
  <c r="AY1310" i="6"/>
  <c r="AY1294" i="6"/>
  <c r="AY1278" i="6"/>
  <c r="AY1262" i="6"/>
  <c r="AY1246" i="6"/>
  <c r="AY1230" i="6"/>
  <c r="AY1214" i="6"/>
  <c r="AY1198" i="6"/>
  <c r="AY1182" i="6"/>
  <c r="AY1166" i="6"/>
  <c r="AY1150" i="6"/>
  <c r="AY1134" i="6"/>
  <c r="AY1118" i="6"/>
  <c r="AY1102" i="6"/>
  <c r="AY1086" i="6"/>
  <c r="AY1070" i="6"/>
  <c r="AY1052" i="6"/>
  <c r="AY1030" i="6"/>
  <c r="AY1009" i="6"/>
  <c r="AY988" i="6"/>
  <c r="AY966" i="6"/>
  <c r="AY945" i="6"/>
  <c r="AY924" i="6"/>
  <c r="AY902" i="6"/>
  <c r="AY881" i="6"/>
  <c r="AY860" i="6"/>
  <c r="AY834" i="6"/>
  <c r="AY792" i="6"/>
  <c r="AY749" i="6"/>
  <c r="AY706" i="6"/>
  <c r="AY664" i="6"/>
  <c r="AY621" i="6"/>
  <c r="AY544" i="6"/>
  <c r="AY453" i="6"/>
  <c r="AY338" i="6"/>
  <c r="AY223" i="6"/>
  <c r="AY81" i="6"/>
  <c r="AY2095" i="6"/>
  <c r="AY2091" i="6"/>
  <c r="AY2087" i="6"/>
  <c r="AY2083" i="6"/>
  <c r="AY2079" i="6"/>
  <c r="AY2075" i="6"/>
  <c r="AY2071" i="6"/>
  <c r="AY2067" i="6"/>
  <c r="AY2063" i="6"/>
  <c r="AY2059" i="6"/>
  <c r="AY2055" i="6"/>
  <c r="AY2051" i="6"/>
  <c r="AY2047" i="6"/>
  <c r="AY2043" i="6"/>
  <c r="AY2039" i="6"/>
  <c r="AY2035" i="6"/>
  <c r="AY2031" i="6"/>
  <c r="AY2027" i="6"/>
  <c r="AY2023" i="6"/>
  <c r="AY2019" i="6"/>
  <c r="AY2015" i="6"/>
  <c r="AY2011" i="6"/>
  <c r="AY2007" i="6"/>
  <c r="AY2003" i="6"/>
  <c r="AY1999" i="6"/>
  <c r="AY1995" i="6"/>
  <c r="AY1991" i="6"/>
  <c r="AY1987" i="6"/>
  <c r="AY1983" i="6"/>
  <c r="AY1979" i="6"/>
  <c r="AY1975" i="6"/>
  <c r="AY1971" i="6"/>
  <c r="AY1967" i="6"/>
  <c r="AY1963" i="6"/>
  <c r="AY1959" i="6"/>
  <c r="AY1955" i="6"/>
  <c r="AY1950" i="6"/>
  <c r="AY1945" i="6"/>
  <c r="AY1940" i="6"/>
  <c r="AY1934" i="6"/>
  <c r="AY1929" i="6"/>
  <c r="AY1924" i="6"/>
  <c r="AY1918" i="6"/>
  <c r="AY1913" i="6"/>
  <c r="AY1908" i="6"/>
  <c r="AY1902" i="6"/>
  <c r="AY1897" i="6"/>
  <c r="AY1892" i="6"/>
  <c r="AY1886" i="6"/>
  <c r="AY1881" i="6"/>
  <c r="AY1876" i="6"/>
  <c r="AY1870" i="6"/>
  <c r="AY1865" i="6"/>
  <c r="AY1860" i="6"/>
  <c r="AY1854" i="6"/>
  <c r="AY1849" i="6"/>
  <c r="AY1844" i="6"/>
  <c r="AY1838" i="6"/>
  <c r="AY1833" i="6"/>
  <c r="AY1828" i="6"/>
  <c r="AY1822" i="6"/>
  <c r="AY1817" i="6"/>
  <c r="AY1812" i="6"/>
  <c r="AY1806" i="6"/>
  <c r="AY1801" i="6"/>
  <c r="AY1796" i="6"/>
  <c r="AY1790" i="6"/>
  <c r="AY1785" i="6"/>
  <c r="AY1780" i="6"/>
  <c r="AY1774" i="6"/>
  <c r="AY1769" i="6"/>
  <c r="AY1764" i="6"/>
  <c r="AY1758" i="6"/>
  <c r="AY1753" i="6"/>
  <c r="AY1748" i="6"/>
  <c r="AY1741" i="6"/>
  <c r="AY1733" i="6"/>
  <c r="AY1725" i="6"/>
  <c r="AY1717" i="6"/>
  <c r="AY1709" i="6"/>
  <c r="AY1701" i="6"/>
  <c r="AY1693" i="6"/>
  <c r="AY1685" i="6"/>
  <c r="AY1677" i="6"/>
  <c r="AY1669" i="6"/>
  <c r="AY1661" i="6"/>
  <c r="AY1653" i="6"/>
  <c r="AY1645" i="6"/>
  <c r="AY1637" i="6"/>
  <c r="AY1629" i="6"/>
  <c r="AY1621" i="6"/>
  <c r="AY1613" i="6"/>
  <c r="AY1605" i="6"/>
  <c r="AY1597" i="6"/>
  <c r="AY1589" i="6"/>
  <c r="AY1581" i="6"/>
  <c r="AY1573" i="6"/>
  <c r="AY1565" i="6"/>
  <c r="AY1557" i="6"/>
  <c r="AY1549" i="6"/>
  <c r="AY1541" i="6"/>
  <c r="AY1533" i="6"/>
  <c r="AY1525" i="6"/>
  <c r="AY1517" i="6"/>
  <c r="AY1509" i="6"/>
  <c r="AY1501" i="6"/>
  <c r="AY1493" i="6"/>
  <c r="AY1485" i="6"/>
  <c r="AY1477" i="6"/>
  <c r="AY1469" i="6"/>
  <c r="AY1461" i="6"/>
  <c r="AY1453" i="6"/>
  <c r="AY1445" i="6"/>
  <c r="AY1437" i="6"/>
  <c r="AY1429" i="6"/>
  <c r="AY1421" i="6"/>
  <c r="AY1413" i="6"/>
  <c r="AY1405" i="6"/>
  <c r="AY1389" i="6"/>
  <c r="AY1373" i="6"/>
  <c r="AY1357" i="6"/>
  <c r="AY1341" i="6"/>
  <c r="AY1325" i="6"/>
  <c r="AY1309" i="6"/>
  <c r="AY1293" i="6"/>
  <c r="AY1277" i="6"/>
  <c r="AY1261" i="6"/>
  <c r="AY1245" i="6"/>
  <c r="AY1229" i="6"/>
  <c r="AY1213" i="6"/>
  <c r="AY1197" i="6"/>
  <c r="AY1181" i="6"/>
  <c r="AY1165" i="6"/>
  <c r="AY1149" i="6"/>
  <c r="AY1133" i="6"/>
  <c r="AY1117" i="6"/>
  <c r="AY1101" i="6"/>
  <c r="AY1085" i="6"/>
  <c r="AY1069" i="6"/>
  <c r="AY1050" i="6"/>
  <c r="AY1029" i="6"/>
  <c r="AY1008" i="6"/>
  <c r="AY986" i="6"/>
  <c r="AY965" i="6"/>
  <c r="AY944" i="6"/>
  <c r="AY922" i="6"/>
  <c r="AY901" i="6"/>
  <c r="AY880" i="6"/>
  <c r="AY858" i="6"/>
  <c r="AY833" i="6"/>
  <c r="AY790" i="6"/>
  <c r="AY748" i="6"/>
  <c r="AY705" i="6"/>
  <c r="AY662" i="6"/>
  <c r="AY620" i="6"/>
  <c r="AY542" i="6"/>
  <c r="AY450" i="6"/>
  <c r="AY335" i="6"/>
  <c r="AY222" i="6"/>
  <c r="AY79" i="6"/>
  <c r="BT65" i="8"/>
  <c r="BT35" i="8"/>
  <c r="BT70" i="8"/>
  <c r="BT58" i="8"/>
  <c r="BT47" i="8"/>
  <c r="BT51" i="8"/>
  <c r="BU104" i="8"/>
  <c r="BU27" i="8"/>
  <c r="BU56" i="8"/>
  <c r="BT33" i="8"/>
  <c r="BT94" i="8"/>
  <c r="BT27" i="8"/>
  <c r="BS5" i="8"/>
  <c r="J4" i="7" s="1"/>
  <c r="AY6" i="6"/>
  <c r="AY10" i="6"/>
  <c r="AY14" i="6"/>
  <c r="AY18" i="6"/>
  <c r="AY22" i="6"/>
  <c r="AY26" i="6"/>
  <c r="AY30" i="6"/>
  <c r="AY34" i="6"/>
  <c r="AY38" i="6"/>
  <c r="AY42" i="6"/>
  <c r="AY46" i="6"/>
  <c r="AY50" i="6"/>
  <c r="AY54" i="6"/>
  <c r="AY58" i="6"/>
  <c r="AY62" i="6"/>
  <c r="AY66" i="6"/>
  <c r="AY70" i="6"/>
  <c r="AY74" i="6"/>
  <c r="AY78" i="6"/>
  <c r="AY82" i="6"/>
  <c r="AY86" i="6"/>
  <c r="AY90" i="6"/>
  <c r="AY94" i="6"/>
  <c r="AY98" i="6"/>
  <c r="AY102" i="6"/>
  <c r="AY106" i="6"/>
  <c r="AY110" i="6"/>
  <c r="AY114" i="6"/>
  <c r="AY118" i="6"/>
  <c r="AY122" i="6"/>
  <c r="AY126" i="6"/>
  <c r="AY130" i="6"/>
  <c r="AY134" i="6"/>
  <c r="AY138" i="6"/>
  <c r="AY142" i="6"/>
  <c r="AY146" i="6"/>
  <c r="AY150" i="6"/>
  <c r="AY154" i="6"/>
  <c r="AY158" i="6"/>
  <c r="AY162" i="6"/>
  <c r="AY166" i="6"/>
  <c r="AY170" i="6"/>
  <c r="AY174" i="6"/>
  <c r="AY178" i="6"/>
  <c r="AY182" i="6"/>
  <c r="AY186" i="6"/>
  <c r="AY190" i="6"/>
  <c r="AY7" i="6"/>
  <c r="AY9" i="6"/>
  <c r="AY16" i="6"/>
  <c r="AY23" i="6"/>
  <c r="AY25" i="6"/>
  <c r="AY32" i="6"/>
  <c r="AY39" i="6"/>
  <c r="AY41" i="6"/>
  <c r="AY48" i="6"/>
  <c r="AY55" i="6"/>
  <c r="AY57" i="6"/>
  <c r="AY64" i="6"/>
  <c r="AY71" i="6"/>
  <c r="AY73" i="6"/>
  <c r="AY80" i="6"/>
  <c r="AY87" i="6"/>
  <c r="AY89" i="6"/>
  <c r="AY96" i="6"/>
  <c r="AY103" i="6"/>
  <c r="AY105" i="6"/>
  <c r="AY112" i="6"/>
  <c r="AY119" i="6"/>
  <c r="AY121" i="6"/>
  <c r="AY128" i="6"/>
  <c r="AY135" i="6"/>
  <c r="AY137" i="6"/>
  <c r="AY144" i="6"/>
  <c r="AY151" i="6"/>
  <c r="AY153" i="6"/>
  <c r="AY160" i="6"/>
  <c r="AY167" i="6"/>
  <c r="AY169" i="6"/>
  <c r="AY176" i="6"/>
  <c r="AY183" i="6"/>
  <c r="AY185" i="6"/>
  <c r="AY192" i="6"/>
  <c r="AY196" i="6"/>
  <c r="AY200" i="6"/>
  <c r="AY204" i="6"/>
  <c r="AY208" i="6"/>
  <c r="AY212" i="6"/>
  <c r="AY216" i="6"/>
  <c r="AY220" i="6"/>
  <c r="AY224" i="6"/>
  <c r="AY228" i="6"/>
  <c r="AY232" i="6"/>
  <c r="AY236" i="6"/>
  <c r="AY240" i="6"/>
  <c r="AY244" i="6"/>
  <c r="AY248" i="6"/>
  <c r="AY252" i="6"/>
  <c r="AY256" i="6"/>
  <c r="AY260" i="6"/>
  <c r="AY264" i="6"/>
  <c r="AY268" i="6"/>
  <c r="AY272" i="6"/>
  <c r="AY276" i="6"/>
  <c r="AY280" i="6"/>
  <c r="AY284" i="6"/>
  <c r="AY288" i="6"/>
  <c r="AY292" i="6"/>
  <c r="AY296" i="6"/>
  <c r="AY300" i="6"/>
  <c r="AY304" i="6"/>
  <c r="AY308" i="6"/>
  <c r="AY312" i="6"/>
  <c r="AY316" i="6"/>
  <c r="AY320" i="6"/>
  <c r="AY324" i="6"/>
  <c r="AY328" i="6"/>
  <c r="AY332" i="6"/>
  <c r="AY336" i="6"/>
  <c r="AY340" i="6"/>
  <c r="AY344" i="6"/>
  <c r="AY348" i="6"/>
  <c r="AY352" i="6"/>
  <c r="AY356" i="6"/>
  <c r="AY360" i="6"/>
  <c r="AY364" i="6"/>
  <c r="AY368" i="6"/>
  <c r="AY372" i="6"/>
  <c r="AY376" i="6"/>
  <c r="AY380" i="6"/>
  <c r="AY384" i="6"/>
  <c r="AY388" i="6"/>
  <c r="AY392" i="6"/>
  <c r="AY396" i="6"/>
  <c r="AY400" i="6"/>
  <c r="AY404" i="6"/>
  <c r="AY408" i="6"/>
  <c r="AY412" i="6"/>
  <c r="AY416" i="6"/>
  <c r="AY420" i="6"/>
  <c r="AY424" i="6"/>
  <c r="AY428" i="6"/>
  <c r="AY432" i="6"/>
  <c r="AY436" i="6"/>
  <c r="AY440" i="6"/>
  <c r="AY444" i="6"/>
  <c r="AY448" i="6"/>
  <c r="AY452" i="6"/>
  <c r="AY456" i="6"/>
  <c r="AY460" i="6"/>
  <c r="AY464" i="6"/>
  <c r="AY468" i="6"/>
  <c r="AY472" i="6"/>
  <c r="AY476" i="6"/>
  <c r="AY11" i="6"/>
  <c r="AY37" i="6"/>
  <c r="AY44" i="6"/>
  <c r="AY49" i="6"/>
  <c r="AY51" i="6"/>
  <c r="AY56" i="6"/>
  <c r="AY61" i="6"/>
  <c r="AY63" i="6"/>
  <c r="AY68" i="6"/>
  <c r="AY75" i="6"/>
  <c r="AY101" i="6"/>
  <c r="AY108" i="6"/>
  <c r="AY113" i="6"/>
  <c r="AY115" i="6"/>
  <c r="AY120" i="6"/>
  <c r="AY125" i="6"/>
  <c r="AY127" i="6"/>
  <c r="AY132" i="6"/>
  <c r="AY139" i="6"/>
  <c r="AY165" i="6"/>
  <c r="AY172" i="6"/>
  <c r="AY177" i="6"/>
  <c r="AY179" i="6"/>
  <c r="AY184" i="6"/>
  <c r="AY189" i="6"/>
  <c r="AY191" i="6"/>
  <c r="AY193" i="6"/>
  <c r="AY195" i="6"/>
  <c r="AY202" i="6"/>
  <c r="AY209" i="6"/>
  <c r="AY211" i="6"/>
  <c r="AY218" i="6"/>
  <c r="AY225" i="6"/>
  <c r="AY227" i="6"/>
  <c r="AY234" i="6"/>
  <c r="AY241" i="6"/>
  <c r="AY243" i="6"/>
  <c r="AY250" i="6"/>
  <c r="AY257" i="6"/>
  <c r="AY259" i="6"/>
  <c r="AY266" i="6"/>
  <c r="AY273" i="6"/>
  <c r="AY275" i="6"/>
  <c r="AY282" i="6"/>
  <c r="AY289" i="6"/>
  <c r="AY291" i="6"/>
  <c r="AY298" i="6"/>
  <c r="AY305" i="6"/>
  <c r="AY307" i="6"/>
  <c r="AY314" i="6"/>
  <c r="AY321" i="6"/>
  <c r="AY323" i="6"/>
  <c r="AY330" i="6"/>
  <c r="AY337" i="6"/>
  <c r="AY339" i="6"/>
  <c r="AY346" i="6"/>
  <c r="AY353" i="6"/>
  <c r="AY355" i="6"/>
  <c r="AY362" i="6"/>
  <c r="AY369" i="6"/>
  <c r="AY371" i="6"/>
  <c r="AY378" i="6"/>
  <c r="AY385" i="6"/>
  <c r="AY387" i="6"/>
  <c r="AY394" i="6"/>
  <c r="AY401" i="6"/>
  <c r="AY403" i="6"/>
  <c r="AY410" i="6"/>
  <c r="AY417" i="6"/>
  <c r="AY419" i="6"/>
  <c r="AY426" i="6"/>
  <c r="AY433" i="6"/>
  <c r="AY435" i="6"/>
  <c r="AY442" i="6"/>
  <c r="AY449" i="6"/>
  <c r="AY451" i="6"/>
  <c r="AY458" i="6"/>
  <c r="AY465" i="6"/>
  <c r="AY467" i="6"/>
  <c r="AY474" i="6"/>
  <c r="AY479" i="6"/>
  <c r="AY483" i="6"/>
  <c r="AY487" i="6"/>
  <c r="AY491" i="6"/>
  <c r="AY495" i="6"/>
  <c r="AY499" i="6"/>
  <c r="AY503" i="6"/>
  <c r="AY507" i="6"/>
  <c r="AY511" i="6"/>
  <c r="AY515" i="6"/>
  <c r="AY519" i="6"/>
  <c r="AY523" i="6"/>
  <c r="AY527" i="6"/>
  <c r="AY531" i="6"/>
  <c r="AY535" i="6"/>
  <c r="AY539" i="6"/>
  <c r="AY543" i="6"/>
  <c r="AY547" i="6"/>
  <c r="AY551" i="6"/>
  <c r="AY555" i="6"/>
  <c r="AY559" i="6"/>
  <c r="AY563" i="6"/>
  <c r="AY567" i="6"/>
  <c r="AY571" i="6"/>
  <c r="AY575" i="6"/>
  <c r="AY579" i="6"/>
  <c r="AY583" i="6"/>
  <c r="AY587" i="6"/>
  <c r="AY591" i="6"/>
  <c r="AY595" i="6"/>
  <c r="AY599" i="6"/>
  <c r="AY603" i="6"/>
  <c r="AY607" i="6"/>
  <c r="AY611" i="6"/>
  <c r="AY615" i="6"/>
  <c r="AY619" i="6"/>
  <c r="AY623" i="6"/>
  <c r="AY627" i="6"/>
  <c r="AY631" i="6"/>
  <c r="AY635" i="6"/>
  <c r="AY639" i="6"/>
  <c r="AY643" i="6"/>
  <c r="AY647" i="6"/>
  <c r="AY651" i="6"/>
  <c r="AY655" i="6"/>
  <c r="AY659" i="6"/>
  <c r="AY663" i="6"/>
  <c r="AY667" i="6"/>
  <c r="AY671" i="6"/>
  <c r="AY675" i="6"/>
  <c r="AY679" i="6"/>
  <c r="AY683" i="6"/>
  <c r="AY687" i="6"/>
  <c r="AY691" i="6"/>
  <c r="AY695" i="6"/>
  <c r="AY699" i="6"/>
  <c r="AY703" i="6"/>
  <c r="AY707" i="6"/>
  <c r="AY711" i="6"/>
  <c r="AY715" i="6"/>
  <c r="AY719" i="6"/>
  <c r="AY723" i="6"/>
  <c r="AY727" i="6"/>
  <c r="AY731" i="6"/>
  <c r="AY735" i="6"/>
  <c r="AY739" i="6"/>
  <c r="AY743" i="6"/>
  <c r="AY747" i="6"/>
  <c r="AY751" i="6"/>
  <c r="AY755" i="6"/>
  <c r="AY759" i="6"/>
  <c r="AY763" i="6"/>
  <c r="AY767" i="6"/>
  <c r="AY771" i="6"/>
  <c r="AY775" i="6"/>
  <c r="AY779" i="6"/>
  <c r="AY783" i="6"/>
  <c r="AY787" i="6"/>
  <c r="AY791" i="6"/>
  <c r="AY795" i="6"/>
  <c r="AY799" i="6"/>
  <c r="AY803" i="6"/>
  <c r="AY807" i="6"/>
  <c r="AY811" i="6"/>
  <c r="AY815" i="6"/>
  <c r="AY819" i="6"/>
  <c r="AY823" i="6"/>
  <c r="AY827" i="6"/>
  <c r="AY831" i="6"/>
  <c r="AY835" i="6"/>
  <c r="AY839" i="6"/>
  <c r="AY843" i="6"/>
  <c r="AY847" i="6"/>
  <c r="AY851" i="6"/>
  <c r="AY855" i="6"/>
  <c r="AY859" i="6"/>
  <c r="AY863" i="6"/>
  <c r="AY867" i="6"/>
  <c r="AY871" i="6"/>
  <c r="AY875" i="6"/>
  <c r="AY879" i="6"/>
  <c r="AY883" i="6"/>
  <c r="AY887" i="6"/>
  <c r="AY891" i="6"/>
  <c r="AY895" i="6"/>
  <c r="AY899" i="6"/>
  <c r="AY903" i="6"/>
  <c r="AY907" i="6"/>
  <c r="AY911" i="6"/>
  <c r="AY915" i="6"/>
  <c r="AY919" i="6"/>
  <c r="AY923" i="6"/>
  <c r="AY927" i="6"/>
  <c r="AY931" i="6"/>
  <c r="AY935" i="6"/>
  <c r="AY939" i="6"/>
  <c r="AY943" i="6"/>
  <c r="AY947" i="6"/>
  <c r="AY951" i="6"/>
  <c r="AY955" i="6"/>
  <c r="AY959" i="6"/>
  <c r="AY963" i="6"/>
  <c r="AY967" i="6"/>
  <c r="AY971" i="6"/>
  <c r="AY975" i="6"/>
  <c r="AY979" i="6"/>
  <c r="AY983" i="6"/>
  <c r="AY987" i="6"/>
  <c r="AY991" i="6"/>
  <c r="AY995" i="6"/>
  <c r="AY999" i="6"/>
  <c r="AY1003" i="6"/>
  <c r="AY1007" i="6"/>
  <c r="AY1011" i="6"/>
  <c r="AY1015" i="6"/>
  <c r="AY1019" i="6"/>
  <c r="AY1023" i="6"/>
  <c r="AY1027" i="6"/>
  <c r="AY1031" i="6"/>
  <c r="AY1035" i="6"/>
  <c r="AY1039" i="6"/>
  <c r="AY1043" i="6"/>
  <c r="AY1047" i="6"/>
  <c r="AY1051" i="6"/>
  <c r="AY1055" i="6"/>
  <c r="AY1059" i="6"/>
  <c r="BT74" i="8"/>
  <c r="BU129" i="8"/>
  <c r="BU28" i="8"/>
  <c r="K2" i="7"/>
  <c r="AZ4" i="6" s="1"/>
  <c r="BU91" i="8"/>
  <c r="BU55" i="8"/>
  <c r="BU15" i="8"/>
  <c r="BU57" i="8"/>
  <c r="BU78" i="8"/>
  <c r="BU93" i="8"/>
  <c r="BU65" i="8"/>
  <c r="BU10" i="8"/>
  <c r="BU73" i="8"/>
  <c r="BU40" i="8"/>
  <c r="BU98" i="8"/>
  <c r="BU79" i="8"/>
  <c r="BU99" i="8"/>
  <c r="BU36" i="8"/>
  <c r="BU68" i="8"/>
  <c r="BU119" i="8"/>
  <c r="BU8" i="8"/>
  <c r="BU88" i="8"/>
  <c r="BU87" i="8"/>
  <c r="BU38" i="8"/>
  <c r="BU89" i="8"/>
  <c r="BU49" i="8"/>
  <c r="BU7" i="8"/>
  <c r="BU107" i="8"/>
  <c r="BU134" i="8"/>
  <c r="BU103" i="8"/>
  <c r="BU62" i="8"/>
  <c r="BU127" i="8"/>
  <c r="BU74" i="8"/>
  <c r="BU16" i="8"/>
  <c r="BU39" i="8"/>
  <c r="BU71" i="8"/>
  <c r="BU80" i="8"/>
  <c r="BU95" i="8"/>
  <c r="BU12" i="8"/>
  <c r="BU11" i="8"/>
  <c r="BU54" i="8"/>
  <c r="BU43" i="8"/>
  <c r="BU72" i="8"/>
  <c r="BU81" i="8"/>
  <c r="BU100" i="8"/>
  <c r="BU58" i="8"/>
  <c r="BU105" i="8"/>
  <c r="BU132" i="8"/>
  <c r="BU18" i="8"/>
  <c r="BU19" i="8"/>
  <c r="BU128" i="8"/>
  <c r="BU31" i="8"/>
  <c r="BU94" i="8"/>
  <c r="BU32" i="8"/>
  <c r="BU60" i="8"/>
  <c r="BU108" i="8"/>
  <c r="BU20" i="8"/>
  <c r="BU120" i="8"/>
  <c r="BU92" i="8"/>
  <c r="BU41" i="8"/>
  <c r="BU42" i="8"/>
  <c r="BU48" i="8"/>
  <c r="BU96" i="8"/>
  <c r="BU82" i="8"/>
  <c r="BU97" i="8"/>
  <c r="BU24" i="8"/>
  <c r="BU67" i="8"/>
  <c r="BU9" i="8"/>
  <c r="BU51" i="8"/>
  <c r="BU75" i="8"/>
  <c r="BU83" i="8"/>
  <c r="BU110" i="8"/>
  <c r="BU17" i="8"/>
  <c r="BU109" i="8"/>
  <c r="BU130" i="8"/>
  <c r="BU35" i="8"/>
  <c r="BU22" i="8"/>
  <c r="BU115" i="8"/>
  <c r="BU44" i="8"/>
  <c r="BU121" i="8"/>
  <c r="BU124" i="8"/>
  <c r="BU101" i="8"/>
  <c r="BU113" i="8"/>
  <c r="BU25" i="8"/>
  <c r="BU114" i="8"/>
  <c r="BU112" i="8"/>
  <c r="BU59" i="8"/>
  <c r="BU37" i="8"/>
  <c r="BU13" i="8"/>
  <c r="BU53" i="8"/>
  <c r="BU76" i="8"/>
  <c r="BU84" i="8"/>
  <c r="BU106" i="8"/>
  <c r="BU34" i="8"/>
  <c r="BU47" i="8"/>
  <c r="BU14" i="8"/>
  <c r="BU66" i="8"/>
  <c r="BU77" i="8"/>
  <c r="BU86" i="8"/>
  <c r="BU52" i="8"/>
  <c r="BU69" i="8"/>
  <c r="BU102" i="8"/>
  <c r="BU30" i="8"/>
  <c r="BU64" i="8"/>
  <c r="BU70" i="8"/>
  <c r="BU131" i="8"/>
  <c r="BU63" i="8"/>
  <c r="BU90" i="8"/>
  <c r="BU111" i="8"/>
  <c r="BU26" i="8"/>
  <c r="BU133" i="8"/>
  <c r="BU29" i="8"/>
  <c r="BU21" i="8"/>
  <c r="BU61" i="8"/>
  <c r="BU126" i="8"/>
  <c r="BU33" i="8"/>
  <c r="BU46" i="8"/>
  <c r="BT129" i="8"/>
  <c r="BT73" i="8"/>
  <c r="BT71" i="8"/>
  <c r="BT8" i="8"/>
  <c r="BT95" i="8"/>
  <c r="BT109" i="8"/>
  <c r="BT134" i="8"/>
  <c r="BT87" i="8"/>
  <c r="BT96" i="8"/>
  <c r="BT110" i="8"/>
  <c r="BT60" i="8"/>
  <c r="BT133" i="8"/>
  <c r="BT121" i="8"/>
  <c r="BT16" i="8"/>
  <c r="BT90" i="8"/>
  <c r="BT13" i="8"/>
  <c r="BT81" i="8"/>
  <c r="BT68" i="8"/>
  <c r="BT59" i="8"/>
  <c r="BT77" i="8"/>
  <c r="BT40" i="8"/>
  <c r="BT9" i="8"/>
  <c r="BT78" i="8"/>
  <c r="BT63" i="8"/>
  <c r="BT120" i="8"/>
  <c r="BT132" i="8"/>
  <c r="BT52" i="8"/>
  <c r="BT130" i="8"/>
  <c r="BT72" i="8"/>
  <c r="BT29" i="8"/>
  <c r="BT91" i="8"/>
  <c r="BT19" i="8"/>
  <c r="BT128" i="8"/>
  <c r="BT131" i="8"/>
  <c r="BT22" i="8"/>
  <c r="BT62" i="8"/>
  <c r="BT37" i="8"/>
  <c r="BT114" i="8"/>
  <c r="BT103" i="8"/>
  <c r="BT105" i="8"/>
  <c r="BT12" i="8"/>
  <c r="BT67" i="8"/>
  <c r="BT25" i="8"/>
  <c r="BT115" i="8"/>
  <c r="BT127" i="8"/>
  <c r="BT26" i="8"/>
  <c r="BT69" i="8"/>
  <c r="BT126" i="8"/>
  <c r="BT7" i="8"/>
  <c r="BT76" i="8"/>
  <c r="BT49" i="8"/>
  <c r="BT34" i="8"/>
  <c r="BT99" i="8"/>
  <c r="BT75" i="8"/>
  <c r="BT93" i="8"/>
  <c r="BT28" i="8"/>
  <c r="I4" i="7"/>
  <c r="AV3" i="6"/>
  <c r="G3" i="7" s="1"/>
  <c r="AT3" i="6"/>
  <c r="E3" i="7" s="1"/>
  <c r="AU3" i="6"/>
  <c r="F3" i="7" s="1"/>
  <c r="AS3" i="6"/>
  <c r="D3" i="7" s="1"/>
  <c r="AW3" i="6"/>
  <c r="H3" i="7" s="1"/>
  <c r="AX3" i="6"/>
  <c r="I3" i="7" s="1"/>
  <c r="AY3" i="6" l="1"/>
  <c r="J3" i="7" s="1"/>
  <c r="BU5" i="8"/>
  <c r="L4" i="7" s="1"/>
  <c r="BA8" i="6"/>
  <c r="BA12" i="6"/>
  <c r="BA16" i="6"/>
  <c r="BA20" i="6"/>
  <c r="BA24" i="6"/>
  <c r="BA28" i="6"/>
  <c r="BA32" i="6"/>
  <c r="BA36" i="6"/>
  <c r="BA40" i="6"/>
  <c r="BA44" i="6"/>
  <c r="BA48" i="6"/>
  <c r="BA52" i="6"/>
  <c r="BA56" i="6"/>
  <c r="BA60" i="6"/>
  <c r="BA64" i="6"/>
  <c r="BA68" i="6"/>
  <c r="BA72" i="6"/>
  <c r="BA76" i="6"/>
  <c r="BA80" i="6"/>
  <c r="BA84" i="6"/>
  <c r="BA88" i="6"/>
  <c r="BA92" i="6"/>
  <c r="BA96" i="6"/>
  <c r="BA100" i="6"/>
  <c r="BA104" i="6"/>
  <c r="BA108" i="6"/>
  <c r="BA112" i="6"/>
  <c r="BA116" i="6"/>
  <c r="BA120" i="6"/>
  <c r="BA124" i="6"/>
  <c r="BA128" i="6"/>
  <c r="BA132" i="6"/>
  <c r="BA136" i="6"/>
  <c r="BA140" i="6"/>
  <c r="BA144" i="6"/>
  <c r="BA148" i="6"/>
  <c r="BA152" i="6"/>
  <c r="BA156" i="6"/>
  <c r="BA160" i="6"/>
  <c r="BA164" i="6"/>
  <c r="BA168" i="6"/>
  <c r="BA172" i="6"/>
  <c r="BA176" i="6"/>
  <c r="BA180" i="6"/>
  <c r="BA184" i="6"/>
  <c r="BA188" i="6"/>
  <c r="BA10" i="6"/>
  <c r="BA17" i="6"/>
  <c r="BA19" i="6"/>
  <c r="BA26" i="6"/>
  <c r="BA33" i="6"/>
  <c r="BA35" i="6"/>
  <c r="BA42" i="6"/>
  <c r="BA49" i="6"/>
  <c r="BA51" i="6"/>
  <c r="BA58" i="6"/>
  <c r="BA65" i="6"/>
  <c r="BA67" i="6"/>
  <c r="BA74" i="6"/>
  <c r="BA81" i="6"/>
  <c r="BA83" i="6"/>
  <c r="BA90" i="6"/>
  <c r="BA97" i="6"/>
  <c r="BA99" i="6"/>
  <c r="BA106" i="6"/>
  <c r="BA113" i="6"/>
  <c r="BA115" i="6"/>
  <c r="BA122" i="6"/>
  <c r="BA129" i="6"/>
  <c r="BA131" i="6"/>
  <c r="BA138" i="6"/>
  <c r="BA145" i="6"/>
  <c r="BA147" i="6"/>
  <c r="BA154" i="6"/>
  <c r="BA161" i="6"/>
  <c r="BA163" i="6"/>
  <c r="BA170" i="6"/>
  <c r="BA177" i="6"/>
  <c r="BA179" i="6"/>
  <c r="BA186" i="6"/>
  <c r="BA194" i="6"/>
  <c r="BA198" i="6"/>
  <c r="BA202" i="6"/>
  <c r="BA206" i="6"/>
  <c r="BA210" i="6"/>
  <c r="BA214" i="6"/>
  <c r="BA218" i="6"/>
  <c r="BA222" i="6"/>
  <c r="BA226" i="6"/>
  <c r="BA230" i="6"/>
  <c r="BA234" i="6"/>
  <c r="BA238" i="6"/>
  <c r="BA242" i="6"/>
  <c r="BA246" i="6"/>
  <c r="BA250" i="6"/>
  <c r="BA254" i="6"/>
  <c r="BA258" i="6"/>
  <c r="BA262" i="6"/>
  <c r="BA266" i="6"/>
  <c r="BA270" i="6"/>
  <c r="BA274" i="6"/>
  <c r="BA278" i="6"/>
  <c r="BA282" i="6"/>
  <c r="BA286" i="6"/>
  <c r="BA290" i="6"/>
  <c r="BA294" i="6"/>
  <c r="BA298" i="6"/>
  <c r="BA302" i="6"/>
  <c r="BA306" i="6"/>
  <c r="BA310" i="6"/>
  <c r="BA314" i="6"/>
  <c r="BA318" i="6"/>
  <c r="BA322" i="6"/>
  <c r="BA326" i="6"/>
  <c r="BA330" i="6"/>
  <c r="BA334" i="6"/>
  <c r="BA338" i="6"/>
  <c r="BA342" i="6"/>
  <c r="BA346" i="6"/>
  <c r="BA350" i="6"/>
  <c r="BA354" i="6"/>
  <c r="BA358" i="6"/>
  <c r="BA362" i="6"/>
  <c r="BA366" i="6"/>
  <c r="BA370" i="6"/>
  <c r="BA374" i="6"/>
  <c r="BA378" i="6"/>
  <c r="BA382" i="6"/>
  <c r="BA386" i="6"/>
  <c r="BA390" i="6"/>
  <c r="BA394" i="6"/>
  <c r="BA398" i="6"/>
  <c r="BA402" i="6"/>
  <c r="BA406" i="6"/>
  <c r="BA410" i="6"/>
  <c r="BA414" i="6"/>
  <c r="BA418" i="6"/>
  <c r="BA422" i="6"/>
  <c r="BA426" i="6"/>
  <c r="BA430" i="6"/>
  <c r="BA434" i="6"/>
  <c r="BA438" i="6"/>
  <c r="BA442" i="6"/>
  <c r="BA446" i="6"/>
  <c r="BA450" i="6"/>
  <c r="BA454" i="6"/>
  <c r="BA458" i="6"/>
  <c r="BA462" i="6"/>
  <c r="BA466" i="6"/>
  <c r="BA470" i="6"/>
  <c r="BA474" i="6"/>
  <c r="BA15" i="6"/>
  <c r="BA22" i="6"/>
  <c r="BA27" i="6"/>
  <c r="BA29" i="6"/>
  <c r="BA34" i="6"/>
  <c r="BA39" i="6"/>
  <c r="BA41" i="6"/>
  <c r="BA46" i="6"/>
  <c r="BA53" i="6"/>
  <c r="BA79" i="6"/>
  <c r="BA86" i="6"/>
  <c r="BA91" i="6"/>
  <c r="BA93" i="6"/>
  <c r="BA98" i="6"/>
  <c r="BA103" i="6"/>
  <c r="BA105" i="6"/>
  <c r="BA110" i="6"/>
  <c r="BA117" i="6"/>
  <c r="BA143" i="6"/>
  <c r="BA150" i="6"/>
  <c r="BA155" i="6"/>
  <c r="BA157" i="6"/>
  <c r="BA162" i="6"/>
  <c r="BA167" i="6"/>
  <c r="BA169" i="6"/>
  <c r="BA174" i="6"/>
  <c r="BA181" i="6"/>
  <c r="BA196" i="6"/>
  <c r="BA203" i="6"/>
  <c r="BA205" i="6"/>
  <c r="BA212" i="6"/>
  <c r="BA219" i="6"/>
  <c r="BA221" i="6"/>
  <c r="BA228" i="6"/>
  <c r="BA235" i="6"/>
  <c r="BA237" i="6"/>
  <c r="BA244" i="6"/>
  <c r="BA251" i="6"/>
  <c r="BA253" i="6"/>
  <c r="BA260" i="6"/>
  <c r="BA267" i="6"/>
  <c r="BA269" i="6"/>
  <c r="BA276" i="6"/>
  <c r="BA283" i="6"/>
  <c r="BA285" i="6"/>
  <c r="BA292" i="6"/>
  <c r="BA299" i="6"/>
  <c r="BA301" i="6"/>
  <c r="BA308" i="6"/>
  <c r="BA315" i="6"/>
  <c r="BA317" i="6"/>
  <c r="BA324" i="6"/>
  <c r="BA331" i="6"/>
  <c r="BA333" i="6"/>
  <c r="BA340" i="6"/>
  <c r="BA347" i="6"/>
  <c r="BA349" i="6"/>
  <c r="BA356" i="6"/>
  <c r="BA363" i="6"/>
  <c r="BA365" i="6"/>
  <c r="BA372" i="6"/>
  <c r="BA379" i="6"/>
  <c r="BA381" i="6"/>
  <c r="BA388" i="6"/>
  <c r="BA395" i="6"/>
  <c r="BA397" i="6"/>
  <c r="BA404" i="6"/>
  <c r="BA411" i="6"/>
  <c r="BA413" i="6"/>
  <c r="BA420" i="6"/>
  <c r="BA427" i="6"/>
  <c r="BA429" i="6"/>
  <c r="BA436" i="6"/>
  <c r="BA443" i="6"/>
  <c r="BA445" i="6"/>
  <c r="BA452" i="6"/>
  <c r="BA459" i="6"/>
  <c r="BA461" i="6"/>
  <c r="BA468" i="6"/>
  <c r="BA475" i="6"/>
  <c r="BA477" i="6"/>
  <c r="BA481" i="6"/>
  <c r="BA485" i="6"/>
  <c r="BA489" i="6"/>
  <c r="BA493" i="6"/>
  <c r="BA497" i="6"/>
  <c r="BA501" i="6"/>
  <c r="BA505" i="6"/>
  <c r="BA509" i="6"/>
  <c r="BA513" i="6"/>
  <c r="BA517" i="6"/>
  <c r="BA521" i="6"/>
  <c r="BA525" i="6"/>
  <c r="BA529" i="6"/>
  <c r="BA533" i="6"/>
  <c r="BA537" i="6"/>
  <c r="BA541" i="6"/>
  <c r="BA545" i="6"/>
  <c r="BA549" i="6"/>
  <c r="BA553" i="6"/>
  <c r="BA557" i="6"/>
  <c r="BA561" i="6"/>
  <c r="BA565" i="6"/>
  <c r="BA569" i="6"/>
  <c r="BA573" i="6"/>
  <c r="BA577" i="6"/>
  <c r="BA581" i="6"/>
  <c r="BA585" i="6"/>
  <c r="BA589" i="6"/>
  <c r="BA593" i="6"/>
  <c r="BA597" i="6"/>
  <c r="BA601" i="6"/>
  <c r="BA605" i="6"/>
  <c r="BA609" i="6"/>
  <c r="BA613" i="6"/>
  <c r="BA617" i="6"/>
  <c r="BA621" i="6"/>
  <c r="BA625" i="6"/>
  <c r="BA629" i="6"/>
  <c r="BA633" i="6"/>
  <c r="BA637" i="6"/>
  <c r="BA641" i="6"/>
  <c r="BA645" i="6"/>
  <c r="BA649" i="6"/>
  <c r="BA653" i="6"/>
  <c r="BA657" i="6"/>
  <c r="BA661" i="6"/>
  <c r="BA665" i="6"/>
  <c r="BA669" i="6"/>
  <c r="BA673" i="6"/>
  <c r="BA677" i="6"/>
  <c r="BA681" i="6"/>
  <c r="BA685" i="6"/>
  <c r="BA689" i="6"/>
  <c r="BA693" i="6"/>
  <c r="BA697" i="6"/>
  <c r="BA701" i="6"/>
  <c r="BA705" i="6"/>
  <c r="BA709" i="6"/>
  <c r="BA713" i="6"/>
  <c r="BA717" i="6"/>
  <c r="BA721" i="6"/>
  <c r="BA725" i="6"/>
  <c r="BA729" i="6"/>
  <c r="BA733" i="6"/>
  <c r="BA737" i="6"/>
  <c r="BA741" i="6"/>
  <c r="BA745" i="6"/>
  <c r="BA749" i="6"/>
  <c r="BA753" i="6"/>
  <c r="BA757" i="6"/>
  <c r="BA761" i="6"/>
  <c r="BA765" i="6"/>
  <c r="BA769" i="6"/>
  <c r="BA773" i="6"/>
  <c r="BA777" i="6"/>
  <c r="BA781" i="6"/>
  <c r="BA785" i="6"/>
  <c r="BA789" i="6"/>
  <c r="BA793" i="6"/>
  <c r="BA797" i="6"/>
  <c r="BA801" i="6"/>
  <c r="BA805" i="6"/>
  <c r="BA809" i="6"/>
  <c r="BA813" i="6"/>
  <c r="BA817" i="6"/>
  <c r="BA821" i="6"/>
  <c r="BA825" i="6"/>
  <c r="BA829" i="6"/>
  <c r="BA833" i="6"/>
  <c r="BA837" i="6"/>
  <c r="BA841" i="6"/>
  <c r="BA845" i="6"/>
  <c r="BA849" i="6"/>
  <c r="BA853" i="6"/>
  <c r="BA857" i="6"/>
  <c r="BA861" i="6"/>
  <c r="BA865" i="6"/>
  <c r="BA869" i="6"/>
  <c r="BA873" i="6"/>
  <c r="BA877" i="6"/>
  <c r="BA881" i="6"/>
  <c r="BA885" i="6"/>
  <c r="BA889" i="6"/>
  <c r="BA893" i="6"/>
  <c r="BA897" i="6"/>
  <c r="BA901" i="6"/>
  <c r="BA905" i="6"/>
  <c r="BA909" i="6"/>
  <c r="BA913" i="6"/>
  <c r="BA917" i="6"/>
  <c r="BA921" i="6"/>
  <c r="BA925" i="6"/>
  <c r="BA929" i="6"/>
  <c r="BA933" i="6"/>
  <c r="BA937" i="6"/>
  <c r="BA941" i="6"/>
  <c r="BA945" i="6"/>
  <c r="BA949" i="6"/>
  <c r="BA953" i="6"/>
  <c r="BA957" i="6"/>
  <c r="BA961" i="6"/>
  <c r="BA965" i="6"/>
  <c r="BA969" i="6"/>
  <c r="BA973" i="6"/>
  <c r="BA977" i="6"/>
  <c r="BA981" i="6"/>
  <c r="BA985" i="6"/>
  <c r="BA989" i="6"/>
  <c r="BA993" i="6"/>
  <c r="BA997" i="6"/>
  <c r="BA1001" i="6"/>
  <c r="BA1005" i="6"/>
  <c r="BA1009" i="6"/>
  <c r="BA1013" i="6"/>
  <c r="BA1017" i="6"/>
  <c r="BA1021" i="6"/>
  <c r="BA1025" i="6"/>
  <c r="BA1029" i="6"/>
  <c r="BA1033" i="6"/>
  <c r="BA1037" i="6"/>
  <c r="BA1041" i="6"/>
  <c r="BA1045" i="6"/>
  <c r="BA1049" i="6"/>
  <c r="BA1053" i="6"/>
  <c r="BA1057" i="6"/>
  <c r="BA1061" i="6"/>
  <c r="BA6" i="6"/>
  <c r="BA9" i="6"/>
  <c r="AZ16" i="6"/>
  <c r="AZ22" i="6"/>
  <c r="BA25" i="6"/>
  <c r="BA31" i="6"/>
  <c r="AZ38" i="6"/>
  <c r="AZ41" i="6"/>
  <c r="BA47" i="6"/>
  <c r="BA50" i="6"/>
  <c r="AZ54" i="6"/>
  <c r="AZ57" i="6"/>
  <c r="BA63" i="6"/>
  <c r="BA66" i="6"/>
  <c r="BA69" i="6"/>
  <c r="AZ73" i="6"/>
  <c r="BA82" i="6"/>
  <c r="BA85" i="6"/>
  <c r="AZ88" i="6"/>
  <c r="AZ98" i="6"/>
  <c r="BA101" i="6"/>
  <c r="AZ104" i="6"/>
  <c r="BA107" i="6"/>
  <c r="AZ114" i="6"/>
  <c r="AZ120" i="6"/>
  <c r="BA123" i="6"/>
  <c r="BA126" i="6"/>
  <c r="AZ130" i="6"/>
  <c r="BA139" i="6"/>
  <c r="BA142" i="6"/>
  <c r="AZ145" i="6"/>
  <c r="BA158" i="6"/>
  <c r="AZ161" i="6"/>
  <c r="AZ164" i="6"/>
  <c r="BA173" i="6"/>
  <c r="AZ177" i="6"/>
  <c r="AZ180" i="6"/>
  <c r="BA183" i="6"/>
  <c r="BA189" i="6"/>
  <c r="BA192" i="6"/>
  <c r="AZ195" i="6"/>
  <c r="BA197" i="6"/>
  <c r="BA199" i="6"/>
  <c r="AZ202" i="6"/>
  <c r="BA204" i="6"/>
  <c r="BA209" i="6"/>
  <c r="BA211" i="6"/>
  <c r="BA216" i="6"/>
  <c r="BA223" i="6"/>
  <c r="AZ228" i="6"/>
  <c r="AZ235" i="6"/>
  <c r="AZ240" i="6"/>
  <c r="AZ242" i="6"/>
  <c r="AZ247" i="6"/>
  <c r="BA249" i="6"/>
  <c r="AZ252" i="6"/>
  <c r="AZ254" i="6"/>
  <c r="BA256" i="6"/>
  <c r="AZ259" i="6"/>
  <c r="BA261" i="6"/>
  <c r="BA263" i="6"/>
  <c r="AZ266" i="6"/>
  <c r="BA268" i="6"/>
  <c r="BA273" i="6"/>
  <c r="BA275" i="6"/>
  <c r="BA280" i="6"/>
  <c r="BA287" i="6"/>
  <c r="AZ292" i="6"/>
  <c r="AZ299" i="6"/>
  <c r="AZ304" i="6"/>
  <c r="AZ306" i="6"/>
  <c r="AZ311" i="6"/>
  <c r="BA313" i="6"/>
  <c r="AZ316" i="6"/>
  <c r="AZ318" i="6"/>
  <c r="BA320" i="6"/>
  <c r="AZ323" i="6"/>
  <c r="BA325" i="6"/>
  <c r="BA327" i="6"/>
  <c r="AZ330" i="6"/>
  <c r="BA332" i="6"/>
  <c r="BA337" i="6"/>
  <c r="BA339" i="6"/>
  <c r="BA344" i="6"/>
  <c r="BA351" i="6"/>
  <c r="AZ356" i="6"/>
  <c r="AZ363" i="6"/>
  <c r="AZ368" i="6"/>
  <c r="AZ370" i="6"/>
  <c r="AZ375" i="6"/>
  <c r="BA377" i="6"/>
  <c r="AZ380" i="6"/>
  <c r="AZ382" i="6"/>
  <c r="BA384" i="6"/>
  <c r="AZ387" i="6"/>
  <c r="BA389" i="6"/>
  <c r="BA391" i="6"/>
  <c r="AZ394" i="6"/>
  <c r="BA396" i="6"/>
  <c r="BA401" i="6"/>
  <c r="BA403" i="6"/>
  <c r="BA408" i="6"/>
  <c r="BA415" i="6"/>
  <c r="AZ420" i="6"/>
  <c r="AZ427" i="6"/>
  <c r="AZ432" i="6"/>
  <c r="AZ434" i="6"/>
  <c r="AZ439" i="6"/>
  <c r="BA441" i="6"/>
  <c r="AZ444" i="6"/>
  <c r="AZ446" i="6"/>
  <c r="BA448" i="6"/>
  <c r="AZ451" i="6"/>
  <c r="BA453" i="6"/>
  <c r="BA455" i="6"/>
  <c r="AZ458" i="6"/>
  <c r="BA460" i="6"/>
  <c r="BA465" i="6"/>
  <c r="BA467" i="6"/>
  <c r="BA472" i="6"/>
  <c r="AZ479" i="6"/>
  <c r="BA482" i="6"/>
  <c r="BA484" i="6"/>
  <c r="AZ486" i="6"/>
  <c r="BA491" i="6"/>
  <c r="AZ493" i="6"/>
  <c r="AZ495" i="6"/>
  <c r="BA498" i="6"/>
  <c r="BA500" i="6"/>
  <c r="AZ502" i="6"/>
  <c r="BA507" i="6"/>
  <c r="AZ509" i="6"/>
  <c r="AZ511" i="6"/>
  <c r="BA514" i="6"/>
  <c r="BA516" i="6"/>
  <c r="AZ518" i="6"/>
  <c r="BA523" i="6"/>
  <c r="AZ525" i="6"/>
  <c r="AZ527" i="6"/>
  <c r="BA530" i="6"/>
  <c r="BA532" i="6"/>
  <c r="AZ534" i="6"/>
  <c r="BA539" i="6"/>
  <c r="AZ541" i="6"/>
  <c r="AZ543" i="6"/>
  <c r="BA546" i="6"/>
  <c r="BA548" i="6"/>
  <c r="AZ550" i="6"/>
  <c r="BA555" i="6"/>
  <c r="AZ557" i="6"/>
  <c r="AZ559" i="6"/>
  <c r="BA562" i="6"/>
  <c r="BA564" i="6"/>
  <c r="AZ566" i="6"/>
  <c r="BA571" i="6"/>
  <c r="AZ573" i="6"/>
  <c r="AZ575" i="6"/>
  <c r="BA578" i="6"/>
  <c r="BA580" i="6"/>
  <c r="AZ582" i="6"/>
  <c r="BA587" i="6"/>
  <c r="AZ589" i="6"/>
  <c r="AZ591" i="6"/>
  <c r="BA594" i="6"/>
  <c r="BA596" i="6"/>
  <c r="AZ598" i="6"/>
  <c r="BA603" i="6"/>
  <c r="AZ605" i="6"/>
  <c r="AZ607" i="6"/>
  <c r="BA610" i="6"/>
  <c r="BA612" i="6"/>
  <c r="AZ614" i="6"/>
  <c r="BA619" i="6"/>
  <c r="AZ621" i="6"/>
  <c r="AZ623" i="6"/>
  <c r="BA626" i="6"/>
  <c r="BA628" i="6"/>
  <c r="AZ630" i="6"/>
  <c r="BA635" i="6"/>
  <c r="AZ637" i="6"/>
  <c r="AZ639" i="6"/>
  <c r="BA642" i="6"/>
  <c r="BA644" i="6"/>
  <c r="AZ646" i="6"/>
  <c r="BA651" i="6"/>
  <c r="AZ653" i="6"/>
  <c r="AZ655" i="6"/>
  <c r="BA658" i="6"/>
  <c r="BA660" i="6"/>
  <c r="AZ662" i="6"/>
  <c r="BA667" i="6"/>
  <c r="AZ669" i="6"/>
  <c r="AZ671" i="6"/>
  <c r="BA674" i="6"/>
  <c r="BA676" i="6"/>
  <c r="AZ678" i="6"/>
  <c r="BA683" i="6"/>
  <c r="AZ685" i="6"/>
  <c r="AZ687" i="6"/>
  <c r="BA690" i="6"/>
  <c r="BA692" i="6"/>
  <c r="AZ694" i="6"/>
  <c r="BA699" i="6"/>
  <c r="AZ701" i="6"/>
  <c r="AZ703" i="6"/>
  <c r="BA706" i="6"/>
  <c r="BA708" i="6"/>
  <c r="AZ710" i="6"/>
  <c r="BA715" i="6"/>
  <c r="AZ717" i="6"/>
  <c r="AZ719" i="6"/>
  <c r="BA722" i="6"/>
  <c r="BA724" i="6"/>
  <c r="AZ726" i="6"/>
  <c r="BA731" i="6"/>
  <c r="AZ733" i="6"/>
  <c r="AZ735" i="6"/>
  <c r="BA738" i="6"/>
  <c r="BA740" i="6"/>
  <c r="AZ742" i="6"/>
  <c r="BA747" i="6"/>
  <c r="AZ749" i="6"/>
  <c r="AZ751" i="6"/>
  <c r="BA754" i="6"/>
  <c r="BA756" i="6"/>
  <c r="AZ758" i="6"/>
  <c r="BA763" i="6"/>
  <c r="AZ765" i="6"/>
  <c r="AZ767" i="6"/>
  <c r="BA770" i="6"/>
  <c r="BA772" i="6"/>
  <c r="AZ774" i="6"/>
  <c r="BA779" i="6"/>
  <c r="AZ781" i="6"/>
  <c r="AZ783" i="6"/>
  <c r="BA786" i="6"/>
  <c r="BA788" i="6"/>
  <c r="AZ790" i="6"/>
  <c r="BA795" i="6"/>
  <c r="AZ797" i="6"/>
  <c r="AZ799" i="6"/>
  <c r="BA802" i="6"/>
  <c r="BA804" i="6"/>
  <c r="AZ806" i="6"/>
  <c r="BA811" i="6"/>
  <c r="AZ813" i="6"/>
  <c r="AZ815" i="6"/>
  <c r="BA818" i="6"/>
  <c r="BA820" i="6"/>
  <c r="AZ822" i="6"/>
  <c r="BA827" i="6"/>
  <c r="AZ829" i="6"/>
  <c r="AZ831" i="6"/>
  <c r="BA834" i="6"/>
  <c r="BA836" i="6"/>
  <c r="AZ838" i="6"/>
  <c r="BA843" i="6"/>
  <c r="AZ845" i="6"/>
  <c r="AZ847" i="6"/>
  <c r="BA850" i="6"/>
  <c r="BA852" i="6"/>
  <c r="AZ854" i="6"/>
  <c r="BA859" i="6"/>
  <c r="AZ861" i="6"/>
  <c r="AZ863" i="6"/>
  <c r="BA866" i="6"/>
  <c r="BA868" i="6"/>
  <c r="AZ870" i="6"/>
  <c r="BA875" i="6"/>
  <c r="AZ877" i="6"/>
  <c r="AZ879" i="6"/>
  <c r="BA882" i="6"/>
  <c r="BA884" i="6"/>
  <c r="AZ886" i="6"/>
  <c r="BA891" i="6"/>
  <c r="AZ893" i="6"/>
  <c r="AZ895" i="6"/>
  <c r="BA898" i="6"/>
  <c r="BA900" i="6"/>
  <c r="AZ902" i="6"/>
  <c r="BA907" i="6"/>
  <c r="AZ909" i="6"/>
  <c r="AZ911" i="6"/>
  <c r="BA914" i="6"/>
  <c r="BA916" i="6"/>
  <c r="AZ918" i="6"/>
  <c r="BA923" i="6"/>
  <c r="AZ925" i="6"/>
  <c r="AZ927" i="6"/>
  <c r="BA930" i="6"/>
  <c r="BA932" i="6"/>
  <c r="AZ934" i="6"/>
  <c r="BA939" i="6"/>
  <c r="AZ941" i="6"/>
  <c r="AZ943" i="6"/>
  <c r="BA946" i="6"/>
  <c r="BA948" i="6"/>
  <c r="AZ950" i="6"/>
  <c r="BA955" i="6"/>
  <c r="AZ957" i="6"/>
  <c r="AZ959" i="6"/>
  <c r="BA962" i="6"/>
  <c r="BA964" i="6"/>
  <c r="AZ966" i="6"/>
  <c r="BA971" i="6"/>
  <c r="AZ973" i="6"/>
  <c r="AZ975" i="6"/>
  <c r="BA978" i="6"/>
  <c r="BA980" i="6"/>
  <c r="AZ982" i="6"/>
  <c r="BA987" i="6"/>
  <c r="AZ989" i="6"/>
  <c r="AZ991" i="6"/>
  <c r="BA994" i="6"/>
  <c r="BA996" i="6"/>
  <c r="AZ998" i="6"/>
  <c r="BA1003" i="6"/>
  <c r="AZ1005" i="6"/>
  <c r="AZ1007" i="6"/>
  <c r="BA1010" i="6"/>
  <c r="BA1012" i="6"/>
  <c r="AZ1014" i="6"/>
  <c r="BA1019" i="6"/>
  <c r="AZ1021" i="6"/>
  <c r="AZ1023" i="6"/>
  <c r="BA1026" i="6"/>
  <c r="BA1028" i="6"/>
  <c r="AZ1030" i="6"/>
  <c r="BA1035" i="6"/>
  <c r="AZ1037" i="6"/>
  <c r="AZ1039" i="6"/>
  <c r="BA1042" i="6"/>
  <c r="BA1044" i="6"/>
  <c r="AZ1046" i="6"/>
  <c r="BA1051" i="6"/>
  <c r="AZ1053" i="6"/>
  <c r="AZ1055" i="6"/>
  <c r="BA1058" i="6"/>
  <c r="BA1060" i="6"/>
  <c r="AZ1062" i="6"/>
  <c r="BA1063" i="6"/>
  <c r="AZ1066" i="6"/>
  <c r="BA1067" i="6"/>
  <c r="AZ1070" i="6"/>
  <c r="BA1071" i="6"/>
  <c r="AZ1074" i="6"/>
  <c r="BA1075" i="6"/>
  <c r="AZ1078" i="6"/>
  <c r="BA1079" i="6"/>
  <c r="AZ1082" i="6"/>
  <c r="BA1083" i="6"/>
  <c r="AZ1086" i="6"/>
  <c r="BA1087" i="6"/>
  <c r="AZ1090" i="6"/>
  <c r="BA1091" i="6"/>
  <c r="AZ1094" i="6"/>
  <c r="BA1095" i="6"/>
  <c r="AZ1098" i="6"/>
  <c r="BA1099" i="6"/>
  <c r="AZ1102" i="6"/>
  <c r="BA1103" i="6"/>
  <c r="AZ1106" i="6"/>
  <c r="BA1107" i="6"/>
  <c r="AZ1110" i="6"/>
  <c r="BA1111" i="6"/>
  <c r="AZ1114" i="6"/>
  <c r="BA1115" i="6"/>
  <c r="AZ1118" i="6"/>
  <c r="BA1119" i="6"/>
  <c r="AZ1122" i="6"/>
  <c r="BA1123" i="6"/>
  <c r="AZ1126" i="6"/>
  <c r="BA1127" i="6"/>
  <c r="AZ1130" i="6"/>
  <c r="BA1131" i="6"/>
  <c r="AZ1134" i="6"/>
  <c r="BA1135" i="6"/>
  <c r="AZ1138" i="6"/>
  <c r="BA1139" i="6"/>
  <c r="AZ1142" i="6"/>
  <c r="BA1143" i="6"/>
  <c r="AZ1146" i="6"/>
  <c r="BA1147" i="6"/>
  <c r="AZ1150" i="6"/>
  <c r="BA1151" i="6"/>
  <c r="AZ1154" i="6"/>
  <c r="BA1155" i="6"/>
  <c r="AZ1158" i="6"/>
  <c r="BA1159" i="6"/>
  <c r="AZ1162" i="6"/>
  <c r="BA1163" i="6"/>
  <c r="AZ1166" i="6"/>
  <c r="BA1167" i="6"/>
  <c r="AZ1170" i="6"/>
  <c r="BA1171" i="6"/>
  <c r="AZ1174" i="6"/>
  <c r="BA1175" i="6"/>
  <c r="AZ1178" i="6"/>
  <c r="BA1179" i="6"/>
  <c r="AZ1182" i="6"/>
  <c r="BA1183" i="6"/>
  <c r="AZ1186" i="6"/>
  <c r="BA1187" i="6"/>
  <c r="AZ1190" i="6"/>
  <c r="BA1191" i="6"/>
  <c r="AZ1194" i="6"/>
  <c r="BA1195" i="6"/>
  <c r="AZ1198" i="6"/>
  <c r="BA1199" i="6"/>
  <c r="AZ1202" i="6"/>
  <c r="BA1203" i="6"/>
  <c r="AZ1206" i="6"/>
  <c r="BA1207" i="6"/>
  <c r="AZ1210" i="6"/>
  <c r="BA1211" i="6"/>
  <c r="AZ1214" i="6"/>
  <c r="BA1215" i="6"/>
  <c r="AZ1218" i="6"/>
  <c r="BA1219" i="6"/>
  <c r="AZ1222" i="6"/>
  <c r="BA1223" i="6"/>
  <c r="AZ1226" i="6"/>
  <c r="BA1227" i="6"/>
  <c r="AZ1230" i="6"/>
  <c r="BA1231" i="6"/>
  <c r="AZ1234" i="6"/>
  <c r="BA1235" i="6"/>
  <c r="AZ1238" i="6"/>
  <c r="BA1239" i="6"/>
  <c r="AZ1242" i="6"/>
  <c r="BA1243" i="6"/>
  <c r="AZ1246" i="6"/>
  <c r="BA1247" i="6"/>
  <c r="AZ1250" i="6"/>
  <c r="BA1251" i="6"/>
  <c r="AZ1254" i="6"/>
  <c r="BA1255" i="6"/>
  <c r="AZ1258" i="6"/>
  <c r="BA1259" i="6"/>
  <c r="AZ1262" i="6"/>
  <c r="BA1263" i="6"/>
  <c r="AZ1266" i="6"/>
  <c r="BA1267" i="6"/>
  <c r="AZ1270" i="6"/>
  <c r="BA1271" i="6"/>
  <c r="AZ1274" i="6"/>
  <c r="BA1275" i="6"/>
  <c r="AZ1278" i="6"/>
  <c r="BA1279" i="6"/>
  <c r="AZ1282" i="6"/>
  <c r="BA1283" i="6"/>
  <c r="AZ1286" i="6"/>
  <c r="BA1287" i="6"/>
  <c r="AZ1290" i="6"/>
  <c r="BA1291" i="6"/>
  <c r="AZ1294" i="6"/>
  <c r="BA1295" i="6"/>
  <c r="AZ1298" i="6"/>
  <c r="BA1299" i="6"/>
  <c r="AZ1302" i="6"/>
  <c r="BA1303" i="6"/>
  <c r="AZ1306" i="6"/>
  <c r="BA1307" i="6"/>
  <c r="AZ1310" i="6"/>
  <c r="BA1311" i="6"/>
  <c r="AZ1314" i="6"/>
  <c r="BA1315" i="6"/>
  <c r="AZ1318" i="6"/>
  <c r="BA1319" i="6"/>
  <c r="AZ1322" i="6"/>
  <c r="BA1323" i="6"/>
  <c r="AZ1326" i="6"/>
  <c r="BA1327" i="6"/>
  <c r="AZ1330" i="6"/>
  <c r="BA1331" i="6"/>
  <c r="AZ1334" i="6"/>
  <c r="BA1335" i="6"/>
  <c r="AZ1338" i="6"/>
  <c r="BA1339" i="6"/>
  <c r="AZ1342" i="6"/>
  <c r="BA1343" i="6"/>
  <c r="AZ1346" i="6"/>
  <c r="BA1347" i="6"/>
  <c r="AZ1350" i="6"/>
  <c r="BA1351" i="6"/>
  <c r="AZ1354" i="6"/>
  <c r="BA1355" i="6"/>
  <c r="AZ1358" i="6"/>
  <c r="BA1359" i="6"/>
  <c r="AZ1362" i="6"/>
  <c r="BA1363" i="6"/>
  <c r="AZ1366" i="6"/>
  <c r="BA1367" i="6"/>
  <c r="AZ1370" i="6"/>
  <c r="BA1371" i="6"/>
  <c r="AZ1374" i="6"/>
  <c r="BA1375" i="6"/>
  <c r="AZ1378" i="6"/>
  <c r="BA1379" i="6"/>
  <c r="AZ1382" i="6"/>
  <c r="BA1383" i="6"/>
  <c r="AZ1386" i="6"/>
  <c r="BA1387" i="6"/>
  <c r="AZ1390" i="6"/>
  <c r="BA1391" i="6"/>
  <c r="AZ1394" i="6"/>
  <c r="BA1395" i="6"/>
  <c r="AZ1398" i="6"/>
  <c r="BA1399" i="6"/>
  <c r="AZ1402" i="6"/>
  <c r="BA1403" i="6"/>
  <c r="AZ1406" i="6"/>
  <c r="BA1407" i="6"/>
  <c r="AZ1410" i="6"/>
  <c r="BA1411" i="6"/>
  <c r="AZ1414" i="6"/>
  <c r="BA1415" i="6"/>
  <c r="AZ1418" i="6"/>
  <c r="BA1419" i="6"/>
  <c r="AZ1422" i="6"/>
  <c r="BA1423" i="6"/>
  <c r="AZ1426" i="6"/>
  <c r="BA1427" i="6"/>
  <c r="AZ1430" i="6"/>
  <c r="BA1431" i="6"/>
  <c r="AZ1434" i="6"/>
  <c r="BA1435" i="6"/>
  <c r="AZ1438" i="6"/>
  <c r="BA1439" i="6"/>
  <c r="AZ1442" i="6"/>
  <c r="BA1443" i="6"/>
  <c r="AZ1446" i="6"/>
  <c r="BA1447" i="6"/>
  <c r="AZ1450" i="6"/>
  <c r="BA1451" i="6"/>
  <c r="AZ1454" i="6"/>
  <c r="BA1455" i="6"/>
  <c r="AZ1458" i="6"/>
  <c r="BA1459" i="6"/>
  <c r="AZ1462" i="6"/>
  <c r="BA1463" i="6"/>
  <c r="AZ1466" i="6"/>
  <c r="BA1467" i="6"/>
  <c r="AZ1470" i="6"/>
  <c r="BA1471" i="6"/>
  <c r="AZ1474" i="6"/>
  <c r="BA1475" i="6"/>
  <c r="AZ1478" i="6"/>
  <c r="BA1479" i="6"/>
  <c r="AZ1482" i="6"/>
  <c r="BA1483" i="6"/>
  <c r="AZ1486" i="6"/>
  <c r="BA1487" i="6"/>
  <c r="AZ1490" i="6"/>
  <c r="BA1491" i="6"/>
  <c r="AZ1494" i="6"/>
  <c r="BA1495" i="6"/>
  <c r="AZ1498" i="6"/>
  <c r="BA1499" i="6"/>
  <c r="AZ1502" i="6"/>
  <c r="BA1503" i="6"/>
  <c r="AZ1506" i="6"/>
  <c r="BA1507" i="6"/>
  <c r="AZ1510" i="6"/>
  <c r="BA1511" i="6"/>
  <c r="AZ1514" i="6"/>
  <c r="BA1515" i="6"/>
  <c r="AZ1518" i="6"/>
  <c r="BA1519" i="6"/>
  <c r="AZ1522" i="6"/>
  <c r="BA1523" i="6"/>
  <c r="AZ1526" i="6"/>
  <c r="BA1527" i="6"/>
  <c r="AZ1530" i="6"/>
  <c r="BA1531" i="6"/>
  <c r="AZ1534" i="6"/>
  <c r="BA1535" i="6"/>
  <c r="AZ1538" i="6"/>
  <c r="BA1539" i="6"/>
  <c r="AZ1542" i="6"/>
  <c r="BA1543" i="6"/>
  <c r="AZ1546" i="6"/>
  <c r="BA1547" i="6"/>
  <c r="AZ1550" i="6"/>
  <c r="BA1551" i="6"/>
  <c r="AZ1554" i="6"/>
  <c r="BA1555" i="6"/>
  <c r="AZ1558" i="6"/>
  <c r="BA1559" i="6"/>
  <c r="AZ1562" i="6"/>
  <c r="BA1563" i="6"/>
  <c r="AZ1566" i="6"/>
  <c r="BA1567" i="6"/>
  <c r="AZ1570" i="6"/>
  <c r="BA1571" i="6"/>
  <c r="AZ1574" i="6"/>
  <c r="BA1575" i="6"/>
  <c r="AZ1578" i="6"/>
  <c r="BA1579" i="6"/>
  <c r="AZ1582" i="6"/>
  <c r="BA1583" i="6"/>
  <c r="AZ1586" i="6"/>
  <c r="BA1587" i="6"/>
  <c r="AZ1590" i="6"/>
  <c r="BA1591" i="6"/>
  <c r="AZ1594" i="6"/>
  <c r="BA1595" i="6"/>
  <c r="AZ1598" i="6"/>
  <c r="BA1599" i="6"/>
  <c r="AZ1602" i="6"/>
  <c r="BA1603" i="6"/>
  <c r="AZ1606" i="6"/>
  <c r="BA1607" i="6"/>
  <c r="AZ1610" i="6"/>
  <c r="BA1611" i="6"/>
  <c r="BA11" i="6"/>
  <c r="BA14" i="6"/>
  <c r="AZ17" i="6"/>
  <c r="BA30" i="6"/>
  <c r="AZ33" i="6"/>
  <c r="AZ36" i="6"/>
  <c r="BA45" i="6"/>
  <c r="AZ49" i="6"/>
  <c r="AZ52" i="6"/>
  <c r="BA55" i="6"/>
  <c r="BA61" i="6"/>
  <c r="AZ68" i="6"/>
  <c r="BA71" i="6"/>
  <c r="AZ74" i="6"/>
  <c r="BA77" i="6"/>
  <c r="BA87" i="6"/>
  <c r="AZ90" i="6"/>
  <c r="AZ93" i="6"/>
  <c r="BA102" i="6"/>
  <c r="AZ106" i="6"/>
  <c r="AZ109" i="6"/>
  <c r="AZ112" i="6"/>
  <c r="BA118" i="6"/>
  <c r="BA121" i="6"/>
  <c r="AZ125" i="6"/>
  <c r="AZ128" i="6"/>
  <c r="BA134" i="6"/>
  <c r="BA137" i="6"/>
  <c r="AZ144" i="6"/>
  <c r="AZ150" i="6"/>
  <c r="BA153" i="6"/>
  <c r="BA159" i="6"/>
  <c r="AZ166" i="6"/>
  <c r="AZ169" i="6"/>
  <c r="BA175" i="6"/>
  <c r="BA178" i="6"/>
  <c r="AZ182" i="6"/>
  <c r="AZ185" i="6"/>
  <c r="BA191" i="6"/>
  <c r="AZ196" i="6"/>
  <c r="AZ203" i="6"/>
  <c r="AZ208" i="6"/>
  <c r="AZ210" i="6"/>
  <c r="AZ215" i="6"/>
  <c r="BA217" i="6"/>
  <c r="AZ220" i="6"/>
  <c r="AZ222" i="6"/>
  <c r="BA224" i="6"/>
  <c r="AZ227" i="6"/>
  <c r="BA229" i="6"/>
  <c r="BA231" i="6"/>
  <c r="AZ234" i="6"/>
  <c r="BA236" i="6"/>
  <c r="BA241" i="6"/>
  <c r="BA243" i="6"/>
  <c r="BA248" i="6"/>
  <c r="BA255" i="6"/>
  <c r="AZ260" i="6"/>
  <c r="AZ267" i="6"/>
  <c r="AZ272" i="6"/>
  <c r="AZ274" i="6"/>
  <c r="AZ279" i="6"/>
  <c r="BA281" i="6"/>
  <c r="AZ284" i="6"/>
  <c r="AZ286" i="6"/>
  <c r="BA288" i="6"/>
  <c r="AZ291" i="6"/>
  <c r="BA293" i="6"/>
  <c r="BA295" i="6"/>
  <c r="AZ298" i="6"/>
  <c r="BA300" i="6"/>
  <c r="BA305" i="6"/>
  <c r="BA307" i="6"/>
  <c r="BA312" i="6"/>
  <c r="BA319" i="6"/>
  <c r="AZ324" i="6"/>
  <c r="AZ331" i="6"/>
  <c r="AZ336" i="6"/>
  <c r="AZ338" i="6"/>
  <c r="AZ343" i="6"/>
  <c r="BA345" i="6"/>
  <c r="AZ348" i="6"/>
  <c r="AZ350" i="6"/>
  <c r="BA352" i="6"/>
  <c r="AZ355" i="6"/>
  <c r="BA357" i="6"/>
  <c r="BA359" i="6"/>
  <c r="AZ362" i="6"/>
  <c r="BA364" i="6"/>
  <c r="BA369" i="6"/>
  <c r="BA371" i="6"/>
  <c r="BA376" i="6"/>
  <c r="BA383" i="6"/>
  <c r="AZ388" i="6"/>
  <c r="AZ395" i="6"/>
  <c r="AZ400" i="6"/>
  <c r="AZ402" i="6"/>
  <c r="AZ407" i="6"/>
  <c r="BA409" i="6"/>
  <c r="AZ412" i="6"/>
  <c r="AZ414" i="6"/>
  <c r="BA416" i="6"/>
  <c r="AZ419" i="6"/>
  <c r="BA421" i="6"/>
  <c r="BA423" i="6"/>
  <c r="AZ426" i="6"/>
  <c r="BA428" i="6"/>
  <c r="BA433" i="6"/>
  <c r="BA435" i="6"/>
  <c r="BA440" i="6"/>
  <c r="BA447" i="6"/>
  <c r="AZ452" i="6"/>
  <c r="AZ459" i="6"/>
  <c r="AZ464" i="6"/>
  <c r="AZ466" i="6"/>
  <c r="AZ471" i="6"/>
  <c r="BA473" i="6"/>
  <c r="AZ476" i="6"/>
  <c r="AZ478" i="6"/>
  <c r="BA483" i="6"/>
  <c r="AZ485" i="6"/>
  <c r="AZ487" i="6"/>
  <c r="BA490" i="6"/>
  <c r="BA492" i="6"/>
  <c r="AZ494" i="6"/>
  <c r="BA499" i="6"/>
  <c r="AZ501" i="6"/>
  <c r="AZ503" i="6"/>
  <c r="BA506" i="6"/>
  <c r="BA508" i="6"/>
  <c r="AZ510" i="6"/>
  <c r="BA515" i="6"/>
  <c r="AZ517" i="6"/>
  <c r="AZ519" i="6"/>
  <c r="BA522" i="6"/>
  <c r="BA524" i="6"/>
  <c r="AZ526" i="6"/>
  <c r="BA531" i="6"/>
  <c r="AZ533" i="6"/>
  <c r="AZ535" i="6"/>
  <c r="BA538" i="6"/>
  <c r="BA540" i="6"/>
  <c r="AZ542" i="6"/>
  <c r="BA547" i="6"/>
  <c r="AZ549" i="6"/>
  <c r="AZ551" i="6"/>
  <c r="BA554" i="6"/>
  <c r="BA556" i="6"/>
  <c r="AZ558" i="6"/>
  <c r="BA563" i="6"/>
  <c r="AZ565" i="6"/>
  <c r="AZ567" i="6"/>
  <c r="BA570" i="6"/>
  <c r="BA572" i="6"/>
  <c r="AZ574" i="6"/>
  <c r="BA579" i="6"/>
  <c r="AZ581" i="6"/>
  <c r="AZ583" i="6"/>
  <c r="BA586" i="6"/>
  <c r="BA588" i="6"/>
  <c r="AZ590" i="6"/>
  <c r="BA595" i="6"/>
  <c r="AZ597" i="6"/>
  <c r="AZ599" i="6"/>
  <c r="BA602" i="6"/>
  <c r="BA604" i="6"/>
  <c r="AZ606" i="6"/>
  <c r="BA611" i="6"/>
  <c r="AZ613" i="6"/>
  <c r="AZ615" i="6"/>
  <c r="BA7" i="6"/>
  <c r="AZ24" i="6"/>
  <c r="AZ34" i="6"/>
  <c r="BA38" i="6"/>
  <c r="BA62" i="6"/>
  <c r="BA73" i="6"/>
  <c r="BA78" i="6"/>
  <c r="AZ81" i="6"/>
  <c r="AZ86" i="6"/>
  <c r="BA95" i="6"/>
  <c r="AZ105" i="6"/>
  <c r="BA119" i="6"/>
  <c r="BA125" i="6"/>
  <c r="BA135" i="6"/>
  <c r="AZ152" i="6"/>
  <c r="AZ162" i="6"/>
  <c r="BA166" i="6"/>
  <c r="BA190" i="6"/>
  <c r="AZ194" i="6"/>
  <c r="BA201" i="6"/>
  <c r="BA208" i="6"/>
  <c r="BA215" i="6"/>
  <c r="AZ219" i="6"/>
  <c r="AZ226" i="6"/>
  <c r="BA233" i="6"/>
  <c r="BA240" i="6"/>
  <c r="BA247" i="6"/>
  <c r="AZ251" i="6"/>
  <c r="AZ258" i="6"/>
  <c r="BA265" i="6"/>
  <c r="BA272" i="6"/>
  <c r="BA279" i="6"/>
  <c r="AZ283" i="6"/>
  <c r="AZ290" i="6"/>
  <c r="BA297" i="6"/>
  <c r="BA304" i="6"/>
  <c r="BA311" i="6"/>
  <c r="AZ315" i="6"/>
  <c r="AZ322" i="6"/>
  <c r="BA329" i="6"/>
  <c r="BA336" i="6"/>
  <c r="BA343" i="6"/>
  <c r="AZ347" i="6"/>
  <c r="AZ354" i="6"/>
  <c r="BA361" i="6"/>
  <c r="BA368" i="6"/>
  <c r="BA375" i="6"/>
  <c r="AZ379" i="6"/>
  <c r="AZ386" i="6"/>
  <c r="BA393" i="6"/>
  <c r="BA400" i="6"/>
  <c r="BA407" i="6"/>
  <c r="AZ411" i="6"/>
  <c r="AZ418" i="6"/>
  <c r="BA425" i="6"/>
  <c r="BA432" i="6"/>
  <c r="BA439" i="6"/>
  <c r="AZ443" i="6"/>
  <c r="AZ450" i="6"/>
  <c r="BA457" i="6"/>
  <c r="BA464" i="6"/>
  <c r="BA471" i="6"/>
  <c r="AZ475" i="6"/>
  <c r="BA478" i="6"/>
  <c r="AZ483" i="6"/>
  <c r="BA486" i="6"/>
  <c r="AZ491" i="6"/>
  <c r="BA494" i="6"/>
  <c r="AZ499" i="6"/>
  <c r="BA502" i="6"/>
  <c r="AZ507" i="6"/>
  <c r="BA510" i="6"/>
  <c r="AZ515" i="6"/>
  <c r="BA518" i="6"/>
  <c r="AZ523" i="6"/>
  <c r="BA526" i="6"/>
  <c r="AZ531" i="6"/>
  <c r="BA534" i="6"/>
  <c r="AZ539" i="6"/>
  <c r="BA542" i="6"/>
  <c r="AZ547" i="6"/>
  <c r="BA550" i="6"/>
  <c r="AZ555" i="6"/>
  <c r="BA558" i="6"/>
  <c r="AZ563" i="6"/>
  <c r="BA566" i="6"/>
  <c r="AZ571" i="6"/>
  <c r="BA574" i="6"/>
  <c r="AZ579" i="6"/>
  <c r="BA582" i="6"/>
  <c r="AZ587" i="6"/>
  <c r="BA590" i="6"/>
  <c r="AZ595" i="6"/>
  <c r="BA598" i="6"/>
  <c r="AZ603" i="6"/>
  <c r="BA606" i="6"/>
  <c r="AZ611" i="6"/>
  <c r="BA614" i="6"/>
  <c r="BA618" i="6"/>
  <c r="BA623" i="6"/>
  <c r="AZ625" i="6"/>
  <c r="BA627" i="6"/>
  <c r="AZ638" i="6"/>
  <c r="BA640" i="6"/>
  <c r="AZ642" i="6"/>
  <c r="AZ647" i="6"/>
  <c r="BA650" i="6"/>
  <c r="BA655" i="6"/>
  <c r="AZ657" i="6"/>
  <c r="BA659" i="6"/>
  <c r="AZ670" i="6"/>
  <c r="BA672" i="6"/>
  <c r="AZ674" i="6"/>
  <c r="AZ679" i="6"/>
  <c r="BA682" i="6"/>
  <c r="BA687" i="6"/>
  <c r="AZ689" i="6"/>
  <c r="BA691" i="6"/>
  <c r="AZ702" i="6"/>
  <c r="BA704" i="6"/>
  <c r="AZ706" i="6"/>
  <c r="AZ711" i="6"/>
  <c r="BA714" i="6"/>
  <c r="BA719" i="6"/>
  <c r="AZ721" i="6"/>
  <c r="BA723" i="6"/>
  <c r="AZ734" i="6"/>
  <c r="BA736" i="6"/>
  <c r="AZ738" i="6"/>
  <c r="AZ743" i="6"/>
  <c r="BA746" i="6"/>
  <c r="BA751" i="6"/>
  <c r="AZ753" i="6"/>
  <c r="BA755" i="6"/>
  <c r="AZ766" i="6"/>
  <c r="BA768" i="6"/>
  <c r="AZ770" i="6"/>
  <c r="AZ775" i="6"/>
  <c r="BA778" i="6"/>
  <c r="BA783" i="6"/>
  <c r="AZ785" i="6"/>
  <c r="BA787" i="6"/>
  <c r="AZ798" i="6"/>
  <c r="BA800" i="6"/>
  <c r="AZ802" i="6"/>
  <c r="AZ807" i="6"/>
  <c r="BA810" i="6"/>
  <c r="BA815" i="6"/>
  <c r="AZ817" i="6"/>
  <c r="BA819" i="6"/>
  <c r="AZ830" i="6"/>
  <c r="BA832" i="6"/>
  <c r="AZ834" i="6"/>
  <c r="AZ839" i="6"/>
  <c r="BA842" i="6"/>
  <c r="BA847" i="6"/>
  <c r="AZ849" i="6"/>
  <c r="BA851" i="6"/>
  <c r="AZ862" i="6"/>
  <c r="BA864" i="6"/>
  <c r="AZ866" i="6"/>
  <c r="AZ871" i="6"/>
  <c r="BA874" i="6"/>
  <c r="BA879" i="6"/>
  <c r="AZ881" i="6"/>
  <c r="BA883" i="6"/>
  <c r="AZ894" i="6"/>
  <c r="BA896" i="6"/>
  <c r="AZ898" i="6"/>
  <c r="AZ903" i="6"/>
  <c r="BA906" i="6"/>
  <c r="BA911" i="6"/>
  <c r="AZ913" i="6"/>
  <c r="BA915" i="6"/>
  <c r="AZ926" i="6"/>
  <c r="BA928" i="6"/>
  <c r="AZ930" i="6"/>
  <c r="AZ935" i="6"/>
  <c r="BA938" i="6"/>
  <c r="BA943" i="6"/>
  <c r="AZ945" i="6"/>
  <c r="BA947" i="6"/>
  <c r="AZ958" i="6"/>
  <c r="BA960" i="6"/>
  <c r="AZ962" i="6"/>
  <c r="AZ967" i="6"/>
  <c r="BA970" i="6"/>
  <c r="BA975" i="6"/>
  <c r="AZ977" i="6"/>
  <c r="BA979" i="6"/>
  <c r="AZ990" i="6"/>
  <c r="BA992" i="6"/>
  <c r="AZ994" i="6"/>
  <c r="AZ999" i="6"/>
  <c r="BA1002" i="6"/>
  <c r="BA1007" i="6"/>
  <c r="AZ1009" i="6"/>
  <c r="BA1011" i="6"/>
  <c r="AZ1022" i="6"/>
  <c r="BA1024" i="6"/>
  <c r="AZ1026" i="6"/>
  <c r="AZ1031" i="6"/>
  <c r="BA1034" i="6"/>
  <c r="BA1039" i="6"/>
  <c r="AZ1041" i="6"/>
  <c r="BA1043" i="6"/>
  <c r="AZ1054" i="6"/>
  <c r="BA1056" i="6"/>
  <c r="AZ1058" i="6"/>
  <c r="BA1064" i="6"/>
  <c r="AZ1069" i="6"/>
  <c r="BA1072" i="6"/>
  <c r="AZ1077" i="6"/>
  <c r="BA1080" i="6"/>
  <c r="AZ1085" i="6"/>
  <c r="BA1088" i="6"/>
  <c r="AZ1093" i="6"/>
  <c r="BA1096" i="6"/>
  <c r="AZ1101" i="6"/>
  <c r="BA1104" i="6"/>
  <c r="AZ1109" i="6"/>
  <c r="BA1112" i="6"/>
  <c r="AZ1117" i="6"/>
  <c r="BA1120" i="6"/>
  <c r="AZ1125" i="6"/>
  <c r="BA1128" i="6"/>
  <c r="AZ1133" i="6"/>
  <c r="BA1136" i="6"/>
  <c r="AZ1141" i="6"/>
  <c r="BA1144" i="6"/>
  <c r="AZ1149" i="6"/>
  <c r="BA1152" i="6"/>
  <c r="AZ1157" i="6"/>
  <c r="BA1160" i="6"/>
  <c r="AZ1165" i="6"/>
  <c r="BA1168" i="6"/>
  <c r="AZ1173" i="6"/>
  <c r="BA1176" i="6"/>
  <c r="AZ1181" i="6"/>
  <c r="BA1184" i="6"/>
  <c r="AZ1189" i="6"/>
  <c r="BA1192" i="6"/>
  <c r="AZ1197" i="6"/>
  <c r="BA1200" i="6"/>
  <c r="AZ1205" i="6"/>
  <c r="BA1208" i="6"/>
  <c r="AZ1213" i="6"/>
  <c r="BA1216" i="6"/>
  <c r="AZ1221" i="6"/>
  <c r="BA1224" i="6"/>
  <c r="AZ1229" i="6"/>
  <c r="BA1232" i="6"/>
  <c r="AZ1237" i="6"/>
  <c r="BA1240" i="6"/>
  <c r="AZ1245" i="6"/>
  <c r="BA1248" i="6"/>
  <c r="AZ1253" i="6"/>
  <c r="BA1256" i="6"/>
  <c r="AZ1261" i="6"/>
  <c r="BA1264" i="6"/>
  <c r="AZ1269" i="6"/>
  <c r="BA1272" i="6"/>
  <c r="AZ1277" i="6"/>
  <c r="BA1280" i="6"/>
  <c r="AZ1285" i="6"/>
  <c r="BA1288" i="6"/>
  <c r="AZ1293" i="6"/>
  <c r="BA1296" i="6"/>
  <c r="AZ1301" i="6"/>
  <c r="BA1304" i="6"/>
  <c r="AZ1309" i="6"/>
  <c r="BA1312" i="6"/>
  <c r="AZ1317" i="6"/>
  <c r="BA1320" i="6"/>
  <c r="AZ1325" i="6"/>
  <c r="BA1328" i="6"/>
  <c r="AZ1333" i="6"/>
  <c r="BA1336" i="6"/>
  <c r="AZ9" i="6"/>
  <c r="BA13" i="6"/>
  <c r="BA23" i="6"/>
  <c r="AZ40" i="6"/>
  <c r="AZ50" i="6"/>
  <c r="AZ56" i="6"/>
  <c r="BA70" i="6"/>
  <c r="AZ80" i="6"/>
  <c r="BA89" i="6"/>
  <c r="BA94" i="6"/>
  <c r="AZ97" i="6"/>
  <c r="AZ102" i="6"/>
  <c r="AZ113" i="6"/>
  <c r="AZ137" i="6"/>
  <c r="BA141" i="6"/>
  <c r="BA151" i="6"/>
  <c r="AZ168" i="6"/>
  <c r="AZ178" i="6"/>
  <c r="AZ184" i="6"/>
  <c r="BA193" i="6"/>
  <c r="BA200" i="6"/>
  <c r="AZ204" i="6"/>
  <c r="AZ211" i="6"/>
  <c r="AZ218" i="6"/>
  <c r="BA225" i="6"/>
  <c r="BA232" i="6"/>
  <c r="AZ236" i="6"/>
  <c r="AZ243" i="6"/>
  <c r="AZ250" i="6"/>
  <c r="BA257" i="6"/>
  <c r="BA264" i="6"/>
  <c r="AZ268" i="6"/>
  <c r="AZ275" i="6"/>
  <c r="AZ282" i="6"/>
  <c r="BA289" i="6"/>
  <c r="BA296" i="6"/>
  <c r="AZ300" i="6"/>
  <c r="AZ307" i="6"/>
  <c r="AZ314" i="6"/>
  <c r="BA321" i="6"/>
  <c r="BA328" i="6"/>
  <c r="AZ332" i="6"/>
  <c r="AZ339" i="6"/>
  <c r="AZ346" i="6"/>
  <c r="BA353" i="6"/>
  <c r="BA360" i="6"/>
  <c r="AZ364" i="6"/>
  <c r="AZ371" i="6"/>
  <c r="AZ378" i="6"/>
  <c r="BA385" i="6"/>
  <c r="BA392" i="6"/>
  <c r="AZ396" i="6"/>
  <c r="AZ403" i="6"/>
  <c r="AZ410" i="6"/>
  <c r="BA417" i="6"/>
  <c r="BA424" i="6"/>
  <c r="AZ428" i="6"/>
  <c r="AZ435" i="6"/>
  <c r="AZ442" i="6"/>
  <c r="BA449" i="6"/>
  <c r="BA456" i="6"/>
  <c r="AZ460" i="6"/>
  <c r="AZ467" i="6"/>
  <c r="AZ474" i="6"/>
  <c r="AZ622" i="6"/>
  <c r="BA624" i="6"/>
  <c r="AZ626" i="6"/>
  <c r="AZ631" i="6"/>
  <c r="BA634" i="6"/>
  <c r="BA639" i="6"/>
  <c r="AZ641" i="6"/>
  <c r="BA643" i="6"/>
  <c r="AZ654" i="6"/>
  <c r="BA656" i="6"/>
  <c r="AZ658" i="6"/>
  <c r="AZ663" i="6"/>
  <c r="BA666" i="6"/>
  <c r="BA671" i="6"/>
  <c r="AZ673" i="6"/>
  <c r="BA675" i="6"/>
  <c r="AZ686" i="6"/>
  <c r="BA688" i="6"/>
  <c r="AZ690" i="6"/>
  <c r="AZ695" i="6"/>
  <c r="BA698" i="6"/>
  <c r="BA703" i="6"/>
  <c r="AZ705" i="6"/>
  <c r="BA707" i="6"/>
  <c r="AZ718" i="6"/>
  <c r="BA720" i="6"/>
  <c r="AZ722" i="6"/>
  <c r="AZ727" i="6"/>
  <c r="BA730" i="6"/>
  <c r="BA735" i="6"/>
  <c r="AZ737" i="6"/>
  <c r="BA739" i="6"/>
  <c r="AZ750" i="6"/>
  <c r="BA752" i="6"/>
  <c r="AZ754" i="6"/>
  <c r="AZ759" i="6"/>
  <c r="BA762" i="6"/>
  <c r="BA767" i="6"/>
  <c r="AZ769" i="6"/>
  <c r="BA771" i="6"/>
  <c r="AZ782" i="6"/>
  <c r="BA784" i="6"/>
  <c r="AZ786" i="6"/>
  <c r="AZ791" i="6"/>
  <c r="BA794" i="6"/>
  <c r="BA799" i="6"/>
  <c r="AZ801" i="6"/>
  <c r="BA803" i="6"/>
  <c r="AZ814" i="6"/>
  <c r="BA816" i="6"/>
  <c r="AZ818" i="6"/>
  <c r="AZ823" i="6"/>
  <c r="BA826" i="6"/>
  <c r="BA831" i="6"/>
  <c r="AZ833" i="6"/>
  <c r="BA835" i="6"/>
  <c r="AZ846" i="6"/>
  <c r="BA848" i="6"/>
  <c r="AZ850" i="6"/>
  <c r="AZ855" i="6"/>
  <c r="BA858" i="6"/>
  <c r="BA863" i="6"/>
  <c r="AZ865" i="6"/>
  <c r="BA867" i="6"/>
  <c r="AZ878" i="6"/>
  <c r="BA880" i="6"/>
  <c r="AZ882" i="6"/>
  <c r="AZ887" i="6"/>
  <c r="BA890" i="6"/>
  <c r="BA895" i="6"/>
  <c r="AZ897" i="6"/>
  <c r="BA899" i="6"/>
  <c r="AZ910" i="6"/>
  <c r="BA912" i="6"/>
  <c r="AZ914" i="6"/>
  <c r="AZ919" i="6"/>
  <c r="BA922" i="6"/>
  <c r="BA927" i="6"/>
  <c r="AZ929" i="6"/>
  <c r="BA931" i="6"/>
  <c r="AZ942" i="6"/>
  <c r="BA944" i="6"/>
  <c r="AZ946" i="6"/>
  <c r="AZ951" i="6"/>
  <c r="BA954" i="6"/>
  <c r="BA959" i="6"/>
  <c r="AZ961" i="6"/>
  <c r="BA963" i="6"/>
  <c r="AZ974" i="6"/>
  <c r="BA976" i="6"/>
  <c r="AZ978" i="6"/>
  <c r="AZ983" i="6"/>
  <c r="BA986" i="6"/>
  <c r="BA991" i="6"/>
  <c r="AZ993" i="6"/>
  <c r="BA995" i="6"/>
  <c r="AZ1006" i="6"/>
  <c r="BA1008" i="6"/>
  <c r="AZ1010" i="6"/>
  <c r="AZ1015" i="6"/>
  <c r="BA1018" i="6"/>
  <c r="BA1023" i="6"/>
  <c r="AZ1025" i="6"/>
  <c r="BA1027" i="6"/>
  <c r="AZ1038" i="6"/>
  <c r="BA1040" i="6"/>
  <c r="AZ1042" i="6"/>
  <c r="AZ1047" i="6"/>
  <c r="BA1050" i="6"/>
  <c r="BA1055" i="6"/>
  <c r="AZ1057" i="6"/>
  <c r="BA1059" i="6"/>
  <c r="AZ1065" i="6"/>
  <c r="BA1068" i="6"/>
  <c r="AZ1073" i="6"/>
  <c r="BA1076" i="6"/>
  <c r="AZ1081" i="6"/>
  <c r="BA1084" i="6"/>
  <c r="AZ1089" i="6"/>
  <c r="BA1092" i="6"/>
  <c r="AZ1097" i="6"/>
  <c r="BA1100" i="6"/>
  <c r="AZ1105" i="6"/>
  <c r="BA1108" i="6"/>
  <c r="AZ1113" i="6"/>
  <c r="BA1116" i="6"/>
  <c r="AZ1121" i="6"/>
  <c r="BA1124" i="6"/>
  <c r="AZ1129" i="6"/>
  <c r="BA1132" i="6"/>
  <c r="AZ1137" i="6"/>
  <c r="BA1140" i="6"/>
  <c r="AZ1145" i="6"/>
  <c r="BA1148" i="6"/>
  <c r="AZ1153" i="6"/>
  <c r="BA1156" i="6"/>
  <c r="AZ1161" i="6"/>
  <c r="BA1164" i="6"/>
  <c r="AZ1169" i="6"/>
  <c r="BA1172" i="6"/>
  <c r="AZ1177" i="6"/>
  <c r="BA1180" i="6"/>
  <c r="AZ1185" i="6"/>
  <c r="BA1188" i="6"/>
  <c r="AZ1193" i="6"/>
  <c r="BA1196" i="6"/>
  <c r="AZ1201" i="6"/>
  <c r="BA1204" i="6"/>
  <c r="AZ1209" i="6"/>
  <c r="BA1212" i="6"/>
  <c r="AZ1217" i="6"/>
  <c r="BA1220" i="6"/>
  <c r="AZ1225" i="6"/>
  <c r="BA1228" i="6"/>
  <c r="AZ1233" i="6"/>
  <c r="BA1236" i="6"/>
  <c r="AZ1241" i="6"/>
  <c r="BA1244" i="6"/>
  <c r="AZ1249" i="6"/>
  <c r="BA1252" i="6"/>
  <c r="AZ1257" i="6"/>
  <c r="BA1260" i="6"/>
  <c r="AZ1265" i="6"/>
  <c r="BA1268" i="6"/>
  <c r="AZ1273" i="6"/>
  <c r="BA1276" i="6"/>
  <c r="AZ1281" i="6"/>
  <c r="BA1284" i="6"/>
  <c r="AZ1289" i="6"/>
  <c r="BA1292" i="6"/>
  <c r="AZ1297" i="6"/>
  <c r="BA1300" i="6"/>
  <c r="AZ1305" i="6"/>
  <c r="BA1308" i="6"/>
  <c r="AZ1313" i="6"/>
  <c r="BA1316" i="6"/>
  <c r="AZ1321" i="6"/>
  <c r="BA1324" i="6"/>
  <c r="AZ1329" i="6"/>
  <c r="BA1332" i="6"/>
  <c r="AZ1337" i="6"/>
  <c r="BA1340" i="6"/>
  <c r="AZ1345" i="6"/>
  <c r="BA1348" i="6"/>
  <c r="AZ1353" i="6"/>
  <c r="BA1356" i="6"/>
  <c r="AZ1361" i="6"/>
  <c r="BA1364" i="6"/>
  <c r="AZ1369" i="6"/>
  <c r="BA1372" i="6"/>
  <c r="AZ1377" i="6"/>
  <c r="BA1380" i="6"/>
  <c r="AZ1385" i="6"/>
  <c r="BA1388" i="6"/>
  <c r="AZ1393" i="6"/>
  <c r="BA1396" i="6"/>
  <c r="AZ1401" i="6"/>
  <c r="BA1404" i="6"/>
  <c r="AZ1409" i="6"/>
  <c r="BA1412" i="6"/>
  <c r="AZ1417" i="6"/>
  <c r="BA1420" i="6"/>
  <c r="AZ1425" i="6"/>
  <c r="BA1428" i="6"/>
  <c r="AZ1433" i="6"/>
  <c r="BA1436" i="6"/>
  <c r="AZ1441" i="6"/>
  <c r="BA1444" i="6"/>
  <c r="AZ1449" i="6"/>
  <c r="BA1452" i="6"/>
  <c r="AZ1457" i="6"/>
  <c r="BA1460" i="6"/>
  <c r="AZ1465" i="6"/>
  <c r="BA1468" i="6"/>
  <c r="AZ1473" i="6"/>
  <c r="BA1476" i="6"/>
  <c r="AZ1481" i="6"/>
  <c r="BA1484" i="6"/>
  <c r="AZ1489" i="6"/>
  <c r="BA1492" i="6"/>
  <c r="AZ1497" i="6"/>
  <c r="BA1500" i="6"/>
  <c r="AZ1505" i="6"/>
  <c r="BA1508" i="6"/>
  <c r="AZ1513" i="6"/>
  <c r="BA1516" i="6"/>
  <c r="AZ1521" i="6"/>
  <c r="BA1524" i="6"/>
  <c r="AZ1529" i="6"/>
  <c r="BA1532" i="6"/>
  <c r="AZ1537" i="6"/>
  <c r="BA1540" i="6"/>
  <c r="AZ1545" i="6"/>
  <c r="BA1548" i="6"/>
  <c r="AZ1553" i="6"/>
  <c r="BA1556" i="6"/>
  <c r="AZ1561" i="6"/>
  <c r="BA1564" i="6"/>
  <c r="AZ1569" i="6"/>
  <c r="BA1572" i="6"/>
  <c r="AZ1577" i="6"/>
  <c r="BA1580" i="6"/>
  <c r="AZ1585" i="6"/>
  <c r="BA1588" i="6"/>
  <c r="AZ1593" i="6"/>
  <c r="BA1596" i="6"/>
  <c r="AZ1601" i="6"/>
  <c r="BA1604" i="6"/>
  <c r="AZ1609" i="6"/>
  <c r="BA1612" i="6"/>
  <c r="AZ1615" i="6"/>
  <c r="BA1616" i="6"/>
  <c r="AZ1619" i="6"/>
  <c r="BA1620" i="6"/>
  <c r="AZ1623" i="6"/>
  <c r="BA1624" i="6"/>
  <c r="AZ1627" i="6"/>
  <c r="BA1628" i="6"/>
  <c r="AZ1631" i="6"/>
  <c r="BA1632" i="6"/>
  <c r="AZ1635" i="6"/>
  <c r="BA1636" i="6"/>
  <c r="AZ1639" i="6"/>
  <c r="BA1640" i="6"/>
  <c r="AZ1643" i="6"/>
  <c r="BA1644" i="6"/>
  <c r="AZ1647" i="6"/>
  <c r="BA1648" i="6"/>
  <c r="AZ1651" i="6"/>
  <c r="BA1652" i="6"/>
  <c r="AZ1655" i="6"/>
  <c r="BA1656" i="6"/>
  <c r="AZ1659" i="6"/>
  <c r="BA1660" i="6"/>
  <c r="AZ1663" i="6"/>
  <c r="BA1664" i="6"/>
  <c r="AZ1667" i="6"/>
  <c r="AZ26" i="6"/>
  <c r="AZ29" i="6"/>
  <c r="BA54" i="6"/>
  <c r="AZ66" i="6"/>
  <c r="BA75" i="6"/>
  <c r="AZ100" i="6"/>
  <c r="BA109" i="6"/>
  <c r="AZ121" i="6"/>
  <c r="BA146" i="6"/>
  <c r="BA149" i="6"/>
  <c r="AZ192" i="6"/>
  <c r="BA227" i="6"/>
  <c r="AZ231" i="6"/>
  <c r="BA252" i="6"/>
  <c r="AZ256" i="6"/>
  <c r="BA291" i="6"/>
  <c r="AZ295" i="6"/>
  <c r="BA316" i="6"/>
  <c r="AZ320" i="6"/>
  <c r="BA355" i="6"/>
  <c r="AZ359" i="6"/>
  <c r="BA380" i="6"/>
  <c r="AZ384" i="6"/>
  <c r="BA419" i="6"/>
  <c r="AZ423" i="6"/>
  <c r="BA444" i="6"/>
  <c r="AZ448" i="6"/>
  <c r="BA620" i="6"/>
  <c r="BA630" i="6"/>
  <c r="AZ635" i="6"/>
  <c r="AZ645" i="6"/>
  <c r="BA652" i="6"/>
  <c r="BA662" i="6"/>
  <c r="AZ667" i="6"/>
  <c r="AZ677" i="6"/>
  <c r="BA684" i="6"/>
  <c r="BA694" i="6"/>
  <c r="AZ699" i="6"/>
  <c r="AZ709" i="6"/>
  <c r="BA716" i="6"/>
  <c r="BA726" i="6"/>
  <c r="AZ731" i="6"/>
  <c r="AZ741" i="6"/>
  <c r="BA748" i="6"/>
  <c r="BA758" i="6"/>
  <c r="AZ763" i="6"/>
  <c r="AZ773" i="6"/>
  <c r="BA780" i="6"/>
  <c r="BA790" i="6"/>
  <c r="AZ795" i="6"/>
  <c r="AZ805" i="6"/>
  <c r="BA812" i="6"/>
  <c r="BA822" i="6"/>
  <c r="AZ827" i="6"/>
  <c r="AZ837" i="6"/>
  <c r="BA844" i="6"/>
  <c r="BA854" i="6"/>
  <c r="AZ859" i="6"/>
  <c r="AZ869" i="6"/>
  <c r="BA876" i="6"/>
  <c r="BA886" i="6"/>
  <c r="AZ891" i="6"/>
  <c r="AZ901" i="6"/>
  <c r="BA908" i="6"/>
  <c r="BA918" i="6"/>
  <c r="AZ923" i="6"/>
  <c r="AZ933" i="6"/>
  <c r="BA940" i="6"/>
  <c r="BA950" i="6"/>
  <c r="AZ955" i="6"/>
  <c r="AZ965" i="6"/>
  <c r="BA972" i="6"/>
  <c r="BA982" i="6"/>
  <c r="AZ987" i="6"/>
  <c r="AZ997" i="6"/>
  <c r="BA1004" i="6"/>
  <c r="BA1014" i="6"/>
  <c r="AZ1019" i="6"/>
  <c r="AZ1029" i="6"/>
  <c r="BA1036" i="6"/>
  <c r="BA1046" i="6"/>
  <c r="AZ1051" i="6"/>
  <c r="AZ1061" i="6"/>
  <c r="AZ1063" i="6"/>
  <c r="BA1065" i="6"/>
  <c r="AZ1067" i="6"/>
  <c r="BA1069" i="6"/>
  <c r="AZ1071" i="6"/>
  <c r="BA1073" i="6"/>
  <c r="AZ1075" i="6"/>
  <c r="BA1077" i="6"/>
  <c r="AZ1079" i="6"/>
  <c r="BA1081" i="6"/>
  <c r="AZ1083" i="6"/>
  <c r="BA1085" i="6"/>
  <c r="AZ1087" i="6"/>
  <c r="BA1089" i="6"/>
  <c r="AZ1091" i="6"/>
  <c r="BA1093" i="6"/>
  <c r="AZ1095" i="6"/>
  <c r="BA1097" i="6"/>
  <c r="AZ1099" i="6"/>
  <c r="BA1101" i="6"/>
  <c r="AZ1103" i="6"/>
  <c r="BA1105" i="6"/>
  <c r="AZ1107" i="6"/>
  <c r="BA1109" i="6"/>
  <c r="AZ1111" i="6"/>
  <c r="BA1113" i="6"/>
  <c r="AZ1115" i="6"/>
  <c r="BA1117" i="6"/>
  <c r="AZ1119" i="6"/>
  <c r="BA1121" i="6"/>
  <c r="AZ1123" i="6"/>
  <c r="BA1125" i="6"/>
  <c r="AZ1127" i="6"/>
  <c r="BA1129" i="6"/>
  <c r="AZ1131" i="6"/>
  <c r="BA1133" i="6"/>
  <c r="AZ1135" i="6"/>
  <c r="BA1137" i="6"/>
  <c r="AZ1139" i="6"/>
  <c r="BA1141" i="6"/>
  <c r="AZ1143" i="6"/>
  <c r="BA1145" i="6"/>
  <c r="AZ1147" i="6"/>
  <c r="BA1149" i="6"/>
  <c r="AZ1151" i="6"/>
  <c r="BA1153" i="6"/>
  <c r="AZ1155" i="6"/>
  <c r="BA1157" i="6"/>
  <c r="AZ1159" i="6"/>
  <c r="BA1161" i="6"/>
  <c r="AZ1163" i="6"/>
  <c r="BA1165" i="6"/>
  <c r="AZ1167" i="6"/>
  <c r="BA1169" i="6"/>
  <c r="AZ1171" i="6"/>
  <c r="BA1173" i="6"/>
  <c r="AZ1175" i="6"/>
  <c r="BA1177" i="6"/>
  <c r="AZ1179" i="6"/>
  <c r="BA1181" i="6"/>
  <c r="AZ1183" i="6"/>
  <c r="BA1185" i="6"/>
  <c r="AZ1187" i="6"/>
  <c r="BA1189" i="6"/>
  <c r="AZ1191" i="6"/>
  <c r="BA1193" i="6"/>
  <c r="AZ1195" i="6"/>
  <c r="BA1197" i="6"/>
  <c r="AZ1199" i="6"/>
  <c r="BA1201" i="6"/>
  <c r="AZ1203" i="6"/>
  <c r="BA1205" i="6"/>
  <c r="AZ1207" i="6"/>
  <c r="BA1209" i="6"/>
  <c r="AZ1211" i="6"/>
  <c r="BA1213" i="6"/>
  <c r="AZ1215" i="6"/>
  <c r="BA1217" i="6"/>
  <c r="AZ1219" i="6"/>
  <c r="BA1221" i="6"/>
  <c r="AZ1223" i="6"/>
  <c r="BA1225" i="6"/>
  <c r="AZ1227" i="6"/>
  <c r="BA1229" i="6"/>
  <c r="AZ1231" i="6"/>
  <c r="BA1233" i="6"/>
  <c r="AZ1235" i="6"/>
  <c r="BA1237" i="6"/>
  <c r="AZ1239" i="6"/>
  <c r="BA1241" i="6"/>
  <c r="AZ1243" i="6"/>
  <c r="BA1245" i="6"/>
  <c r="AZ1247" i="6"/>
  <c r="BA1249" i="6"/>
  <c r="AZ1251" i="6"/>
  <c r="BA1253" i="6"/>
  <c r="AZ1255" i="6"/>
  <c r="BA1257" i="6"/>
  <c r="AZ1259" i="6"/>
  <c r="BA1261" i="6"/>
  <c r="AZ1263" i="6"/>
  <c r="BA1265" i="6"/>
  <c r="AZ1267" i="6"/>
  <c r="BA1269" i="6"/>
  <c r="AZ1271" i="6"/>
  <c r="BA1273" i="6"/>
  <c r="AZ1275" i="6"/>
  <c r="BA1277" i="6"/>
  <c r="AZ1279" i="6"/>
  <c r="BA1281" i="6"/>
  <c r="AZ1283" i="6"/>
  <c r="BA1285" i="6"/>
  <c r="AZ1287" i="6"/>
  <c r="BA1289" i="6"/>
  <c r="AZ1291" i="6"/>
  <c r="BA1293" i="6"/>
  <c r="AZ1295" i="6"/>
  <c r="BA1297" i="6"/>
  <c r="AZ1299" i="6"/>
  <c r="BA1301" i="6"/>
  <c r="AZ1303" i="6"/>
  <c r="BA1305" i="6"/>
  <c r="AZ1307" i="6"/>
  <c r="BA1309" i="6"/>
  <c r="AZ1311" i="6"/>
  <c r="BA1313" i="6"/>
  <c r="AZ1315" i="6"/>
  <c r="BA1317" i="6"/>
  <c r="AZ1319" i="6"/>
  <c r="BA1321" i="6"/>
  <c r="AZ1323" i="6"/>
  <c r="BA1325" i="6"/>
  <c r="AZ1327" i="6"/>
  <c r="BA1329" i="6"/>
  <c r="AZ1331" i="6"/>
  <c r="BA1333" i="6"/>
  <c r="AZ1335" i="6"/>
  <c r="BA1337" i="6"/>
  <c r="AZ1339" i="6"/>
  <c r="AZ1341" i="6"/>
  <c r="BA1344" i="6"/>
  <c r="BA1346" i="6"/>
  <c r="AZ1348" i="6"/>
  <c r="BA1353" i="6"/>
  <c r="AZ1355" i="6"/>
  <c r="AZ1357" i="6"/>
  <c r="BA1360" i="6"/>
  <c r="BA1362" i="6"/>
  <c r="AZ1364" i="6"/>
  <c r="BA1369" i="6"/>
  <c r="AZ1371" i="6"/>
  <c r="AZ1373" i="6"/>
  <c r="BA1376" i="6"/>
  <c r="BA1378" i="6"/>
  <c r="AZ1380" i="6"/>
  <c r="BA1385" i="6"/>
  <c r="AZ1387" i="6"/>
  <c r="AZ1389" i="6"/>
  <c r="BA1392" i="6"/>
  <c r="BA1394" i="6"/>
  <c r="AZ1396" i="6"/>
  <c r="BA1401" i="6"/>
  <c r="AZ1403" i="6"/>
  <c r="AZ1405" i="6"/>
  <c r="BA1408" i="6"/>
  <c r="BA1410" i="6"/>
  <c r="AZ1412" i="6"/>
  <c r="BA1417" i="6"/>
  <c r="AZ1419" i="6"/>
  <c r="AZ1421" i="6"/>
  <c r="BA1424" i="6"/>
  <c r="BA1426" i="6"/>
  <c r="AZ1428" i="6"/>
  <c r="BA1433" i="6"/>
  <c r="AZ1435" i="6"/>
  <c r="AZ1437" i="6"/>
  <c r="BA1440" i="6"/>
  <c r="BA1442" i="6"/>
  <c r="AZ1444" i="6"/>
  <c r="BA1449" i="6"/>
  <c r="AZ1451" i="6"/>
  <c r="AZ1453" i="6"/>
  <c r="BA1456" i="6"/>
  <c r="BA1458" i="6"/>
  <c r="AZ1460" i="6"/>
  <c r="BA1465" i="6"/>
  <c r="AZ1467" i="6"/>
  <c r="AZ1469" i="6"/>
  <c r="BA1472" i="6"/>
  <c r="BA1474" i="6"/>
  <c r="AZ1476" i="6"/>
  <c r="BA1481" i="6"/>
  <c r="AZ1483" i="6"/>
  <c r="AZ1485" i="6"/>
  <c r="BA1488" i="6"/>
  <c r="BA1490" i="6"/>
  <c r="AZ1492" i="6"/>
  <c r="BA1497" i="6"/>
  <c r="AZ1499" i="6"/>
  <c r="AZ1501" i="6"/>
  <c r="BA1504" i="6"/>
  <c r="BA1506" i="6"/>
  <c r="AZ1508" i="6"/>
  <c r="BA1513" i="6"/>
  <c r="AZ1515" i="6"/>
  <c r="AZ1517" i="6"/>
  <c r="BA1520" i="6"/>
  <c r="BA1522" i="6"/>
  <c r="AZ1524" i="6"/>
  <c r="BA1529" i="6"/>
  <c r="AZ1531" i="6"/>
  <c r="AZ1533" i="6"/>
  <c r="BA1536" i="6"/>
  <c r="BA1538" i="6"/>
  <c r="AZ1540" i="6"/>
  <c r="BA1545" i="6"/>
  <c r="AZ1547" i="6"/>
  <c r="AZ1549" i="6"/>
  <c r="BA1552" i="6"/>
  <c r="BA1554" i="6"/>
  <c r="AZ1556" i="6"/>
  <c r="BA1561" i="6"/>
  <c r="AZ1563" i="6"/>
  <c r="AZ1565" i="6"/>
  <c r="BA1568" i="6"/>
  <c r="BA1570" i="6"/>
  <c r="AZ1572" i="6"/>
  <c r="BA1577" i="6"/>
  <c r="AZ1579" i="6"/>
  <c r="AZ1581" i="6"/>
  <c r="BA1584" i="6"/>
  <c r="BA1586" i="6"/>
  <c r="AZ1588" i="6"/>
  <c r="BA1593" i="6"/>
  <c r="AZ1595" i="6"/>
  <c r="AZ1597" i="6"/>
  <c r="BA1600" i="6"/>
  <c r="BA1602" i="6"/>
  <c r="AZ1604" i="6"/>
  <c r="BA1609" i="6"/>
  <c r="AZ1611" i="6"/>
  <c r="AZ1613" i="6"/>
  <c r="BA1614" i="6"/>
  <c r="AZ1616" i="6"/>
  <c r="BA1619" i="6"/>
  <c r="AZ1621" i="6"/>
  <c r="BA1622" i="6"/>
  <c r="AZ1624" i="6"/>
  <c r="BA1627" i="6"/>
  <c r="AZ1629" i="6"/>
  <c r="BA1630" i="6"/>
  <c r="AZ1632" i="6"/>
  <c r="BA1635" i="6"/>
  <c r="AZ1637" i="6"/>
  <c r="BA1638" i="6"/>
  <c r="AZ1640" i="6"/>
  <c r="BA1643" i="6"/>
  <c r="AZ1645" i="6"/>
  <c r="BA1646" i="6"/>
  <c r="AZ1648" i="6"/>
  <c r="BA1651" i="6"/>
  <c r="AZ1653" i="6"/>
  <c r="BA1654" i="6"/>
  <c r="AZ1656" i="6"/>
  <c r="BA1659" i="6"/>
  <c r="AZ1661" i="6"/>
  <c r="BA1662" i="6"/>
  <c r="AZ1664" i="6"/>
  <c r="BA1667" i="6"/>
  <c r="AZ1670" i="6"/>
  <c r="BA1671" i="6"/>
  <c r="AZ1674" i="6"/>
  <c r="BA1675" i="6"/>
  <c r="AZ1678" i="6"/>
  <c r="BA1679" i="6"/>
  <c r="AZ1682" i="6"/>
  <c r="BA1683" i="6"/>
  <c r="AZ1686" i="6"/>
  <c r="BA1687" i="6"/>
  <c r="AZ1690" i="6"/>
  <c r="BA1691" i="6"/>
  <c r="AZ1694" i="6"/>
  <c r="BA1695" i="6"/>
  <c r="AZ1698" i="6"/>
  <c r="BA1699" i="6"/>
  <c r="AZ1702" i="6"/>
  <c r="BA1703" i="6"/>
  <c r="AZ1706" i="6"/>
  <c r="BA1707" i="6"/>
  <c r="AZ1710" i="6"/>
  <c r="BA1711" i="6"/>
  <c r="AZ1714" i="6"/>
  <c r="BA1715" i="6"/>
  <c r="AZ1718" i="6"/>
  <c r="BA1719" i="6"/>
  <c r="AZ1722" i="6"/>
  <c r="BA1723" i="6"/>
  <c r="AZ1726" i="6"/>
  <c r="BA1727" i="6"/>
  <c r="AZ1730" i="6"/>
  <c r="BA1731" i="6"/>
  <c r="AZ1734" i="6"/>
  <c r="BA1735" i="6"/>
  <c r="AZ1738" i="6"/>
  <c r="BA1739" i="6"/>
  <c r="AZ1742" i="6"/>
  <c r="BA1743" i="6"/>
  <c r="AZ1746" i="6"/>
  <c r="BA1747" i="6"/>
  <c r="AZ1750" i="6"/>
  <c r="BA1751" i="6"/>
  <c r="AZ1754" i="6"/>
  <c r="BA1755" i="6"/>
  <c r="AZ1758" i="6"/>
  <c r="BA1759" i="6"/>
  <c r="AZ1762" i="6"/>
  <c r="BA1763" i="6"/>
  <c r="AZ1766" i="6"/>
  <c r="BA1767" i="6"/>
  <c r="AZ1770" i="6"/>
  <c r="BA1771" i="6"/>
  <c r="AZ1774" i="6"/>
  <c r="BA1775" i="6"/>
  <c r="AZ1778" i="6"/>
  <c r="BA1779" i="6"/>
  <c r="AZ1782" i="6"/>
  <c r="BA1783" i="6"/>
  <c r="AZ1786" i="6"/>
  <c r="BA1787" i="6"/>
  <c r="AZ1790" i="6"/>
  <c r="BA1791" i="6"/>
  <c r="AZ1794" i="6"/>
  <c r="BA1795" i="6"/>
  <c r="AZ1798" i="6"/>
  <c r="BA1799" i="6"/>
  <c r="AZ1802" i="6"/>
  <c r="BA1803" i="6"/>
  <c r="AZ1806" i="6"/>
  <c r="BA1807" i="6"/>
  <c r="AZ1810" i="6"/>
  <c r="BA1811" i="6"/>
  <c r="AZ1814" i="6"/>
  <c r="BA1815" i="6"/>
  <c r="AZ1818" i="6"/>
  <c r="BA1819" i="6"/>
  <c r="AZ1822" i="6"/>
  <c r="BA1823" i="6"/>
  <c r="AZ1826" i="6"/>
  <c r="BA1827" i="6"/>
  <c r="AZ1830" i="6"/>
  <c r="BA1831" i="6"/>
  <c r="AZ1834" i="6"/>
  <c r="BA1835" i="6"/>
  <c r="AZ1838" i="6"/>
  <c r="BA1839" i="6"/>
  <c r="AZ1842" i="6"/>
  <c r="BA1843" i="6"/>
  <c r="AZ1846" i="6"/>
  <c r="BA1847" i="6"/>
  <c r="AZ1850" i="6"/>
  <c r="BA1851" i="6"/>
  <c r="AZ1854" i="6"/>
  <c r="BA1855" i="6"/>
  <c r="AZ1858" i="6"/>
  <c r="BA1859" i="6"/>
  <c r="AZ1862" i="6"/>
  <c r="BA1863" i="6"/>
  <c r="AZ1866" i="6"/>
  <c r="BA1867" i="6"/>
  <c r="AZ1870" i="6"/>
  <c r="BA1871" i="6"/>
  <c r="AZ1874" i="6"/>
  <c r="BA1875" i="6"/>
  <c r="AZ1878" i="6"/>
  <c r="BA1879" i="6"/>
  <c r="AZ1882" i="6"/>
  <c r="BA1883" i="6"/>
  <c r="AZ1886" i="6"/>
  <c r="BA1887" i="6"/>
  <c r="AZ1890" i="6"/>
  <c r="BA1891" i="6"/>
  <c r="AZ1894" i="6"/>
  <c r="BA1895" i="6"/>
  <c r="AZ1898" i="6"/>
  <c r="BA1899" i="6"/>
  <c r="AZ1902" i="6"/>
  <c r="BA1903" i="6"/>
  <c r="AZ1906" i="6"/>
  <c r="BA1907" i="6"/>
  <c r="AZ1910" i="6"/>
  <c r="BA1911" i="6"/>
  <c r="AZ1914" i="6"/>
  <c r="BA1915" i="6"/>
  <c r="AZ1918" i="6"/>
  <c r="BA1919" i="6"/>
  <c r="AZ1922" i="6"/>
  <c r="BA1923" i="6"/>
  <c r="AZ1926" i="6"/>
  <c r="BA1927" i="6"/>
  <c r="AZ1930" i="6"/>
  <c r="BA1931" i="6"/>
  <c r="AZ1934" i="6"/>
  <c r="BA1935" i="6"/>
  <c r="AZ1938" i="6"/>
  <c r="BA1939" i="6"/>
  <c r="AZ1942" i="6"/>
  <c r="BA1943" i="6"/>
  <c r="AZ1946" i="6"/>
  <c r="BA1947" i="6"/>
  <c r="AZ1950" i="6"/>
  <c r="BA1951" i="6"/>
  <c r="AZ1954" i="6"/>
  <c r="BA1955" i="6"/>
  <c r="AZ1958" i="6"/>
  <c r="BA1959" i="6"/>
  <c r="AZ1962" i="6"/>
  <c r="BA1963" i="6"/>
  <c r="AZ1966" i="6"/>
  <c r="BA1967" i="6"/>
  <c r="AZ1970" i="6"/>
  <c r="BA1971" i="6"/>
  <c r="AZ1974" i="6"/>
  <c r="BA1975" i="6"/>
  <c r="AZ1978" i="6"/>
  <c r="BA1979" i="6"/>
  <c r="AZ1982" i="6"/>
  <c r="BA1983" i="6"/>
  <c r="AZ1986" i="6"/>
  <c r="BA1987" i="6"/>
  <c r="AZ1990" i="6"/>
  <c r="BA1991" i="6"/>
  <c r="AZ1994" i="6"/>
  <c r="BA1995" i="6"/>
  <c r="AZ1998" i="6"/>
  <c r="BA1999" i="6"/>
  <c r="AZ2002" i="6"/>
  <c r="BA2003" i="6"/>
  <c r="AZ2006" i="6"/>
  <c r="BA2007" i="6"/>
  <c r="AZ2010" i="6"/>
  <c r="BA2011" i="6"/>
  <c r="AZ2014" i="6"/>
  <c r="BA2015" i="6"/>
  <c r="AZ2018" i="6"/>
  <c r="BA2019" i="6"/>
  <c r="AZ2022" i="6"/>
  <c r="BA2023" i="6"/>
  <c r="AZ2026" i="6"/>
  <c r="BA2027" i="6"/>
  <c r="AZ2030" i="6"/>
  <c r="BA2031" i="6"/>
  <c r="AZ2034" i="6"/>
  <c r="BA2035" i="6"/>
  <c r="AZ2038" i="6"/>
  <c r="BA2039" i="6"/>
  <c r="AZ2042" i="6"/>
  <c r="BA2043" i="6"/>
  <c r="AZ2046" i="6"/>
  <c r="BA2047" i="6"/>
  <c r="AZ2050" i="6"/>
  <c r="BA2051" i="6"/>
  <c r="AZ2054" i="6"/>
  <c r="BA2055" i="6"/>
  <c r="AZ2058" i="6"/>
  <c r="BA2059" i="6"/>
  <c r="AZ2062" i="6"/>
  <c r="BA2063" i="6"/>
  <c r="AZ2066" i="6"/>
  <c r="BA2067" i="6"/>
  <c r="AZ2070" i="6"/>
  <c r="BA2071" i="6"/>
  <c r="AZ2074" i="6"/>
  <c r="BA2075" i="6"/>
  <c r="AZ2078" i="6"/>
  <c r="BA2079" i="6"/>
  <c r="AZ2082" i="6"/>
  <c r="BA2083" i="6"/>
  <c r="AZ2086" i="6"/>
  <c r="BA2087" i="6"/>
  <c r="AZ2090" i="6"/>
  <c r="BA2091" i="6"/>
  <c r="AZ2094" i="6"/>
  <c r="BA2095" i="6"/>
  <c r="AZ10" i="6"/>
  <c r="BA37" i="6"/>
  <c r="BA43" i="6"/>
  <c r="AZ48" i="6"/>
  <c r="BA57" i="6"/>
  <c r="AZ61" i="6"/>
  <c r="AZ116" i="6"/>
  <c r="BA130" i="6"/>
  <c r="BA133" i="6"/>
  <c r="AZ170" i="6"/>
  <c r="AZ173" i="6"/>
  <c r="BA187" i="6"/>
  <c r="BA207" i="6"/>
  <c r="BA213" i="6"/>
  <c r="AZ238" i="6"/>
  <c r="AZ244" i="6"/>
  <c r="BA271" i="6"/>
  <c r="BA277" i="6"/>
  <c r="AZ302" i="6"/>
  <c r="AZ308" i="6"/>
  <c r="BA335" i="6"/>
  <c r="BA341" i="6"/>
  <c r="AZ366" i="6"/>
  <c r="AZ372" i="6"/>
  <c r="BA399" i="6"/>
  <c r="BA405" i="6"/>
  <c r="AZ430" i="6"/>
  <c r="AZ436" i="6"/>
  <c r="BA463" i="6"/>
  <c r="BA469" i="6"/>
  <c r="BA479" i="6"/>
  <c r="AZ481" i="6"/>
  <c r="BA488" i="6"/>
  <c r="AZ490" i="6"/>
  <c r="BA495" i="6"/>
  <c r="AZ497" i="6"/>
  <c r="BA504" i="6"/>
  <c r="AZ506" i="6"/>
  <c r="BA511" i="6"/>
  <c r="AZ513" i="6"/>
  <c r="BA520" i="6"/>
  <c r="AZ522" i="6"/>
  <c r="BA527" i="6"/>
  <c r="AZ529" i="6"/>
  <c r="BA536" i="6"/>
  <c r="AZ538" i="6"/>
  <c r="BA543" i="6"/>
  <c r="AZ545" i="6"/>
  <c r="BA552" i="6"/>
  <c r="AZ554" i="6"/>
  <c r="BA559" i="6"/>
  <c r="AZ561" i="6"/>
  <c r="BA568" i="6"/>
  <c r="AZ570" i="6"/>
  <c r="BA575" i="6"/>
  <c r="AZ577" i="6"/>
  <c r="BA584" i="6"/>
  <c r="AZ586" i="6"/>
  <c r="BA591" i="6"/>
  <c r="AZ593" i="6"/>
  <c r="BA600" i="6"/>
  <c r="AZ602" i="6"/>
  <c r="BA607" i="6"/>
  <c r="AZ609" i="6"/>
  <c r="BA616" i="6"/>
  <c r="AZ618" i="6"/>
  <c r="BA631" i="6"/>
  <c r="AZ633" i="6"/>
  <c r="BA638" i="6"/>
  <c r="AZ643" i="6"/>
  <c r="BA648" i="6"/>
  <c r="AZ650" i="6"/>
  <c r="BA663" i="6"/>
  <c r="AZ665" i="6"/>
  <c r="BA670" i="6"/>
  <c r="AZ675" i="6"/>
  <c r="BA680" i="6"/>
  <c r="AZ682" i="6"/>
  <c r="BA695" i="6"/>
  <c r="AZ697" i="6"/>
  <c r="BA702" i="6"/>
  <c r="AZ707" i="6"/>
  <c r="BA712" i="6"/>
  <c r="AZ714" i="6"/>
  <c r="BA727" i="6"/>
  <c r="AZ729" i="6"/>
  <c r="BA734" i="6"/>
  <c r="AZ739" i="6"/>
  <c r="BA744" i="6"/>
  <c r="AZ746" i="6"/>
  <c r="BA759" i="6"/>
  <c r="AZ761" i="6"/>
  <c r="BA766" i="6"/>
  <c r="AZ771" i="6"/>
  <c r="BA776" i="6"/>
  <c r="AZ778" i="6"/>
  <c r="BA791" i="6"/>
  <c r="AZ793" i="6"/>
  <c r="BA798" i="6"/>
  <c r="AZ803" i="6"/>
  <c r="BA18" i="6"/>
  <c r="BA21" i="6"/>
  <c r="AZ64" i="6"/>
  <c r="BA111" i="6"/>
  <c r="AZ154" i="6"/>
  <c r="AZ157" i="6"/>
  <c r="BA182" i="6"/>
  <c r="BA195" i="6"/>
  <c r="AZ199" i="6"/>
  <c r="BA220" i="6"/>
  <c r="AZ224" i="6"/>
  <c r="BA259" i="6"/>
  <c r="AZ263" i="6"/>
  <c r="BA284" i="6"/>
  <c r="AZ288" i="6"/>
  <c r="BA323" i="6"/>
  <c r="AZ327" i="6"/>
  <c r="BA348" i="6"/>
  <c r="AZ352" i="6"/>
  <c r="BA387" i="6"/>
  <c r="AZ391" i="6"/>
  <c r="BA412" i="6"/>
  <c r="AZ416" i="6"/>
  <c r="BA451" i="6"/>
  <c r="AZ455" i="6"/>
  <c r="BA476" i="6"/>
  <c r="AZ619" i="6"/>
  <c r="AZ629" i="6"/>
  <c r="BA636" i="6"/>
  <c r="BA646" i="6"/>
  <c r="AZ651" i="6"/>
  <c r="AZ661" i="6"/>
  <c r="BA668" i="6"/>
  <c r="BA678" i="6"/>
  <c r="AZ683" i="6"/>
  <c r="AZ693" i="6"/>
  <c r="BA700" i="6"/>
  <c r="BA710" i="6"/>
  <c r="AZ715" i="6"/>
  <c r="AZ725" i="6"/>
  <c r="BA732" i="6"/>
  <c r="BA742" i="6"/>
  <c r="AZ747" i="6"/>
  <c r="AZ757" i="6"/>
  <c r="BA764" i="6"/>
  <c r="BA774" i="6"/>
  <c r="AZ779" i="6"/>
  <c r="AZ789" i="6"/>
  <c r="BA796" i="6"/>
  <c r="BA806" i="6"/>
  <c r="AZ811" i="6"/>
  <c r="AZ821" i="6"/>
  <c r="BA828" i="6"/>
  <c r="BA838" i="6"/>
  <c r="AZ843" i="6"/>
  <c r="AZ853" i="6"/>
  <c r="BA860" i="6"/>
  <c r="BA870" i="6"/>
  <c r="AZ875" i="6"/>
  <c r="AZ885" i="6"/>
  <c r="BA892" i="6"/>
  <c r="BA902" i="6"/>
  <c r="AZ907" i="6"/>
  <c r="AZ917" i="6"/>
  <c r="BA924" i="6"/>
  <c r="BA934" i="6"/>
  <c r="AZ939" i="6"/>
  <c r="AZ949" i="6"/>
  <c r="BA956" i="6"/>
  <c r="BA966" i="6"/>
  <c r="AZ971" i="6"/>
  <c r="AZ981" i="6"/>
  <c r="BA988" i="6"/>
  <c r="BA998" i="6"/>
  <c r="AZ1003" i="6"/>
  <c r="AZ1013" i="6"/>
  <c r="BA1020" i="6"/>
  <c r="BA1030" i="6"/>
  <c r="AZ1035" i="6"/>
  <c r="AZ1045" i="6"/>
  <c r="BA1052" i="6"/>
  <c r="BA1062" i="6"/>
  <c r="AZ1064" i="6"/>
  <c r="BA1066" i="6"/>
  <c r="AZ1068" i="6"/>
  <c r="BA1070" i="6"/>
  <c r="AZ1072" i="6"/>
  <c r="BA1074" i="6"/>
  <c r="AZ1076" i="6"/>
  <c r="BA1078" i="6"/>
  <c r="AZ1080" i="6"/>
  <c r="BA1082" i="6"/>
  <c r="AZ1084" i="6"/>
  <c r="BA1086" i="6"/>
  <c r="AZ1088" i="6"/>
  <c r="BA1090" i="6"/>
  <c r="AZ1092" i="6"/>
  <c r="BA1094" i="6"/>
  <c r="AZ1096" i="6"/>
  <c r="BA1098" i="6"/>
  <c r="AZ1100" i="6"/>
  <c r="BA1102" i="6"/>
  <c r="AZ1104" i="6"/>
  <c r="BA1106" i="6"/>
  <c r="AZ1108" i="6"/>
  <c r="BA1110" i="6"/>
  <c r="AZ1112" i="6"/>
  <c r="BA1114" i="6"/>
  <c r="AZ1116" i="6"/>
  <c r="BA1118" i="6"/>
  <c r="AZ1120" i="6"/>
  <c r="BA1122" i="6"/>
  <c r="AZ1124" i="6"/>
  <c r="BA1126" i="6"/>
  <c r="AZ1128" i="6"/>
  <c r="BA1130" i="6"/>
  <c r="AZ1132" i="6"/>
  <c r="BA1134" i="6"/>
  <c r="AZ1136" i="6"/>
  <c r="BA1138" i="6"/>
  <c r="AZ1140" i="6"/>
  <c r="BA1142" i="6"/>
  <c r="AZ1144" i="6"/>
  <c r="BA1146" i="6"/>
  <c r="AZ1148" i="6"/>
  <c r="BA1150" i="6"/>
  <c r="AZ1152" i="6"/>
  <c r="BA1154" i="6"/>
  <c r="AZ1156" i="6"/>
  <c r="BA1158" i="6"/>
  <c r="AZ1160" i="6"/>
  <c r="BA1162" i="6"/>
  <c r="AZ1164" i="6"/>
  <c r="BA1166" i="6"/>
  <c r="AZ1168" i="6"/>
  <c r="BA1170" i="6"/>
  <c r="AZ1172" i="6"/>
  <c r="BA1174" i="6"/>
  <c r="AZ1176" i="6"/>
  <c r="BA1178" i="6"/>
  <c r="AZ1180" i="6"/>
  <c r="BA1182" i="6"/>
  <c r="AZ1184" i="6"/>
  <c r="BA1186" i="6"/>
  <c r="AZ1188" i="6"/>
  <c r="BA1190" i="6"/>
  <c r="AZ1192" i="6"/>
  <c r="BA1194" i="6"/>
  <c r="AZ1196" i="6"/>
  <c r="BA1198" i="6"/>
  <c r="AZ1200" i="6"/>
  <c r="BA1202" i="6"/>
  <c r="AZ1204" i="6"/>
  <c r="BA1206" i="6"/>
  <c r="AZ1208" i="6"/>
  <c r="BA1210" i="6"/>
  <c r="AZ1212" i="6"/>
  <c r="BA1214" i="6"/>
  <c r="AZ1216" i="6"/>
  <c r="BA1218" i="6"/>
  <c r="AZ1220" i="6"/>
  <c r="BA1222" i="6"/>
  <c r="AZ1224" i="6"/>
  <c r="BA1226" i="6"/>
  <c r="AZ1228" i="6"/>
  <c r="BA1230" i="6"/>
  <c r="AZ1232" i="6"/>
  <c r="BA1234" i="6"/>
  <c r="AZ1236" i="6"/>
  <c r="BA1238" i="6"/>
  <c r="AZ1240" i="6"/>
  <c r="BA1242" i="6"/>
  <c r="AZ1244" i="6"/>
  <c r="BA1246" i="6"/>
  <c r="AZ1248" i="6"/>
  <c r="BA1250" i="6"/>
  <c r="AZ1252" i="6"/>
  <c r="BA1254" i="6"/>
  <c r="AZ1256" i="6"/>
  <c r="BA1258" i="6"/>
  <c r="AZ1260" i="6"/>
  <c r="BA1262" i="6"/>
  <c r="AZ1264" i="6"/>
  <c r="BA1266" i="6"/>
  <c r="AZ1268" i="6"/>
  <c r="BA1270" i="6"/>
  <c r="AZ1272" i="6"/>
  <c r="BA1274" i="6"/>
  <c r="AZ1276" i="6"/>
  <c r="BA1278" i="6"/>
  <c r="AZ1280" i="6"/>
  <c r="BA1282" i="6"/>
  <c r="AZ1284" i="6"/>
  <c r="BA1286" i="6"/>
  <c r="AZ1288" i="6"/>
  <c r="BA1290" i="6"/>
  <c r="AZ1292" i="6"/>
  <c r="BA1294" i="6"/>
  <c r="AZ1296" i="6"/>
  <c r="BA1298" i="6"/>
  <c r="AZ1300" i="6"/>
  <c r="BA1302" i="6"/>
  <c r="AZ1304" i="6"/>
  <c r="BA1306" i="6"/>
  <c r="AZ1308" i="6"/>
  <c r="BA1310" i="6"/>
  <c r="AZ1312" i="6"/>
  <c r="BA1314" i="6"/>
  <c r="AZ1316" i="6"/>
  <c r="BA1318" i="6"/>
  <c r="AZ1320" i="6"/>
  <c r="BA1322" i="6"/>
  <c r="AZ1324" i="6"/>
  <c r="BA1326" i="6"/>
  <c r="AZ1328" i="6"/>
  <c r="BA1330" i="6"/>
  <c r="AZ1332" i="6"/>
  <c r="BA1334" i="6"/>
  <c r="AZ1336" i="6"/>
  <c r="BA1338" i="6"/>
  <c r="AZ1340" i="6"/>
  <c r="BA1345" i="6"/>
  <c r="AZ1347" i="6"/>
  <c r="AZ1349" i="6"/>
  <c r="BA1352" i="6"/>
  <c r="BA1354" i="6"/>
  <c r="AZ1356" i="6"/>
  <c r="BA1361" i="6"/>
  <c r="AZ1363" i="6"/>
  <c r="AZ1365" i="6"/>
  <c r="BA1368" i="6"/>
  <c r="BA1370" i="6"/>
  <c r="AZ1372" i="6"/>
  <c r="BA1377" i="6"/>
  <c r="AZ1379" i="6"/>
  <c r="AZ1381" i="6"/>
  <c r="BA1384" i="6"/>
  <c r="BA1386" i="6"/>
  <c r="AZ1388" i="6"/>
  <c r="BA1393" i="6"/>
  <c r="AZ1395" i="6"/>
  <c r="AZ1397" i="6"/>
  <c r="BA1400" i="6"/>
  <c r="BA1402" i="6"/>
  <c r="AZ1404" i="6"/>
  <c r="BA1409" i="6"/>
  <c r="AZ1411" i="6"/>
  <c r="AZ1413" i="6"/>
  <c r="BA1416" i="6"/>
  <c r="BA1418" i="6"/>
  <c r="AZ1420" i="6"/>
  <c r="BA1425" i="6"/>
  <c r="AZ1427" i="6"/>
  <c r="AZ1429" i="6"/>
  <c r="BA1432" i="6"/>
  <c r="BA1434" i="6"/>
  <c r="AZ1436" i="6"/>
  <c r="BA1441" i="6"/>
  <c r="AZ1443" i="6"/>
  <c r="AZ1445" i="6"/>
  <c r="BA1448" i="6"/>
  <c r="BA1450" i="6"/>
  <c r="AZ1452" i="6"/>
  <c r="BA1457" i="6"/>
  <c r="AZ1459" i="6"/>
  <c r="AZ1461" i="6"/>
  <c r="BA1464" i="6"/>
  <c r="BA1466" i="6"/>
  <c r="AZ1468" i="6"/>
  <c r="BA1473" i="6"/>
  <c r="AZ1475" i="6"/>
  <c r="AZ1477" i="6"/>
  <c r="BA1480" i="6"/>
  <c r="BA1482" i="6"/>
  <c r="AZ1484" i="6"/>
  <c r="BA1489" i="6"/>
  <c r="AZ1491" i="6"/>
  <c r="AZ1493" i="6"/>
  <c r="BA1496" i="6"/>
  <c r="BA1498" i="6"/>
  <c r="AZ1500" i="6"/>
  <c r="BA1505" i="6"/>
  <c r="AZ1507" i="6"/>
  <c r="AZ1509" i="6"/>
  <c r="BA1512" i="6"/>
  <c r="BA1514" i="6"/>
  <c r="AZ1516" i="6"/>
  <c r="BA1521" i="6"/>
  <c r="AZ1523" i="6"/>
  <c r="AZ1525" i="6"/>
  <c r="BA1528" i="6"/>
  <c r="BA1530" i="6"/>
  <c r="AZ1532" i="6"/>
  <c r="BA1537" i="6"/>
  <c r="AZ1539" i="6"/>
  <c r="AZ1541" i="6"/>
  <c r="BA1544" i="6"/>
  <c r="BA1546" i="6"/>
  <c r="AZ1548" i="6"/>
  <c r="BA1553" i="6"/>
  <c r="AZ1555" i="6"/>
  <c r="AZ1557" i="6"/>
  <c r="BA1560" i="6"/>
  <c r="BA1562" i="6"/>
  <c r="AZ1564" i="6"/>
  <c r="BA1569" i="6"/>
  <c r="AZ1571" i="6"/>
  <c r="AZ1573" i="6"/>
  <c r="BA1576" i="6"/>
  <c r="BA1578" i="6"/>
  <c r="AZ1580" i="6"/>
  <c r="BA1585" i="6"/>
  <c r="AZ1587" i="6"/>
  <c r="AZ1589" i="6"/>
  <c r="BA1592" i="6"/>
  <c r="BA1594" i="6"/>
  <c r="AZ1596" i="6"/>
  <c r="BA1601" i="6"/>
  <c r="AZ1603" i="6"/>
  <c r="AZ1605" i="6"/>
  <c r="BA1608" i="6"/>
  <c r="BA1610" i="6"/>
  <c r="AZ1612" i="6"/>
  <c r="BA1615" i="6"/>
  <c r="AZ1617" i="6"/>
  <c r="BA1618" i="6"/>
  <c r="AZ1620" i="6"/>
  <c r="BA1623" i="6"/>
  <c r="AZ1625" i="6"/>
  <c r="BA1626" i="6"/>
  <c r="AZ1628" i="6"/>
  <c r="BA1631" i="6"/>
  <c r="AZ1633" i="6"/>
  <c r="BA1634" i="6"/>
  <c r="AZ1636" i="6"/>
  <c r="BA1639" i="6"/>
  <c r="AZ1641" i="6"/>
  <c r="BA1642" i="6"/>
  <c r="AZ1644" i="6"/>
  <c r="BA1647" i="6"/>
  <c r="AZ1649" i="6"/>
  <c r="BA1650" i="6"/>
  <c r="AZ1652" i="6"/>
  <c r="BA1655" i="6"/>
  <c r="AZ1657" i="6"/>
  <c r="BA1658" i="6"/>
  <c r="AZ1660" i="6"/>
  <c r="BA1663" i="6"/>
  <c r="AZ1665" i="6"/>
  <c r="BA1666" i="6"/>
  <c r="AZ1668" i="6"/>
  <c r="BA1669" i="6"/>
  <c r="AZ1672" i="6"/>
  <c r="BA1673" i="6"/>
  <c r="AZ1676" i="6"/>
  <c r="BA1677" i="6"/>
  <c r="AZ1680" i="6"/>
  <c r="BA1681" i="6"/>
  <c r="AZ1684" i="6"/>
  <c r="BA1685" i="6"/>
  <c r="AZ1688" i="6"/>
  <c r="BA1689" i="6"/>
  <c r="AZ1692" i="6"/>
  <c r="BA1693" i="6"/>
  <c r="AZ1696" i="6"/>
  <c r="BA1697" i="6"/>
  <c r="AZ1700" i="6"/>
  <c r="BA1701" i="6"/>
  <c r="AZ1704" i="6"/>
  <c r="BA1705" i="6"/>
  <c r="AZ1708" i="6"/>
  <c r="BA1709" i="6"/>
  <c r="AZ1712" i="6"/>
  <c r="BA1713" i="6"/>
  <c r="AZ1716" i="6"/>
  <c r="BA1717" i="6"/>
  <c r="AZ1720" i="6"/>
  <c r="BA1721" i="6"/>
  <c r="AZ1724" i="6"/>
  <c r="BA1725" i="6"/>
  <c r="AZ1728" i="6"/>
  <c r="BA1729" i="6"/>
  <c r="AZ1732" i="6"/>
  <c r="BA1733" i="6"/>
  <c r="AZ1736" i="6"/>
  <c r="BA1737" i="6"/>
  <c r="AZ1740" i="6"/>
  <c r="BA1741" i="6"/>
  <c r="AZ1744" i="6"/>
  <c r="BA1745" i="6"/>
  <c r="AZ1748" i="6"/>
  <c r="BA1749" i="6"/>
  <c r="AZ1752" i="6"/>
  <c r="BA1753" i="6"/>
  <c r="AZ1756" i="6"/>
  <c r="BA1757" i="6"/>
  <c r="AZ1760" i="6"/>
  <c r="BA1761" i="6"/>
  <c r="AZ1764" i="6"/>
  <c r="BA1765" i="6"/>
  <c r="AZ1768" i="6"/>
  <c r="BA1769" i="6"/>
  <c r="AZ1772" i="6"/>
  <c r="BA1773" i="6"/>
  <c r="AZ1776" i="6"/>
  <c r="BA1777" i="6"/>
  <c r="AZ1780" i="6"/>
  <c r="BA1781" i="6"/>
  <c r="AZ1784" i="6"/>
  <c r="BA1785" i="6"/>
  <c r="AZ1788" i="6"/>
  <c r="BA1789" i="6"/>
  <c r="AZ1792" i="6"/>
  <c r="BA1793" i="6"/>
  <c r="AZ1796" i="6"/>
  <c r="BA1797" i="6"/>
  <c r="AZ1800" i="6"/>
  <c r="BA1801" i="6"/>
  <c r="AZ1804" i="6"/>
  <c r="BA1805" i="6"/>
  <c r="AZ1808" i="6"/>
  <c r="BA1809" i="6"/>
  <c r="AZ1812" i="6"/>
  <c r="BA1813" i="6"/>
  <c r="AZ1816" i="6"/>
  <c r="BA1817" i="6"/>
  <c r="AZ1820" i="6"/>
  <c r="BA1821" i="6"/>
  <c r="AZ1824" i="6"/>
  <c r="BA1825" i="6"/>
  <c r="AZ1828" i="6"/>
  <c r="BA1829" i="6"/>
  <c r="AZ1832" i="6"/>
  <c r="BA1833" i="6"/>
  <c r="AZ1836" i="6"/>
  <c r="BA1837" i="6"/>
  <c r="AZ1840" i="6"/>
  <c r="BA1841" i="6"/>
  <c r="AZ1844" i="6"/>
  <c r="BA1845" i="6"/>
  <c r="AZ1848" i="6"/>
  <c r="BA1849" i="6"/>
  <c r="AZ1852" i="6"/>
  <c r="BA1853" i="6"/>
  <c r="AZ1856" i="6"/>
  <c r="BA1857" i="6"/>
  <c r="AZ1860" i="6"/>
  <c r="BA1861" i="6"/>
  <c r="AZ1864" i="6"/>
  <c r="BA1865" i="6"/>
  <c r="AZ1868" i="6"/>
  <c r="BA1869" i="6"/>
  <c r="AZ1872" i="6"/>
  <c r="BA1873" i="6"/>
  <c r="AZ1876" i="6"/>
  <c r="BA1877" i="6"/>
  <c r="AZ1880" i="6"/>
  <c r="BA1881" i="6"/>
  <c r="AZ1884" i="6"/>
  <c r="BA1885" i="6"/>
  <c r="AZ1888" i="6"/>
  <c r="BA1889" i="6"/>
  <c r="AZ1892" i="6"/>
  <c r="BA1893" i="6"/>
  <c r="AZ1896" i="6"/>
  <c r="BA1897" i="6"/>
  <c r="AZ1900" i="6"/>
  <c r="BA1901" i="6"/>
  <c r="AZ1904" i="6"/>
  <c r="BA1905" i="6"/>
  <c r="AZ1908" i="6"/>
  <c r="BA1909" i="6"/>
  <c r="AZ1912" i="6"/>
  <c r="BA1913" i="6"/>
  <c r="AZ1916" i="6"/>
  <c r="BA1917" i="6"/>
  <c r="AZ1920" i="6"/>
  <c r="BA1921" i="6"/>
  <c r="AZ1924" i="6"/>
  <c r="BA1925" i="6"/>
  <c r="AZ1928" i="6"/>
  <c r="BA1929" i="6"/>
  <c r="AZ1932" i="6"/>
  <c r="BA1933" i="6"/>
  <c r="AZ1936" i="6"/>
  <c r="BA1937" i="6"/>
  <c r="AZ1940" i="6"/>
  <c r="BA1941" i="6"/>
  <c r="AZ1944" i="6"/>
  <c r="BA1945" i="6"/>
  <c r="AZ1948" i="6"/>
  <c r="BA1949" i="6"/>
  <c r="AZ1952" i="6"/>
  <c r="BA1953" i="6"/>
  <c r="AZ1956" i="6"/>
  <c r="BA1957" i="6"/>
  <c r="AZ1960" i="6"/>
  <c r="BA1961" i="6"/>
  <c r="AZ1964" i="6"/>
  <c r="BA1965" i="6"/>
  <c r="AZ1968" i="6"/>
  <c r="BA1969" i="6"/>
  <c r="AZ1972" i="6"/>
  <c r="BA1973" i="6"/>
  <c r="AZ1976" i="6"/>
  <c r="BA1977" i="6"/>
  <c r="AZ1980" i="6"/>
  <c r="BA1981" i="6"/>
  <c r="AZ1984" i="6"/>
  <c r="BA1985" i="6"/>
  <c r="AZ1988" i="6"/>
  <c r="BA1989" i="6"/>
  <c r="AZ1992" i="6"/>
  <c r="BA1993" i="6"/>
  <c r="AZ1996" i="6"/>
  <c r="BA1997" i="6"/>
  <c r="AZ2000" i="6"/>
  <c r="BA2001" i="6"/>
  <c r="AZ2004" i="6"/>
  <c r="BA2005" i="6"/>
  <c r="AZ2008" i="6"/>
  <c r="BA2009" i="6"/>
  <c r="AZ2012" i="6"/>
  <c r="BA2013" i="6"/>
  <c r="AZ2016" i="6"/>
  <c r="BA2017" i="6"/>
  <c r="AZ2020" i="6"/>
  <c r="BA2021" i="6"/>
  <c r="AZ2024" i="6"/>
  <c r="BA2025" i="6"/>
  <c r="AZ2028" i="6"/>
  <c r="BA2029" i="6"/>
  <c r="AZ2032" i="6"/>
  <c r="BA2033" i="6"/>
  <c r="AZ2036" i="6"/>
  <c r="BA2037" i="6"/>
  <c r="AZ2040" i="6"/>
  <c r="BA2041" i="6"/>
  <c r="AZ2044" i="6"/>
  <c r="BA2045" i="6"/>
  <c r="AZ2048" i="6"/>
  <c r="BA2049" i="6"/>
  <c r="AZ2052" i="6"/>
  <c r="BA2053" i="6"/>
  <c r="AZ2056" i="6"/>
  <c r="BA2057" i="6"/>
  <c r="AZ2060" i="6"/>
  <c r="BA2061" i="6"/>
  <c r="AZ2064" i="6"/>
  <c r="BA2065" i="6"/>
  <c r="AZ2068" i="6"/>
  <c r="BA2069" i="6"/>
  <c r="AZ2072" i="6"/>
  <c r="BA2073" i="6"/>
  <c r="AZ2076" i="6"/>
  <c r="BA2077" i="6"/>
  <c r="AZ2080" i="6"/>
  <c r="BA2081" i="6"/>
  <c r="AZ2084" i="6"/>
  <c r="BA2085" i="6"/>
  <c r="AZ2088" i="6"/>
  <c r="BA2089" i="6"/>
  <c r="AZ2092" i="6"/>
  <c r="BA2093" i="6"/>
  <c r="AZ2096" i="6"/>
  <c r="BA5" i="6"/>
  <c r="AZ42" i="6"/>
  <c r="AZ45" i="6"/>
  <c r="BA59" i="6"/>
  <c r="BA114" i="6"/>
  <c r="AZ118" i="6"/>
  <c r="BA127" i="6"/>
  <c r="AZ132" i="6"/>
  <c r="AZ138" i="6"/>
  <c r="BA165" i="6"/>
  <c r="BA171" i="6"/>
  <c r="AZ176" i="6"/>
  <c r="BA185" i="6"/>
  <c r="AZ189" i="6"/>
  <c r="AZ206" i="6"/>
  <c r="AZ212" i="6"/>
  <c r="BA239" i="6"/>
  <c r="BA245" i="6"/>
  <c r="AZ270" i="6"/>
  <c r="AZ276" i="6"/>
  <c r="BA303" i="6"/>
  <c r="BA309" i="6"/>
  <c r="AZ334" i="6"/>
  <c r="AZ340" i="6"/>
  <c r="BA367" i="6"/>
  <c r="BA373" i="6"/>
  <c r="AZ398" i="6"/>
  <c r="AZ404" i="6"/>
  <c r="BA431" i="6"/>
  <c r="BA437" i="6"/>
  <c r="AZ462" i="6"/>
  <c r="AZ468" i="6"/>
  <c r="BA480" i="6"/>
  <c r="AZ482" i="6"/>
  <c r="BA487" i="6"/>
  <c r="AZ489" i="6"/>
  <c r="BA496" i="6"/>
  <c r="AZ498" i="6"/>
  <c r="BA503" i="6"/>
  <c r="AZ505" i="6"/>
  <c r="BA512" i="6"/>
  <c r="AZ514" i="6"/>
  <c r="BA519" i="6"/>
  <c r="AZ521" i="6"/>
  <c r="BA528" i="6"/>
  <c r="AZ530" i="6"/>
  <c r="BA535" i="6"/>
  <c r="AZ537" i="6"/>
  <c r="BA544" i="6"/>
  <c r="AZ546" i="6"/>
  <c r="BA551" i="6"/>
  <c r="AZ553" i="6"/>
  <c r="BA560" i="6"/>
  <c r="AZ562" i="6"/>
  <c r="BA567" i="6"/>
  <c r="AZ569" i="6"/>
  <c r="BA576" i="6"/>
  <c r="AZ578" i="6"/>
  <c r="BA583" i="6"/>
  <c r="AZ585" i="6"/>
  <c r="BA592" i="6"/>
  <c r="AZ594" i="6"/>
  <c r="BA599" i="6"/>
  <c r="AZ601" i="6"/>
  <c r="BA608" i="6"/>
  <c r="AZ610" i="6"/>
  <c r="BA615" i="6"/>
  <c r="AZ617" i="6"/>
  <c r="BA622" i="6"/>
  <c r="AZ627" i="6"/>
  <c r="BA632" i="6"/>
  <c r="AZ634" i="6"/>
  <c r="BA647" i="6"/>
  <c r="AZ649" i="6"/>
  <c r="BA654" i="6"/>
  <c r="AZ659" i="6"/>
  <c r="BA664" i="6"/>
  <c r="AZ666" i="6"/>
  <c r="BA679" i="6"/>
  <c r="AZ681" i="6"/>
  <c r="BA686" i="6"/>
  <c r="AZ691" i="6"/>
  <c r="BA696" i="6"/>
  <c r="AZ698" i="6"/>
  <c r="BA711" i="6"/>
  <c r="AZ713" i="6"/>
  <c r="BA718" i="6"/>
  <c r="AZ723" i="6"/>
  <c r="BA728" i="6"/>
  <c r="AZ730" i="6"/>
  <c r="BA743" i="6"/>
  <c r="AZ745" i="6"/>
  <c r="BA750" i="6"/>
  <c r="AZ755" i="6"/>
  <c r="BA760" i="6"/>
  <c r="AZ762" i="6"/>
  <c r="BA775" i="6"/>
  <c r="AZ777" i="6"/>
  <c r="BA782" i="6"/>
  <c r="AZ787" i="6"/>
  <c r="BA792" i="6"/>
  <c r="AZ794" i="6"/>
  <c r="BA807" i="6"/>
  <c r="AZ809" i="6"/>
  <c r="BA814" i="6"/>
  <c r="AZ819" i="6"/>
  <c r="BA824" i="6"/>
  <c r="AZ826" i="6"/>
  <c r="BA839" i="6"/>
  <c r="AZ841" i="6"/>
  <c r="BA846" i="6"/>
  <c r="AZ851" i="6"/>
  <c r="BA856" i="6"/>
  <c r="AZ858" i="6"/>
  <c r="BA871" i="6"/>
  <c r="AZ873" i="6"/>
  <c r="BA878" i="6"/>
  <c r="BA840" i="6"/>
  <c r="AZ857" i="6"/>
  <c r="AZ883" i="6"/>
  <c r="BA887" i="6"/>
  <c r="AZ889" i="6"/>
  <c r="BA904" i="6"/>
  <c r="AZ906" i="6"/>
  <c r="BA910" i="6"/>
  <c r="AZ915" i="6"/>
  <c r="BA919" i="6"/>
  <c r="AZ921" i="6"/>
  <c r="BA936" i="6"/>
  <c r="AZ938" i="6"/>
  <c r="BA942" i="6"/>
  <c r="AZ947" i="6"/>
  <c r="BA951" i="6"/>
  <c r="AZ953" i="6"/>
  <c r="BA968" i="6"/>
  <c r="AZ970" i="6"/>
  <c r="BA974" i="6"/>
  <c r="AZ979" i="6"/>
  <c r="BA983" i="6"/>
  <c r="AZ985" i="6"/>
  <c r="BA1000" i="6"/>
  <c r="AZ1002" i="6"/>
  <c r="BA1006" i="6"/>
  <c r="AZ1011" i="6"/>
  <c r="BA1015" i="6"/>
  <c r="AZ1017" i="6"/>
  <c r="BA1032" i="6"/>
  <c r="AZ1034" i="6"/>
  <c r="BA1038" i="6"/>
  <c r="AZ1043" i="6"/>
  <c r="BA1047" i="6"/>
  <c r="AZ1049" i="6"/>
  <c r="BA1668" i="6"/>
  <c r="BA1670" i="6"/>
  <c r="BA1672" i="6"/>
  <c r="BA1674" i="6"/>
  <c r="BA1676" i="6"/>
  <c r="BA1678" i="6"/>
  <c r="BA1680" i="6"/>
  <c r="BA1682" i="6"/>
  <c r="BA1684" i="6"/>
  <c r="BA1686" i="6"/>
  <c r="BA1688" i="6"/>
  <c r="BA1690" i="6"/>
  <c r="BA1692" i="6"/>
  <c r="BA1694" i="6"/>
  <c r="BA1696" i="6"/>
  <c r="BA1698" i="6"/>
  <c r="BA1700" i="6"/>
  <c r="BA1702" i="6"/>
  <c r="BA1704" i="6"/>
  <c r="BA1706" i="6"/>
  <c r="BA1708" i="6"/>
  <c r="BA1710" i="6"/>
  <c r="BA1712" i="6"/>
  <c r="BA1714" i="6"/>
  <c r="BA1716" i="6"/>
  <c r="BA1718" i="6"/>
  <c r="BA1720" i="6"/>
  <c r="BA1722" i="6"/>
  <c r="BA1724" i="6"/>
  <c r="BA1726" i="6"/>
  <c r="BA1728" i="6"/>
  <c r="BA1730" i="6"/>
  <c r="BA1732" i="6"/>
  <c r="BA1734" i="6"/>
  <c r="BA1736" i="6"/>
  <c r="BA1738" i="6"/>
  <c r="BA1740" i="6"/>
  <c r="BA1742" i="6"/>
  <c r="BA1744" i="6"/>
  <c r="BA1746" i="6"/>
  <c r="BA1748" i="6"/>
  <c r="BA1750" i="6"/>
  <c r="BA1752" i="6"/>
  <c r="BA1754" i="6"/>
  <c r="BA1756" i="6"/>
  <c r="BA1758" i="6"/>
  <c r="BA1760" i="6"/>
  <c r="BA1762" i="6"/>
  <c r="BA1764" i="6"/>
  <c r="BA1766" i="6"/>
  <c r="BA1768" i="6"/>
  <c r="BA1770" i="6"/>
  <c r="BA1772" i="6"/>
  <c r="BA1774" i="6"/>
  <c r="BA1776" i="6"/>
  <c r="BA1778" i="6"/>
  <c r="BA1780" i="6"/>
  <c r="BA1782" i="6"/>
  <c r="BA1784" i="6"/>
  <c r="BA1786" i="6"/>
  <c r="BA1788" i="6"/>
  <c r="BA1790" i="6"/>
  <c r="BA1792" i="6"/>
  <c r="BA1794" i="6"/>
  <c r="BA1796" i="6"/>
  <c r="BA1798" i="6"/>
  <c r="BA1800" i="6"/>
  <c r="BA1802" i="6"/>
  <c r="BA1804" i="6"/>
  <c r="BA1806" i="6"/>
  <c r="BA1808" i="6"/>
  <c r="BA1810" i="6"/>
  <c r="BA1812" i="6"/>
  <c r="BA1814" i="6"/>
  <c r="BA1816" i="6"/>
  <c r="BA1818" i="6"/>
  <c r="BA1820" i="6"/>
  <c r="BA1822" i="6"/>
  <c r="BA1824" i="6"/>
  <c r="BA1826" i="6"/>
  <c r="BA1828" i="6"/>
  <c r="BA1830" i="6"/>
  <c r="BA1832" i="6"/>
  <c r="BA1834" i="6"/>
  <c r="BA1836" i="6"/>
  <c r="BA1838" i="6"/>
  <c r="BA1840" i="6"/>
  <c r="BA1842" i="6"/>
  <c r="BA1844" i="6"/>
  <c r="BA1846" i="6"/>
  <c r="BA1848" i="6"/>
  <c r="BA1850" i="6"/>
  <c r="BA1852" i="6"/>
  <c r="BA1854" i="6"/>
  <c r="BA1856" i="6"/>
  <c r="BA1858" i="6"/>
  <c r="BA1860" i="6"/>
  <c r="BA1862" i="6"/>
  <c r="BA1864" i="6"/>
  <c r="BA1866" i="6"/>
  <c r="BA1868" i="6"/>
  <c r="BA1870" i="6"/>
  <c r="BA1872" i="6"/>
  <c r="BA1874" i="6"/>
  <c r="BA1876" i="6"/>
  <c r="BA1878" i="6"/>
  <c r="BA1880" i="6"/>
  <c r="BA1882" i="6"/>
  <c r="BA1884" i="6"/>
  <c r="BA1886" i="6"/>
  <c r="BA1888" i="6"/>
  <c r="BA1890" i="6"/>
  <c r="BA1892" i="6"/>
  <c r="BA1894" i="6"/>
  <c r="BA1896" i="6"/>
  <c r="BA1898" i="6"/>
  <c r="BA1900" i="6"/>
  <c r="BA1902" i="6"/>
  <c r="BA1904" i="6"/>
  <c r="BA1906" i="6"/>
  <c r="BA1908" i="6"/>
  <c r="BA1910" i="6"/>
  <c r="BA1912" i="6"/>
  <c r="BA1914" i="6"/>
  <c r="BA1916" i="6"/>
  <c r="BA1918" i="6"/>
  <c r="BA1920" i="6"/>
  <c r="BA1922" i="6"/>
  <c r="BA1924" i="6"/>
  <c r="BA1926" i="6"/>
  <c r="BA1928" i="6"/>
  <c r="BA1930" i="6"/>
  <c r="BA1932" i="6"/>
  <c r="BA1934" i="6"/>
  <c r="BA1936" i="6"/>
  <c r="BA1938" i="6"/>
  <c r="BA1940" i="6"/>
  <c r="BA1942" i="6"/>
  <c r="BA1944" i="6"/>
  <c r="BA1946" i="6"/>
  <c r="BA1948" i="6"/>
  <c r="BA1950" i="6"/>
  <c r="BA1952" i="6"/>
  <c r="BA1954" i="6"/>
  <c r="BA1956" i="6"/>
  <c r="BA1958" i="6"/>
  <c r="BA1960" i="6"/>
  <c r="BA1962" i="6"/>
  <c r="BA1964" i="6"/>
  <c r="BA1966" i="6"/>
  <c r="BA1968" i="6"/>
  <c r="BA1970" i="6"/>
  <c r="BA1972" i="6"/>
  <c r="BA1974" i="6"/>
  <c r="BA1976" i="6"/>
  <c r="BA1978" i="6"/>
  <c r="BA1980" i="6"/>
  <c r="BA1982" i="6"/>
  <c r="BA1984" i="6"/>
  <c r="BA1986" i="6"/>
  <c r="BA1988" i="6"/>
  <c r="BA1990" i="6"/>
  <c r="BA1992" i="6"/>
  <c r="BA1994" i="6"/>
  <c r="BA1996" i="6"/>
  <c r="BA1998" i="6"/>
  <c r="BA2000" i="6"/>
  <c r="BA2002" i="6"/>
  <c r="BA2004" i="6"/>
  <c r="BA2006" i="6"/>
  <c r="BA2008" i="6"/>
  <c r="BA2010" i="6"/>
  <c r="BA2012" i="6"/>
  <c r="BA2014" i="6"/>
  <c r="BA2016" i="6"/>
  <c r="BA2018" i="6"/>
  <c r="BA2020" i="6"/>
  <c r="BA2022" i="6"/>
  <c r="BA2024" i="6"/>
  <c r="BA2026" i="6"/>
  <c r="BA2028" i="6"/>
  <c r="BA2030" i="6"/>
  <c r="BA2032" i="6"/>
  <c r="BA2034" i="6"/>
  <c r="BA2036" i="6"/>
  <c r="BA2038" i="6"/>
  <c r="BA2040" i="6"/>
  <c r="BA2042" i="6"/>
  <c r="BA2044" i="6"/>
  <c r="BA2046" i="6"/>
  <c r="BA2048" i="6"/>
  <c r="BA2050" i="6"/>
  <c r="BA2052" i="6"/>
  <c r="BA2054" i="6"/>
  <c r="BA2056" i="6"/>
  <c r="BA2058" i="6"/>
  <c r="BA2060" i="6"/>
  <c r="BA2062" i="6"/>
  <c r="BA2064" i="6"/>
  <c r="BA2066" i="6"/>
  <c r="BA2068" i="6"/>
  <c r="BA2070" i="6"/>
  <c r="BA2072" i="6"/>
  <c r="BA2074" i="6"/>
  <c r="BA2076" i="6"/>
  <c r="BA2078" i="6"/>
  <c r="BA2080" i="6"/>
  <c r="BA2082" i="6"/>
  <c r="BA2084" i="6"/>
  <c r="BA2086" i="6"/>
  <c r="BA2088" i="6"/>
  <c r="BA2090" i="6"/>
  <c r="BA2092" i="6"/>
  <c r="BA2094" i="6"/>
  <c r="BA2096" i="6"/>
  <c r="AZ810" i="6"/>
  <c r="BA855" i="6"/>
  <c r="BA862" i="6"/>
  <c r="AZ867" i="6"/>
  <c r="AZ874" i="6"/>
  <c r="BA1341" i="6"/>
  <c r="AZ1343" i="6"/>
  <c r="BA1349" i="6"/>
  <c r="AZ1351" i="6"/>
  <c r="BA1357" i="6"/>
  <c r="AZ1359" i="6"/>
  <c r="BA1365" i="6"/>
  <c r="AZ1367" i="6"/>
  <c r="BA1373" i="6"/>
  <c r="AZ1375" i="6"/>
  <c r="BA1381" i="6"/>
  <c r="AZ1383" i="6"/>
  <c r="BA1389" i="6"/>
  <c r="AZ1391" i="6"/>
  <c r="BA1397" i="6"/>
  <c r="AZ1399" i="6"/>
  <c r="BA1405" i="6"/>
  <c r="AZ1407" i="6"/>
  <c r="BA1413" i="6"/>
  <c r="AZ1415" i="6"/>
  <c r="BA1421" i="6"/>
  <c r="AZ1423" i="6"/>
  <c r="BA1429" i="6"/>
  <c r="AZ1431" i="6"/>
  <c r="BA1437" i="6"/>
  <c r="AZ1439" i="6"/>
  <c r="BA1445" i="6"/>
  <c r="AZ1447" i="6"/>
  <c r="BA1453" i="6"/>
  <c r="AZ1455" i="6"/>
  <c r="BA1461" i="6"/>
  <c r="AZ1463" i="6"/>
  <c r="BA1469" i="6"/>
  <c r="AZ1471" i="6"/>
  <c r="BA1477" i="6"/>
  <c r="AZ1479" i="6"/>
  <c r="BA1485" i="6"/>
  <c r="AZ1487" i="6"/>
  <c r="BA1493" i="6"/>
  <c r="AZ1495" i="6"/>
  <c r="BA1501" i="6"/>
  <c r="AZ1503" i="6"/>
  <c r="BA1509" i="6"/>
  <c r="AZ1511" i="6"/>
  <c r="BA1517" i="6"/>
  <c r="AZ1519" i="6"/>
  <c r="BA1525" i="6"/>
  <c r="AZ1527" i="6"/>
  <c r="BA1533" i="6"/>
  <c r="AZ1535" i="6"/>
  <c r="BA1541" i="6"/>
  <c r="AZ1543" i="6"/>
  <c r="BA1549" i="6"/>
  <c r="AZ1551" i="6"/>
  <c r="BA1557" i="6"/>
  <c r="AZ1559" i="6"/>
  <c r="BA1565" i="6"/>
  <c r="AZ1567" i="6"/>
  <c r="BA1573" i="6"/>
  <c r="AZ1575" i="6"/>
  <c r="BA1581" i="6"/>
  <c r="AZ1583" i="6"/>
  <c r="BA1589" i="6"/>
  <c r="AZ1591" i="6"/>
  <c r="BA1597" i="6"/>
  <c r="AZ1599" i="6"/>
  <c r="BA1605" i="6"/>
  <c r="AZ1607" i="6"/>
  <c r="BA1613" i="6"/>
  <c r="AZ1618" i="6"/>
  <c r="BA1621" i="6"/>
  <c r="AZ1626" i="6"/>
  <c r="BA1629" i="6"/>
  <c r="AZ1634" i="6"/>
  <c r="BA1637" i="6"/>
  <c r="AZ1642" i="6"/>
  <c r="BA1645" i="6"/>
  <c r="AZ1650" i="6"/>
  <c r="BA1653" i="6"/>
  <c r="AZ1658" i="6"/>
  <c r="BA1661" i="6"/>
  <c r="AZ1666" i="6"/>
  <c r="BA808" i="6"/>
  <c r="AZ825" i="6"/>
  <c r="BA872" i="6"/>
  <c r="BA888" i="6"/>
  <c r="AZ890" i="6"/>
  <c r="BA894" i="6"/>
  <c r="AZ899" i="6"/>
  <c r="BA903" i="6"/>
  <c r="AZ905" i="6"/>
  <c r="BA920" i="6"/>
  <c r="AZ922" i="6"/>
  <c r="BA926" i="6"/>
  <c r="AZ931" i="6"/>
  <c r="BA935" i="6"/>
  <c r="AZ937" i="6"/>
  <c r="BA952" i="6"/>
  <c r="AZ954" i="6"/>
  <c r="BA958" i="6"/>
  <c r="AZ963" i="6"/>
  <c r="BA967" i="6"/>
  <c r="AZ969" i="6"/>
  <c r="BA984" i="6"/>
  <c r="AZ986" i="6"/>
  <c r="BA990" i="6"/>
  <c r="AZ995" i="6"/>
  <c r="BA999" i="6"/>
  <c r="AZ1001" i="6"/>
  <c r="BA1016" i="6"/>
  <c r="AZ1018" i="6"/>
  <c r="BA1022" i="6"/>
  <c r="AZ1027" i="6"/>
  <c r="BA1031" i="6"/>
  <c r="AZ1033" i="6"/>
  <c r="BA1048" i="6"/>
  <c r="AZ1050" i="6"/>
  <c r="BA1054" i="6"/>
  <c r="AZ1059" i="6"/>
  <c r="AZ1669" i="6"/>
  <c r="AZ1671" i="6"/>
  <c r="AZ1673" i="6"/>
  <c r="AZ1675" i="6"/>
  <c r="AZ1677" i="6"/>
  <c r="AZ1679" i="6"/>
  <c r="AZ1681" i="6"/>
  <c r="AZ1683" i="6"/>
  <c r="AZ1685" i="6"/>
  <c r="AZ1687" i="6"/>
  <c r="AZ1689" i="6"/>
  <c r="AZ1691" i="6"/>
  <c r="AZ1693" i="6"/>
  <c r="AZ1695" i="6"/>
  <c r="AZ1697" i="6"/>
  <c r="AZ1699" i="6"/>
  <c r="AZ1701" i="6"/>
  <c r="AZ1703" i="6"/>
  <c r="AZ1705" i="6"/>
  <c r="AZ1707" i="6"/>
  <c r="AZ1709" i="6"/>
  <c r="AZ1711" i="6"/>
  <c r="AZ1713" i="6"/>
  <c r="AZ1715" i="6"/>
  <c r="AZ1717" i="6"/>
  <c r="AZ1719" i="6"/>
  <c r="AZ1721" i="6"/>
  <c r="AZ1723" i="6"/>
  <c r="AZ1725" i="6"/>
  <c r="AZ1727" i="6"/>
  <c r="AZ1729" i="6"/>
  <c r="AZ1731" i="6"/>
  <c r="AZ1733" i="6"/>
  <c r="AZ1735" i="6"/>
  <c r="AZ1737" i="6"/>
  <c r="AZ1739" i="6"/>
  <c r="AZ1741" i="6"/>
  <c r="AZ1743" i="6"/>
  <c r="AZ1745" i="6"/>
  <c r="AZ1747" i="6"/>
  <c r="AZ1749" i="6"/>
  <c r="AZ1751" i="6"/>
  <c r="AZ1753" i="6"/>
  <c r="AZ1755" i="6"/>
  <c r="AZ1757" i="6"/>
  <c r="AZ1759" i="6"/>
  <c r="AZ1761" i="6"/>
  <c r="AZ1763" i="6"/>
  <c r="AZ1765" i="6"/>
  <c r="AZ1767" i="6"/>
  <c r="AZ1769" i="6"/>
  <c r="AZ1771" i="6"/>
  <c r="AZ1773" i="6"/>
  <c r="AZ1775" i="6"/>
  <c r="AZ1777" i="6"/>
  <c r="AZ1779" i="6"/>
  <c r="AZ1781" i="6"/>
  <c r="AZ1783" i="6"/>
  <c r="AZ1785" i="6"/>
  <c r="AZ1787" i="6"/>
  <c r="AZ1789" i="6"/>
  <c r="AZ1791" i="6"/>
  <c r="AZ1793" i="6"/>
  <c r="AZ1795" i="6"/>
  <c r="AZ1797" i="6"/>
  <c r="AZ1799" i="6"/>
  <c r="AZ1801" i="6"/>
  <c r="AZ1803" i="6"/>
  <c r="AZ1805" i="6"/>
  <c r="AZ1807" i="6"/>
  <c r="AZ1809" i="6"/>
  <c r="AZ1811" i="6"/>
  <c r="AZ1813" i="6"/>
  <c r="AZ1815" i="6"/>
  <c r="AZ1817" i="6"/>
  <c r="AZ1819" i="6"/>
  <c r="AZ1821" i="6"/>
  <c r="AZ1823" i="6"/>
  <c r="AZ1825" i="6"/>
  <c r="AZ1827" i="6"/>
  <c r="AZ1829" i="6"/>
  <c r="AZ1831" i="6"/>
  <c r="AZ1833" i="6"/>
  <c r="AZ1835" i="6"/>
  <c r="AZ1837" i="6"/>
  <c r="AZ1839" i="6"/>
  <c r="AZ1841" i="6"/>
  <c r="AZ1843" i="6"/>
  <c r="AZ1845" i="6"/>
  <c r="AZ1847" i="6"/>
  <c r="AZ1849" i="6"/>
  <c r="AZ1851" i="6"/>
  <c r="AZ1853" i="6"/>
  <c r="AZ1855" i="6"/>
  <c r="AZ1857" i="6"/>
  <c r="AZ1859" i="6"/>
  <c r="AZ1861" i="6"/>
  <c r="AZ1863" i="6"/>
  <c r="AZ1865" i="6"/>
  <c r="AZ1867" i="6"/>
  <c r="AZ1869" i="6"/>
  <c r="AZ1871" i="6"/>
  <c r="AZ1873" i="6"/>
  <c r="AZ1875" i="6"/>
  <c r="AZ1877" i="6"/>
  <c r="AZ1879" i="6"/>
  <c r="AZ1881" i="6"/>
  <c r="AZ1883" i="6"/>
  <c r="AZ1885" i="6"/>
  <c r="AZ1887" i="6"/>
  <c r="AZ1889" i="6"/>
  <c r="AZ1891" i="6"/>
  <c r="AZ1893" i="6"/>
  <c r="AZ1895" i="6"/>
  <c r="AZ1897" i="6"/>
  <c r="AZ1899" i="6"/>
  <c r="AZ1901" i="6"/>
  <c r="AZ1903" i="6"/>
  <c r="AZ1905" i="6"/>
  <c r="AZ1907" i="6"/>
  <c r="AZ1909" i="6"/>
  <c r="AZ1911" i="6"/>
  <c r="AZ1913" i="6"/>
  <c r="AZ1915" i="6"/>
  <c r="AZ1917" i="6"/>
  <c r="AZ1919" i="6"/>
  <c r="AZ1921" i="6"/>
  <c r="AZ1923" i="6"/>
  <c r="AZ1925" i="6"/>
  <c r="AZ1927" i="6"/>
  <c r="AZ1929" i="6"/>
  <c r="AZ1931" i="6"/>
  <c r="AZ1933" i="6"/>
  <c r="AZ1935" i="6"/>
  <c r="AZ1937" i="6"/>
  <c r="AZ1939" i="6"/>
  <c r="AZ1941" i="6"/>
  <c r="AZ1943" i="6"/>
  <c r="AZ1945" i="6"/>
  <c r="AZ1947" i="6"/>
  <c r="AZ1949" i="6"/>
  <c r="AZ1951" i="6"/>
  <c r="AZ1953" i="6"/>
  <c r="AZ1955" i="6"/>
  <c r="AZ1957" i="6"/>
  <c r="AZ1959" i="6"/>
  <c r="AZ1961" i="6"/>
  <c r="AZ1963" i="6"/>
  <c r="AZ1965" i="6"/>
  <c r="AZ1967" i="6"/>
  <c r="AZ1969" i="6"/>
  <c r="AZ1971" i="6"/>
  <c r="AZ1973" i="6"/>
  <c r="AZ1975" i="6"/>
  <c r="AZ1977" i="6"/>
  <c r="AZ1979" i="6"/>
  <c r="AZ1981" i="6"/>
  <c r="AZ1983" i="6"/>
  <c r="AZ1985" i="6"/>
  <c r="AZ1987" i="6"/>
  <c r="AZ1989" i="6"/>
  <c r="AZ1991" i="6"/>
  <c r="AZ1993" i="6"/>
  <c r="AZ1995" i="6"/>
  <c r="AZ1997" i="6"/>
  <c r="AZ1999" i="6"/>
  <c r="AZ2001" i="6"/>
  <c r="AZ2003" i="6"/>
  <c r="AZ2005" i="6"/>
  <c r="AZ2007" i="6"/>
  <c r="AZ2009" i="6"/>
  <c r="AZ2011" i="6"/>
  <c r="AZ2013" i="6"/>
  <c r="AZ2015" i="6"/>
  <c r="AZ2017" i="6"/>
  <c r="AZ2019" i="6"/>
  <c r="AZ2021" i="6"/>
  <c r="AZ2023" i="6"/>
  <c r="AZ2025" i="6"/>
  <c r="AZ2027" i="6"/>
  <c r="AZ2029" i="6"/>
  <c r="AZ2031" i="6"/>
  <c r="AZ2033" i="6"/>
  <c r="AZ2035" i="6"/>
  <c r="AZ2037" i="6"/>
  <c r="AZ2039" i="6"/>
  <c r="AZ2041" i="6"/>
  <c r="AZ2043" i="6"/>
  <c r="AZ2045" i="6"/>
  <c r="AZ2047" i="6"/>
  <c r="AZ2049" i="6"/>
  <c r="AZ2051" i="6"/>
  <c r="AZ2053" i="6"/>
  <c r="AZ2055" i="6"/>
  <c r="AZ2057" i="6"/>
  <c r="AZ2059" i="6"/>
  <c r="AZ2061" i="6"/>
  <c r="AZ2063" i="6"/>
  <c r="AZ2065" i="6"/>
  <c r="AZ2067" i="6"/>
  <c r="AZ2069" i="6"/>
  <c r="AZ2071" i="6"/>
  <c r="AZ2073" i="6"/>
  <c r="AZ2075" i="6"/>
  <c r="AZ2077" i="6"/>
  <c r="AZ2079" i="6"/>
  <c r="AZ2081" i="6"/>
  <c r="AZ2083" i="6"/>
  <c r="AZ2085" i="6"/>
  <c r="AZ2087" i="6"/>
  <c r="AZ2089" i="6"/>
  <c r="AZ2091" i="6"/>
  <c r="AZ2093" i="6"/>
  <c r="AZ2095" i="6"/>
  <c r="AZ5" i="6"/>
  <c r="BA823" i="6"/>
  <c r="BA830" i="6"/>
  <c r="AZ835" i="6"/>
  <c r="AZ842" i="6"/>
  <c r="BA1342" i="6"/>
  <c r="AZ1344" i="6"/>
  <c r="BA1350" i="6"/>
  <c r="AZ1352" i="6"/>
  <c r="BA1358" i="6"/>
  <c r="AZ1360" i="6"/>
  <c r="BA1366" i="6"/>
  <c r="AZ1368" i="6"/>
  <c r="BA1374" i="6"/>
  <c r="AZ1376" i="6"/>
  <c r="BA1382" i="6"/>
  <c r="AZ1384" i="6"/>
  <c r="BA1390" i="6"/>
  <c r="AZ1392" i="6"/>
  <c r="BA1398" i="6"/>
  <c r="AZ1400" i="6"/>
  <c r="BA1406" i="6"/>
  <c r="AZ1408" i="6"/>
  <c r="BA1414" i="6"/>
  <c r="AZ1416" i="6"/>
  <c r="BA1422" i="6"/>
  <c r="AZ1424" i="6"/>
  <c r="BA1430" i="6"/>
  <c r="AZ1432" i="6"/>
  <c r="BA1438" i="6"/>
  <c r="AZ1440" i="6"/>
  <c r="BA1446" i="6"/>
  <c r="AZ1448" i="6"/>
  <c r="BA1454" i="6"/>
  <c r="AZ1456" i="6"/>
  <c r="BA1462" i="6"/>
  <c r="AZ1464" i="6"/>
  <c r="BA1470" i="6"/>
  <c r="AZ1472" i="6"/>
  <c r="BA1478" i="6"/>
  <c r="AZ1480" i="6"/>
  <c r="BA1486" i="6"/>
  <c r="AZ1488" i="6"/>
  <c r="BA1494" i="6"/>
  <c r="AZ1496" i="6"/>
  <c r="BA1502" i="6"/>
  <c r="AZ1504" i="6"/>
  <c r="BA1510" i="6"/>
  <c r="AZ1512" i="6"/>
  <c r="BA1518" i="6"/>
  <c r="AZ1520" i="6"/>
  <c r="BA1526" i="6"/>
  <c r="AZ1528" i="6"/>
  <c r="BA1534" i="6"/>
  <c r="AZ1536" i="6"/>
  <c r="BA1542" i="6"/>
  <c r="AZ1544" i="6"/>
  <c r="BA1550" i="6"/>
  <c r="AZ1552" i="6"/>
  <c r="BA1558" i="6"/>
  <c r="AZ1560" i="6"/>
  <c r="BA1566" i="6"/>
  <c r="AZ1568" i="6"/>
  <c r="BA1574" i="6"/>
  <c r="AZ1576" i="6"/>
  <c r="BA1582" i="6"/>
  <c r="AZ1584" i="6"/>
  <c r="BA1590" i="6"/>
  <c r="AZ1592" i="6"/>
  <c r="BA1598" i="6"/>
  <c r="AZ1600" i="6"/>
  <c r="BA1606" i="6"/>
  <c r="AZ1608" i="6"/>
  <c r="AZ1614" i="6"/>
  <c r="BA1617" i="6"/>
  <c r="AZ1622" i="6"/>
  <c r="BA1625" i="6"/>
  <c r="AZ1630" i="6"/>
  <c r="BA1633" i="6"/>
  <c r="AZ1638" i="6"/>
  <c r="BA1641" i="6"/>
  <c r="AZ1646" i="6"/>
  <c r="BA1649" i="6"/>
  <c r="AZ1654" i="6"/>
  <c r="BA1657" i="6"/>
  <c r="AZ1662" i="6"/>
  <c r="BA1665" i="6"/>
  <c r="AZ1060" i="6"/>
  <c r="AZ1052" i="6"/>
  <c r="AZ1044" i="6"/>
  <c r="AZ1036" i="6"/>
  <c r="AZ1028" i="6"/>
  <c r="AZ1020" i="6"/>
  <c r="AZ1012" i="6"/>
  <c r="AZ1004" i="6"/>
  <c r="AZ996" i="6"/>
  <c r="AZ988" i="6"/>
  <c r="AZ980" i="6"/>
  <c r="AZ972" i="6"/>
  <c r="AZ964" i="6"/>
  <c r="AZ956" i="6"/>
  <c r="AZ948" i="6"/>
  <c r="AZ940" i="6"/>
  <c r="AZ932" i="6"/>
  <c r="AZ924" i="6"/>
  <c r="AZ916" i="6"/>
  <c r="AZ908" i="6"/>
  <c r="AZ900" i="6"/>
  <c r="AZ892" i="6"/>
  <c r="AZ884" i="6"/>
  <c r="AZ876" i="6"/>
  <c r="AZ868" i="6"/>
  <c r="AZ860" i="6"/>
  <c r="AZ852" i="6"/>
  <c r="AZ844" i="6"/>
  <c r="AZ836" i="6"/>
  <c r="AZ828" i="6"/>
  <c r="AZ820" i="6"/>
  <c r="AZ812" i="6"/>
  <c r="AZ804" i="6"/>
  <c r="AZ796" i="6"/>
  <c r="AZ788" i="6"/>
  <c r="AZ780" i="6"/>
  <c r="AZ772" i="6"/>
  <c r="AZ764" i="6"/>
  <c r="AZ756" i="6"/>
  <c r="AZ748" i="6"/>
  <c r="AZ740" i="6"/>
  <c r="AZ732" i="6"/>
  <c r="AZ724" i="6"/>
  <c r="AZ716" i="6"/>
  <c r="AZ708" i="6"/>
  <c r="AZ700" i="6"/>
  <c r="AZ692" i="6"/>
  <c r="AZ684" i="6"/>
  <c r="AZ676" i="6"/>
  <c r="AZ668" i="6"/>
  <c r="AZ660" i="6"/>
  <c r="AZ652" i="6"/>
  <c r="AZ644" i="6"/>
  <c r="AZ636" i="6"/>
  <c r="AZ628" i="6"/>
  <c r="AZ620" i="6"/>
  <c r="AZ612" i="6"/>
  <c r="AZ604" i="6"/>
  <c r="AZ596" i="6"/>
  <c r="AZ588" i="6"/>
  <c r="AZ580" i="6"/>
  <c r="AZ572" i="6"/>
  <c r="AZ564" i="6"/>
  <c r="AZ556" i="6"/>
  <c r="AZ548" i="6"/>
  <c r="AZ540" i="6"/>
  <c r="AZ532" i="6"/>
  <c r="AZ524" i="6"/>
  <c r="AZ516" i="6"/>
  <c r="AZ508" i="6"/>
  <c r="AZ500" i="6"/>
  <c r="AZ492" i="6"/>
  <c r="AZ484" i="6"/>
  <c r="AZ454" i="6"/>
  <c r="AZ422" i="6"/>
  <c r="AZ390" i="6"/>
  <c r="AZ358" i="6"/>
  <c r="AZ326" i="6"/>
  <c r="AZ294" i="6"/>
  <c r="AZ262" i="6"/>
  <c r="AZ230" i="6"/>
  <c r="AZ198" i="6"/>
  <c r="AZ153" i="6"/>
  <c r="AZ129" i="6"/>
  <c r="AZ82" i="6"/>
  <c r="AZ70" i="6"/>
  <c r="AZ25" i="6"/>
  <c r="AZ188" i="6"/>
  <c r="AZ156" i="6"/>
  <c r="AZ124" i="6"/>
  <c r="AZ92" i="6"/>
  <c r="AZ60" i="6"/>
  <c r="AZ28" i="6"/>
  <c r="BT5" i="8"/>
  <c r="AZ472" i="6"/>
  <c r="AZ463" i="6"/>
  <c r="AZ440" i="6"/>
  <c r="AZ431" i="6"/>
  <c r="AZ408" i="6"/>
  <c r="AZ399" i="6"/>
  <c r="AZ376" i="6"/>
  <c r="AZ367" i="6"/>
  <c r="AZ344" i="6"/>
  <c r="AZ335" i="6"/>
  <c r="AZ312" i="6"/>
  <c r="AZ303" i="6"/>
  <c r="AZ280" i="6"/>
  <c r="AZ271" i="6"/>
  <c r="AZ248" i="6"/>
  <c r="AZ239" i="6"/>
  <c r="AZ216" i="6"/>
  <c r="AZ207" i="6"/>
  <c r="AZ186" i="6"/>
  <c r="AZ148" i="6"/>
  <c r="AZ136" i="6"/>
  <c r="AZ96" i="6"/>
  <c r="AZ77" i="6"/>
  <c r="AZ58" i="6"/>
  <c r="AZ20" i="6"/>
  <c r="AZ8" i="6"/>
  <c r="AZ473" i="6"/>
  <c r="AZ465" i="6"/>
  <c r="AZ457" i="6"/>
  <c r="AZ449" i="6"/>
  <c r="AZ441" i="6"/>
  <c r="AZ433" i="6"/>
  <c r="AZ425" i="6"/>
  <c r="AZ417" i="6"/>
  <c r="AZ409" i="6"/>
  <c r="AZ401" i="6"/>
  <c r="AZ393" i="6"/>
  <c r="AZ385" i="6"/>
  <c r="AZ377" i="6"/>
  <c r="AZ369" i="6"/>
  <c r="AZ361" i="6"/>
  <c r="AZ353" i="6"/>
  <c r="AZ345" i="6"/>
  <c r="AZ337" i="6"/>
  <c r="AZ329" i="6"/>
  <c r="AZ321" i="6"/>
  <c r="AZ313" i="6"/>
  <c r="AZ305" i="6"/>
  <c r="AZ297" i="6"/>
  <c r="AZ289" i="6"/>
  <c r="AZ281" i="6"/>
  <c r="AZ273" i="6"/>
  <c r="AZ265" i="6"/>
  <c r="AZ257" i="6"/>
  <c r="AZ249" i="6"/>
  <c r="AZ241" i="6"/>
  <c r="AZ233" i="6"/>
  <c r="AZ225" i="6"/>
  <c r="AZ217" i="6"/>
  <c r="AZ209" i="6"/>
  <c r="AZ201" i="6"/>
  <c r="AZ193" i="6"/>
  <c r="AZ174" i="6"/>
  <c r="AZ165" i="6"/>
  <c r="AZ142" i="6"/>
  <c r="AZ133" i="6"/>
  <c r="AZ110" i="6"/>
  <c r="AZ101" i="6"/>
  <c r="AZ78" i="6"/>
  <c r="AZ69" i="6"/>
  <c r="AZ46" i="6"/>
  <c r="AZ37" i="6"/>
  <c r="AZ14" i="6"/>
  <c r="AZ191" i="6"/>
  <c r="AZ183" i="6"/>
  <c r="AZ175" i="6"/>
  <c r="AZ167" i="6"/>
  <c r="AZ159" i="6"/>
  <c r="AZ151" i="6"/>
  <c r="AZ143" i="6"/>
  <c r="AZ135" i="6"/>
  <c r="AZ127" i="6"/>
  <c r="AZ119" i="6"/>
  <c r="AZ111" i="6"/>
  <c r="AZ103" i="6"/>
  <c r="AZ95" i="6"/>
  <c r="AZ87" i="6"/>
  <c r="AZ79" i="6"/>
  <c r="AZ71" i="6"/>
  <c r="AZ63" i="6"/>
  <c r="AZ55" i="6"/>
  <c r="AZ47" i="6"/>
  <c r="AZ39" i="6"/>
  <c r="AZ31" i="6"/>
  <c r="AZ23" i="6"/>
  <c r="AZ15" i="6"/>
  <c r="AZ7" i="6"/>
  <c r="AZ1056" i="6"/>
  <c r="AZ1048" i="6"/>
  <c r="AZ1040" i="6"/>
  <c r="AZ1032" i="6"/>
  <c r="AZ1024" i="6"/>
  <c r="AZ1016" i="6"/>
  <c r="AZ1008" i="6"/>
  <c r="AZ1000" i="6"/>
  <c r="AZ992" i="6"/>
  <c r="AZ984" i="6"/>
  <c r="AZ976" i="6"/>
  <c r="AZ968" i="6"/>
  <c r="AZ960" i="6"/>
  <c r="AZ952" i="6"/>
  <c r="AZ944" i="6"/>
  <c r="AZ936" i="6"/>
  <c r="AZ928" i="6"/>
  <c r="AZ920" i="6"/>
  <c r="AZ912" i="6"/>
  <c r="AZ904" i="6"/>
  <c r="AZ896" i="6"/>
  <c r="AZ888" i="6"/>
  <c r="AZ880" i="6"/>
  <c r="AZ872" i="6"/>
  <c r="AZ864" i="6"/>
  <c r="AZ856" i="6"/>
  <c r="AZ848" i="6"/>
  <c r="AZ840" i="6"/>
  <c r="AZ832" i="6"/>
  <c r="AZ824" i="6"/>
  <c r="AZ816" i="6"/>
  <c r="AZ808" i="6"/>
  <c r="AZ800" i="6"/>
  <c r="AZ792" i="6"/>
  <c r="AZ784" i="6"/>
  <c r="AZ776" i="6"/>
  <c r="AZ768" i="6"/>
  <c r="AZ760" i="6"/>
  <c r="AZ752" i="6"/>
  <c r="AZ744" i="6"/>
  <c r="AZ736" i="6"/>
  <c r="AZ728" i="6"/>
  <c r="AZ720" i="6"/>
  <c r="AZ712" i="6"/>
  <c r="AZ704" i="6"/>
  <c r="AZ696" i="6"/>
  <c r="AZ688" i="6"/>
  <c r="AZ680" i="6"/>
  <c r="AZ672" i="6"/>
  <c r="AZ664" i="6"/>
  <c r="AZ656" i="6"/>
  <c r="AZ648" i="6"/>
  <c r="AZ640" i="6"/>
  <c r="AZ632" i="6"/>
  <c r="AZ624" i="6"/>
  <c r="AZ616" i="6"/>
  <c r="AZ608" i="6"/>
  <c r="AZ600" i="6"/>
  <c r="AZ592" i="6"/>
  <c r="AZ584" i="6"/>
  <c r="AZ576" i="6"/>
  <c r="AZ568" i="6"/>
  <c r="AZ560" i="6"/>
  <c r="AZ552" i="6"/>
  <c r="AZ544" i="6"/>
  <c r="AZ536" i="6"/>
  <c r="AZ528" i="6"/>
  <c r="AZ520" i="6"/>
  <c r="AZ512" i="6"/>
  <c r="AZ504" i="6"/>
  <c r="AZ496" i="6"/>
  <c r="AZ488" i="6"/>
  <c r="AZ480" i="6"/>
  <c r="AZ470" i="6"/>
  <c r="AZ438" i="6"/>
  <c r="AZ406" i="6"/>
  <c r="AZ374" i="6"/>
  <c r="AZ342" i="6"/>
  <c r="AZ310" i="6"/>
  <c r="AZ278" i="6"/>
  <c r="AZ246" i="6"/>
  <c r="AZ214" i="6"/>
  <c r="AZ146" i="6"/>
  <c r="AZ134" i="6"/>
  <c r="AZ89" i="6"/>
  <c r="AZ65" i="6"/>
  <c r="AZ18" i="6"/>
  <c r="AZ6" i="6"/>
  <c r="AZ172" i="6"/>
  <c r="AZ140" i="6"/>
  <c r="AZ108" i="6"/>
  <c r="AZ76" i="6"/>
  <c r="AZ44" i="6"/>
  <c r="AZ12" i="6"/>
  <c r="AZ456" i="6"/>
  <c r="AZ447" i="6"/>
  <c r="AZ424" i="6"/>
  <c r="AZ415" i="6"/>
  <c r="AZ392" i="6"/>
  <c r="AZ383" i="6"/>
  <c r="AZ360" i="6"/>
  <c r="AZ351" i="6"/>
  <c r="AZ328" i="6"/>
  <c r="AZ319" i="6"/>
  <c r="AZ296" i="6"/>
  <c r="AZ287" i="6"/>
  <c r="AZ264" i="6"/>
  <c r="AZ255" i="6"/>
  <c r="AZ232" i="6"/>
  <c r="AZ223" i="6"/>
  <c r="AZ200" i="6"/>
  <c r="AZ160" i="6"/>
  <c r="AZ141" i="6"/>
  <c r="AZ122" i="6"/>
  <c r="AZ84" i="6"/>
  <c r="AZ72" i="6"/>
  <c r="AZ32" i="6"/>
  <c r="AZ13" i="6"/>
  <c r="AZ477" i="6"/>
  <c r="AZ469" i="6"/>
  <c r="AZ461" i="6"/>
  <c r="AZ453" i="6"/>
  <c r="AZ445" i="6"/>
  <c r="AZ437" i="6"/>
  <c r="AZ429" i="6"/>
  <c r="AZ421" i="6"/>
  <c r="AZ413" i="6"/>
  <c r="AZ405" i="6"/>
  <c r="AZ397" i="6"/>
  <c r="AZ389" i="6"/>
  <c r="AZ381" i="6"/>
  <c r="AZ373" i="6"/>
  <c r="AZ365" i="6"/>
  <c r="AZ357" i="6"/>
  <c r="AZ349" i="6"/>
  <c r="AZ341" i="6"/>
  <c r="AZ333" i="6"/>
  <c r="AZ325" i="6"/>
  <c r="AZ317" i="6"/>
  <c r="AZ309" i="6"/>
  <c r="AZ301" i="6"/>
  <c r="AZ293" i="6"/>
  <c r="AZ285" i="6"/>
  <c r="AZ277" i="6"/>
  <c r="AZ269" i="6"/>
  <c r="AZ261" i="6"/>
  <c r="AZ253" i="6"/>
  <c r="AZ245" i="6"/>
  <c r="AZ237" i="6"/>
  <c r="AZ229" i="6"/>
  <c r="AZ221" i="6"/>
  <c r="AZ213" i="6"/>
  <c r="AZ205" i="6"/>
  <c r="AZ197" i="6"/>
  <c r="AZ190" i="6"/>
  <c r="AZ181" i="6"/>
  <c r="AZ158" i="6"/>
  <c r="AZ149" i="6"/>
  <c r="AZ126" i="6"/>
  <c r="AZ117" i="6"/>
  <c r="AZ94" i="6"/>
  <c r="AZ85" i="6"/>
  <c r="AZ62" i="6"/>
  <c r="AZ53" i="6"/>
  <c r="AZ30" i="6"/>
  <c r="AZ21" i="6"/>
  <c r="AZ187" i="6"/>
  <c r="AZ179" i="6"/>
  <c r="AZ171" i="6"/>
  <c r="AZ163" i="6"/>
  <c r="AZ155" i="6"/>
  <c r="AZ147" i="6"/>
  <c r="AZ139" i="6"/>
  <c r="AZ131" i="6"/>
  <c r="AZ123" i="6"/>
  <c r="AZ115" i="6"/>
  <c r="AZ107" i="6"/>
  <c r="AZ99" i="6"/>
  <c r="AZ91" i="6"/>
  <c r="AZ83" i="6"/>
  <c r="AZ75" i="6"/>
  <c r="AZ67" i="6"/>
  <c r="AZ59" i="6"/>
  <c r="AZ51" i="6"/>
  <c r="AZ43" i="6"/>
  <c r="AZ35" i="6"/>
  <c r="AZ27" i="6"/>
  <c r="AZ19" i="6"/>
  <c r="AZ11" i="6"/>
  <c r="K4" i="7" l="1"/>
  <c r="BU4" i="8"/>
  <c r="AZ3" i="6"/>
  <c r="K3" i="7" s="1"/>
  <c r="BA3" i="6"/>
  <c r="L3" i="7" s="1"/>
</calcChain>
</file>

<file path=xl/sharedStrings.xml><?xml version="1.0" encoding="utf-8"?>
<sst xmlns="http://schemas.openxmlformats.org/spreadsheetml/2006/main" count="28131" uniqueCount="7226">
  <si>
    <t>FX Rates</t>
  </si>
  <si>
    <t>EUR</t>
  </si>
  <si>
    <t>GBP</t>
  </si>
  <si>
    <t>Fut Cost</t>
  </si>
  <si>
    <t>Price</t>
  </si>
  <si>
    <t>Yield</t>
  </si>
  <si>
    <t>Spread</t>
  </si>
  <si>
    <t>Duration</t>
  </si>
  <si>
    <t xml:space="preserve"> </t>
  </si>
  <si>
    <t>Security</t>
  </si>
  <si>
    <t>RTG_moody_no_watch</t>
  </si>
  <si>
    <t>RTG_SP_no_watch</t>
  </si>
  <si>
    <t>CUR_MKT_CAP</t>
  </si>
  <si>
    <t>PX_BID</t>
  </si>
  <si>
    <t>YLD_CNV_BID</t>
  </si>
  <si>
    <t>SPREAD_TO_TSY_BID</t>
  </si>
  <si>
    <t>DUR_ADJ_BID</t>
  </si>
  <si>
    <t>NXT_CALL_DT</t>
  </si>
  <si>
    <t>NXT_CALL_px</t>
  </si>
  <si>
    <t>Size</t>
  </si>
  <si>
    <t>CUSIP</t>
  </si>
  <si>
    <t>Ticker</t>
  </si>
  <si>
    <t>ISSUER</t>
  </si>
  <si>
    <t>CRNCY</t>
  </si>
  <si>
    <t>CPN</t>
  </si>
  <si>
    <t>Maturity</t>
  </si>
  <si>
    <t>Moodys</t>
  </si>
  <si>
    <t>S&amp;P</t>
  </si>
  <si>
    <t>YTW</t>
  </si>
  <si>
    <t>Nx Call Dt</t>
  </si>
  <si>
    <t>Nx Call Px</t>
  </si>
  <si>
    <t>INT_Acc</t>
  </si>
  <si>
    <t>Dirty Px</t>
  </si>
  <si>
    <t>FX</t>
  </si>
  <si>
    <t>MV in USD</t>
  </si>
  <si>
    <t>Weight</t>
  </si>
  <si>
    <t>Dur Contr</t>
  </si>
  <si>
    <t>Ba1</t>
  </si>
  <si>
    <t>Ba2</t>
  </si>
  <si>
    <t>Ba3</t>
  </si>
  <si>
    <t>B1</t>
  </si>
  <si>
    <t>B2</t>
  </si>
  <si>
    <t>B3</t>
  </si>
  <si>
    <t>C</t>
  </si>
  <si>
    <t>CHK</t>
  </si>
  <si>
    <t>BB+</t>
  </si>
  <si>
    <t>BB</t>
  </si>
  <si>
    <t>BB-</t>
  </si>
  <si>
    <t>B+</t>
  </si>
  <si>
    <t>B</t>
  </si>
  <si>
    <t>B-</t>
  </si>
  <si>
    <t>Model Exposure</t>
  </si>
  <si>
    <t>Row Labels</t>
  </si>
  <si>
    <t>Sum of Weight</t>
  </si>
  <si>
    <t>039380AC4</t>
  </si>
  <si>
    <t>ACI</t>
  </si>
  <si>
    <t>XS0365314284</t>
  </si>
  <si>
    <t>001546AL4</t>
  </si>
  <si>
    <t>AIG</t>
  </si>
  <si>
    <t>AKS</t>
  </si>
  <si>
    <t>014477AM5</t>
  </si>
  <si>
    <t>36186CBY8</t>
  </si>
  <si>
    <t>ALR</t>
  </si>
  <si>
    <t>01449JAE5</t>
  </si>
  <si>
    <t>ALLY</t>
  </si>
  <si>
    <t>ALUFP</t>
  </si>
  <si>
    <t>549463AE7</t>
  </si>
  <si>
    <t>AMSIND</t>
  </si>
  <si>
    <t>85171RAA2</t>
  </si>
  <si>
    <t>ANR</t>
  </si>
  <si>
    <t>AMGFIN</t>
  </si>
  <si>
    <t>APAM</t>
  </si>
  <si>
    <t>02076XAC6</t>
  </si>
  <si>
    <t>ARII</t>
  </si>
  <si>
    <t>03754HAB0</t>
  </si>
  <si>
    <t>ATK</t>
  </si>
  <si>
    <t>03077JAA8</t>
  </si>
  <si>
    <t>BAS</t>
  </si>
  <si>
    <t>BEAV</t>
  </si>
  <si>
    <t>018804AP9</t>
  </si>
  <si>
    <t>BLL</t>
  </si>
  <si>
    <t>06985PAH3</t>
  </si>
  <si>
    <t>BRY</t>
  </si>
  <si>
    <t>BZ</t>
  </si>
  <si>
    <t>058498AQ9</t>
  </si>
  <si>
    <t>BZH</t>
  </si>
  <si>
    <t>085789AE5</t>
  </si>
  <si>
    <t>CAR</t>
  </si>
  <si>
    <t>CCK</t>
  </si>
  <si>
    <t>CCMO</t>
  </si>
  <si>
    <t>CLD</t>
  </si>
  <si>
    <t>165167CF2</t>
  </si>
  <si>
    <t>06846NAC8</t>
  </si>
  <si>
    <t>CTV</t>
  </si>
  <si>
    <t>59001AAN2</t>
  </si>
  <si>
    <t>CVGI</t>
  </si>
  <si>
    <t>1248EPAS2</t>
  </si>
  <si>
    <t>CXO</t>
  </si>
  <si>
    <t>346091AZ4</t>
  </si>
  <si>
    <t>DISH</t>
  </si>
  <si>
    <t>DNR</t>
  </si>
  <si>
    <t>22818VAB3</t>
  </si>
  <si>
    <t>ETE</t>
  </si>
  <si>
    <t>184502AA0</t>
  </si>
  <si>
    <t>FDC</t>
  </si>
  <si>
    <t>184502BG6</t>
  </si>
  <si>
    <t>FIS</t>
  </si>
  <si>
    <t>FLI</t>
  </si>
  <si>
    <t>18911MAD3</t>
  </si>
  <si>
    <t>DAL</t>
  </si>
  <si>
    <t>FMGAU</t>
  </si>
  <si>
    <t>131347BS4</t>
  </si>
  <si>
    <t>FSL</t>
  </si>
  <si>
    <t>203372AH0</t>
  </si>
  <si>
    <t>FTR</t>
  </si>
  <si>
    <t>GAFP</t>
  </si>
  <si>
    <t>F</t>
  </si>
  <si>
    <t>GT</t>
  </si>
  <si>
    <t>247367AX3</t>
  </si>
  <si>
    <t>HCA</t>
  </si>
  <si>
    <t>247916AC3</t>
  </si>
  <si>
    <t>HILCRP</t>
  </si>
  <si>
    <t>29273VAC4</t>
  </si>
  <si>
    <t>HLX</t>
  </si>
  <si>
    <t>345370BR0</t>
  </si>
  <si>
    <t>HNDLIN</t>
  </si>
  <si>
    <t>HOS</t>
  </si>
  <si>
    <t>HOV</t>
  </si>
  <si>
    <t>HTZ</t>
  </si>
  <si>
    <t>30251GAC1</t>
  </si>
  <si>
    <t>HUN</t>
  </si>
  <si>
    <t>35687MAT4</t>
  </si>
  <si>
    <t>IRM</t>
  </si>
  <si>
    <t>ISLE</t>
  </si>
  <si>
    <t>204384AB7</t>
  </si>
  <si>
    <t>KBH</t>
  </si>
  <si>
    <t>382550BB6</t>
  </si>
  <si>
    <t>KCI</t>
  </si>
  <si>
    <t>LINE</t>
  </si>
  <si>
    <t>MGM</t>
  </si>
  <si>
    <t>431318AJ3</t>
  </si>
  <si>
    <t>NAV</t>
  </si>
  <si>
    <t>42330PAA5</t>
  </si>
  <si>
    <t>OGXPBZ</t>
  </si>
  <si>
    <t>67000XAM8</t>
  </si>
  <si>
    <t>OI</t>
  </si>
  <si>
    <t>PDCN</t>
  </si>
  <si>
    <t>HXN</t>
  </si>
  <si>
    <t>PNK</t>
  </si>
  <si>
    <t>428040CG2</t>
  </si>
  <si>
    <t>IEP</t>
  </si>
  <si>
    <t>SHEAHM</t>
  </si>
  <si>
    <t>SPF</t>
  </si>
  <si>
    <t>428303AJ0</t>
  </si>
  <si>
    <t>IKB</t>
  </si>
  <si>
    <t>TXI</t>
  </si>
  <si>
    <t>USG</t>
  </si>
  <si>
    <t>XS0171797219</t>
  </si>
  <si>
    <t>VEDLN</t>
  </si>
  <si>
    <t>WYNN</t>
  </si>
  <si>
    <t>JAH</t>
  </si>
  <si>
    <t>JBSSBZ</t>
  </si>
  <si>
    <t>48666KAN9</t>
  </si>
  <si>
    <t>LAMR</t>
  </si>
  <si>
    <t>17004RAA8</t>
  </si>
  <si>
    <t>NGLS</t>
  </si>
  <si>
    <t>LCC</t>
  </si>
  <si>
    <t>NRG</t>
  </si>
  <si>
    <t>023650AG9</t>
  </si>
  <si>
    <t>LIBMUT</t>
  </si>
  <si>
    <t>53079EAR5</t>
  </si>
  <si>
    <t>536022AC0</t>
  </si>
  <si>
    <t>LLOYDS</t>
  </si>
  <si>
    <t>XS0408620721</t>
  </si>
  <si>
    <t>PXP</t>
  </si>
  <si>
    <t>MOMENT</t>
  </si>
  <si>
    <t>S</t>
  </si>
  <si>
    <t>MWA</t>
  </si>
  <si>
    <t>SDSINC</t>
  </si>
  <si>
    <t>SEE</t>
  </si>
  <si>
    <t>624758AD0</t>
  </si>
  <si>
    <t>SLMA</t>
  </si>
  <si>
    <t>63934EAM0</t>
  </si>
  <si>
    <t>TEX</t>
  </si>
  <si>
    <t>87612BAJ1</t>
  </si>
  <si>
    <t>UAL</t>
  </si>
  <si>
    <t>629377BJ0</t>
  </si>
  <si>
    <t>WIN</t>
  </si>
  <si>
    <t>X</t>
  </si>
  <si>
    <t>670849AA6</t>
  </si>
  <si>
    <t>PCS</t>
  </si>
  <si>
    <t>69073TAP8</t>
  </si>
  <si>
    <t>591709AL4</t>
  </si>
  <si>
    <t>740212AC9</t>
  </si>
  <si>
    <t>PKDY</t>
  </si>
  <si>
    <t>SIDE</t>
  </si>
  <si>
    <t>723456AN9</t>
  </si>
  <si>
    <t>POST</t>
  </si>
  <si>
    <t>PPO</t>
  </si>
  <si>
    <t>726505AL4</t>
  </si>
  <si>
    <t>REYNOL</t>
  </si>
  <si>
    <t>TXU</t>
  </si>
  <si>
    <t>796038AA5</t>
  </si>
  <si>
    <t>SATS</t>
  </si>
  <si>
    <t>81211KAR1</t>
  </si>
  <si>
    <t>SFD</t>
  </si>
  <si>
    <t>832248AQ1</t>
  </si>
  <si>
    <t>SFY</t>
  </si>
  <si>
    <t>78442FEL8</t>
  </si>
  <si>
    <t>TDG</t>
  </si>
  <si>
    <t>TGI</t>
  </si>
  <si>
    <t>URI</t>
  </si>
  <si>
    <t>VSAT</t>
  </si>
  <si>
    <t>882491AQ6</t>
  </si>
  <si>
    <t>29269QAA5</t>
  </si>
  <si>
    <t>882330AM5</t>
  </si>
  <si>
    <t>210805DT1</t>
  </si>
  <si>
    <t>903293AY4</t>
  </si>
  <si>
    <t>(blank)</t>
  </si>
  <si>
    <t>92241TAG7</t>
  </si>
  <si>
    <t>Grand Total</t>
  </si>
  <si>
    <t>PX_LAST</t>
  </si>
  <si>
    <t>Dur$/Cntr</t>
  </si>
  <si>
    <t>Contracts</t>
  </si>
  <si>
    <t>TU</t>
  </si>
  <si>
    <t>2 Yr Future</t>
  </si>
  <si>
    <t>FV</t>
  </si>
  <si>
    <t>5 Yr Future</t>
  </si>
  <si>
    <t>NET Yield</t>
  </si>
  <si>
    <t>007903AU1</t>
  </si>
  <si>
    <t>00130HBN4</t>
  </si>
  <si>
    <t>029912BC5</t>
  </si>
  <si>
    <t>05329WAK8</t>
  </si>
  <si>
    <t>110394AB9</t>
  </si>
  <si>
    <t>109043AG4</t>
  </si>
  <si>
    <t>147446AR9</t>
  </si>
  <si>
    <t>15672WAA2</t>
  </si>
  <si>
    <t>345370CA6</t>
  </si>
  <si>
    <t>36159RAE3</t>
  </si>
  <si>
    <t>458665AR7</t>
  </si>
  <si>
    <t>500605AE0</t>
  </si>
  <si>
    <t>APU</t>
  </si>
  <si>
    <t>BBG</t>
  </si>
  <si>
    <t>CHTR</t>
  </si>
  <si>
    <t>FST</t>
  </si>
  <si>
    <t>MTH</t>
  </si>
  <si>
    <t>SAIVST</t>
  </si>
  <si>
    <t>17121EAD9</t>
  </si>
  <si>
    <t>444454AA0</t>
  </si>
  <si>
    <t>912909AG3</t>
  </si>
  <si>
    <t>90321NAC6</t>
  </si>
  <si>
    <t>466112AH2</t>
  </si>
  <si>
    <t>CNTRY_OF_RISK</t>
  </si>
  <si>
    <t>AU</t>
  </si>
  <si>
    <t>CA</t>
  </si>
  <si>
    <t>DE</t>
  </si>
  <si>
    <t>FR</t>
  </si>
  <si>
    <t>GB</t>
  </si>
  <si>
    <t>LU</t>
  </si>
  <si>
    <t>US</t>
  </si>
  <si>
    <t>Ctry of Risk</t>
  </si>
  <si>
    <t>Cusip</t>
  </si>
  <si>
    <t>Description</t>
  </si>
  <si>
    <t>Type</t>
  </si>
  <si>
    <t>Accrued Interest</t>
  </si>
  <si>
    <t>Cash</t>
  </si>
  <si>
    <t>Effective Yield</t>
  </si>
  <si>
    <t>OAS</t>
  </si>
  <si>
    <t>TRR % MTD LOC</t>
  </si>
  <si>
    <t>Excess Rtn % MTD</t>
  </si>
  <si>
    <t>USD</t>
  </si>
  <si>
    <t>Corporate</t>
  </si>
  <si>
    <t>Industrials</t>
  </si>
  <si>
    <t>Consumer Cyclical</t>
  </si>
  <si>
    <t>Household &amp; Leisure Products</t>
  </si>
  <si>
    <t>SUB</t>
  </si>
  <si>
    <t>'043436AH'</t>
  </si>
  <si>
    <t>US043436AH70</t>
  </si>
  <si>
    <t>ASBURY AUTO GRP</t>
  </si>
  <si>
    <t>ABG</t>
  </si>
  <si>
    <t>CCC1</t>
  </si>
  <si>
    <t>Specialty Retail</t>
  </si>
  <si>
    <t>BB3</t>
  </si>
  <si>
    <t>SECR</t>
  </si>
  <si>
    <t>Financial</t>
  </si>
  <si>
    <t>Financial Services</t>
  </si>
  <si>
    <t>Investments &amp; Misc Financial Services</t>
  </si>
  <si>
    <t>'008911AK'</t>
  </si>
  <si>
    <t>US008911AK56</t>
  </si>
  <si>
    <t>AIR CANADA</t>
  </si>
  <si>
    <t>ACACN</t>
  </si>
  <si>
    <t>Services</t>
  </si>
  <si>
    <t>Airlines</t>
  </si>
  <si>
    <t>'008911AP'</t>
  </si>
  <si>
    <t>US008911AP44</t>
  </si>
  <si>
    <t>ABI ESCROW CORP</t>
  </si>
  <si>
    <t>Basic Industry</t>
  </si>
  <si>
    <t>Forestry/Paper</t>
  </si>
  <si>
    <t>'00289RAA'</t>
  </si>
  <si>
    <t>US00289RAA05</t>
  </si>
  <si>
    <t>ABENGOA FINANCE</t>
  </si>
  <si>
    <t>ABGSM</t>
  </si>
  <si>
    <t>ES</t>
  </si>
  <si>
    <t>Support-Services</t>
  </si>
  <si>
    <t>SENR</t>
  </si>
  <si>
    <t>'004403AF'</t>
  </si>
  <si>
    <t>US004403AF81</t>
  </si>
  <si>
    <t>ACE CASH EXPRESS</t>
  </si>
  <si>
    <t>AACE</t>
  </si>
  <si>
    <t>Cons/Comm/Lease Financing</t>
  </si>
  <si>
    <t>'043436AK'</t>
  </si>
  <si>
    <t>US043436AK00</t>
  </si>
  <si>
    <t>'004010AA'</t>
  </si>
  <si>
    <t>US004010AA24</t>
  </si>
  <si>
    <t>ACADEMY LTD</t>
  </si>
  <si>
    <t>ACASPO</t>
  </si>
  <si>
    <t>'13201AAA'</t>
  </si>
  <si>
    <t>US13201AAA51</t>
  </si>
  <si>
    <t>CAMBIUM LEARNING</t>
  </si>
  <si>
    <t>ABCD</t>
  </si>
  <si>
    <t>Media</t>
  </si>
  <si>
    <t>Printing &amp; Publishing</t>
  </si>
  <si>
    <t>Metals/Mining Excluding Steel</t>
  </si>
  <si>
    <t>'20162UAB'</t>
  </si>
  <si>
    <t>US20162UAB17</t>
  </si>
  <si>
    <t>COMMERCIAL BARGE</t>
  </si>
  <si>
    <t>ACLI</t>
  </si>
  <si>
    <t>Transportation Excluding Air/Rail</t>
  </si>
  <si>
    <t>'039380AB'</t>
  </si>
  <si>
    <t>US039380AB62</t>
  </si>
  <si>
    <t>ARCH COAL INC</t>
  </si>
  <si>
    <t>'00430XAD'</t>
  </si>
  <si>
    <t>US00430XAD93</t>
  </si>
  <si>
    <t>ACCELLENT INC</t>
  </si>
  <si>
    <t>ACCINC</t>
  </si>
  <si>
    <t>Healthcare</t>
  </si>
  <si>
    <t>Medical Products</t>
  </si>
  <si>
    <t>'039380AC'</t>
  </si>
  <si>
    <t>US039380AC46</t>
  </si>
  <si>
    <t>'00439TAE'</t>
  </si>
  <si>
    <t>US00439TAE73</t>
  </si>
  <si>
    <t>ACCURIDE CORP</t>
  </si>
  <si>
    <t>ACW</t>
  </si>
  <si>
    <t>Automotive</t>
  </si>
  <si>
    <t>Auto Parts &amp; Equipment</t>
  </si>
  <si>
    <t>ACL I CORP</t>
  </si>
  <si>
    <t>'00430XAF'</t>
  </si>
  <si>
    <t>US00430XAF42</t>
  </si>
  <si>
    <t>CCC2</t>
  </si>
  <si>
    <t>'00404AAC'</t>
  </si>
  <si>
    <t>US00404AAC36</t>
  </si>
  <si>
    <t>ACADIA HEALTH</t>
  </si>
  <si>
    <t>ACHC</t>
  </si>
  <si>
    <t>Health Facilities</t>
  </si>
  <si>
    <t>'02360XAJ'</t>
  </si>
  <si>
    <t>US02360XAJ63</t>
  </si>
  <si>
    <t>AMERENENERGY</t>
  </si>
  <si>
    <t>AEE</t>
  </si>
  <si>
    <t>Utility</t>
  </si>
  <si>
    <t>Electric-Integrated</t>
  </si>
  <si>
    <t>'00130HBC'</t>
  </si>
  <si>
    <t>US00130HBC88</t>
  </si>
  <si>
    <t>AES CORP</t>
  </si>
  <si>
    <t>AES</t>
  </si>
  <si>
    <t>'00130HBL'</t>
  </si>
  <si>
    <t>US00130HBL87</t>
  </si>
  <si>
    <t>'00130HBH'</t>
  </si>
  <si>
    <t>US00130HBH75</t>
  </si>
  <si>
    <t>'462613AE'</t>
  </si>
  <si>
    <t>US462613AE05</t>
  </si>
  <si>
    <t>IPALCO ENTPRS IN</t>
  </si>
  <si>
    <t>BB1</t>
  </si>
  <si>
    <t>'02360XAL'</t>
  </si>
  <si>
    <t>US02360XAL10</t>
  </si>
  <si>
    <t>'00130HBQ'</t>
  </si>
  <si>
    <t>US00130HBQ74</t>
  </si>
  <si>
    <t>'02360XAM'</t>
  </si>
  <si>
    <t>US02360XAM92</t>
  </si>
  <si>
    <t>'00101DAA'</t>
  </si>
  <si>
    <t>US00101DAA72</t>
  </si>
  <si>
    <t>ADS TACTICAL</t>
  </si>
  <si>
    <t>Capital Goods</t>
  </si>
  <si>
    <t>Aerospace/Defense</t>
  </si>
  <si>
    <t>'001031AH'</t>
  </si>
  <si>
    <t>US001031AH69</t>
  </si>
  <si>
    <t>AEP INDUSTRIES</t>
  </si>
  <si>
    <t>AEPI</t>
  </si>
  <si>
    <t>Packaging</t>
  </si>
  <si>
    <t>DPL INC</t>
  </si>
  <si>
    <t>Electric-Generation</t>
  </si>
  <si>
    <t>'462613AG'</t>
  </si>
  <si>
    <t>US462613AG52</t>
  </si>
  <si>
    <t>'00103XAC'</t>
  </si>
  <si>
    <t>US00103XAC74</t>
  </si>
  <si>
    <t>AES IRONWOOD LLC</t>
  </si>
  <si>
    <t>'00103YAE'</t>
  </si>
  <si>
    <t>US00103YAE14</t>
  </si>
  <si>
    <t>AES RED OAK LLC</t>
  </si>
  <si>
    <t>'00103YAF'</t>
  </si>
  <si>
    <t>US00103YAF88</t>
  </si>
  <si>
    <t>'00828BAB'</t>
  </si>
  <si>
    <t>US00828BAB18</t>
  </si>
  <si>
    <t>AFFINIA GROUP</t>
  </si>
  <si>
    <t>AFFGRP</t>
  </si>
  <si>
    <t>'00828DAJ'</t>
  </si>
  <si>
    <t>US00828DAJ00</t>
  </si>
  <si>
    <t>AFFINION GROUP I</t>
  </si>
  <si>
    <t>AFFINI</t>
  </si>
  <si>
    <t>Media - Services</t>
  </si>
  <si>
    <t>'00130HBN'</t>
  </si>
  <si>
    <t>US00130HBN44</t>
  </si>
  <si>
    <t>'00828BAC'</t>
  </si>
  <si>
    <t>US00828BAC90</t>
  </si>
  <si>
    <t>'00828DAN'</t>
  </si>
  <si>
    <t>US00828DAN12</t>
  </si>
  <si>
    <t>'38211PAA'</t>
  </si>
  <si>
    <t>US38211PAA75</t>
  </si>
  <si>
    <t>AFFINITY GROUP</t>
  </si>
  <si>
    <t>AFFIN</t>
  </si>
  <si>
    <t>'008294AB'</t>
  </si>
  <si>
    <t>US008294AB62</t>
  </si>
  <si>
    <t>AFFINION GROUP</t>
  </si>
  <si>
    <t>INTL LEASE FIN</t>
  </si>
  <si>
    <t>BB2</t>
  </si>
  <si>
    <t>ASHTEAD CAPITAL</t>
  </si>
  <si>
    <t>AHTLN</t>
  </si>
  <si>
    <t>'00126VAB'</t>
  </si>
  <si>
    <t>US00126VAB62</t>
  </si>
  <si>
    <t>AGY HOLDING COR</t>
  </si>
  <si>
    <t>AGYH</t>
  </si>
  <si>
    <t>CC</t>
  </si>
  <si>
    <t>Chemicals</t>
  </si>
  <si>
    <t>'037933AE'</t>
  </si>
  <si>
    <t>US037933AE81</t>
  </si>
  <si>
    <t>APRIA HEALTHCARE</t>
  </si>
  <si>
    <t>AHG</t>
  </si>
  <si>
    <t>'037933AG'</t>
  </si>
  <si>
    <t>US037933AG30</t>
  </si>
  <si>
    <t>'00830FAB'</t>
  </si>
  <si>
    <t>US00830FAB85</t>
  </si>
  <si>
    <t>AFREN PLC</t>
  </si>
  <si>
    <t>AFRLN</t>
  </si>
  <si>
    <t>Energy</t>
  </si>
  <si>
    <t>Energy - Exploration &amp; Production</t>
  </si>
  <si>
    <t>'008635AA'</t>
  </si>
  <si>
    <t>US008635AA20</t>
  </si>
  <si>
    <t>AGUILA 3 SA</t>
  </si>
  <si>
    <t>AGUILA</t>
  </si>
  <si>
    <t>'03073TAC'</t>
  </si>
  <si>
    <t>US03073TAC62</t>
  </si>
  <si>
    <t>AMERIGROUP CORP</t>
  </si>
  <si>
    <t>AGP</t>
  </si>
  <si>
    <t>Managed Care</t>
  </si>
  <si>
    <t>AGCO CORP</t>
  </si>
  <si>
    <t>AGCO</t>
  </si>
  <si>
    <t>Machinery</t>
  </si>
  <si>
    <t>'00830FAC'</t>
  </si>
  <si>
    <t>US00830FAC68</t>
  </si>
  <si>
    <t>'44965UAA'</t>
  </si>
  <si>
    <t>US44965UAA25</t>
  </si>
  <si>
    <t>ILFC E-CAP TRUST</t>
  </si>
  <si>
    <t>JSUB</t>
  </si>
  <si>
    <t>'45974VB4'</t>
  </si>
  <si>
    <t>US45974VB494</t>
  </si>
  <si>
    <t>'459745FY'</t>
  </si>
  <si>
    <t>US459745FY60</t>
  </si>
  <si>
    <t>'459745GA'</t>
  </si>
  <si>
    <t>US459745GA75</t>
  </si>
  <si>
    <t>'459745GC'</t>
  </si>
  <si>
    <t>US459745GC32</t>
  </si>
  <si>
    <t>'459745GE'</t>
  </si>
  <si>
    <t>US459745GE97</t>
  </si>
  <si>
    <t>'459745FW'</t>
  </si>
  <si>
    <t>US459745FW05</t>
  </si>
  <si>
    <t>'459745GG'</t>
  </si>
  <si>
    <t>US459745GG46</t>
  </si>
  <si>
    <t>'459745GJ'</t>
  </si>
  <si>
    <t>US459745GJ84</t>
  </si>
  <si>
    <t>'459745GH'</t>
  </si>
  <si>
    <t>US459745GH29</t>
  </si>
  <si>
    <t>'459745GM'</t>
  </si>
  <si>
    <t>US459745GM14</t>
  </si>
  <si>
    <t>'459745GL'</t>
  </si>
  <si>
    <t>US459745GL31</t>
  </si>
  <si>
    <t>'016275AF'</t>
  </si>
  <si>
    <t>US016275AF64</t>
  </si>
  <si>
    <t>ALION SCIENCE</t>
  </si>
  <si>
    <t>ALISCI</t>
  </si>
  <si>
    <t>CCC3</t>
  </si>
  <si>
    <t>'01660NAA'</t>
  </si>
  <si>
    <t>US01660NAA63</t>
  </si>
  <si>
    <t>ALGCN</t>
  </si>
  <si>
    <t>Steel Producers/Products</t>
  </si>
  <si>
    <t>'01881PAA'</t>
  </si>
  <si>
    <t>US01881PAA49</t>
  </si>
  <si>
    <t>ALLIANT HOLDINGS</t>
  </si>
  <si>
    <t>ALIANT</t>
  </si>
  <si>
    <t>Insurance</t>
  </si>
  <si>
    <t>Insurance Brokerage</t>
  </si>
  <si>
    <t>'29667WAA'</t>
  </si>
  <si>
    <t>US29667WAA09</t>
  </si>
  <si>
    <t>ESSAR STEEL ALGO</t>
  </si>
  <si>
    <t>'001546AL'</t>
  </si>
  <si>
    <t>US001546AL46</t>
  </si>
  <si>
    <t>AK STEEL CORP</t>
  </si>
  <si>
    <t>'018606AL'</t>
  </si>
  <si>
    <t>US018606AL70</t>
  </si>
  <si>
    <t>ALLIANCE HEALTH</t>
  </si>
  <si>
    <t>AIQ</t>
  </si>
  <si>
    <t>'016275AM'</t>
  </si>
  <si>
    <t>US016275AM16</t>
  </si>
  <si>
    <t>'459745GF'</t>
  </si>
  <si>
    <t>US459745GF62</t>
  </si>
  <si>
    <t>'459745GK'</t>
  </si>
  <si>
    <t>US459745GK57</t>
  </si>
  <si>
    <t>'000361AP'</t>
  </si>
  <si>
    <t>US000361AP04</t>
  </si>
  <si>
    <t>AAR CORP</t>
  </si>
  <si>
    <t>AIR</t>
  </si>
  <si>
    <t>'001546AM'</t>
  </si>
  <si>
    <t>US001546AM29</t>
  </si>
  <si>
    <t>'36186CAE'</t>
  </si>
  <si>
    <t>US36186CAE30</t>
  </si>
  <si>
    <t>GMAC LLC</t>
  </si>
  <si>
    <t>Banking</t>
  </si>
  <si>
    <t>'370425SL'</t>
  </si>
  <si>
    <t>US370425SL58</t>
  </si>
  <si>
    <t>'36186CBW'</t>
  </si>
  <si>
    <t>US36186CBW29</t>
  </si>
  <si>
    <t>'36186CCA'</t>
  </si>
  <si>
    <t>US36186CCA99</t>
  </si>
  <si>
    <t>LT2</t>
  </si>
  <si>
    <t>'36186CBZ'</t>
  </si>
  <si>
    <t>US36186CBZ59</t>
  </si>
  <si>
    <t>'02051PAC'</t>
  </si>
  <si>
    <t>US02051PAC23</t>
  </si>
  <si>
    <t>ALON REFINING</t>
  </si>
  <si>
    <t>ALJ</t>
  </si>
  <si>
    <t>Oil Refining &amp; Marketing</t>
  </si>
  <si>
    <t>'016745AL'</t>
  </si>
  <si>
    <t>US016745AL50</t>
  </si>
  <si>
    <t>ALLBRITTON COMM</t>
  </si>
  <si>
    <t>ALLBRI</t>
  </si>
  <si>
    <t>Media - Broadcast</t>
  </si>
  <si>
    <t>'02005NAB'</t>
  </si>
  <si>
    <t>US02005NAB64</t>
  </si>
  <si>
    <t>ALLY FINANCIAL</t>
  </si>
  <si>
    <t>'018089AA'</t>
  </si>
  <si>
    <t>US018089AA04</t>
  </si>
  <si>
    <t>ALLEN SYSTEMS</t>
  </si>
  <si>
    <t>ALLSYS</t>
  </si>
  <si>
    <t>Technology &amp; Electronics</t>
  </si>
  <si>
    <t>Software/Services</t>
  </si>
  <si>
    <t>'02005NAF'</t>
  </si>
  <si>
    <t>US02005NAF78</t>
  </si>
  <si>
    <t>'02005NAD'</t>
  </si>
  <si>
    <t>US02005NAD21</t>
  </si>
  <si>
    <t>'02005NAL'</t>
  </si>
  <si>
    <t>US02005NAL47</t>
  </si>
  <si>
    <t>'549463AC'</t>
  </si>
  <si>
    <t>US549463AC10</t>
  </si>
  <si>
    <t>LUCENT TECH</t>
  </si>
  <si>
    <t>Telecommunications Equipment</t>
  </si>
  <si>
    <t>'549463AE'</t>
  </si>
  <si>
    <t>US549463AE75</t>
  </si>
  <si>
    <t>'370425RZ'</t>
  </si>
  <si>
    <t>US370425RZ53</t>
  </si>
  <si>
    <t>ALLISON TRANS</t>
  </si>
  <si>
    <t>'36186CBY'</t>
  </si>
  <si>
    <t>US36186CBY84</t>
  </si>
  <si>
    <t>'01449JAB'</t>
  </si>
  <si>
    <t>US01449JAB17</t>
  </si>
  <si>
    <t>ALERE INC</t>
  </si>
  <si>
    <t>'46126PAG'</t>
  </si>
  <si>
    <t>US46126PAG19</t>
  </si>
  <si>
    <t>'02005NAE'</t>
  </si>
  <si>
    <t>US02005NAE04</t>
  </si>
  <si>
    <t>'01449JAE'</t>
  </si>
  <si>
    <t>US01449JAE55</t>
  </si>
  <si>
    <t>'02005NAJ'</t>
  </si>
  <si>
    <t>US02005NAJ90</t>
  </si>
  <si>
    <t>'019736AC'</t>
  </si>
  <si>
    <t>US019736AC15</t>
  </si>
  <si>
    <t>'021332AC'</t>
  </si>
  <si>
    <t>US021332AC50</t>
  </si>
  <si>
    <t>ALTA MESA HLDGS</t>
  </si>
  <si>
    <t>ALTMES</t>
  </si>
  <si>
    <t>AMC</t>
  </si>
  <si>
    <t>Theaters &amp; Entertainment</t>
  </si>
  <si>
    <t>'02635PTC'</t>
  </si>
  <si>
    <t>US02635PTC76</t>
  </si>
  <si>
    <t>AMER GENL FIN</t>
  </si>
  <si>
    <t>'02635PTG'</t>
  </si>
  <si>
    <t>US02635PTG80</t>
  </si>
  <si>
    <t>'00165AAB'</t>
  </si>
  <si>
    <t>US00165AAB44</t>
  </si>
  <si>
    <t>'02504UAB'</t>
  </si>
  <si>
    <t>US02504UAB61</t>
  </si>
  <si>
    <t>AMERICAN CASINO</t>
  </si>
  <si>
    <t>AMECAS</t>
  </si>
  <si>
    <t>Gaming</t>
  </si>
  <si>
    <t>'007903AR'</t>
  </si>
  <si>
    <t>US007903AR85</t>
  </si>
  <si>
    <t>AMD</t>
  </si>
  <si>
    <t>Electronics</t>
  </si>
  <si>
    <t>'02369AAG'</t>
  </si>
  <si>
    <t>US02369AAG31</t>
  </si>
  <si>
    <t>AMERICAN ACHIEVE</t>
  </si>
  <si>
    <t>AMEACH</t>
  </si>
  <si>
    <t>Consumer Non-Cyclical</t>
  </si>
  <si>
    <t>Consumer-Products</t>
  </si>
  <si>
    <t>'007903AU'</t>
  </si>
  <si>
    <t>US007903AU15</t>
  </si>
  <si>
    <t>AMC NETWORKS INC</t>
  </si>
  <si>
    <t>AMCX</t>
  </si>
  <si>
    <t>'00165AAD'</t>
  </si>
  <si>
    <t>US00165AAD00</t>
  </si>
  <si>
    <t>'026375AP'</t>
  </si>
  <si>
    <t>US026375AP03</t>
  </si>
  <si>
    <t>AMER GREETINGS</t>
  </si>
  <si>
    <t>AM</t>
  </si>
  <si>
    <t>AM AIRLN PT TRST</t>
  </si>
  <si>
    <t>AMR</t>
  </si>
  <si>
    <t>'00846NAA'</t>
  </si>
  <si>
    <t>US00846NAA54</t>
  </si>
  <si>
    <t>AGFC CAP TRUST I</t>
  </si>
  <si>
    <t>'02635PTQ'</t>
  </si>
  <si>
    <t>US02635PTQ62</t>
  </si>
  <si>
    <t>'85171RAA'</t>
  </si>
  <si>
    <t>US85171RAA23</t>
  </si>
  <si>
    <t>SPRINGLEAF FIN</t>
  </si>
  <si>
    <t>'023771R7'</t>
  </si>
  <si>
    <t>US023771R752</t>
  </si>
  <si>
    <t>AMERICAN AIRLINE</t>
  </si>
  <si>
    <t>'031652BC'</t>
  </si>
  <si>
    <t>US031652BC35</t>
  </si>
  <si>
    <t>AMKOR TECH INC</t>
  </si>
  <si>
    <t>AMKR</t>
  </si>
  <si>
    <t>AMO ESCROW CORP</t>
  </si>
  <si>
    <t>AMRMED</t>
  </si>
  <si>
    <t>'029229AB'</t>
  </si>
  <si>
    <t>US029229AB76</t>
  </si>
  <si>
    <t>AMER RENAL HOLD</t>
  </si>
  <si>
    <t>AMRLHD</t>
  </si>
  <si>
    <t>'023768AA'</t>
  </si>
  <si>
    <t>US023768AA28</t>
  </si>
  <si>
    <t>'028865AB'</t>
  </si>
  <si>
    <t>US028865AB93</t>
  </si>
  <si>
    <t>AMERICAN PETROL</t>
  </si>
  <si>
    <t>AMPETR</t>
  </si>
  <si>
    <t>Oil Field Equipment &amp; Services</t>
  </si>
  <si>
    <t>'029227AA'</t>
  </si>
  <si>
    <t>US029227AA38</t>
  </si>
  <si>
    <t>AMER RENAL ASSOC</t>
  </si>
  <si>
    <t>'031652BE'</t>
  </si>
  <si>
    <t>US031652BE90</t>
  </si>
  <si>
    <t>AINSWORTH LUMBER</t>
  </si>
  <si>
    <t>ANSCN</t>
  </si>
  <si>
    <t>'032177AD'</t>
  </si>
  <si>
    <t>US032177AD96</t>
  </si>
  <si>
    <t>AMSTED INDS</t>
  </si>
  <si>
    <t>Diversified Capital Goods</t>
  </si>
  <si>
    <t>'05329WAJ'</t>
  </si>
  <si>
    <t>US05329WAJ18</t>
  </si>
  <si>
    <t>AUTONATION INC</t>
  </si>
  <si>
    <t>AN</t>
  </si>
  <si>
    <t>'03674PAC'</t>
  </si>
  <si>
    <t>US03674PAC77</t>
  </si>
  <si>
    <t>ANTERO RESOURCES</t>
  </si>
  <si>
    <t>ANTERO</t>
  </si>
  <si>
    <t>'018772AM'</t>
  </si>
  <si>
    <t>US018772AM51</t>
  </si>
  <si>
    <t>ALLIANCE ONE INT</t>
  </si>
  <si>
    <t>AOI</t>
  </si>
  <si>
    <t>Tobacco</t>
  </si>
  <si>
    <t>'02744LAC'</t>
  </si>
  <si>
    <t>US02744LAC46</t>
  </si>
  <si>
    <t>AMERICAN MEDIA</t>
  </si>
  <si>
    <t>'00213LAA'</t>
  </si>
  <si>
    <t>US00213LAA44</t>
  </si>
  <si>
    <t>AS AMERICAS</t>
  </si>
  <si>
    <t>AMSTD</t>
  </si>
  <si>
    <t>'02932XAA'</t>
  </si>
  <si>
    <t>US02932XAA46</t>
  </si>
  <si>
    <t>AMERICAN ROCK</t>
  </si>
  <si>
    <t>AMRSLT</t>
  </si>
  <si>
    <t>'02076XAB'</t>
  </si>
  <si>
    <t>US02076XAB82</t>
  </si>
  <si>
    <t>ALPHA NATURAL</t>
  </si>
  <si>
    <t>'02076XAC'</t>
  </si>
  <si>
    <t>US02076XAC65</t>
  </si>
  <si>
    <t>'05329WAK'</t>
  </si>
  <si>
    <t>US05329WAK80</t>
  </si>
  <si>
    <t>'04939MAE'</t>
  </si>
  <si>
    <t>US04939MAE93</t>
  </si>
  <si>
    <t>ATLAS PIPELINE</t>
  </si>
  <si>
    <t>APL</t>
  </si>
  <si>
    <t>Gas Distribution</t>
  </si>
  <si>
    <t>'038101AM'</t>
  </si>
  <si>
    <t>US038101AM36</t>
  </si>
  <si>
    <t>APPLETON PAPERS</t>
  </si>
  <si>
    <t>APPPAP</t>
  </si>
  <si>
    <t>'038101AL'</t>
  </si>
  <si>
    <t>US038101AL52</t>
  </si>
  <si>
    <t>'030981AF'</t>
  </si>
  <si>
    <t>US030981AF11</t>
  </si>
  <si>
    <t>AMERIGAS PARTNER</t>
  </si>
  <si>
    <t>'03754HAB'</t>
  </si>
  <si>
    <t>US03754HAB06</t>
  </si>
  <si>
    <t>APERAM</t>
  </si>
  <si>
    <t>'03754HAA'</t>
  </si>
  <si>
    <t>US03754HAA23</t>
  </si>
  <si>
    <t>'029263AB'</t>
  </si>
  <si>
    <t>US029263AB65</t>
  </si>
  <si>
    <t>AMER REPROGRAPH</t>
  </si>
  <si>
    <t>ARC</t>
  </si>
  <si>
    <t>'030981AG'</t>
  </si>
  <si>
    <t>US030981AG93</t>
  </si>
  <si>
    <t>'051620AB'</t>
  </si>
  <si>
    <t>US051620AB83</t>
  </si>
  <si>
    <t>AURORA DIAGN HLD</t>
  </si>
  <si>
    <t>ARDX</t>
  </si>
  <si>
    <t>'03077JAA'</t>
  </si>
  <si>
    <t>US03077JAA88</t>
  </si>
  <si>
    <t>AMERIGAS FINANCE</t>
  </si>
  <si>
    <t>'03077JAB'</t>
  </si>
  <si>
    <t>US03077JAB61</t>
  </si>
  <si>
    <t>'427056AU'</t>
  </si>
  <si>
    <t>US427056AU02</t>
  </si>
  <si>
    <t>HERCULES INC</t>
  </si>
  <si>
    <t>ASH</t>
  </si>
  <si>
    <t>'02916PAB'</t>
  </si>
  <si>
    <t>US02916PAB94</t>
  </si>
  <si>
    <t>AMERICAN RAILCAR</t>
  </si>
  <si>
    <t>ASHLAND INC</t>
  </si>
  <si>
    <t>'02927CAA'</t>
  </si>
  <si>
    <t>US02927CAA71</t>
  </si>
  <si>
    <t>AMER RESID SVCS</t>
  </si>
  <si>
    <t>ARSERV</t>
  </si>
  <si>
    <t>'039686AA'</t>
  </si>
  <si>
    <t>US039686AA80</t>
  </si>
  <si>
    <t>ARDAGH PKG FIN</t>
  </si>
  <si>
    <t>ARGID</t>
  </si>
  <si>
    <t>'039686AB'</t>
  </si>
  <si>
    <t>US039686AB63</t>
  </si>
  <si>
    <t>'04523XAB'</t>
  </si>
  <si>
    <t>US04523XAB38</t>
  </si>
  <si>
    <t>ASPECT SOFTWARE</t>
  </si>
  <si>
    <t>ASPECT</t>
  </si>
  <si>
    <t>'00191AAA'</t>
  </si>
  <si>
    <t>US00191AAA43</t>
  </si>
  <si>
    <t>ARD FINANCE SA</t>
  </si>
  <si>
    <t>'014477AM'</t>
  </si>
  <si>
    <t>US014477AM58</t>
  </si>
  <si>
    <t>ALERIS INTL</t>
  </si>
  <si>
    <t>ARS</t>
  </si>
  <si>
    <t>'03070QAN'</t>
  </si>
  <si>
    <t>US03070QAN16</t>
  </si>
  <si>
    <t>AMERISTAR CASINO</t>
  </si>
  <si>
    <t>ASCA</t>
  </si>
  <si>
    <t>'03968XAA'</t>
  </si>
  <si>
    <t>US03968XAA90</t>
  </si>
  <si>
    <t>IE</t>
  </si>
  <si>
    <t>MONITRONICS INTL</t>
  </si>
  <si>
    <t>ASCMA</t>
  </si>
  <si>
    <t>'231516AA'</t>
  </si>
  <si>
    <t>US231516AA30</t>
  </si>
  <si>
    <t>CURTIS PALMER</t>
  </si>
  <si>
    <t>ATPCN</t>
  </si>
  <si>
    <t>Media-Cable</t>
  </si>
  <si>
    <t>ALLIANT TECHSYS</t>
  </si>
  <si>
    <t>ACTUANT CORP</t>
  </si>
  <si>
    <t>ATU</t>
  </si>
  <si>
    <t>'018804AP'</t>
  </si>
  <si>
    <t>US018804AP92</t>
  </si>
  <si>
    <t>'030210AF'</t>
  </si>
  <si>
    <t>US030210AF55</t>
  </si>
  <si>
    <t>AMER TIRE DIST</t>
  </si>
  <si>
    <t>ATD</t>
  </si>
  <si>
    <t>'053810AB'</t>
  </si>
  <si>
    <t>US053810AB30</t>
  </si>
  <si>
    <t>AVIV HEALTHCARE</t>
  </si>
  <si>
    <t>AVI</t>
  </si>
  <si>
    <t>ATLANTIC POWER</t>
  </si>
  <si>
    <t>'047650AB'</t>
  </si>
  <si>
    <t>US047650AB27</t>
  </si>
  <si>
    <t>ATKORE INTL</t>
  </si>
  <si>
    <t>ATKORE</t>
  </si>
  <si>
    <t>'050095AM'</t>
  </si>
  <si>
    <t>US050095AM05</t>
  </si>
  <si>
    <t>ATWOOD OCEANICS</t>
  </si>
  <si>
    <t>ATW</t>
  </si>
  <si>
    <t>'052068AA'</t>
  </si>
  <si>
    <t>US052068AA16</t>
  </si>
  <si>
    <t>AURORA USA OIL</t>
  </si>
  <si>
    <t>AUTAU</t>
  </si>
  <si>
    <t>AMER AXLE &amp; MFG</t>
  </si>
  <si>
    <t>AXL</t>
  </si>
  <si>
    <t>'035287AB'</t>
  </si>
  <si>
    <t>US035287AB72</t>
  </si>
  <si>
    <t>ANIXTER INC</t>
  </si>
  <si>
    <t>AXE</t>
  </si>
  <si>
    <t>'02406PAF'</t>
  </si>
  <si>
    <t>US02406PAF71</t>
  </si>
  <si>
    <t>Pharmaceuticals</t>
  </si>
  <si>
    <t>'02406PAG'</t>
  </si>
  <si>
    <t>US02406PAG54</t>
  </si>
  <si>
    <t>AMERICAN AXLE</t>
  </si>
  <si>
    <t>'053499AE'</t>
  </si>
  <si>
    <t>US053499AE92</t>
  </si>
  <si>
    <t>AVAYA INC</t>
  </si>
  <si>
    <t>'053499AF'</t>
  </si>
  <si>
    <t>US053499AF67</t>
  </si>
  <si>
    <t>'00928QAB'</t>
  </si>
  <si>
    <t>US00928QAB77</t>
  </si>
  <si>
    <t>AIRCASTLE LTD</t>
  </si>
  <si>
    <t>AYR</t>
  </si>
  <si>
    <t>'002447AA'</t>
  </si>
  <si>
    <t>US002447AA88</t>
  </si>
  <si>
    <t>AWAS AVIATION</t>
  </si>
  <si>
    <t>AWAS</t>
  </si>
  <si>
    <t>'053499AG'</t>
  </si>
  <si>
    <t>US053499AG41</t>
  </si>
  <si>
    <t>'02406PAK'</t>
  </si>
  <si>
    <t>US02406PAK66</t>
  </si>
  <si>
    <t>'053810AC'</t>
  </si>
  <si>
    <t>US053810AC13</t>
  </si>
  <si>
    <t>BAC</t>
  </si>
  <si>
    <t>T1</t>
  </si>
  <si>
    <t>'22237AAB'</t>
  </si>
  <si>
    <t>US22237AAB26</t>
  </si>
  <si>
    <t>COUNTRYWIDE CAP</t>
  </si>
  <si>
    <t>'056335AA'</t>
  </si>
  <si>
    <t>US056335AA06</t>
  </si>
  <si>
    <t>BAC CAP TR XI</t>
  </si>
  <si>
    <t>BAKERCORP</t>
  </si>
  <si>
    <t>BAKERC</t>
  </si>
  <si>
    <t>'097751AH'</t>
  </si>
  <si>
    <t>US097751AH40</t>
  </si>
  <si>
    <t>BOMBARDIER INC</t>
  </si>
  <si>
    <t>BBDBCN</t>
  </si>
  <si>
    <t>'097751AL'</t>
  </si>
  <si>
    <t>US097751AL51</t>
  </si>
  <si>
    <t>BASIC ENERGY SVC</t>
  </si>
  <si>
    <t>'06846NAB'</t>
  </si>
  <si>
    <t>US06846NAB01</t>
  </si>
  <si>
    <t>BILL BARRETT</t>
  </si>
  <si>
    <t>'097751AS'</t>
  </si>
  <si>
    <t>US097751AS05</t>
  </si>
  <si>
    <t>'097751AV'</t>
  </si>
  <si>
    <t>US097751AV34</t>
  </si>
  <si>
    <t>'106777AB'</t>
  </si>
  <si>
    <t>US106777AB11</t>
  </si>
  <si>
    <t>BREITBURN ENERGY</t>
  </si>
  <si>
    <t>BBEP</t>
  </si>
  <si>
    <t>'06846NAC'</t>
  </si>
  <si>
    <t>US06846NAC83</t>
  </si>
  <si>
    <t>'06985PAH'</t>
  </si>
  <si>
    <t>US06985PAH38</t>
  </si>
  <si>
    <t>'106777AC'</t>
  </si>
  <si>
    <t>US106777AC93</t>
  </si>
  <si>
    <t>'06846NAD'</t>
  </si>
  <si>
    <t>US06846NAD66</t>
  </si>
  <si>
    <t>'097751AY'</t>
  </si>
  <si>
    <t>US097751AY72</t>
  </si>
  <si>
    <t>'117043AG'</t>
  </si>
  <si>
    <t>US117043AG45</t>
  </si>
  <si>
    <t>BRUNSWICK CORP</t>
  </si>
  <si>
    <t>BC</t>
  </si>
  <si>
    <t>'117043AE'</t>
  </si>
  <si>
    <t>US117043AE96</t>
  </si>
  <si>
    <t>BELDEN INC</t>
  </si>
  <si>
    <t>BDC</t>
  </si>
  <si>
    <t>BE AEROSPACE INC</t>
  </si>
  <si>
    <t>'117043AL'</t>
  </si>
  <si>
    <t>US117043AL30</t>
  </si>
  <si>
    <t>'085790AQ'</t>
  </si>
  <si>
    <t>US085790AQ62</t>
  </si>
  <si>
    <t>BERRY PLASTICS</t>
  </si>
  <si>
    <t>'221643AD'</t>
  </si>
  <si>
    <t>US221643AD18</t>
  </si>
  <si>
    <t>COTT BEVERAGES</t>
  </si>
  <si>
    <t>BCBCN</t>
  </si>
  <si>
    <t>Beverage</t>
  </si>
  <si>
    <t>'055381AR'</t>
  </si>
  <si>
    <t>US055381AR85</t>
  </si>
  <si>
    <t>'221643AF'</t>
  </si>
  <si>
    <t>US221643AF65</t>
  </si>
  <si>
    <t>'121579AG'</t>
  </si>
  <si>
    <t>US121579AG15</t>
  </si>
  <si>
    <t>BURLINGTON COAT</t>
  </si>
  <si>
    <t>BCFACT</t>
  </si>
  <si>
    <t>'055381AS'</t>
  </si>
  <si>
    <t>US055381AS68</t>
  </si>
  <si>
    <t>BE AEROSPACE</t>
  </si>
  <si>
    <t>'085791AG'</t>
  </si>
  <si>
    <t>US085791AG63</t>
  </si>
  <si>
    <t>GEN CABLE CORP</t>
  </si>
  <si>
    <t>BGC</t>
  </si>
  <si>
    <t>'090572AN'</t>
  </si>
  <si>
    <t>US090572AN85</t>
  </si>
  <si>
    <t>BIO-RAD LABS</t>
  </si>
  <si>
    <t>BIO</t>
  </si>
  <si>
    <t>'05508RAD'</t>
  </si>
  <si>
    <t>US05508RAD89</t>
  </si>
  <si>
    <t>B&amp;G FOODS INC</t>
  </si>
  <si>
    <t>BGS</t>
  </si>
  <si>
    <t>Food - Wholesale</t>
  </si>
  <si>
    <t>'09069NAC'</t>
  </si>
  <si>
    <t>US09069NAC20</t>
  </si>
  <si>
    <t>BIOSCRIP INC</t>
  </si>
  <si>
    <t>BIOS</t>
  </si>
  <si>
    <t>Health Services</t>
  </si>
  <si>
    <t>'085790AU'</t>
  </si>
  <si>
    <t>US085790AU74</t>
  </si>
  <si>
    <t>'08782TAD'</t>
  </si>
  <si>
    <t>US08782TAD54</t>
  </si>
  <si>
    <t>BEVERAGES &amp; MORE</t>
  </si>
  <si>
    <t>BEVMO</t>
  </si>
  <si>
    <t>'109043AG'</t>
  </si>
  <si>
    <t>US109043AG42</t>
  </si>
  <si>
    <t>BRIGGS&amp;STRATTON</t>
  </si>
  <si>
    <t>BGG</t>
  </si>
  <si>
    <t>'121207AA'</t>
  </si>
  <si>
    <t>US121207AA29</t>
  </si>
  <si>
    <t>BURGER KING CORP</t>
  </si>
  <si>
    <t>BKC</t>
  </si>
  <si>
    <t>Restaurants</t>
  </si>
  <si>
    <t>'088611AA'</t>
  </si>
  <si>
    <t>US088611AA61</t>
  </si>
  <si>
    <t>BI-LO LLC/FIN CP</t>
  </si>
  <si>
    <t>BILOLF</t>
  </si>
  <si>
    <t>Food &amp; Drug Retailers</t>
  </si>
  <si>
    <t>'085790AW'</t>
  </si>
  <si>
    <t>US085790AW31</t>
  </si>
  <si>
    <t>'12120QAA'</t>
  </si>
  <si>
    <t>US12120QAA04</t>
  </si>
  <si>
    <t>BK CAP HLDG/FINA</t>
  </si>
  <si>
    <t>'080555AE'</t>
  </si>
  <si>
    <t>US080555AE54</t>
  </si>
  <si>
    <t>BELO (A.H.) CORP</t>
  </si>
  <si>
    <t>BLC</t>
  </si>
  <si>
    <t>'080555AF'</t>
  </si>
  <si>
    <t>US080555AF20</t>
  </si>
  <si>
    <t>BELO CORP</t>
  </si>
  <si>
    <t>'058498AM'</t>
  </si>
  <si>
    <t>US058498AM84</t>
  </si>
  <si>
    <t>BALL CORP</t>
  </si>
  <si>
    <t>'058498AN'</t>
  </si>
  <si>
    <t>US058498AN67</t>
  </si>
  <si>
    <t>'080555AJ'</t>
  </si>
  <si>
    <t>US080555AJ42</t>
  </si>
  <si>
    <t>'058498AP'</t>
  </si>
  <si>
    <t>US058498AP16</t>
  </si>
  <si>
    <t>'058498AQ'</t>
  </si>
  <si>
    <t>US058498AQ98</t>
  </si>
  <si>
    <t>'09203YAC'</t>
  </si>
  <si>
    <t>US09203YAC57</t>
  </si>
  <si>
    <t>BLACK ELK ENERGY</t>
  </si>
  <si>
    <t>BLELK</t>
  </si>
  <si>
    <t>'093645AG'</t>
  </si>
  <si>
    <t>US093645AG40</t>
  </si>
  <si>
    <t>BLOCK COMMUNICAT</t>
  </si>
  <si>
    <t>BLOCKC</t>
  </si>
  <si>
    <t>Media - Diversified</t>
  </si>
  <si>
    <t>'058498AR'</t>
  </si>
  <si>
    <t>US058498AR71</t>
  </si>
  <si>
    <t>BOISE CASCADE</t>
  </si>
  <si>
    <t>'09776NAB'</t>
  </si>
  <si>
    <t>US09776NAB82</t>
  </si>
  <si>
    <t>BON-TON DEPT STR</t>
  </si>
  <si>
    <t>BONT</t>
  </si>
  <si>
    <t>Department Stores</t>
  </si>
  <si>
    <t>BMET</t>
  </si>
  <si>
    <t>'071707AP'</t>
  </si>
  <si>
    <t>US071707AP81</t>
  </si>
  <si>
    <t>BAUSCH &amp; LOMB</t>
  </si>
  <si>
    <t>BOL</t>
  </si>
  <si>
    <t>'120111BH'</t>
  </si>
  <si>
    <t>US120111BH10</t>
  </si>
  <si>
    <t>BUILDING MAT COR</t>
  </si>
  <si>
    <t>BMCAUS</t>
  </si>
  <si>
    <t>Building Materials</t>
  </si>
  <si>
    <t>'120111BJ'</t>
  </si>
  <si>
    <t>US120111BJ75</t>
  </si>
  <si>
    <t>'120111BK'</t>
  </si>
  <si>
    <t>US120111BK49</t>
  </si>
  <si>
    <t>'09664PAA'</t>
  </si>
  <si>
    <t>US09664PAA03</t>
  </si>
  <si>
    <t>BOART LONGYEAR</t>
  </si>
  <si>
    <t>BLYAU</t>
  </si>
  <si>
    <t>'120111BL'</t>
  </si>
  <si>
    <t>US120111BL22</t>
  </si>
  <si>
    <t>'452526AA'</t>
  </si>
  <si>
    <t>US452526AA48</t>
  </si>
  <si>
    <t>IMMUCOR INC</t>
  </si>
  <si>
    <t>BLUD</t>
  </si>
  <si>
    <t>'09852TAA'</t>
  </si>
  <si>
    <t>US09852TAA43</t>
  </si>
  <si>
    <t>BONTEN MEDIA ACQ</t>
  </si>
  <si>
    <t>BONTEN</t>
  </si>
  <si>
    <t>BRISTOW GROUP IN</t>
  </si>
  <si>
    <t>BRS</t>
  </si>
  <si>
    <t>'085789AD'</t>
  </si>
  <si>
    <t>US085789AD78</t>
  </si>
  <si>
    <t>BERRY PETROL CO</t>
  </si>
  <si>
    <t>'05571AAA'</t>
  </si>
  <si>
    <t>US05571AAA34</t>
  </si>
  <si>
    <t>BPCE</t>
  </si>
  <si>
    <t>BPCEGP</t>
  </si>
  <si>
    <t>'111621AK'</t>
  </si>
  <si>
    <t>US111621AK42</t>
  </si>
  <si>
    <t>BROCADE COM SYS</t>
  </si>
  <si>
    <t>BRCD</t>
  </si>
  <si>
    <t>Computer Hardware</t>
  </si>
  <si>
    <t>'111621AG'</t>
  </si>
  <si>
    <t>US111621AG30</t>
  </si>
  <si>
    <t>'10801PAA'</t>
  </si>
  <si>
    <t>US10801PAA21</t>
  </si>
  <si>
    <t>BRICKMAN GRP HLD</t>
  </si>
  <si>
    <t>BRKMAN</t>
  </si>
  <si>
    <t>'085789AE'</t>
  </si>
  <si>
    <t>US085789AE51</t>
  </si>
  <si>
    <t>'109478AA'</t>
  </si>
  <si>
    <t>US109478AA59</t>
  </si>
  <si>
    <t>BRIGHTSTAR CORP</t>
  </si>
  <si>
    <t>BSTA</t>
  </si>
  <si>
    <t>'56808RAB'</t>
  </si>
  <si>
    <t>US56808RAB24</t>
  </si>
  <si>
    <t>MARINA DISTRICT</t>
  </si>
  <si>
    <t>BORGAT</t>
  </si>
  <si>
    <t>'56808RAD'</t>
  </si>
  <si>
    <t>US56808RAD89</t>
  </si>
  <si>
    <t>'085789AF'</t>
  </si>
  <si>
    <t>US085789AF27</t>
  </si>
  <si>
    <t>'103304BD'</t>
  </si>
  <si>
    <t>US103304BD25</t>
  </si>
  <si>
    <t>BOYD GAMING CORP</t>
  </si>
  <si>
    <t>BYD</t>
  </si>
  <si>
    <t>BTACMG</t>
  </si>
  <si>
    <t>'704549AE'</t>
  </si>
  <si>
    <t>US704549AE41</t>
  </si>
  <si>
    <t>PEABODY ENERGY</t>
  </si>
  <si>
    <t>BTU</t>
  </si>
  <si>
    <t>'704549AF'</t>
  </si>
  <si>
    <t>US704549AF16</t>
  </si>
  <si>
    <t>'704549AH'</t>
  </si>
  <si>
    <t>US704549AH71</t>
  </si>
  <si>
    <t>'120462AA'</t>
  </si>
  <si>
    <t>US120462AA47</t>
  </si>
  <si>
    <t>BUMBLE BEE ACQ C</t>
  </si>
  <si>
    <t>BUMBLE</t>
  </si>
  <si>
    <t>'12046QAA'</t>
  </si>
  <si>
    <t>US12046QAA13</t>
  </si>
  <si>
    <t>BUMBLE BEE HOLDC</t>
  </si>
  <si>
    <t>'12429TAB'</t>
  </si>
  <si>
    <t>US12429TAB08</t>
  </si>
  <si>
    <t>BWAY HOLDING CO</t>
  </si>
  <si>
    <t>BWY</t>
  </si>
  <si>
    <t>'115736AE'</t>
  </si>
  <si>
    <t>US115736AE01</t>
  </si>
  <si>
    <t>BROWN GROUP INC</t>
  </si>
  <si>
    <t>BWS</t>
  </si>
  <si>
    <t>'17305HAA'</t>
  </si>
  <si>
    <t>US17305HAA68</t>
  </si>
  <si>
    <t>CITIGRP CAP III</t>
  </si>
  <si>
    <t>'07556QAN'</t>
  </si>
  <si>
    <t>US07556QAN51</t>
  </si>
  <si>
    <t>BEAZER HOMES USA</t>
  </si>
  <si>
    <t>Building &amp; Construction</t>
  </si>
  <si>
    <t>'09689RAA'</t>
  </si>
  <si>
    <t>US09689RAA77</t>
  </si>
  <si>
    <t>'07556QAQ'</t>
  </si>
  <si>
    <t>US07556QAQ82</t>
  </si>
  <si>
    <t>'07556QAV'</t>
  </si>
  <si>
    <t>US07556QAV77</t>
  </si>
  <si>
    <t>'09747GAB'</t>
  </si>
  <si>
    <t>US09747GAB95</t>
  </si>
  <si>
    <t>BOISE PAPER HOLD</t>
  </si>
  <si>
    <t>'09747FAC'</t>
  </si>
  <si>
    <t>US09747FAC95</t>
  </si>
  <si>
    <t>'07556QAY'</t>
  </si>
  <si>
    <t>US07556QAY17</t>
  </si>
  <si>
    <t>'103304BG'</t>
  </si>
  <si>
    <t>US103304BG55</t>
  </si>
  <si>
    <t>'15238XAA'</t>
  </si>
  <si>
    <t>US15238XAA72</t>
  </si>
  <si>
    <t>CABCORP</t>
  </si>
  <si>
    <t>AVIS BUDGET CAR</t>
  </si>
  <si>
    <t>'225310AD'</t>
  </si>
  <si>
    <t>US225310AD37</t>
  </si>
  <si>
    <t>CREDIT ACCEPTANC</t>
  </si>
  <si>
    <t>CACC</t>
  </si>
  <si>
    <t>Auto Loans</t>
  </si>
  <si>
    <t>'146900AG'</t>
  </si>
  <si>
    <t>US146900AG04</t>
  </si>
  <si>
    <t>CASCADES INC</t>
  </si>
  <si>
    <t>CASCN</t>
  </si>
  <si>
    <t>'146900AL'</t>
  </si>
  <si>
    <t>US146900AL98</t>
  </si>
  <si>
    <t>'053773AL'</t>
  </si>
  <si>
    <t>US053773AL17</t>
  </si>
  <si>
    <t>'14161HAE'</t>
  </si>
  <si>
    <t>US14161HAE80</t>
  </si>
  <si>
    <t>CARDTRONICS INC</t>
  </si>
  <si>
    <t>CATM</t>
  </si>
  <si>
    <t>'053773AN'</t>
  </si>
  <si>
    <t>US053773AN72</t>
  </si>
  <si>
    <t>'128690AA'</t>
  </si>
  <si>
    <t>US128690AA28</t>
  </si>
  <si>
    <t>CALCIPAR SA</t>
  </si>
  <si>
    <t>CARMLI</t>
  </si>
  <si>
    <t>'13959RAB'</t>
  </si>
  <si>
    <t>US13959RAB06</t>
  </si>
  <si>
    <t>CAPELLA HEALTHCA</t>
  </si>
  <si>
    <t>CAPELL</t>
  </si>
  <si>
    <t>'053773AQ'</t>
  </si>
  <si>
    <t>US053773AQ04</t>
  </si>
  <si>
    <t>CASTLE (AM)</t>
  </si>
  <si>
    <t>CAS</t>
  </si>
  <si>
    <t>'171875AD'</t>
  </si>
  <si>
    <t>US171875AD97</t>
  </si>
  <si>
    <t>CINC BELL TEL</t>
  </si>
  <si>
    <t>CBB</t>
  </si>
  <si>
    <t>Telecommunications</t>
  </si>
  <si>
    <t>Telecom - Integrated/Services</t>
  </si>
  <si>
    <t>CINC BELL INC</t>
  </si>
  <si>
    <t>'228227AZ'</t>
  </si>
  <si>
    <t>US228227AZ78</t>
  </si>
  <si>
    <t>CROWN CASTLE INT</t>
  </si>
  <si>
    <t>CCI</t>
  </si>
  <si>
    <t>Telecom - Wireless</t>
  </si>
  <si>
    <t>'171871AL'</t>
  </si>
  <si>
    <t>US171871AL00</t>
  </si>
  <si>
    <t>'12489LAE'</t>
  </si>
  <si>
    <t>US12489LAE83</t>
  </si>
  <si>
    <t>CB RICHARD ELLIS</t>
  </si>
  <si>
    <t>CBG</t>
  </si>
  <si>
    <t>Real Estate</t>
  </si>
  <si>
    <t>RealEstate Dev &amp; Mgt</t>
  </si>
  <si>
    <t>'228227BA'</t>
  </si>
  <si>
    <t>US228227BA19</t>
  </si>
  <si>
    <t>'171871AM'</t>
  </si>
  <si>
    <t>US171871AM82</t>
  </si>
  <si>
    <t>'193459AH'</t>
  </si>
  <si>
    <t>US193459AH75</t>
  </si>
  <si>
    <t>COLEMAN CABLE</t>
  </si>
  <si>
    <t>CCIX</t>
  </si>
  <si>
    <t>'22818TAB'</t>
  </si>
  <si>
    <t>US22818TAB89</t>
  </si>
  <si>
    <t>CROWN AMER/CAP</t>
  </si>
  <si>
    <t>'171871AN'</t>
  </si>
  <si>
    <t>US171871AN65</t>
  </si>
  <si>
    <t>'12489LAG'</t>
  </si>
  <si>
    <t>US12489LAG32</t>
  </si>
  <si>
    <t>'184502AD'</t>
  </si>
  <si>
    <t>US184502AD42</t>
  </si>
  <si>
    <t>CLEAR CHANNEL</t>
  </si>
  <si>
    <t>'228255AH'</t>
  </si>
  <si>
    <t>US228255AH83</t>
  </si>
  <si>
    <t>CROWN CORK &amp;SEAL</t>
  </si>
  <si>
    <t>'184502AA'</t>
  </si>
  <si>
    <t>US184502AA03</t>
  </si>
  <si>
    <t>'184502AS'</t>
  </si>
  <si>
    <t>US184502AS11</t>
  </si>
  <si>
    <t>'184502AV'</t>
  </si>
  <si>
    <t>US184502AV40</t>
  </si>
  <si>
    <t>'184502AX'</t>
  </si>
  <si>
    <t>US184502AX06</t>
  </si>
  <si>
    <t>'184502BB'</t>
  </si>
  <si>
    <t>US184502BB76</t>
  </si>
  <si>
    <t>'184502BE'</t>
  </si>
  <si>
    <t>US184502BE16</t>
  </si>
  <si>
    <t>CLEAR CHNL WORLD</t>
  </si>
  <si>
    <t>CCO</t>
  </si>
  <si>
    <t>'184502BG'</t>
  </si>
  <si>
    <t>US184502BG63</t>
  </si>
  <si>
    <t>'22818VAB'</t>
  </si>
  <si>
    <t>US22818VAB36</t>
  </si>
  <si>
    <t>'12500VAA'</t>
  </si>
  <si>
    <t>US12500VAA98</t>
  </si>
  <si>
    <t>CCS INC</t>
  </si>
  <si>
    <t>CCRUCN</t>
  </si>
  <si>
    <t>'12500VAB'</t>
  </si>
  <si>
    <t>US12500VAB71</t>
  </si>
  <si>
    <t>'12513GAJ'</t>
  </si>
  <si>
    <t>US12513GAJ85</t>
  </si>
  <si>
    <t>CDW LLC/CDW FIN</t>
  </si>
  <si>
    <t>CDWC</t>
  </si>
  <si>
    <t>'19239VAC'</t>
  </si>
  <si>
    <t>US19239VAC81</t>
  </si>
  <si>
    <t>COGENT COMMUNICA</t>
  </si>
  <si>
    <t>CCOI</t>
  </si>
  <si>
    <t>'12513GAX'</t>
  </si>
  <si>
    <t>US12513GAX79</t>
  </si>
  <si>
    <t>'12513GAW'</t>
  </si>
  <si>
    <t>US12513GAW96</t>
  </si>
  <si>
    <t>'178760AB'</t>
  </si>
  <si>
    <t>US178760AB01</t>
  </si>
  <si>
    <t>CITYCENTER HLDGS</t>
  </si>
  <si>
    <t>CCTRH</t>
  </si>
  <si>
    <t>'178760AE'</t>
  </si>
  <si>
    <t>US178760AE40</t>
  </si>
  <si>
    <t>'178760AF'</t>
  </si>
  <si>
    <t>US178760AF15</t>
  </si>
  <si>
    <t>'125152AC'</t>
  </si>
  <si>
    <t>US125152AC23</t>
  </si>
  <si>
    <t>CE GENERATION</t>
  </si>
  <si>
    <t>CEGENE</t>
  </si>
  <si>
    <t>'766879AA'</t>
  </si>
  <si>
    <t>US766879AA85</t>
  </si>
  <si>
    <t>RINKER MATERIALS</t>
  </si>
  <si>
    <t>CEMEX</t>
  </si>
  <si>
    <t>'156779AC'</t>
  </si>
  <si>
    <t>US156779AC47</t>
  </si>
  <si>
    <t>CERIDIAN CORP</t>
  </si>
  <si>
    <t>CEN</t>
  </si>
  <si>
    <t>'156779AF'</t>
  </si>
  <si>
    <t>US156779AF77</t>
  </si>
  <si>
    <t>'15672WAA'</t>
  </si>
  <si>
    <t>US15672WAA27</t>
  </si>
  <si>
    <t>CEQUEL COM &amp; CAP</t>
  </si>
  <si>
    <t>CEQUEL</t>
  </si>
  <si>
    <t>'156431AJ'</t>
  </si>
  <si>
    <t>US156431AJ73</t>
  </si>
  <si>
    <t>CENTURY ALUMINUM</t>
  </si>
  <si>
    <t>CENX</t>
  </si>
  <si>
    <t>'153527AG'</t>
  </si>
  <si>
    <t>US153527AG11</t>
  </si>
  <si>
    <t>CENTRAL GARDEN</t>
  </si>
  <si>
    <t>CENT</t>
  </si>
  <si>
    <t>'12958RAC'</t>
  </si>
  <si>
    <t>US12958RAC16</t>
  </si>
  <si>
    <t>CALFRAC HLDGS</t>
  </si>
  <si>
    <t>CFWCN</t>
  </si>
  <si>
    <t>'15089QAB'</t>
  </si>
  <si>
    <t>US15089QAB05</t>
  </si>
  <si>
    <t>CELANESE US HLDS</t>
  </si>
  <si>
    <t>CE</t>
  </si>
  <si>
    <t>'15089QAC'</t>
  </si>
  <si>
    <t>US15089QAC87</t>
  </si>
  <si>
    <t>'165167BS'</t>
  </si>
  <si>
    <t>US165167BS56</t>
  </si>
  <si>
    <t>CHESAPEAKE ENRGY</t>
  </si>
  <si>
    <t>'165167BU'</t>
  </si>
  <si>
    <t>US165167BU03</t>
  </si>
  <si>
    <t>CHAPARRAL ENERGY</t>
  </si>
  <si>
    <t>CHAPAR</t>
  </si>
  <si>
    <t>'165167CC'</t>
  </si>
  <si>
    <t>US165167CC95</t>
  </si>
  <si>
    <t>'165167CD'</t>
  </si>
  <si>
    <t>US165167CD78</t>
  </si>
  <si>
    <t>'165167CE'</t>
  </si>
  <si>
    <t>US165167CE51</t>
  </si>
  <si>
    <t>'165167CF'</t>
  </si>
  <si>
    <t>US165167CF27</t>
  </si>
  <si>
    <t>'15941RAN'</t>
  </si>
  <si>
    <t>US15941RAN08</t>
  </si>
  <si>
    <t>'15942RAB'</t>
  </si>
  <si>
    <t>US15942RAB50</t>
  </si>
  <si>
    <t>'165258AA'</t>
  </si>
  <si>
    <t>US165258AA24</t>
  </si>
  <si>
    <t>CHESAP OIL OP/FN</t>
  </si>
  <si>
    <t>'165167CH'</t>
  </si>
  <si>
    <t>US165167CH82</t>
  </si>
  <si>
    <t>'17037NAC'</t>
  </si>
  <si>
    <t>US17037NAC48</t>
  </si>
  <si>
    <t>CHOCTAW RESORT</t>
  </si>
  <si>
    <t>CHOCTW</t>
  </si>
  <si>
    <t>'148867AA'</t>
  </si>
  <si>
    <t>US148867AA23</t>
  </si>
  <si>
    <t>CATALINA MKTG</t>
  </si>
  <si>
    <t>CHKOUT</t>
  </si>
  <si>
    <t>'162821AA'</t>
  </si>
  <si>
    <t>US162821AA03</t>
  </si>
  <si>
    <t>CHECKOUT HOLDING</t>
  </si>
  <si>
    <t>'1248EPAQ'</t>
  </si>
  <si>
    <t>US1248EPAQ62</t>
  </si>
  <si>
    <t>CCO HOLDINGS LLC</t>
  </si>
  <si>
    <t>'165167CG'</t>
  </si>
  <si>
    <t>US165167CG00</t>
  </si>
  <si>
    <t>'163893AC'</t>
  </si>
  <si>
    <t>US163893AC44</t>
  </si>
  <si>
    <t>CHEMTURA CORP</t>
  </si>
  <si>
    <t>CHMT</t>
  </si>
  <si>
    <t>'17121EAB'</t>
  </si>
  <si>
    <t>US17121EAB39</t>
  </si>
  <si>
    <t>CHRYSLER GP/CG C</t>
  </si>
  <si>
    <t>CHRYGR</t>
  </si>
  <si>
    <t>Automakers</t>
  </si>
  <si>
    <t>'17121EAD'</t>
  </si>
  <si>
    <t>US17121EAD94</t>
  </si>
  <si>
    <t>CHUKCHANSI ECO</t>
  </si>
  <si>
    <t>CHUKCH</t>
  </si>
  <si>
    <t>'1248EPAL'</t>
  </si>
  <si>
    <t>US1248EPAL75</t>
  </si>
  <si>
    <t>'1248EPAP'</t>
  </si>
  <si>
    <t>US1248EPAP89</t>
  </si>
  <si>
    <t>'1248EPAS'</t>
  </si>
  <si>
    <t>US1248EPAS29</t>
  </si>
  <si>
    <t>'125577BA'</t>
  </si>
  <si>
    <t>US125577BA39</t>
  </si>
  <si>
    <t>CIT GROUP INC</t>
  </si>
  <si>
    <t>CIT</t>
  </si>
  <si>
    <t>'1248EPAU'</t>
  </si>
  <si>
    <t>US1248EPAU74</t>
  </si>
  <si>
    <t>'1248EPAW'</t>
  </si>
  <si>
    <t>US1248EPAW31</t>
  </si>
  <si>
    <t>'1248EPAX'</t>
  </si>
  <si>
    <t>US1248EPAX14</t>
  </si>
  <si>
    <t>'125581GE'</t>
  </si>
  <si>
    <t>US125581GE26</t>
  </si>
  <si>
    <t>'125581GL'</t>
  </si>
  <si>
    <t>US125581GL68</t>
  </si>
  <si>
    <t>'179584AC'</t>
  </si>
  <si>
    <t>US179584AC10</t>
  </si>
  <si>
    <t>CLAIRE'S STORES</t>
  </si>
  <si>
    <t>CLE</t>
  </si>
  <si>
    <t>'179584AJ'</t>
  </si>
  <si>
    <t>US179584AJ62</t>
  </si>
  <si>
    <t>'811904AK'</t>
  </si>
  <si>
    <t>US811904AK78</t>
  </si>
  <si>
    <t>SEACOR HOLDINGS</t>
  </si>
  <si>
    <t>CKH</t>
  </si>
  <si>
    <t>'17302XAG'</t>
  </si>
  <si>
    <t>US17302XAG16</t>
  </si>
  <si>
    <t>CITGO PETROLEUM</t>
  </si>
  <si>
    <t>CITPET</t>
  </si>
  <si>
    <t>'18911MAD'</t>
  </si>
  <si>
    <t>US18911MAD39</t>
  </si>
  <si>
    <t>CLOUD PEAK ENRGY</t>
  </si>
  <si>
    <t>'18911MAC'</t>
  </si>
  <si>
    <t>US18911MAC55</t>
  </si>
  <si>
    <t>'12561EAK'</t>
  </si>
  <si>
    <t>US12561EAK10</t>
  </si>
  <si>
    <t>CKE RESTAURANTS</t>
  </si>
  <si>
    <t>CKR</t>
  </si>
  <si>
    <t>'12562TAA'</t>
  </si>
  <si>
    <t>US12562TAA97</t>
  </si>
  <si>
    <t>'125577BC'</t>
  </si>
  <si>
    <t>US125577BC94</t>
  </si>
  <si>
    <t>'179584AL'</t>
  </si>
  <si>
    <t>US179584AL19</t>
  </si>
  <si>
    <t>'125581GH'</t>
  </si>
  <si>
    <t>US125581GH56</t>
  </si>
  <si>
    <t>'179584AM'</t>
  </si>
  <si>
    <t>US179584AM91</t>
  </si>
  <si>
    <t>REITs</t>
  </si>
  <si>
    <t>CLEAN HARBORS IN</t>
  </si>
  <si>
    <t>CLH</t>
  </si>
  <si>
    <t>Environmental</t>
  </si>
  <si>
    <t>'212015AB'</t>
  </si>
  <si>
    <t>US212015AB76</t>
  </si>
  <si>
    <t>CONTINENTAL RES</t>
  </si>
  <si>
    <t>CLR</t>
  </si>
  <si>
    <t>'185401AA'</t>
  </si>
  <si>
    <t>US185401AA44</t>
  </si>
  <si>
    <t>CLEAVER-BROOKS</t>
  </si>
  <si>
    <t>CLEAVB</t>
  </si>
  <si>
    <t>'212015AD'</t>
  </si>
  <si>
    <t>US212015AD33</t>
  </si>
  <si>
    <t>'212015AF'</t>
  </si>
  <si>
    <t>US212015AF80</t>
  </si>
  <si>
    <t>CORELOGIC INC</t>
  </si>
  <si>
    <t>CLGX</t>
  </si>
  <si>
    <t>'20588YAE'</t>
  </si>
  <si>
    <t>US20588YAE32</t>
  </si>
  <si>
    <t>CONNACHER OIL</t>
  </si>
  <si>
    <t>CLLCN</t>
  </si>
  <si>
    <t>'131477AE'</t>
  </si>
  <si>
    <t>US131477AE19</t>
  </si>
  <si>
    <t>CALUMET SPECIAL</t>
  </si>
  <si>
    <t>CLMT</t>
  </si>
  <si>
    <t>'131477AG'</t>
  </si>
  <si>
    <t>US131477AG66</t>
  </si>
  <si>
    <t>COMMERCIAL METAL</t>
  </si>
  <si>
    <t>CMC</t>
  </si>
  <si>
    <t>'201723AH'</t>
  </si>
  <si>
    <t>US201723AH68</t>
  </si>
  <si>
    <t>'201723AJ'</t>
  </si>
  <si>
    <t>US201723AJ25</t>
  </si>
  <si>
    <t>'18538RAC'</t>
  </si>
  <si>
    <t>US18538RAC79</t>
  </si>
  <si>
    <t>CLEARWATER PAPER</t>
  </si>
  <si>
    <t>CLW</t>
  </si>
  <si>
    <t>'18538TAA'</t>
  </si>
  <si>
    <t>US18538TAA79</t>
  </si>
  <si>
    <t>CLEARWIRE COMM</t>
  </si>
  <si>
    <t>CLWR</t>
  </si>
  <si>
    <t>'18538AAA'</t>
  </si>
  <si>
    <t>US18538AAA88</t>
  </si>
  <si>
    <t>'18538TAD'</t>
  </si>
  <si>
    <t>US18538TAD19</t>
  </si>
  <si>
    <t>'19686TAC'</t>
  </si>
  <si>
    <t>US19686TAC18</t>
  </si>
  <si>
    <t>COLT DEFENSE/FIN</t>
  </si>
  <si>
    <t>CLTDEF</t>
  </si>
  <si>
    <t>'189909AC'</t>
  </si>
  <si>
    <t>US189909AC82</t>
  </si>
  <si>
    <t>CMA CGM</t>
  </si>
  <si>
    <t>CMACG</t>
  </si>
  <si>
    <t>'18538RAE'</t>
  </si>
  <si>
    <t>US18538RAE36</t>
  </si>
  <si>
    <t>'18948KAB'</t>
  </si>
  <si>
    <t>US18948KAB89</t>
  </si>
  <si>
    <t>CLUBCORP CLUB OP</t>
  </si>
  <si>
    <t>CLUBCR</t>
  </si>
  <si>
    <t>Leisure</t>
  </si>
  <si>
    <t>'18538TAJ'</t>
  </si>
  <si>
    <t>US18538TAJ88</t>
  </si>
  <si>
    <t>'125896AZ'</t>
  </si>
  <si>
    <t>US125896AZ35</t>
  </si>
  <si>
    <t>CMS ENERGY</t>
  </si>
  <si>
    <t>CMS</t>
  </si>
  <si>
    <t>'125896BA'</t>
  </si>
  <si>
    <t>US125896BA74</t>
  </si>
  <si>
    <t>'20451NAD'</t>
  </si>
  <si>
    <t>US20451NAD30</t>
  </si>
  <si>
    <t>COMPASS MINERALS</t>
  </si>
  <si>
    <t>CMP</t>
  </si>
  <si>
    <t>'125896BC'</t>
  </si>
  <si>
    <t>US125896BC31</t>
  </si>
  <si>
    <t>'125896BE'</t>
  </si>
  <si>
    <t>US125896BE96</t>
  </si>
  <si>
    <t>'125896BF'</t>
  </si>
  <si>
    <t>US125896BF61</t>
  </si>
  <si>
    <t>'125896BG'</t>
  </si>
  <si>
    <t>US125896BG45</t>
  </si>
  <si>
    <t>CMLP</t>
  </si>
  <si>
    <t>CUMULUS MED HLD</t>
  </si>
  <si>
    <t>CMLS</t>
  </si>
  <si>
    <t>'199333AJ'</t>
  </si>
  <si>
    <t>US199333AJ49</t>
  </si>
  <si>
    <t>COLUMBUS MCKINN</t>
  </si>
  <si>
    <t>CMCO</t>
  </si>
  <si>
    <t>'125896BH'</t>
  </si>
  <si>
    <t>US125896BH28</t>
  </si>
  <si>
    <t>'125896BK'</t>
  </si>
  <si>
    <t>US125896BK56</t>
  </si>
  <si>
    <t>'14743RAB'</t>
  </si>
  <si>
    <t>US14743RAB96</t>
  </si>
  <si>
    <t>CNH AMERICA LLC</t>
  </si>
  <si>
    <t>CNH</t>
  </si>
  <si>
    <t>'26156FAA'</t>
  </si>
  <si>
    <t>US26156FAA12</t>
  </si>
  <si>
    <t>DRESDNER FNDG TR</t>
  </si>
  <si>
    <t>CMZB</t>
  </si>
  <si>
    <t>'172441AS'</t>
  </si>
  <si>
    <t>US172441AS69</t>
  </si>
  <si>
    <t>CINEMARK USA</t>
  </si>
  <si>
    <t>CNK</t>
  </si>
  <si>
    <t>CNG HOLDINGS INC</t>
  </si>
  <si>
    <t>CNGHLD</t>
  </si>
  <si>
    <t>CASE NEW HOLLAND</t>
  </si>
  <si>
    <t>CNO</t>
  </si>
  <si>
    <t>Life Insurance</t>
  </si>
  <si>
    <t>'20854PAD'</t>
  </si>
  <si>
    <t>US20854PAD15</t>
  </si>
  <si>
    <t>CONSOL ENERGY</t>
  </si>
  <si>
    <t>CNX</t>
  </si>
  <si>
    <t>'15135BAC'</t>
  </si>
  <si>
    <t>US15135BAC54</t>
  </si>
  <si>
    <t>CENTENE CORP</t>
  </si>
  <si>
    <t>CNC</t>
  </si>
  <si>
    <t>'18975FAC'</t>
  </si>
  <si>
    <t>US18975FAC32</t>
  </si>
  <si>
    <t>CNL LIFESTYLE</t>
  </si>
  <si>
    <t>CNLINC</t>
  </si>
  <si>
    <t>'147446AR'</t>
  </si>
  <si>
    <t>US147446AR91</t>
  </si>
  <si>
    <t>'172441AV'</t>
  </si>
  <si>
    <t>US172441AV98</t>
  </si>
  <si>
    <t>'12623EAA'</t>
  </si>
  <si>
    <t>US12623EAA91</t>
  </si>
  <si>
    <t>CNH CAPITAL LLC</t>
  </si>
  <si>
    <t>NL</t>
  </si>
  <si>
    <t>'21038TAA'</t>
  </si>
  <si>
    <t>US21038TAA60</t>
  </si>
  <si>
    <t>CONSTELLATION E</t>
  </si>
  <si>
    <t>CONENT</t>
  </si>
  <si>
    <t>'20854PAF'</t>
  </si>
  <si>
    <t>US20854PAF62</t>
  </si>
  <si>
    <t>COMMUNITY CHOICE</t>
  </si>
  <si>
    <t>COMMCH</t>
  </si>
  <si>
    <t>'84649PAJ'</t>
  </si>
  <si>
    <t>US84649PAJ49</t>
  </si>
  <si>
    <t>SPANSION LLC</t>
  </si>
  <si>
    <t>CODE</t>
  </si>
  <si>
    <t>'19189WAA'</t>
  </si>
  <si>
    <t>US19189WAA09</t>
  </si>
  <si>
    <t>CODERE FIN LUX</t>
  </si>
  <si>
    <t>CODERE</t>
  </si>
  <si>
    <t>'20854PAH'</t>
  </si>
  <si>
    <t>US20854PAH29</t>
  </si>
  <si>
    <t>'221470AA'</t>
  </si>
  <si>
    <t>US221470AA50</t>
  </si>
  <si>
    <t>COSO GEOTHERMAL</t>
  </si>
  <si>
    <t>COSGEO</t>
  </si>
  <si>
    <t>Integrated Energy</t>
  </si>
  <si>
    <t>'217203AD'</t>
  </si>
  <si>
    <t>US217203AD00</t>
  </si>
  <si>
    <t>COPANO ENERGY LL</t>
  </si>
  <si>
    <t>CPNO</t>
  </si>
  <si>
    <t>'13134YAD'</t>
  </si>
  <si>
    <t>US13134YAD94</t>
  </si>
  <si>
    <t>CALPINE CONS FIN</t>
  </si>
  <si>
    <t>'131347BP'</t>
  </si>
  <si>
    <t>US131347BP05</t>
  </si>
  <si>
    <t>CALPINE CORP</t>
  </si>
  <si>
    <t>'131347BU'</t>
  </si>
  <si>
    <t>US131347BU99</t>
  </si>
  <si>
    <t>'131347BS'</t>
  </si>
  <si>
    <t>US131347BS44</t>
  </si>
  <si>
    <t>'131347BW'</t>
  </si>
  <si>
    <t>US131347BW55</t>
  </si>
  <si>
    <t>'21244WAA'</t>
  </si>
  <si>
    <t>US21244WAA99</t>
  </si>
  <si>
    <t>CONVATEC HEALTHC</t>
  </si>
  <si>
    <t>CONVAT</t>
  </si>
  <si>
    <t>'216762AE'</t>
  </si>
  <si>
    <t>US216762AE46</t>
  </si>
  <si>
    <t>COOPER-STANDARD</t>
  </si>
  <si>
    <t>COSH</t>
  </si>
  <si>
    <t>'131347BY'</t>
  </si>
  <si>
    <t>US131347BY12</t>
  </si>
  <si>
    <t>'12618MAC'</t>
  </si>
  <si>
    <t>US12618MAC47</t>
  </si>
  <si>
    <t>CPI INTL INC</t>
  </si>
  <si>
    <t>CPII</t>
  </si>
  <si>
    <t>'170032AQ'</t>
  </si>
  <si>
    <t>US170032AQ94</t>
  </si>
  <si>
    <t>CHIQUITA BRANDS</t>
  </si>
  <si>
    <t>CQB</t>
  </si>
  <si>
    <t>'12621PAC'</t>
  </si>
  <si>
    <t>US12621PAC23</t>
  </si>
  <si>
    <t>CRC HEALTH CORP</t>
  </si>
  <si>
    <t>CRCHEA</t>
  </si>
  <si>
    <t>'785583AF'</t>
  </si>
  <si>
    <t>US785583AF20</t>
  </si>
  <si>
    <t>SABINE PASS LNG</t>
  </si>
  <si>
    <t>CQP</t>
  </si>
  <si>
    <t>'785583AG'</t>
  </si>
  <si>
    <t>US785583AG03</t>
  </si>
  <si>
    <t>'205768AG'</t>
  </si>
  <si>
    <t>US205768AG90</t>
  </si>
  <si>
    <t>COMSTOCK RES INC</t>
  </si>
  <si>
    <t>CRK</t>
  </si>
  <si>
    <t>'12467AAA'</t>
  </si>
  <si>
    <t>US12467AAA60</t>
  </si>
  <si>
    <t>C&amp;S GROUP</t>
  </si>
  <si>
    <t>CSGRPE</t>
  </si>
  <si>
    <t>'205768AH'</t>
  </si>
  <si>
    <t>US205768AH73</t>
  </si>
  <si>
    <t>'217203AE'</t>
  </si>
  <si>
    <t>US217203AE82</t>
  </si>
  <si>
    <t>COPANO ENERGY</t>
  </si>
  <si>
    <t>'209504AA'</t>
  </si>
  <si>
    <t>US209504AA71</t>
  </si>
  <si>
    <t>CSMAU</t>
  </si>
  <si>
    <t>JE</t>
  </si>
  <si>
    <t>'144577AC'</t>
  </si>
  <si>
    <t>US144577AC70</t>
  </si>
  <si>
    <t>CARRIZO OIL&amp;GAS</t>
  </si>
  <si>
    <t>CRZO</t>
  </si>
  <si>
    <t>'228411AE'</t>
  </si>
  <si>
    <t>US228411AE46</t>
  </si>
  <si>
    <t>CROWN MEDIA HL</t>
  </si>
  <si>
    <t>CRWN</t>
  </si>
  <si>
    <t>'216831AB'</t>
  </si>
  <si>
    <t>US216831AB38</t>
  </si>
  <si>
    <t>COOPER TIRE&amp;RUBR</t>
  </si>
  <si>
    <t>CTBUS</t>
  </si>
  <si>
    <t>'216831AE'</t>
  </si>
  <si>
    <t>US216831AE76</t>
  </si>
  <si>
    <t>'156700AJ'</t>
  </si>
  <si>
    <t>US156700AJ51</t>
  </si>
  <si>
    <t>CENTURYLINK INC</t>
  </si>
  <si>
    <t>CTL</t>
  </si>
  <si>
    <t>QWEST COMMS INTL</t>
  </si>
  <si>
    <t>EMBARQ CORP</t>
  </si>
  <si>
    <t>'29078EAB'</t>
  </si>
  <si>
    <t>US29078EAB11</t>
  </si>
  <si>
    <t>'156700AL'</t>
  </si>
  <si>
    <t>US156700AL08</t>
  </si>
  <si>
    <t>'749121CC'</t>
  </si>
  <si>
    <t>US749121CC18</t>
  </si>
  <si>
    <t>'156700AQ'</t>
  </si>
  <si>
    <t>US156700AQ94</t>
  </si>
  <si>
    <t>'156686AJ'</t>
  </si>
  <si>
    <t>US156686AJ67</t>
  </si>
  <si>
    <t>CENTURY TEL ENTP</t>
  </si>
  <si>
    <t>'156686AM'</t>
  </si>
  <si>
    <t>US156686AM96</t>
  </si>
  <si>
    <t>'912912AQ'</t>
  </si>
  <si>
    <t>US912912AQ52</t>
  </si>
  <si>
    <t>US WEST CAP FDG</t>
  </si>
  <si>
    <t>'912912AR'</t>
  </si>
  <si>
    <t>US912912AR36</t>
  </si>
  <si>
    <t>US WEST CAP</t>
  </si>
  <si>
    <t>'74913EAJ'</t>
  </si>
  <si>
    <t>US74913EAJ91</t>
  </si>
  <si>
    <t>'29078EAA'</t>
  </si>
  <si>
    <t>US29078EAA38</t>
  </si>
  <si>
    <t>'156700AN'</t>
  </si>
  <si>
    <t>US156700AN63</t>
  </si>
  <si>
    <t>'156700AM'</t>
  </si>
  <si>
    <t>US156700AM80</t>
  </si>
  <si>
    <t>'203372AH'</t>
  </si>
  <si>
    <t>US203372AH01</t>
  </si>
  <si>
    <t>COMMSCOPE INC</t>
  </si>
  <si>
    <t>'156700AR'</t>
  </si>
  <si>
    <t>US156700AR77</t>
  </si>
  <si>
    <t>'156700AS'</t>
  </si>
  <si>
    <t>US156700AS50</t>
  </si>
  <si>
    <t>'156700AT'</t>
  </si>
  <si>
    <t>US156700AT34</t>
  </si>
  <si>
    <t>'126304AG'</t>
  </si>
  <si>
    <t>US126304AG99</t>
  </si>
  <si>
    <t>CSC HOLDINGS INC</t>
  </si>
  <si>
    <t>CVC</t>
  </si>
  <si>
    <t>'126304AK'</t>
  </si>
  <si>
    <t>US126304AK02</t>
  </si>
  <si>
    <t>'126307AA'</t>
  </si>
  <si>
    <t>US126307AA50</t>
  </si>
  <si>
    <t>'126307AC'</t>
  </si>
  <si>
    <t>US126307AC17</t>
  </si>
  <si>
    <t>'12686CBA'</t>
  </si>
  <si>
    <t>US12686CBA62</t>
  </si>
  <si>
    <t>CABLEVISION SYS</t>
  </si>
  <si>
    <t>'12686CAZ'</t>
  </si>
  <si>
    <t>US12686CAZ23</t>
  </si>
  <si>
    <t>'12686CAY'</t>
  </si>
  <si>
    <t>US12686CAY57</t>
  </si>
  <si>
    <t>'22282EAD'</t>
  </si>
  <si>
    <t>US22282EAD40</t>
  </si>
  <si>
    <t>COVANTA HOLDING</t>
  </si>
  <si>
    <t>CVA</t>
  </si>
  <si>
    <t>'107342AA'</t>
  </si>
  <si>
    <t>US107342AA57</t>
  </si>
  <si>
    <t>BRESNAN BROADBAN</t>
  </si>
  <si>
    <t>'126307AD'</t>
  </si>
  <si>
    <t>US126307AD99</t>
  </si>
  <si>
    <t>'22282EAE'</t>
  </si>
  <si>
    <t>US22282EAE23</t>
  </si>
  <si>
    <t>CENVEO CORP</t>
  </si>
  <si>
    <t>CVO</t>
  </si>
  <si>
    <t>CASELLA WASTE</t>
  </si>
  <si>
    <t>CWST</t>
  </si>
  <si>
    <t>'785712AA'</t>
  </si>
  <si>
    <t>US785712AA86</t>
  </si>
  <si>
    <t>SABLE INTL FIN</t>
  </si>
  <si>
    <t>CWCLN</t>
  </si>
  <si>
    <t>COFFEYVILLE RESO</t>
  </si>
  <si>
    <t>CVI</t>
  </si>
  <si>
    <t>'19190AAB'</t>
  </si>
  <si>
    <t>US19190AAB35</t>
  </si>
  <si>
    <t>'15671BAE'</t>
  </si>
  <si>
    <t>US15671BAE11</t>
  </si>
  <si>
    <t>COMMERCIAL VEHIC</t>
  </si>
  <si>
    <t>'147448AG'</t>
  </si>
  <si>
    <t>US147448AG92</t>
  </si>
  <si>
    <t>'969490AE'</t>
  </si>
  <si>
    <t>US969490AE15</t>
  </si>
  <si>
    <t>CLAYTON WILLIAMS</t>
  </si>
  <si>
    <t>CWEI</t>
  </si>
  <si>
    <t>'785712AB'</t>
  </si>
  <si>
    <t>US785712AB69</t>
  </si>
  <si>
    <t>'413627AN'</t>
  </si>
  <si>
    <t>US413627AN01</t>
  </si>
  <si>
    <t>HARRAHS OPER CO</t>
  </si>
  <si>
    <t>CZR</t>
  </si>
  <si>
    <t>'413627AU'</t>
  </si>
  <si>
    <t>US413627AU44</t>
  </si>
  <si>
    <t>CORRECTIONS CORP</t>
  </si>
  <si>
    <t>CXW</t>
  </si>
  <si>
    <t>CHS/COMMUNITY</t>
  </si>
  <si>
    <t>CYH</t>
  </si>
  <si>
    <t>'22025YAK'</t>
  </si>
  <si>
    <t>US22025YAK64</t>
  </si>
  <si>
    <t>'20605PAA'</t>
  </si>
  <si>
    <t>US20605PAA93</t>
  </si>
  <si>
    <t>CONCHO RES/MIDLA</t>
  </si>
  <si>
    <t>'413627BB'</t>
  </si>
  <si>
    <t>US413627BB53</t>
  </si>
  <si>
    <t>'20605PAB'</t>
  </si>
  <si>
    <t>US20605PAB76</t>
  </si>
  <si>
    <t>'20605PAC'</t>
  </si>
  <si>
    <t>US20605PAC59</t>
  </si>
  <si>
    <t>'20605PAD'</t>
  </si>
  <si>
    <t>US20605PAD33</t>
  </si>
  <si>
    <t>'413627AW'</t>
  </si>
  <si>
    <t>US413627AW00</t>
  </si>
  <si>
    <t>'413627AX'</t>
  </si>
  <si>
    <t>US413627AX82</t>
  </si>
  <si>
    <t>'233707AA'</t>
  </si>
  <si>
    <t>US233707AA68</t>
  </si>
  <si>
    <t>DAE AVIATION</t>
  </si>
  <si>
    <t>DAEAVI</t>
  </si>
  <si>
    <t>'413627BE'</t>
  </si>
  <si>
    <t>US413627BE92</t>
  </si>
  <si>
    <t>'413627BG'</t>
  </si>
  <si>
    <t>US413627BG41</t>
  </si>
  <si>
    <t>'413627BL'</t>
  </si>
  <si>
    <t>US413627BL36</t>
  </si>
  <si>
    <t>'413627BM'</t>
  </si>
  <si>
    <t>US413627BM19</t>
  </si>
  <si>
    <t>'413627BD'</t>
  </si>
  <si>
    <t>US413627BD10</t>
  </si>
  <si>
    <t>CAESARS ENT OPER</t>
  </si>
  <si>
    <t>'23833NAG'</t>
  </si>
  <si>
    <t>US23833NAG97</t>
  </si>
  <si>
    <t>DAVE &amp; BUSTERS</t>
  </si>
  <si>
    <t>DAB</t>
  </si>
  <si>
    <t>'12768RAA'</t>
  </si>
  <si>
    <t>US12768RAA59</t>
  </si>
  <si>
    <t>'165749AA'</t>
  </si>
  <si>
    <t>US165749AA05</t>
  </si>
  <si>
    <t>CHESTER DOWNS</t>
  </si>
  <si>
    <t>'127693AA'</t>
  </si>
  <si>
    <t>US127693AA76</t>
  </si>
  <si>
    <t>'247367BJ'</t>
  </si>
  <si>
    <t>US247367BJ36</t>
  </si>
  <si>
    <t>DELTA AIR 20071B</t>
  </si>
  <si>
    <t>'247367BK'</t>
  </si>
  <si>
    <t>US247367BK09</t>
  </si>
  <si>
    <t>DELTA AIR 20071C</t>
  </si>
  <si>
    <t>'235825AA'</t>
  </si>
  <si>
    <t>US235825AA45</t>
  </si>
  <si>
    <t>DANA HOLDING</t>
  </si>
  <si>
    <t>DAN</t>
  </si>
  <si>
    <t>'235825AB'</t>
  </si>
  <si>
    <t>US235825AB28</t>
  </si>
  <si>
    <t>'24781PAA'</t>
  </si>
  <si>
    <t>US24781PAA75</t>
  </si>
  <si>
    <t>DELTA AIR 2010-B</t>
  </si>
  <si>
    <t>'247817AA'</t>
  </si>
  <si>
    <t>US247817AA73</t>
  </si>
  <si>
    <t>'26817CAB'</t>
  </si>
  <si>
    <t>US26817CAB72</t>
  </si>
  <si>
    <t>DYNCORP INTERNTL</t>
  </si>
  <si>
    <t>DCP</t>
  </si>
  <si>
    <t>'237266AD'</t>
  </si>
  <si>
    <t>US237266AD36</t>
  </si>
  <si>
    <t>DARLING INTL</t>
  </si>
  <si>
    <t>DAR</t>
  </si>
  <si>
    <t>'264147AC'</t>
  </si>
  <si>
    <t>US264147AC36</t>
  </si>
  <si>
    <t>DUCOMMUN INC</t>
  </si>
  <si>
    <t>DCO</t>
  </si>
  <si>
    <t>'242361AB'</t>
  </si>
  <si>
    <t>US242361AB99</t>
  </si>
  <si>
    <t>DEAN FOODS CO</t>
  </si>
  <si>
    <t>DF</t>
  </si>
  <si>
    <t>'254067AH'</t>
  </si>
  <si>
    <t>US254067AH46</t>
  </si>
  <si>
    <t>DILLARDS INC</t>
  </si>
  <si>
    <t>DDS</t>
  </si>
  <si>
    <t>'254067AN'</t>
  </si>
  <si>
    <t>US254067AN14</t>
  </si>
  <si>
    <t>'242370AA'</t>
  </si>
  <si>
    <t>US242370AA24</t>
  </si>
  <si>
    <t>'25212WAA'</t>
  </si>
  <si>
    <t>US25212WAA80</t>
  </si>
  <si>
    <t>DEX ONE CORP</t>
  </si>
  <si>
    <t>DEXO</t>
  </si>
  <si>
    <t>'24804WAA'</t>
  </si>
  <si>
    <t>US24804WAA53</t>
  </si>
  <si>
    <t>DEMATIC SA</t>
  </si>
  <si>
    <t>DEMAT</t>
  </si>
  <si>
    <t>'242370AC'</t>
  </si>
  <si>
    <t>US242370AC89</t>
  </si>
  <si>
    <t>D.R. HORTON</t>
  </si>
  <si>
    <t>DHI</t>
  </si>
  <si>
    <t>'23331AAS'</t>
  </si>
  <si>
    <t>US23331AAS87</t>
  </si>
  <si>
    <t>'23331AAT'</t>
  </si>
  <si>
    <t>US23331AAT60</t>
  </si>
  <si>
    <t>'23331AAV'</t>
  </si>
  <si>
    <t>US23331AAV17</t>
  </si>
  <si>
    <t>'23331AAW'</t>
  </si>
  <si>
    <t>US23331AAW99</t>
  </si>
  <si>
    <t>'23331AAZ'</t>
  </si>
  <si>
    <t>US23331AAZ21</t>
  </si>
  <si>
    <t>ECHOSTAR DBS</t>
  </si>
  <si>
    <t>DOLLAR GENERAL</t>
  </si>
  <si>
    <t>DG</t>
  </si>
  <si>
    <t>Discount Stores</t>
  </si>
  <si>
    <t>'26613TAC'</t>
  </si>
  <si>
    <t>US26613TAC45</t>
  </si>
  <si>
    <t>DUPONT FABROS TE</t>
  </si>
  <si>
    <t>DFT</t>
  </si>
  <si>
    <t>'23311UAA'</t>
  </si>
  <si>
    <t>US23311UAA79</t>
  </si>
  <si>
    <t>DCP LLC/DCP CORP</t>
  </si>
  <si>
    <t>DICKCP</t>
  </si>
  <si>
    <t>'254423AB'</t>
  </si>
  <si>
    <t>US254423AB25</t>
  </si>
  <si>
    <t>DINEEQUITY INC</t>
  </si>
  <si>
    <t>DIN</t>
  </si>
  <si>
    <t>'25272PAC'</t>
  </si>
  <si>
    <t>US25272PAC68</t>
  </si>
  <si>
    <t>DIAMOND RESORTS</t>
  </si>
  <si>
    <t>DIRESO</t>
  </si>
  <si>
    <t>'27876GAY'</t>
  </si>
  <si>
    <t>US27876GAY44</t>
  </si>
  <si>
    <t>'27876GBE'</t>
  </si>
  <si>
    <t>US27876GBE70</t>
  </si>
  <si>
    <t>'27876GBH'</t>
  </si>
  <si>
    <t>US27876GBH02</t>
  </si>
  <si>
    <t>DJO FINANCE LLC</t>
  </si>
  <si>
    <t>'25470XAB'</t>
  </si>
  <si>
    <t>US25470XAB10</t>
  </si>
  <si>
    <t>DISH DBS CORP</t>
  </si>
  <si>
    <t>'637004AC'</t>
  </si>
  <si>
    <t>US637004AC68</t>
  </si>
  <si>
    <t>NATIONAL MONEY M</t>
  </si>
  <si>
    <t>DLLR</t>
  </si>
  <si>
    <t>'23327BAF'</t>
  </si>
  <si>
    <t>US23327BAF04</t>
  </si>
  <si>
    <t>'23327BAD'</t>
  </si>
  <si>
    <t>US23327BAD55</t>
  </si>
  <si>
    <t>'25470XAE'</t>
  </si>
  <si>
    <t>US25470XAE58</t>
  </si>
  <si>
    <t>'245217AS'</t>
  </si>
  <si>
    <t>US245217AS32</t>
  </si>
  <si>
    <t>DEL MONTE CORP</t>
  </si>
  <si>
    <t>DLM</t>
  </si>
  <si>
    <t>'23327BAG'</t>
  </si>
  <si>
    <t>US23327BAG86</t>
  </si>
  <si>
    <t>DOLE FOOD CO</t>
  </si>
  <si>
    <t>DOLE</t>
  </si>
  <si>
    <t>'248019AG'</t>
  </si>
  <si>
    <t>US248019AG63</t>
  </si>
  <si>
    <t>DELUXE CORP</t>
  </si>
  <si>
    <t>DLX</t>
  </si>
  <si>
    <t>'248019AL'</t>
  </si>
  <si>
    <t>US248019AL58</t>
  </si>
  <si>
    <t>'247916AB'</t>
  </si>
  <si>
    <t>US247916AB56</t>
  </si>
  <si>
    <t>DENBURY RESOURCE</t>
  </si>
  <si>
    <t>'256603AA'</t>
  </si>
  <si>
    <t>US256603AA98</t>
  </si>
  <si>
    <t>'29255WAJ'</t>
  </si>
  <si>
    <t>US29255WAJ99</t>
  </si>
  <si>
    <t>ENCORE ACQUISITI</t>
  </si>
  <si>
    <t>'256605AS'</t>
  </si>
  <si>
    <t>US256605AS54</t>
  </si>
  <si>
    <t>'24823UAG'</t>
  </si>
  <si>
    <t>US24823UAG31</t>
  </si>
  <si>
    <t>'247916AC'</t>
  </si>
  <si>
    <t>US247916AC30</t>
  </si>
  <si>
    <t>DELPHI CORP</t>
  </si>
  <si>
    <t>DLPH</t>
  </si>
  <si>
    <t>'248019AP'</t>
  </si>
  <si>
    <t>US248019AP62</t>
  </si>
  <si>
    <t>'266233AA'</t>
  </si>
  <si>
    <t>US266233AA38</t>
  </si>
  <si>
    <t>DUQUESNE LIGHT</t>
  </si>
  <si>
    <t>DQE</t>
  </si>
  <si>
    <t>'266233AB'</t>
  </si>
  <si>
    <t>US266233AB11</t>
  </si>
  <si>
    <t>'266233AC'</t>
  </si>
  <si>
    <t>US266233AC93</t>
  </si>
  <si>
    <t>'23918KAL'</t>
  </si>
  <si>
    <t>US23918KAL26</t>
  </si>
  <si>
    <t>DAVITA INC</t>
  </si>
  <si>
    <t>DVA</t>
  </si>
  <si>
    <t>'23918KAM'</t>
  </si>
  <si>
    <t>US23918KAM09</t>
  </si>
  <si>
    <t>'26938NAA'</t>
  </si>
  <si>
    <t>US26938NAA90</t>
  </si>
  <si>
    <t>EACCESS LTD</t>
  </si>
  <si>
    <t>EACCES</t>
  </si>
  <si>
    <t>JP</t>
  </si>
  <si>
    <t>DRESSER-RAND</t>
  </si>
  <si>
    <t>DRC</t>
  </si>
  <si>
    <t>'26209NAF'</t>
  </si>
  <si>
    <t>US26209NAF06</t>
  </si>
  <si>
    <t>DRIVETIME AUTO/A</t>
  </si>
  <si>
    <t>DRVTIM</t>
  </si>
  <si>
    <t>'266233AD'</t>
  </si>
  <si>
    <t>US266233AD76</t>
  </si>
  <si>
    <t>'267482AE'</t>
  </si>
  <si>
    <t>US267482AE71</t>
  </si>
  <si>
    <t>DYCOM INVST</t>
  </si>
  <si>
    <t>DY</t>
  </si>
  <si>
    <t>DYNACAST INTL/FI</t>
  </si>
  <si>
    <t>DYNCST</t>
  </si>
  <si>
    <t>'59832WAF'</t>
  </si>
  <si>
    <t>US59832WAF68</t>
  </si>
  <si>
    <t>MIDWEST GENERAT</t>
  </si>
  <si>
    <t>EIX</t>
  </si>
  <si>
    <t>'109641AE'</t>
  </si>
  <si>
    <t>US109641AE08</t>
  </si>
  <si>
    <t>BRINKER INTL INC</t>
  </si>
  <si>
    <t>EAT</t>
  </si>
  <si>
    <t>EDISON MISSION</t>
  </si>
  <si>
    <t>'281023AR'</t>
  </si>
  <si>
    <t>US281023AR24</t>
  </si>
  <si>
    <t>'28140JAC'</t>
  </si>
  <si>
    <t>US28140JAC45</t>
  </si>
  <si>
    <t>EDUCATION MGMT</t>
  </si>
  <si>
    <t>EDMC</t>
  </si>
  <si>
    <t>'29250RAK'</t>
  </si>
  <si>
    <t>US29250RAK23</t>
  </si>
  <si>
    <t>ENBRIDGE ENERGY</t>
  </si>
  <si>
    <t>EEP</t>
  </si>
  <si>
    <t>'281023AU'</t>
  </si>
  <si>
    <t>US281023AU52</t>
  </si>
  <si>
    <t>'281023AX'</t>
  </si>
  <si>
    <t>US281023AX91</t>
  </si>
  <si>
    <t>'27749TAC'</t>
  </si>
  <si>
    <t>US27749TAC99</t>
  </si>
  <si>
    <t>EASTON-BELL SPOR</t>
  </si>
  <si>
    <t>EASTON</t>
  </si>
  <si>
    <t>EDGEN MURRAY COR</t>
  </si>
  <si>
    <t>'29426LAC'</t>
  </si>
  <si>
    <t>US29426LAC28</t>
  </si>
  <si>
    <t>EPICOR SOFTWARE</t>
  </si>
  <si>
    <t>EGLPT</t>
  </si>
  <si>
    <t>'290408AB'</t>
  </si>
  <si>
    <t>US290408AB93</t>
  </si>
  <si>
    <t>ELWOOD ENERGY</t>
  </si>
  <si>
    <t>ELWOOD</t>
  </si>
  <si>
    <t>'291228AA'</t>
  </si>
  <si>
    <t>US291228AA25</t>
  </si>
  <si>
    <t>EMIGRANT BANCORP</t>
  </si>
  <si>
    <t>EMIBNC</t>
  </si>
  <si>
    <t>'281023BA'</t>
  </si>
  <si>
    <t>US281023BA89</t>
  </si>
  <si>
    <t>ELAN FIN PLC/CRP</t>
  </si>
  <si>
    <t>ELN</t>
  </si>
  <si>
    <t>'45031TAR'</t>
  </si>
  <si>
    <t>US45031TAR59</t>
  </si>
  <si>
    <t>ITC DELTACOM INC</t>
  </si>
  <si>
    <t>ELNK</t>
  </si>
  <si>
    <t>Telecom - Fixed Line</t>
  </si>
  <si>
    <t>'29210QAA'</t>
  </si>
  <si>
    <t>US29210QAA58</t>
  </si>
  <si>
    <t>EMPIRE TODAY</t>
  </si>
  <si>
    <t>EMPTOD</t>
  </si>
  <si>
    <t>'284710AE'</t>
  </si>
  <si>
    <t>US284710AE05</t>
  </si>
  <si>
    <t>ELDORADO RESORTS</t>
  </si>
  <si>
    <t>ELDOR</t>
  </si>
  <si>
    <t>'270321AC'</t>
  </si>
  <si>
    <t>US270321AC64</t>
  </si>
  <si>
    <t>EARTHLINK INC</t>
  </si>
  <si>
    <t>EMDEON INC</t>
  </si>
  <si>
    <t>EM</t>
  </si>
  <si>
    <t>'29100PAB'</t>
  </si>
  <si>
    <t>US29100PAB85</t>
  </si>
  <si>
    <t>EMERGENCY MEDICA</t>
  </si>
  <si>
    <t>EMS</t>
  </si>
  <si>
    <t>'28336LBM'</t>
  </si>
  <si>
    <t>US28336LBM00</t>
  </si>
  <si>
    <t>EL PASO CORP</t>
  </si>
  <si>
    <t>'28336LBQ'</t>
  </si>
  <si>
    <t>US28336LBQ14</t>
  </si>
  <si>
    <t>'28336LBR'</t>
  </si>
  <si>
    <t>US28336LBR96</t>
  </si>
  <si>
    <t>'28336LBV'</t>
  </si>
  <si>
    <t>US28336LBV09</t>
  </si>
  <si>
    <t>'29264FAE'</t>
  </si>
  <si>
    <t>US29264FAE60</t>
  </si>
  <si>
    <t>ENDO PHARMA HLDG</t>
  </si>
  <si>
    <t>ENDP</t>
  </si>
  <si>
    <t>'29264FAG'</t>
  </si>
  <si>
    <t>US29264FAG19</t>
  </si>
  <si>
    <t>'29264FAJ'</t>
  </si>
  <si>
    <t>US29264FAJ57</t>
  </si>
  <si>
    <t>'29259GAB'</t>
  </si>
  <si>
    <t>US29259GAB77</t>
  </si>
  <si>
    <t>ENDEAVOUR INTL</t>
  </si>
  <si>
    <t>END</t>
  </si>
  <si>
    <t>'28368EAA'</t>
  </si>
  <si>
    <t>US28368EAA47</t>
  </si>
  <si>
    <t>'28368EAD'</t>
  </si>
  <si>
    <t>US28368EAD85</t>
  </si>
  <si>
    <t>'28368EAE'</t>
  </si>
  <si>
    <t>US28368EAE68</t>
  </si>
  <si>
    <t>'293791AV'</t>
  </si>
  <si>
    <t>US293791AV15</t>
  </si>
  <si>
    <t>ENTERPRISE PRODU</t>
  </si>
  <si>
    <t>EPD</t>
  </si>
  <si>
    <t>'293791AW'</t>
  </si>
  <si>
    <t>US293791AW97</t>
  </si>
  <si>
    <t>'29379VAN'</t>
  </si>
  <si>
    <t>US29379VAN38</t>
  </si>
  <si>
    <t>'29444UAJ'</t>
  </si>
  <si>
    <t>US29444UAJ51</t>
  </si>
  <si>
    <t>EQUINIX INC</t>
  </si>
  <si>
    <t>EQIX</t>
  </si>
  <si>
    <t>'29270UAN'</t>
  </si>
  <si>
    <t>US29270UAN54</t>
  </si>
  <si>
    <t>ENERGY PARTNERS</t>
  </si>
  <si>
    <t>EPL</t>
  </si>
  <si>
    <t>E*TRADE FINL</t>
  </si>
  <si>
    <t>ETFC</t>
  </si>
  <si>
    <t>Brokerage</t>
  </si>
  <si>
    <t>'297599AC'</t>
  </si>
  <si>
    <t>US297599AC62</t>
  </si>
  <si>
    <t>ETHAN ALLEN GLOB</t>
  </si>
  <si>
    <t>ETH</t>
  </si>
  <si>
    <t>'297425AF'</t>
  </si>
  <si>
    <t>US297425AF77</t>
  </si>
  <si>
    <t>ESTERLINE TECH</t>
  </si>
  <si>
    <t>ESL</t>
  </si>
  <si>
    <t>'29445GAH'</t>
  </si>
  <si>
    <t>US29445GAH92</t>
  </si>
  <si>
    <t>EQUINOX HOLDINGS</t>
  </si>
  <si>
    <t>EQUNOX</t>
  </si>
  <si>
    <t>'29273VAC'</t>
  </si>
  <si>
    <t>US29273VAC46</t>
  </si>
  <si>
    <t>ENERGY TRANSFER</t>
  </si>
  <si>
    <t>'297425AH'</t>
  </si>
  <si>
    <t>US297425AH34</t>
  </si>
  <si>
    <t>'269246BH'</t>
  </si>
  <si>
    <t>US269246BH62</t>
  </si>
  <si>
    <t>'292757AB'</t>
  </si>
  <si>
    <t>US292757AB70</t>
  </si>
  <si>
    <t>ENERGYSOLUTIONS</t>
  </si>
  <si>
    <t>'29444UAK'</t>
  </si>
  <si>
    <t>US29444UAK25</t>
  </si>
  <si>
    <t>'29363TAB'</t>
  </si>
  <si>
    <t>US29363TAB26</t>
  </si>
  <si>
    <t>ENTERCOM RADIO</t>
  </si>
  <si>
    <t>ETM</t>
  </si>
  <si>
    <t>'26985UAB'</t>
  </si>
  <si>
    <t>US26985UAB35</t>
  </si>
  <si>
    <t>EAGLE ROCK ENERG</t>
  </si>
  <si>
    <t>EROC</t>
  </si>
  <si>
    <t>'20035AAA'</t>
  </si>
  <si>
    <t>US20035AAA25</t>
  </si>
  <si>
    <t>COMED FIN III</t>
  </si>
  <si>
    <t>EXC</t>
  </si>
  <si>
    <t>'28264QR6'</t>
  </si>
  <si>
    <t>US28264QR638</t>
  </si>
  <si>
    <t>EKSPORTFINANS</t>
  </si>
  <si>
    <t>EXPT</t>
  </si>
  <si>
    <t>NO</t>
  </si>
  <si>
    <t>'302203AA'</t>
  </si>
  <si>
    <t>US302203AA29</t>
  </si>
  <si>
    <t>EXPRO FINANCE LU</t>
  </si>
  <si>
    <t>EXPRO</t>
  </si>
  <si>
    <t>'30218AAB'</t>
  </si>
  <si>
    <t>US30218AAB89</t>
  </si>
  <si>
    <t>EXPRESS LLC</t>
  </si>
  <si>
    <t>EXPR</t>
  </si>
  <si>
    <t>'29382RAD'</t>
  </si>
  <si>
    <t>US29382RAD98</t>
  </si>
  <si>
    <t>ENTRAVISION COMM</t>
  </si>
  <si>
    <t>EVC</t>
  </si>
  <si>
    <t>EXAMWORKS GROUP</t>
  </si>
  <si>
    <t>EXAM</t>
  </si>
  <si>
    <t>'30040PAB'</t>
  </si>
  <si>
    <t>US30040PAB94</t>
  </si>
  <si>
    <t>EVRTEC</t>
  </si>
  <si>
    <t>'26926XAB'</t>
  </si>
  <si>
    <t>US26926XAB91</t>
  </si>
  <si>
    <t>EV ENERGY PT/FIN</t>
  </si>
  <si>
    <t>EVEP</t>
  </si>
  <si>
    <t>'30225XAC'</t>
  </si>
  <si>
    <t>US30225XAC74</t>
  </si>
  <si>
    <t>EXTERRAN HOLDING</t>
  </si>
  <si>
    <t>EXH</t>
  </si>
  <si>
    <t>'302106AE'</t>
  </si>
  <si>
    <t>US302106AE98</t>
  </si>
  <si>
    <t>EXOPACK HOLDNG</t>
  </si>
  <si>
    <t>EXOPAC</t>
  </si>
  <si>
    <t>'29843XAB'</t>
  </si>
  <si>
    <t>US29843XAB38</t>
  </si>
  <si>
    <t>EURAMAX INTL INC</t>
  </si>
  <si>
    <t>EURAMX</t>
  </si>
  <si>
    <t>'282645AQ'</t>
  </si>
  <si>
    <t>US282645AQ39</t>
  </si>
  <si>
    <t>'28264QGC'</t>
  </si>
  <si>
    <t>US28264QGC24</t>
  </si>
  <si>
    <t>'28264QT5'</t>
  </si>
  <si>
    <t>US28264QT535</t>
  </si>
  <si>
    <t>'28264QV2'</t>
  </si>
  <si>
    <t>US28264QV275</t>
  </si>
  <si>
    <t>'29276KAQ'</t>
  </si>
  <si>
    <t>US29276KAQ40</t>
  </si>
  <si>
    <t>ENERGY XXI GULF</t>
  </si>
  <si>
    <t>EXXI</t>
  </si>
  <si>
    <t>'29276KAP'</t>
  </si>
  <si>
    <t>US29276KAP66</t>
  </si>
  <si>
    <t>FOREST CITY ENT</t>
  </si>
  <si>
    <t>FCE</t>
  </si>
  <si>
    <t>'303109AA'</t>
  </si>
  <si>
    <t>US303109AA06</t>
  </si>
  <si>
    <t>FAGE DAIRY INDU</t>
  </si>
  <si>
    <t>FAGEGA</t>
  </si>
  <si>
    <t>GR</t>
  </si>
  <si>
    <t>'345550AF'</t>
  </si>
  <si>
    <t>US345550AF48</t>
  </si>
  <si>
    <t>'302941AG'</t>
  </si>
  <si>
    <t>US302941AG46</t>
  </si>
  <si>
    <t>FTI CONSULTING</t>
  </si>
  <si>
    <t>FCN</t>
  </si>
  <si>
    <t>'319963AP'</t>
  </si>
  <si>
    <t>US319963AP91</t>
  </si>
  <si>
    <t>FIRST DATA CORP</t>
  </si>
  <si>
    <t>'319963AT'</t>
  </si>
  <si>
    <t>US319963AT14</t>
  </si>
  <si>
    <t>'319963AV'</t>
  </si>
  <si>
    <t>US319963AV69</t>
  </si>
  <si>
    <t>'319963AR'</t>
  </si>
  <si>
    <t>US319963AR57</t>
  </si>
  <si>
    <t>'31430QBA'</t>
  </si>
  <si>
    <t>US31430QBA40</t>
  </si>
  <si>
    <t>FELCOR LODGING</t>
  </si>
  <si>
    <t>FCH</t>
  </si>
  <si>
    <t>Hotels</t>
  </si>
  <si>
    <t>'319963AW'</t>
  </si>
  <si>
    <t>US319963AW43</t>
  </si>
  <si>
    <t>'319963AY'</t>
  </si>
  <si>
    <t>US319963AY09</t>
  </si>
  <si>
    <t>'319963BC'</t>
  </si>
  <si>
    <t>US319963BC79</t>
  </si>
  <si>
    <t>'302941AJ'</t>
  </si>
  <si>
    <t>US302941AJ84</t>
  </si>
  <si>
    <t>'31430QBB'</t>
  </si>
  <si>
    <t>US31430QBB23</t>
  </si>
  <si>
    <t>FELCOR ESCROW</t>
  </si>
  <si>
    <t>'33716PAA'</t>
  </si>
  <si>
    <t>US33716PAA84</t>
  </si>
  <si>
    <t>FIRST TEN CAP II</t>
  </si>
  <si>
    <t>FHN</t>
  </si>
  <si>
    <t>'315295AE'</t>
  </si>
  <si>
    <t>US315295AE59</t>
  </si>
  <si>
    <t>FERRELLGAS</t>
  </si>
  <si>
    <t>FGP</t>
  </si>
  <si>
    <t>'315292AJ'</t>
  </si>
  <si>
    <t>US315292AJ16</t>
  </si>
  <si>
    <t>FERRELLGAS LP</t>
  </si>
  <si>
    <t>'31620MAB'</t>
  </si>
  <si>
    <t>US31620MAB28</t>
  </si>
  <si>
    <t>FIDELITY NATIONA</t>
  </si>
  <si>
    <t>'319963AZ'</t>
  </si>
  <si>
    <t>US319963AZ73</t>
  </si>
  <si>
    <t>'315292AM'</t>
  </si>
  <si>
    <t>US315292AM45</t>
  </si>
  <si>
    <t>'34063PAB'</t>
  </si>
  <si>
    <t>US34063PAB31</t>
  </si>
  <si>
    <t>FLORIDA EAST RR</t>
  </si>
  <si>
    <t>FECRC</t>
  </si>
  <si>
    <t>Railroads</t>
  </si>
  <si>
    <t>'340627AB'</t>
  </si>
  <si>
    <t>US340627AB42</t>
  </si>
  <si>
    <t>FLORIDA EAST COA</t>
  </si>
  <si>
    <t>'345143AC'</t>
  </si>
  <si>
    <t>US345143AC52</t>
  </si>
  <si>
    <t>FORBES ENERGY</t>
  </si>
  <si>
    <t>FES</t>
  </si>
  <si>
    <t>'319963BB'</t>
  </si>
  <si>
    <t>US319963BB96</t>
  </si>
  <si>
    <t>'316781AA'</t>
  </si>
  <si>
    <t>US316781AA11</t>
  </si>
  <si>
    <t>FIFTH THIRD CAP</t>
  </si>
  <si>
    <t>FITB</t>
  </si>
  <si>
    <t>'35803QAD'</t>
  </si>
  <si>
    <t>US35803QAD97</t>
  </si>
  <si>
    <t>FRESENIUS MED</t>
  </si>
  <si>
    <t>FMEGR</t>
  </si>
  <si>
    <t>'02944RAA'</t>
  </si>
  <si>
    <t>US02944RAA32</t>
  </si>
  <si>
    <t>AMER SEAFOODS GR</t>
  </si>
  <si>
    <t>FISHY</t>
  </si>
  <si>
    <t>CHC HELICOPTER S</t>
  </si>
  <si>
    <t>'30251GAA'</t>
  </si>
  <si>
    <t>US30251GAA58</t>
  </si>
  <si>
    <t>FMG RES AUG 2006</t>
  </si>
  <si>
    <t>'31620MAD'</t>
  </si>
  <si>
    <t>US31620MAD83</t>
  </si>
  <si>
    <t>'35803QAA'</t>
  </si>
  <si>
    <t>US35803QAA58</t>
  </si>
  <si>
    <t>'35802XAA'</t>
  </si>
  <si>
    <t>US35802XAA19</t>
  </si>
  <si>
    <t>'35802XAD'</t>
  </si>
  <si>
    <t>US35802XAD57</t>
  </si>
  <si>
    <t>'35802XAF'</t>
  </si>
  <si>
    <t>US35802XAF06</t>
  </si>
  <si>
    <t>FIRST IND LP</t>
  </si>
  <si>
    <t>'32055RAN'</t>
  </si>
  <si>
    <t>US32055RAN70</t>
  </si>
  <si>
    <t>'32055RAR'</t>
  </si>
  <si>
    <t>US32055RAR84</t>
  </si>
  <si>
    <t>Monoline Insurance</t>
  </si>
  <si>
    <t>'315405AM'</t>
  </si>
  <si>
    <t>US315405AM23</t>
  </si>
  <si>
    <t>FERRO CORP</t>
  </si>
  <si>
    <t>FOE</t>
  </si>
  <si>
    <t>'345525AA'</t>
  </si>
  <si>
    <t>US345525AA78</t>
  </si>
  <si>
    <t>FORESIGHT ENERGY</t>
  </si>
  <si>
    <t>FORENE</t>
  </si>
  <si>
    <t>'30251GAF'</t>
  </si>
  <si>
    <t>US30251GAF46</t>
  </si>
  <si>
    <t>'30251GAC'</t>
  </si>
  <si>
    <t>US30251GAC15</t>
  </si>
  <si>
    <t>'30251GAH'</t>
  </si>
  <si>
    <t>US30251GAH02</t>
  </si>
  <si>
    <t>'30251GAK'</t>
  </si>
  <si>
    <t>US30251GAK31</t>
  </si>
  <si>
    <t>'30251GAN'</t>
  </si>
  <si>
    <t>US30251GAN79</t>
  </si>
  <si>
    <t>'17453BAT'</t>
  </si>
  <si>
    <t>US17453BAT89</t>
  </si>
  <si>
    <t>CITIZENS UTIL CO</t>
  </si>
  <si>
    <t>'35687MAM'</t>
  </si>
  <si>
    <t>US35687MAM91</t>
  </si>
  <si>
    <t>FREESCALE SEMICO</t>
  </si>
  <si>
    <t>'35687MAP'</t>
  </si>
  <si>
    <t>US35687MAP23</t>
  </si>
  <si>
    <t>'346091AZ'</t>
  </si>
  <si>
    <t>US346091AZ48</t>
  </si>
  <si>
    <t>FOREST OIL CORP</t>
  </si>
  <si>
    <t>'35804GAF'</t>
  </si>
  <si>
    <t>US35804GAF54</t>
  </si>
  <si>
    <t>FRESENIUS US FIN</t>
  </si>
  <si>
    <t>FREGR</t>
  </si>
  <si>
    <t>'35906AAA'</t>
  </si>
  <si>
    <t>US35906AAA60</t>
  </si>
  <si>
    <t>FRONTIER COMM</t>
  </si>
  <si>
    <t>'346091BE'</t>
  </si>
  <si>
    <t>US346091BE00</t>
  </si>
  <si>
    <t>'35687MAQ'</t>
  </si>
  <si>
    <t>US35687MAQ06</t>
  </si>
  <si>
    <t>'35687MAT'</t>
  </si>
  <si>
    <t>US35687MAT45</t>
  </si>
  <si>
    <t>'35168XAA'</t>
  </si>
  <si>
    <t>US35168XAA90</t>
  </si>
  <si>
    <t>FRAC TECH SVCS</t>
  </si>
  <si>
    <t>FRATEC</t>
  </si>
  <si>
    <t>'35687MAV'</t>
  </si>
  <si>
    <t>US35687MAV90</t>
  </si>
  <si>
    <t>'35687MAX'</t>
  </si>
  <si>
    <t>US35687MAX56</t>
  </si>
  <si>
    <t>'177342AM'</t>
  </si>
  <si>
    <t>US177342AM49</t>
  </si>
  <si>
    <t>'177342AP'</t>
  </si>
  <si>
    <t>US177342AP79</t>
  </si>
  <si>
    <t>'362337AK'</t>
  </si>
  <si>
    <t>US362337AK38</t>
  </si>
  <si>
    <t>GTE NORTH INC</t>
  </si>
  <si>
    <t>'17453BAJ'</t>
  </si>
  <si>
    <t>US17453BAJ08</t>
  </si>
  <si>
    <t>CITIZENS COMM CO</t>
  </si>
  <si>
    <t>'360008AA'</t>
  </si>
  <si>
    <t>US360008AA40</t>
  </si>
  <si>
    <t>FULTON CAP TRUST</t>
  </si>
  <si>
    <t>FULT</t>
  </si>
  <si>
    <t>'17453BAW'</t>
  </si>
  <si>
    <t>US17453BAW19</t>
  </si>
  <si>
    <t>'17453BAS'</t>
  </si>
  <si>
    <t>US17453BAS07</t>
  </si>
  <si>
    <t>'35906AAB'</t>
  </si>
  <si>
    <t>US35906AAB44</t>
  </si>
  <si>
    <t>'35906AAD'</t>
  </si>
  <si>
    <t>US35906AAD00</t>
  </si>
  <si>
    <t>'35906AAF'</t>
  </si>
  <si>
    <t>US35906AAF57</t>
  </si>
  <si>
    <t>'35906AAH'</t>
  </si>
  <si>
    <t>US35906AAH14</t>
  </si>
  <si>
    <t>'35906AAK'</t>
  </si>
  <si>
    <t>US35906AAK43</t>
  </si>
  <si>
    <t>'204386AK'</t>
  </si>
  <si>
    <t>US204386AK24</t>
  </si>
  <si>
    <t>CGG VERITAS</t>
  </si>
  <si>
    <t>'397624AE'</t>
  </si>
  <si>
    <t>US397624AE75</t>
  </si>
  <si>
    <t>GREIF INC</t>
  </si>
  <si>
    <t>GEF</t>
  </si>
  <si>
    <t>'364725AQ'</t>
  </si>
  <si>
    <t>US364725AQ46</t>
  </si>
  <si>
    <t>GANNETT CO</t>
  </si>
  <si>
    <t>GCI</t>
  </si>
  <si>
    <t>'364725AN'</t>
  </si>
  <si>
    <t>US364725AN15</t>
  </si>
  <si>
    <t>'204386AM'</t>
  </si>
  <si>
    <t>US204386AM89</t>
  </si>
  <si>
    <t>'364725AT'</t>
  </si>
  <si>
    <t>US364725AT84</t>
  </si>
  <si>
    <t>'364725AW'</t>
  </si>
  <si>
    <t>US364725AW14</t>
  </si>
  <si>
    <t>'31529TAB'</t>
  </si>
  <si>
    <t>US31529TAB98</t>
  </si>
  <si>
    <t>FERREXPO FINANCE</t>
  </si>
  <si>
    <t>FXPOLN</t>
  </si>
  <si>
    <t>'150191AC'</t>
  </si>
  <si>
    <t>US150191AC81</t>
  </si>
  <si>
    <t>CEDAR FAIR LP/CA</t>
  </si>
  <si>
    <t>FUN</t>
  </si>
  <si>
    <t>'204384AB'</t>
  </si>
  <si>
    <t>US204384AB76</t>
  </si>
  <si>
    <t>'382410AF'</t>
  </si>
  <si>
    <t>US382410AF58</t>
  </si>
  <si>
    <t>GOODRICH PETROLE</t>
  </si>
  <si>
    <t>GDP</t>
  </si>
  <si>
    <t>'75952AAF'</t>
  </si>
  <si>
    <t>US75952AAF49</t>
  </si>
  <si>
    <t>RELIANT ENER MID</t>
  </si>
  <si>
    <t>GEN</t>
  </si>
  <si>
    <t>'75952AAJ'</t>
  </si>
  <si>
    <t>US75952AAJ60</t>
  </si>
  <si>
    <t>'60467MAB'</t>
  </si>
  <si>
    <t>US60467MAB72</t>
  </si>
  <si>
    <t>MIRANT TRUST</t>
  </si>
  <si>
    <t>'60467MAC'</t>
  </si>
  <si>
    <t>US60467MAC55</t>
  </si>
  <si>
    <t>'60467PAQ'</t>
  </si>
  <si>
    <t>US60467PAQ72</t>
  </si>
  <si>
    <t>MIRANT AMERICAS</t>
  </si>
  <si>
    <t>'74971XAB'</t>
  </si>
  <si>
    <t>US74971XAB38</t>
  </si>
  <si>
    <t>RRI ENERGY INC</t>
  </si>
  <si>
    <t>'74971XAC'</t>
  </si>
  <si>
    <t>US74971XAC11</t>
  </si>
  <si>
    <t>'397624AG'</t>
  </si>
  <si>
    <t>US397624AG24</t>
  </si>
  <si>
    <t>'37244DAF'</t>
  </si>
  <si>
    <t>US37244DAF69</t>
  </si>
  <si>
    <t>GENON ENERGY</t>
  </si>
  <si>
    <t>'37244DAC'</t>
  </si>
  <si>
    <t>US37244DAC39</t>
  </si>
  <si>
    <t>'37185LAB'</t>
  </si>
  <si>
    <t>US37185LAB80</t>
  </si>
  <si>
    <t>GENESIS ENERGY</t>
  </si>
  <si>
    <t>GEL</t>
  </si>
  <si>
    <t>'60467PAJ'</t>
  </si>
  <si>
    <t>US60467PAJ30</t>
  </si>
  <si>
    <t>'367905AD'</t>
  </si>
  <si>
    <t>US367905AD87</t>
  </si>
  <si>
    <t>GGP</t>
  </si>
  <si>
    <t>'373200AV'</t>
  </si>
  <si>
    <t>US373200AV69</t>
  </si>
  <si>
    <t>GEORGIA GULF CRP</t>
  </si>
  <si>
    <t>GGC</t>
  </si>
  <si>
    <t>'37250WAC'</t>
  </si>
  <si>
    <t>US37250WAC29</t>
  </si>
  <si>
    <t>GEOEYE INC</t>
  </si>
  <si>
    <t>GEOY</t>
  </si>
  <si>
    <t>'37946SAB'</t>
  </si>
  <si>
    <t>US37946SAB34</t>
  </si>
  <si>
    <t>GLOBAL GEOPHYSIC</t>
  </si>
  <si>
    <t>GGS</t>
  </si>
  <si>
    <t>'36159RAC'</t>
  </si>
  <si>
    <t>US36159RAC79</t>
  </si>
  <si>
    <t>GEO GROUP INC/T</t>
  </si>
  <si>
    <t>GEO</t>
  </si>
  <si>
    <t>'37250WAD'</t>
  </si>
  <si>
    <t>US37250WAD02</t>
  </si>
  <si>
    <t>'779278AA'</t>
  </si>
  <si>
    <t>US779278AA85</t>
  </si>
  <si>
    <t>ROUSE COMPANY</t>
  </si>
  <si>
    <t>'398433AF'</t>
  </si>
  <si>
    <t>US398433AF99</t>
  </si>
  <si>
    <t>GRIFFON CORP</t>
  </si>
  <si>
    <t>GFF</t>
  </si>
  <si>
    <t>'36159RAE'</t>
  </si>
  <si>
    <t>US36159RAE36</t>
  </si>
  <si>
    <t>'39304KAA'</t>
  </si>
  <si>
    <t>US39304KAA43</t>
  </si>
  <si>
    <t>GREEN FLD ENRGY</t>
  </si>
  <si>
    <t>GFIELD</t>
  </si>
  <si>
    <t>P.H. GLATFELTER</t>
  </si>
  <si>
    <t>GLT</t>
  </si>
  <si>
    <t>'37247DAG'</t>
  </si>
  <si>
    <t>US37247DAG16</t>
  </si>
  <si>
    <t>GENWORTH FINL</t>
  </si>
  <si>
    <t>GNW</t>
  </si>
  <si>
    <t>Multi-Line Insurance</t>
  </si>
  <si>
    <t>'38869PAF'</t>
  </si>
  <si>
    <t>US38869PAF18</t>
  </si>
  <si>
    <t>GRAPHIC PACKAGE</t>
  </si>
  <si>
    <t>GPK</t>
  </si>
  <si>
    <t>'36155WAF'</t>
  </si>
  <si>
    <t>US36155WAF32</t>
  </si>
  <si>
    <t>GCI INC</t>
  </si>
  <si>
    <t>GNCMA</t>
  </si>
  <si>
    <t>'38869PAH'</t>
  </si>
  <si>
    <t>US38869PAH73</t>
  </si>
  <si>
    <t>'37252CAB'</t>
  </si>
  <si>
    <t>US37252CAB63</t>
  </si>
  <si>
    <t>GEOKINETICS HLDG</t>
  </si>
  <si>
    <t>GOK</t>
  </si>
  <si>
    <t>'38239HAA'</t>
  </si>
  <si>
    <t>US38239HAA32</t>
  </si>
  <si>
    <t>GOODMAN NETWORK</t>
  </si>
  <si>
    <t>GOODNT</t>
  </si>
  <si>
    <t>'36155WAH'</t>
  </si>
  <si>
    <t>US36155WAH97</t>
  </si>
  <si>
    <t>'390607AB'</t>
  </si>
  <si>
    <t>US390607AB58</t>
  </si>
  <si>
    <t>GREAT LAKES DRED</t>
  </si>
  <si>
    <t>GLDD</t>
  </si>
  <si>
    <t>'398436AA'</t>
  </si>
  <si>
    <t>US398436AA34</t>
  </si>
  <si>
    <t>GRIFOLS INC</t>
  </si>
  <si>
    <t>GRFSM</t>
  </si>
  <si>
    <t>'37045XAB'</t>
  </si>
  <si>
    <t>US37045XAB29</t>
  </si>
  <si>
    <t>GEN MOTORS FIN</t>
  </si>
  <si>
    <t>GM</t>
  </si>
  <si>
    <t>'402629AF'</t>
  </si>
  <si>
    <t>US402629AF69</t>
  </si>
  <si>
    <t>GULFMARK OFFSHOR</t>
  </si>
  <si>
    <t>GLF</t>
  </si>
  <si>
    <t>'382550AD'</t>
  </si>
  <si>
    <t>US382550AD35</t>
  </si>
  <si>
    <t>GOODYEAR TIRE</t>
  </si>
  <si>
    <t>'36190QAA'</t>
  </si>
  <si>
    <t>US36190QAA40</t>
  </si>
  <si>
    <t>GXS WORLDWIDE</t>
  </si>
  <si>
    <t>GXSWLD</t>
  </si>
  <si>
    <t>'382550BA'</t>
  </si>
  <si>
    <t>US382550BA86</t>
  </si>
  <si>
    <t>'36485MAA'</t>
  </si>
  <si>
    <t>US36485MAA71</t>
  </si>
  <si>
    <t>GARDA WORLD SECU</t>
  </si>
  <si>
    <t>GRAY TELE INC</t>
  </si>
  <si>
    <t>GTN</t>
  </si>
  <si>
    <t>'382550BB'</t>
  </si>
  <si>
    <t>US382550BB69</t>
  </si>
  <si>
    <t>'36190QAB'</t>
  </si>
  <si>
    <t>US36190QAB23</t>
  </si>
  <si>
    <t>'37247AAB'</t>
  </si>
  <si>
    <t>US37247AAB89</t>
  </si>
  <si>
    <t>GENTIVA HEALTH</t>
  </si>
  <si>
    <t>GTIV</t>
  </si>
  <si>
    <t>GUN</t>
  </si>
  <si>
    <t>'403777AB'</t>
  </si>
  <si>
    <t>US403777AB12</t>
  </si>
  <si>
    <t>GYMBOREE CORP</t>
  </si>
  <si>
    <t>GYMB</t>
  </si>
  <si>
    <t>'36246MAM'</t>
  </si>
  <si>
    <t>US36246MAM10</t>
  </si>
  <si>
    <t>GTP ACQUISITION</t>
  </si>
  <si>
    <t>GTPTOW</t>
  </si>
  <si>
    <t>'382550BC'</t>
  </si>
  <si>
    <t>US382550BC43</t>
  </si>
  <si>
    <t>HCA INC</t>
  </si>
  <si>
    <t>'404119AL'</t>
  </si>
  <si>
    <t>US404119AL31</t>
  </si>
  <si>
    <t>HBGCN</t>
  </si>
  <si>
    <t>'410345AF'</t>
  </si>
  <si>
    <t>US410345AF99</t>
  </si>
  <si>
    <t>HANESBRANDS INC</t>
  </si>
  <si>
    <t>HBI</t>
  </si>
  <si>
    <t>Apparel/Textiles</t>
  </si>
  <si>
    <t>'410345AG'</t>
  </si>
  <si>
    <t>US410345AG72</t>
  </si>
  <si>
    <t>'41321TAA'</t>
  </si>
  <si>
    <t>US41321TAA07</t>
  </si>
  <si>
    <t>HARMONY FOODS</t>
  </si>
  <si>
    <t>HARMNY</t>
  </si>
  <si>
    <t>'19767QAK'</t>
  </si>
  <si>
    <t>US19767QAK13</t>
  </si>
  <si>
    <t>COLUMBIA/HCA</t>
  </si>
  <si>
    <t>'197677AD'</t>
  </si>
  <si>
    <t>US197677AD92</t>
  </si>
  <si>
    <t>'404119AP'</t>
  </si>
  <si>
    <t>US404119AP45</t>
  </si>
  <si>
    <t>'404119AR'</t>
  </si>
  <si>
    <t>US404119AR01</t>
  </si>
  <si>
    <t>'404119BD'</t>
  </si>
  <si>
    <t>US404119BD06</t>
  </si>
  <si>
    <t>'404119BF'</t>
  </si>
  <si>
    <t>US404119BF53</t>
  </si>
  <si>
    <t>'404119BJ'</t>
  </si>
  <si>
    <t>US404119BJ75</t>
  </si>
  <si>
    <t>'404119BK'</t>
  </si>
  <si>
    <t>US404119BK49</t>
  </si>
  <si>
    <t>'404121AC'</t>
  </si>
  <si>
    <t>US404121AC95</t>
  </si>
  <si>
    <t>'404121AD'</t>
  </si>
  <si>
    <t>US404121AD78</t>
  </si>
  <si>
    <t>'404119BL'</t>
  </si>
  <si>
    <t>US404119BL22</t>
  </si>
  <si>
    <t>'40412CAB'</t>
  </si>
  <si>
    <t>US40412CAB72</t>
  </si>
  <si>
    <t>HCA HOLDINGS INC</t>
  </si>
  <si>
    <t>'404121AE'</t>
  </si>
  <si>
    <t>US404121AE51</t>
  </si>
  <si>
    <t>'197677AC'</t>
  </si>
  <si>
    <t>US197677AC10</t>
  </si>
  <si>
    <t>'197677AG'</t>
  </si>
  <si>
    <t>US197677AG24</t>
  </si>
  <si>
    <t>'19767QAQ'</t>
  </si>
  <si>
    <t>US19767QAQ82</t>
  </si>
  <si>
    <t>'197677AJ'</t>
  </si>
  <si>
    <t>US197677AJ62</t>
  </si>
  <si>
    <t>'197679AB'</t>
  </si>
  <si>
    <t>US197679AB92</t>
  </si>
  <si>
    <t>COLUMBIA HLTH</t>
  </si>
  <si>
    <t>'404119AJ'</t>
  </si>
  <si>
    <t>US404119AJ84</t>
  </si>
  <si>
    <t>'411349AA'</t>
  </si>
  <si>
    <t>US411349AA15</t>
  </si>
  <si>
    <t>HANSON LTD</t>
  </si>
  <si>
    <t>HEIGR</t>
  </si>
  <si>
    <t>H&amp;E EQUIPMENT</t>
  </si>
  <si>
    <t>HEES</t>
  </si>
  <si>
    <t>'435765AD'</t>
  </si>
  <si>
    <t>US435765AD40</t>
  </si>
  <si>
    <t>HOLLY ENERGY PAR</t>
  </si>
  <si>
    <t>HEP</t>
  </si>
  <si>
    <t>'435765AE'</t>
  </si>
  <si>
    <t>US435765AE23</t>
  </si>
  <si>
    <t>'197677AH'</t>
  </si>
  <si>
    <t>US197677AH07</t>
  </si>
  <si>
    <t>'19767QAS'</t>
  </si>
  <si>
    <t>US19767QAS49</t>
  </si>
  <si>
    <t>'377672AA'</t>
  </si>
  <si>
    <t>US377672AA80</t>
  </si>
  <si>
    <t>GLEN MEADOW PASS</t>
  </si>
  <si>
    <t>HIG</t>
  </si>
  <si>
    <t>'416515AW'</t>
  </si>
  <si>
    <t>US416515AW40</t>
  </si>
  <si>
    <t>HARTFORD FINL</t>
  </si>
  <si>
    <t>FRONTIER OIL</t>
  </si>
  <si>
    <t>HFC</t>
  </si>
  <si>
    <t>'435758AD'</t>
  </si>
  <si>
    <t>US435758AD98</t>
  </si>
  <si>
    <t>HOLLY CORP</t>
  </si>
  <si>
    <t>'427093AB'</t>
  </si>
  <si>
    <t>US427093AB59</t>
  </si>
  <si>
    <t>HERCULES OFFSHOR</t>
  </si>
  <si>
    <t>HERO</t>
  </si>
  <si>
    <t>'431318AJ'</t>
  </si>
  <si>
    <t>US431318AJ37</t>
  </si>
  <si>
    <t>HILCORP ENERGY I</t>
  </si>
  <si>
    <t>'431318AL'</t>
  </si>
  <si>
    <t>US431318AL82</t>
  </si>
  <si>
    <t>'43162RAB'</t>
  </si>
  <si>
    <t>US43162RAB06</t>
  </si>
  <si>
    <t>HILLMAN GROUP</t>
  </si>
  <si>
    <t>HILCOS</t>
  </si>
  <si>
    <t>'35914PAK'</t>
  </si>
  <si>
    <t>US35914PAK12</t>
  </si>
  <si>
    <t>'41043FAJ'</t>
  </si>
  <si>
    <t>US41043FAJ84</t>
  </si>
  <si>
    <t>HANGER ORTHOPED</t>
  </si>
  <si>
    <t>HGR</t>
  </si>
  <si>
    <t>'446413AD'</t>
  </si>
  <si>
    <t>US446413AD84</t>
  </si>
  <si>
    <t>HUNT INGALLS IND</t>
  </si>
  <si>
    <t>HII</t>
  </si>
  <si>
    <t>'446413AB'</t>
  </si>
  <si>
    <t>US446413AB29</t>
  </si>
  <si>
    <t>HORNBECK OFF</t>
  </si>
  <si>
    <t>'442488AY'</t>
  </si>
  <si>
    <t>US442488AY88</t>
  </si>
  <si>
    <t>K HOVNANIAN ENTR</t>
  </si>
  <si>
    <t>'421933AH'</t>
  </si>
  <si>
    <t>US421933AH50</t>
  </si>
  <si>
    <t>HEALTH MGMT ASSO</t>
  </si>
  <si>
    <t>HMA</t>
  </si>
  <si>
    <t>'422248AA'</t>
  </si>
  <si>
    <t>US422248AA22</t>
  </si>
  <si>
    <t>HEALTH NET INC</t>
  </si>
  <si>
    <t>HNT</t>
  </si>
  <si>
    <t>'42330PAA'</t>
  </si>
  <si>
    <t>US42330PAA57</t>
  </si>
  <si>
    <t>HELIX ENERGY SOL</t>
  </si>
  <si>
    <t>'421924BG'</t>
  </si>
  <si>
    <t>US421924BG51</t>
  </si>
  <si>
    <t>HEALTHSOUTH CORP</t>
  </si>
  <si>
    <t>HLS</t>
  </si>
  <si>
    <t>'440543AH'</t>
  </si>
  <si>
    <t>US440543AH94</t>
  </si>
  <si>
    <t>'421924BH'</t>
  </si>
  <si>
    <t>US421924BH35</t>
  </si>
  <si>
    <t>'421924BJ'</t>
  </si>
  <si>
    <t>US421924BJ90</t>
  </si>
  <si>
    <t>HST</t>
  </si>
  <si>
    <t>'442488BA'</t>
  </si>
  <si>
    <t>US442488BA93</t>
  </si>
  <si>
    <t>'44108EBA'</t>
  </si>
  <si>
    <t>US44108EBA55</t>
  </si>
  <si>
    <t>HOST HOTELS&amp;RES</t>
  </si>
  <si>
    <t>'41135QAA'</t>
  </si>
  <si>
    <t>US41135QAA22</t>
  </si>
  <si>
    <t>HAPAG-LLOYD</t>
  </si>
  <si>
    <t>HPLGR</t>
  </si>
  <si>
    <t>'41146AAB'</t>
  </si>
  <si>
    <t>US41146AAB26</t>
  </si>
  <si>
    <t>HARBINGER GROUP</t>
  </si>
  <si>
    <t>HRG</t>
  </si>
  <si>
    <t>HORIZON LINES</t>
  </si>
  <si>
    <t>HRZL</t>
  </si>
  <si>
    <t>'44107TAH'</t>
  </si>
  <si>
    <t>US44107TAH95</t>
  </si>
  <si>
    <t>'44701QAV'</t>
  </si>
  <si>
    <t>US44701QAV41</t>
  </si>
  <si>
    <t>HUNTSMAN INT LLC</t>
  </si>
  <si>
    <t>'44701QAU'</t>
  </si>
  <si>
    <t>US44701QAU67</t>
  </si>
  <si>
    <t>'44107TAK'</t>
  </si>
  <si>
    <t>US44107TAK25</t>
  </si>
  <si>
    <t>'44701QAX'</t>
  </si>
  <si>
    <t>US44701QAX07</t>
  </si>
  <si>
    <t>'428040CD'</t>
  </si>
  <si>
    <t>US428040CD99</t>
  </si>
  <si>
    <t>HERTZ CORP</t>
  </si>
  <si>
    <t>'428040CJ'</t>
  </si>
  <si>
    <t>US428040CJ69</t>
  </si>
  <si>
    <t>'428040CG'</t>
  </si>
  <si>
    <t>US428040CG21</t>
  </si>
  <si>
    <t>'44107TAM'</t>
  </si>
  <si>
    <t>US44107TAM80</t>
  </si>
  <si>
    <t>'428040CK'</t>
  </si>
  <si>
    <t>US428040CK33</t>
  </si>
  <si>
    <t>HOST HOTELS &amp; RE</t>
  </si>
  <si>
    <t>'099599AJ'</t>
  </si>
  <si>
    <t>US099599AJ16</t>
  </si>
  <si>
    <t>BORDEN INC</t>
  </si>
  <si>
    <t>'428303AJ'</t>
  </si>
  <si>
    <t>US428303AJ06</t>
  </si>
  <si>
    <t>HEXION US/NOVA</t>
  </si>
  <si>
    <t>'45874QAB'</t>
  </si>
  <si>
    <t>US45874QAB68</t>
  </si>
  <si>
    <t>INTERLINE BRANDS</t>
  </si>
  <si>
    <t>IBI</t>
  </si>
  <si>
    <t>'45809NAD'</t>
  </si>
  <si>
    <t>US45809NAD93</t>
  </si>
  <si>
    <t>INTCOMEX INC</t>
  </si>
  <si>
    <t>ICMX</t>
  </si>
  <si>
    <t>'44890CAA'</t>
  </si>
  <si>
    <t>US44890CAA27</t>
  </si>
  <si>
    <t>HYVA GLOBAL BV</t>
  </si>
  <si>
    <t>HYVANL</t>
  </si>
  <si>
    <t>'428303AM'</t>
  </si>
  <si>
    <t>US428303AM35</t>
  </si>
  <si>
    <t>'45903PAA'</t>
  </si>
  <si>
    <t>US45903PAA57</t>
  </si>
  <si>
    <t>IAACGA</t>
  </si>
  <si>
    <t>'42210PAQ'</t>
  </si>
  <si>
    <t>US42210PAQ54</t>
  </si>
  <si>
    <t>HEADWATERS INC</t>
  </si>
  <si>
    <t>HW</t>
  </si>
  <si>
    <t>'45840JAB'</t>
  </si>
  <si>
    <t>US45840JAB35</t>
  </si>
  <si>
    <t>INTERACTIVE DATA</t>
  </si>
  <si>
    <t>IDC</t>
  </si>
  <si>
    <t>'45072PAD'</t>
  </si>
  <si>
    <t>US45072PAD42</t>
  </si>
  <si>
    <t>IASIS HEALTHCARE</t>
  </si>
  <si>
    <t>IAS</t>
  </si>
  <si>
    <t>HEXION US FIN</t>
  </si>
  <si>
    <t>'449425AA'</t>
  </si>
  <si>
    <t>US449425AA53</t>
  </si>
  <si>
    <t>IDQ HOLDINGS INC</t>
  </si>
  <si>
    <t>IDQHLD</t>
  </si>
  <si>
    <t>'455665AK'</t>
  </si>
  <si>
    <t>US455665AK57</t>
  </si>
  <si>
    <t>INDIANTOWN COGEN</t>
  </si>
  <si>
    <t>INDTOW</t>
  </si>
  <si>
    <t>INTEL</t>
  </si>
  <si>
    <t>'45661YAA'</t>
  </si>
  <si>
    <t>US45661YAA82</t>
  </si>
  <si>
    <t>INEGRP</t>
  </si>
  <si>
    <t>'457030AG'</t>
  </si>
  <si>
    <t>US457030AG99</t>
  </si>
  <si>
    <t>INGLES MKTS INC</t>
  </si>
  <si>
    <t>IMKTA</t>
  </si>
  <si>
    <t>'44984WAA'</t>
  </si>
  <si>
    <t>US44984WAA53</t>
  </si>
  <si>
    <t>INEOS FINANCE PL</t>
  </si>
  <si>
    <t>'451102AH'</t>
  </si>
  <si>
    <t>US451102AH03</t>
  </si>
  <si>
    <t>ICAHN ENTER/FIN</t>
  </si>
  <si>
    <t>'451102AD'</t>
  </si>
  <si>
    <t>US451102AD98</t>
  </si>
  <si>
    <t>'458665AR'</t>
  </si>
  <si>
    <t>US458665AR70</t>
  </si>
  <si>
    <t>INTERFACE INC</t>
  </si>
  <si>
    <t>IFSIA</t>
  </si>
  <si>
    <t>'44981UAA'</t>
  </si>
  <si>
    <t>US44981UAA25</t>
  </si>
  <si>
    <t>INC RESEARCH LLC</t>
  </si>
  <si>
    <t>INCRES</t>
  </si>
  <si>
    <t>'45169UAC'</t>
  </si>
  <si>
    <t>US45169UAC99</t>
  </si>
  <si>
    <t>IGATE CORP</t>
  </si>
  <si>
    <t>IGTE</t>
  </si>
  <si>
    <t>'44984WAC'</t>
  </si>
  <si>
    <t>US44984WAC10</t>
  </si>
  <si>
    <t>IRON MOUNTAIN</t>
  </si>
  <si>
    <t>INTELSAT JACKSON</t>
  </si>
  <si>
    <t>'45867XAE'</t>
  </si>
  <si>
    <t>US45867XAE40</t>
  </si>
  <si>
    <t>INTERGEN NV</t>
  </si>
  <si>
    <t>INTGEN</t>
  </si>
  <si>
    <t>'458207AH'</t>
  </si>
  <si>
    <t>US458207AH02</t>
  </si>
  <si>
    <t>'458204AJ'</t>
  </si>
  <si>
    <t>US458204AJ37</t>
  </si>
  <si>
    <t>INTELSAT BERMUDA</t>
  </si>
  <si>
    <t>'458204AH'</t>
  </si>
  <si>
    <t>US458204AH70</t>
  </si>
  <si>
    <t>'45823WAA'</t>
  </si>
  <si>
    <t>US45823WAA71</t>
  </si>
  <si>
    <t>INTEGRA TELECOM</t>
  </si>
  <si>
    <t>INTTEL</t>
  </si>
  <si>
    <t>'45824TAC'</t>
  </si>
  <si>
    <t>US45824TAC99</t>
  </si>
  <si>
    <t>'46262EAE'</t>
  </si>
  <si>
    <t>US46262EAE59</t>
  </si>
  <si>
    <t>IPAYMENT INC</t>
  </si>
  <si>
    <t>IPMT</t>
  </si>
  <si>
    <t>'45824TAE'</t>
  </si>
  <si>
    <t>US45824TAE55</t>
  </si>
  <si>
    <t>'45824TAG'</t>
  </si>
  <si>
    <t>US45824TAG04</t>
  </si>
  <si>
    <t>BM</t>
  </si>
  <si>
    <t>ISLE OF CAPRI</t>
  </si>
  <si>
    <t>'471109AB'</t>
  </si>
  <si>
    <t>US471109AB42</t>
  </si>
  <si>
    <t>JARDEN CORP</t>
  </si>
  <si>
    <t>'46284PAL'</t>
  </si>
  <si>
    <t>US46284PAL85</t>
  </si>
  <si>
    <t>'471109AC'</t>
  </si>
  <si>
    <t>US471109AC25</t>
  </si>
  <si>
    <t>'46284PAM'</t>
  </si>
  <si>
    <t>US46284PAM68</t>
  </si>
  <si>
    <t>'45763PAC'</t>
  </si>
  <si>
    <t>US45763PAC05</t>
  </si>
  <si>
    <t>INMARSAT FINANCE</t>
  </si>
  <si>
    <t>ISATLN</t>
  </si>
  <si>
    <t>INTL WIRE GROUP</t>
  </si>
  <si>
    <t>ITWG</t>
  </si>
  <si>
    <t>'464592AL'</t>
  </si>
  <si>
    <t>US464592AL80</t>
  </si>
  <si>
    <t>'46284PAN'</t>
  </si>
  <si>
    <t>US46284PAN42</t>
  </si>
  <si>
    <t>'708160BJ'</t>
  </si>
  <si>
    <t>US708160BJ44</t>
  </si>
  <si>
    <t>JC PENNEY CORP</t>
  </si>
  <si>
    <t>JCP</t>
  </si>
  <si>
    <t>'708160BQ'</t>
  </si>
  <si>
    <t>US708160BQ86</t>
  </si>
  <si>
    <t>JB POINDEXTER</t>
  </si>
  <si>
    <t>JBPOIN</t>
  </si>
  <si>
    <t>'708130AB'</t>
  </si>
  <si>
    <t>US708130AB57</t>
  </si>
  <si>
    <t>'466313AD'</t>
  </si>
  <si>
    <t>US466313AD59</t>
  </si>
  <si>
    <t>JABIL CIRCUIT</t>
  </si>
  <si>
    <t>JBL</t>
  </si>
  <si>
    <t>'466313AE'</t>
  </si>
  <si>
    <t>US466313AE33</t>
  </si>
  <si>
    <t>'471109AD'</t>
  </si>
  <si>
    <t>US471109AD08</t>
  </si>
  <si>
    <t>'466313AF'</t>
  </si>
  <si>
    <t>US466313AF08</t>
  </si>
  <si>
    <t>'471109AE'</t>
  </si>
  <si>
    <t>US471109AE80</t>
  </si>
  <si>
    <t>'639888AA'</t>
  </si>
  <si>
    <t>US639888AA42</t>
  </si>
  <si>
    <t>JO-ANN STORES</t>
  </si>
  <si>
    <t>JAS</t>
  </si>
  <si>
    <t>'46612HAE'</t>
  </si>
  <si>
    <t>US46612HAE53</t>
  </si>
  <si>
    <t>J CREW GROUP</t>
  </si>
  <si>
    <t>JCG</t>
  </si>
  <si>
    <t>'70816FAD'</t>
  </si>
  <si>
    <t>US70816FAD50</t>
  </si>
  <si>
    <t>'708160BL'</t>
  </si>
  <si>
    <t>US708160BL99</t>
  </si>
  <si>
    <t>'708160BS'</t>
  </si>
  <si>
    <t>US708160BS43</t>
  </si>
  <si>
    <t>'708160BE'</t>
  </si>
  <si>
    <t>US708160BE56</t>
  </si>
  <si>
    <t>'480081AH'</t>
  </si>
  <si>
    <t>US480081AH15</t>
  </si>
  <si>
    <t>JONES APPAREL</t>
  </si>
  <si>
    <t>JNY</t>
  </si>
  <si>
    <t>'480081AK'</t>
  </si>
  <si>
    <t>US480081AK44</t>
  </si>
  <si>
    <t>'708130AC'</t>
  </si>
  <si>
    <t>US708130AC31</t>
  </si>
  <si>
    <t>'708130AD'</t>
  </si>
  <si>
    <t>US708130AD14</t>
  </si>
  <si>
    <t>'46612KAB'</t>
  </si>
  <si>
    <t>US46612KAB44</t>
  </si>
  <si>
    <t>JDA SOFTWARE GRP</t>
  </si>
  <si>
    <t>JDAS</t>
  </si>
  <si>
    <t>'47759YAA'</t>
  </si>
  <si>
    <t>US47759YAA73</t>
  </si>
  <si>
    <t>JMC STEEL GROUP</t>
  </si>
  <si>
    <t>JMCSTL</t>
  </si>
  <si>
    <t>'48020UAA'</t>
  </si>
  <si>
    <t>US48020UAA60</t>
  </si>
  <si>
    <t>JONES GROUP</t>
  </si>
  <si>
    <t>'475793AA'</t>
  </si>
  <si>
    <t>US475793AA37</t>
  </si>
  <si>
    <t>JELD-WEN ESCROW</t>
  </si>
  <si>
    <t>JELDWN</t>
  </si>
  <si>
    <t>'44352UAA'</t>
  </si>
  <si>
    <t>US44352UAA34</t>
  </si>
  <si>
    <t>JM HUBER CORP</t>
  </si>
  <si>
    <t>JMHUBE</t>
  </si>
  <si>
    <t>KB HOME</t>
  </si>
  <si>
    <t>'48666KAL'</t>
  </si>
  <si>
    <t>US48666KAL35</t>
  </si>
  <si>
    <t>'48666KAM'</t>
  </si>
  <si>
    <t>US48666KAM18</t>
  </si>
  <si>
    <t>'48666KAN'</t>
  </si>
  <si>
    <t>US48666KAN90</t>
  </si>
  <si>
    <t>'48666KAP'</t>
  </si>
  <si>
    <t>US48666KAP49</t>
  </si>
  <si>
    <t>'492914AS'</t>
  </si>
  <si>
    <t>US492914AS51</t>
  </si>
  <si>
    <t>KEY ENERGY SERV</t>
  </si>
  <si>
    <t>KEG</t>
  </si>
  <si>
    <t>'470355AG'</t>
  </si>
  <si>
    <t>US470355AG32</t>
  </si>
  <si>
    <t>JAMES RIVER COAL</t>
  </si>
  <si>
    <t>JRCC</t>
  </si>
  <si>
    <t>'17004RAA'</t>
  </si>
  <si>
    <t>US17004RAA86</t>
  </si>
  <si>
    <t>KINETICS/KCI USA</t>
  </si>
  <si>
    <t>'17004RAC'</t>
  </si>
  <si>
    <t>US17004RAC43</t>
  </si>
  <si>
    <t>'48666KAQ'</t>
  </si>
  <si>
    <t>US48666KAQ22</t>
  </si>
  <si>
    <t>'492914AT'</t>
  </si>
  <si>
    <t>US492914AT35</t>
  </si>
  <si>
    <t>'49926AAA'</t>
  </si>
  <si>
    <t>US49926AAA34</t>
  </si>
  <si>
    <t>KNOWLEDGE LEARN</t>
  </si>
  <si>
    <t>KNOLEA</t>
  </si>
  <si>
    <t>'494553AC'</t>
  </si>
  <si>
    <t>US494553AC44</t>
  </si>
  <si>
    <t>KINDER MORGAN</t>
  </si>
  <si>
    <t>KMI</t>
  </si>
  <si>
    <t>'49455WAD'</t>
  </si>
  <si>
    <t>US49455WAD83</t>
  </si>
  <si>
    <t>'63872AAA'</t>
  </si>
  <si>
    <t>US63872AAA88</t>
  </si>
  <si>
    <t>NATIXIS</t>
  </si>
  <si>
    <t>KNFP</t>
  </si>
  <si>
    <t>'500605AE'</t>
  </si>
  <si>
    <t>US500605AE02</t>
  </si>
  <si>
    <t>KOPPERS INC</t>
  </si>
  <si>
    <t>KOP</t>
  </si>
  <si>
    <t>HARVEST OPERATIO</t>
  </si>
  <si>
    <t>KOROIL</t>
  </si>
  <si>
    <t>'49456AAA'</t>
  </si>
  <si>
    <t>US49456AAA16</t>
  </si>
  <si>
    <t>'488360AF'</t>
  </si>
  <si>
    <t>US488360AF53</t>
  </si>
  <si>
    <t>KEMET CORP</t>
  </si>
  <si>
    <t>KEM</t>
  </si>
  <si>
    <t>'497125AA'</t>
  </si>
  <si>
    <t>US497125AA22</t>
  </si>
  <si>
    <t>KINOVE GERMAN BO</t>
  </si>
  <si>
    <t>KINOVE</t>
  </si>
  <si>
    <t>'494580AB'</t>
  </si>
  <si>
    <t>US494580AB91</t>
  </si>
  <si>
    <t>KINDRED HEALTHCA</t>
  </si>
  <si>
    <t>KND</t>
  </si>
  <si>
    <t>KODIAK OIL</t>
  </si>
  <si>
    <t>KOG</t>
  </si>
  <si>
    <t>LAMAR MEDIA CORP</t>
  </si>
  <si>
    <t>'74837RAC'</t>
  </si>
  <si>
    <t>US74837RAC88</t>
  </si>
  <si>
    <t>QUICKSILVER RES</t>
  </si>
  <si>
    <t>KWK</t>
  </si>
  <si>
    <t>'74837RAE'</t>
  </si>
  <si>
    <t>US74837RAE45</t>
  </si>
  <si>
    <t>'74837RAF'</t>
  </si>
  <si>
    <t>US74837RAF10</t>
  </si>
  <si>
    <t>'74837RAG'</t>
  </si>
  <si>
    <t>US74837RAG92</t>
  </si>
  <si>
    <t>'513075AV'</t>
  </si>
  <si>
    <t>US513075AV39</t>
  </si>
  <si>
    <t>'50077BAC'</t>
  </si>
  <si>
    <t>US50077BAC28</t>
  </si>
  <si>
    <t>KRATOS DEF &amp; SEC</t>
  </si>
  <si>
    <t>KTOS</t>
  </si>
  <si>
    <t>'513075AY'</t>
  </si>
  <si>
    <t>US513075AY77</t>
  </si>
  <si>
    <t>'50077DAB'</t>
  </si>
  <si>
    <t>US50077DAB01</t>
  </si>
  <si>
    <t>KRATON POLYMERS</t>
  </si>
  <si>
    <t>KRA</t>
  </si>
  <si>
    <t>'489399AC'</t>
  </si>
  <si>
    <t>US489399AC91</t>
  </si>
  <si>
    <t>KENNEDY-WILSON</t>
  </si>
  <si>
    <t>KW</t>
  </si>
  <si>
    <t>'023654AW'</t>
  </si>
  <si>
    <t>US023654AW60</t>
  </si>
  <si>
    <t>AMERICA WEST AIR</t>
  </si>
  <si>
    <t>'023650AH'</t>
  </si>
  <si>
    <t>US023650AH71</t>
  </si>
  <si>
    <t>'501786AC'</t>
  </si>
  <si>
    <t>US501786AC11</t>
  </si>
  <si>
    <t>LBI MEDIA INC</t>
  </si>
  <si>
    <t>LBIMED</t>
  </si>
  <si>
    <t>'518613AC'</t>
  </si>
  <si>
    <t>US518613AC89</t>
  </si>
  <si>
    <t>LAUREATE EDUCATI</t>
  </si>
  <si>
    <t>LAUR</t>
  </si>
  <si>
    <t>'531359AA'</t>
  </si>
  <si>
    <t>US531359AA58</t>
  </si>
  <si>
    <t>LIBERTY TIRE REC</t>
  </si>
  <si>
    <t>LBRTY</t>
  </si>
  <si>
    <t>LIBBEY GLASS INC</t>
  </si>
  <si>
    <t>LBY</t>
  </si>
  <si>
    <t>'501786AG'</t>
  </si>
  <si>
    <t>US501786AG25</t>
  </si>
  <si>
    <t>'526057AK'</t>
  </si>
  <si>
    <t>US526057AK02</t>
  </si>
  <si>
    <t>LENNAR CORP</t>
  </si>
  <si>
    <t>LEN</t>
  </si>
  <si>
    <t>'526057AS'</t>
  </si>
  <si>
    <t>US526057AS38</t>
  </si>
  <si>
    <t>LEVI STRAUSS</t>
  </si>
  <si>
    <t>LEVI</t>
  </si>
  <si>
    <t>'526057AW'</t>
  </si>
  <si>
    <t>US526057AW40</t>
  </si>
  <si>
    <t>CRICKET COMMUNIC</t>
  </si>
  <si>
    <t>LEAP</t>
  </si>
  <si>
    <t>'526057BA'</t>
  </si>
  <si>
    <t>US526057BA11</t>
  </si>
  <si>
    <t>'226566AK'</t>
  </si>
  <si>
    <t>US226566AK37</t>
  </si>
  <si>
    <t>'521865AS'</t>
  </si>
  <si>
    <t>US521865AS49</t>
  </si>
  <si>
    <t>LEAR CORP</t>
  </si>
  <si>
    <t>LEA</t>
  </si>
  <si>
    <t>'521865AR'</t>
  </si>
  <si>
    <t>US521865AR65</t>
  </si>
  <si>
    <t>'52736RBB'</t>
  </si>
  <si>
    <t>US52736RBB78</t>
  </si>
  <si>
    <t>'526057BD'</t>
  </si>
  <si>
    <t>US526057BD59</t>
  </si>
  <si>
    <t>'226566AM'</t>
  </si>
  <si>
    <t>US226566AM92</t>
  </si>
  <si>
    <t>LGFP</t>
  </si>
  <si>
    <t>'505861AB'</t>
  </si>
  <si>
    <t>US505861AB03</t>
  </si>
  <si>
    <t>LAFARGE SA</t>
  </si>
  <si>
    <t>'505861AC'</t>
  </si>
  <si>
    <t>US505861AC85</t>
  </si>
  <si>
    <t>'53079EAN'</t>
  </si>
  <si>
    <t>US53079EAN40</t>
  </si>
  <si>
    <t>LIBERTY MUTUAL</t>
  </si>
  <si>
    <t>P&amp;C</t>
  </si>
  <si>
    <t>'53079EAQ'</t>
  </si>
  <si>
    <t>US53079EAQ70</t>
  </si>
  <si>
    <t>'53079EAR'</t>
  </si>
  <si>
    <t>US53079EAR53</t>
  </si>
  <si>
    <t>'536022AC'</t>
  </si>
  <si>
    <t>US536022AC03</t>
  </si>
  <si>
    <t>LINN ENERGY LLC</t>
  </si>
  <si>
    <t>'505861AD'</t>
  </si>
  <si>
    <t>US505861AD68</t>
  </si>
  <si>
    <t>'76972KAC'</t>
  </si>
  <si>
    <t>US76972KAC36</t>
  </si>
  <si>
    <t>LOGAN'S ROADHOUS</t>
  </si>
  <si>
    <t>LGNS</t>
  </si>
  <si>
    <t>'53626YAD'</t>
  </si>
  <si>
    <t>US53626YAD04</t>
  </si>
  <si>
    <t>LIONS GATE INC</t>
  </si>
  <si>
    <t>LGF</t>
  </si>
  <si>
    <t>'536022AH'</t>
  </si>
  <si>
    <t>US536022AH99</t>
  </si>
  <si>
    <t>'514665AA'</t>
  </si>
  <si>
    <t>US514665AA61</t>
  </si>
  <si>
    <t>LAND O LAKES CAP</t>
  </si>
  <si>
    <t>LLAKES</t>
  </si>
  <si>
    <t>'530715AD'</t>
  </si>
  <si>
    <t>US530715AD31</t>
  </si>
  <si>
    <t>LINTA</t>
  </si>
  <si>
    <t>'530715AJ'</t>
  </si>
  <si>
    <t>US530715AJ01</t>
  </si>
  <si>
    <t>'40411CAA'</t>
  </si>
  <si>
    <t>US40411CAA09</t>
  </si>
  <si>
    <t>HBOS CAPITAL FUN</t>
  </si>
  <si>
    <t>'539439AA'</t>
  </si>
  <si>
    <t>US539439AA71</t>
  </si>
  <si>
    <t>LLOYDS BANKING</t>
  </si>
  <si>
    <t>'539439AD'</t>
  </si>
  <si>
    <t>US539439AD11</t>
  </si>
  <si>
    <t>'539439AF'</t>
  </si>
  <si>
    <t>US539439AF68</t>
  </si>
  <si>
    <t>'539473AE'</t>
  </si>
  <si>
    <t>US539473AE82</t>
  </si>
  <si>
    <t>LLOYDS TSB BANK</t>
  </si>
  <si>
    <t>'536022AF'</t>
  </si>
  <si>
    <t>US536022AF34</t>
  </si>
  <si>
    <t>'539320AB'</t>
  </si>
  <si>
    <t>US539320AB72</t>
  </si>
  <si>
    <t>LIZ CLAIBORNE</t>
  </si>
  <si>
    <t>'53956RAA'</t>
  </si>
  <si>
    <t>US53956RAA14</t>
  </si>
  <si>
    <t>LOCAL TV FINANCE</t>
  </si>
  <si>
    <t>LOCAL</t>
  </si>
  <si>
    <t>LENDER PROC SERV</t>
  </si>
  <si>
    <t>LPS</t>
  </si>
  <si>
    <t>LOUISIANA PACIF</t>
  </si>
  <si>
    <t>LPX</t>
  </si>
  <si>
    <t>LNY</t>
  </si>
  <si>
    <t>'516545AC'</t>
  </si>
  <si>
    <t>US516545AC45</t>
  </si>
  <si>
    <t>LANTHEUS MED IMG</t>
  </si>
  <si>
    <t>'543218AA'</t>
  </si>
  <si>
    <t>US543218AA96</t>
  </si>
  <si>
    <t>LONGVIEW FIBRE</t>
  </si>
  <si>
    <t>LONGVW</t>
  </si>
  <si>
    <t>'53219LAK'</t>
  </si>
  <si>
    <t>US53219LAK52</t>
  </si>
  <si>
    <t>LIFEPOINT HOSPIT</t>
  </si>
  <si>
    <t>LPNT</t>
  </si>
  <si>
    <t>'283831AK'</t>
  </si>
  <si>
    <t>US283831AK11</t>
  </si>
  <si>
    <t>EL POLLO LOCO</t>
  </si>
  <si>
    <t>LOCO</t>
  </si>
  <si>
    <t>'516807AB'</t>
  </si>
  <si>
    <t>US516807AB07</t>
  </si>
  <si>
    <t>LAREDO PETROLEUM</t>
  </si>
  <si>
    <t>LPI</t>
  </si>
  <si>
    <t>LONE PINE RESOUR</t>
  </si>
  <si>
    <t>LPR</t>
  </si>
  <si>
    <t>'532716AK'</t>
  </si>
  <si>
    <t>US532716AK37</t>
  </si>
  <si>
    <t>LIMITED BRANDS</t>
  </si>
  <si>
    <t>LTD</t>
  </si>
  <si>
    <t>LEUCADIA NATL</t>
  </si>
  <si>
    <t>LUK</t>
  </si>
  <si>
    <t>'532716AL'</t>
  </si>
  <si>
    <t>US532716AL10</t>
  </si>
  <si>
    <t>LEVEL 3 FIN INC</t>
  </si>
  <si>
    <t>LVLT</t>
  </si>
  <si>
    <t>'532716AM'</t>
  </si>
  <si>
    <t>US532716AM92</t>
  </si>
  <si>
    <t>'532716AN'</t>
  </si>
  <si>
    <t>US532716AN75</t>
  </si>
  <si>
    <t>'527288BD'</t>
  </si>
  <si>
    <t>US527288BD58</t>
  </si>
  <si>
    <t>'532716AR'</t>
  </si>
  <si>
    <t>US532716AR89</t>
  </si>
  <si>
    <t>'532716AS'</t>
  </si>
  <si>
    <t>US532716AS62</t>
  </si>
  <si>
    <t>'532716AT'</t>
  </si>
  <si>
    <t>US532716AT46</t>
  </si>
  <si>
    <t>'532716AU'</t>
  </si>
  <si>
    <t>US532716AU19</t>
  </si>
  <si>
    <t>LYV</t>
  </si>
  <si>
    <t>'538034AC'</t>
  </si>
  <si>
    <t>US538034AC39</t>
  </si>
  <si>
    <t>LIVE NATION ENT</t>
  </si>
  <si>
    <t>'527298AP'</t>
  </si>
  <si>
    <t>US527298AP87</t>
  </si>
  <si>
    <t>'564563AB'</t>
  </si>
  <si>
    <t>US564563AB01</t>
  </si>
  <si>
    <t>MANTECH INTL CP</t>
  </si>
  <si>
    <t>MANT</t>
  </si>
  <si>
    <t>LWSN</t>
  </si>
  <si>
    <t>'527298AR'</t>
  </si>
  <si>
    <t>US527298AR44</t>
  </si>
  <si>
    <t>'52729NBT'</t>
  </si>
  <si>
    <t>US52729NBT63</t>
  </si>
  <si>
    <t>LEVEL 3 COMM INC</t>
  </si>
  <si>
    <t>LYONDELLBASELL</t>
  </si>
  <si>
    <t>'574599AR'</t>
  </si>
  <si>
    <t>US574599AR75</t>
  </si>
  <si>
    <t>MASCO CORP</t>
  </si>
  <si>
    <t>MAS</t>
  </si>
  <si>
    <t>'574599AT'</t>
  </si>
  <si>
    <t>US574599AT32</t>
  </si>
  <si>
    <t>'574599AY'</t>
  </si>
  <si>
    <t>US574599AY27</t>
  </si>
  <si>
    <t>'55266LAX'</t>
  </si>
  <si>
    <t>US55266LAX47</t>
  </si>
  <si>
    <t>MBIA GLOBAL FDG</t>
  </si>
  <si>
    <t>MBI</t>
  </si>
  <si>
    <t>'574599BC'</t>
  </si>
  <si>
    <t>US574599BC97</t>
  </si>
  <si>
    <t>'574599BD'</t>
  </si>
  <si>
    <t>US574599BD70</t>
  </si>
  <si>
    <t>'574599BF'</t>
  </si>
  <si>
    <t>US574599BF29</t>
  </si>
  <si>
    <t>'57161AAC'</t>
  </si>
  <si>
    <t>US57161AAC62</t>
  </si>
  <si>
    <t>MARQ TRAN CO/FIN</t>
  </si>
  <si>
    <t>MARTRA</t>
  </si>
  <si>
    <t>'574599BG'</t>
  </si>
  <si>
    <t>US574599BG02</t>
  </si>
  <si>
    <t>'574599BH'</t>
  </si>
  <si>
    <t>US574599BH84</t>
  </si>
  <si>
    <t>'832724AB'</t>
  </si>
  <si>
    <t>US832724AB40</t>
  </si>
  <si>
    <t>'55262CAD'</t>
  </si>
  <si>
    <t>US55262CAD20</t>
  </si>
  <si>
    <t>MBIA INC</t>
  </si>
  <si>
    <t>'55262CAF'</t>
  </si>
  <si>
    <t>US55262CAF77</t>
  </si>
  <si>
    <t>'55262CAH'</t>
  </si>
  <si>
    <t>US55262CAH34</t>
  </si>
  <si>
    <t>'55262CAJ'</t>
  </si>
  <si>
    <t>US55262CAJ99</t>
  </si>
  <si>
    <t>MEDIACOM BROADBD</t>
  </si>
  <si>
    <t>MCCC</t>
  </si>
  <si>
    <t>'552697AE'</t>
  </si>
  <si>
    <t>US552697AE44</t>
  </si>
  <si>
    <t>MDC PARTNERS INC</t>
  </si>
  <si>
    <t>MDZACN</t>
  </si>
  <si>
    <t>'58445MAM'</t>
  </si>
  <si>
    <t>US58445MAM47</t>
  </si>
  <si>
    <t>MEDIACOM LLC</t>
  </si>
  <si>
    <t>'60458PAA'</t>
  </si>
  <si>
    <t>US60458PAA30</t>
  </si>
  <si>
    <t>MIRABELA NICKEL</t>
  </si>
  <si>
    <t>MBNAU</t>
  </si>
  <si>
    <t>'584045AC'</t>
  </si>
  <si>
    <t>US584045AC22</t>
  </si>
  <si>
    <t>MEDASSETS INC</t>
  </si>
  <si>
    <t>MDAS</t>
  </si>
  <si>
    <t>'552953AG'</t>
  </si>
  <si>
    <t>US552953AG66</t>
  </si>
  <si>
    <t>MGM MIRAGE</t>
  </si>
  <si>
    <t>'58470TAA'</t>
  </si>
  <si>
    <t>US58470TAA34</t>
  </si>
  <si>
    <t>MEDIMEDIA USA</t>
  </si>
  <si>
    <t>MEDIME</t>
  </si>
  <si>
    <t>'412690AB'</t>
  </si>
  <si>
    <t>US412690AB58</t>
  </si>
  <si>
    <t>HARLAND CLARKE</t>
  </si>
  <si>
    <t>MFW</t>
  </si>
  <si>
    <t>'552953BH'</t>
  </si>
  <si>
    <t>US552953BH31</t>
  </si>
  <si>
    <t>'584404AC'</t>
  </si>
  <si>
    <t>US584404AC19</t>
  </si>
  <si>
    <t>MEDIA GENERAL</t>
  </si>
  <si>
    <t>MEG</t>
  </si>
  <si>
    <t>'584705AA'</t>
  </si>
  <si>
    <t>US584705AA58</t>
  </si>
  <si>
    <t>MEDIMPACT HLDNGS</t>
  </si>
  <si>
    <t>MEDIMP</t>
  </si>
  <si>
    <t>'63688RAD'</t>
  </si>
  <si>
    <t>US63688RAD98</t>
  </si>
  <si>
    <t>NATL MENTOR HLDG</t>
  </si>
  <si>
    <t>MENTOR</t>
  </si>
  <si>
    <t>'552704AA'</t>
  </si>
  <si>
    <t>US552704AA64</t>
  </si>
  <si>
    <t>MEG ENERGY CORP</t>
  </si>
  <si>
    <t>MEGCN</t>
  </si>
  <si>
    <t>'588056AM'</t>
  </si>
  <si>
    <t>US588056AM35</t>
  </si>
  <si>
    <t>MERCER INTL INC</t>
  </si>
  <si>
    <t>MERC</t>
  </si>
  <si>
    <t>'552953AR'</t>
  </si>
  <si>
    <t>US552953AR22</t>
  </si>
  <si>
    <t>'608190AH'</t>
  </si>
  <si>
    <t>US608190AH76</t>
  </si>
  <si>
    <t>MOHAWK INDS</t>
  </si>
  <si>
    <t>MHK</t>
  </si>
  <si>
    <t>'552953AY'</t>
  </si>
  <si>
    <t>US552953AY72</t>
  </si>
  <si>
    <t>'552953BB'</t>
  </si>
  <si>
    <t>US552953BB60</t>
  </si>
  <si>
    <t>'552953BC'</t>
  </si>
  <si>
    <t>US552953BC44</t>
  </si>
  <si>
    <t>'552953BJ'</t>
  </si>
  <si>
    <t>US552953BJ96</t>
  </si>
  <si>
    <t>'55303QAA'</t>
  </si>
  <si>
    <t>US55303QAA85</t>
  </si>
  <si>
    <t>'55303QAD'</t>
  </si>
  <si>
    <t>US55303QAD25</t>
  </si>
  <si>
    <t>'55303QAC'</t>
  </si>
  <si>
    <t>US55303QAC42</t>
  </si>
  <si>
    <t>MGM RESORTS</t>
  </si>
  <si>
    <t>'575384AF'</t>
  </si>
  <si>
    <t>US575384AF91</t>
  </si>
  <si>
    <t>'552953BV'</t>
  </si>
  <si>
    <t>US552953BV25</t>
  </si>
  <si>
    <t>'552953BX'</t>
  </si>
  <si>
    <t>US552953BX80</t>
  </si>
  <si>
    <t>'606859AA'</t>
  </si>
  <si>
    <t>US606859AA46</t>
  </si>
  <si>
    <t>MIZUHO CAP INV 1</t>
  </si>
  <si>
    <t>MIZUHO</t>
  </si>
  <si>
    <t>MOBILE MINI</t>
  </si>
  <si>
    <t>MINI</t>
  </si>
  <si>
    <t>'594087AM'</t>
  </si>
  <si>
    <t>US594087AM02</t>
  </si>
  <si>
    <t>MICHAELS STORES</t>
  </si>
  <si>
    <t>MIK</t>
  </si>
  <si>
    <t>'606860AA'</t>
  </si>
  <si>
    <t>US606860AA27</t>
  </si>
  <si>
    <t>MIZUHO CAP INV 2</t>
  </si>
  <si>
    <t>'62546RAB'</t>
  </si>
  <si>
    <t>US62546RAB78</t>
  </si>
  <si>
    <t>MULTIPLAN INC</t>
  </si>
  <si>
    <t>MLTPLN</t>
  </si>
  <si>
    <t>MILLAR WESTERN</t>
  </si>
  <si>
    <t>MILLAR</t>
  </si>
  <si>
    <t>'55305BAE'</t>
  </si>
  <si>
    <t>US55305BAE11</t>
  </si>
  <si>
    <t>M/I HOMES INC</t>
  </si>
  <si>
    <t>MHO</t>
  </si>
  <si>
    <t>'60740FAK'</t>
  </si>
  <si>
    <t>US60740FAK12</t>
  </si>
  <si>
    <t>'594087AR'</t>
  </si>
  <si>
    <t>US594087AR98</t>
  </si>
  <si>
    <t>'594073AB'</t>
  </si>
  <si>
    <t>US594073AB43</t>
  </si>
  <si>
    <t>MIKL</t>
  </si>
  <si>
    <t>'59870WAB'</t>
  </si>
  <si>
    <t>US59870WAB81</t>
  </si>
  <si>
    <t>MILAGRO OIL &amp; GA</t>
  </si>
  <si>
    <t>MILEXP</t>
  </si>
  <si>
    <t>'499040AL'</t>
  </si>
  <si>
    <t>US499040AL76</t>
  </si>
  <si>
    <t>MNI</t>
  </si>
  <si>
    <t>'615394AF'</t>
  </si>
  <si>
    <t>US615394AF02</t>
  </si>
  <si>
    <t>MOOG INC</t>
  </si>
  <si>
    <t>MOGA</t>
  </si>
  <si>
    <t>CCM MERGER INC</t>
  </si>
  <si>
    <t>MOTOR</t>
  </si>
  <si>
    <t>'499040AP'</t>
  </si>
  <si>
    <t>US499040AP80</t>
  </si>
  <si>
    <t>KNIGHT RIDDER</t>
  </si>
  <si>
    <t>'582411AF'</t>
  </si>
  <si>
    <t>US582411AF11</t>
  </si>
  <si>
    <t>MCMORAN EXPLORAT</t>
  </si>
  <si>
    <t>MMR</t>
  </si>
  <si>
    <t>'60877UAM'</t>
  </si>
  <si>
    <t>US60877UAM99</t>
  </si>
  <si>
    <t>MOMENTIVE PERFOR</t>
  </si>
  <si>
    <t>'615394AJ'</t>
  </si>
  <si>
    <t>US615394AJ24</t>
  </si>
  <si>
    <t>'579489AE'</t>
  </si>
  <si>
    <t>US579489AE56</t>
  </si>
  <si>
    <t>MCCLATCHY CO</t>
  </si>
  <si>
    <t>'573334AB'</t>
  </si>
  <si>
    <t>US573334AB59</t>
  </si>
  <si>
    <t>MRT MID PART/FIN</t>
  </si>
  <si>
    <t>MMLP</t>
  </si>
  <si>
    <t>'60877UAW'</t>
  </si>
  <si>
    <t>US60877UAW71</t>
  </si>
  <si>
    <t>'553769AL'</t>
  </si>
  <si>
    <t>US553769AL46</t>
  </si>
  <si>
    <t>MTR GAMING GROUP</t>
  </si>
  <si>
    <t>MNTG</t>
  </si>
  <si>
    <t>MERITAGE HOMES</t>
  </si>
  <si>
    <t>'552848AA'</t>
  </si>
  <si>
    <t>US552848AA12</t>
  </si>
  <si>
    <t>MGIC INVT CORP</t>
  </si>
  <si>
    <t>MTG</t>
  </si>
  <si>
    <t>'043353AC'</t>
  </si>
  <si>
    <t>US043353AC58</t>
  </si>
  <si>
    <t>ARVINMERITOR</t>
  </si>
  <si>
    <t>MTOR</t>
  </si>
  <si>
    <t>'554273AC'</t>
  </si>
  <si>
    <t>US554273AC69</t>
  </si>
  <si>
    <t>MACDERMID INC</t>
  </si>
  <si>
    <t>MRD</t>
  </si>
  <si>
    <t>'59001AAN'</t>
  </si>
  <si>
    <t>US59001AAN28</t>
  </si>
  <si>
    <t>'589499AB'</t>
  </si>
  <si>
    <t>US589499AB80</t>
  </si>
  <si>
    <t>MERGE HEALTHCARE</t>
  </si>
  <si>
    <t>MRGE</t>
  </si>
  <si>
    <t>'55342UAC'</t>
  </si>
  <si>
    <t>US55342UAC80</t>
  </si>
  <si>
    <t>MPT OP PTNR/FINL</t>
  </si>
  <si>
    <t>MPW</t>
  </si>
  <si>
    <t>'91879QAK'</t>
  </si>
  <si>
    <t>US91879QAK58</t>
  </si>
  <si>
    <t>VAIL RESORTS</t>
  </si>
  <si>
    <t>MTN</t>
  </si>
  <si>
    <t>'55342UAD'</t>
  </si>
  <si>
    <t>US55342UAD63</t>
  </si>
  <si>
    <t>'14985VAC'</t>
  </si>
  <si>
    <t>US14985VAC54</t>
  </si>
  <si>
    <t>MANITOWOC CO</t>
  </si>
  <si>
    <t>MTW</t>
  </si>
  <si>
    <t>'576323AF'</t>
  </si>
  <si>
    <t>US576323AF69</t>
  </si>
  <si>
    <t>MASTEC INC</t>
  </si>
  <si>
    <t>MTZ</t>
  </si>
  <si>
    <t>'624758AB'</t>
  </si>
  <si>
    <t>US624758AB40</t>
  </si>
  <si>
    <t>MUELLER WATER</t>
  </si>
  <si>
    <t>'62704PAA'</t>
  </si>
  <si>
    <t>US62704PAA12</t>
  </si>
  <si>
    <t>MURRAY ENERGY</t>
  </si>
  <si>
    <t>MURREN</t>
  </si>
  <si>
    <t>'563571AG'</t>
  </si>
  <si>
    <t>US563571AG32</t>
  </si>
  <si>
    <t>'043353AJ'</t>
  </si>
  <si>
    <t>US043353AJ02</t>
  </si>
  <si>
    <t>ARVINMERITOR INC</t>
  </si>
  <si>
    <t>'563571AH'</t>
  </si>
  <si>
    <t>US563571AH15</t>
  </si>
  <si>
    <t>'570506AM'</t>
  </si>
  <si>
    <t>US570506AM70</t>
  </si>
  <si>
    <t>MARKWEST ENERGY</t>
  </si>
  <si>
    <t>MWE</t>
  </si>
  <si>
    <t>'624758AD'</t>
  </si>
  <si>
    <t>US624758AD06</t>
  </si>
  <si>
    <t>'570506AN'</t>
  </si>
  <si>
    <t>US570506AN53</t>
  </si>
  <si>
    <t>'570506AP'</t>
  </si>
  <si>
    <t>US570506AP02</t>
  </si>
  <si>
    <t>'59151KAF'</t>
  </si>
  <si>
    <t>US59151KAF57</t>
  </si>
  <si>
    <t>METHANEX CORP</t>
  </si>
  <si>
    <t>MXCN</t>
  </si>
  <si>
    <t>'63934EAM'</t>
  </si>
  <si>
    <t>US63934EAM03</t>
  </si>
  <si>
    <t>NAVISTAR INTL</t>
  </si>
  <si>
    <t>'59833DAA'</t>
  </si>
  <si>
    <t>US59833DAA81</t>
  </si>
  <si>
    <t>MWGAME</t>
  </si>
  <si>
    <t>'577743AA'</t>
  </si>
  <si>
    <t>US577743AA56</t>
  </si>
  <si>
    <t>MXMC</t>
  </si>
  <si>
    <t>'55932RAH'</t>
  </si>
  <si>
    <t>US55932RAH03</t>
  </si>
  <si>
    <t>MAGNACHIP SEMI</t>
  </si>
  <si>
    <t>MX</t>
  </si>
  <si>
    <t>'62875FAA'</t>
  </si>
  <si>
    <t>US62875FAA66</t>
  </si>
  <si>
    <t>NAI ENTER HLDGS</t>
  </si>
  <si>
    <t>NATAMU</t>
  </si>
  <si>
    <t>'59841RAA'</t>
  </si>
  <si>
    <t>US59841RAA77</t>
  </si>
  <si>
    <t>MIDWEST VANADIUM</t>
  </si>
  <si>
    <t>'657337AG'</t>
  </si>
  <si>
    <t>US657337AG60</t>
  </si>
  <si>
    <t>NORTH ATL TRADNG</t>
  </si>
  <si>
    <t>NATRC</t>
  </si>
  <si>
    <t>'59151KAG'</t>
  </si>
  <si>
    <t>US59151KAG31</t>
  </si>
  <si>
    <t>'66977TAC'</t>
  </si>
  <si>
    <t>US66977TAC09</t>
  </si>
  <si>
    <t>NOVA CHEMICALS</t>
  </si>
  <si>
    <t>NCX</t>
  </si>
  <si>
    <t>'302569AA'</t>
  </si>
  <si>
    <t>US302569AA68</t>
  </si>
  <si>
    <t>NEE</t>
  </si>
  <si>
    <t>'302567AA'</t>
  </si>
  <si>
    <t>US302567AA03</t>
  </si>
  <si>
    <t>FPL ENERGY AMER</t>
  </si>
  <si>
    <t>'65548QAA'</t>
  </si>
  <si>
    <t>US65548QAA22</t>
  </si>
  <si>
    <t>NORBORD DELAWARE</t>
  </si>
  <si>
    <t>NBDCN</t>
  </si>
  <si>
    <t>'66977WAK'</t>
  </si>
  <si>
    <t>US66977WAK53</t>
  </si>
  <si>
    <t>'66977WAM'</t>
  </si>
  <si>
    <t>US66977WAM10</t>
  </si>
  <si>
    <t>'62886HAE'</t>
  </si>
  <si>
    <t>US62886HAE18</t>
  </si>
  <si>
    <t>NCL CORP</t>
  </si>
  <si>
    <t>NCLCOP</t>
  </si>
  <si>
    <t>'63530QAC'</t>
  </si>
  <si>
    <t>US63530QAC33</t>
  </si>
  <si>
    <t>NATIONAL CINEMED</t>
  </si>
  <si>
    <t>NCMI</t>
  </si>
  <si>
    <t>'62886HAG'</t>
  </si>
  <si>
    <t>US62886HAG65</t>
  </si>
  <si>
    <t>99 CENTS ONLY</t>
  </si>
  <si>
    <t>NDN</t>
  </si>
  <si>
    <t>'62886HAH'</t>
  </si>
  <si>
    <t>US62886HAH49</t>
  </si>
  <si>
    <t>'30257GAA'</t>
  </si>
  <si>
    <t>US30257GAA94</t>
  </si>
  <si>
    <t>FPL ENERGY NATL</t>
  </si>
  <si>
    <t>NEWFIELD EXPLOR</t>
  </si>
  <si>
    <t>NFX</t>
  </si>
  <si>
    <t>'64110LAC'</t>
  </si>
  <si>
    <t>US64110LAC00</t>
  </si>
  <si>
    <t>NETFLIX INC</t>
  </si>
  <si>
    <t>NFLX</t>
  </si>
  <si>
    <t>'62910TAA'</t>
  </si>
  <si>
    <t>US62910TAA34</t>
  </si>
  <si>
    <t>NFR ENERGY LLC</t>
  </si>
  <si>
    <t>NFREGY</t>
  </si>
  <si>
    <t>'640820AA'</t>
  </si>
  <si>
    <t>US640820AA41</t>
  </si>
  <si>
    <t>NES RENTALS HLDG</t>
  </si>
  <si>
    <t>NESRH</t>
  </si>
  <si>
    <t>'62910TAD'</t>
  </si>
  <si>
    <t>US62910TAD72</t>
  </si>
  <si>
    <t>NEXEO SOLUTIONS</t>
  </si>
  <si>
    <t>NEXEOS</t>
  </si>
  <si>
    <t>'640096AD'</t>
  </si>
  <si>
    <t>US640096AD52</t>
  </si>
  <si>
    <t>NEFF RENTAL/FIN</t>
  </si>
  <si>
    <t>NEFF</t>
  </si>
  <si>
    <t>'644274AB'</t>
  </si>
  <si>
    <t>US644274AB84</t>
  </si>
  <si>
    <t>NEW ENTERPRISE</t>
  </si>
  <si>
    <t>NEENST</t>
  </si>
  <si>
    <t>'644274AC'</t>
  </si>
  <si>
    <t>US644274AC67</t>
  </si>
  <si>
    <t>'64128XAA'</t>
  </si>
  <si>
    <t>US64128XAA81</t>
  </si>
  <si>
    <t>NEUBERGER BERMAN</t>
  </si>
  <si>
    <t>NEUBER</t>
  </si>
  <si>
    <t>'64128XAC'</t>
  </si>
  <si>
    <t>US64128XAC48</t>
  </si>
  <si>
    <t>'62912XAC'</t>
  </si>
  <si>
    <t>US62912XAC83</t>
  </si>
  <si>
    <t>NGPL PIPECO LLC</t>
  </si>
  <si>
    <t>NGPLCO</t>
  </si>
  <si>
    <t>'62912XAB'</t>
  </si>
  <si>
    <t>US62912XAB01</t>
  </si>
  <si>
    <t>'651290AK'</t>
  </si>
  <si>
    <t>US651290AK47</t>
  </si>
  <si>
    <t>TARGA RES PRTNRS</t>
  </si>
  <si>
    <t>'651290AN'</t>
  </si>
  <si>
    <t>US651290AN85</t>
  </si>
  <si>
    <t>'67021BAD'</t>
  </si>
  <si>
    <t>US67021BAD10</t>
  </si>
  <si>
    <t>NII CAPITAL CORP</t>
  </si>
  <si>
    <t>NIHD</t>
  </si>
  <si>
    <t>'87612BAF'</t>
  </si>
  <si>
    <t>US87612BAF94</t>
  </si>
  <si>
    <t>'87612BAH'</t>
  </si>
  <si>
    <t>US87612BAH50</t>
  </si>
  <si>
    <t>'651290AP'</t>
  </si>
  <si>
    <t>US651290AP34</t>
  </si>
  <si>
    <t>'87612BAJ'</t>
  </si>
  <si>
    <t>US87612BAJ17</t>
  </si>
  <si>
    <t>'640204AB'</t>
  </si>
  <si>
    <t>US640204AB95</t>
  </si>
  <si>
    <t>NEIMAN MARCUS</t>
  </si>
  <si>
    <t>NMG</t>
  </si>
  <si>
    <t>'640204AH'</t>
  </si>
  <si>
    <t>US640204AH65</t>
  </si>
  <si>
    <t>'65409QAT'</t>
  </si>
  <si>
    <t>US65409QAT94</t>
  </si>
  <si>
    <t>NIELSEN FINANCE</t>
  </si>
  <si>
    <t>NLSN</t>
  </si>
  <si>
    <t>'639365AD'</t>
  </si>
  <si>
    <t>US639365AD74</t>
  </si>
  <si>
    <t>NAVIOS MARITIME</t>
  </si>
  <si>
    <t>NM</t>
  </si>
  <si>
    <t>'67021BAC'</t>
  </si>
  <si>
    <t>US67021BAC37</t>
  </si>
  <si>
    <t>'65556TAD'</t>
  </si>
  <si>
    <t>US65556TAD90</t>
  </si>
  <si>
    <t>NORCRAFT COS LP</t>
  </si>
  <si>
    <t>'63938MAB'</t>
  </si>
  <si>
    <t>US63938MAB28</t>
  </si>
  <si>
    <t>NAVIOS MARIT</t>
  </si>
  <si>
    <t>NNA</t>
  </si>
  <si>
    <t>'654679AB'</t>
  </si>
  <si>
    <t>US654679AB50</t>
  </si>
  <si>
    <t>NISKA GAS STORAG</t>
  </si>
  <si>
    <t>NKA</t>
  </si>
  <si>
    <t>'67021BAE'</t>
  </si>
  <si>
    <t>US67021BAE92</t>
  </si>
  <si>
    <t>'65409QAY'</t>
  </si>
  <si>
    <t>US65409QAY89</t>
  </si>
  <si>
    <t>'639365AF'</t>
  </si>
  <si>
    <t>US639365AF23</t>
  </si>
  <si>
    <t>'66416TAF'</t>
  </si>
  <si>
    <t>US66416TAF21</t>
  </si>
  <si>
    <t>NORTHEAST GENER</t>
  </si>
  <si>
    <t>NORGEN</t>
  </si>
  <si>
    <t>'62940QAA'</t>
  </si>
  <si>
    <t>US62940QAA31</t>
  </si>
  <si>
    <t>NSG HOLDINGS LLC</t>
  </si>
  <si>
    <t>NSGHLD</t>
  </si>
  <si>
    <t>'629377BG'</t>
  </si>
  <si>
    <t>US629377BG69</t>
  </si>
  <si>
    <t>NRG ENERGY INC</t>
  </si>
  <si>
    <t>'629377BJ'</t>
  </si>
  <si>
    <t>US629377BJ09</t>
  </si>
  <si>
    <t>'629377BN'</t>
  </si>
  <si>
    <t>US629377BN11</t>
  </si>
  <si>
    <t>'629377BR'</t>
  </si>
  <si>
    <t>US629377BR25</t>
  </si>
  <si>
    <t>'629377BS'</t>
  </si>
  <si>
    <t>US629377BS08</t>
  </si>
  <si>
    <t>'648053AD'</t>
  </si>
  <si>
    <t>US648053AD80</t>
  </si>
  <si>
    <t>NXL</t>
  </si>
  <si>
    <t>'67090FAB'</t>
  </si>
  <si>
    <t>US67090FAB22</t>
  </si>
  <si>
    <t>NUVEEN INVEST</t>
  </si>
  <si>
    <t>NUVINV</t>
  </si>
  <si>
    <t>'648053AF'</t>
  </si>
  <si>
    <t>US648053AF39</t>
  </si>
  <si>
    <t>'652366AA'</t>
  </si>
  <si>
    <t>US652366AA38</t>
  </si>
  <si>
    <t>NEWPORT TV/NTV F</t>
  </si>
  <si>
    <t>NTVF</t>
  </si>
  <si>
    <t>NUVEEN INVESTM</t>
  </si>
  <si>
    <t>NORTHERN TIER EN</t>
  </si>
  <si>
    <t>'67073YAA'</t>
  </si>
  <si>
    <t>US67073YAA47</t>
  </si>
  <si>
    <t>NV ENERGY INC</t>
  </si>
  <si>
    <t>NVE</t>
  </si>
  <si>
    <t>'628782AH'</t>
  </si>
  <si>
    <t>US628782AH78</t>
  </si>
  <si>
    <t>NBTY INC</t>
  </si>
  <si>
    <t>NTY</t>
  </si>
  <si>
    <t>'63860UAB'</t>
  </si>
  <si>
    <t>US63860UAB61</t>
  </si>
  <si>
    <t>NATIONSTAR MORT/</t>
  </si>
  <si>
    <t>'656559BN'</t>
  </si>
  <si>
    <t>US656559BN06</t>
  </si>
  <si>
    <t>NORTEK INC</t>
  </si>
  <si>
    <t>'656559BQ'</t>
  </si>
  <si>
    <t>US656559BQ37</t>
  </si>
  <si>
    <t>OFFICE DEPOT INC</t>
  </si>
  <si>
    <t>ODP</t>
  </si>
  <si>
    <t>'650111AE'</t>
  </si>
  <si>
    <t>US650111AE77</t>
  </si>
  <si>
    <t>NEW YORK TIMES</t>
  </si>
  <si>
    <t>NYT</t>
  </si>
  <si>
    <t>NEXSTAR BROADC</t>
  </si>
  <si>
    <t>NXST</t>
  </si>
  <si>
    <t>NXP BV/NXP FUNDI</t>
  </si>
  <si>
    <t>NXPI</t>
  </si>
  <si>
    <t>'681904AM'</t>
  </si>
  <si>
    <t>US681904AM08</t>
  </si>
  <si>
    <t>OMNICARE INC</t>
  </si>
  <si>
    <t>OCR</t>
  </si>
  <si>
    <t>'62947QAK'</t>
  </si>
  <si>
    <t>US62947QAK40</t>
  </si>
  <si>
    <t>'65339EAB'</t>
  </si>
  <si>
    <t>US65339EAB02</t>
  </si>
  <si>
    <t>NEXSTAR BROAD</t>
  </si>
  <si>
    <t>'650111AG'</t>
  </si>
  <si>
    <t>US650111AG26</t>
  </si>
  <si>
    <t>'EI636984'</t>
  </si>
  <si>
    <t>NO0010607625</t>
  </si>
  <si>
    <t>OCEAN RIG UDW</t>
  </si>
  <si>
    <t>OCRGNO</t>
  </si>
  <si>
    <t>'674215AD'</t>
  </si>
  <si>
    <t>US674215AD08</t>
  </si>
  <si>
    <t>OASIS PETROLEUM</t>
  </si>
  <si>
    <t>'674215AC'</t>
  </si>
  <si>
    <t>US674215AC25</t>
  </si>
  <si>
    <t>'676220AG'</t>
  </si>
  <si>
    <t>US676220AG11</t>
  </si>
  <si>
    <t>'690768BF'</t>
  </si>
  <si>
    <t>US690768BF28</t>
  </si>
  <si>
    <t>OWENS-ILL INC</t>
  </si>
  <si>
    <t>'68371PAC'</t>
  </si>
  <si>
    <t>US68371PAC68</t>
  </si>
  <si>
    <t>OPEN SOLUTIONS</t>
  </si>
  <si>
    <t>OPENSL</t>
  </si>
  <si>
    <t>'69073TAP'</t>
  </si>
  <si>
    <t>US69073TAP84</t>
  </si>
  <si>
    <t>OWENS-BROCKWAY</t>
  </si>
  <si>
    <t>'680665AG'</t>
  </si>
  <si>
    <t>US680665AG15</t>
  </si>
  <si>
    <t>OLIN CORP</t>
  </si>
  <si>
    <t>OLN</t>
  </si>
  <si>
    <t>'681936AV'</t>
  </si>
  <si>
    <t>US681936AV25</t>
  </si>
  <si>
    <t>OMEGA HEALTHCARE</t>
  </si>
  <si>
    <t>OHI</t>
  </si>
  <si>
    <t>'67102BAA'</t>
  </si>
  <si>
    <t>US67102BAA98</t>
  </si>
  <si>
    <t>ONO FINANCE II</t>
  </si>
  <si>
    <t>ONOSM</t>
  </si>
  <si>
    <t>'68234KAC'</t>
  </si>
  <si>
    <t>US68234KAC45</t>
  </si>
  <si>
    <t>ONCURE HOLDINGS</t>
  </si>
  <si>
    <t>'681936AX'</t>
  </si>
  <si>
    <t>US681936AX80</t>
  </si>
  <si>
    <t>'682129AE'</t>
  </si>
  <si>
    <t>US682129AE13</t>
  </si>
  <si>
    <t>OMNOVA SOLUTIONS</t>
  </si>
  <si>
    <t>OMN</t>
  </si>
  <si>
    <t>'678026AD'</t>
  </si>
  <si>
    <t>US678026AD73</t>
  </si>
  <si>
    <t>OIL STATES INTL</t>
  </si>
  <si>
    <t>OIS</t>
  </si>
  <si>
    <t>'63080TAA'</t>
  </si>
  <si>
    <t>US63080TAA51</t>
  </si>
  <si>
    <t>NARA CABLE FUNDI</t>
  </si>
  <si>
    <t>'899745AA'</t>
  </si>
  <si>
    <t>US899745AA11</t>
  </si>
  <si>
    <t>TUNICA-BILOXI</t>
  </si>
  <si>
    <t>PAGON</t>
  </si>
  <si>
    <t>PAG</t>
  </si>
  <si>
    <t>'689648AR'</t>
  </si>
  <si>
    <t>US689648AR49</t>
  </si>
  <si>
    <t>OTTER TAIL CORP</t>
  </si>
  <si>
    <t>OTTR</t>
  </si>
  <si>
    <t>'688225AD'</t>
  </si>
  <si>
    <t>US688225AD30</t>
  </si>
  <si>
    <t>OSHKOSH CORP</t>
  </si>
  <si>
    <t>OSK</t>
  </si>
  <si>
    <t>'688225AB'</t>
  </si>
  <si>
    <t>US688225AB73</t>
  </si>
  <si>
    <t>'69138WAA'</t>
  </si>
  <si>
    <t>US69138WAA71</t>
  </si>
  <si>
    <t>OXEA FIN/CY SCA</t>
  </si>
  <si>
    <t>OXEACY</t>
  </si>
  <si>
    <t>'683797AB'</t>
  </si>
  <si>
    <t>US683797AB07</t>
  </si>
  <si>
    <t>OPPENHEIMER HLDS</t>
  </si>
  <si>
    <t>OPY</t>
  </si>
  <si>
    <t>'68403RAA'</t>
  </si>
  <si>
    <t>US68403RAA86</t>
  </si>
  <si>
    <t>OPTIMA SPECIALTY</t>
  </si>
  <si>
    <t>OPTSTL</t>
  </si>
  <si>
    <t>'737630AB'</t>
  </si>
  <si>
    <t>US737630AB93</t>
  </si>
  <si>
    <t>POTLATCH CORP</t>
  </si>
  <si>
    <t>PCH</t>
  </si>
  <si>
    <t>'74112BAE'</t>
  </si>
  <si>
    <t>US74112BAE56</t>
  </si>
  <si>
    <t>PRESTIGE BRANDS</t>
  </si>
  <si>
    <t>PBH</t>
  </si>
  <si>
    <t>'723655AB'</t>
  </si>
  <si>
    <t>US723655AB28</t>
  </si>
  <si>
    <t>PIONEER DRILL</t>
  </si>
  <si>
    <t>'591709AK'</t>
  </si>
  <si>
    <t>US591709AK65</t>
  </si>
  <si>
    <t>METROPCS WIRELES</t>
  </si>
  <si>
    <t>'74112BAF'</t>
  </si>
  <si>
    <t>US74112BAF22</t>
  </si>
  <si>
    <t>'591709AL'</t>
  </si>
  <si>
    <t>US591709AL49</t>
  </si>
  <si>
    <t>'696026AA'</t>
  </si>
  <si>
    <t>US696026AA11</t>
  </si>
  <si>
    <t>PALACE ENT HLDG</t>
  </si>
  <si>
    <t>PALENT</t>
  </si>
  <si>
    <t>'71645AAA'</t>
  </si>
  <si>
    <t>US71645AAA79</t>
  </si>
  <si>
    <t>PETROBAKKEN ENER</t>
  </si>
  <si>
    <t>PBNCN</t>
  </si>
  <si>
    <t>'69318FAA'</t>
  </si>
  <si>
    <t>US69318FAA66</t>
  </si>
  <si>
    <t>PBF HOLDING CO</t>
  </si>
  <si>
    <t>PBFHOL</t>
  </si>
  <si>
    <t>'72347QAC'</t>
  </si>
  <si>
    <t>US72347QAC78</t>
  </si>
  <si>
    <t>PINNACLE FOOD FI</t>
  </si>
  <si>
    <t>PFHC</t>
  </si>
  <si>
    <t>'707132AJ'</t>
  </si>
  <si>
    <t>US707132AJ59</t>
  </si>
  <si>
    <t>PENINSULA GAMING</t>
  </si>
  <si>
    <t>PENGAM</t>
  </si>
  <si>
    <t>'707132AM'</t>
  </si>
  <si>
    <t>US707132AM88</t>
  </si>
  <si>
    <t>'707569AN'</t>
  </si>
  <si>
    <t>US707569AN97</t>
  </si>
  <si>
    <t>PENN NATL GAMING</t>
  </si>
  <si>
    <t>PENN</t>
  </si>
  <si>
    <t>PLY GEM INDS</t>
  </si>
  <si>
    <t>PGEM</t>
  </si>
  <si>
    <t>'72347QAG'</t>
  </si>
  <si>
    <t>US72347QAG82</t>
  </si>
  <si>
    <t>'716016AC'</t>
  </si>
  <si>
    <t>US716016AC41</t>
  </si>
  <si>
    <t>PETCO ANIMAL SUP</t>
  </si>
  <si>
    <t>PETC</t>
  </si>
  <si>
    <t>'714615AA'</t>
  </si>
  <si>
    <t>US714615AA92</t>
  </si>
  <si>
    <t>PERRY ELLIS</t>
  </si>
  <si>
    <t>PERY</t>
  </si>
  <si>
    <t>'740212AC'</t>
  </si>
  <si>
    <t>US740212AC92</t>
  </si>
  <si>
    <t>PRECISION DRILL</t>
  </si>
  <si>
    <t>'745867AD'</t>
  </si>
  <si>
    <t>US745867AD31</t>
  </si>
  <si>
    <t>PULTE CORP</t>
  </si>
  <si>
    <t>PHM</t>
  </si>
  <si>
    <t>CENTEX CORP</t>
  </si>
  <si>
    <t>'745867AQ'</t>
  </si>
  <si>
    <t>US745867AQ44</t>
  </si>
  <si>
    <t>PULTE HOMES INC</t>
  </si>
  <si>
    <t>'152312AN'</t>
  </si>
  <si>
    <t>US152312AN47</t>
  </si>
  <si>
    <t>'745867AS'</t>
  </si>
  <si>
    <t>US745867AS00</t>
  </si>
  <si>
    <t>'152312AQ'</t>
  </si>
  <si>
    <t>US152312AQ77</t>
  </si>
  <si>
    <t>'152312AT'</t>
  </si>
  <si>
    <t>US152312AT17</t>
  </si>
  <si>
    <t>'71742QAQ'</t>
  </si>
  <si>
    <t>US71742QAQ91</t>
  </si>
  <si>
    <t>PHIBRO ANIMAL</t>
  </si>
  <si>
    <t>PHIBRO</t>
  </si>
  <si>
    <t>'69336TAD'</t>
  </si>
  <si>
    <t>US69336TAD81</t>
  </si>
  <si>
    <t>PHI INC</t>
  </si>
  <si>
    <t>PHII</t>
  </si>
  <si>
    <t>'693320AL'</t>
  </si>
  <si>
    <t>US693320AL75</t>
  </si>
  <si>
    <t>PHH CORP</t>
  </si>
  <si>
    <t>PHH</t>
  </si>
  <si>
    <t>'729416AQ'</t>
  </si>
  <si>
    <t>US729416AQ02</t>
  </si>
  <si>
    <t>'716599AC'</t>
  </si>
  <si>
    <t>US716599AC95</t>
  </si>
  <si>
    <t>PETROLEUM GEO</t>
  </si>
  <si>
    <t>PGSNO</t>
  </si>
  <si>
    <t>'745867AM'</t>
  </si>
  <si>
    <t>US745867AM30</t>
  </si>
  <si>
    <t>'745867AP'</t>
  </si>
  <si>
    <t>US745867AP60</t>
  </si>
  <si>
    <t>'745867AT'</t>
  </si>
  <si>
    <t>US745867AT82</t>
  </si>
  <si>
    <t>'727610AD'</t>
  </si>
  <si>
    <t>US727610AD96</t>
  </si>
  <si>
    <t>PLASTIPAK HLDGS</t>
  </si>
  <si>
    <t>PLASPK</t>
  </si>
  <si>
    <t>'727610AE'</t>
  </si>
  <si>
    <t>US727610AE79</t>
  </si>
  <si>
    <t>'701081AT'</t>
  </si>
  <si>
    <t>US701081AT85</t>
  </si>
  <si>
    <t>PARKER DRILLING</t>
  </si>
  <si>
    <t>PKD</t>
  </si>
  <si>
    <t>'695160AA'</t>
  </si>
  <si>
    <t>US695160AA92</t>
  </si>
  <si>
    <t>PACKAGING DYNAM</t>
  </si>
  <si>
    <t>'725143AA'</t>
  </si>
  <si>
    <t>US725143AA99</t>
  </si>
  <si>
    <t>PITTSBURGH GLASS</t>
  </si>
  <si>
    <t>'700677AN'</t>
  </si>
  <si>
    <t>US700677AN75</t>
  </si>
  <si>
    <t>PARK-OHIO INDS</t>
  </si>
  <si>
    <t>PKOH</t>
  </si>
  <si>
    <t>'890027AA'</t>
  </si>
  <si>
    <t>US890027AA35</t>
  </si>
  <si>
    <t>TOMKINS LLC/INC</t>
  </si>
  <si>
    <t>PINFOR</t>
  </si>
  <si>
    <t>NPC INTL INC</t>
  </si>
  <si>
    <t>PIZA</t>
  </si>
  <si>
    <t>'719431AA'</t>
  </si>
  <si>
    <t>US719431AA69</t>
  </si>
  <si>
    <t>PHYSIO-CONTROL</t>
  </si>
  <si>
    <t>PHYSIO</t>
  </si>
  <si>
    <t>'71909VAA'</t>
  </si>
  <si>
    <t>US71909VAA26</t>
  </si>
  <si>
    <t>PHOENIX LIFE INS</t>
  </si>
  <si>
    <t>PNX</t>
  </si>
  <si>
    <t>'69349HAB'</t>
  </si>
  <si>
    <t>US69349HAB33</t>
  </si>
  <si>
    <t>PNM RESOURCES</t>
  </si>
  <si>
    <t>PNM</t>
  </si>
  <si>
    <t>'709600AB'</t>
  </si>
  <si>
    <t>US709600AB64</t>
  </si>
  <si>
    <t>PENSON WORLDWIDE</t>
  </si>
  <si>
    <t>PNSN</t>
  </si>
  <si>
    <t>'723456AK'</t>
  </si>
  <si>
    <t>US723456AK51</t>
  </si>
  <si>
    <t>PINNACLE ENTMNT</t>
  </si>
  <si>
    <t>'723456AN'</t>
  </si>
  <si>
    <t>US723456AN90</t>
  </si>
  <si>
    <t>'73179PAH'</t>
  </si>
  <si>
    <t>US73179PAH91</t>
  </si>
  <si>
    <t>POLYONE CORP</t>
  </si>
  <si>
    <t>POL</t>
  </si>
  <si>
    <t>'737524AC'</t>
  </si>
  <si>
    <t>US737524AC26</t>
  </si>
  <si>
    <t>POSTMEDIA NETWOR</t>
  </si>
  <si>
    <t>PNCACN</t>
  </si>
  <si>
    <t>'72147KAB'</t>
  </si>
  <si>
    <t>US72147KAB44</t>
  </si>
  <si>
    <t>PILGRIM'S PRIDE</t>
  </si>
  <si>
    <t>PPC</t>
  </si>
  <si>
    <t>'731745AL'</t>
  </si>
  <si>
    <t>US731745AL96</t>
  </si>
  <si>
    <t>POLYMER GRP INC</t>
  </si>
  <si>
    <t>POLGA</t>
  </si>
  <si>
    <t>'737446AA'</t>
  </si>
  <si>
    <t>US737446AA23</t>
  </si>
  <si>
    <t>POST HOLDINGS IN</t>
  </si>
  <si>
    <t>'723456AP'</t>
  </si>
  <si>
    <t>US723456AP49</t>
  </si>
  <si>
    <t>'69352PAC'</t>
  </si>
  <si>
    <t>US69352PAC77</t>
  </si>
  <si>
    <t>PP&amp;L CAPITAL FDG</t>
  </si>
  <si>
    <t>PPL</t>
  </si>
  <si>
    <t>'745332BY'</t>
  </si>
  <si>
    <t>US745332BY16</t>
  </si>
  <si>
    <t>PUGET SOUND ENRG</t>
  </si>
  <si>
    <t>PSD</t>
  </si>
  <si>
    <t>'74387UAA'</t>
  </si>
  <si>
    <t>US74387UAA97</t>
  </si>
  <si>
    <t>PROV FUND ASSOC</t>
  </si>
  <si>
    <t>PRFDAS</t>
  </si>
  <si>
    <t>'716748AA'</t>
  </si>
  <si>
    <t>US716748AA63</t>
  </si>
  <si>
    <t>PETROQUEST ENERG</t>
  </si>
  <si>
    <t>PQ</t>
  </si>
  <si>
    <t>'74347AAA'</t>
  </si>
  <si>
    <t>US74347AAA25</t>
  </si>
  <si>
    <t>PROQUEST LLC/PRO</t>
  </si>
  <si>
    <t>PROQST</t>
  </si>
  <si>
    <t>'74387UAD'</t>
  </si>
  <si>
    <t>US74387UAD37</t>
  </si>
  <si>
    <t>PRODUCTION RES</t>
  </si>
  <si>
    <t>PRORES</t>
  </si>
  <si>
    <t>'745310AB'</t>
  </si>
  <si>
    <t>US745310AB85</t>
  </si>
  <si>
    <t>PUGET ENERGY INC</t>
  </si>
  <si>
    <t>'73179VAF'</t>
  </si>
  <si>
    <t>US73179VAF04</t>
  </si>
  <si>
    <t>POLYPORE INTERNA</t>
  </si>
  <si>
    <t>'47009WAA'</t>
  </si>
  <si>
    <t>US47009WAA99</t>
  </si>
  <si>
    <t>PPDI</t>
  </si>
  <si>
    <t>'74139EAC'</t>
  </si>
  <si>
    <t>US74139EAC21</t>
  </si>
  <si>
    <t>PRETIUM PACKAGIN</t>
  </si>
  <si>
    <t>PRETPK</t>
  </si>
  <si>
    <t>PANTRY INC</t>
  </si>
  <si>
    <t>PTRY</t>
  </si>
  <si>
    <t>'14150BAC'</t>
  </si>
  <si>
    <t>US14150BAC81</t>
  </si>
  <si>
    <t>CARDINAL HEALTH</t>
  </si>
  <si>
    <t>PTSAC</t>
  </si>
  <si>
    <t>'707882AB'</t>
  </si>
  <si>
    <t>US707882AB26</t>
  </si>
  <si>
    <t>PENN VIRGINIA CO</t>
  </si>
  <si>
    <t>PVA</t>
  </si>
  <si>
    <t>'70319WAA'</t>
  </si>
  <si>
    <t>US70319WAA62</t>
  </si>
  <si>
    <t>PATHEON INC</t>
  </si>
  <si>
    <t>PTICN</t>
  </si>
  <si>
    <t>'70788AAA'</t>
  </si>
  <si>
    <t>US70788AAA60</t>
  </si>
  <si>
    <t>PENN VIRGINIA</t>
  </si>
  <si>
    <t>PVR</t>
  </si>
  <si>
    <t>'718592AK'</t>
  </si>
  <si>
    <t>US718592AK49</t>
  </si>
  <si>
    <t>PHILLIPS-VAN HEU</t>
  </si>
  <si>
    <t>PVH</t>
  </si>
  <si>
    <t>'707882AC'</t>
  </si>
  <si>
    <t>US707882AC09</t>
  </si>
  <si>
    <t>'745310AD'</t>
  </si>
  <si>
    <t>US745310AD42</t>
  </si>
  <si>
    <t>PSS WORLD MEDIC</t>
  </si>
  <si>
    <t>PSSI</t>
  </si>
  <si>
    <t>'92658TAK'</t>
  </si>
  <si>
    <t>US92658TAK43</t>
  </si>
  <si>
    <t>VIDEOTRON LTEE</t>
  </si>
  <si>
    <t>QBRCN</t>
  </si>
  <si>
    <t>'726505AF'</t>
  </si>
  <si>
    <t>US726505AF78</t>
  </si>
  <si>
    <t>PLAINS EXPLORATI</t>
  </si>
  <si>
    <t>'726505AG'</t>
  </si>
  <si>
    <t>US726505AG51</t>
  </si>
  <si>
    <t>'726505AH'</t>
  </si>
  <si>
    <t>US726505AH35</t>
  </si>
  <si>
    <t>PROSPECT MEDICAL</t>
  </si>
  <si>
    <t>PZZ</t>
  </si>
  <si>
    <t>'726505AJ'</t>
  </si>
  <si>
    <t>US726505AJ90</t>
  </si>
  <si>
    <t>'726505AK'</t>
  </si>
  <si>
    <t>US726505AK63</t>
  </si>
  <si>
    <t>'726505AL'</t>
  </si>
  <si>
    <t>US726505AL47</t>
  </si>
  <si>
    <t>'74836JAD'</t>
  </si>
  <si>
    <t>US74836JAD54</t>
  </si>
  <si>
    <t>QUESTAR MARKET</t>
  </si>
  <si>
    <t>QEP</t>
  </si>
  <si>
    <t>'74819RAG'</t>
  </si>
  <si>
    <t>US74819RAG11</t>
  </si>
  <si>
    <t>QUEBECOR MEDIA</t>
  </si>
  <si>
    <t>'74819RAK'</t>
  </si>
  <si>
    <t>US74819RAK23</t>
  </si>
  <si>
    <t>'74836JAE'</t>
  </si>
  <si>
    <t>US74836JAE38</t>
  </si>
  <si>
    <t>'92658TAM'</t>
  </si>
  <si>
    <t>US92658TAM09</t>
  </si>
  <si>
    <t>'74836JAF'</t>
  </si>
  <si>
    <t>US74836JAF03</t>
  </si>
  <si>
    <t>'74733VAA'</t>
  </si>
  <si>
    <t>US74733VAA89</t>
  </si>
  <si>
    <t>QEP RESOURCES</t>
  </si>
  <si>
    <t>'74733XAA'</t>
  </si>
  <si>
    <t>US74733XAA46</t>
  </si>
  <si>
    <t>QUADRA FNX MININ</t>
  </si>
  <si>
    <t>QUXCN</t>
  </si>
  <si>
    <t>'26112TAE'</t>
  </si>
  <si>
    <t>US26112TAE64</t>
  </si>
  <si>
    <t>DOWNSTREAM DEVEL</t>
  </si>
  <si>
    <t>QUAPAW</t>
  </si>
  <si>
    <t>'74756TAR'</t>
  </si>
  <si>
    <t>US74756TAR86</t>
  </si>
  <si>
    <t>QUALITY DISTRIBU</t>
  </si>
  <si>
    <t>QLTY</t>
  </si>
  <si>
    <t>'74733VAB'</t>
  </si>
  <si>
    <t>US74733VAB62</t>
  </si>
  <si>
    <t>RITE AID CORP</t>
  </si>
  <si>
    <t>RAD</t>
  </si>
  <si>
    <t>'767754BL'</t>
  </si>
  <si>
    <t>US767754BL71</t>
  </si>
  <si>
    <t>'767754BT'</t>
  </si>
  <si>
    <t>US767754BT08</t>
  </si>
  <si>
    <t>'767754BV'</t>
  </si>
  <si>
    <t>US767754BV53</t>
  </si>
  <si>
    <t>'767754BX'</t>
  </si>
  <si>
    <t>US767754BX10</t>
  </si>
  <si>
    <t>'747262AA'</t>
  </si>
  <si>
    <t>US747262AA15</t>
  </si>
  <si>
    <t>QVC INC</t>
  </si>
  <si>
    <t>QVCN</t>
  </si>
  <si>
    <t>'767754BZ'</t>
  </si>
  <si>
    <t>US767754BZ67</t>
  </si>
  <si>
    <t>'747262AC'</t>
  </si>
  <si>
    <t>US747262AC70</t>
  </si>
  <si>
    <t>'747262AE'</t>
  </si>
  <si>
    <t>US747262AE37</t>
  </si>
  <si>
    <t>'767754CB'</t>
  </si>
  <si>
    <t>US767754CB80</t>
  </si>
  <si>
    <t>'767754AJ'</t>
  </si>
  <si>
    <t>US767754AJ35</t>
  </si>
  <si>
    <t>'767754AR'</t>
  </si>
  <si>
    <t>US767754AR50</t>
  </si>
  <si>
    <t>'780097AL'</t>
  </si>
  <si>
    <t>US780097AL55</t>
  </si>
  <si>
    <t>ROYAL BK SCOTLND</t>
  </si>
  <si>
    <t>RBS</t>
  </si>
  <si>
    <t>'74927QAA'</t>
  </si>
  <si>
    <t>US74927QAA58</t>
  </si>
  <si>
    <t>RBS CAP TR III</t>
  </si>
  <si>
    <t>'780097AP'</t>
  </si>
  <si>
    <t>US780097AP69</t>
  </si>
  <si>
    <t>RARERG</t>
  </si>
  <si>
    <t>'780097AU'</t>
  </si>
  <si>
    <t>US780097AU54</t>
  </si>
  <si>
    <t>'780097AS'</t>
  </si>
  <si>
    <t>US780097AS09</t>
  </si>
  <si>
    <t>'74920AAC'</t>
  </si>
  <si>
    <t>US74920AAC36</t>
  </si>
  <si>
    <t>RAAM GLOBAL ENER</t>
  </si>
  <si>
    <t>RAMGEN</t>
  </si>
  <si>
    <t>'06647FAA'</t>
  </si>
  <si>
    <t>US06647FAA03</t>
  </si>
  <si>
    <t>BANKRATE INC</t>
  </si>
  <si>
    <t>RATE</t>
  </si>
  <si>
    <t>'780153AG'</t>
  </si>
  <si>
    <t>US780153AG79</t>
  </si>
  <si>
    <t>ROYAL CARIBBEAN</t>
  </si>
  <si>
    <t>RCL</t>
  </si>
  <si>
    <t>'780153AJ'</t>
  </si>
  <si>
    <t>US780153AJ19</t>
  </si>
  <si>
    <t>'780097AH'</t>
  </si>
  <si>
    <t>US780097AH44</t>
  </si>
  <si>
    <t>'780097AM'</t>
  </si>
  <si>
    <t>US780097AM39</t>
  </si>
  <si>
    <t>'780153AP'</t>
  </si>
  <si>
    <t>US780153AP78</t>
  </si>
  <si>
    <t>'74927PAA'</t>
  </si>
  <si>
    <t>US74927PAA75</t>
  </si>
  <si>
    <t>RBS CAP TRUST II</t>
  </si>
  <si>
    <t>'780153AR'</t>
  </si>
  <si>
    <t>US780153AR35</t>
  </si>
  <si>
    <t>'780153AT'</t>
  </si>
  <si>
    <t>US780153AT90</t>
  </si>
  <si>
    <t>'75079RAA'</t>
  </si>
  <si>
    <t>US75079RAA68</t>
  </si>
  <si>
    <t>RAIN CII CARBON</t>
  </si>
  <si>
    <t>RCOLIN</t>
  </si>
  <si>
    <t>'76009NAH'</t>
  </si>
  <si>
    <t>US76009NAH35</t>
  </si>
  <si>
    <t>RENT-A-CENTER</t>
  </si>
  <si>
    <t>RCII</t>
  </si>
  <si>
    <t>'750236AJ'</t>
  </si>
  <si>
    <t>US750236AJ05</t>
  </si>
  <si>
    <t>RADIAN GROUP</t>
  </si>
  <si>
    <t>RDN</t>
  </si>
  <si>
    <t>REICHHOLD IND</t>
  </si>
  <si>
    <t>REICHH</t>
  </si>
  <si>
    <t>'75605EAW'</t>
  </si>
  <si>
    <t>US75605EAW03</t>
  </si>
  <si>
    <t>REALOGY CORP</t>
  </si>
  <si>
    <t>'750492AD'</t>
  </si>
  <si>
    <t>US750492AD26</t>
  </si>
  <si>
    <t>RADNET MGMT INC</t>
  </si>
  <si>
    <t>RDNT</t>
  </si>
  <si>
    <t>'75605EBU'</t>
  </si>
  <si>
    <t>US75605EBU38</t>
  </si>
  <si>
    <t>'28660GAG'</t>
  </si>
  <si>
    <t>US28660GAG10</t>
  </si>
  <si>
    <t>ELIZABETH ARDEN</t>
  </si>
  <si>
    <t>RDEN</t>
  </si>
  <si>
    <t>'75605EBC'</t>
  </si>
  <si>
    <t>US75605EBC30</t>
  </si>
  <si>
    <t>'75605EBF'</t>
  </si>
  <si>
    <t>US75605EBF60</t>
  </si>
  <si>
    <t>'75605EBX'</t>
  </si>
  <si>
    <t>US75605EBX76</t>
  </si>
  <si>
    <t>'75605ECA'</t>
  </si>
  <si>
    <t>US75605ECA64</t>
  </si>
  <si>
    <t>'880394AD'</t>
  </si>
  <si>
    <t>US880394AD38</t>
  </si>
  <si>
    <t>TENNECO PACKAGNG</t>
  </si>
  <si>
    <t>'76117HAA'</t>
  </si>
  <si>
    <t>US76117HAA05</t>
  </si>
  <si>
    <t>RESONA PFD GLOB</t>
  </si>
  <si>
    <t>RESONA</t>
  </si>
  <si>
    <t>REYNOLDS GROUP</t>
  </si>
  <si>
    <t>'761519BB'</t>
  </si>
  <si>
    <t>US761519BB23</t>
  </si>
  <si>
    <t>REVLON CONS PROD</t>
  </si>
  <si>
    <t>REV</t>
  </si>
  <si>
    <t>'758940AB'</t>
  </si>
  <si>
    <t>US758940AB60</t>
  </si>
  <si>
    <t>REGIONS FINL</t>
  </si>
  <si>
    <t>RF</t>
  </si>
  <si>
    <t>'032165AD'</t>
  </si>
  <si>
    <t>US032165AD41</t>
  </si>
  <si>
    <t>AMSOUTH BANCORP</t>
  </si>
  <si>
    <t>'880394AB'</t>
  </si>
  <si>
    <t>US880394AB71</t>
  </si>
  <si>
    <t>'880394AE'</t>
  </si>
  <si>
    <t>US880394AE11</t>
  </si>
  <si>
    <t>AMSOUTH BANK NA</t>
  </si>
  <si>
    <t>'032166AR'</t>
  </si>
  <si>
    <t>US032166AR10</t>
  </si>
  <si>
    <t>'75913MAB'</t>
  </si>
  <si>
    <t>US75913MAB54</t>
  </si>
  <si>
    <t>REGIONS BK ALAB</t>
  </si>
  <si>
    <t>'7591EPAF'</t>
  </si>
  <si>
    <t>US7591EPAF73</t>
  </si>
  <si>
    <t>'7591EPAG'</t>
  </si>
  <si>
    <t>US7591EPAG56</t>
  </si>
  <si>
    <t>'7591ELAA'</t>
  </si>
  <si>
    <t>US7591ELAA72</t>
  </si>
  <si>
    <t>REGIONS FIN TR</t>
  </si>
  <si>
    <t>'75913MAA'</t>
  </si>
  <si>
    <t>US75913MAA71</t>
  </si>
  <si>
    <t>'038521AD'</t>
  </si>
  <si>
    <t>US038521AD21</t>
  </si>
  <si>
    <t>ARAMARK CORP</t>
  </si>
  <si>
    <t>RMK</t>
  </si>
  <si>
    <t>'7591EPAE'</t>
  </si>
  <si>
    <t>US7591EPAE09</t>
  </si>
  <si>
    <t>'75886AAD'</t>
  </si>
  <si>
    <t>US75886AAD00</t>
  </si>
  <si>
    <t>REGENCY ENERGY</t>
  </si>
  <si>
    <t>RGP</t>
  </si>
  <si>
    <t>'759479AA'</t>
  </si>
  <si>
    <t>US759479AA68</t>
  </si>
  <si>
    <t>RELIANCE INTERME</t>
  </si>
  <si>
    <t>RLNCE</t>
  </si>
  <si>
    <t>'758753AD'</t>
  </si>
  <si>
    <t>US758753AD98</t>
  </si>
  <si>
    <t>REGAL CINEMAS CO</t>
  </si>
  <si>
    <t>RGC</t>
  </si>
  <si>
    <t>'758766AE'</t>
  </si>
  <si>
    <t>US758766AE92</t>
  </si>
  <si>
    <t>REGAL ENTERTAIN</t>
  </si>
  <si>
    <t>'75886AAE'</t>
  </si>
  <si>
    <t>US75886AAE82</t>
  </si>
  <si>
    <t>'75886AAF'</t>
  </si>
  <si>
    <t>US75886AAF57</t>
  </si>
  <si>
    <t>'772739AH'</t>
  </si>
  <si>
    <t>US772739AH11</t>
  </si>
  <si>
    <t>ROCK-TENN CO</t>
  </si>
  <si>
    <t>RKT</t>
  </si>
  <si>
    <t>'772739AK'</t>
  </si>
  <si>
    <t>US772739AK40</t>
  </si>
  <si>
    <t>'374689AC'</t>
  </si>
  <si>
    <t>US374689AC11</t>
  </si>
  <si>
    <t>GIBRALTAR INDS</t>
  </si>
  <si>
    <t>ROCK</t>
  </si>
  <si>
    <t>'77340RAC'</t>
  </si>
  <si>
    <t>US77340RAC16</t>
  </si>
  <si>
    <t>ROCKIES EXPRESS</t>
  </si>
  <si>
    <t>ROCKIE</t>
  </si>
  <si>
    <t>'77340RAD'</t>
  </si>
  <si>
    <t>US77340RAD98</t>
  </si>
  <si>
    <t>'77340RAK'</t>
  </si>
  <si>
    <t>US77340RAK32</t>
  </si>
  <si>
    <t>'77340RAH'</t>
  </si>
  <si>
    <t>US77340RAH03</t>
  </si>
  <si>
    <t>'77340RAM'</t>
  </si>
  <si>
    <t>US77340RAM97</t>
  </si>
  <si>
    <t>'778669AE'</t>
  </si>
  <si>
    <t>US778669AE15</t>
  </si>
  <si>
    <t>ROTECH HEALTHCAR</t>
  </si>
  <si>
    <t>ROHI</t>
  </si>
  <si>
    <t>'03852UAA'</t>
  </si>
  <si>
    <t>US03852UAA43</t>
  </si>
  <si>
    <t>ARAMARK HOLDINGS</t>
  </si>
  <si>
    <t>'778669AH'</t>
  </si>
  <si>
    <t>US778669AH46</t>
  </si>
  <si>
    <t>'74965WAA'</t>
  </si>
  <si>
    <t>US74965WAA53</t>
  </si>
  <si>
    <t>ROC FINANCE LLC</t>
  </si>
  <si>
    <t>ROCFIN</t>
  </si>
  <si>
    <t>'75040PAP'</t>
  </si>
  <si>
    <t>US75040PAP36</t>
  </si>
  <si>
    <t>RADIO ONE INC</t>
  </si>
  <si>
    <t>ROIAK</t>
  </si>
  <si>
    <t>'257867AM'</t>
  </si>
  <si>
    <t>US257867AM36</t>
  </si>
  <si>
    <t>DONNELLEY &amp; SONS</t>
  </si>
  <si>
    <t>RRD</t>
  </si>
  <si>
    <t>'257867AR'</t>
  </si>
  <si>
    <t>US257867AR23</t>
  </si>
  <si>
    <t>'257867AT'</t>
  </si>
  <si>
    <t>US257867AT88</t>
  </si>
  <si>
    <t>'75281AAH'</t>
  </si>
  <si>
    <t>US75281AAH23</t>
  </si>
  <si>
    <t>RANGE RESOURCES</t>
  </si>
  <si>
    <t>RRC</t>
  </si>
  <si>
    <t>'75281AAJ'</t>
  </si>
  <si>
    <t>US75281AAJ88</t>
  </si>
  <si>
    <t>'75281AAK'</t>
  </si>
  <si>
    <t>US75281AAK51</t>
  </si>
  <si>
    <t>'257867AV'</t>
  </si>
  <si>
    <t>US257867AV35</t>
  </si>
  <si>
    <t>'75281AAL'</t>
  </si>
  <si>
    <t>US75281AAL35</t>
  </si>
  <si>
    <t>'777779AC'</t>
  </si>
  <si>
    <t>US777779AC32</t>
  </si>
  <si>
    <t>ROSETTA RESOURCE</t>
  </si>
  <si>
    <t>ROSE</t>
  </si>
  <si>
    <t>ROOFING SUPPLY G</t>
  </si>
  <si>
    <t>ROOSUP</t>
  </si>
  <si>
    <t>'75281AAM'</t>
  </si>
  <si>
    <t>US75281AAM18</t>
  </si>
  <si>
    <t>'75281AAN'</t>
  </si>
  <si>
    <t>US75281AAN90</t>
  </si>
  <si>
    <t>'257867AG'</t>
  </si>
  <si>
    <t>US257867AG67</t>
  </si>
  <si>
    <t>'257867AU'</t>
  </si>
  <si>
    <t>US257867AU51</t>
  </si>
  <si>
    <t>'257867AW'</t>
  </si>
  <si>
    <t>US257867AW18</t>
  </si>
  <si>
    <t>'78108AAC'</t>
  </si>
  <si>
    <t>US78108AAC80</t>
  </si>
  <si>
    <t>'750323AB'</t>
  </si>
  <si>
    <t>US750323AB31</t>
  </si>
  <si>
    <t>RADIATION THERAP</t>
  </si>
  <si>
    <t>RTSX</t>
  </si>
  <si>
    <t>'78108AAE'</t>
  </si>
  <si>
    <t>US78108AAE47</t>
  </si>
  <si>
    <t>'760943AM'</t>
  </si>
  <si>
    <t>US760943AM29</t>
  </si>
  <si>
    <t>RES-CARE INC</t>
  </si>
  <si>
    <t>RSCR</t>
  </si>
  <si>
    <t>'257867AX'</t>
  </si>
  <si>
    <t>US257867AX90</t>
  </si>
  <si>
    <t>'750438AE'</t>
  </si>
  <si>
    <t>US750438AE30</t>
  </si>
  <si>
    <t>RADIOSHACK CORP</t>
  </si>
  <si>
    <t>RSH</t>
  </si>
  <si>
    <t>'257867AY'</t>
  </si>
  <si>
    <t>US257867AY73</t>
  </si>
  <si>
    <t>'783764AK'</t>
  </si>
  <si>
    <t>US783764AK94</t>
  </si>
  <si>
    <t>RYLAND GROUP</t>
  </si>
  <si>
    <t>RYL</t>
  </si>
  <si>
    <t>RYI</t>
  </si>
  <si>
    <t>'783764AN'</t>
  </si>
  <si>
    <t>US783764AN34</t>
  </si>
  <si>
    <t>IMS HEALTH INC</t>
  </si>
  <si>
    <t>RX</t>
  </si>
  <si>
    <t>'783764AP'</t>
  </si>
  <si>
    <t>US783764AP81</t>
  </si>
  <si>
    <t>'75524DAN'</t>
  </si>
  <si>
    <t>US75524DAN03</t>
  </si>
  <si>
    <t>RBS GLOBAL/REXNO</t>
  </si>
  <si>
    <t>RXN</t>
  </si>
  <si>
    <t>'781749AA'</t>
  </si>
  <si>
    <t>US781749AA41</t>
  </si>
  <si>
    <t>RURAL METRO CORP</t>
  </si>
  <si>
    <t>RURL</t>
  </si>
  <si>
    <t>'781748AG'</t>
  </si>
  <si>
    <t>US781748AG38</t>
  </si>
  <si>
    <t>'761679AA'</t>
  </si>
  <si>
    <t>US761679AA70</t>
  </si>
  <si>
    <t>REXEL</t>
  </si>
  <si>
    <t>RXLFP</t>
  </si>
  <si>
    <t>'852061AA'</t>
  </si>
  <si>
    <t>US852061AA81</t>
  </si>
  <si>
    <t>SPRINT NEXTEL</t>
  </si>
  <si>
    <t>'852060AD'</t>
  </si>
  <si>
    <t>US852060AD48</t>
  </si>
  <si>
    <t>SPRINT CAP CORP</t>
  </si>
  <si>
    <t>'852060AG'</t>
  </si>
  <si>
    <t>US852060AG78</t>
  </si>
  <si>
    <t>'852061AD'</t>
  </si>
  <si>
    <t>US852061AD21</t>
  </si>
  <si>
    <t>'852061AF'</t>
  </si>
  <si>
    <t>US852061AF78</t>
  </si>
  <si>
    <t>'852061AK'</t>
  </si>
  <si>
    <t>US852061AK63</t>
  </si>
  <si>
    <t>'852061AQ'</t>
  </si>
  <si>
    <t>US852061AQ34</t>
  </si>
  <si>
    <t>'852060AT'</t>
  </si>
  <si>
    <t>US852060AT99</t>
  </si>
  <si>
    <t>SANMINA-SCI CORP</t>
  </si>
  <si>
    <t>SANM</t>
  </si>
  <si>
    <t>'829259AA'</t>
  </si>
  <si>
    <t>US829259AA81</t>
  </si>
  <si>
    <t>SINCLAIR TELE</t>
  </si>
  <si>
    <t>SBGI</t>
  </si>
  <si>
    <t>'794093AF'</t>
  </si>
  <si>
    <t>US794093AF17</t>
  </si>
  <si>
    <t>SALEM COMMUNICAT</t>
  </si>
  <si>
    <t>SALM</t>
  </si>
  <si>
    <t>'83545GAT'</t>
  </si>
  <si>
    <t>US83545GAT94</t>
  </si>
  <si>
    <t>SONIC AUTOMOTIVE</t>
  </si>
  <si>
    <t>SAH</t>
  </si>
  <si>
    <t>SBA TELECOM INC</t>
  </si>
  <si>
    <t>SBAC</t>
  </si>
  <si>
    <t>'78401FAD'</t>
  </si>
  <si>
    <t>US78401FAD96</t>
  </si>
  <si>
    <t>'829259AG'</t>
  </si>
  <si>
    <t>US829259AG51</t>
  </si>
  <si>
    <t>'800907AQ'</t>
  </si>
  <si>
    <t>US800907AQ07</t>
  </si>
  <si>
    <t>'796038AA'</t>
  </si>
  <si>
    <t>US796038AA56</t>
  </si>
  <si>
    <t>SAMSON INVESTMEN</t>
  </si>
  <si>
    <t>'444454AA'</t>
  </si>
  <si>
    <t>US444454AA09</t>
  </si>
  <si>
    <t>HUGHES SATELLITE</t>
  </si>
  <si>
    <t>'444454AB'</t>
  </si>
  <si>
    <t>US444454AB81</t>
  </si>
  <si>
    <t>HUGHES SATELITE</t>
  </si>
  <si>
    <t>'817565BA'</t>
  </si>
  <si>
    <t>US817565BA19</t>
  </si>
  <si>
    <t>SERVICE CORP INT</t>
  </si>
  <si>
    <t>SCI</t>
  </si>
  <si>
    <t>'817565BF'</t>
  </si>
  <si>
    <t>US817565BF06</t>
  </si>
  <si>
    <t>'86881RAB'</t>
  </si>
  <si>
    <t>US86881RAB96</t>
  </si>
  <si>
    <t>SURGICAL CARE AF</t>
  </si>
  <si>
    <t>SCAFF</t>
  </si>
  <si>
    <t>'86881RAA'</t>
  </si>
  <si>
    <t>US86881RAA14</t>
  </si>
  <si>
    <t>'817565BQ'</t>
  </si>
  <si>
    <t>US817565BQ60</t>
  </si>
  <si>
    <t>'78572XAB'</t>
  </si>
  <si>
    <t>US78572XAB73</t>
  </si>
  <si>
    <t>SABRA HLTH CARE</t>
  </si>
  <si>
    <t>SBRA</t>
  </si>
  <si>
    <t>SALLY HLD/SAL CA</t>
  </si>
  <si>
    <t>SBH</t>
  </si>
  <si>
    <t>'806261AA'</t>
  </si>
  <si>
    <t>US806261AA10</t>
  </si>
  <si>
    <t>SCHAEFFLER FIN</t>
  </si>
  <si>
    <t>'846425AN'</t>
  </si>
  <si>
    <t>US846425AN63</t>
  </si>
  <si>
    <t>SPANISH BROADCAS</t>
  </si>
  <si>
    <t>SBSA</t>
  </si>
  <si>
    <t>'806261AC'</t>
  </si>
  <si>
    <t>US806261AC75</t>
  </si>
  <si>
    <t>'867363AE'</t>
  </si>
  <si>
    <t>US867363AE31</t>
  </si>
  <si>
    <t>SUNGARD DATA SYS</t>
  </si>
  <si>
    <t>'817565BM'</t>
  </si>
  <si>
    <t>US817565BM56</t>
  </si>
  <si>
    <t>'817565BT'</t>
  </si>
  <si>
    <t>US817565BT00</t>
  </si>
  <si>
    <t>'80007PAC'</t>
  </si>
  <si>
    <t>US80007PAC32</t>
  </si>
  <si>
    <t>SANDRIDGE ENERGY</t>
  </si>
  <si>
    <t>SD</t>
  </si>
  <si>
    <t>'80007PAJ'</t>
  </si>
  <si>
    <t>US80007PAJ84</t>
  </si>
  <si>
    <t>'817565BU'</t>
  </si>
  <si>
    <t>US817565BU72</t>
  </si>
  <si>
    <t>'80007PAL'</t>
  </si>
  <si>
    <t>US80007PAL31</t>
  </si>
  <si>
    <t>'817565BV'</t>
  </si>
  <si>
    <t>US817565BV55</t>
  </si>
  <si>
    <t>'858155AD'</t>
  </si>
  <si>
    <t>US858155AD66</t>
  </si>
  <si>
    <t>STEELCASE INC</t>
  </si>
  <si>
    <t>SCS</t>
  </si>
  <si>
    <t>'867363AR'</t>
  </si>
  <si>
    <t>US867363AR44</t>
  </si>
  <si>
    <t>'80007PAN'</t>
  </si>
  <si>
    <t>US80007PAN96</t>
  </si>
  <si>
    <t>SEALED AIR CORP</t>
  </si>
  <si>
    <t>'81211KAK'</t>
  </si>
  <si>
    <t>US81211KAK60</t>
  </si>
  <si>
    <t>SEMTRI</t>
  </si>
  <si>
    <t>'816074AG'</t>
  </si>
  <si>
    <t>US816074AG36</t>
  </si>
  <si>
    <t>SEITEL INC</t>
  </si>
  <si>
    <t>SELA</t>
  </si>
  <si>
    <t>'81683RAJ'</t>
  </si>
  <si>
    <t>US81683RAJ32</t>
  </si>
  <si>
    <t>SEMINOLE TRIB FL</t>
  </si>
  <si>
    <t>'81211KAP'</t>
  </si>
  <si>
    <t>US81211KAP57</t>
  </si>
  <si>
    <t>'867363AU'</t>
  </si>
  <si>
    <t>US867363AU72</t>
  </si>
  <si>
    <t>'81211KAQ'</t>
  </si>
  <si>
    <t>US81211KAQ31</t>
  </si>
  <si>
    <t>'81211KAR'</t>
  </si>
  <si>
    <t>US81211KAR14</t>
  </si>
  <si>
    <t>SMITHFIELD FOODS</t>
  </si>
  <si>
    <t>'45031UAH'</t>
  </si>
  <si>
    <t>US45031UAH41</t>
  </si>
  <si>
    <t>ISTAR FINANCIAL</t>
  </si>
  <si>
    <t>SFI</t>
  </si>
  <si>
    <t>'824689AC'</t>
  </si>
  <si>
    <t>US824689AC72</t>
  </si>
  <si>
    <t>SHIP FINANCE INT</t>
  </si>
  <si>
    <t>SFL</t>
  </si>
  <si>
    <t>'45031UAT'</t>
  </si>
  <si>
    <t>US45031UAT88</t>
  </si>
  <si>
    <t>'45031UAW'</t>
  </si>
  <si>
    <t>US45031UAW18</t>
  </si>
  <si>
    <t>'832248AQ'</t>
  </si>
  <si>
    <t>US832248AQ16</t>
  </si>
  <si>
    <t>'818149AB'</t>
  </si>
  <si>
    <t>US818149AB20</t>
  </si>
  <si>
    <t>SEVERSTAL COLUMB</t>
  </si>
  <si>
    <t>SEVERS</t>
  </si>
  <si>
    <t>'817082AF'</t>
  </si>
  <si>
    <t>US817082AF76</t>
  </si>
  <si>
    <t>SENECA GAMING</t>
  </si>
  <si>
    <t>SENECA</t>
  </si>
  <si>
    <t>SEVEN SEAS CRUIS</t>
  </si>
  <si>
    <t>SEVENS</t>
  </si>
  <si>
    <t>STONE ENERGY</t>
  </si>
  <si>
    <t>SGY</t>
  </si>
  <si>
    <t>SGSINT</t>
  </si>
  <si>
    <t>'870738AF'</t>
  </si>
  <si>
    <t>US870738AF81</t>
  </si>
  <si>
    <t>SWIFT ENERGY CO</t>
  </si>
  <si>
    <t>SCIENTIFIC GAMES</t>
  </si>
  <si>
    <t>SGMS</t>
  </si>
  <si>
    <t>'80874YAG'</t>
  </si>
  <si>
    <t>US80874YAG52</t>
  </si>
  <si>
    <t>'870738AG'</t>
  </si>
  <si>
    <t>US870738AG64</t>
  </si>
  <si>
    <t>'861642AK'</t>
  </si>
  <si>
    <t>US861642AK21</t>
  </si>
  <si>
    <t>'86323MAB'</t>
  </si>
  <si>
    <t>US86323MAB63</t>
  </si>
  <si>
    <t>STREAM GLOBAL SE</t>
  </si>
  <si>
    <t>SGS</t>
  </si>
  <si>
    <t>'85512QAH'</t>
  </si>
  <si>
    <t>US85512QAH74</t>
  </si>
  <si>
    <t>STAR GAS PARTNER</t>
  </si>
  <si>
    <t>SGU</t>
  </si>
  <si>
    <t>'865033AA'</t>
  </si>
  <si>
    <t>US865033AA21</t>
  </si>
  <si>
    <t>SUGAR HSP GAMING</t>
  </si>
  <si>
    <t>SGRHSE</t>
  </si>
  <si>
    <t>'80874PAK'</t>
  </si>
  <si>
    <t>US80874PAK57</t>
  </si>
  <si>
    <t>'82459AAA'</t>
  </si>
  <si>
    <t>US82459AAA97</t>
  </si>
  <si>
    <t>SHINGLE SPRINGS</t>
  </si>
  <si>
    <t>SHINGL</t>
  </si>
  <si>
    <t>SIRI</t>
  </si>
  <si>
    <t>SIRIUS XM RADIO</t>
  </si>
  <si>
    <t>'82967NAD'</t>
  </si>
  <si>
    <t>US82967NAD03</t>
  </si>
  <si>
    <t>'98375YAZ'</t>
  </si>
  <si>
    <t>US98375YAZ97</t>
  </si>
  <si>
    <t>XM SATELLITE</t>
  </si>
  <si>
    <t>'828732AA'</t>
  </si>
  <si>
    <t>US828732AA56</t>
  </si>
  <si>
    <t>SIMMONS FOODS</t>
  </si>
  <si>
    <t>SIMFOO</t>
  </si>
  <si>
    <t>'78428EAB'</t>
  </si>
  <si>
    <t>US78428EAB56</t>
  </si>
  <si>
    <t>SITEL LLC</t>
  </si>
  <si>
    <t>SITEL</t>
  </si>
  <si>
    <t>SHEA HOMES</t>
  </si>
  <si>
    <t>'04570VAC'</t>
  </si>
  <si>
    <t>US04570VAC72</t>
  </si>
  <si>
    <t>'823777AH'</t>
  </si>
  <si>
    <t>US823777AH07</t>
  </si>
  <si>
    <t>SHERIDAN GRP INC</t>
  </si>
  <si>
    <t>SHERDN</t>
  </si>
  <si>
    <t>'812350AE'</t>
  </si>
  <si>
    <t>US812350AE65</t>
  </si>
  <si>
    <t>SEARS HOLDING</t>
  </si>
  <si>
    <t>SHLD</t>
  </si>
  <si>
    <t>'75621LAK'</t>
  </si>
  <si>
    <t>US75621LAK08</t>
  </si>
  <si>
    <t>RECKSON OPER</t>
  </si>
  <si>
    <t>SLG</t>
  </si>
  <si>
    <t>'810186AH'</t>
  </si>
  <si>
    <t>US810186AH90</t>
  </si>
  <si>
    <t>SCOTTS MIRACLE</t>
  </si>
  <si>
    <t>SMG</t>
  </si>
  <si>
    <t>'75625AAB'</t>
  </si>
  <si>
    <t>US75625AAB08</t>
  </si>
  <si>
    <t>SL GREEN REALTY</t>
  </si>
  <si>
    <t>'784662AC'</t>
  </si>
  <si>
    <t>US784662AC20</t>
  </si>
  <si>
    <t>SSI INV/CO-ISSR</t>
  </si>
  <si>
    <t>SKIL</t>
  </si>
  <si>
    <t>'830146AA'</t>
  </si>
  <si>
    <t>US830146AA45</t>
  </si>
  <si>
    <t>SIZZLING PLATTER</t>
  </si>
  <si>
    <t>SIZPLT</t>
  </si>
  <si>
    <t>'05070GAA'</t>
  </si>
  <si>
    <t>US05070GAA67</t>
  </si>
  <si>
    <t>AUDATEX NORTH AM</t>
  </si>
  <si>
    <t>SLH</t>
  </si>
  <si>
    <t>'75625AAC'</t>
  </si>
  <si>
    <t>US75625AAC80</t>
  </si>
  <si>
    <t>'871507AG'</t>
  </si>
  <si>
    <t>US871507AG46</t>
  </si>
  <si>
    <t>SYMBION INC</t>
  </si>
  <si>
    <t>SMBI</t>
  </si>
  <si>
    <t>'78454LAB'</t>
  </si>
  <si>
    <t>US78454LAB62</t>
  </si>
  <si>
    <t>SM ENERGY CO</t>
  </si>
  <si>
    <t>SM</t>
  </si>
  <si>
    <t>'78454LAD'</t>
  </si>
  <si>
    <t>US78454LAD29</t>
  </si>
  <si>
    <t>SILGAN HOLDINGS</t>
  </si>
  <si>
    <t>SLGN</t>
  </si>
  <si>
    <t>'87161CAG'</t>
  </si>
  <si>
    <t>US87161CAG06</t>
  </si>
  <si>
    <t>SYNOVUS FINL</t>
  </si>
  <si>
    <t>SNV</t>
  </si>
  <si>
    <t>'833312AB'</t>
  </si>
  <si>
    <t>US833312AB79</t>
  </si>
  <si>
    <t>SNOQUALMIE</t>
  </si>
  <si>
    <t>SNOENT</t>
  </si>
  <si>
    <t>'860340AC'</t>
  </si>
  <si>
    <t>US860340AC28</t>
  </si>
  <si>
    <t>STEWART &amp; STEVEN</t>
  </si>
  <si>
    <t>SNS</t>
  </si>
  <si>
    <t>'83367TAA'</t>
  </si>
  <si>
    <t>US83367TAA79</t>
  </si>
  <si>
    <t>SOCIETE GENERALE</t>
  </si>
  <si>
    <t>SOCGEN</t>
  </si>
  <si>
    <t>'843877AF'</t>
  </si>
  <si>
    <t>US843877AF89</t>
  </si>
  <si>
    <t>SOUTHERN STATES</t>
  </si>
  <si>
    <t>SOCP</t>
  </si>
  <si>
    <t>'83577TAA'</t>
  </si>
  <si>
    <t>US83577TAA34</t>
  </si>
  <si>
    <t>SOPHIA LP/FIN</t>
  </si>
  <si>
    <t>SOPHIA</t>
  </si>
  <si>
    <t>'87161CAJ'</t>
  </si>
  <si>
    <t>US87161CAJ45</t>
  </si>
  <si>
    <t>'810186AK'</t>
  </si>
  <si>
    <t>US810186AK20</t>
  </si>
  <si>
    <t>'78412FAF'</t>
  </si>
  <si>
    <t>US78412FAF18</t>
  </si>
  <si>
    <t>SESI LLC</t>
  </si>
  <si>
    <t>SPN</t>
  </si>
  <si>
    <t>SPECTRUM BRANDS</t>
  </si>
  <si>
    <t>SPB</t>
  </si>
  <si>
    <t>'85375CAW'</t>
  </si>
  <si>
    <t>US85375CAW10</t>
  </si>
  <si>
    <t>STANDRD PAC CORP</t>
  </si>
  <si>
    <t>'864486AC'</t>
  </si>
  <si>
    <t>US864486AC99</t>
  </si>
  <si>
    <t>SUBURBAN PROPANE</t>
  </si>
  <si>
    <t>SPH</t>
  </si>
  <si>
    <t>'85375CAX'</t>
  </si>
  <si>
    <t>US85375CAX92</t>
  </si>
  <si>
    <t>'84762LAG'</t>
  </si>
  <si>
    <t>US84762LAG05</t>
  </si>
  <si>
    <t>'85375CBB'</t>
  </si>
  <si>
    <t>US85375CBB63</t>
  </si>
  <si>
    <t>'848239AA'</t>
  </si>
  <si>
    <t>US848239AA78</t>
  </si>
  <si>
    <t>SPENCER SP HLDG/</t>
  </si>
  <si>
    <t>SPESPI</t>
  </si>
  <si>
    <t>'847791AA'</t>
  </si>
  <si>
    <t>US847791AA88</t>
  </si>
  <si>
    <t>SPEEDY</t>
  </si>
  <si>
    <t>'78412FAL'</t>
  </si>
  <si>
    <t>US78412FAL85</t>
  </si>
  <si>
    <t>'84762LAJ'</t>
  </si>
  <si>
    <t>US84762LAJ44</t>
  </si>
  <si>
    <t>'817492AD'</t>
  </si>
  <si>
    <t>US817492AD31</t>
  </si>
  <si>
    <t>SERENA SOFTWARE</t>
  </si>
  <si>
    <t>SRNA</t>
  </si>
  <si>
    <t>'843830AD'</t>
  </si>
  <si>
    <t>US843830AD20</t>
  </si>
  <si>
    <t>STHRN STAR CNTRL</t>
  </si>
  <si>
    <t>SSTAR</t>
  </si>
  <si>
    <t>'817320AR'</t>
  </si>
  <si>
    <t>US817320AR58</t>
  </si>
  <si>
    <t>SEQUA CORP</t>
  </si>
  <si>
    <t>SQA</t>
  </si>
  <si>
    <t>'817320AP'</t>
  </si>
  <si>
    <t>US817320AP92</t>
  </si>
  <si>
    <t>'784635AL'</t>
  </si>
  <si>
    <t>US784635AL80</t>
  </si>
  <si>
    <t>SPX CORP</t>
  </si>
  <si>
    <t>SPW</t>
  </si>
  <si>
    <t>'85205TAB'</t>
  </si>
  <si>
    <t>US85205TAB61</t>
  </si>
  <si>
    <t>SPIRIT AEROSYSTE</t>
  </si>
  <si>
    <t>SPR</t>
  </si>
  <si>
    <t>'784635AP'</t>
  </si>
  <si>
    <t>US784635AP94</t>
  </si>
  <si>
    <t>'86183PAE'</t>
  </si>
  <si>
    <t>US86183PAE25</t>
  </si>
  <si>
    <t>STONERIDGE INC</t>
  </si>
  <si>
    <t>SRI</t>
  </si>
  <si>
    <t>'85205TAD'</t>
  </si>
  <si>
    <t>US85205TAD28</t>
  </si>
  <si>
    <t>'85224CAB'</t>
  </si>
  <si>
    <t>US85224CAB00</t>
  </si>
  <si>
    <t>SQUARETWO FINL</t>
  </si>
  <si>
    <t>SQRTW</t>
  </si>
  <si>
    <t>SRA INTERNATIONA</t>
  </si>
  <si>
    <t>SRX</t>
  </si>
  <si>
    <t>'858577AP'</t>
  </si>
  <si>
    <t>US858577AP47</t>
  </si>
  <si>
    <t>STENA AB</t>
  </si>
  <si>
    <t>STENA</t>
  </si>
  <si>
    <t>SE</t>
  </si>
  <si>
    <t>'852862AB'</t>
  </si>
  <si>
    <t>US852862AB73</t>
  </si>
  <si>
    <t>STANADYNE CORP</t>
  </si>
  <si>
    <t>STANAD</t>
  </si>
  <si>
    <t>'852863AB'</t>
  </si>
  <si>
    <t>US852863AB56</t>
  </si>
  <si>
    <t>STANDYN HOLD INC</t>
  </si>
  <si>
    <t>'86210MAB'</t>
  </si>
  <si>
    <t>US86210MAB28</t>
  </si>
  <si>
    <t>STORA ENSO OYJ</t>
  </si>
  <si>
    <t>STERV</t>
  </si>
  <si>
    <t>FI</t>
  </si>
  <si>
    <t>'857555AP'</t>
  </si>
  <si>
    <t>US857555AP11</t>
  </si>
  <si>
    <t>STATER BROS HLDG</t>
  </si>
  <si>
    <t>STBRO</t>
  </si>
  <si>
    <t>'85259TAB'</t>
  </si>
  <si>
    <t>US85259TAB17</t>
  </si>
  <si>
    <t>STALLION OIL HLD</t>
  </si>
  <si>
    <t>STAOIL</t>
  </si>
  <si>
    <t>'85414AAA'</t>
  </si>
  <si>
    <t>US85414AAA60</t>
  </si>
  <si>
    <t>STANDARD STEEL</t>
  </si>
  <si>
    <t>'78477JAA'</t>
  </si>
  <si>
    <t>US78477JAA60</t>
  </si>
  <si>
    <t>STHI HOLDING COR</t>
  </si>
  <si>
    <t>STER</t>
  </si>
  <si>
    <t>'81725WAF'</t>
  </si>
  <si>
    <t>US81725WAF05</t>
  </si>
  <si>
    <t>SENSATA TECH BV</t>
  </si>
  <si>
    <t>ST</t>
  </si>
  <si>
    <t>'860370AM'</t>
  </si>
  <si>
    <t>US860370AM78</t>
  </si>
  <si>
    <t>STEWART ENTERPR</t>
  </si>
  <si>
    <t>STEI</t>
  </si>
  <si>
    <t>'857555AR'</t>
  </si>
  <si>
    <t>US857555AR76</t>
  </si>
  <si>
    <t>STATION CASINOS</t>
  </si>
  <si>
    <t>STACAS</t>
  </si>
  <si>
    <t>'86210MAC'</t>
  </si>
  <si>
    <t>US86210MAC01</t>
  </si>
  <si>
    <t>'81180RAE'</t>
  </si>
  <si>
    <t>US81180RAE27</t>
  </si>
  <si>
    <t>SEAGATE TECH HDD</t>
  </si>
  <si>
    <t>STX</t>
  </si>
  <si>
    <t>'858119AH'</t>
  </si>
  <si>
    <t>US858119AH34</t>
  </si>
  <si>
    <t>STEEL DYNAMICS</t>
  </si>
  <si>
    <t>STLD</t>
  </si>
  <si>
    <t>'86184BAB'</t>
  </si>
  <si>
    <t>US86184BAB80</t>
  </si>
  <si>
    <t>STONE/CRNR/OSRS</t>
  </si>
  <si>
    <t>STON</t>
  </si>
  <si>
    <t>'858119AR'</t>
  </si>
  <si>
    <t>US858119AR16</t>
  </si>
  <si>
    <t>'81180WAD'</t>
  </si>
  <si>
    <t>US81180WAD39</t>
  </si>
  <si>
    <t>SEAGATE HDD CAYM</t>
  </si>
  <si>
    <t>'81180WAE'</t>
  </si>
  <si>
    <t>US81180WAE12</t>
  </si>
  <si>
    <t>'86317AAC'</t>
  </si>
  <si>
    <t>US86317AAC80</t>
  </si>
  <si>
    <t>STRATUS TECH BM</t>
  </si>
  <si>
    <t>STRTUS</t>
  </si>
  <si>
    <t>'817609AB'</t>
  </si>
  <si>
    <t>US817609AB66</t>
  </si>
  <si>
    <t>SERVICEMASTER CO</t>
  </si>
  <si>
    <t>SVMSTR</t>
  </si>
  <si>
    <t>'21036PAD'</t>
  </si>
  <si>
    <t>US21036PAD06</t>
  </si>
  <si>
    <t>CONSTELLATION BR</t>
  </si>
  <si>
    <t>STZ</t>
  </si>
  <si>
    <t>'78454AAA'</t>
  </si>
  <si>
    <t>US78454AAA25</t>
  </si>
  <si>
    <t>SMFG PREFERRED</t>
  </si>
  <si>
    <t>SUMIBK</t>
  </si>
  <si>
    <t>'21036PAG'</t>
  </si>
  <si>
    <t>US21036PAG37</t>
  </si>
  <si>
    <t>'21036PAF'</t>
  </si>
  <si>
    <t>US21036PAF53</t>
  </si>
  <si>
    <t>'869237AE'</t>
  </si>
  <si>
    <t>US869237AE72</t>
  </si>
  <si>
    <t>SUSSER HOLD &amp; FI</t>
  </si>
  <si>
    <t>SUSS</t>
  </si>
  <si>
    <t>'86800HAB'</t>
  </si>
  <si>
    <t>US86800HAB96</t>
  </si>
  <si>
    <t>SUNSTATE EQP CO</t>
  </si>
  <si>
    <t>SUNST</t>
  </si>
  <si>
    <t>'86614RAA'</t>
  </si>
  <si>
    <t>US86614RAA59</t>
  </si>
  <si>
    <t>SUMMIT MATERIALS</t>
  </si>
  <si>
    <t>SUMMAT</t>
  </si>
  <si>
    <t>'03009MBB'</t>
  </si>
  <si>
    <t>US03009MBB19</t>
  </si>
  <si>
    <t>AMER STORES CO</t>
  </si>
  <si>
    <t>SVU</t>
  </si>
  <si>
    <t>'01310QDB'</t>
  </si>
  <si>
    <t>US01310QDB86</t>
  </si>
  <si>
    <t>ALBERTSON'S INC</t>
  </si>
  <si>
    <t>'013104AC'</t>
  </si>
  <si>
    <t>US013104AC87</t>
  </si>
  <si>
    <t>'030096AF'</t>
  </si>
  <si>
    <t>US030096AF88</t>
  </si>
  <si>
    <t>'013104AF'</t>
  </si>
  <si>
    <t>US013104AF19</t>
  </si>
  <si>
    <t>'013104AH'</t>
  </si>
  <si>
    <t>US013104AH74</t>
  </si>
  <si>
    <t>'013104AL'</t>
  </si>
  <si>
    <t>US013104AL86</t>
  </si>
  <si>
    <t>'868536AS'</t>
  </si>
  <si>
    <t>US868536AS27</t>
  </si>
  <si>
    <t>SUPERVALU INC</t>
  </si>
  <si>
    <t>'868536AT'</t>
  </si>
  <si>
    <t>US868536AT00</t>
  </si>
  <si>
    <t>'870755AB'</t>
  </si>
  <si>
    <t>US870755AB18</t>
  </si>
  <si>
    <t>SWIFT SVCS HLDGS</t>
  </si>
  <si>
    <t>SWFT</t>
  </si>
  <si>
    <t>'87163FAA'</t>
  </si>
  <si>
    <t>US87163FAA49</t>
  </si>
  <si>
    <t>SYNIVERSE HOLDIN</t>
  </si>
  <si>
    <t>SVR</t>
  </si>
  <si>
    <t>'87151QAB'</t>
  </si>
  <si>
    <t>US87151QAB23</t>
  </si>
  <si>
    <t>SYMETRA FINL</t>
  </si>
  <si>
    <t>SYA</t>
  </si>
  <si>
    <t>TENNECO INC</t>
  </si>
  <si>
    <t>TEN</t>
  </si>
  <si>
    <t>TELESAT CANADA/L</t>
  </si>
  <si>
    <t>TELSAT</t>
  </si>
  <si>
    <t>'87952VAF'</t>
  </si>
  <si>
    <t>US87952VAF31</t>
  </si>
  <si>
    <t>'87158XAA'</t>
  </si>
  <si>
    <t>US87158XAA28</t>
  </si>
  <si>
    <t>SYNCREON GLOBAL</t>
  </si>
  <si>
    <t>SYNCIM</t>
  </si>
  <si>
    <t>'896356AD'</t>
  </si>
  <si>
    <t>US896356AD48</t>
  </si>
  <si>
    <t>TRINIDAD DRILL</t>
  </si>
  <si>
    <t>TDGCN</t>
  </si>
  <si>
    <t>'879752AA'</t>
  </si>
  <si>
    <t>US879752AA13</t>
  </si>
  <si>
    <t>TEMPEL STEEL CO</t>
  </si>
  <si>
    <t>TEMPEL</t>
  </si>
  <si>
    <t>FIESTA RESTAURAN</t>
  </si>
  <si>
    <t>TAST</t>
  </si>
  <si>
    <t>'893647AP'</t>
  </si>
  <si>
    <t>US893647AP24</t>
  </si>
  <si>
    <t>TRANSDIGM INC</t>
  </si>
  <si>
    <t>'884768AC'</t>
  </si>
  <si>
    <t>US884768AC62</t>
  </si>
  <si>
    <t>THOMPSON CREEK</t>
  </si>
  <si>
    <t>TCMCN</t>
  </si>
  <si>
    <t>'86722AAC'</t>
  </si>
  <si>
    <t>US86722AAC71</t>
  </si>
  <si>
    <t>SUNCOKE ENERGY</t>
  </si>
  <si>
    <t>SXC</t>
  </si>
  <si>
    <t>'87509RAA'</t>
  </si>
  <si>
    <t>US87509RAA14</t>
  </si>
  <si>
    <t>TAMINCO GLOBAL</t>
  </si>
  <si>
    <t>TAMGCC</t>
  </si>
  <si>
    <t>BE</t>
  </si>
  <si>
    <t>'88031NAA'</t>
  </si>
  <si>
    <t>US88031NAA54</t>
  </si>
  <si>
    <t>TENASKA ALABAMA</t>
  </si>
  <si>
    <t>TENALA</t>
  </si>
  <si>
    <t>'88033GBC'</t>
  </si>
  <si>
    <t>US88033GBC33</t>
  </si>
  <si>
    <t>TENET HEALTHCARE</t>
  </si>
  <si>
    <t>THC</t>
  </si>
  <si>
    <t>'880779AU'</t>
  </si>
  <si>
    <t>US880779AU73</t>
  </si>
  <si>
    <t>TEREX CORP</t>
  </si>
  <si>
    <t>'88033GBG'</t>
  </si>
  <si>
    <t>US88033GBG47</t>
  </si>
  <si>
    <t>'896818AD'</t>
  </si>
  <si>
    <t>US896818AD32</t>
  </si>
  <si>
    <t>TRIUMPH GROUP</t>
  </si>
  <si>
    <t>'896818AF'</t>
  </si>
  <si>
    <t>US896818AF89</t>
  </si>
  <si>
    <t>'880349AN'</t>
  </si>
  <si>
    <t>US880349AN57</t>
  </si>
  <si>
    <t>'880349AQ'</t>
  </si>
  <si>
    <t>US880349AQ88</t>
  </si>
  <si>
    <t>'87240TAA'</t>
  </si>
  <si>
    <t>US87240TAA16</t>
  </si>
  <si>
    <t>TFS CORPORATION</t>
  </si>
  <si>
    <t>TFCAU</t>
  </si>
  <si>
    <t>'879369AB'</t>
  </si>
  <si>
    <t>US879369AB25</t>
  </si>
  <si>
    <t>TELEFLEX INC</t>
  </si>
  <si>
    <t>TFX</t>
  </si>
  <si>
    <t>'880779AX'</t>
  </si>
  <si>
    <t>US880779AX13</t>
  </si>
  <si>
    <t>'88033GAV'</t>
  </si>
  <si>
    <t>US88033GAV23</t>
  </si>
  <si>
    <t>'87255MAA'</t>
  </si>
  <si>
    <t>US87255MAA80</t>
  </si>
  <si>
    <t>TL ACQUISITIONS</t>
  </si>
  <si>
    <t>TLACQ</t>
  </si>
  <si>
    <t>'88033GBJ'</t>
  </si>
  <si>
    <t>US88033GBJ85</t>
  </si>
  <si>
    <t>'87900YAA'</t>
  </si>
  <si>
    <t>US87900YAA10</t>
  </si>
  <si>
    <t>TEEKAY CORP</t>
  </si>
  <si>
    <t>TK</t>
  </si>
  <si>
    <t>'89469AAA'</t>
  </si>
  <si>
    <t>US89469AAA25</t>
  </si>
  <si>
    <t>TREEHOUSE FOODS</t>
  </si>
  <si>
    <t>THS</t>
  </si>
  <si>
    <t>'44929HAH'</t>
  </si>
  <si>
    <t>US44929HAH12</t>
  </si>
  <si>
    <t>ICON HEALTH &amp;FIT</t>
  </si>
  <si>
    <t>THF</t>
  </si>
  <si>
    <t>'88362RAC'</t>
  </si>
  <si>
    <t>US88362RAC16</t>
  </si>
  <si>
    <t>THERMON INDUSTRI</t>
  </si>
  <si>
    <t>THR</t>
  </si>
  <si>
    <t>'88033GBM'</t>
  </si>
  <si>
    <t>US88033GBM15</t>
  </si>
  <si>
    <t>'876511AB'</t>
  </si>
  <si>
    <t>US876511AB28</t>
  </si>
  <si>
    <t>TASEKO MINES LTD</t>
  </si>
  <si>
    <t>TKOCN</t>
  </si>
  <si>
    <t>'883435AJ'</t>
  </si>
  <si>
    <t>US883435AJ86</t>
  </si>
  <si>
    <t>THERMADYNE HLDS</t>
  </si>
  <si>
    <t>THMD</t>
  </si>
  <si>
    <t>TOLL BR FIN CORP</t>
  </si>
  <si>
    <t>TOL</t>
  </si>
  <si>
    <t>'88947EAE'</t>
  </si>
  <si>
    <t>US88947EAE05</t>
  </si>
  <si>
    <t>'88947EAG'</t>
  </si>
  <si>
    <t>US88947EAG52</t>
  </si>
  <si>
    <t>'87255MAD'</t>
  </si>
  <si>
    <t>US87255MAD20</t>
  </si>
  <si>
    <t>'88947EAH'</t>
  </si>
  <si>
    <t>US88947EAH36</t>
  </si>
  <si>
    <t>'15721AAC'</t>
  </si>
  <si>
    <t>US15721AAC71</t>
  </si>
  <si>
    <t>CEVA GROUP PLC</t>
  </si>
  <si>
    <t>TNTLOG</t>
  </si>
  <si>
    <t>'125182AB'</t>
  </si>
  <si>
    <t>US125182AB10</t>
  </si>
  <si>
    <t>'125182AC'</t>
  </si>
  <si>
    <t>US125182AC92</t>
  </si>
  <si>
    <t>'87971KAG'</t>
  </si>
  <si>
    <t>US87971KAG22</t>
  </si>
  <si>
    <t>TEMBEC INDUSTRIE</t>
  </si>
  <si>
    <t>TMBCN</t>
  </si>
  <si>
    <t>'87261NAC'</t>
  </si>
  <si>
    <t>US87261NAC48</t>
  </si>
  <si>
    <t>TMX FIN/TITLEMAX</t>
  </si>
  <si>
    <t>TMXFIN</t>
  </si>
  <si>
    <t>'125182AE'</t>
  </si>
  <si>
    <t>US125182AE58</t>
  </si>
  <si>
    <t>TOYS R US INC</t>
  </si>
  <si>
    <t>TOY</t>
  </si>
  <si>
    <t>'892335AL'</t>
  </si>
  <si>
    <t>US892335AL43</t>
  </si>
  <si>
    <t>'89421EAB'</t>
  </si>
  <si>
    <t>US89421EAB92</t>
  </si>
  <si>
    <t>TRAVELPORT LLC</t>
  </si>
  <si>
    <t>TPORT</t>
  </si>
  <si>
    <t>'88947EAJ'</t>
  </si>
  <si>
    <t>US88947EAJ91</t>
  </si>
  <si>
    <t>'89236LAB'</t>
  </si>
  <si>
    <t>US89236LAB80</t>
  </si>
  <si>
    <t>TOYS R US PROP C</t>
  </si>
  <si>
    <t>'89170NAA'</t>
  </si>
  <si>
    <t>US89170NAA46</t>
  </si>
  <si>
    <t>TOWER AUTO/TA HL</t>
  </si>
  <si>
    <t>TOWR</t>
  </si>
  <si>
    <t>'89236NAA'</t>
  </si>
  <si>
    <t>US89236NAA63</t>
  </si>
  <si>
    <t>TOYS R US DEL</t>
  </si>
  <si>
    <t>'89078WAB'</t>
  </si>
  <si>
    <t>US89078WAB54</t>
  </si>
  <si>
    <t>TOPS HLDG/MKTS</t>
  </si>
  <si>
    <t>TOMA</t>
  </si>
  <si>
    <t>'89236MAB'</t>
  </si>
  <si>
    <t>US89236MAB63</t>
  </si>
  <si>
    <t>'901109AB'</t>
  </si>
  <si>
    <t>US901109AB48</t>
  </si>
  <si>
    <t>TUTOR PERINI CRP</t>
  </si>
  <si>
    <t>TPC</t>
  </si>
  <si>
    <t>'87263GAB'</t>
  </si>
  <si>
    <t>US87263GAB95</t>
  </si>
  <si>
    <t>TEXAS PETROCHEM</t>
  </si>
  <si>
    <t>TPCG</t>
  </si>
  <si>
    <t>'88947EAK'</t>
  </si>
  <si>
    <t>US88947EAK64</t>
  </si>
  <si>
    <t>'89421EAC'</t>
  </si>
  <si>
    <t>US89421EAC75</t>
  </si>
  <si>
    <t>'847788AN'</t>
  </si>
  <si>
    <t>US847788AN62</t>
  </si>
  <si>
    <t>SPEEDWAY MOTORSP</t>
  </si>
  <si>
    <t>TRK</t>
  </si>
  <si>
    <t>'89620JAA'</t>
  </si>
  <si>
    <t>US89620JAA97</t>
  </si>
  <si>
    <t>TRILOGY INTL PAR</t>
  </si>
  <si>
    <t>TRIINT</t>
  </si>
  <si>
    <t>'89421JAB'</t>
  </si>
  <si>
    <t>US89421JAB89</t>
  </si>
  <si>
    <t>'893342AC'</t>
  </si>
  <si>
    <t>US893342AC92</t>
  </si>
  <si>
    <t>TRANS UNION LLC</t>
  </si>
  <si>
    <t>'847788AQ'</t>
  </si>
  <si>
    <t>US847788AQ93</t>
  </si>
  <si>
    <t>'89255MAA'</t>
  </si>
  <si>
    <t>US89255MAA45</t>
  </si>
  <si>
    <t>MPL 2 ACQ CANCO</t>
  </si>
  <si>
    <t>TRADR</t>
  </si>
  <si>
    <t>TRANSUNION HOLD</t>
  </si>
  <si>
    <t>'608328AW'</t>
  </si>
  <si>
    <t>US608328AW07</t>
  </si>
  <si>
    <t>MOHEGAN GAMING</t>
  </si>
  <si>
    <t>TRIBAL</t>
  </si>
  <si>
    <t>'608328AV'</t>
  </si>
  <si>
    <t>US608328AV24</t>
  </si>
  <si>
    <t>'608328AX'</t>
  </si>
  <si>
    <t>US608328AX89</t>
  </si>
  <si>
    <t>'785905AB'</t>
  </si>
  <si>
    <t>US785905AB66</t>
  </si>
  <si>
    <t>SABRE HOLDINGS</t>
  </si>
  <si>
    <t>TSG</t>
  </si>
  <si>
    <t>TESORO CORP</t>
  </si>
  <si>
    <t>TSO</t>
  </si>
  <si>
    <t>'87264MAA'</t>
  </si>
  <si>
    <t>US87264MAA71</t>
  </si>
  <si>
    <t>TRW AUTOMOTIVE</t>
  </si>
  <si>
    <t>TRW</t>
  </si>
  <si>
    <t>'87264MAB'</t>
  </si>
  <si>
    <t>US87264MAB54</t>
  </si>
  <si>
    <t>'881609AW'</t>
  </si>
  <si>
    <t>US881609AW18</t>
  </si>
  <si>
    <t>'87264MAE'</t>
  </si>
  <si>
    <t>US87264MAE93</t>
  </si>
  <si>
    <t>'532776AU'</t>
  </si>
  <si>
    <t>US532776AU57</t>
  </si>
  <si>
    <t>LIN TELEVISION</t>
  </si>
  <si>
    <t>TVL</t>
  </si>
  <si>
    <t>'47009XAB'</t>
  </si>
  <si>
    <t>US47009XAB55</t>
  </si>
  <si>
    <t>JAGUAR LAND ROVR</t>
  </si>
  <si>
    <t>TTMTIN</t>
  </si>
  <si>
    <t>'47009XAA'</t>
  </si>
  <si>
    <t>US47009XAA72</t>
  </si>
  <si>
    <t>'88830MAF'</t>
  </si>
  <si>
    <t>US88830MAF95</t>
  </si>
  <si>
    <t>TITAN INTL INC</t>
  </si>
  <si>
    <t>TWI</t>
  </si>
  <si>
    <t>'873168AL'</t>
  </si>
  <si>
    <t>US873168AL29</t>
  </si>
  <si>
    <t>TXU CORP</t>
  </si>
  <si>
    <t>'883199AR'</t>
  </si>
  <si>
    <t>US883199AR25</t>
  </si>
  <si>
    <t>TEXTRON FIN CORP</t>
  </si>
  <si>
    <t>TXT</t>
  </si>
  <si>
    <t>'882330AG'</t>
  </si>
  <si>
    <t>US882330AG87</t>
  </si>
  <si>
    <t>TEXAS COMP/TCEH</t>
  </si>
  <si>
    <t>'882330AF'</t>
  </si>
  <si>
    <t>US882330AF05</t>
  </si>
  <si>
    <t>'882330AH'</t>
  </si>
  <si>
    <t>US882330AH60</t>
  </si>
  <si>
    <t>'292680AC'</t>
  </si>
  <si>
    <t>US292680AC97</t>
  </si>
  <si>
    <t>ENERGY FUTURE</t>
  </si>
  <si>
    <t>'292680AD'</t>
  </si>
  <si>
    <t>US292680AD70</t>
  </si>
  <si>
    <t>'292680AF'</t>
  </si>
  <si>
    <t>US292680AF29</t>
  </si>
  <si>
    <t>'292681AA'</t>
  </si>
  <si>
    <t>US292681AA15</t>
  </si>
  <si>
    <t>ENERGY FUTURE IN</t>
  </si>
  <si>
    <t>'87311XAB'</t>
  </si>
  <si>
    <t>US87311XAB47</t>
  </si>
  <si>
    <t>TW TELECOM HLDS</t>
  </si>
  <si>
    <t>TWTC</t>
  </si>
  <si>
    <t>'882491AQ'</t>
  </si>
  <si>
    <t>US882491AQ64</t>
  </si>
  <si>
    <t>TEXAS INDUSTRIES</t>
  </si>
  <si>
    <t>'292680AH'</t>
  </si>
  <si>
    <t>US292680AH84</t>
  </si>
  <si>
    <t>CONTL AIRLINES</t>
  </si>
  <si>
    <t>'210795PL'</t>
  </si>
  <si>
    <t>US210795PL85</t>
  </si>
  <si>
    <t>'210795PN'</t>
  </si>
  <si>
    <t>US210795PN42</t>
  </si>
  <si>
    <t>'873168AQ'</t>
  </si>
  <si>
    <t>US873168AQ16</t>
  </si>
  <si>
    <t>'873168AN'</t>
  </si>
  <si>
    <t>US873168AN84</t>
  </si>
  <si>
    <t>'210795PW'</t>
  </si>
  <si>
    <t>US210795PW41</t>
  </si>
  <si>
    <t>'29269QAA'</t>
  </si>
  <si>
    <t>US29269QAA58</t>
  </si>
  <si>
    <t>'882330AQ'</t>
  </si>
  <si>
    <t>US882330AQ69</t>
  </si>
  <si>
    <t>'882330AM'</t>
  </si>
  <si>
    <t>US882330AM55</t>
  </si>
  <si>
    <t>'29269QAD'</t>
  </si>
  <si>
    <t>US29269QAD97</t>
  </si>
  <si>
    <t>'743863AA'</t>
  </si>
  <si>
    <t>US743863AA09</t>
  </si>
  <si>
    <t>PROVIDENT FIN TR</t>
  </si>
  <si>
    <t>UNM</t>
  </si>
  <si>
    <t>'90400XAC'</t>
  </si>
  <si>
    <t>US90400XAC83</t>
  </si>
  <si>
    <t>ULTRAPETROL</t>
  </si>
  <si>
    <t>ULTR</t>
  </si>
  <si>
    <t>'913903AN'</t>
  </si>
  <si>
    <t>US913903AN05</t>
  </si>
  <si>
    <t>UNIV HEALTH SVCS</t>
  </si>
  <si>
    <t>UHS</t>
  </si>
  <si>
    <t>UNIVERSAL HOSP</t>
  </si>
  <si>
    <t>UHOS</t>
  </si>
  <si>
    <t>UNISYS CORP</t>
  </si>
  <si>
    <t>UIS</t>
  </si>
  <si>
    <t>'90320RAA'</t>
  </si>
  <si>
    <t>US90320RAA23</t>
  </si>
  <si>
    <t>UNITYMEDIA</t>
  </si>
  <si>
    <t>UNITY</t>
  </si>
  <si>
    <t>'902730AC'</t>
  </si>
  <si>
    <t>US902730AC42</t>
  </si>
  <si>
    <t>'90266DAB'</t>
  </si>
  <si>
    <t>US90266DAB73</t>
  </si>
  <si>
    <t>UCI INTL INC</t>
  </si>
  <si>
    <t>UCII</t>
  </si>
  <si>
    <t>'911358AK'</t>
  </si>
  <si>
    <t>US911358AK51</t>
  </si>
  <si>
    <t>UNITED REFINING</t>
  </si>
  <si>
    <t>UNITED</t>
  </si>
  <si>
    <t>'210795QA'</t>
  </si>
  <si>
    <t>US210795QA12</t>
  </si>
  <si>
    <t>'915436AC'</t>
  </si>
  <si>
    <t>US915436AC33</t>
  </si>
  <si>
    <t>UPM-KYMMENE CORP</t>
  </si>
  <si>
    <t>UPMKYM</t>
  </si>
  <si>
    <t>'915436AE'</t>
  </si>
  <si>
    <t>US915436AE98</t>
  </si>
  <si>
    <t>'915436AF'</t>
  </si>
  <si>
    <t>US915436AF63</t>
  </si>
  <si>
    <t>'90320LAC'</t>
  </si>
  <si>
    <t>US90320LAC19</t>
  </si>
  <si>
    <t>UPC HOLDING BV</t>
  </si>
  <si>
    <t>UPCB</t>
  </si>
  <si>
    <t>UNITED RENTAL NA</t>
  </si>
  <si>
    <t>'911365AU'</t>
  </si>
  <si>
    <t>US911365AU84</t>
  </si>
  <si>
    <t>'903202AA'</t>
  </si>
  <si>
    <t>US903202AA74</t>
  </si>
  <si>
    <t>UPCB FIN III</t>
  </si>
  <si>
    <t>'909218AB'</t>
  </si>
  <si>
    <t>US909218AB56</t>
  </si>
  <si>
    <t>UNIT CORP</t>
  </si>
  <si>
    <t>UNTUS</t>
  </si>
  <si>
    <t>'90320TAA'</t>
  </si>
  <si>
    <t>US90320TAA88</t>
  </si>
  <si>
    <t>UPCB FINANCE V</t>
  </si>
  <si>
    <t>'90320XAA'</t>
  </si>
  <si>
    <t>US90320XAA90</t>
  </si>
  <si>
    <t>UPCB FINANCE VI</t>
  </si>
  <si>
    <t>'90321NAA'</t>
  </si>
  <si>
    <t>US90321NAA00</t>
  </si>
  <si>
    <t>'90333HAE'</t>
  </si>
  <si>
    <t>US90333HAE18</t>
  </si>
  <si>
    <t>USI HOLDINGS CP</t>
  </si>
  <si>
    <t>USIH</t>
  </si>
  <si>
    <t>'903293AR'</t>
  </si>
  <si>
    <t>US903293AR91</t>
  </si>
  <si>
    <t>USG CORP</t>
  </si>
  <si>
    <t>UNITED SURGICAL</t>
  </si>
  <si>
    <t>USPI</t>
  </si>
  <si>
    <t>'903293AS'</t>
  </si>
  <si>
    <t>US903293AS74</t>
  </si>
  <si>
    <t>'02152FAB'</t>
  </si>
  <si>
    <t>US02152FAB40</t>
  </si>
  <si>
    <t>ALTEGRITY INC</t>
  </si>
  <si>
    <t>USINV</t>
  </si>
  <si>
    <t>'02152FAA'</t>
  </si>
  <si>
    <t>US02152FAA66</t>
  </si>
  <si>
    <t>'911365AW'</t>
  </si>
  <si>
    <t>US911365AW41</t>
  </si>
  <si>
    <t>'903293AY'</t>
  </si>
  <si>
    <t>US903293AY43</t>
  </si>
  <si>
    <t>'91728CAE'</t>
  </si>
  <si>
    <t>US91728CAE30</t>
  </si>
  <si>
    <t>US FOODSERVICE</t>
  </si>
  <si>
    <t>USFOOD</t>
  </si>
  <si>
    <t>'90321NAC'</t>
  </si>
  <si>
    <t>US90321NAC65</t>
  </si>
  <si>
    <t>'90321NAB'</t>
  </si>
  <si>
    <t>US90321NAB82</t>
  </si>
  <si>
    <t>UNIVERSAL CORP</t>
  </si>
  <si>
    <t>UVV</t>
  </si>
  <si>
    <t>'92240MAP'</t>
  </si>
  <si>
    <t>US92240MAP32</t>
  </si>
  <si>
    <t>VECTOR GROUP LTD</t>
  </si>
  <si>
    <t>VGR</t>
  </si>
  <si>
    <t>VIASYSTEMS INC</t>
  </si>
  <si>
    <t>VIAS</t>
  </si>
  <si>
    <t>'913456AG'</t>
  </si>
  <si>
    <t>US913456AG47</t>
  </si>
  <si>
    <t>'92203PAE'</t>
  </si>
  <si>
    <t>US92203PAE60</t>
  </si>
  <si>
    <t>VANGUARD HEALTH</t>
  </si>
  <si>
    <t>VHS</t>
  </si>
  <si>
    <t>'914906AH'</t>
  </si>
  <si>
    <t>US914906AH57</t>
  </si>
  <si>
    <t>UNIVISION COMM</t>
  </si>
  <si>
    <t>UVN</t>
  </si>
  <si>
    <t>'914906AK'</t>
  </si>
  <si>
    <t>US914906AK86</t>
  </si>
  <si>
    <t>'914906AM'</t>
  </si>
  <si>
    <t>US914906AM43</t>
  </si>
  <si>
    <t>'92203PAH'</t>
  </si>
  <si>
    <t>US92203PAH91</t>
  </si>
  <si>
    <t>'918866AU'</t>
  </si>
  <si>
    <t>US918866AU83</t>
  </si>
  <si>
    <t>VALASSIS COMM</t>
  </si>
  <si>
    <t>VCI</t>
  </si>
  <si>
    <t>'92839UAF'</t>
  </si>
  <si>
    <t>US92839UAF49</t>
  </si>
  <si>
    <t>VISTEON CORP</t>
  </si>
  <si>
    <t>VC</t>
  </si>
  <si>
    <t>'929160AF'</t>
  </si>
  <si>
    <t>US929160AF66</t>
  </si>
  <si>
    <t>VULCAN MATERIALS</t>
  </si>
  <si>
    <t>VMC</t>
  </si>
  <si>
    <t>'929160AG'</t>
  </si>
  <si>
    <t>US929160AG40</t>
  </si>
  <si>
    <t>'929160AK'</t>
  </si>
  <si>
    <t>US929160AK51</t>
  </si>
  <si>
    <t>VIRGIN MEDIA FIN</t>
  </si>
  <si>
    <t>VMED</t>
  </si>
  <si>
    <t>'929160AP'</t>
  </si>
  <si>
    <t>US929160AP49</t>
  </si>
  <si>
    <t>'929160AM'</t>
  </si>
  <si>
    <t>US929160AM18</t>
  </si>
  <si>
    <t>'92831RAK'</t>
  </si>
  <si>
    <t>US92831RAK86</t>
  </si>
  <si>
    <t>VISKASE COS INC</t>
  </si>
  <si>
    <t>VKSC</t>
  </si>
  <si>
    <t>ARMORED AUTO</t>
  </si>
  <si>
    <t>'92834UAB'</t>
  </si>
  <si>
    <t>US92834UAB89</t>
  </si>
  <si>
    <t>VISANT CORP</t>
  </si>
  <si>
    <t>VISANT</t>
  </si>
  <si>
    <t>'929160AQ'</t>
  </si>
  <si>
    <t>US929160AQ22</t>
  </si>
  <si>
    <t>'929160AR'</t>
  </si>
  <si>
    <t>US929160AR05</t>
  </si>
  <si>
    <t>'92531XAF'</t>
  </si>
  <si>
    <t>US92531XAF96</t>
  </si>
  <si>
    <t>VERSO PAPER</t>
  </si>
  <si>
    <t>VRS</t>
  </si>
  <si>
    <t>'92769VAB'</t>
  </si>
  <si>
    <t>US92769VAB53</t>
  </si>
  <si>
    <t>'92275PAD'</t>
  </si>
  <si>
    <t>US92275PAD15</t>
  </si>
  <si>
    <t>VENOCO INC</t>
  </si>
  <si>
    <t>VQ</t>
  </si>
  <si>
    <t>'91911XAL'</t>
  </si>
  <si>
    <t>US91911XAL82</t>
  </si>
  <si>
    <t>VALEANT PHARMA</t>
  </si>
  <si>
    <t>VRXCN</t>
  </si>
  <si>
    <t>'91911XAN'</t>
  </si>
  <si>
    <t>US91911XAN49</t>
  </si>
  <si>
    <t>'91911XAR'</t>
  </si>
  <si>
    <t>US91911XAR52</t>
  </si>
  <si>
    <t>'92275PAF'</t>
  </si>
  <si>
    <t>US92275PAF62</t>
  </si>
  <si>
    <t>'92531XAL'</t>
  </si>
  <si>
    <t>US92531XAL64</t>
  </si>
  <si>
    <t>'92827AAA'</t>
  </si>
  <si>
    <t>US92827AAA34</t>
  </si>
  <si>
    <t>VIRIDIAN GROUP</t>
  </si>
  <si>
    <t>VRDLN</t>
  </si>
  <si>
    <t>Electric-Distr/Trans</t>
  </si>
  <si>
    <t>'92769VAC'</t>
  </si>
  <si>
    <t>US92769VAC37</t>
  </si>
  <si>
    <t>'92531XAM'</t>
  </si>
  <si>
    <t>US92531XAM48</t>
  </si>
  <si>
    <t>VWR FUNDING INC</t>
  </si>
  <si>
    <t>VWRINT</t>
  </si>
  <si>
    <t>VIASAT INC</t>
  </si>
  <si>
    <t>'46122EAA'</t>
  </si>
  <si>
    <t>US46122EAA38</t>
  </si>
  <si>
    <t>INVENTIV HEALTH</t>
  </si>
  <si>
    <t>VTIV</t>
  </si>
  <si>
    <t>'92849TAJ'</t>
  </si>
  <si>
    <t>US92849TAJ79</t>
  </si>
  <si>
    <t>VITERRA INC</t>
  </si>
  <si>
    <t>VTCN</t>
  </si>
  <si>
    <t>'91911XAM'</t>
  </si>
  <si>
    <t>US91911XAM65</t>
  </si>
  <si>
    <t>'92532JAA'</t>
  </si>
  <si>
    <t>US92532JAA07</t>
  </si>
  <si>
    <t>VERTELLUS SPEC</t>
  </si>
  <si>
    <t>VSPCIN</t>
  </si>
  <si>
    <t>'91911XAQ'</t>
  </si>
  <si>
    <t>US91911XAQ79</t>
  </si>
  <si>
    <t>'676253AC'</t>
  </si>
  <si>
    <t>US676253AC15</t>
  </si>
  <si>
    <t>OFFSHORE GROUP I</t>
  </si>
  <si>
    <t>VTG</t>
  </si>
  <si>
    <t>'91911XAS'</t>
  </si>
  <si>
    <t>US91911XAS36</t>
  </si>
  <si>
    <t>'46122EAD'</t>
  </si>
  <si>
    <t>US46122EAD76</t>
  </si>
  <si>
    <t>'950590AG'</t>
  </si>
  <si>
    <t>US950590AG46</t>
  </si>
  <si>
    <t>WENDY'S INTL</t>
  </si>
  <si>
    <t>WEN</t>
  </si>
  <si>
    <t>'950590AK'</t>
  </si>
  <si>
    <t>US950590AK57</t>
  </si>
  <si>
    <t>'952845AC'</t>
  </si>
  <si>
    <t>US952845AC98</t>
  </si>
  <si>
    <t>WEST FRASER TIMB</t>
  </si>
  <si>
    <t>WFTCN</t>
  </si>
  <si>
    <t>'95081QAH'</t>
  </si>
  <si>
    <t>US95081QAH74</t>
  </si>
  <si>
    <t>WESCO DISTRIBUT</t>
  </si>
  <si>
    <t>WCC</t>
  </si>
  <si>
    <t>WINDSTREAM CORP</t>
  </si>
  <si>
    <t>'695459AD'</t>
  </si>
  <si>
    <t>US695459AD99</t>
  </si>
  <si>
    <t>PAETEC HOLDING</t>
  </si>
  <si>
    <t>'93443TAB'</t>
  </si>
  <si>
    <t>US93443TAB26</t>
  </si>
  <si>
    <t>WARNER CHILCOTT</t>
  </si>
  <si>
    <t>WCRX</t>
  </si>
  <si>
    <t>'552715AC'</t>
  </si>
  <si>
    <t>US552715AC85</t>
  </si>
  <si>
    <t>MEMC ELEC MATER</t>
  </si>
  <si>
    <t>WFR</t>
  </si>
  <si>
    <t>'950399AA'</t>
  </si>
  <si>
    <t>US950399AA37</t>
  </si>
  <si>
    <t>WELLTEC A/S</t>
  </si>
  <si>
    <t>WELTEC</t>
  </si>
  <si>
    <t>DK</t>
  </si>
  <si>
    <t>'016090AA'</t>
  </si>
  <si>
    <t>US016090AA05</t>
  </si>
  <si>
    <t>'97381WAF'</t>
  </si>
  <si>
    <t>US97381WAF14</t>
  </si>
  <si>
    <t>'97314XAE'</t>
  </si>
  <si>
    <t>US97314XAE40</t>
  </si>
  <si>
    <t>WIND ACQUISITION</t>
  </si>
  <si>
    <t>WINDIM</t>
  </si>
  <si>
    <t>IT</t>
  </si>
  <si>
    <t>'97315LAA'</t>
  </si>
  <si>
    <t>US97315LAA70</t>
  </si>
  <si>
    <t>'97381WAJ'</t>
  </si>
  <si>
    <t>US97381WAJ36</t>
  </si>
  <si>
    <t>'97381WAP'</t>
  </si>
  <si>
    <t>US97381WAP95</t>
  </si>
  <si>
    <t>'97381WAN'</t>
  </si>
  <si>
    <t>US97381WAN48</t>
  </si>
  <si>
    <t>'97381WAT'</t>
  </si>
  <si>
    <t>US97381WAT18</t>
  </si>
  <si>
    <t>'97381WAU'</t>
  </si>
  <si>
    <t>US97381WAU80</t>
  </si>
  <si>
    <t>'337560AA'</t>
  </si>
  <si>
    <t>US337560AA48</t>
  </si>
  <si>
    <t>FIRST WIND CAP</t>
  </si>
  <si>
    <t>WIND</t>
  </si>
  <si>
    <t>'695459AF'</t>
  </si>
  <si>
    <t>US695459AF48</t>
  </si>
  <si>
    <t>'973735AY'</t>
  </si>
  <si>
    <t>US973735AY91</t>
  </si>
  <si>
    <t>WINDSOR PETRO</t>
  </si>
  <si>
    <t>'973582AA'</t>
  </si>
  <si>
    <t>US973582AA77</t>
  </si>
  <si>
    <t>WINDSOR FINANCIN</t>
  </si>
  <si>
    <t>WINFIN</t>
  </si>
  <si>
    <t>'966387AE'</t>
  </si>
  <si>
    <t>US966387AE25</t>
  </si>
  <si>
    <t>WHITING PETRO</t>
  </si>
  <si>
    <t>WLL</t>
  </si>
  <si>
    <t>'92933BAB'</t>
  </si>
  <si>
    <t>US92933BAB09</t>
  </si>
  <si>
    <t>WMG ACQUISITION</t>
  </si>
  <si>
    <t>WMG</t>
  </si>
  <si>
    <t>'966387AF'</t>
  </si>
  <si>
    <t>US966387AF99</t>
  </si>
  <si>
    <t>'97314XAF'</t>
  </si>
  <si>
    <t>US97314XAF15</t>
  </si>
  <si>
    <t>'40432FAA'</t>
  </si>
  <si>
    <t>US40432FAA84</t>
  </si>
  <si>
    <t>HOA REST GRP/FIN</t>
  </si>
  <si>
    <t>WINGS</t>
  </si>
  <si>
    <t>'960887AB'</t>
  </si>
  <si>
    <t>US960887AB34</t>
  </si>
  <si>
    <t>WESTMORELAND CO</t>
  </si>
  <si>
    <t>WLB</t>
  </si>
  <si>
    <t>'97654NAB'</t>
  </si>
  <si>
    <t>US97654NAB01</t>
  </si>
  <si>
    <t>WIRECO WORLDGRP</t>
  </si>
  <si>
    <t>WIREWG</t>
  </si>
  <si>
    <t>WEYERHAEUSER CO</t>
  </si>
  <si>
    <t>WY</t>
  </si>
  <si>
    <t>'952355AF'</t>
  </si>
  <si>
    <t>US952355AF22</t>
  </si>
  <si>
    <t>WEST CORP</t>
  </si>
  <si>
    <t>WSTC</t>
  </si>
  <si>
    <t>'964152AB'</t>
  </si>
  <si>
    <t>US964152AB83</t>
  </si>
  <si>
    <t>WHITE MOUNTAINS</t>
  </si>
  <si>
    <t>WTM</t>
  </si>
  <si>
    <t>'959319AA'</t>
  </si>
  <si>
    <t>US959319AA27</t>
  </si>
  <si>
    <t>WESTERN REFINING</t>
  </si>
  <si>
    <t>WNR</t>
  </si>
  <si>
    <t>'95816QAA'</t>
  </si>
  <si>
    <t>US95816QAA40</t>
  </si>
  <si>
    <t>WESTERN EXPRESS</t>
  </si>
  <si>
    <t>WSTEXP</t>
  </si>
  <si>
    <t>'361990AB'</t>
  </si>
  <si>
    <t>US361990AB05</t>
  </si>
  <si>
    <t>GWR OPERATING</t>
  </si>
  <si>
    <t>WOLF</t>
  </si>
  <si>
    <t>'952355AK'</t>
  </si>
  <si>
    <t>US952355AK17</t>
  </si>
  <si>
    <t>'952355AH'</t>
  </si>
  <si>
    <t>US952355AH87</t>
  </si>
  <si>
    <t>WPX ENERGY INC</t>
  </si>
  <si>
    <t>WPX</t>
  </si>
  <si>
    <t>'92922PAC'</t>
  </si>
  <si>
    <t>US92922PAC05</t>
  </si>
  <si>
    <t>W &amp; T OFFSHORE</t>
  </si>
  <si>
    <t>WTI</t>
  </si>
  <si>
    <t>'969133AG'</t>
  </si>
  <si>
    <t>US969133AG24</t>
  </si>
  <si>
    <t>WILLAMETTE IND</t>
  </si>
  <si>
    <t>'962166AT'</t>
  </si>
  <si>
    <t>US962166AT16</t>
  </si>
  <si>
    <t>'962166AU'</t>
  </si>
  <si>
    <t>US962166AU88</t>
  </si>
  <si>
    <t>'554783AK'</t>
  </si>
  <si>
    <t>US554783AK62</t>
  </si>
  <si>
    <t>MACMILLN BLOEDEL</t>
  </si>
  <si>
    <t>'962166AV'</t>
  </si>
  <si>
    <t>US962166AV61</t>
  </si>
  <si>
    <t>'962166AW'</t>
  </si>
  <si>
    <t>US962166AW45</t>
  </si>
  <si>
    <t>'962166AS'</t>
  </si>
  <si>
    <t>US962166AS33</t>
  </si>
  <si>
    <t>'962166BR'</t>
  </si>
  <si>
    <t>US962166BR41</t>
  </si>
  <si>
    <t>'962166BT'</t>
  </si>
  <si>
    <t>US962166BT07</t>
  </si>
  <si>
    <t>'962166BV'</t>
  </si>
  <si>
    <t>US962166BV52</t>
  </si>
  <si>
    <t>'983055AA'</t>
  </si>
  <si>
    <t>US983055AA25</t>
  </si>
  <si>
    <t>WYLE SERVICES</t>
  </si>
  <si>
    <t>WYLE</t>
  </si>
  <si>
    <t>'983130AN'</t>
  </si>
  <si>
    <t>US983130AN52</t>
  </si>
  <si>
    <t>WYNN LAS VEGAS</t>
  </si>
  <si>
    <t>CIMAREX ENERGY</t>
  </si>
  <si>
    <t>XEC</t>
  </si>
  <si>
    <t>'912909AD'</t>
  </si>
  <si>
    <t>US912909AD03</t>
  </si>
  <si>
    <t>US STEEL CORP</t>
  </si>
  <si>
    <t>'912909AC'</t>
  </si>
  <si>
    <t>US912909AC20</t>
  </si>
  <si>
    <t>'912656AG'</t>
  </si>
  <si>
    <t>US912656AG05</t>
  </si>
  <si>
    <t>'912909AF'</t>
  </si>
  <si>
    <t>US912909AF50</t>
  </si>
  <si>
    <t>'983130AP'</t>
  </si>
  <si>
    <t>US983130AP01</t>
  </si>
  <si>
    <t>'269279AD'</t>
  </si>
  <si>
    <t>US269279AD75</t>
  </si>
  <si>
    <t>EXCO RESOURCES</t>
  </si>
  <si>
    <t>XCO</t>
  </si>
  <si>
    <t>'983130AR'</t>
  </si>
  <si>
    <t>US983130AR66</t>
  </si>
  <si>
    <t>'302051AQ'</t>
  </si>
  <si>
    <t>US302051AQ08</t>
  </si>
  <si>
    <t>EXIDE TECH</t>
  </si>
  <si>
    <t>XIDE</t>
  </si>
  <si>
    <t>'912909AG'</t>
  </si>
  <si>
    <t>US912909AG34</t>
  </si>
  <si>
    <t>'989701AJ'</t>
  </si>
  <si>
    <t>US989701AJ62</t>
  </si>
  <si>
    <t>ZIONS BANCORP</t>
  </si>
  <si>
    <t>ZION</t>
  </si>
  <si>
    <t>'989701AL'</t>
  </si>
  <si>
    <t>US989701AL19</t>
  </si>
  <si>
    <t>'989701AM'</t>
  </si>
  <si>
    <t>US989701AM91</t>
  </si>
  <si>
    <t>'98372PAJ'</t>
  </si>
  <si>
    <t>US98372PAJ75</t>
  </si>
  <si>
    <t>XL GROUP PLC</t>
  </si>
  <si>
    <t>XL</t>
  </si>
  <si>
    <t>YANKEE CANDLE CO</t>
  </si>
  <si>
    <t>YCC</t>
  </si>
  <si>
    <t>'984756AD'</t>
  </si>
  <si>
    <t>US984756AD89</t>
  </si>
  <si>
    <t>'986141AA'</t>
  </si>
  <si>
    <t>US986141AA73</t>
  </si>
  <si>
    <t>YONKERS RACING</t>
  </si>
  <si>
    <t>YONKER</t>
  </si>
  <si>
    <t>'22764LAB'</t>
  </si>
  <si>
    <t>US22764LAB99</t>
  </si>
  <si>
    <t>CROSSTEX ENERGY</t>
  </si>
  <si>
    <t>XTEX</t>
  </si>
  <si>
    <t>ZAYO GROUP LLC</t>
  </si>
  <si>
    <t>ZAYOGR</t>
  </si>
  <si>
    <t>'98418GAC'</t>
  </si>
  <si>
    <t>US98418GAC87</t>
  </si>
  <si>
    <t>XINERGY CORP</t>
  </si>
  <si>
    <t>XRGCN</t>
  </si>
  <si>
    <t>'984211AB'</t>
  </si>
  <si>
    <t>US984211AB80</t>
  </si>
  <si>
    <t>YCC HLDGS/YANKEE</t>
  </si>
  <si>
    <t>'98416JAB'</t>
  </si>
  <si>
    <t>US98416JAB61</t>
  </si>
  <si>
    <t>XERIUM TECHNOLOG</t>
  </si>
  <si>
    <t>XRM</t>
  </si>
  <si>
    <t>'812141AN'</t>
  </si>
  <si>
    <t>US812141AN92</t>
  </si>
  <si>
    <t>SEALY MATTRESS</t>
  </si>
  <si>
    <t>ZZ</t>
  </si>
  <si>
    <t>'74837NAC'</t>
  </si>
  <si>
    <t>US74837NAC74</t>
  </si>
  <si>
    <t>QUIKSILVER INC</t>
  </si>
  <si>
    <t>ZQK</t>
  </si>
  <si>
    <t>'812141AP'</t>
  </si>
  <si>
    <t>US812141AP41</t>
  </si>
  <si>
    <t>'CASHUSD0'</t>
  </si>
  <si>
    <t>CASHUSD00000</t>
  </si>
  <si>
    <t>CASH</t>
  </si>
  <si>
    <t>H0A0</t>
  </si>
  <si>
    <t>Mod Port</t>
  </si>
  <si>
    <t>ACCO</t>
  </si>
  <si>
    <t>EPENEG</t>
  </si>
  <si>
    <t>GE</t>
  </si>
  <si>
    <t>MCRON</t>
  </si>
  <si>
    <t>SHAEFF</t>
  </si>
  <si>
    <t>par</t>
  </si>
  <si>
    <t>12545DAB4</t>
  </si>
  <si>
    <t>82088KAB4</t>
  </si>
  <si>
    <t>XS0319639232</t>
  </si>
  <si>
    <t>CNVX_BID</t>
  </si>
  <si>
    <t>CNVX_OAS_BID</t>
  </si>
  <si>
    <t>Sprd Cvx</t>
  </si>
  <si>
    <t>Convx</t>
  </si>
  <si>
    <t>436440AD3</t>
  </si>
  <si>
    <t>18451QAH1</t>
  </si>
  <si>
    <t>29977HAB6</t>
  </si>
  <si>
    <t>513075BB6</t>
  </si>
  <si>
    <t>761735AF6</t>
  </si>
  <si>
    <t>464592AN4</t>
  </si>
  <si>
    <t>62886EAE8</t>
  </si>
  <si>
    <t>00434NAA3</t>
  </si>
  <si>
    <t>04939MAG4</t>
  </si>
  <si>
    <t>03938LAP9</t>
  </si>
  <si>
    <t>880779AY9</t>
  </si>
  <si>
    <t>852061AS9</t>
  </si>
  <si>
    <t>03938LAX2</t>
  </si>
  <si>
    <t>867363AV5</t>
  </si>
  <si>
    <t>012605AA9</t>
  </si>
  <si>
    <t>40412CAB7</t>
  </si>
  <si>
    <t>552953BX8</t>
  </si>
  <si>
    <t>Num</t>
  </si>
  <si>
    <t>Transfer from ISIN PAR file</t>
  </si>
  <si>
    <t>Average Stats</t>
  </si>
  <si>
    <t>TUH3</t>
  </si>
  <si>
    <t>FVH3</t>
  </si>
  <si>
    <t>USH3</t>
  </si>
  <si>
    <t>TYH3</t>
  </si>
  <si>
    <t>10 Yr Future</t>
  </si>
  <si>
    <t>Bond Future</t>
  </si>
  <si>
    <t>FUT_CTD_EQV_YLD</t>
  </si>
  <si>
    <t>FUT_CNV_MOD_DUR_BASED_ON_CTD</t>
  </si>
  <si>
    <t>Dur</t>
  </si>
  <si>
    <t>Posn. MV</t>
  </si>
  <si>
    <t>Eq MktCap</t>
  </si>
  <si>
    <t>Total MV</t>
  </si>
  <si>
    <t>Baa3</t>
  </si>
  <si>
    <t>Baa2</t>
  </si>
  <si>
    <t>Baa1</t>
  </si>
  <si>
    <t>A</t>
  </si>
  <si>
    <t>BBB-</t>
  </si>
  <si>
    <t>BBB</t>
  </si>
  <si>
    <t>BBB+</t>
  </si>
  <si>
    <t>Eq Ticker</t>
  </si>
  <si>
    <t>BOND_TO_EQY_TICKER</t>
  </si>
  <si>
    <t>TICKER</t>
  </si>
  <si>
    <t>ACMP</t>
  </si>
  <si>
    <t>ALBHSA</t>
  </si>
  <si>
    <t>HOLX</t>
  </si>
  <si>
    <t>MTNA</t>
  </si>
  <si>
    <t>NCR</t>
  </si>
  <si>
    <t>ISIN</t>
  </si>
  <si>
    <t>Coupon</t>
  </si>
  <si>
    <t>Composite Rating</t>
  </si>
  <si>
    <t>Currency</t>
  </si>
  <si>
    <t>Country</t>
  </si>
  <si>
    <t>Sector Level 1</t>
  </si>
  <si>
    <t>Sector Level 2</t>
  </si>
  <si>
    <t>Sector Level 3</t>
  </si>
  <si>
    <t>Sector Level 4</t>
  </si>
  <si>
    <t>Face Value</t>
  </si>
  <si>
    <t>% Weight</t>
  </si>
  <si>
    <t>Duration To Worst</t>
  </si>
  <si>
    <t>Yield to Worst</t>
  </si>
  <si>
    <t>Effective Duration</t>
  </si>
  <si>
    <t>OAS vs Govt</t>
  </si>
  <si>
    <t>Prior Month-End Price</t>
  </si>
  <si>
    <t>Prior Month-End Accrued Interest</t>
  </si>
  <si>
    <t>Prior Month-End % Weight</t>
  </si>
  <si>
    <t>Prior Month-End Duration To Worst</t>
  </si>
  <si>
    <t>Prior Month-End Yield To Worst</t>
  </si>
  <si>
    <t>Prior Month-End Effective Duration</t>
  </si>
  <si>
    <t>Prior Month-End Effective Yield</t>
  </si>
  <si>
    <t>Prior Month-End OAS vs Govt</t>
  </si>
  <si>
    <t>Asset Swap Spread</t>
  </si>
  <si>
    <t>Prior Month-End Asset Swap Spread</t>
  </si>
  <si>
    <t xml:space="preserve">OAS vs Swap </t>
  </si>
  <si>
    <t>Prior Month-End OAS vs Swap</t>
  </si>
  <si>
    <t>'225313AA'</t>
  </si>
  <si>
    <t>US225313AA37</t>
  </si>
  <si>
    <t>CREDIT AGRICOLE</t>
  </si>
  <si>
    <t>ACAFP</t>
  </si>
  <si>
    <t>'225313AB'</t>
  </si>
  <si>
    <t>US225313AB10</t>
  </si>
  <si>
    <t>'582848AA'</t>
  </si>
  <si>
    <t>US582848AA50</t>
  </si>
  <si>
    <t>MEAD PROD/ACCO</t>
  </si>
  <si>
    <t>'039380AE'</t>
  </si>
  <si>
    <t>US039380AE02</t>
  </si>
  <si>
    <t>'039380AG'</t>
  </si>
  <si>
    <t>US039380AG59</t>
  </si>
  <si>
    <t>'039380AH'</t>
  </si>
  <si>
    <t>US039380AH33</t>
  </si>
  <si>
    <t>'00088JAB'</t>
  </si>
  <si>
    <t>US00088JAB98</t>
  </si>
  <si>
    <t>'16524RAE'</t>
  </si>
  <si>
    <t>US16524RAE36</t>
  </si>
  <si>
    <t>ACMP/ACMP FIN</t>
  </si>
  <si>
    <t>'16524RAC'</t>
  </si>
  <si>
    <t>US16524RAC79</t>
  </si>
  <si>
    <t>ADSI</t>
  </si>
  <si>
    <t>'00101LAA'</t>
  </si>
  <si>
    <t>US00101LAA98</t>
  </si>
  <si>
    <t>ADS WASTE HLDGS</t>
  </si>
  <si>
    <t>ADSWST</t>
  </si>
  <si>
    <t>'007643AB'</t>
  </si>
  <si>
    <t>US007643AB54</t>
  </si>
  <si>
    <t>AERCAP AVIATION</t>
  </si>
  <si>
    <t>AER</t>
  </si>
  <si>
    <t>'00130HBS'</t>
  </si>
  <si>
    <t>US00130HBS31</t>
  </si>
  <si>
    <t>'256882AB'</t>
  </si>
  <si>
    <t>US256882AB73</t>
  </si>
  <si>
    <t>'256882AD'</t>
  </si>
  <si>
    <t>US256882AD30</t>
  </si>
  <si>
    <t>'00829WAA'</t>
  </si>
  <si>
    <t>US00829WAA62</t>
  </si>
  <si>
    <t>AFFINITY GAMING</t>
  </si>
  <si>
    <t>AFFGAM</t>
  </si>
  <si>
    <t>'001084AQ'</t>
  </si>
  <si>
    <t>US001084AQ56</t>
  </si>
  <si>
    <t>'02636PAA'</t>
  </si>
  <si>
    <t>US02636PAA03</t>
  </si>
  <si>
    <t>AMERICAN GILSONI</t>
  </si>
  <si>
    <t>AGTC</t>
  </si>
  <si>
    <t>'045054AB'</t>
  </si>
  <si>
    <t>US045054AB98</t>
  </si>
  <si>
    <t>'459745GN'</t>
  </si>
  <si>
    <t>US459745GN96</t>
  </si>
  <si>
    <t>'009127AB'</t>
  </si>
  <si>
    <t>US009127AB71</t>
  </si>
  <si>
    <t>AIR MEDICAL GRP</t>
  </si>
  <si>
    <t>AIMEGR</t>
  </si>
  <si>
    <t>'009705AA'</t>
  </si>
  <si>
    <t>US009705AA23</t>
  </si>
  <si>
    <t>AJECORP BV</t>
  </si>
  <si>
    <t>AJECBV</t>
  </si>
  <si>
    <t>'001546AQ'</t>
  </si>
  <si>
    <t>US001546AQ33</t>
  </si>
  <si>
    <t>'012605AA'</t>
  </si>
  <si>
    <t>US012605AA93</t>
  </si>
  <si>
    <t>ALBEA BEAUTY HLD</t>
  </si>
  <si>
    <t>'01551UAA'</t>
  </si>
  <si>
    <t>US01551UAA25</t>
  </si>
  <si>
    <t>ALGECO SCOTSMAN</t>
  </si>
  <si>
    <t>ALGSCO</t>
  </si>
  <si>
    <t>'02005NAM'</t>
  </si>
  <si>
    <t>US02005NAM20</t>
  </si>
  <si>
    <t>ALSN</t>
  </si>
  <si>
    <t>'021332AD'</t>
  </si>
  <si>
    <t>US021332AD34</t>
  </si>
  <si>
    <t>AMC ENTERTAINMNT</t>
  </si>
  <si>
    <t>'00164VAB'</t>
  </si>
  <si>
    <t>US00164VAB99</t>
  </si>
  <si>
    <t>'007903AV'</t>
  </si>
  <si>
    <t>US007903AV97</t>
  </si>
  <si>
    <t>'031652BF'</t>
  </si>
  <si>
    <t>US031652BF65</t>
  </si>
  <si>
    <t>'00175KAC'</t>
  </si>
  <si>
    <t>US00175KAC80</t>
  </si>
  <si>
    <t>'03232PAA'</t>
  </si>
  <si>
    <t>US03232PAA66</t>
  </si>
  <si>
    <t>AMSURG CORP</t>
  </si>
  <si>
    <t>AMSG</t>
  </si>
  <si>
    <t>'02076XAD'</t>
  </si>
  <si>
    <t>US02076XAD49</t>
  </si>
  <si>
    <t>'008914AE'</t>
  </si>
  <si>
    <t>US008914AE36</t>
  </si>
  <si>
    <t>'03674PAF'</t>
  </si>
  <si>
    <t>US03674PAF09</t>
  </si>
  <si>
    <t>'03674PAG'</t>
  </si>
  <si>
    <t>US03674PAG81</t>
  </si>
  <si>
    <t>'04939MAG'</t>
  </si>
  <si>
    <t>US04939MAG42</t>
  </si>
  <si>
    <t>'03968XAB'</t>
  </si>
  <si>
    <t>US03968XAB73</t>
  </si>
  <si>
    <t>'04226QAD'</t>
  </si>
  <si>
    <t>US04226QAD43</t>
  </si>
  <si>
    <t>ARMAUT</t>
  </si>
  <si>
    <t>'014477AN'</t>
  </si>
  <si>
    <t>US014477AN32</t>
  </si>
  <si>
    <t>'03070QAP'</t>
  </si>
  <si>
    <t>US03070QAP63</t>
  </si>
  <si>
    <t>'609453AG'</t>
  </si>
  <si>
    <t>US609453AG02</t>
  </si>
  <si>
    <t>'044209AE'</t>
  </si>
  <si>
    <t>US044209AE43</t>
  </si>
  <si>
    <t>'05210QAA'</t>
  </si>
  <si>
    <t>US05210QAA58</t>
  </si>
  <si>
    <t>AUS FIN PTY LTD</t>
  </si>
  <si>
    <t>ASLAU</t>
  </si>
  <si>
    <t>ATIAU</t>
  </si>
  <si>
    <t>'04878QAR'</t>
  </si>
  <si>
    <t>US04878QAR48</t>
  </si>
  <si>
    <t>'00508XAF'</t>
  </si>
  <si>
    <t>US00508XAF15</t>
  </si>
  <si>
    <t>AVYA</t>
  </si>
  <si>
    <t>'035287AD'</t>
  </si>
  <si>
    <t>US035287AD39</t>
  </si>
  <si>
    <t>'02406PAL'</t>
  </si>
  <si>
    <t>US02406PAL40</t>
  </si>
  <si>
    <t>'00928QAF'</t>
  </si>
  <si>
    <t>US00928QAF81</t>
  </si>
  <si>
    <t>'00928QAG'</t>
  </si>
  <si>
    <t>US00928QAG64</t>
  </si>
  <si>
    <t>'06738C82'</t>
  </si>
  <si>
    <t>US06738C8284</t>
  </si>
  <si>
    <t>BARCLAYS BK PLC</t>
  </si>
  <si>
    <t>BACR</t>
  </si>
  <si>
    <t>'057456AB'</t>
  </si>
  <si>
    <t>US057456AB14</t>
  </si>
  <si>
    <t>'06985PAJ'</t>
  </si>
  <si>
    <t>US06985PAJ93</t>
  </si>
  <si>
    <t>'05530RAB'</t>
  </si>
  <si>
    <t>US05530RAB42</t>
  </si>
  <si>
    <t>BBVA INTL PREF</t>
  </si>
  <si>
    <t>BBVASM</t>
  </si>
  <si>
    <t>'086516AK'</t>
  </si>
  <si>
    <t>US086516AK77</t>
  </si>
  <si>
    <t>BEST BUY CO INC</t>
  </si>
  <si>
    <t>BBY</t>
  </si>
  <si>
    <t>'086516AL'</t>
  </si>
  <si>
    <t>US086516AL50</t>
  </si>
  <si>
    <t>'097395AJ'</t>
  </si>
  <si>
    <t>US097395AJ65</t>
  </si>
  <si>
    <t>BCC</t>
  </si>
  <si>
    <t>'077454AF'</t>
  </si>
  <si>
    <t>US077454AF36</t>
  </si>
  <si>
    <t>BERY</t>
  </si>
  <si>
    <t>'369300AM'</t>
  </si>
  <si>
    <t>US369300AM00</t>
  </si>
  <si>
    <t>'835898AF'</t>
  </si>
  <si>
    <t>US835898AF49</t>
  </si>
  <si>
    <t>SOTHEBY'S</t>
  </si>
  <si>
    <t>BID</t>
  </si>
  <si>
    <t>'090613AF'</t>
  </si>
  <si>
    <t>US090613AF78</t>
  </si>
  <si>
    <t>BIOMET INC</t>
  </si>
  <si>
    <t>'090613AG'</t>
  </si>
  <si>
    <t>US090613AG51</t>
  </si>
  <si>
    <t>'09776NAC'</t>
  </si>
  <si>
    <t>US09776NAC65</t>
  </si>
  <si>
    <t>'110394AE'</t>
  </si>
  <si>
    <t>US110394AE39</t>
  </si>
  <si>
    <t>'057112AG'</t>
  </si>
  <si>
    <t>US057112AG98</t>
  </si>
  <si>
    <t>BAKER &amp; TAYLOR A</t>
  </si>
  <si>
    <t>'07317QAB'</t>
  </si>
  <si>
    <t>CA07317QAB10</t>
  </si>
  <si>
    <t>BAYTEX ENERGY</t>
  </si>
  <si>
    <t>BTE</t>
  </si>
  <si>
    <t>'704549AK'</t>
  </si>
  <si>
    <t>US704549AK01</t>
  </si>
  <si>
    <t>'704549AM'</t>
  </si>
  <si>
    <t>US704549AM66</t>
  </si>
  <si>
    <t>'05590WAA'</t>
  </si>
  <si>
    <t>US05590WAA27</t>
  </si>
  <si>
    <t>BOE MERGER CORP</t>
  </si>
  <si>
    <t>'103304BH'</t>
  </si>
  <si>
    <t>US103304BH39</t>
  </si>
  <si>
    <t>'103253AA'</t>
  </si>
  <si>
    <t>US103253AA87</t>
  </si>
  <si>
    <t>BOYD ACQU SUB/FI</t>
  </si>
  <si>
    <t>'07556QBA'</t>
  </si>
  <si>
    <t>US07556QBA22</t>
  </si>
  <si>
    <t>'053773AS'</t>
  </si>
  <si>
    <t>US053773AS69</t>
  </si>
  <si>
    <t>'12527MAA'</t>
  </si>
  <si>
    <t>US12527MAA80</t>
  </si>
  <si>
    <t>CFG LTD/CFG LLC</t>
  </si>
  <si>
    <t>CARFIN</t>
  </si>
  <si>
    <t>KY</t>
  </si>
  <si>
    <t>'142812AB'</t>
  </si>
  <si>
    <t>US142812AB21</t>
  </si>
  <si>
    <t>CARLSON WAGONLIT</t>
  </si>
  <si>
    <t>CARWAG</t>
  </si>
  <si>
    <t>'148411AE'</t>
  </si>
  <si>
    <t>US148411AE12</t>
  </si>
  <si>
    <t>'228227BC'</t>
  </si>
  <si>
    <t>US228227BC74</t>
  </si>
  <si>
    <t>'184502BJ'</t>
  </si>
  <si>
    <t>US184502BJ03</t>
  </si>
  <si>
    <t>'18451QAG'</t>
  </si>
  <si>
    <t>US18451QAG38</t>
  </si>
  <si>
    <t>'18451QAH'</t>
  </si>
  <si>
    <t>US18451QAH11</t>
  </si>
  <si>
    <t>'18451QAJ'</t>
  </si>
  <si>
    <t>US18451QAJ76</t>
  </si>
  <si>
    <t>'18451QAK'</t>
  </si>
  <si>
    <t>US18451QAK40</t>
  </si>
  <si>
    <t>'88156LAA'</t>
  </si>
  <si>
    <t>US88156LAA89</t>
  </si>
  <si>
    <t>TERVITA CORP</t>
  </si>
  <si>
    <t>'15089QAD'</t>
  </si>
  <si>
    <t>US15089QAD60</t>
  </si>
  <si>
    <t>'156779AK'</t>
  </si>
  <si>
    <t>US156779AK62</t>
  </si>
  <si>
    <t>'15672JAA'</t>
  </si>
  <si>
    <t>US15672JAA16</t>
  </si>
  <si>
    <t>CEQUEL COM ESCRO</t>
  </si>
  <si>
    <t>'15942RAD'</t>
  </si>
  <si>
    <t>US15942RAD17</t>
  </si>
  <si>
    <t>'15942RAE'</t>
  </si>
  <si>
    <t>US15942RAE99</t>
  </si>
  <si>
    <t>'169905AD'</t>
  </si>
  <si>
    <t>US169905AD87</t>
  </si>
  <si>
    <t>CHOICE HOTELS</t>
  </si>
  <si>
    <t>CHH</t>
  </si>
  <si>
    <t>'169905AE'</t>
  </si>
  <si>
    <t>US169905AE60</t>
  </si>
  <si>
    <t>'162809AA'</t>
  </si>
  <si>
    <t>US162809AA58</t>
  </si>
  <si>
    <t>CHECKERS DRIVE-I</t>
  </si>
  <si>
    <t>CHKR</t>
  </si>
  <si>
    <t>'1248EPAY'</t>
  </si>
  <si>
    <t>US1248EPAY96</t>
  </si>
  <si>
    <t>'171276AK'</t>
  </si>
  <si>
    <t>US171276AK44</t>
  </si>
  <si>
    <t>'125581GM'</t>
  </si>
  <si>
    <t>US125581GM42</t>
  </si>
  <si>
    <t>'125581GN'</t>
  </si>
  <si>
    <t>US125581GN25</t>
  </si>
  <si>
    <t>'125581GP'</t>
  </si>
  <si>
    <t>US125581GP72</t>
  </si>
  <si>
    <t>'125581GQ'</t>
  </si>
  <si>
    <t>US125581GQ55</t>
  </si>
  <si>
    <t>CKE INC</t>
  </si>
  <si>
    <t>CK</t>
  </si>
  <si>
    <t>'143436AK'</t>
  </si>
  <si>
    <t>US143436AK99</t>
  </si>
  <si>
    <t>CARMIKE CINEMAS</t>
  </si>
  <si>
    <t>CKEC</t>
  </si>
  <si>
    <t>'21871DAC'</t>
  </si>
  <si>
    <t>US21871DAC74</t>
  </si>
  <si>
    <t>'184496AJ'</t>
  </si>
  <si>
    <t>US184496AJ69</t>
  </si>
  <si>
    <t>'131477AH'</t>
  </si>
  <si>
    <t>US131477AH40</t>
  </si>
  <si>
    <t>'212015AH'</t>
  </si>
  <si>
    <t>US212015AH47</t>
  </si>
  <si>
    <t>'212015AJ'</t>
  </si>
  <si>
    <t>US212015AJ03</t>
  </si>
  <si>
    <t>'226373AB'</t>
  </si>
  <si>
    <t>US226373AB49</t>
  </si>
  <si>
    <t>CRSTWD PART/FIN</t>
  </si>
  <si>
    <t>'226373AF'</t>
  </si>
  <si>
    <t>US226373AF52</t>
  </si>
  <si>
    <t>'23109BAA'</t>
  </si>
  <si>
    <t>US23109BAA52</t>
  </si>
  <si>
    <t>'12612DAG'</t>
  </si>
  <si>
    <t>US12612DAG16</t>
  </si>
  <si>
    <t>'12623EAC'</t>
  </si>
  <si>
    <t>US12623EAC57</t>
  </si>
  <si>
    <t>'12621EAG'</t>
  </si>
  <si>
    <t>US12621EAG89</t>
  </si>
  <si>
    <t>CNO FINANCIAL</t>
  </si>
  <si>
    <t>'20903XAA'</t>
  </si>
  <si>
    <t>US20903XAA19</t>
  </si>
  <si>
    <t>CONSOLIDATED COM</t>
  </si>
  <si>
    <t>CNSL</t>
  </si>
  <si>
    <t>'20367QAB'</t>
  </si>
  <si>
    <t>US20367QAB32</t>
  </si>
  <si>
    <t>'20903GAA'</t>
  </si>
  <si>
    <t>US20903GAA85</t>
  </si>
  <si>
    <t>CONS CONTAINER</t>
  </si>
  <si>
    <t>CONCON</t>
  </si>
  <si>
    <t>'EJ358292'</t>
  </si>
  <si>
    <t>DE000A1G9JJ0</t>
  </si>
  <si>
    <t>CONTL RUBBER</t>
  </si>
  <si>
    <t>CONGR</t>
  </si>
  <si>
    <t>'785583AJ'</t>
  </si>
  <si>
    <t>US785583AJ42</t>
  </si>
  <si>
    <t>'22576EAA'</t>
  </si>
  <si>
    <t>US22576EAA55</t>
  </si>
  <si>
    <t>CRESCENT RES LLC</t>
  </si>
  <si>
    <t>CRERES</t>
  </si>
  <si>
    <t>'205768AJ'</t>
  </si>
  <si>
    <t>US205768AJ30</t>
  </si>
  <si>
    <t>'144577AF'</t>
  </si>
  <si>
    <t>US144577AF02</t>
  </si>
  <si>
    <t>CONSOL MINERALS</t>
  </si>
  <si>
    <t>'12686CBB'</t>
  </si>
  <si>
    <t>US12686CBB46</t>
  </si>
  <si>
    <t>'202608AL'</t>
  </si>
  <si>
    <t>US202608AL94</t>
  </si>
  <si>
    <t>'126634AA'</t>
  </si>
  <si>
    <t>US126634AA21</t>
  </si>
  <si>
    <t>CVR REF/COFF FIN</t>
  </si>
  <si>
    <t>'15671BAG'</t>
  </si>
  <si>
    <t>US15671BAG68</t>
  </si>
  <si>
    <t>'147448AH'</t>
  </si>
  <si>
    <t>US147448AH75</t>
  </si>
  <si>
    <t>'20605PAE'</t>
  </si>
  <si>
    <t>US20605PAE16</t>
  </si>
  <si>
    <t>'12543DAL'</t>
  </si>
  <si>
    <t>US12543DAL47</t>
  </si>
  <si>
    <t>'12543DAQ'</t>
  </si>
  <si>
    <t>US12543DAQ34</t>
  </si>
  <si>
    <t>'12543DAR'</t>
  </si>
  <si>
    <t>US12543DAR17</t>
  </si>
  <si>
    <t>'127693AC'</t>
  </si>
  <si>
    <t>US127693AC33</t>
  </si>
  <si>
    <t>'23306BAA'</t>
  </si>
  <si>
    <t>US23306BAA61</t>
  </si>
  <si>
    <t>CDR DB SUB</t>
  </si>
  <si>
    <t>DABR</t>
  </si>
  <si>
    <t>'236363AA'</t>
  </si>
  <si>
    <t>US236363AA58</t>
  </si>
  <si>
    <t>DEN DANSKE BANK</t>
  </si>
  <si>
    <t>DANBNK</t>
  </si>
  <si>
    <t>'604741AA'</t>
  </si>
  <si>
    <t>US604741AA68</t>
  </si>
  <si>
    <t>MIRROR PIK SA</t>
  </si>
  <si>
    <t>'256677AA'</t>
  </si>
  <si>
    <t>US256677AA32</t>
  </si>
  <si>
    <t>'23331ABD'</t>
  </si>
  <si>
    <t>US23331ABD00</t>
  </si>
  <si>
    <t>'23331ABE'</t>
  </si>
  <si>
    <t>US23331ABE82</t>
  </si>
  <si>
    <t>'25470XAH'</t>
  </si>
  <si>
    <t>US25470XAH89</t>
  </si>
  <si>
    <t>'25470XAJ'</t>
  </si>
  <si>
    <t>US25470XAJ46</t>
  </si>
  <si>
    <t>'24713EAC'</t>
  </si>
  <si>
    <t>US24713EAC12</t>
  </si>
  <si>
    <t>'24713EAF'</t>
  </si>
  <si>
    <t>US24713EAF43</t>
  </si>
  <si>
    <t>'248019AQ'</t>
  </si>
  <si>
    <t>US248019AQ46</t>
  </si>
  <si>
    <t>'261608AD'</t>
  </si>
  <si>
    <t>US261608AD58</t>
  </si>
  <si>
    <t>'26433UAA'</t>
  </si>
  <si>
    <t>US26433UAA34</t>
  </si>
  <si>
    <t>DUFRY FINANCE</t>
  </si>
  <si>
    <t>DUFSCA</t>
  </si>
  <si>
    <t>CH</t>
  </si>
  <si>
    <t>'23918KAP'</t>
  </si>
  <si>
    <t>US23918KAP30</t>
  </si>
  <si>
    <t>'26779YAC'</t>
  </si>
  <si>
    <t>US26779YAC30</t>
  </si>
  <si>
    <t>'280148AD'</t>
  </si>
  <si>
    <t>US280148AD97</t>
  </si>
  <si>
    <t>EDG</t>
  </si>
  <si>
    <t>'26835PAB'</t>
  </si>
  <si>
    <t>US26835PAB67</t>
  </si>
  <si>
    <t>EDP FINANCE BV</t>
  </si>
  <si>
    <t>ELEPOR</t>
  </si>
  <si>
    <t>PT</t>
  </si>
  <si>
    <t>'26835PAC'</t>
  </si>
  <si>
    <t>US26835PAC41</t>
  </si>
  <si>
    <t>'284138AN'</t>
  </si>
  <si>
    <t>US284138AN40</t>
  </si>
  <si>
    <t>'29084TAA'</t>
  </si>
  <si>
    <t>US29084TAA25</t>
  </si>
  <si>
    <t>'12514BAA'</t>
  </si>
  <si>
    <t>US12514BAA70</t>
  </si>
  <si>
    <t>CDRT HOLDING</t>
  </si>
  <si>
    <t>ENMC</t>
  </si>
  <si>
    <t>'23327BAK'</t>
  </si>
  <si>
    <t>US23327BAK98</t>
  </si>
  <si>
    <t>'29977HAC'</t>
  </si>
  <si>
    <t>US29977HAC43</t>
  </si>
  <si>
    <t>EVEREST ACQ LLC</t>
  </si>
  <si>
    <t>'29977HAA'</t>
  </si>
  <si>
    <t>US29977HAA86</t>
  </si>
  <si>
    <t>'268787AA'</t>
  </si>
  <si>
    <t>US268787AA67</t>
  </si>
  <si>
    <t>EP ENER/EVEREST</t>
  </si>
  <si>
    <t>'26883DAA'</t>
  </si>
  <si>
    <t>US26883DAA63</t>
  </si>
  <si>
    <t>EPL OIL &amp; GAS</t>
  </si>
  <si>
    <t>'26985UAC'</t>
  </si>
  <si>
    <t>US26985UAC18</t>
  </si>
  <si>
    <t>'269246BK'</t>
  </si>
  <si>
    <t>US269246BK91</t>
  </si>
  <si>
    <t>'269246BJ'</t>
  </si>
  <si>
    <t>US269246BJ29</t>
  </si>
  <si>
    <t>EVERTEC LLC/EVER</t>
  </si>
  <si>
    <t>'30066AAB'</t>
  </si>
  <si>
    <t>US30066AAB17</t>
  </si>
  <si>
    <t>'302941AK'</t>
  </si>
  <si>
    <t>US302941AK57</t>
  </si>
  <si>
    <t>'319963BE'</t>
  </si>
  <si>
    <t>US319963BE36</t>
  </si>
  <si>
    <t>'31620MAH'</t>
  </si>
  <si>
    <t>US31620MAH97</t>
  </si>
  <si>
    <t>'12545DAB'</t>
  </si>
  <si>
    <t>US12545DAB47</t>
  </si>
  <si>
    <t>'12545DAC'</t>
  </si>
  <si>
    <t>US12545DAC20</t>
  </si>
  <si>
    <t>'335934AA'</t>
  </si>
  <si>
    <t>US335934AA33</t>
  </si>
  <si>
    <t>FIRST QUANTUM</t>
  </si>
  <si>
    <t>FMCN</t>
  </si>
  <si>
    <t>FNP</t>
  </si>
  <si>
    <t>'31660BAB'</t>
  </si>
  <si>
    <t>US31660BAB71</t>
  </si>
  <si>
    <t>FRGI</t>
  </si>
  <si>
    <t>FRO</t>
  </si>
  <si>
    <t>'346091BF'</t>
  </si>
  <si>
    <t>US346091BF74</t>
  </si>
  <si>
    <t>'35906AAL'</t>
  </si>
  <si>
    <t>US35906AAL26</t>
  </si>
  <si>
    <t>'35906AAM'</t>
  </si>
  <si>
    <t>US35906AAM09</t>
  </si>
  <si>
    <t>'364725AL'</t>
  </si>
  <si>
    <t>US364725AL58</t>
  </si>
  <si>
    <t>'361652AA'</t>
  </si>
  <si>
    <t>US361652AA88</t>
  </si>
  <si>
    <t>GFI GROUP INC</t>
  </si>
  <si>
    <t>GFIG</t>
  </si>
  <si>
    <t>'37952TAA'</t>
  </si>
  <si>
    <t>US37952TAA43</t>
  </si>
  <si>
    <t>GLOBAL BRASS</t>
  </si>
  <si>
    <t>GLBRAS</t>
  </si>
  <si>
    <t>'377316AL'</t>
  </si>
  <si>
    <t>US377316AL89</t>
  </si>
  <si>
    <t>'37045XAD'</t>
  </si>
  <si>
    <t>US37045XAD84</t>
  </si>
  <si>
    <t>'38011MAQ'</t>
  </si>
  <si>
    <t>US38011MAQ15</t>
  </si>
  <si>
    <t>GMX RESOURCES</t>
  </si>
  <si>
    <t>GMXR</t>
  </si>
  <si>
    <t>'402635AA'</t>
  </si>
  <si>
    <t>US402635AA41</t>
  </si>
  <si>
    <t>GULFPORT ENERGY</t>
  </si>
  <si>
    <t>GPOR</t>
  </si>
  <si>
    <t>'389003AA'</t>
  </si>
  <si>
    <t>US389003AA28</t>
  </si>
  <si>
    <t>GRATON ECONOMIC</t>
  </si>
  <si>
    <t>GRATON</t>
  </si>
  <si>
    <t>'362251AA'</t>
  </si>
  <si>
    <t>US362251AA81</t>
  </si>
  <si>
    <t>GRD HOLDING III</t>
  </si>
  <si>
    <t>GRIDGE</t>
  </si>
  <si>
    <t>'384313AC'</t>
  </si>
  <si>
    <t>US384313AC63</t>
  </si>
  <si>
    <t>GRAFTECH INTL</t>
  </si>
  <si>
    <t>GTI</t>
  </si>
  <si>
    <t>'389375AF'</t>
  </si>
  <si>
    <t>US389375AF31</t>
  </si>
  <si>
    <t>'402040AG'</t>
  </si>
  <si>
    <t>US402040AG44</t>
  </si>
  <si>
    <t>GUITAR CENTER</t>
  </si>
  <si>
    <t>GTRC</t>
  </si>
  <si>
    <t>'30252FAA'</t>
  </si>
  <si>
    <t>US30252FAA66</t>
  </si>
  <si>
    <t>FGI OPERATING CO</t>
  </si>
  <si>
    <t>GWCN</t>
  </si>
  <si>
    <t>'398176AA'</t>
  </si>
  <si>
    <t>US398176AA53</t>
  </si>
  <si>
    <t>GRIFFEY INC/ FIN</t>
  </si>
  <si>
    <t>GYI</t>
  </si>
  <si>
    <t>'415855AA'</t>
  </si>
  <si>
    <t>US415855AA38</t>
  </si>
  <si>
    <t>HARRON COMM LP</t>
  </si>
  <si>
    <t>HARRON</t>
  </si>
  <si>
    <t>'44332PAA'</t>
  </si>
  <si>
    <t>US44332PAA93</t>
  </si>
  <si>
    <t>HUB INTL LTD</t>
  </si>
  <si>
    <t>'443628AA'</t>
  </si>
  <si>
    <t>US443628AA02</t>
  </si>
  <si>
    <t>HUDBAY MINERALS</t>
  </si>
  <si>
    <t>HBMCN</t>
  </si>
  <si>
    <t>'404121AF'</t>
  </si>
  <si>
    <t>US404121AF27</t>
  </si>
  <si>
    <t>'404121AG'</t>
  </si>
  <si>
    <t>US404121AG00</t>
  </si>
  <si>
    <t>'40415RAD'</t>
  </si>
  <si>
    <t>US40415RAD70</t>
  </si>
  <si>
    <t>HD SUPPLY INC</t>
  </si>
  <si>
    <t>HDSUPP</t>
  </si>
  <si>
    <t>'40415RAE'</t>
  </si>
  <si>
    <t>US40415RAE53</t>
  </si>
  <si>
    <t>'40415RAG'</t>
  </si>
  <si>
    <t>US40415RAG02</t>
  </si>
  <si>
    <t>'40415RAJ'</t>
  </si>
  <si>
    <t>US40415RAJ41</t>
  </si>
  <si>
    <t>'404030AD'</t>
  </si>
  <si>
    <t>US404030AD03</t>
  </si>
  <si>
    <t>'422680AE'</t>
  </si>
  <si>
    <t>US422680AE80</t>
  </si>
  <si>
    <t>HECKMANN CORP</t>
  </si>
  <si>
    <t>HEK</t>
  </si>
  <si>
    <t>'779102AA'</t>
  </si>
  <si>
    <t>US779102AA04</t>
  </si>
  <si>
    <t>ROUGH RID ES INC</t>
  </si>
  <si>
    <t>'427093AF'</t>
  </si>
  <si>
    <t>US427093AF63</t>
  </si>
  <si>
    <t>'427093AE'</t>
  </si>
  <si>
    <t>US427093AE98</t>
  </si>
  <si>
    <t>'40537QAA'</t>
  </si>
  <si>
    <t>US40537QAA85</t>
  </si>
  <si>
    <t>HALCON RESOURCES</t>
  </si>
  <si>
    <t>HKUS</t>
  </si>
  <si>
    <t>'40537QAC'</t>
  </si>
  <si>
    <t>US40537QAC42</t>
  </si>
  <si>
    <t>'43129TAA'</t>
  </si>
  <si>
    <t>US43129TAA07</t>
  </si>
  <si>
    <t>HIL PART LP/CORP</t>
  </si>
  <si>
    <t>HLND</t>
  </si>
  <si>
    <t>'421924BK'</t>
  </si>
  <si>
    <t>US421924BK63</t>
  </si>
  <si>
    <t>'421933AL'</t>
  </si>
  <si>
    <t>US421933AL62</t>
  </si>
  <si>
    <t>'67000XAL'</t>
  </si>
  <si>
    <t>US67000XAL01</t>
  </si>
  <si>
    <t>NOVELIS INC</t>
  </si>
  <si>
    <t>'67000XAM'</t>
  </si>
  <si>
    <t>US67000XAM83</t>
  </si>
  <si>
    <t>'436440AD'</t>
  </si>
  <si>
    <t>US436440AD33</t>
  </si>
  <si>
    <t>HOLOGIC INC</t>
  </si>
  <si>
    <t>'440543AL'</t>
  </si>
  <si>
    <t>US440543AL07</t>
  </si>
  <si>
    <t>'442488BU'</t>
  </si>
  <si>
    <t>US442488BU57</t>
  </si>
  <si>
    <t>'442488BR'</t>
  </si>
  <si>
    <t>US442488BR29</t>
  </si>
  <si>
    <t>'442488BS'</t>
  </si>
  <si>
    <t>US442488BS02</t>
  </si>
  <si>
    <t>'44049HAG'</t>
  </si>
  <si>
    <t>US44049HAG83</t>
  </si>
  <si>
    <t>'44107TAQ'</t>
  </si>
  <si>
    <t>US44107TAQ94</t>
  </si>
  <si>
    <t>'44107TAT'</t>
  </si>
  <si>
    <t>US44107TAT34</t>
  </si>
  <si>
    <t>'44107TAS'</t>
  </si>
  <si>
    <t>US44107TAS50</t>
  </si>
  <si>
    <t>'40416GAA'</t>
  </si>
  <si>
    <t>US40416GAA67</t>
  </si>
  <si>
    <t>HDTFS INC</t>
  </si>
  <si>
    <t>'40416GAC'</t>
  </si>
  <si>
    <t>US40416GAC24</t>
  </si>
  <si>
    <t>'44701QAY'</t>
  </si>
  <si>
    <t>US44701QAY89</t>
  </si>
  <si>
    <t>'404398AA'</t>
  </si>
  <si>
    <t>US404398AA77</t>
  </si>
  <si>
    <t>HVB FUND TRUST</t>
  </si>
  <si>
    <t>HVB</t>
  </si>
  <si>
    <t>'428302AA'</t>
  </si>
  <si>
    <t>US428302AA14</t>
  </si>
  <si>
    <t>INTERNATIONAL AU</t>
  </si>
  <si>
    <t>'46422WAA'</t>
  </si>
  <si>
    <t>US46422WAA09</t>
  </si>
  <si>
    <t>ISABELLE ACQ SUB</t>
  </si>
  <si>
    <t>'450913AC'</t>
  </si>
  <si>
    <t>US450913AC25</t>
  </si>
  <si>
    <t>IAMGOLD CORP</t>
  </si>
  <si>
    <t>IMGCN</t>
  </si>
  <si>
    <t>'457983AC'</t>
  </si>
  <si>
    <t>US457983AC82</t>
  </si>
  <si>
    <t>INMET MINING</t>
  </si>
  <si>
    <t>IMNCN</t>
  </si>
  <si>
    <t>INEOS GROUP HOLD</t>
  </si>
  <si>
    <t>'44984WAE'</t>
  </si>
  <si>
    <t>US44984WAE75</t>
  </si>
  <si>
    <t>'45779GAA'</t>
  </si>
  <si>
    <t>US45779GAA67</t>
  </si>
  <si>
    <t>INNOVATION VEN/F</t>
  </si>
  <si>
    <t>INNOVT</t>
  </si>
  <si>
    <t>'45824TAK'</t>
  </si>
  <si>
    <t>US45824TAK16</t>
  </si>
  <si>
    <t>'45824TAL'</t>
  </si>
  <si>
    <t>US45824TAL98</t>
  </si>
  <si>
    <t>'456837AC'</t>
  </si>
  <si>
    <t>US456837AC74</t>
  </si>
  <si>
    <t>ING GROEP NV</t>
  </si>
  <si>
    <t>INTNED</t>
  </si>
  <si>
    <t>'46284PAP'</t>
  </si>
  <si>
    <t>US46284PAP99</t>
  </si>
  <si>
    <t>'464592AN'</t>
  </si>
  <si>
    <t>US464592AN47</t>
  </si>
  <si>
    <t>'460933AK'</t>
  </si>
  <si>
    <t>US460933AK04</t>
  </si>
  <si>
    <t>'47758PAH'</t>
  </si>
  <si>
    <t>US47758PAH29</t>
  </si>
  <si>
    <t>JO-ANN HOLDCO</t>
  </si>
  <si>
    <t>'466313AG'</t>
  </si>
  <si>
    <t>US466313AG80</t>
  </si>
  <si>
    <t>'730481AF'</t>
  </si>
  <si>
    <t>US730481AF52</t>
  </si>
  <si>
    <t>'48123VAB'</t>
  </si>
  <si>
    <t>US48123VAB80</t>
  </si>
  <si>
    <t>J2 GLOBAL COMM</t>
  </si>
  <si>
    <t>JCOM</t>
  </si>
  <si>
    <t>'483007AE'</t>
  </si>
  <si>
    <t>US483007AE05</t>
  </si>
  <si>
    <t>KAISER ALUMINUM</t>
  </si>
  <si>
    <t>KALU</t>
  </si>
  <si>
    <t>'48666KAR'</t>
  </si>
  <si>
    <t>US48666KAR05</t>
  </si>
  <si>
    <t>'50015QAB'</t>
  </si>
  <si>
    <t>US50015QAB68</t>
  </si>
  <si>
    <t>'41754WAN'</t>
  </si>
  <si>
    <t>US41754WAN11</t>
  </si>
  <si>
    <t>'505742AA'</t>
  </si>
  <si>
    <t>US505742AA41</t>
  </si>
  <si>
    <t>LADDER CAP FINAN</t>
  </si>
  <si>
    <t>LADCAP</t>
  </si>
  <si>
    <t>'513075BB'</t>
  </si>
  <si>
    <t>US513075BB65</t>
  </si>
  <si>
    <t>'513075BC'</t>
  </si>
  <si>
    <t>US513075BC49</t>
  </si>
  <si>
    <t>LANMED</t>
  </si>
  <si>
    <t>'518613AD'</t>
  </si>
  <si>
    <t>US518613AD62</t>
  </si>
  <si>
    <t>'52989LAF'</t>
  </si>
  <si>
    <t>US52989LAF67</t>
  </si>
  <si>
    <t>'90345WAB'</t>
  </si>
  <si>
    <t>US90345WAB00</t>
  </si>
  <si>
    <t>US AIR 2012-1B</t>
  </si>
  <si>
    <t>'90345WAC'</t>
  </si>
  <si>
    <t>US90345WAC82</t>
  </si>
  <si>
    <t>US AIR 2012-1C</t>
  </si>
  <si>
    <t>'526057BH'</t>
  </si>
  <si>
    <t>US526057BH63</t>
  </si>
  <si>
    <t>'526057BM'</t>
  </si>
  <si>
    <t>US526057BM58</t>
  </si>
  <si>
    <t>'52736RBD'</t>
  </si>
  <si>
    <t>US52736RBD35</t>
  </si>
  <si>
    <t>'52490FAA'</t>
  </si>
  <si>
    <t>US52490FAA21</t>
  </si>
  <si>
    <t>LEGEND ACQ SUB</t>
  </si>
  <si>
    <t>LGNDAQ</t>
  </si>
  <si>
    <t>'536022AK'</t>
  </si>
  <si>
    <t>US536022AK29</t>
  </si>
  <si>
    <t>LIBERTY MEDIA</t>
  </si>
  <si>
    <t>'514666AJ'</t>
  </si>
  <si>
    <t>US514666AJ53</t>
  </si>
  <si>
    <t>LAND O'LAKES INC</t>
  </si>
  <si>
    <t>'4041A2AF'</t>
  </si>
  <si>
    <t>US4041A2AF14</t>
  </si>
  <si>
    <t>HBOS PLC</t>
  </si>
  <si>
    <t>'4041A2AH'</t>
  </si>
  <si>
    <t>US4041A2AH79</t>
  </si>
  <si>
    <t>'539439AC'</t>
  </si>
  <si>
    <t>US539439AC38</t>
  </si>
  <si>
    <t>'53278TAA'</t>
  </si>
  <si>
    <t>US53278TAA88</t>
  </si>
  <si>
    <t>LINC USA/LINC EN</t>
  </si>
  <si>
    <t>LNCAU</t>
  </si>
  <si>
    <t>'51509BAC'</t>
  </si>
  <si>
    <t>US51509BAC81</t>
  </si>
  <si>
    <t>LANDRY'S INC</t>
  </si>
  <si>
    <t>'516807AE'</t>
  </si>
  <si>
    <t>US516807AE46</t>
  </si>
  <si>
    <t>'54222RAB'</t>
  </si>
  <si>
    <t>US54222RAB50</t>
  </si>
  <si>
    <t>'52602EAD'</t>
  </si>
  <si>
    <t>US52602EAD40</t>
  </si>
  <si>
    <t>'546347AH'</t>
  </si>
  <si>
    <t>US546347AH88</t>
  </si>
  <si>
    <t>'85571NAA'</t>
  </si>
  <si>
    <t>US85571NAA72</t>
  </si>
  <si>
    <t>STARZ LLC/FIN CO</t>
  </si>
  <si>
    <t>LSTZA</t>
  </si>
  <si>
    <t>'527298AU'</t>
  </si>
  <si>
    <t>US527298AU72</t>
  </si>
  <si>
    <t>'527298AT'</t>
  </si>
  <si>
    <t>US527298AT00</t>
  </si>
  <si>
    <t>'52729NBU'</t>
  </si>
  <si>
    <t>US52729NBU37</t>
  </si>
  <si>
    <t>'527298AV'</t>
  </si>
  <si>
    <t>US527298AV55</t>
  </si>
  <si>
    <t>'45672NAB'</t>
  </si>
  <si>
    <t>US45672NAB73</t>
  </si>
  <si>
    <t>INFOR US INC</t>
  </si>
  <si>
    <t>'45672NAA'</t>
  </si>
  <si>
    <t>US45672NAA90</t>
  </si>
  <si>
    <t>'61238QAA'</t>
  </si>
  <si>
    <t>US61238QAA67</t>
  </si>
  <si>
    <t>MONTELL FIN BV</t>
  </si>
  <si>
    <t>LYB</t>
  </si>
  <si>
    <t>'552081AD'</t>
  </si>
  <si>
    <t>US552081AD31</t>
  </si>
  <si>
    <t>'552081AK'</t>
  </si>
  <si>
    <t>US552081AK73</t>
  </si>
  <si>
    <t>'552081AG'</t>
  </si>
  <si>
    <t>US552081AG61</t>
  </si>
  <si>
    <t>'538034AF'</t>
  </si>
  <si>
    <t>US538034AF69</t>
  </si>
  <si>
    <t>'200641AA'</t>
  </si>
  <si>
    <t>US200641AA66</t>
  </si>
  <si>
    <t>COMMERCE GROUP</t>
  </si>
  <si>
    <t>MAPSM</t>
  </si>
  <si>
    <t>MASONITE INTERNA</t>
  </si>
  <si>
    <t>MASWF</t>
  </si>
  <si>
    <t>'57701RAA'</t>
  </si>
  <si>
    <t>US57701RAA05</t>
  </si>
  <si>
    <t>MATTAMY GROUP</t>
  </si>
  <si>
    <t>MATHOM</t>
  </si>
  <si>
    <t>'58445MAP'</t>
  </si>
  <si>
    <t>US58445MAP77</t>
  </si>
  <si>
    <t>'58446VAF'</t>
  </si>
  <si>
    <t>US58446VAF85</t>
  </si>
  <si>
    <t>'608753AC'</t>
  </si>
  <si>
    <t>US608753AC39</t>
  </si>
  <si>
    <t>MOLYCORP INC</t>
  </si>
  <si>
    <t>MCP</t>
  </si>
  <si>
    <t>'59870XAA'</t>
  </si>
  <si>
    <t>US59870XAA81</t>
  </si>
  <si>
    <t>MCRON FINANCE SU</t>
  </si>
  <si>
    <t>'552704AB'</t>
  </si>
  <si>
    <t>US552704AB48</t>
  </si>
  <si>
    <t>'412690AC'</t>
  </si>
  <si>
    <t>US412690AC32</t>
  </si>
  <si>
    <t>'552953BZ'</t>
  </si>
  <si>
    <t>US552953BZ39</t>
  </si>
  <si>
    <t>'55973BAA'</t>
  </si>
  <si>
    <t>US55973BAA08</t>
  </si>
  <si>
    <t>MAGNUM HUNTER</t>
  </si>
  <si>
    <t>MHR</t>
  </si>
  <si>
    <t>'594087AS'</t>
  </si>
  <si>
    <t>US594087AS71</t>
  </si>
  <si>
    <t>MICHAEL FOODS GR</t>
  </si>
  <si>
    <t>'599908AG'</t>
  </si>
  <si>
    <t>US599908AG55</t>
  </si>
  <si>
    <t>'61534JAG'</t>
  </si>
  <si>
    <t>US61534JAG04</t>
  </si>
  <si>
    <t>MOOD MEDIA CORP</t>
  </si>
  <si>
    <t>MMCN</t>
  </si>
  <si>
    <t>'60877UAY'</t>
  </si>
  <si>
    <t>US60877UAY38</t>
  </si>
  <si>
    <t>'55336TAA'</t>
  </si>
  <si>
    <t>US55336TAA34</t>
  </si>
  <si>
    <t>MPM ESCRW/MPM FI</t>
  </si>
  <si>
    <t>'59804VAA'</t>
  </si>
  <si>
    <t>US59804VAA35</t>
  </si>
  <si>
    <t>MIDSTATES PETRO</t>
  </si>
  <si>
    <t>MPO</t>
  </si>
  <si>
    <t>'59001AAQ'</t>
  </si>
  <si>
    <t>US59001AAQ58</t>
  </si>
  <si>
    <t>'460377AB'</t>
  </si>
  <si>
    <t>US460377AB08</t>
  </si>
  <si>
    <t>INTL STEEL GROUP</t>
  </si>
  <si>
    <t>'03938LAF'</t>
  </si>
  <si>
    <t>US03938LAF13</t>
  </si>
  <si>
    <t>ARCELORMITTAL</t>
  </si>
  <si>
    <t>'03938LAL'</t>
  </si>
  <si>
    <t>US03938LAL80</t>
  </si>
  <si>
    <t>'03938LAM'</t>
  </si>
  <si>
    <t>US03938LAM63</t>
  </si>
  <si>
    <t>'03938LAP'</t>
  </si>
  <si>
    <t>US03938LAP94</t>
  </si>
  <si>
    <t>'03938LAR'</t>
  </si>
  <si>
    <t>US03938LAR50</t>
  </si>
  <si>
    <t>'03938LAQ'</t>
  </si>
  <si>
    <t>US03938LAQ77</t>
  </si>
  <si>
    <t>'03938LAT'</t>
  </si>
  <si>
    <t>US03938LAT17</t>
  </si>
  <si>
    <t>'03938LAU'</t>
  </si>
  <si>
    <t>US03938LAU89</t>
  </si>
  <si>
    <t>'03938LAS'</t>
  </si>
  <si>
    <t>US03938LAS34</t>
  </si>
  <si>
    <t>'03938LAV'</t>
  </si>
  <si>
    <t>US03938LAV62</t>
  </si>
  <si>
    <t>'03938LAW'</t>
  </si>
  <si>
    <t>US03938LAW46</t>
  </si>
  <si>
    <t>'03938LAX'</t>
  </si>
  <si>
    <t>US03938LAX29</t>
  </si>
  <si>
    <t>'563571AJ'</t>
  </si>
  <si>
    <t>US563571AJ70</t>
  </si>
  <si>
    <t>'570506AQ'</t>
  </si>
  <si>
    <t>US570506AQ84</t>
  </si>
  <si>
    <t>MIDWEST GMN-CALL</t>
  </si>
  <si>
    <t>MAXIM CRANE WORK</t>
  </si>
  <si>
    <t>'65557XAA'</t>
  </si>
  <si>
    <t>US65557XAA54</t>
  </si>
  <si>
    <t>NORD ANGLIA</t>
  </si>
  <si>
    <t>NAELN</t>
  </si>
  <si>
    <t>'65548PAC'</t>
  </si>
  <si>
    <t>CA65548PAC01</t>
  </si>
  <si>
    <t>NORBORD INC</t>
  </si>
  <si>
    <t>'63530QAD'</t>
  </si>
  <si>
    <t>US63530QAD16</t>
  </si>
  <si>
    <t>'62886EAE'</t>
  </si>
  <si>
    <t>US62886EAE86</t>
  </si>
  <si>
    <t>NCR CORP</t>
  </si>
  <si>
    <t>'65440KAB'</t>
  </si>
  <si>
    <t>US65440KAB26</t>
  </si>
  <si>
    <t>DOSWELL ENERGY</t>
  </si>
  <si>
    <t>'64083AAA'</t>
  </si>
  <si>
    <t>US64083AAA16</t>
  </si>
  <si>
    <t>NESCO LLC</t>
  </si>
  <si>
    <t>NESCOL</t>
  </si>
  <si>
    <t>'65339VAB'</t>
  </si>
  <si>
    <t>US65339VAB27</t>
  </si>
  <si>
    <t>'651290AQ'</t>
  </si>
  <si>
    <t>US651290AQ17</t>
  </si>
  <si>
    <t>'644535AD'</t>
  </si>
  <si>
    <t>US644535AD87</t>
  </si>
  <si>
    <t>NEW GOLD INC</t>
  </si>
  <si>
    <t>NGDCN</t>
  </si>
  <si>
    <t>'644535AF'</t>
  </si>
  <si>
    <t>US644535AF36</t>
  </si>
  <si>
    <t>'87612BAL'</t>
  </si>
  <si>
    <t>US87612BAL62</t>
  </si>
  <si>
    <t>'62912XAD'</t>
  </si>
  <si>
    <t>US62912XAD66</t>
  </si>
  <si>
    <t>NIPSTL</t>
  </si>
  <si>
    <t>'65409QAZ'</t>
  </si>
  <si>
    <t>US65409QAZ54</t>
  </si>
  <si>
    <t>'665531AB'</t>
  </si>
  <si>
    <t>US665531AB54</t>
  </si>
  <si>
    <t>NORTHERN OIL</t>
  </si>
  <si>
    <t>NOG</t>
  </si>
  <si>
    <t>'654902AB'</t>
  </si>
  <si>
    <t>US654902AB18</t>
  </si>
  <si>
    <t>NOKIA CORP</t>
  </si>
  <si>
    <t>NOKIA</t>
  </si>
  <si>
    <t>'654902AC'</t>
  </si>
  <si>
    <t>US654902AC90</t>
  </si>
  <si>
    <t>NORCRA</t>
  </si>
  <si>
    <t>'629377BT'</t>
  </si>
  <si>
    <t>US629377BT80</t>
  </si>
  <si>
    <t>NSM</t>
  </si>
  <si>
    <t>'63860UAD'</t>
  </si>
  <si>
    <t>US63860UAD28</t>
  </si>
  <si>
    <t>'63860UAF'</t>
  </si>
  <si>
    <t>US63860UAF75</t>
  </si>
  <si>
    <t>'63860UAG'</t>
  </si>
  <si>
    <t>US63860UAG58</t>
  </si>
  <si>
    <t>'67059TAA'</t>
  </si>
  <si>
    <t>US67059TAA34</t>
  </si>
  <si>
    <t>NUSTAR LOGISTICS</t>
  </si>
  <si>
    <t>NSUS</t>
  </si>
  <si>
    <t>'67059TAB'</t>
  </si>
  <si>
    <t>US67059TAB17</t>
  </si>
  <si>
    <t>'67059TAC'</t>
  </si>
  <si>
    <t>US67059TAC99</t>
  </si>
  <si>
    <t>'665828AD'</t>
  </si>
  <si>
    <t>US665828AD13</t>
  </si>
  <si>
    <t>NTI</t>
  </si>
  <si>
    <t>NTK</t>
  </si>
  <si>
    <t>'656559BR'</t>
  </si>
  <si>
    <t>US656559BR10</t>
  </si>
  <si>
    <t>'02079DAA'</t>
  </si>
  <si>
    <t>US02079DAA19</t>
  </si>
  <si>
    <t>ALPHABET HLDNG</t>
  </si>
  <si>
    <t>'67020YAD'</t>
  </si>
  <si>
    <t>US67020YAD22</t>
  </si>
  <si>
    <t>NUANCE COMMUNIC</t>
  </si>
  <si>
    <t>NUAN</t>
  </si>
  <si>
    <t>'67051XAA'</t>
  </si>
  <si>
    <t>US67051XAA28</t>
  </si>
  <si>
    <t>NUFARM AUS LTD</t>
  </si>
  <si>
    <t>NUFARM</t>
  </si>
  <si>
    <t>'67090FAF'</t>
  </si>
  <si>
    <t>US67090FAF36</t>
  </si>
  <si>
    <t>'67090FAG'</t>
  </si>
  <si>
    <t>US67090FAG19</t>
  </si>
  <si>
    <t>NEW PLAN REALTY</t>
  </si>
  <si>
    <t>'65336YAH'</t>
  </si>
  <si>
    <t>US65336YAH62</t>
  </si>
  <si>
    <t>'674215AE'</t>
  </si>
  <si>
    <t>US674215AE80</t>
  </si>
  <si>
    <t>'262049AA'</t>
  </si>
  <si>
    <t>US262049AA72</t>
  </si>
  <si>
    <t>DRILL RIGS HLDS</t>
  </si>
  <si>
    <t>'681936AZ'</t>
  </si>
  <si>
    <t>US681936AZ39</t>
  </si>
  <si>
    <t>'680665AH'</t>
  </si>
  <si>
    <t>US680665AH97</t>
  </si>
  <si>
    <t>ONCJ</t>
  </si>
  <si>
    <t>'63080TAD'</t>
  </si>
  <si>
    <t>US63080TAD90</t>
  </si>
  <si>
    <t>'694184AA'</t>
  </si>
  <si>
    <t>US694184AA06</t>
  </si>
  <si>
    <t>PACIFIC DRILLING</t>
  </si>
  <si>
    <t>PACDUS</t>
  </si>
  <si>
    <t>'05367AAA'</t>
  </si>
  <si>
    <t>US05367AAA16</t>
  </si>
  <si>
    <t>AVIATION CAPITAL</t>
  </si>
  <si>
    <t>PACLIF</t>
  </si>
  <si>
    <t>'05367AAD'</t>
  </si>
  <si>
    <t>US05367AAD54</t>
  </si>
  <si>
    <t>'70959WAD'</t>
  </si>
  <si>
    <t>US70959WAD56</t>
  </si>
  <si>
    <t>PENSKE AUTO GRP</t>
  </si>
  <si>
    <t>'74112BAH'</t>
  </si>
  <si>
    <t>US74112BAH87</t>
  </si>
  <si>
    <t>'69327RAA'</t>
  </si>
  <si>
    <t>US69327RAA95</t>
  </si>
  <si>
    <t>PDC ENERGY INC</t>
  </si>
  <si>
    <t>PDCE</t>
  </si>
  <si>
    <t>'740212AE'</t>
  </si>
  <si>
    <t>US740212AE58</t>
  </si>
  <si>
    <t>PEP</t>
  </si>
  <si>
    <t>'71535PAA'</t>
  </si>
  <si>
    <t>US71535PAA75</t>
  </si>
  <si>
    <t>PERSTORP HOLDING</t>
  </si>
  <si>
    <t>PERHOL</t>
  </si>
  <si>
    <t>'71535PAC'</t>
  </si>
  <si>
    <t>US71535PAC32</t>
  </si>
  <si>
    <t>PES</t>
  </si>
  <si>
    <t>'71601UAA'</t>
  </si>
  <si>
    <t>US71601UAA51</t>
  </si>
  <si>
    <t>PETCO HOLDINGS</t>
  </si>
  <si>
    <t>'977584AA'</t>
  </si>
  <si>
    <t>US977584AA92</t>
  </si>
  <si>
    <t>WOK ACQUISITION</t>
  </si>
  <si>
    <t>PFCB</t>
  </si>
  <si>
    <t>'729416AU'</t>
  </si>
  <si>
    <t>US729416AU14</t>
  </si>
  <si>
    <t>'693320AR'</t>
  </si>
  <si>
    <t>US693320AR46</t>
  </si>
  <si>
    <t>'71944MAA'</t>
  </si>
  <si>
    <t>US71944MAA99</t>
  </si>
  <si>
    <t>PHYSIOTHERAY AS</t>
  </si>
  <si>
    <t>PHYSTP</t>
  </si>
  <si>
    <t>PITTGL</t>
  </si>
  <si>
    <t>'62941YAB'</t>
  </si>
  <si>
    <t>US62941YAB39</t>
  </si>
  <si>
    <t>JAGUAR HLD/MERGE</t>
  </si>
  <si>
    <t>'47009RAA'</t>
  </si>
  <si>
    <t>US47009RAA05</t>
  </si>
  <si>
    <t>JAG HOLD CO I</t>
  </si>
  <si>
    <t>'693522AD'</t>
  </si>
  <si>
    <t>US693522AD63</t>
  </si>
  <si>
    <t>PQ CORP</t>
  </si>
  <si>
    <t>PQCOR</t>
  </si>
  <si>
    <t>'74308TAB'</t>
  </si>
  <si>
    <t>US74308TAB61</t>
  </si>
  <si>
    <t>'702150AA'</t>
  </si>
  <si>
    <t>US702150AA15</t>
  </si>
  <si>
    <t>PARTY CITY HLDG</t>
  </si>
  <si>
    <t>PRTY</t>
  </si>
  <si>
    <t>'83084LAA'</t>
  </si>
  <si>
    <t>US83084LAA61</t>
  </si>
  <si>
    <t>SKY GROWTH ACQUI</t>
  </si>
  <si>
    <t>PRX</t>
  </si>
  <si>
    <t>'745310AE'</t>
  </si>
  <si>
    <t>US745310AE25</t>
  </si>
  <si>
    <t>'69366AAF'</t>
  </si>
  <si>
    <t>US69366AAF75</t>
  </si>
  <si>
    <t>'698657AM'</t>
  </si>
  <si>
    <t>US698657AM50</t>
  </si>
  <si>
    <t>'14879EAC'</t>
  </si>
  <si>
    <t>US14879EAC21</t>
  </si>
  <si>
    <t>CATALENT PHARMA</t>
  </si>
  <si>
    <t>'70788TAA'</t>
  </si>
  <si>
    <t>US70788TAA51</t>
  </si>
  <si>
    <t>'726505AM'</t>
  </si>
  <si>
    <t>US726505AM20</t>
  </si>
  <si>
    <t>'726505AN'</t>
  </si>
  <si>
    <t>US726505AN03</t>
  </si>
  <si>
    <t>'726505AP'</t>
  </si>
  <si>
    <t>US726505AP50</t>
  </si>
  <si>
    <t>'743494AC'</t>
  </si>
  <si>
    <t>US743494AC04</t>
  </si>
  <si>
    <t>'92658TAQ'</t>
  </si>
  <si>
    <t>US92658TAQ13</t>
  </si>
  <si>
    <t>'74819RAN'</t>
  </si>
  <si>
    <t>US74819RAN61</t>
  </si>
  <si>
    <t>'74733VAC'</t>
  </si>
  <si>
    <t>US74733VAC46</t>
  </si>
  <si>
    <t>'74734XAB'</t>
  </si>
  <si>
    <t>US74734XAB10</t>
  </si>
  <si>
    <t>QR ENERGY/QRE FI</t>
  </si>
  <si>
    <t>QRE</t>
  </si>
  <si>
    <t>'747262AG'</t>
  </si>
  <si>
    <t>US747262AG84</t>
  </si>
  <si>
    <t>'767754CD'</t>
  </si>
  <si>
    <t>US767754CD47</t>
  </si>
  <si>
    <t>'576442AD'</t>
  </si>
  <si>
    <t>US576442AD91</t>
  </si>
  <si>
    <t>MASTROS RESTAURA</t>
  </si>
  <si>
    <t>'780153AU'</t>
  </si>
  <si>
    <t>US780153AU63</t>
  </si>
  <si>
    <t>'749951AA'</t>
  </si>
  <si>
    <t>US749951AA74</t>
  </si>
  <si>
    <t>RADIO SYSTEMS CO</t>
  </si>
  <si>
    <t>RDIO</t>
  </si>
  <si>
    <t>RED OAK POWER</t>
  </si>
  <si>
    <t>REDOAK</t>
  </si>
  <si>
    <t>'759219AB'</t>
  </si>
  <si>
    <t>US759219AB47</t>
  </si>
  <si>
    <t>'76116AAA'</t>
  </si>
  <si>
    <t>US76116AAA60</t>
  </si>
  <si>
    <t>RESOLUTE ENERGY</t>
  </si>
  <si>
    <t>REN</t>
  </si>
  <si>
    <t>PACTIV LLC</t>
  </si>
  <si>
    <t>'761735AB'</t>
  </si>
  <si>
    <t>US761735AB55</t>
  </si>
  <si>
    <t>'761735AK'</t>
  </si>
  <si>
    <t>US761735AK54</t>
  </si>
  <si>
    <t>'761735AL'</t>
  </si>
  <si>
    <t>US761735AL38</t>
  </si>
  <si>
    <t>'761735AG'</t>
  </si>
  <si>
    <t>US761735AG43</t>
  </si>
  <si>
    <t>'761735AH'</t>
  </si>
  <si>
    <t>US761735AH26</t>
  </si>
  <si>
    <t>'761735AD'</t>
  </si>
  <si>
    <t>US761735AD12</t>
  </si>
  <si>
    <t>'761735AF'</t>
  </si>
  <si>
    <t>US761735AF69</t>
  </si>
  <si>
    <t>'761735AN'</t>
  </si>
  <si>
    <t>US761735AN93</t>
  </si>
  <si>
    <t>'003687AB'</t>
  </si>
  <si>
    <t>US003687AB68</t>
  </si>
  <si>
    <t>RFP</t>
  </si>
  <si>
    <t>'75886AAG'</t>
  </si>
  <si>
    <t>US75886AAG31</t>
  </si>
  <si>
    <t>RYMAN HOSP</t>
  </si>
  <si>
    <t>RHP</t>
  </si>
  <si>
    <t>'76882AAA'</t>
  </si>
  <si>
    <t>US76882AAA88</t>
  </si>
  <si>
    <t>RIVERS PITTSBURG</t>
  </si>
  <si>
    <t>RIVPIT</t>
  </si>
  <si>
    <t>'772739AM'</t>
  </si>
  <si>
    <t>US772739AM06</t>
  </si>
  <si>
    <t>'772739AN'</t>
  </si>
  <si>
    <t>US772739AN88</t>
  </si>
  <si>
    <t>RLGY</t>
  </si>
  <si>
    <t>'774477AJ'</t>
  </si>
  <si>
    <t>US774477AJ29</t>
  </si>
  <si>
    <t>ROCKWOOD SPECIAL</t>
  </si>
  <si>
    <t>ROC</t>
  </si>
  <si>
    <t>'776361AC'</t>
  </si>
  <si>
    <t>US776361AC12</t>
  </si>
  <si>
    <t>'781182AA'</t>
  </si>
  <si>
    <t>US781182AA86</t>
  </si>
  <si>
    <t>RUBY TUESDAY</t>
  </si>
  <si>
    <t>RT</t>
  </si>
  <si>
    <t>'750323AD'</t>
  </si>
  <si>
    <t>US750323AD96</t>
  </si>
  <si>
    <t>'449934AB'</t>
  </si>
  <si>
    <t>US449934AB49</t>
  </si>
  <si>
    <t>'449934AC'</t>
  </si>
  <si>
    <t>US449934AC22</t>
  </si>
  <si>
    <t>'78375RAA'</t>
  </si>
  <si>
    <t>US78375RAA14</t>
  </si>
  <si>
    <t>RYERSON INC/JOE</t>
  </si>
  <si>
    <t>'78375RAC'</t>
  </si>
  <si>
    <t>US78375RAC79</t>
  </si>
  <si>
    <t>'783764AR'</t>
  </si>
  <si>
    <t>US783764AR48</t>
  </si>
  <si>
    <t>'852061AM'</t>
  </si>
  <si>
    <t>US852061AM20</t>
  </si>
  <si>
    <t>'852061AP'</t>
  </si>
  <si>
    <t>US852061AP50</t>
  </si>
  <si>
    <t>'852061AR'</t>
  </si>
  <si>
    <t>US852061AR17</t>
  </si>
  <si>
    <t>'852061AS'</t>
  </si>
  <si>
    <t>US852061AS99</t>
  </si>
  <si>
    <t>'83545GAU'</t>
  </si>
  <si>
    <t>US83545GAU67</t>
  </si>
  <si>
    <t>'80281RAC'</t>
  </si>
  <si>
    <t>US80281RAC60</t>
  </si>
  <si>
    <t>SANTANDER FIN PF</t>
  </si>
  <si>
    <t>SANTAN</t>
  </si>
  <si>
    <t>'78401FAE'</t>
  </si>
  <si>
    <t>US78401FAE79</t>
  </si>
  <si>
    <t>'78388JAP'</t>
  </si>
  <si>
    <t>US78388JAP12</t>
  </si>
  <si>
    <t>SBA COMMUNICATIO</t>
  </si>
  <si>
    <t>'829259AH'</t>
  </si>
  <si>
    <t>US829259AH35</t>
  </si>
  <si>
    <t>'79546VAJ'</t>
  </si>
  <si>
    <t>US79546VAJ52</t>
  </si>
  <si>
    <t>'79546VAH'</t>
  </si>
  <si>
    <t>US79546VAH96</t>
  </si>
  <si>
    <t>'817565BW'</t>
  </si>
  <si>
    <t>US817565BW39</t>
  </si>
  <si>
    <t>SERVICE CORP</t>
  </si>
  <si>
    <t>'80007PAQ'</t>
  </si>
  <si>
    <t>US80007PAQ28</t>
  </si>
  <si>
    <t>'80007PAT'</t>
  </si>
  <si>
    <t>US80007PAT66</t>
  </si>
  <si>
    <t>'867363AV'</t>
  </si>
  <si>
    <t>US867363AV55</t>
  </si>
  <si>
    <t>SUNGARD DATA</t>
  </si>
  <si>
    <t>'570362AB'</t>
  </si>
  <si>
    <t>US570362AB92</t>
  </si>
  <si>
    <t>MARITIME &amp; NORTH</t>
  </si>
  <si>
    <t>'81211KAS'</t>
  </si>
  <si>
    <t>US81211KAS96</t>
  </si>
  <si>
    <t>'81753FAA'</t>
  </si>
  <si>
    <t>US81753FAA30</t>
  </si>
  <si>
    <t>SER SIM HOLD LLC</t>
  </si>
  <si>
    <t>SERSIM</t>
  </si>
  <si>
    <t>'81787RAC'</t>
  </si>
  <si>
    <t>US81787RAC34</t>
  </si>
  <si>
    <t>'832248AV'</t>
  </si>
  <si>
    <t>US832248AV01</t>
  </si>
  <si>
    <t>'45031UBP'</t>
  </si>
  <si>
    <t>US45031UBP57</t>
  </si>
  <si>
    <t>'45031UBQ'</t>
  </si>
  <si>
    <t>US45031UBQ31</t>
  </si>
  <si>
    <t>'870738AK'</t>
  </si>
  <si>
    <t>US870738AK76</t>
  </si>
  <si>
    <t>'870738AL'</t>
  </si>
  <si>
    <t>US870738AL59</t>
  </si>
  <si>
    <t>'80874YAL'</t>
  </si>
  <si>
    <t>US80874YAL48</t>
  </si>
  <si>
    <t>'84302RAA'</t>
  </si>
  <si>
    <t>US84302RAA77</t>
  </si>
  <si>
    <t>LOGO MERGER SUB</t>
  </si>
  <si>
    <t>'861642AM'</t>
  </si>
  <si>
    <t>US861642AM86</t>
  </si>
  <si>
    <t>'82088KAB'</t>
  </si>
  <si>
    <t>US82088KAB44</t>
  </si>
  <si>
    <t>'82088NAA'</t>
  </si>
  <si>
    <t>US82088NAA00</t>
  </si>
  <si>
    <t>SHEARERS FOODS</t>
  </si>
  <si>
    <t>SHESCR</t>
  </si>
  <si>
    <t>'819204AA'</t>
  </si>
  <si>
    <t>US819204AA62</t>
  </si>
  <si>
    <t>SHALE LLC/SHALE</t>
  </si>
  <si>
    <t>SHISFB</t>
  </si>
  <si>
    <t>'825871AA'</t>
  </si>
  <si>
    <t>US825871AA46</t>
  </si>
  <si>
    <t>SIDEWINDER DRILL</t>
  </si>
  <si>
    <t>SIDDRI</t>
  </si>
  <si>
    <t>ASC MAT/AMH NEW</t>
  </si>
  <si>
    <t>'82967NAG'</t>
  </si>
  <si>
    <t>US82967NAG34</t>
  </si>
  <si>
    <t>'78428EAC'</t>
  </si>
  <si>
    <t>US78428EAC30</t>
  </si>
  <si>
    <t>SMURFIT KAPPA TR</t>
  </si>
  <si>
    <t>SKGID</t>
  </si>
  <si>
    <t>'83272TAC'</t>
  </si>
  <si>
    <t>US83272TAC71</t>
  </si>
  <si>
    <t>SMURFIT KAPPA AQ</t>
  </si>
  <si>
    <t>'75625AAD'</t>
  </si>
  <si>
    <t>US75625AAD63</t>
  </si>
  <si>
    <t>'827048AP'</t>
  </si>
  <si>
    <t>US827048AP43</t>
  </si>
  <si>
    <t>'78454LAF'</t>
  </si>
  <si>
    <t>US78454LAF76</t>
  </si>
  <si>
    <t>'84604BAA'</t>
  </si>
  <si>
    <t>US84604BAA70</t>
  </si>
  <si>
    <t>SOVEREIGN CAP TR</t>
  </si>
  <si>
    <t>SOV</t>
  </si>
  <si>
    <t>'84763BAA'</t>
  </si>
  <si>
    <t>US84763BAA44</t>
  </si>
  <si>
    <t>SPEC BND ES CORP</t>
  </si>
  <si>
    <t>'84763BAC'</t>
  </si>
  <si>
    <t>US84763BAC00</t>
  </si>
  <si>
    <t>SPEEDY CASH INT</t>
  </si>
  <si>
    <t>'864486AD'</t>
  </si>
  <si>
    <t>US864486AD72</t>
  </si>
  <si>
    <t>'864486AF'</t>
  </si>
  <si>
    <t>US864486AF21</t>
  </si>
  <si>
    <t>'78468VAA'</t>
  </si>
  <si>
    <t>US78468VAA08</t>
  </si>
  <si>
    <t>SPL LOGISTICS</t>
  </si>
  <si>
    <t>SPLLOG</t>
  </si>
  <si>
    <t>'78412FAP'</t>
  </si>
  <si>
    <t>US78412FAP99</t>
  </si>
  <si>
    <t>'78464RAB'</t>
  </si>
  <si>
    <t>US78464RAB15</t>
  </si>
  <si>
    <t>'857691AB'</t>
  </si>
  <si>
    <t>US857691AB53</t>
  </si>
  <si>
    <t>'858119AS'</t>
  </si>
  <si>
    <t>US858119AS98</t>
  </si>
  <si>
    <t>'858119AU'</t>
  </si>
  <si>
    <t>US858119AU45</t>
  </si>
  <si>
    <t>'81180WAF'</t>
  </si>
  <si>
    <t>US81180WAF86</t>
  </si>
  <si>
    <t>'21036PAH'</t>
  </si>
  <si>
    <t>US21036PAH10</t>
  </si>
  <si>
    <t>'21036PAJ'</t>
  </si>
  <si>
    <t>US21036PAJ75</t>
  </si>
  <si>
    <t>'81760NAN'</t>
  </si>
  <si>
    <t>US81760NAN93</t>
  </si>
  <si>
    <t>'81760NAS'</t>
  </si>
  <si>
    <t>US81760NAS80</t>
  </si>
  <si>
    <t>'14574XAA'</t>
  </si>
  <si>
    <t>US14574XAA28</t>
  </si>
  <si>
    <t>CARROLS RESTAUR</t>
  </si>
  <si>
    <t>'877249AA'</t>
  </si>
  <si>
    <t>US877249AA00</t>
  </si>
  <si>
    <t>TAYLOR MORRISON</t>
  </si>
  <si>
    <t>TAYMON</t>
  </si>
  <si>
    <t>'877249AB'</t>
  </si>
  <si>
    <t>US877249AB82</t>
  </si>
  <si>
    <t>'884768AE'</t>
  </si>
  <si>
    <t>US884768AE29</t>
  </si>
  <si>
    <t>'884768AF'</t>
  </si>
  <si>
    <t>US884768AF93</t>
  </si>
  <si>
    <t>'893647AQ'</t>
  </si>
  <si>
    <t>US893647AQ07</t>
  </si>
  <si>
    <t>'87910PAM'</t>
  </si>
  <si>
    <t>US87910PAM23</t>
  </si>
  <si>
    <t>TEKNI-PLEX INC</t>
  </si>
  <si>
    <t>TEKNI</t>
  </si>
  <si>
    <t>'87952VAJ'</t>
  </si>
  <si>
    <t>US87952VAJ52</t>
  </si>
  <si>
    <t>'880779AY'</t>
  </si>
  <si>
    <t>US880779AY95</t>
  </si>
  <si>
    <t>'88033GBP'</t>
  </si>
  <si>
    <t>US88033GBP46</t>
  </si>
  <si>
    <t>'88033GBQ'</t>
  </si>
  <si>
    <t>US88033GBQ29</t>
  </si>
  <si>
    <t>'88033GBT'</t>
  </si>
  <si>
    <t>US88033GBT67</t>
  </si>
  <si>
    <t>'88033GBV'</t>
  </si>
  <si>
    <t>US88033GBV14</t>
  </si>
  <si>
    <t>'15135RAA'</t>
  </si>
  <si>
    <t>US15135RAA41</t>
  </si>
  <si>
    <t>CENGAGE LEARN</t>
  </si>
  <si>
    <t>'15135RAD'</t>
  </si>
  <si>
    <t>US15135RAD89</t>
  </si>
  <si>
    <t>'88160QAB'</t>
  </si>
  <si>
    <t>US88160QAB95</t>
  </si>
  <si>
    <t>TES LOG LP/CORP</t>
  </si>
  <si>
    <t>TLLP</t>
  </si>
  <si>
    <t>'892234AA'</t>
  </si>
  <si>
    <t>US892234AA30</t>
  </si>
  <si>
    <t>TOWNSQUARE RADIO</t>
  </si>
  <si>
    <t>TOWNSQ</t>
  </si>
  <si>
    <t>'892335AN'</t>
  </si>
  <si>
    <t>US892335AN09</t>
  </si>
  <si>
    <t>'87264LAA'</t>
  </si>
  <si>
    <t>US87264LAA98</t>
  </si>
  <si>
    <t>TRAC INT LLC/COR</t>
  </si>
  <si>
    <t>TRAINT</t>
  </si>
  <si>
    <t>'897050AA'</t>
  </si>
  <si>
    <t>US897050AA89</t>
  </si>
  <si>
    <t>TRONOX FINANCE</t>
  </si>
  <si>
    <t>TROX</t>
  </si>
  <si>
    <t>'88514TAA'</t>
  </si>
  <si>
    <t>US88514TAA88</t>
  </si>
  <si>
    <t>TRUVEN HEALTH</t>
  </si>
  <si>
    <t>TRUHEA</t>
  </si>
  <si>
    <t>TRUN</t>
  </si>
  <si>
    <t>'89400RAB'</t>
  </si>
  <si>
    <t>US89400RAB50</t>
  </si>
  <si>
    <t>'89400RAC'</t>
  </si>
  <si>
    <t>US89400RAC34</t>
  </si>
  <si>
    <t>'78571CAA'</t>
  </si>
  <si>
    <t>US78571CAA62</t>
  </si>
  <si>
    <t>SABRE INC</t>
  </si>
  <si>
    <t>'881609AY'</t>
  </si>
  <si>
    <t>US881609AY73</t>
  </si>
  <si>
    <t>'881609AZ'</t>
  </si>
  <si>
    <t>US881609AZ49</t>
  </si>
  <si>
    <t>'532776AV'</t>
  </si>
  <si>
    <t>US532776AV31</t>
  </si>
  <si>
    <t>'87311XAC'</t>
  </si>
  <si>
    <t>US87311XAC20</t>
  </si>
  <si>
    <t>'29269QAB'</t>
  </si>
  <si>
    <t>US29269QAB32</t>
  </si>
  <si>
    <t>'29269QAE'</t>
  </si>
  <si>
    <t>US29269QAE70</t>
  </si>
  <si>
    <t>'90264AAA'</t>
  </si>
  <si>
    <t>US90264AAA79</t>
  </si>
  <si>
    <t>UBS PFD FDG V</t>
  </si>
  <si>
    <t>UBS</t>
  </si>
  <si>
    <t>'91359PAH'</t>
  </si>
  <si>
    <t>US91359PAH38</t>
  </si>
  <si>
    <t>'909214BP'</t>
  </si>
  <si>
    <t>US909214BP20</t>
  </si>
  <si>
    <t>'913364AA'</t>
  </si>
  <si>
    <t>US913364AA36</t>
  </si>
  <si>
    <t>'909218AC'</t>
  </si>
  <si>
    <t>US909218AC30</t>
  </si>
  <si>
    <t>'911365AX'</t>
  </si>
  <si>
    <t>US911365AX24</t>
  </si>
  <si>
    <t>'903293BB'</t>
  </si>
  <si>
    <t>US903293BB31</t>
  </si>
  <si>
    <t>'913016AG'</t>
  </si>
  <si>
    <t>US913016AG65</t>
  </si>
  <si>
    <t>'914906AP'</t>
  </si>
  <si>
    <t>US914906AP73</t>
  </si>
  <si>
    <t>'92203PAJ'</t>
  </si>
  <si>
    <t>US92203PAJ57</t>
  </si>
  <si>
    <t>'92552SAK'</t>
  </si>
  <si>
    <t>US92552SAK33</t>
  </si>
  <si>
    <t>'92676XAA'</t>
  </si>
  <si>
    <t>US92676XAA54</t>
  </si>
  <si>
    <t>VIK CRUISES LTD</t>
  </si>
  <si>
    <t>VIKCRU</t>
  </si>
  <si>
    <t>'92769VAD'</t>
  </si>
  <si>
    <t>US92769VAD10</t>
  </si>
  <si>
    <t>'92205CAA'</t>
  </si>
  <si>
    <t>US92205CAA18</t>
  </si>
  <si>
    <t>VANGUARD NAT RES</t>
  </si>
  <si>
    <t>VNR</t>
  </si>
  <si>
    <t>'92531XAQ'</t>
  </si>
  <si>
    <t>US92531XAQ51</t>
  </si>
  <si>
    <t>'91911XAT'</t>
  </si>
  <si>
    <t>US91911XAT19</t>
  </si>
  <si>
    <t>'91829KAA'</t>
  </si>
  <si>
    <t>US91829KAA16</t>
  </si>
  <si>
    <t>VPI ESCROW CORP</t>
  </si>
  <si>
    <t>'92552VAF'</t>
  </si>
  <si>
    <t>US92552VAF76</t>
  </si>
  <si>
    <t>'92552VAG'</t>
  </si>
  <si>
    <t>US92552VAG59</t>
  </si>
  <si>
    <t>'676253AH'</t>
  </si>
  <si>
    <t>US676253AH02</t>
  </si>
  <si>
    <t>'918436AE'</t>
  </si>
  <si>
    <t>US918436AE68</t>
  </si>
  <si>
    <t>'94354EAA'</t>
  </si>
  <si>
    <t>US94354EAA29</t>
  </si>
  <si>
    <t>WAVEDIVISION ESC</t>
  </si>
  <si>
    <t>WAVHOL</t>
  </si>
  <si>
    <t>WINDSTREAM HLDGS</t>
  </si>
  <si>
    <t>'97381WAX'</t>
  </si>
  <si>
    <t>US97381WAX20</t>
  </si>
  <si>
    <t>'97314XAH'</t>
  </si>
  <si>
    <t>US97314XAH70</t>
  </si>
  <si>
    <t>WIND ACQ</t>
  </si>
  <si>
    <t>'96926DAA'</t>
  </si>
  <si>
    <t>US96926DAA81</t>
  </si>
  <si>
    <t>WILLIAM LYON INC</t>
  </si>
  <si>
    <t>WLS</t>
  </si>
  <si>
    <t>'93317QAD'</t>
  </si>
  <si>
    <t>US93317QAD79</t>
  </si>
  <si>
    <t>WALTER ENERGY</t>
  </si>
  <si>
    <t>WLT</t>
  </si>
  <si>
    <t>'92933BAC'</t>
  </si>
  <si>
    <t>US92933BAC81</t>
  </si>
  <si>
    <t>'92933BAE'</t>
  </si>
  <si>
    <t>US92933BAE48</t>
  </si>
  <si>
    <t>'96758GAA'</t>
  </si>
  <si>
    <t>US96758GAA40</t>
  </si>
  <si>
    <t>WIDEOPENWEST FIN</t>
  </si>
  <si>
    <t>WOWFIN</t>
  </si>
  <si>
    <t>'96758GAC'</t>
  </si>
  <si>
    <t>US96758GAC06</t>
  </si>
  <si>
    <t>'98212BAC'</t>
  </si>
  <si>
    <t>US98212BAC72</t>
  </si>
  <si>
    <t>'98212BAD'</t>
  </si>
  <si>
    <t>US98212BAD55</t>
  </si>
  <si>
    <t>'92922PAD'</t>
  </si>
  <si>
    <t>US92922PAD87</t>
  </si>
  <si>
    <t>'978097AA'</t>
  </si>
  <si>
    <t>US978097AA17</t>
  </si>
  <si>
    <t>WOLVERINE WORLD</t>
  </si>
  <si>
    <t>WWW</t>
  </si>
  <si>
    <t>'983130AT'</t>
  </si>
  <si>
    <t>US983130AT23</t>
  </si>
  <si>
    <t>'171798AB'</t>
  </si>
  <si>
    <t>US171798AB77</t>
  </si>
  <si>
    <t>'22764LAC'</t>
  </si>
  <si>
    <t>US22764LAC72</t>
  </si>
  <si>
    <t>'989194AG'</t>
  </si>
  <si>
    <t>US989194AG02</t>
  </si>
  <si>
    <t>'989194AH'</t>
  </si>
  <si>
    <t>US989194AH84</t>
  </si>
  <si>
    <t>'440694AC'</t>
  </si>
  <si>
    <t>US440694AC13</t>
  </si>
  <si>
    <t>HORSEHEAD HOLD</t>
  </si>
  <si>
    <t>ZINC</t>
  </si>
  <si>
    <t>Using December 2012 Universe</t>
  </si>
  <si>
    <t>864486AE5</t>
  </si>
  <si>
    <t>737446AB0</t>
  </si>
  <si>
    <t>60877UBA4</t>
  </si>
  <si>
    <t>WEIGHT</t>
  </si>
  <si>
    <t>053773AU1</t>
  </si>
  <si>
    <t>07556QBC8</t>
  </si>
  <si>
    <t>055381AS6</t>
  </si>
  <si>
    <t>1248EPBC6</t>
  </si>
  <si>
    <t>125581GQ5</t>
  </si>
  <si>
    <t>20605PAD3</t>
  </si>
  <si>
    <t>127693AG4</t>
  </si>
  <si>
    <t>25470XAJ4</t>
  </si>
  <si>
    <t>319963BH6</t>
  </si>
  <si>
    <t>440543AP1</t>
  </si>
  <si>
    <t>44701QAX0</t>
  </si>
  <si>
    <t>46284PAP9</t>
  </si>
  <si>
    <t>471109AE8</t>
  </si>
  <si>
    <t>59870XAB6</t>
  </si>
  <si>
    <t>85375CBB6</t>
  </si>
  <si>
    <t>893647AQ0</t>
  </si>
  <si>
    <t>983130AT2</t>
  </si>
  <si>
    <t>903293AS7</t>
  </si>
  <si>
    <t>896818AG6</t>
  </si>
  <si>
    <t>110394AE3</t>
  </si>
  <si>
    <t>570506AP0</t>
  </si>
  <si>
    <t>NEW</t>
  </si>
  <si>
    <t>458204AM6</t>
  </si>
  <si>
    <t>RTG_FITCH_no_watch</t>
  </si>
  <si>
    <t>Fitch</t>
  </si>
  <si>
    <t>90347CAA4</t>
  </si>
  <si>
    <t>USHY</t>
  </si>
  <si>
    <t>038521AL4</t>
  </si>
  <si>
    <t>120111BL2</t>
  </si>
  <si>
    <t>35803QAA5</t>
  </si>
  <si>
    <t>21036PAF5</t>
  </si>
  <si>
    <t>21036PAH1</t>
  </si>
  <si>
    <t>12543DAQ3</t>
  </si>
  <si>
    <t>097751BF7</t>
  </si>
  <si>
    <t>881609AZ4</t>
  </si>
  <si>
    <t>88160QAB9</t>
  </si>
  <si>
    <t>55336TAC9</t>
  </si>
  <si>
    <t>23918KAP3</t>
  </si>
  <si>
    <t>81725WAG8</t>
  </si>
  <si>
    <t>806261AE3</t>
  </si>
  <si>
    <t>SECURITY</t>
  </si>
  <si>
    <t>COUPON</t>
  </si>
  <si>
    <t>MATURITY</t>
  </si>
  <si>
    <t>YEARS TO MTY</t>
  </si>
  <si>
    <t>S&amp;P RATE</t>
  </si>
  <si>
    <t>MOODY RATE</t>
  </si>
  <si>
    <t>PRICE (USD)</t>
  </si>
  <si>
    <t>MARKET VALUE (USD)</t>
  </si>
  <si>
    <t>%PF</t>
  </si>
  <si>
    <t>EFF DURATION</t>
  </si>
  <si>
    <t>CONVEXITY</t>
  </si>
  <si>
    <t>ML SECTOR</t>
  </si>
  <si>
    <t>ML INDUSTRY</t>
  </si>
  <si>
    <t>COUNTRY OF RISK</t>
  </si>
  <si>
    <t>CURRENCY</t>
  </si>
  <si>
    <t>REG STATUS</t>
  </si>
  <si>
    <t>REG RIGHTS</t>
  </si>
  <si>
    <t>-CASH-</t>
  </si>
  <si>
    <t>UNITED STATES DOLLAR</t>
  </si>
  <si>
    <t>AAA</t>
  </si>
  <si>
    <t>Aaa</t>
  </si>
  <si>
    <t>Cash&amp;Equivalents</t>
  </si>
  <si>
    <t>CASH ALTERNATIVE</t>
  </si>
  <si>
    <t>USA</t>
  </si>
  <si>
    <t>NA</t>
  </si>
  <si>
    <t>-EUR-</t>
  </si>
  <si>
    <t>EURO</t>
  </si>
  <si>
    <t>EUROZONE</t>
  </si>
  <si>
    <t>-GBP-</t>
  </si>
  <si>
    <t>UK POUND STERLING</t>
  </si>
  <si>
    <t>UNITED KINGDOM</t>
  </si>
  <si>
    <t>-MARGIN-</t>
  </si>
  <si>
    <t>MARGIN UNITED STATES DOLLAR</t>
  </si>
  <si>
    <t>582848AA5</t>
  </si>
  <si>
    <t>MEAD PRODUCTS 144A</t>
  </si>
  <si>
    <t>CONSUMER CYCLICAL</t>
  </si>
  <si>
    <t>144A</t>
  </si>
  <si>
    <t>YES</t>
  </si>
  <si>
    <t>ARCH COAL INC REG</t>
  </si>
  <si>
    <t>BASIC INDUSTRY</t>
  </si>
  <si>
    <t>REGISTERED</t>
  </si>
  <si>
    <t>16524RAC7</t>
  </si>
  <si>
    <t>ACCESS MIDSTREAM PARTNERS LP</t>
  </si>
  <si>
    <t>ENERGY</t>
  </si>
  <si>
    <t>XS0257650019</t>
  </si>
  <si>
    <t>AGEAS HYBRID FINANCING REG S</t>
  </si>
  <si>
    <t>BANKING</t>
  </si>
  <si>
    <t>LUXEMBOURG</t>
  </si>
  <si>
    <t>REG S</t>
  </si>
  <si>
    <t>ALBEA BEAUTY HOLDINGS S.A. 14</t>
  </si>
  <si>
    <t>CONSUMER NON-CYCLICAL</t>
  </si>
  <si>
    <t>FRANCE</t>
  </si>
  <si>
    <t>D9ALUTL19</t>
  </si>
  <si>
    <t>ALCATEL-LUCENT INC US TERM LO</t>
  </si>
  <si>
    <t>TELECOMMUNICATIONS</t>
  </si>
  <si>
    <t>PRIVATE</t>
  </si>
  <si>
    <t>020002AU5</t>
  </si>
  <si>
    <t>ALLSTATE CORP</t>
  </si>
  <si>
    <t>INSURANCE</t>
  </si>
  <si>
    <t>01449JAF2</t>
  </si>
  <si>
    <t>ALERE INC 144A</t>
  </si>
  <si>
    <t>HEALTHCARE</t>
  </si>
  <si>
    <t>SPRINGLEAF FINANCE CORP</t>
  </si>
  <si>
    <t>CCC+</t>
  </si>
  <si>
    <t>Caa1</t>
  </si>
  <si>
    <t>FINANCIAL SERVICES</t>
  </si>
  <si>
    <t>02076XAB8</t>
  </si>
  <si>
    <t>ALPHA NATURAL RESOURCES REG</t>
  </si>
  <si>
    <t>APERAM 144A</t>
  </si>
  <si>
    <t>AMERIGAS FINANCE LLC</t>
  </si>
  <si>
    <t>NR</t>
  </si>
  <si>
    <t>039686AB6</t>
  </si>
  <si>
    <t>ARDAGH PACKAGING 144A</t>
  </si>
  <si>
    <t>CAPITAL GOODS</t>
  </si>
  <si>
    <t>014477AQ6</t>
  </si>
  <si>
    <t>ALERIS INTERNATIONAL INC REG</t>
  </si>
  <si>
    <t>025816AU3</t>
  </si>
  <si>
    <t>AMERICAN EXPRESS CO</t>
  </si>
  <si>
    <t>XS0191752434</t>
  </si>
  <si>
    <t>BANK OF AMERICA CORP</t>
  </si>
  <si>
    <t>06739GBP3</t>
  </si>
  <si>
    <t>BARCLAYS BANK PLC</t>
  </si>
  <si>
    <t>06985PAK6</t>
  </si>
  <si>
    <t>BASIC ENERGY SERVICES REG</t>
  </si>
  <si>
    <t>05533UAC2</t>
  </si>
  <si>
    <t>BBVA BANCOMER SA 144A</t>
  </si>
  <si>
    <t>MEXICO</t>
  </si>
  <si>
    <t>120568AT7</t>
  </si>
  <si>
    <t>BUNGE LIMITED FINANCE</t>
  </si>
  <si>
    <t>Food-Wholesale</t>
  </si>
  <si>
    <t>40052VAB0</t>
  </si>
  <si>
    <t>GRUPO BIMBO SAB DE CV 144A</t>
  </si>
  <si>
    <t>058498AR7</t>
  </si>
  <si>
    <t>09664PAA0</t>
  </si>
  <si>
    <t>BOART LONGYEAR MANAGEMANT 144</t>
  </si>
  <si>
    <t>BRISTOW GROUP INC</t>
  </si>
  <si>
    <t>BERRY PETROLEUM CO REG</t>
  </si>
  <si>
    <t>Energy-Exploration &amp; Production</t>
  </si>
  <si>
    <t>05969BAA1</t>
  </si>
  <si>
    <t>BANCO SANTANDER 144A</t>
  </si>
  <si>
    <t>704549AE4</t>
  </si>
  <si>
    <t>PEABODY ENERGY CORP</t>
  </si>
  <si>
    <t>07556QAV7</t>
  </si>
  <si>
    <t>CCC</t>
  </si>
  <si>
    <t>Caa2</t>
  </si>
  <si>
    <t>SERVICES</t>
  </si>
  <si>
    <t>172967BL4</t>
  </si>
  <si>
    <t>CITIGROUP INC</t>
  </si>
  <si>
    <t>053773AN7</t>
  </si>
  <si>
    <t>AVIS BUDGET CAR RENTAL</t>
  </si>
  <si>
    <t>XS0286515621</t>
  </si>
  <si>
    <t>BELFIUS FUNDING NV</t>
  </si>
  <si>
    <t>BELGIUM</t>
  </si>
  <si>
    <t>14987BAB9</t>
  </si>
  <si>
    <t>CC HOLDINGS GS V LLC 144A</t>
  </si>
  <si>
    <t>Telecom-Wireless</t>
  </si>
  <si>
    <t>184502AX0</t>
  </si>
  <si>
    <t>CLEAR CHANNEL COMMUNICATION R</t>
  </si>
  <si>
    <t>CCC-</t>
  </si>
  <si>
    <t>Ca</t>
  </si>
  <si>
    <t>MEDIA</t>
  </si>
  <si>
    <t>Media-Broadcast</t>
  </si>
  <si>
    <t>CLEAR CHANNEL COMMUNICATIONS</t>
  </si>
  <si>
    <t>CLEAR CHANNEL COMM WORLDWIDE</t>
  </si>
  <si>
    <t>Media-Services</t>
  </si>
  <si>
    <t>151288AA5</t>
  </si>
  <si>
    <t>CEMEX ESPANA LUX</t>
  </si>
  <si>
    <t>CHESAPEAKE ENERGY CORP REG</t>
  </si>
  <si>
    <t>CHRYSLER GROUP REG</t>
  </si>
  <si>
    <t>AUTOMOTIVE</t>
  </si>
  <si>
    <t>-CCASH-</t>
  </si>
  <si>
    <t>USD COLLATERAL</t>
  </si>
  <si>
    <t>COMMSCOPE INC 144A</t>
  </si>
  <si>
    <t>TECHNOLOGY &amp; ELECTRONICS</t>
  </si>
  <si>
    <t>CONCHO RESOURCES INC</t>
  </si>
  <si>
    <t>CAESARS ENT OPERATING ESCROW</t>
  </si>
  <si>
    <t>127693AF6</t>
  </si>
  <si>
    <t>CAESARS OPERATING ESCROW 144A</t>
  </si>
  <si>
    <t>127693AC3</t>
  </si>
  <si>
    <t>CAESARS ENTERTAINMENT OP 144A</t>
  </si>
  <si>
    <t>247367BH7</t>
  </si>
  <si>
    <t>DELTA AIR LINES</t>
  </si>
  <si>
    <t>25470XAB1</t>
  </si>
  <si>
    <t>DC0002669</t>
  </si>
  <si>
    <t>EVAC</t>
  </si>
  <si>
    <t>EDWARDS CAYMAN 2013 TERM LOAN</t>
  </si>
  <si>
    <t>26874RAC2</t>
  </si>
  <si>
    <t>ENI SPA 144A</t>
  </si>
  <si>
    <t>A3</t>
  </si>
  <si>
    <t>ITALY</t>
  </si>
  <si>
    <t>EVEREST ACQ LLC/FINANCE REG</t>
  </si>
  <si>
    <t>ENERGY TRANSFER EQUITY</t>
  </si>
  <si>
    <t>345370BZ2</t>
  </si>
  <si>
    <t>FORD MOTOR COMPANY</t>
  </si>
  <si>
    <t>319963BC7</t>
  </si>
  <si>
    <t>FIRST DATA CORPORATION 144A</t>
  </si>
  <si>
    <t>D9DDTLB20</t>
  </si>
  <si>
    <t>USCOAT</t>
  </si>
  <si>
    <t>FLASH DUTCH/US COATINGS TERM</t>
  </si>
  <si>
    <t>CHC HELICOPTER SA REG</t>
  </si>
  <si>
    <t>CANADA</t>
  </si>
  <si>
    <t>35802XAA1</t>
  </si>
  <si>
    <t>FRESENIUS MEDICAL CARE 144A</t>
  </si>
  <si>
    <t>GERMANY</t>
  </si>
  <si>
    <t>FMG RESOURCES 144A</t>
  </si>
  <si>
    <t>AUSTRALIA</t>
  </si>
  <si>
    <t>D4513CG05</t>
  </si>
  <si>
    <t>FNM</t>
  </si>
  <si>
    <t>FNCI TBA 4.500 CG05</t>
  </si>
  <si>
    <t>AA+</t>
  </si>
  <si>
    <t>AGENCY</t>
  </si>
  <si>
    <t>Mortgage Backed</t>
  </si>
  <si>
    <t>TBA</t>
  </si>
  <si>
    <t>F3013DB05</t>
  </si>
  <si>
    <t>FNCL TBA DB05</t>
  </si>
  <si>
    <t>F3513BA05</t>
  </si>
  <si>
    <t>FNCL TBA BA05</t>
  </si>
  <si>
    <t>F4013BR05</t>
  </si>
  <si>
    <t>FNCL TBA BR05</t>
  </si>
  <si>
    <t>FREESCALE SEMICONDUCTOR 144A</t>
  </si>
  <si>
    <t>DJPFVM313</t>
  </si>
  <si>
    <t>T</t>
  </si>
  <si>
    <t>FVM3 5 YEAR FUTURE 06/28/13 J</t>
  </si>
  <si>
    <t>Sovereign</t>
  </si>
  <si>
    <t>DDJPFVMOS</t>
  </si>
  <si>
    <t>TSY FUTURE 5 YR 06/28/13 JP O</t>
  </si>
  <si>
    <t>GENERAL ELECTRIC CAP CORP</t>
  </si>
  <si>
    <t>AA-</t>
  </si>
  <si>
    <t>A2</t>
  </si>
  <si>
    <t>GOODYEAR TIRE &amp; RUBBER CO</t>
  </si>
  <si>
    <t>379398AB6</t>
  </si>
  <si>
    <t>GTP TOWERS ISSUER LLC 144A</t>
  </si>
  <si>
    <t>HCA HOLDINGS INC REG</t>
  </si>
  <si>
    <t>431318AL8</t>
  </si>
  <si>
    <t>HILCORP ENERGY LP 144A</t>
  </si>
  <si>
    <t>NOVELIS INC REG</t>
  </si>
  <si>
    <t>DC0002652</t>
  </si>
  <si>
    <t>HNZ</t>
  </si>
  <si>
    <t>HAWK ACQUISITION/HEINZ TERM B</t>
  </si>
  <si>
    <t>436440AF8</t>
  </si>
  <si>
    <t>HOLOGIC INC REG</t>
  </si>
  <si>
    <t>25030WAC4</t>
  </si>
  <si>
    <t>DESARROLLADORA HOMEX SA 144A</t>
  </si>
  <si>
    <t>442488BR2</t>
  </si>
  <si>
    <t>K HOVNANIAN ENTERPRISES 144A</t>
  </si>
  <si>
    <t>41135QAA2</t>
  </si>
  <si>
    <t>HAPAG-LLOYD 144A</t>
  </si>
  <si>
    <t>40429Q200</t>
  </si>
  <si>
    <t>HSBC CAPITAL FUNDING LP 144A</t>
  </si>
  <si>
    <t>HERTZ CORP REG</t>
  </si>
  <si>
    <t>HEXION FINANCE ESCROW LLC REG</t>
  </si>
  <si>
    <t>451102AH0</t>
  </si>
  <si>
    <t>ICAHN ENTERPRISES/FIN REG</t>
  </si>
  <si>
    <t>458204AK0</t>
  </si>
  <si>
    <t>INTELSAT LUXEMBOURG SA 144A</t>
  </si>
  <si>
    <t>Telecom-Integrated/Services</t>
  </si>
  <si>
    <t>458204AH7</t>
  </si>
  <si>
    <t>INTELSAT LUXEMBOURG SA</t>
  </si>
  <si>
    <t>IRON MOUNTAIN INC</t>
  </si>
  <si>
    <t>ISLE OF CAPRI CASINOS REG</t>
  </si>
  <si>
    <t>46625HHA1</t>
  </si>
  <si>
    <t>JP MORGAN &amp; CHASE</t>
  </si>
  <si>
    <t>48666KAR0</t>
  </si>
  <si>
    <t>KB HOME REG</t>
  </si>
  <si>
    <t>49461BAB0</t>
  </si>
  <si>
    <t>KINETICS CONCEPT/KCI USA</t>
  </si>
  <si>
    <t>LAMAR MEDIA CORP REG</t>
  </si>
  <si>
    <t>536022AF3</t>
  </si>
  <si>
    <t>LINN ENERGY LLC REG</t>
  </si>
  <si>
    <t>534187AX7</t>
  </si>
  <si>
    <t>LINCOLN NATIONAL CORP</t>
  </si>
  <si>
    <t>A-</t>
  </si>
  <si>
    <t>55616XAF4</t>
  </si>
  <si>
    <t>MACYS RETAIL STORES</t>
  </si>
  <si>
    <t>552953BZ3</t>
  </si>
  <si>
    <t>MGM RESORTS INTL 144A</t>
  </si>
  <si>
    <t>DC0002630</t>
  </si>
  <si>
    <t>MILACRON LLC TERM LOAN</t>
  </si>
  <si>
    <t>MOMENTIVE PERFORMANCE REG</t>
  </si>
  <si>
    <t>6174824M3</t>
  </si>
  <si>
    <t>MORGAN STANLEY</t>
  </si>
  <si>
    <t>DD99EMF01</t>
  </si>
  <si>
    <t>MSEMF</t>
  </si>
  <si>
    <t>MACKAY SHIELDS EMERGING MARKE</t>
  </si>
  <si>
    <t>MISCELLANEOUS</t>
  </si>
  <si>
    <t>FUND</t>
  </si>
  <si>
    <t>USL0302D1781</t>
  </si>
  <si>
    <t>ARCELORMITTAL CONV PFD</t>
  </si>
  <si>
    <t>ARCELOR MITTAL</t>
  </si>
  <si>
    <t>624758AB4</t>
  </si>
  <si>
    <t>MUELLER WATER PRODUCTS REG</t>
  </si>
  <si>
    <t>MARKWEST ENERGY PARTNERS</t>
  </si>
  <si>
    <t>NAVISTAR INTL CORP</t>
  </si>
  <si>
    <t>NCR CORP 144A</t>
  </si>
  <si>
    <t>87612BAH5</t>
  </si>
  <si>
    <t>TARGA RESOURCES PARTNERS REG</t>
  </si>
  <si>
    <t>629377BR2</t>
  </si>
  <si>
    <t>NRG ENERGY INC REG</t>
  </si>
  <si>
    <t>UTILITY</t>
  </si>
  <si>
    <t>OGX PETROLEO E GAS PARTICIPAT</t>
  </si>
  <si>
    <t>BRAZIL</t>
  </si>
  <si>
    <t>72650RAY8</t>
  </si>
  <si>
    <t>PLAINS ALL AMER PIPELINE</t>
  </si>
  <si>
    <t>694475AA2</t>
  </si>
  <si>
    <t>PACIFIC LIFE INSURANCES C 144</t>
  </si>
  <si>
    <t>METROPCS WIRELESS INC</t>
  </si>
  <si>
    <t>06675EAC4</t>
  </si>
  <si>
    <t>BANQUE PSA FINANCE 144A</t>
  </si>
  <si>
    <t>PINNACLE ENTERTAINMENT INC RE</t>
  </si>
  <si>
    <t>POST HOLDINGS INC REG</t>
  </si>
  <si>
    <t>726505AN0</t>
  </si>
  <si>
    <t>PLAINS EXPLORATION &amp; PRODUCTI</t>
  </si>
  <si>
    <t>75524RAA7</t>
  </si>
  <si>
    <t>RBS CITIZENS FINANCIAL GROUP</t>
  </si>
  <si>
    <t>780097AW1</t>
  </si>
  <si>
    <t>ROYAL BANK OF SCOTLAND REG</t>
  </si>
  <si>
    <t>780153AU6</t>
  </si>
  <si>
    <t>ROYAL CARRIBBEAN CRUISES</t>
  </si>
  <si>
    <t>761735AH2</t>
  </si>
  <si>
    <t>REYNOLDS GROUP REG</t>
  </si>
  <si>
    <t>75886AAE8</t>
  </si>
  <si>
    <t>REGENCY ENERGY PARTNERS LP</t>
  </si>
  <si>
    <t>774477AJ2</t>
  </si>
  <si>
    <t>ROCKWOOD SPECIALTIES GROUP IN</t>
  </si>
  <si>
    <t>SPRINT NEXTEL CORP</t>
  </si>
  <si>
    <t>SAMSON INVESTMENT COMPANY 144</t>
  </si>
  <si>
    <t>HUGHES SATELITE SYSTEMS REG</t>
  </si>
  <si>
    <t>78403DAA8</t>
  </si>
  <si>
    <t>SBA TOWER TRUST 144A</t>
  </si>
  <si>
    <t>SUNGARD DATA SYSTEMS INC 144A</t>
  </si>
  <si>
    <t>870738AK7</t>
  </si>
  <si>
    <t>SHEA HOMES LIMITED PARTNERSHI</t>
  </si>
  <si>
    <t>04570VAC7</t>
  </si>
  <si>
    <t>ASSOCIATED MATERIALS LLC REG</t>
  </si>
  <si>
    <t>78442FEK0</t>
  </si>
  <si>
    <t>SLM CORPORATION REG</t>
  </si>
  <si>
    <t>78442FEJ3</t>
  </si>
  <si>
    <t>SLMA CORP</t>
  </si>
  <si>
    <t>85375CAX9</t>
  </si>
  <si>
    <t>STANDARD PACIFIC CORP</t>
  </si>
  <si>
    <t>912828UN8</t>
  </si>
  <si>
    <t>US TREASURY N/B</t>
  </si>
  <si>
    <t>SOVEREIGN</t>
  </si>
  <si>
    <t>893647AP2</t>
  </si>
  <si>
    <t>TRANSDIGM INC REG</t>
  </si>
  <si>
    <t>87938WAR4</t>
  </si>
  <si>
    <t>TELEFONICA EMISIONES SAU REG</t>
  </si>
  <si>
    <t>SPAIN</t>
  </si>
  <si>
    <t>87938WAP8</t>
  </si>
  <si>
    <t>TELEFONICA EMISIONES SAU</t>
  </si>
  <si>
    <t>896818AF8</t>
  </si>
  <si>
    <t>TRIUMPH INC REG</t>
  </si>
  <si>
    <t>608328AV2</t>
  </si>
  <si>
    <t>MOHEGAN TRIBAL GAMING 144A</t>
  </si>
  <si>
    <t>DJPTUM313</t>
  </si>
  <si>
    <t>US 2Y NOTE (CMT) 06/28/13 JP</t>
  </si>
  <si>
    <t>DDTUMJPOS</t>
  </si>
  <si>
    <t>TSY FUTURE 2 YR 06/28/13 JP O</t>
  </si>
  <si>
    <t>88732JAP3</t>
  </si>
  <si>
    <t>TIME WARNER CABLE REG</t>
  </si>
  <si>
    <t>TEXAS INDUSTRIES INC</t>
  </si>
  <si>
    <t>ENERGY FUTURE/EFIH FINAN</t>
  </si>
  <si>
    <t>DC0002673</t>
  </si>
  <si>
    <t>CONTINENTAL &amp; UNITED AIRLINES</t>
  </si>
  <si>
    <t>911365AZ7</t>
  </si>
  <si>
    <t>UNITED RENTALS REG</t>
  </si>
  <si>
    <t>USG CORP (STEP)</t>
  </si>
  <si>
    <t>92552VAF7</t>
  </si>
  <si>
    <t>VIASAT INC REG</t>
  </si>
  <si>
    <t>976657AH9</t>
  </si>
  <si>
    <t>WISCONSIN ENERGY CORP</t>
  </si>
  <si>
    <t>969457BU3</t>
  </si>
  <si>
    <t>WILLIAMS COMPANIES INC</t>
  </si>
  <si>
    <t>UNITED STATES STEEL CORP</t>
  </si>
  <si>
    <t>Difference</t>
  </si>
  <si>
    <t>IN MODEL</t>
  </si>
  <si>
    <t>N</t>
  </si>
  <si>
    <t>Y</t>
  </si>
  <si>
    <t>AGSBB</t>
  </si>
  <si>
    <t>ALL</t>
  </si>
  <si>
    <t>AXP</t>
  </si>
  <si>
    <t>BG</t>
  </si>
  <si>
    <t>CCBGBB</t>
  </si>
  <si>
    <t>ENIIM</t>
  </si>
  <si>
    <t>BIMBOA</t>
  </si>
  <si>
    <t>HOMEX</t>
  </si>
  <si>
    <t>HSBC</t>
  </si>
  <si>
    <t>JPM</t>
  </si>
  <si>
    <t>LNC</t>
  </si>
  <si>
    <t>M</t>
  </si>
  <si>
    <t>MS</t>
  </si>
  <si>
    <t>PAA</t>
  </si>
  <si>
    <t>PEUGOT</t>
  </si>
  <si>
    <t>RBSCFG</t>
  </si>
  <si>
    <t>BSANTM</t>
  </si>
  <si>
    <t>TELEFO</t>
  </si>
  <si>
    <t>TWC</t>
  </si>
  <si>
    <t>WEC</t>
  </si>
  <si>
    <t>WMB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</si>
</sst>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[$-409]m/d/yy\ h:mm\ AM/PM;@"/>
    <numFmt numFmtId="167" formatCode="0.000%"/>
    <numFmt numFmtId="168" formatCode="mm/dd/yy"/>
    <numFmt numFmtId="169" formatCode="_(* #,##0.000_);_(* \(#,##0.000\);_(* &quot;-&quot;???_);_(@_)"/>
    <numFmt numFmtId="170" formatCode="_(* #,##0.0000_);_(* \(#,##0.0000\);_(* &quot;-&quot;??_);_(@_)"/>
    <numFmt numFmtId="171" formatCode="0.0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3"/>
      <name val="Arial"/>
      <family val="2"/>
    </font>
    <font>
      <sz val="10"/>
      <color indexed="51"/>
      <name val="Arial"/>
      <family val="2"/>
    </font>
    <font>
      <i/>
      <sz val="10"/>
      <name val="Arial"/>
      <family val="2"/>
    </font>
    <font>
      <b/>
      <sz val="10"/>
      <color rgb="FFFFFF0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rgb="FFFFC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66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2" fillId="0" borderId="0" xfId="0" applyFont="1" applyFill="1"/>
    <xf numFmtId="0" fontId="3" fillId="0" borderId="0" xfId="0" applyFont="1" applyFill="1"/>
    <xf numFmtId="165" fontId="2" fillId="0" borderId="0" xfId="1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43" fontId="2" fillId="0" borderId="0" xfId="1" applyFill="1" applyAlignment="1">
      <alignment horizontal="center"/>
    </xf>
    <xf numFmtId="164" fontId="2" fillId="0" borderId="0" xfId="1" applyNumberFormat="1" applyFill="1"/>
    <xf numFmtId="43" fontId="3" fillId="0" borderId="0" xfId="1" applyFont="1" applyFill="1"/>
    <xf numFmtId="164" fontId="3" fillId="0" borderId="0" xfId="1" applyNumberFormat="1" applyFont="1" applyFill="1"/>
    <xf numFmtId="43" fontId="0" fillId="0" borderId="0" xfId="1" applyFont="1" applyFill="1"/>
    <xf numFmtId="10" fontId="0" fillId="0" borderId="0" xfId="2" applyNumberFormat="1" applyFont="1" applyFill="1"/>
    <xf numFmtId="0" fontId="3" fillId="0" borderId="0" xfId="0" applyFont="1" applyFill="1" applyAlignment="1">
      <alignment horizontal="center"/>
    </xf>
    <xf numFmtId="43" fontId="3" fillId="0" borderId="0" xfId="1" applyNumberFormat="1" applyFont="1" applyFill="1" applyBorder="1"/>
    <xf numFmtId="0" fontId="3" fillId="0" borderId="0" xfId="0" applyFont="1" applyFill="1" applyAlignment="1">
      <alignment horizontal="left"/>
    </xf>
    <xf numFmtId="166" fontId="3" fillId="0" borderId="0" xfId="0" applyNumberFormat="1" applyFont="1" applyFill="1"/>
    <xf numFmtId="164" fontId="3" fillId="0" borderId="0" xfId="0" applyNumberFormat="1" applyFont="1" applyFill="1"/>
    <xf numFmtId="43" fontId="3" fillId="0" borderId="1" xfId="1" applyFont="1" applyFill="1" applyBorder="1" applyAlignment="1">
      <alignment horizontal="center"/>
    </xf>
    <xf numFmtId="10" fontId="3" fillId="0" borderId="2" xfId="0" applyNumberFormat="1" applyFont="1" applyFill="1" applyBorder="1" applyAlignment="1">
      <alignment horizontal="right"/>
    </xf>
    <xf numFmtId="10" fontId="3" fillId="0" borderId="3" xfId="0" applyNumberFormat="1" applyFont="1" applyFill="1" applyBorder="1" applyAlignment="1">
      <alignment horizontal="right"/>
    </xf>
    <xf numFmtId="10" fontId="3" fillId="0" borderId="0" xfId="1" applyNumberFormat="1" applyFont="1" applyFill="1" applyBorder="1"/>
    <xf numFmtId="10" fontId="3" fillId="0" borderId="0" xfId="2" applyNumberFormat="1" applyFont="1" applyFill="1"/>
    <xf numFmtId="165" fontId="3" fillId="0" borderId="0" xfId="1" applyNumberFormat="1" applyFont="1" applyFill="1"/>
    <xf numFmtId="164" fontId="3" fillId="0" borderId="0" xfId="1" applyNumberFormat="1" applyFont="1" applyFill="1" applyAlignment="1">
      <alignment horizontal="right"/>
    </xf>
    <xf numFmtId="10" fontId="3" fillId="0" borderId="0" xfId="2" applyNumberFormat="1" applyFont="1" applyFill="1" applyAlignment="1">
      <alignment horizontal="center"/>
    </xf>
    <xf numFmtId="43" fontId="3" fillId="0" borderId="4" xfId="1" applyFont="1" applyFill="1" applyBorder="1" applyAlignment="1">
      <alignment horizontal="center"/>
    </xf>
    <xf numFmtId="43" fontId="4" fillId="0" borderId="0" xfId="1" applyFont="1" applyFill="1" applyAlignment="1">
      <alignment horizontal="right"/>
    </xf>
    <xf numFmtId="167" fontId="3" fillId="0" borderId="0" xfId="2" applyNumberFormat="1" applyFont="1" applyFill="1"/>
    <xf numFmtId="168" fontId="4" fillId="0" borderId="0" xfId="0" applyNumberFormat="1" applyFont="1" applyFill="1" applyAlignment="1">
      <alignment horizontal="right"/>
    </xf>
    <xf numFmtId="168" fontId="4" fillId="0" borderId="0" xfId="0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10" fontId="4" fillId="0" borderId="0" xfId="0" applyNumberFormat="1" applyFont="1" applyFill="1" applyAlignment="1">
      <alignment horizontal="right"/>
    </xf>
    <xf numFmtId="10" fontId="3" fillId="0" borderId="0" xfId="0" applyNumberFormat="1" applyFont="1" applyFill="1"/>
    <xf numFmtId="14" fontId="4" fillId="0" borderId="0" xfId="0" applyNumberFormat="1" applyFont="1" applyFill="1"/>
    <xf numFmtId="164" fontId="4" fillId="0" borderId="0" xfId="1" applyNumberFormat="1" applyFont="1" applyFill="1"/>
    <xf numFmtId="10" fontId="4" fillId="0" borderId="0" xfId="0" applyNumberFormat="1" applyFont="1" applyFill="1"/>
    <xf numFmtId="165" fontId="3" fillId="0" borderId="0" xfId="1" applyNumberFormat="1" applyFont="1" applyFill="1" applyAlignment="1">
      <alignment horizontal="right"/>
    </xf>
    <xf numFmtId="168" fontId="3" fillId="0" borderId="0" xfId="0" applyNumberFormat="1" applyFont="1" applyFill="1" applyAlignment="1">
      <alignment horizontal="right"/>
    </xf>
    <xf numFmtId="43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14" fontId="3" fillId="0" borderId="0" xfId="0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center"/>
    </xf>
    <xf numFmtId="43" fontId="2" fillId="0" borderId="0" xfId="1" applyFill="1"/>
    <xf numFmtId="10" fontId="0" fillId="0" borderId="0" xfId="0" applyNumberFormat="1" applyFill="1"/>
    <xf numFmtId="165" fontId="0" fillId="0" borderId="0" xfId="1" applyNumberFormat="1" applyFont="1" applyFill="1" applyAlignment="1">
      <alignment horizontal="right"/>
    </xf>
    <xf numFmtId="10" fontId="0" fillId="0" borderId="0" xfId="0" applyNumberFormat="1"/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/>
    <xf numFmtId="43" fontId="0" fillId="0" borderId="0" xfId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Fill="1"/>
    <xf numFmtId="10" fontId="5" fillId="0" borderId="0" xfId="2" applyNumberFormat="1" applyFont="1" applyFill="1"/>
    <xf numFmtId="43" fontId="5" fillId="0" borderId="0" xfId="1" applyFont="1" applyFill="1"/>
    <xf numFmtId="0" fontId="5" fillId="0" borderId="0" xfId="0" applyFont="1" applyFill="1" applyAlignment="1">
      <alignment horizontal="right"/>
    </xf>
    <xf numFmtId="164" fontId="5" fillId="0" borderId="0" xfId="1" applyNumberFormat="1" applyFont="1" applyFill="1"/>
    <xf numFmtId="14" fontId="0" fillId="0" borderId="0" xfId="0" applyNumberFormat="1" applyFill="1" applyAlignment="1">
      <alignment horizontal="right"/>
    </xf>
    <xf numFmtId="10" fontId="0" fillId="0" borderId="0" xfId="2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right"/>
    </xf>
    <xf numFmtId="10" fontId="2" fillId="0" borderId="0" xfId="2" applyNumberFormat="1" applyFont="1" applyFill="1"/>
    <xf numFmtId="169" fontId="0" fillId="0" borderId="0" xfId="0" applyNumberFormat="1" applyFill="1" applyAlignment="1">
      <alignment horizontal="right"/>
    </xf>
    <xf numFmtId="9" fontId="0" fillId="0" borderId="0" xfId="0" applyNumberFormat="1" applyFill="1"/>
    <xf numFmtId="164" fontId="6" fillId="0" borderId="0" xfId="1" applyNumberFormat="1" applyFont="1" applyFill="1" applyAlignment="1">
      <alignment horizontal="center"/>
    </xf>
    <xf numFmtId="164" fontId="0" fillId="0" borderId="0" xfId="0" applyNumberFormat="1" applyFill="1"/>
    <xf numFmtId="9" fontId="2" fillId="0" borderId="0" xfId="0" applyNumberFormat="1" applyFont="1" applyFill="1"/>
    <xf numFmtId="43" fontId="3" fillId="0" borderId="0" xfId="0" applyNumberFormat="1" applyFont="1" applyFill="1"/>
    <xf numFmtId="2" fontId="2" fillId="0" borderId="0" xfId="3" applyNumberFormat="1" applyFill="1"/>
    <xf numFmtId="165" fontId="0" fillId="0" borderId="0" xfId="3" applyNumberFormat="1" applyFont="1" applyFill="1" applyAlignment="1">
      <alignment horizontal="right"/>
    </xf>
    <xf numFmtId="9" fontId="0" fillId="0" borderId="0" xfId="0" applyNumberFormat="1" applyFill="1" applyAlignment="1">
      <alignment horizontal="center"/>
    </xf>
    <xf numFmtId="2" fontId="0" fillId="0" borderId="0" xfId="0" applyNumberFormat="1" applyFill="1"/>
    <xf numFmtId="41" fontId="0" fillId="0" borderId="0" xfId="0" applyNumberFormat="1" applyFill="1"/>
    <xf numFmtId="10" fontId="0" fillId="0" borderId="0" xfId="3" applyNumberFormat="1" applyFont="1" applyFill="1" applyAlignment="1">
      <alignment horizontal="right"/>
    </xf>
    <xf numFmtId="43" fontId="0" fillId="0" borderId="0" xfId="0" applyNumberFormat="1" applyFill="1"/>
    <xf numFmtId="164" fontId="2" fillId="0" borderId="0" xfId="3" applyNumberFormat="1" applyFill="1"/>
    <xf numFmtId="43" fontId="2" fillId="0" borderId="0" xfId="1" applyFont="1" applyFill="1" applyAlignment="1">
      <alignment horizontal="center"/>
    </xf>
    <xf numFmtId="0" fontId="0" fillId="0" borderId="0" xfId="0" pivotButton="1"/>
    <xf numFmtId="10" fontId="0" fillId="0" borderId="0" xfId="2" applyNumberFormat="1" applyFont="1"/>
    <xf numFmtId="0" fontId="7" fillId="0" borderId="0" xfId="0" applyFont="1" applyFill="1"/>
    <xf numFmtId="9" fontId="3" fillId="0" borderId="0" xfId="2" applyFont="1" applyFill="1"/>
    <xf numFmtId="9" fontId="3" fillId="0" borderId="0" xfId="2" applyFont="1" applyFill="1" applyAlignment="1">
      <alignment horizontal="center"/>
    </xf>
    <xf numFmtId="0" fontId="1" fillId="0" borderId="0" xfId="5"/>
    <xf numFmtId="9" fontId="0" fillId="0" borderId="0" xfId="0" applyNumberFormat="1"/>
    <xf numFmtId="9" fontId="3" fillId="0" borderId="0" xfId="0" applyNumberFormat="1" applyFont="1" applyFill="1"/>
    <xf numFmtId="1" fontId="0" fillId="0" borderId="0" xfId="1" applyNumberFormat="1" applyFont="1" applyFill="1"/>
    <xf numFmtId="1" fontId="0" fillId="0" borderId="0" xfId="1" applyNumberFormat="1" applyFont="1" applyFill="1" applyBorder="1"/>
    <xf numFmtId="1" fontId="3" fillId="0" borderId="0" xfId="1" applyNumberFormat="1" applyFont="1" applyFill="1" applyAlignment="1">
      <alignment horizontal="right"/>
    </xf>
    <xf numFmtId="1" fontId="3" fillId="0" borderId="0" xfId="0" applyNumberFormat="1" applyFont="1" applyFill="1" applyBorder="1"/>
    <xf numFmtId="1" fontId="3" fillId="0" borderId="0" xfId="1" applyNumberFormat="1" applyFont="1" applyFill="1" applyAlignment="1">
      <alignment horizontal="center"/>
    </xf>
    <xf numFmtId="0" fontId="0" fillId="2" borderId="0" xfId="0" applyFill="1"/>
    <xf numFmtId="14" fontId="3" fillId="2" borderId="0" xfId="0" applyNumberFormat="1" applyFont="1" applyFill="1" applyAlignment="1">
      <alignment horizontal="right"/>
    </xf>
    <xf numFmtId="10" fontId="0" fillId="2" borderId="0" xfId="0" applyNumberFormat="1" applyFill="1"/>
    <xf numFmtId="166" fontId="8" fillId="0" borderId="0" xfId="1" applyNumberFormat="1" applyFont="1" applyFill="1"/>
    <xf numFmtId="164" fontId="0" fillId="2" borderId="0" xfId="0" applyNumberFormat="1" applyFill="1"/>
    <xf numFmtId="164" fontId="0" fillId="2" borderId="0" xfId="1" applyNumberFormat="1" applyFont="1" applyFill="1"/>
    <xf numFmtId="165" fontId="2" fillId="2" borderId="0" xfId="1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2" fillId="2" borderId="0" xfId="1" applyNumberFormat="1" applyFill="1"/>
    <xf numFmtId="165" fontId="0" fillId="2" borderId="0" xfId="1" applyNumberFormat="1" applyFont="1" applyFill="1" applyAlignment="1">
      <alignment horizontal="center"/>
    </xf>
    <xf numFmtId="10" fontId="0" fillId="2" borderId="0" xfId="2" applyNumberFormat="1" applyFont="1" applyFill="1"/>
    <xf numFmtId="43" fontId="0" fillId="2" borderId="0" xfId="1" applyFont="1" applyFill="1"/>
    <xf numFmtId="43" fontId="2" fillId="2" borderId="0" xfId="1" applyFill="1"/>
    <xf numFmtId="0" fontId="2" fillId="3" borderId="0" xfId="0" applyFont="1" applyFill="1"/>
    <xf numFmtId="165" fontId="2" fillId="3" borderId="0" xfId="1" applyNumberFormat="1" applyFill="1"/>
    <xf numFmtId="166" fontId="3" fillId="3" borderId="0" xfId="1" applyNumberFormat="1" applyFont="1" applyFill="1"/>
    <xf numFmtId="0" fontId="3" fillId="3" borderId="0" xfId="0" applyFont="1" applyFill="1" applyAlignment="1">
      <alignment horizontal="left"/>
    </xf>
    <xf numFmtId="0" fontId="0" fillId="3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9" fillId="3" borderId="0" xfId="0" applyFont="1" applyFill="1" applyAlignment="1">
      <alignment horizontal="left"/>
    </xf>
    <xf numFmtId="43" fontId="3" fillId="0" borderId="1" xfId="1" applyFont="1" applyFill="1" applyBorder="1" applyAlignment="1">
      <alignment horizontal="right"/>
    </xf>
    <xf numFmtId="43" fontId="3" fillId="0" borderId="4" xfId="1" applyFont="1" applyFill="1" applyBorder="1" applyAlignment="1">
      <alignment horizontal="right"/>
    </xf>
    <xf numFmtId="167" fontId="3" fillId="0" borderId="5" xfId="2" applyNumberFormat="1" applyFont="1" applyFill="1" applyBorder="1" applyAlignment="1">
      <alignment horizontal="right"/>
    </xf>
    <xf numFmtId="164" fontId="3" fillId="0" borderId="5" xfId="1" applyNumberFormat="1" applyFont="1" applyFill="1" applyBorder="1" applyAlignment="1">
      <alignment horizontal="right"/>
    </xf>
    <xf numFmtId="43" fontId="3" fillId="0" borderId="6" xfId="1" applyFont="1" applyFill="1" applyBorder="1" applyAlignment="1">
      <alignment horizontal="right"/>
    </xf>
    <xf numFmtId="43" fontId="3" fillId="0" borderId="0" xfId="1" applyFont="1" applyFill="1" applyAlignment="1"/>
    <xf numFmtId="43" fontId="10" fillId="0" borderId="0" xfId="1" applyFont="1" applyFill="1" applyAlignment="1">
      <alignment horizontal="center"/>
    </xf>
    <xf numFmtId="10" fontId="11" fillId="0" borderId="0" xfId="2" applyNumberFormat="1" applyFont="1" applyFill="1"/>
    <xf numFmtId="0" fontId="11" fillId="0" borderId="0" xfId="0" applyFont="1" applyFill="1"/>
    <xf numFmtId="41" fontId="1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10" fontId="10" fillId="0" borderId="0" xfId="2" applyNumberFormat="1" applyFont="1" applyFill="1" applyAlignment="1">
      <alignment horizontal="right"/>
    </xf>
    <xf numFmtId="43" fontId="10" fillId="0" borderId="0" xfId="1" applyFont="1" applyFill="1" applyAlignment="1"/>
    <xf numFmtId="43" fontId="3" fillId="0" borderId="0" xfId="3" applyFont="1" applyFill="1" applyAlignment="1">
      <alignment horizontal="right"/>
    </xf>
    <xf numFmtId="164" fontId="10" fillId="0" borderId="0" xfId="1" applyNumberFormat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170" fontId="0" fillId="0" borderId="0" xfId="1" applyNumberFormat="1" applyFont="1" applyFill="1"/>
    <xf numFmtId="43" fontId="3" fillId="0" borderId="0" xfId="1" applyFont="1" applyFill="1" applyBorder="1"/>
    <xf numFmtId="43" fontId="4" fillId="0" borderId="0" xfId="1" applyFont="1" applyFill="1" applyBorder="1" applyAlignment="1">
      <alignment horizontal="right"/>
    </xf>
    <xf numFmtId="167" fontId="3" fillId="0" borderId="0" xfId="1" applyNumberFormat="1" applyFont="1" applyFill="1" applyBorder="1"/>
    <xf numFmtId="0" fontId="0" fillId="2" borderId="0" xfId="0" applyFill="1" applyBorder="1"/>
    <xf numFmtId="43" fontId="0" fillId="0" borderId="0" xfId="1" applyFont="1" applyFill="1" applyBorder="1"/>
    <xf numFmtId="167" fontId="3" fillId="2" borderId="0" xfId="0" applyNumberFormat="1" applyFont="1" applyFill="1" applyBorder="1"/>
    <xf numFmtId="0" fontId="3" fillId="0" borderId="0" xfId="0" applyFont="1" applyFill="1" applyBorder="1"/>
    <xf numFmtId="43" fontId="3" fillId="2" borderId="0" xfId="0" applyNumberFormat="1" applyFont="1" applyFill="1" applyBorder="1"/>
    <xf numFmtId="10" fontId="3" fillId="2" borderId="0" xfId="0" applyNumberFormat="1" applyFont="1" applyFill="1" applyBorder="1"/>
    <xf numFmtId="164" fontId="3" fillId="0" borderId="0" xfId="1" applyNumberFormat="1" applyFont="1" applyFill="1" applyAlignment="1">
      <alignment horizontal="center"/>
    </xf>
    <xf numFmtId="164" fontId="2" fillId="0" borderId="0" xfId="1" applyNumberFormat="1" applyFont="1" applyFill="1"/>
    <xf numFmtId="10" fontId="3" fillId="0" borderId="0" xfId="2" applyNumberFormat="1" applyFont="1" applyFill="1" applyAlignment="1">
      <alignment horizontal="right"/>
    </xf>
    <xf numFmtId="168" fontId="12" fillId="0" borderId="0" xfId="0" applyNumberFormat="1" applyFont="1" applyFill="1" applyAlignment="1">
      <alignment horizontal="center"/>
    </xf>
    <xf numFmtId="14" fontId="0" fillId="0" borderId="0" xfId="0" applyNumberFormat="1"/>
    <xf numFmtId="0" fontId="0" fillId="0" borderId="0" xfId="0" applyFill="1" applyBorder="1"/>
    <xf numFmtId="166" fontId="3" fillId="0" borderId="0" xfId="1" applyNumberFormat="1" applyFont="1" applyFill="1"/>
    <xf numFmtId="167" fontId="3" fillId="0" borderId="0" xfId="0" applyNumberFormat="1" applyFont="1" applyFill="1" applyBorder="1"/>
    <xf numFmtId="43" fontId="3" fillId="0" borderId="0" xfId="0" applyNumberFormat="1" applyFont="1" applyFill="1" applyBorder="1"/>
    <xf numFmtId="0" fontId="9" fillId="0" borderId="0" xfId="0" applyFont="1" applyFill="1" applyAlignment="1">
      <alignment horizontal="left"/>
    </xf>
    <xf numFmtId="10" fontId="3" fillId="0" borderId="0" xfId="0" applyNumberFormat="1" applyFont="1" applyFill="1" applyBorder="1"/>
    <xf numFmtId="0" fontId="0" fillId="0" borderId="0" xfId="0" applyFill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43" fontId="3" fillId="2" borderId="0" xfId="1" applyFont="1" applyFill="1"/>
    <xf numFmtId="10" fontId="0" fillId="2" borderId="0" xfId="2" applyNumberFormat="1" applyFont="1" applyFill="1" applyBorder="1"/>
    <xf numFmtId="43" fontId="3" fillId="2" borderId="0" xfId="1" applyNumberFormat="1" applyFont="1" applyFill="1" applyBorder="1"/>
    <xf numFmtId="10" fontId="3" fillId="2" borderId="0" xfId="2" applyNumberFormat="1" applyFont="1" applyFill="1" applyBorder="1"/>
    <xf numFmtId="10" fontId="3" fillId="2" borderId="0" xfId="1" applyNumberFormat="1" applyFont="1" applyFill="1" applyBorder="1"/>
    <xf numFmtId="0" fontId="3" fillId="2" borderId="0" xfId="2" applyNumberFormat="1" applyFont="1" applyFill="1" applyBorder="1"/>
    <xf numFmtId="10" fontId="3" fillId="2" borderId="0" xfId="2" applyNumberFormat="1" applyFont="1" applyFill="1" applyAlignment="1">
      <alignment horizontal="right"/>
    </xf>
    <xf numFmtId="0" fontId="3" fillId="2" borderId="0" xfId="0" applyFont="1" applyFill="1"/>
  </cellXfs>
  <cellStyles count="6">
    <cellStyle name="Comma" xfId="1" builtinId="3"/>
    <cellStyle name="Comma 2" xfId="3"/>
    <cellStyle name="Normal" xfId="0" builtinId="0"/>
    <cellStyle name="Normal 2" xfId="5"/>
    <cellStyle name="Percent" xfId="2" builtinId="5"/>
    <cellStyle name="Percent 2" xfId="4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SPH     US</v>
        <stp/>
        <stp>##V3_BDPV12</stp>
        <stp>864486AE5 CORP</stp>
        <stp>BOND_TO_EQY_TICKER</stp>
        <stp>[USHY_Model_vs_462_04302013.xlsx]Model!R115C29_x0000__x0000_</stp>
        <tr r="AC115" s="8"/>
      </tp>
      <tp>
        <v>-0.10675799179330928</v>
        <stp/>
        <stp>##V3_BDPV12</stp>
        <stp>23918KAP3 CORP</stp>
        <stp>CNVX_OAS_BID</stp>
        <stp>[USHY_Model_vs_462_04302013.xlsx]Model!R50C19_x0000__x0000_</stp>
        <stp>PX_BID</stp>
        <stp>107.25</stp>
        <tr r="S50" s="8"/>
      </tp>
      <tp>
        <v>2.2318700692938922</v>
        <stp/>
        <stp>##V3_BDPV12</stp>
        <stp>03938LAP9 CORP</stp>
        <stp>CNVX_OAS_BID</stp>
        <stp>[USHY_Model_vs_462_04302013.xlsx]Model!R88C19_x0000__x0000_</stp>
        <stp>PX_BID</stp>
        <stp>105.25</stp>
        <tr r="S88" s="8"/>
      </tp>
      <tp t="s">
        <v>VED     LN</v>
        <stp/>
        <stp>##V3_BDPV12</stp>
        <stp>92241TAG7 CORP</stp>
        <stp>BOND_TO_EQY_TICKER</stp>
        <stp>[USHY_Model_vs_462_04302013.xlsx]Model!R132C29_x0000__x0000_</stp>
        <tr r="AC132" s="8"/>
      </tp>
      <tp t="s">
        <v>KCI</v>
        <stp/>
        <stp>##V3_BDPV12</stp>
        <stp>49461BAB0 Corp</stp>
        <stp>TICKER</stp>
        <stp>[USHY_Model_vs_462_04302013.xlsx]462!R56C2_x0000__x0000_</stp>
        <tr r="B56" s="12"/>
      </tp>
      <tp>
        <v>103.75000000000001</v>
        <stp/>
        <stp>##V3_BDPV12</stp>
        <stp>440543AP1 CORP</stp>
        <stp>NXT_CALL_px</stp>
        <stp>[USHY_Model_vs_462_04302013.xlsx]Model!R66C22_x0000__x0000_</stp>
        <tr r="V66" s="8"/>
      </tp>
      <tp t="s">
        <v>ARGID</v>
        <stp/>
        <stp>##V3_BDPV12</stp>
        <stp>039686AB6 Corp</stp>
        <stp>TICKER</stp>
        <stp>[USHY_Model_vs_462_04302013.xlsx]462!R99C2_x0000__x0000_</stp>
        <tr r="B99" s="12"/>
      </tp>
      <tp t="s">
        <v>ETE</v>
        <stp/>
        <stp>##V3_BDPV12</stp>
        <stp>29273VAC4 Corp</stp>
        <stp>TICKER</stp>
        <stp>[USHY_Model_vs_462_04302013.xlsx]462!R35C2_x0000__x0000_</stp>
        <tr r="B35" s="12"/>
      </tp>
      <tp t="s">
        <v>CXO</v>
        <stp/>
        <stp>##V3_BDPV12</stp>
        <stp>20605PAD3 Corp</stp>
        <stp>TICKER</stp>
        <stp>[USHY_Model_vs_462_04302013.xlsx]462!R27C2_x0000__x0000_</stp>
        <tr r="B27" s="12"/>
      </tp>
      <tp>
        <v>-1.155447910132231</v>
        <stp/>
        <stp>##V3_BDPV12</stp>
        <stp>18911MAD3 CORP</stp>
        <stp>CNVX_OAS_BID</stp>
        <stp>[USHY_Model_vs_462_04302013.xlsx]Model!R41C19_x0000__x0000_</stp>
        <stp>PX_BID</stp>
        <stp>109.75</stp>
        <tr r="S41" s="8"/>
      </tp>
      <tp>
        <v>-0.70277533125118707</v>
        <stp/>
        <stp>##V3_BDPV12</stp>
        <stp>29977HAB6 CORP</stp>
        <stp>CNVX_OAS_BID</stp>
        <stp>[USHY_Model_vs_462_04302013.xlsx]Model!R51C19_x0000__x0000_</stp>
        <stp>PX_BID</stp>
        <stp>116.75</stp>
        <tr r="S51" s="8"/>
      </tp>
      <tp t="s">
        <v>#N/A Field Not Applicable</v>
        <stp/>
        <stp>##V3_BDPV12</stp>
        <stp>03938LAX2 CORP</stp>
        <stp>NXT_CALL_px</stp>
        <stp>[USHY_Model_vs_462_04302013.xlsx]Model!R89C22_x0000__x0000_</stp>
        <tr r="V89" s="8"/>
      </tp>
      <tp>
        <v>7.25</v>
        <stp/>
        <stp>##V3_BDPV12</stp>
        <stp>78442FEL8 CORP</stp>
        <stp>CPN</stp>
        <stp>[USHY_Model_vs_462_04302013.xlsx]Model!R113C9_x0000__x0000_</stp>
        <tr r="I113" s="8"/>
      </tp>
      <tp>
        <v>5.75</v>
        <stp/>
        <stp>##V3_BDPV12</stp>
        <stp>058498AQ9 CORP</stp>
        <stp>CPN</stp>
        <stp>[USHY_Model_vs_462_04302013.xlsx]Model!R26C9_x0000_5</stp>
        <tr r="I26" s="8"/>
      </tp>
      <tp>
        <v>6.875</v>
        <stp/>
        <stp>##V3_BDPV12</stp>
        <stp>018804AP9 CORP</stp>
        <stp>CPN</stp>
        <stp>[USHY_Model_vs_462_04302013.xlsx]Model!R21C9_x0000_1</stp>
        <tr r="I21" s="8"/>
      </tp>
      <tp t="s">
        <v>#N/A Field Not Applicable</v>
        <stp/>
        <stp>##V3_BDPV12</stp>
        <stp>125581GQ5 CORP</stp>
        <stp>NXT_CALL_DT</stp>
        <stp>[USHY_Model_vs_462_04302013.xlsx]Model!R40C21_x0000__x0000_</stp>
        <tr r="U40" s="8"/>
      </tp>
      <tp t="s">
        <v>#N/A Field Not Applicable</v>
        <stp/>
        <stp>##V3_BDPV12</stp>
        <stp>36186CBY8 CORP</stp>
        <stp>NXT_CALL_DT</stp>
        <stp>[USHY_Model_vs_462_04302013.xlsx]Model!R12C21_x0000__x0000_</stp>
        <tr r="U12" s="8"/>
      </tp>
      <tp>
        <v>6.25</v>
        <stp/>
        <stp>##V3_BDPV12</stp>
        <stp>22818VAB3 CORP</stp>
        <stp>CPN</stp>
        <stp>[USHY_Model_vs_462_04302013.xlsx]Model!R32C9_x0000__x0000_</stp>
        <tr r="I32" s="8"/>
      </tp>
      <tp>
        <v>5</v>
        <stp/>
        <stp>##V3_BDPV12</stp>
        <stp>62886EAE8 CORP</stp>
        <stp>CPN</stp>
        <stp>[USHY_Model_vs_462_04302013.xlsx]Model!R93C9_x0000_0</stp>
        <tr r="I93" s="8"/>
      </tp>
      <tp>
        <v>5.75</v>
        <stp/>
        <stp>##V3_BDPV12</stp>
        <stp>35803QAA5 CORP</stp>
        <stp>CPN</stp>
        <stp>[USHY_Model_vs_462_04302013.xlsx]Model!R56C9_x0000_1</stp>
        <tr r="I56" s="8"/>
      </tp>
      <tp>
        <v>7.625</v>
        <stp/>
        <stp>##V3_BDPV12</stp>
        <stp>06846NAC8 CORP</stp>
        <stp>CPN</stp>
        <stp>[USHY_Model_vs_462_04302013.xlsx]Model!R24C9_x0000__x0000_</stp>
        <tr r="I24" s="8"/>
      </tp>
      <tp>
        <v>8.125</v>
        <stp/>
        <stp>##V3_BDPV12</stp>
        <stp>458204AM6 CORP</stp>
        <stp>CPN</stp>
        <stp>[USHY_Model_vs_462_04302013.xlsx]Model!R71C9_x0000_1</stp>
        <tr r="I71" s="8"/>
      </tp>
      <tp>
        <v>7.75</v>
        <stp/>
        <stp>##V3_BDPV12</stp>
        <stp>59870XAB6 CORP</stp>
        <stp>CPN</stp>
        <stp>[USHY_Model_vs_462_04302013.xlsx]Model!R83C9_x0000_0</stp>
        <tr r="I83" s="8"/>
      </tp>
      <tp>
        <v>8.875</v>
        <stp/>
        <stp>##V3_BDPV12</stp>
        <stp>428303AJ0 CORP</stp>
        <stp>CPN</stp>
        <stp>[USHY_Model_vs_462_04302013.xlsx]Model!R69C9_x0000__x0000_</stp>
        <tr r="I69" s="8"/>
      </tp>
      <tp>
        <v>8.0701856999999997</v>
        <stp/>
        <stp>##V3_BDPV12</stp>
        <stp>007903AU1 CORP</stp>
        <stp>YLD_CNV_BID</stp>
        <stp>[USHY_Model_vs_462_04302013.xlsx]Scraps!R7C15_x0000__x0000_</stp>
        <stp>PX_BID</stp>
        <stp>98.25</stp>
        <tr r="O7" s="11"/>
      </tp>
      <tp>
        <v>6.175071110506873</v>
        <stp/>
        <stp>##V3_BDPV12</stp>
        <stp>023650AG9 CORP</stp>
        <stp>YLD_CNV_BID</stp>
        <stp>[USHY_Model_vs_462_04302013.xlsx]Model!R79C16_x0000__x0000_</stp>
        <stp>PX_BID</stp>
        <stp>110.75</stp>
        <tr r="P79" s="8"/>
      </tp>
      <tp>
        <v>2.0640364268579474</v>
        <stp/>
        <stp>##V3_BDPV12</stp>
        <stp>382550BB6 CORP</stp>
        <stp>DUR_ADJ_BID</stp>
        <stp>[USHY_Model_vs_462_04302013.xlsx]Model!R60C18_x0000__x0000_</stp>
        <stp>PX_BID</stp>
        <stp>112.25</stp>
        <tr r="R60" s="8"/>
      </tp>
      <tp t="s">
        <v>F       US</v>
        <stp/>
        <stp>##V3_BDPV12</stp>
        <stp>345370CA6 CORP</stp>
        <stp>BOND_TO_EQY_TICKER</stp>
        <stp>[USHY_Model_vs_462_04302013.xlsx]Scraps!R18C28_x0000__x0000_</stp>
        <tr r="AB18" s="11"/>
      </tp>
      <tp t="s">
        <v>HUGHES SATELLITE SYSTEMS</v>
        <stp/>
        <stp>##V3_BDPV12</stp>
        <stp>444454AA0 CORP</stp>
        <stp>ISSUER</stp>
        <stp>[USHY_Model_vs_462_04302013.xlsx]Model!R107C6_x0000__x0000_</stp>
        <tr r="F107" s="8"/>
      </tp>
      <tp t="s">
        <v>B</v>
        <stp/>
        <stp>##V3_BDPV12</stp>
        <stp>039380AC4 CORP</stp>
        <stp>RTG_FITCH_no_watch</stp>
        <stp>[USHY_Model_vs_462_04302013.xlsx]Model!R7C13_x0000_3</stp>
        <tr r="M7" s="8"/>
        <tr r="M7" s="8"/>
      </tp>
      <tp t="s">
        <v>SUBURBAN PROPANE PARTNRS</v>
        <stp/>
        <stp>##V3_BDPV12</stp>
        <stp>864486AE5 CORP</stp>
        <stp>ISSUER</stp>
        <stp>[USHY_Model_vs_462_04302013.xlsx]Model!R115C6_x0000__x0000_</stp>
        <tr r="F115" s="8"/>
      </tp>
      <tp t="s">
        <v>0751898D LX</v>
        <stp/>
        <stp>##V3_BDPV12</stp>
        <stp>761735AF6 CORP</stp>
        <stp>BOND_TO_EQY_TICKER</stp>
        <stp>[USHY_Model_vs_462_04302013.xlsx]Model!R103C29_x0000__x0000_</stp>
        <tr r="AC103" s="8"/>
      </tp>
      <tp t="s">
        <v>KKR     US</v>
        <stp/>
        <stp>##V3_BDPV12</stp>
        <stp>796038AA5 CORP</stp>
        <stp>BOND_TO_EQY_TICKER</stp>
        <stp>[USHY_Model_vs_462_04302013.xlsx]Model!R106C29_x0000__x0000_</stp>
        <tr r="AC106" s="8"/>
      </tp>
      <tp t="s">
        <v>ALR</v>
        <stp/>
        <stp>##V3_BDPV12</stp>
        <stp>01449JAE5 CORP</stp>
        <stp>Ticker</stp>
        <stp>[USHY_Model_vs_462_04302013.xlsx]Model!R13C5_x0000__x0000_</stp>
        <tr r="E13" s="8"/>
      </tp>
      <tp>
        <v>2.945820493696325</v>
        <stp/>
        <stp>##V3_BDPV12</stp>
        <stp>247916AC3 CORP</stp>
        <stp>DUR_ADJ_BID</stp>
        <stp>[USHY_Model_vs_462_04302013.xlsx]Model!R49C18_x0000__x0000_</stp>
        <stp>PX_BID</stp>
        <stp>111.5</stp>
        <tr r="R49" s="8"/>
      </tp>
      <tp t="s">
        <v>APAM</v>
        <stp/>
        <stp>##V3_BDPV12</stp>
        <stp>03754HAB0 CORP</stp>
        <stp>Ticker</stp>
        <stp>[USHY_Model_vs_462_04302013.xlsx]Model!R17C5_x0000__x0000_</stp>
        <tr r="E17" s="8"/>
      </tp>
      <tp>
        <v>0.4884633649604872</v>
        <stp/>
        <stp>##V3_BDPV12</stp>
        <stp>35803QAA5 CORP</stp>
        <stp>CNVX_OAS_BID</stp>
        <stp>[USHY_Model_vs_462_04302013.xlsx]Model!R56C19_x0000__x0000_</stp>
        <stp>PX_BID</stp>
        <stp>112.75</stp>
        <tr r="S56" s="8"/>
      </tp>
      <tp>
        <v>-1.2865705501968157</v>
        <stp/>
        <stp>##V3_BDPV12</stp>
        <stp>06846NAC8 CORP</stp>
        <stp>CNVX_OAS_BID</stp>
        <stp>[USHY_Model_vs_462_04302013.xlsx]Model!R24C19_x0000__x0000_</stp>
        <stp>PX_BID</stp>
        <stp>109.27</stp>
        <tr r="S24" s="8"/>
      </tp>
      <tp t="s">
        <v>MWA</v>
        <stp/>
        <stp>##V3_BDPV12</stp>
        <stp>624758AB4 Corp</stp>
        <stp>TICKER</stp>
        <stp>[USHY_Model_vs_462_04302013.xlsx]462!R64C2_x0000__x0000_</stp>
        <tr r="B64" s="12"/>
      </tp>
      <tp t="s">
        <v>EPENEG</v>
        <stp/>
        <stp>##V3_BDPV12</stp>
        <stp>29977HAB6 Corp</stp>
        <stp>TICKER</stp>
        <stp>[USHY_Model_vs_462_04302013.xlsx]462!R34C2_x0000__x0000_</stp>
        <tr r="B34" s="12"/>
      </tp>
      <tp t="s">
        <v>DISH</v>
        <stp/>
        <stp>##V3_BDPV12</stp>
        <stp>25470XAB1 Corp</stp>
        <stp>TICKER</stp>
        <stp>[USHY_Model_vs_462_04302013.xlsx]462!R32C2_x0000__x0000_</stp>
        <tr r="B32" s="12"/>
      </tp>
      <tp>
        <v>191.10458374023437</v>
        <stp/>
        <stp>##V3_BDPV12</stp>
        <stp>1248EPAS2 CORP</stp>
        <stp>SPREAD_TO_TSY_BID</stp>
        <stp>[USHY_Model_vs_462_04302013.xlsx]Scraps!R17C16_x0000__x0000_</stp>
        <stp>PX_BID</stp>
        <stp>108.63</stp>
        <tr r="P17" s="11"/>
      </tp>
      <tp t="s">
        <v>SATS</v>
        <stp/>
        <stp>##V3_BDPV12</stp>
        <stp>444454AA0 Corp</stp>
        <stp>TICKER</stp>
        <stp>[USHY_Model_vs_462_04302013.xlsx]462!R78C2_x0000__x0000_</stp>
        <tr r="B78" s="12"/>
      </tp>
      <tp t="s">
        <v>CZR</v>
        <stp/>
        <stp>##V3_BDPV12</stp>
        <stp>127693AC3 Corp</stp>
        <stp>TICKER</stp>
        <stp>[USHY_Model_vs_462_04302013.xlsx]462!R30C2_x0000__x0000_</stp>
        <tr r="B30" s="12"/>
      </tp>
      <tp>
        <v>102.62500000000001</v>
        <stp/>
        <stp>##V3_BDPV12</stp>
        <stp>055381AS6 CORP</stp>
        <stp>NXT_CALL_px</stp>
        <stp>[USHY_Model_vs_462_04302013.xlsx]Model!R25C22_x0000__x0000_</stp>
        <tr r="V25" s="8"/>
      </tp>
      <tp>
        <v>6.75</v>
        <stp/>
        <stp>##V3_BDPV12</stp>
        <stp>03938LAX2 CORP</stp>
        <stp>CPN</stp>
        <stp>[USHY_Model_vs_462_04302013.xlsx]Model!R89C9_x0000__x0000_</stp>
        <tr r="I89" s="8"/>
      </tp>
      <tp t="s">
        <v>USD</v>
        <stp/>
        <stp>##V3_BDPV12</stp>
        <stp>726505AL4 CORP</stp>
        <stp>CRNCY</stp>
        <stp>[USHY_Model_vs_462_04302013.xlsx]Model!R102C7_x0000__x0000_</stp>
        <tr r="G102" s="8"/>
      </tp>
      <tp t="s">
        <v>7/15/2016</v>
        <stp/>
        <stp>##V3_BDPV12</stp>
        <stp>12543DAQ3 CORP</stp>
        <stp>NXT_CALL_DT</stp>
        <stp>[USHY_Model_vs_462_04302013.xlsx]Model!R45C21_x0000__x0000_</stp>
        <tr r="U45" s="8"/>
      </tp>
      <tp>
        <v>5.75</v>
        <stp/>
        <stp>##V3_BDPV12</stp>
        <stp>23918KAP3 CORP</stp>
        <stp>CPN</stp>
        <stp>[USHY_Model_vs_462_04302013.xlsx]Model!R50C9_x0000__x0000_</stp>
        <tr r="I50" s="8"/>
      </tp>
      <tp t="s">
        <v>4/1/2018</v>
        <stp/>
        <stp>##V3_BDPV12</stp>
        <stp>053773AU1 CORP</stp>
        <stp>NXT_CALL_DT</stp>
        <stp>[USHY_Model_vs_462_04302013.xlsx]Model!R31C21_x0000__x0000_</stp>
        <tr r="U31" s="8"/>
      </tp>
      <tp>
        <v>5.75</v>
        <stp/>
        <stp>##V3_BDPV12</stp>
        <stp>038521AL4 CORP</stp>
        <stp>CPN</stp>
        <stp>[USHY_Model_vs_462_04302013.xlsx]Model!R104C9_x0000__x0000_</stp>
        <tr r="I104" s="8"/>
      </tp>
      <tp>
        <v>7.5</v>
        <stp/>
        <stp>##V3_BDPV12</stp>
        <stp>03938LAP9 CORP</stp>
        <stp>CPN</stp>
        <stp>[USHY_Model_vs_462_04302013.xlsx]Model!R88C9_x0000__x0000_</stp>
        <tr r="I88" s="8"/>
      </tp>
      <tp>
        <v>6.75</v>
        <stp/>
        <stp>##V3_BDPV12</stp>
        <stp>726505AL4 CORP</stp>
        <stp>CPN</stp>
        <stp>[USHY_Model_vs_462_04302013.xlsx]Model!R102C9_x0000__x0000_</stp>
        <tr r="I102" s="8"/>
      </tp>
      <tp>
        <v>6.45</v>
        <stp/>
        <stp>##V3_BDPV12</stp>
        <stp>549463AE7 CORP</stp>
        <stp>CPN</stp>
        <stp>[USHY_Model_vs_462_04302013.xlsx]Model!R14C9_x0000__x0000_</stp>
        <tr r="I14" s="8"/>
      </tp>
      <tp>
        <v>9.375</v>
        <stp/>
        <stp>##V3_BDPV12</stp>
        <stp>29977HAB6 CORP</stp>
        <stp>CPN</stp>
        <stp>[USHY_Model_vs_462_04302013.xlsx]Model!R51C9_x0000__x0000_</stp>
        <tr r="I51" s="8"/>
      </tp>
      <tp>
        <v>8.5</v>
        <stp/>
        <stp>##V3_BDPV12</stp>
        <stp>18911MAD3 CORP</stp>
        <stp>CPN</stp>
        <stp>[USHY_Model_vs_462_04302013.xlsx]Model!R41C9_x0000__x0000_</stp>
        <tr r="I41" s="8"/>
      </tp>
      <tp>
        <v>7.75</v>
        <stp/>
        <stp>##V3_BDPV12</stp>
        <stp>06985PAH3 CORP</stp>
        <stp>CPN</stp>
        <stp>[USHY_Model_vs_462_04302013.xlsx]Model!R22C9_x0000__x0000_</stp>
        <tr r="I22" s="8"/>
      </tp>
      <tp>
        <v>6.625</v>
        <stp/>
        <stp>##V3_BDPV12</stp>
        <stp>04939MAG4 CORP</stp>
        <stp>CPN</stp>
        <stp>[USHY_Model_vs_462_04302013.xlsx]Model!R18C9_x0000__x0000_</stp>
        <tr r="I18" s="8"/>
      </tp>
      <tp>
        <v>8.25</v>
        <stp/>
        <stp>##V3_BDPV12</stp>
        <stp>63934EAM0 CORP</stp>
        <stp>CPN</stp>
        <stp>[USHY_Model_vs_462_04302013.xlsx]Model!R92C9_x0000__x0000_</stp>
        <tr r="I92" s="8"/>
      </tp>
      <tp>
        <v>5.4863763696989327</v>
        <stp/>
        <stp>##V3_BDPV12</stp>
        <stp>039380AC4 CORP</stp>
        <stp>DUR_ADJ_BID</stp>
        <stp>[USHY_Model_vs_462_04302013.xlsx]Model!R7C18_x0000__x0000_</stp>
        <stp>PX_BID</stp>
        <stp>90.75</stp>
        <tr r="R7" s="8"/>
      </tp>
      <tp t="s">
        <v>#N/A Invalid Security</v>
        <stp/>
        <stp>##V3_BDPV12</stp>
        <stp>MOMENT EQUITY</stp>
        <stp>CUR_MKT_CAP</stp>
        <stp>[USHY_Model_vs_462_04302013.xlsx]Model!R86C32_x0000__x0000_</stp>
        <tr r="AF86" s="8"/>
      </tp>
      <tp t="s">
        <v>#N/A Invalid Security</v>
        <stp/>
        <stp>##V3_BDPV12</stp>
        <stp>MOMENT EQUITY</stp>
        <stp>CUR_MKT_CAP</stp>
        <stp>[USHY_Model_vs_462_04302013.xlsx]Model!R85C32_x0000__x0000_</stp>
        <tr r="AF85" s="8"/>
      </tp>
      <tp>
        <v>3.9494039000000001</v>
        <stp/>
        <stp>##V3_BDPV12</stp>
        <stp>436440AD3 CORP</stp>
        <stp>YLD_CNV_BID</stp>
        <stp>[USHY_Model_vs_462_04302013.xlsx]Model!R65C16_x0000__x0000_</stp>
        <stp>PX_BID</stp>
        <stp>107.75</stp>
        <tr r="P65" s="8"/>
      </tp>
      <tp>
        <v>0.17664394953087162</v>
        <stp/>
        <stp>##V3_BDPV12</stp>
        <stp>796038AA5 CORP</stp>
        <stp>CNVX_BID</stp>
        <stp>[USHY_Model_vs_462_04302013.xlsx]Model!R106C20_x0000__x0000_</stp>
        <stp>PX_BID</stp>
        <stp>105.443</stp>
        <tr r="T106" s="8"/>
      </tp>
      <tp t="s">
        <v>GEO     US</v>
        <stp/>
        <stp>##V3_BDPV12</stp>
        <stp>36159RAE3 CORP</stp>
        <stp>BOND_TO_EQY_TICKER</stp>
        <stp>[USHY_Model_vs_462_04302013.xlsx]Scraps!R20C28_x0000__x0000_</stp>
        <tr r="AB20" s="11"/>
      </tp>
      <tp t="s">
        <v>CONTL AIRLINES 2005-ERJ1</v>
        <stp/>
        <stp>##V3_BDPV12</stp>
        <stp>210805DT1 CORP</stp>
        <stp>ISSUER</stp>
        <stp>[USHY_Model_vs_462_04302013.xlsx]Model!R127C6_x0000__x0000_</stp>
        <tr r="F127" s="8"/>
      </tp>
      <tp t="s">
        <v>GBP</v>
        <stp/>
        <stp>##V3_BDPV12</stp>
        <stp>XS0408620721 CORP</stp>
        <stp>CRNCY</stp>
        <stp>[USHY_Model_vs_462_04302013.xlsx]Model!R82C7_x0000_2</stp>
        <tr r="G82" s="8"/>
      </tp>
      <tp t="s">
        <v>DVA</v>
        <stp/>
        <stp>##V3_BDPV12</stp>
        <stp>23918KAP3 CORP</stp>
        <stp>Ticker</stp>
        <stp>[USHY_Model_vs_462_04302013.xlsx]Model!R50C5_x0000_2</stp>
        <tr r="E50" s="8"/>
      </tp>
      <tp t="s">
        <v>MTH</v>
        <stp/>
        <stp>##V3_BDPV12</stp>
        <stp>59001AAN2 CORP</stp>
        <stp>Ticker</stp>
        <stp>[USHY_Model_vs_462_04302013.xlsx]Model!R87C5_x0000__x0000_</stp>
        <tr r="E87" s="8"/>
      </tp>
      <tp t="s">
        <v>BBG</v>
        <stp/>
        <stp>##V3_BDPV12</stp>
        <stp>06846NAC8 CORP</stp>
        <stp>Ticker</stp>
        <stp>[USHY_Model_vs_462_04302013.xlsx]Model!R24C5_x0000__x0000_</stp>
        <tr r="E24" s="8"/>
      </tp>
      <tp>
        <v>5.3097343279670979E-2</v>
        <stp/>
        <stp>##V3_BDPV12</stp>
        <stp>882491AQ6 CORP</stp>
        <stp>CNVX_BID</stp>
        <stp>[USHY_Model_vs_462_04302013.xlsx]Model!R124C20_x0000__x0000_</stp>
        <stp>PX_BID</stp>
        <stp>109.89</stp>
        <tr r="T124" s="8"/>
      </tp>
      <tp t="s">
        <v>FSL</v>
        <stp/>
        <stp>##V3_BDPV12</stp>
        <stp>35687MAT4 CORP</stp>
        <stp>Ticker</stp>
        <stp>[USHY_Model_vs_462_04302013.xlsx]Model!R58C5_x0000__x0000_</stp>
        <tr r="E58" s="8"/>
      </tp>
      <tp>
        <v>3.3137910063902907</v>
        <stp/>
        <stp>##V3_BDPV12</stp>
        <stp>513075BB6 CORP</stp>
        <stp>DUR_ADJ_BID</stp>
        <stp>[USHY_Model_vs_462_04302013.xlsx]Model!R78C18_x0000__x0000_</stp>
        <stp>PX_BID</stp>
        <stp>107.5</stp>
        <tr r="R78" s="8"/>
      </tp>
      <tp>
        <v>1.5906200564924022</v>
        <stp/>
        <stp>##V3_BDPV12</stp>
        <stp>466112AH2 CORP</stp>
        <stp>DUR_ADJ_BID</stp>
        <stp>[USHY_Model_vs_462_04302013.xlsx]Model!R75C18_x0000__x0000_</stp>
        <stp>PX_BID</stp>
        <stp>109.5</stp>
        <tr r="R75" s="8"/>
      </tp>
      <tp t="s">
        <v>FLI</v>
        <stp/>
        <stp>##V3_BDPV12</stp>
        <stp>12545DAB4 Corp</stp>
        <stp>TICKER</stp>
        <stp>[USHY_Model_vs_462_04302013.xlsx]462!R39C2_x0000__x0000_</stp>
        <tr r="B39" s="12"/>
      </tp>
      <tp t="s">
        <v>MOMENT</v>
        <stp/>
        <stp>##V3_BDPV12</stp>
        <stp>60877UBA4 Corp</stp>
        <stp>TICKER</stp>
        <stp>[USHY_Model_vs_462_04302013.xlsx]462!R61C2_x0000__x0000_</stp>
        <tr r="B61" s="12"/>
      </tp>
      <tp>
        <v>103.563</v>
        <stp/>
        <stp>##V3_BDPV12</stp>
        <stp>12543DAQ3 CORP</stp>
        <stp>NXT_CALL_px</stp>
        <stp>[USHY_Model_vs_462_04302013.xlsx]Model!R45C22_x0000__x0000_</stp>
        <tr r="V45" s="8"/>
      </tp>
      <tp t="s">
        <v>LINE</v>
        <stp/>
        <stp>##V3_BDPV12</stp>
        <stp>536022AF3 Corp</stp>
        <stp>TICKER</stp>
        <stp>[USHY_Model_vs_462_04302013.xlsx]462!R58C2_x0000__x0000_</stp>
        <tr r="B58" s="12"/>
      </tp>
      <tp t="s">
        <v>B2</v>
        <stp/>
        <stp>##V3_BDPV12</stp>
        <stp>007903AU1 CORP</stp>
        <stp>RTG_moody_no_watch</stp>
        <stp>[USHY_Model_vs_462_04302013.xlsx]Scraps!R7C11_x0000__x0000_</stp>
        <tr r="K7" s="11"/>
      </tp>
      <tp>
        <v>102.75000000000001</v>
        <stp/>
        <stp>##V3_BDPV12</stp>
        <stp>053773AU1 CORP</stp>
        <stp>NXT_CALL_px</stp>
        <stp>[USHY_Model_vs_462_04302013.xlsx]Model!R31C22_x0000__x0000_</stp>
        <tr r="V31" s="8"/>
      </tp>
      <tp t="s">
        <v>FMGAU</v>
        <stp/>
        <stp>##V3_BDPV12</stp>
        <stp>30251GAC1 Corp</stp>
        <stp>TICKER</stp>
        <stp>[USHY_Model_vs_462_04302013.xlsx]462!R41C2_x0000__x0000_</stp>
        <tr r="B41" s="12"/>
      </tp>
      <tp t="s">
        <v>POST</v>
        <stp/>
        <stp>##V3_BDPV12</stp>
        <stp>737446AB0 Corp</stp>
        <stp>TICKER</stp>
        <stp>[USHY_Model_vs_462_04302013.xlsx]462!R73C2_x0000__x0000_</stp>
        <tr r="B73" s="12"/>
      </tp>
      <tp t="s">
        <v>CHRYGR</v>
        <stp/>
        <stp>##V3_BDPV12</stp>
        <stp>17121EAD9 Corp</stp>
        <stp>TICKER</stp>
        <stp>[USHY_Model_vs_462_04302013.xlsx]462!R24C2_x0000__x0000_</stp>
        <tr r="B24" s="12"/>
      </tp>
      <tp t="s">
        <v>BRS</v>
        <stp/>
        <stp>##V3_BDPV12</stp>
        <stp>110394AE3 Corp</stp>
        <stp>TICKER</stp>
        <stp>[USHY_Model_vs_462_04302013.xlsx]462!R16C2_x0000__x0000_</stp>
        <tr r="B16" s="12"/>
      </tp>
      <tp t="s">
        <v>APU</v>
        <stp/>
        <stp>##V3_BDPV12</stp>
        <stp>03077JAA8 Corp</stp>
        <stp>TICKER</stp>
        <stp>[USHY_Model_vs_462_04302013.xlsx]462!R10C2_x0000__x0000_</stp>
        <tr r="B10" s="12"/>
      </tp>
      <tp t="s">
        <v>USD</v>
        <stp/>
        <stp>##V3_BDPV12</stp>
        <stp>210805DT1 CORP</stp>
        <stp>CRNCY</stp>
        <stp>[USHY_Model_vs_462_04302013.xlsx]Model!R127C7_x0000__x0000_</stp>
        <tr r="G127" s="8"/>
      </tp>
      <tp>
        <v>8.75</v>
        <stp/>
        <stp>##V3_BDPV12</stp>
        <stp>723456AN9 CORP</stp>
        <stp>CPN</stp>
        <stp>[USHY_Model_vs_462_04302013.xlsx]Model!R100C9_x0000__x0000_</stp>
        <tr r="I100" s="8"/>
      </tp>
      <tp t="s">
        <v>USD</v>
        <stp/>
        <stp>##V3_BDPV12</stp>
        <stp>723456AN9 CORP</stp>
        <stp>CRNCY</stp>
        <stp>[USHY_Model_vs_462_04302013.xlsx]Model!R100C7_x0000__x0000_</stp>
        <tr r="G100" s="8"/>
      </tp>
      <tp>
        <v>0.37177361109391499</v>
        <stp/>
        <stp>##V3_BDPV12</stp>
        <stp>00130HBN4 CORP</stp>
        <stp>CNVX_BID</stp>
        <stp>[USHY_Model_vs_462_04302013.xlsx]Scraps!R8C19_x0000__x0000_</stp>
        <stp>PX_BID</stp>
        <stp>121.75</stp>
        <tr r="S8" s="11"/>
      </tp>
      <tp t="s">
        <v>USD</v>
        <stp/>
        <stp>##V3_BDPV12</stp>
        <stp>852061AS9 CORP</stp>
        <stp>CRNCY</stp>
        <stp>[USHY_Model_vs_462_04302013.xlsx]Model!R105C7_x0000__x0000_</stp>
        <tr r="G105" s="8"/>
      </tp>
      <tp>
        <v>8.625</v>
        <stp/>
        <stp>##V3_BDPV12</stp>
        <stp>82088KAB4 CORP</stp>
        <stp>CPN</stp>
        <stp>[USHY_Model_vs_462_04302013.xlsx]Model!R112C9_x0000__x0000_</stp>
        <tr r="I112" s="8"/>
      </tp>
      <tp t="s">
        <v>4/1/2017</v>
        <stp/>
        <stp>##V3_BDPV12</stp>
        <stp>055381AS6 CORP</stp>
        <stp>NXT_CALL_DT</stp>
        <stp>[USHY_Model_vs_462_04302013.xlsx]Model!R25C21_x0000__x0000_</stp>
        <tr r="U25" s="8"/>
      </tp>
      <tp>
        <v>0.96162124636038149</v>
        <stp/>
        <stp>##V3_BDPV12</stp>
        <stp>XS0408620721 CORP</stp>
        <stp>CNVX_BID</stp>
        <stp>[USHY_Model_vs_462_04302013.xlsx]Model!R82C20_x0000__x0000_</stp>
        <stp>PX_BID</stp>
        <stp>150.45599999999999</stp>
        <tr r="T82" s="8"/>
      </tp>
      <tp>
        <v>8.25</v>
        <stp/>
        <stp>##V3_BDPV12</stp>
        <stp>629377BJ0 CORP</stp>
        <stp>CPN</stp>
        <stp>[USHY_Model_vs_462_04302013.xlsx]Model!R95C9_x0000__x0000_</stp>
        <tr r="I95" s="8"/>
      </tp>
      <tp>
        <v>7.375</v>
        <stp/>
        <stp>##V3_BDPV12</stp>
        <stp>428040CG2 CORP</stp>
        <stp>CPN</stp>
        <stp>[USHY_Model_vs_462_04302013.xlsx]Model!R67C9_x0000__x0000_</stp>
        <tr r="I67" s="8"/>
      </tp>
      <tp>
        <v>10.625</v>
        <stp/>
        <stp>##V3_BDPV12</stp>
        <stp>319963BH6 CORP</stp>
        <stp>CPN</stp>
        <stp>[USHY_Model_vs_462_04302013.xlsx]Model!R54C9_x0000_9</stp>
        <tr r="I54" s="8"/>
      </tp>
      <tp>
        <v>1.4532320923543729</v>
        <stp/>
        <stp>##V3_BDPV12</stp>
        <stp>458665AR7 CORP</stp>
        <stp>DUR_ADJ_BID</stp>
        <stp>[USHY_Model_vs_462_04302013.xlsx]Scraps!R21C17_x0000__x0000_</stp>
        <stp>PX_BID</stp>
        <stp>110</stp>
        <tr r="Q21" s="11"/>
      </tp>
      <tp t="s">
        <v>#N/A Invalid Security</v>
        <stp/>
        <stp>##V3_BDPV12</stp>
        <stp>AMGFIN EQUITY</stp>
        <stp>CUR_MKT_CAP</stp>
        <stp>[USHY_Model_vs_462_04302013.xlsx]Model!R15C32_x0000__x0000_</stp>
        <tr r="AF15" s="8"/>
      </tp>
      <tp t="s">
        <v>#N/A Invalid Security</v>
        <stp/>
        <stp>##V3_BDPV12</stp>
        <stp>BBDBCN EQUITY</stp>
        <stp>CUR_MKT_CAP</stp>
        <stp>[USHY_Model_vs_462_04302013.xlsx]Model!R23C32_x0000__x0000_</stp>
        <tr r="AF23" s="8"/>
      </tp>
      <tp>
        <v>625.9017333984375</v>
        <stp/>
        <stp>##V3_BDPV12</stp>
        <stp>02076XAC6 CORP</stp>
        <stp>SPREAD_TO_TSY_BID</stp>
        <stp>[USHY_Model_vs_462_04302013.xlsx]Model!R16C17_x0000__x0000_</stp>
        <stp>PX_BID</stp>
        <stp>92.125</stp>
        <tr r="Q16" s="8"/>
      </tp>
      <tp>
        <v>2.1022258259366438</v>
        <stp/>
        <stp>##V3_BDPV12</stp>
        <stp>624758AD0 CORP</stp>
        <stp>DUR_ADJ_BID</stp>
        <stp>[USHY_Model_vs_462_04302013.xlsx]Model!R90C18_x0000__x0000_</stp>
        <stp>PX_BID</stp>
        <stp>114.27</stp>
        <tr r="R90" s="8"/>
      </tp>
      <tp t="s">
        <v>618174Q US</v>
        <stp/>
        <stp>##V3_BDPV12</stp>
        <stp>500605AE0 CORP</stp>
        <stp>BOND_TO_EQY_TICKER</stp>
        <stp>[USHY_Model_vs_462_04302013.xlsx]Scraps!R22C28_x0000__x0000_</stp>
        <tr r="AB22" s="11"/>
      </tp>
      <tp t="s">
        <v>BB-</v>
        <stp/>
        <stp>##V3_BDPV12</stp>
        <stp>1248EPAS2 CORP</stp>
        <stp>RTG_SP_no_watch</stp>
        <stp>[USHY_Model_vs_462_04302013.xlsx]Scraps!R17C12_x0000__x0000_</stp>
        <tr r="L17" s="11"/>
      </tp>
      <tp t="s">
        <v>TRIUMPH GROUP INC</v>
        <stp/>
        <stp>##V3_BDPV12</stp>
        <stp>896818AG6 CORP</stp>
        <stp>ISSUER</stp>
        <stp>[USHY_Model_vs_462_04302013.xlsx]Model!R121C6_x0000__x0000_</stp>
        <tr r="F121" s="8"/>
      </tp>
      <tp t="s">
        <v>PLAINS EXPLORATION &amp; PRO</v>
        <stp/>
        <stp>##V3_BDPV12</stp>
        <stp>726505AL4 CORP</stp>
        <stp>ISSUER</stp>
        <stp>[USHY_Model_vs_462_04302013.xlsx]Model!R102C6_x0000__x0000_</stp>
        <tr r="F102" s="8"/>
      </tp>
      <tp t="s">
        <v>SCHAEFFLER FINANCE BV</v>
        <stp/>
        <stp>##V3_BDPV12</stp>
        <stp>806261AE3 CORP</stp>
        <stp>ISSUER</stp>
        <stp>[USHY_Model_vs_462_04302013.xlsx]Model!R111C6_x0000__x0000_</stp>
        <tr r="F111" s="8"/>
      </tp>
      <tp t="s">
        <v>SAMSON INVESTMENT COMPAN</v>
        <stp/>
        <stp>##V3_BDPV12</stp>
        <stp>796038AA5 CORP</stp>
        <stp>ISSUER</stp>
        <stp>[USHY_Model_vs_462_04302013.xlsx]Model!R106C6_x0000__x0000_</stp>
        <tr r="F106" s="8"/>
      </tp>
      <tp t="s">
        <v>APL</v>
        <stp/>
        <stp>##V3_BDPV12</stp>
        <stp>04939MAG4 CORP</stp>
        <stp>Ticker</stp>
        <stp>[USHY_Model_vs_462_04302013.xlsx]Model!R18C5_x0000__x0000_</stp>
        <tr r="E18" s="8"/>
      </tp>
      <tp t="s">
        <v>16790Z  US</v>
        <stp/>
        <stp>##V3_BDPV12</stp>
        <stp>90321NAC6 CORP</stp>
        <stp>BOND_TO_EQY_TICKER</stp>
        <stp>[USHY_Model_vs_462_04302013.xlsx]Model!R128C29_x0000__x0000_</stp>
        <tr r="AC128" s="8"/>
      </tp>
      <tp t="s">
        <v>APU</v>
        <stp/>
        <stp>##V3_BDPV12</stp>
        <stp>03077JAA8 CORP</stp>
        <stp>Ticker</stp>
        <stp>[USHY_Model_vs_462_04302013.xlsx]Model!R19C5_x0000_7</stp>
        <tr r="E19" s="8"/>
      </tp>
      <tp>
        <v>3.3586532693844853</v>
        <stp/>
        <stp>##V3_BDPV12</stp>
        <stp>464592AN4 CORP</stp>
        <stp>DUR_ADJ_BID</stp>
        <stp>[USHY_Model_vs_462_04302013.xlsx]Model!R73C18_x0000__x0000_</stp>
        <stp>PX_BID</stp>
        <stp>110.2</stp>
        <tr r="R73" s="8"/>
      </tp>
      <tp>
        <v>6755068359.375</v>
        <stp/>
        <stp>##V3_BDPV12</stp>
        <stp>ACMP    US EQUITY</stp>
        <stp>CUR_MKT_CAP</stp>
        <stp>[USHY_Model_vs_462_04302013.xlsx]Model!R8C31_x0000__x0000_</stp>
        <tr r="AE8" s="8"/>
      </tp>
      <tp t="s">
        <v>CHK</v>
        <stp/>
        <stp>##V3_BDPV12</stp>
        <stp>165167CF2 Corp</stp>
        <stp>TICKER</stp>
        <stp>[USHY_Model_vs_462_04302013.xlsx]462!R23C2_x0000__x0000_</stp>
        <tr r="B23" s="12"/>
      </tp>
      <tp t="s">
        <v>TXU</v>
        <stp/>
        <stp>##V3_BDPV12</stp>
        <stp>29269QAA5 Corp</stp>
        <stp>TICKER</stp>
        <stp>[USHY_Model_vs_462_04302013.xlsx]462!R89C2_x0000__x0000_</stp>
        <tr r="B89" s="12"/>
      </tp>
      <tp t="s">
        <v>HTZ</v>
        <stp/>
        <stp>##V3_BDPV12</stp>
        <stp>428040CG2 Corp</stp>
        <stp>TICKER</stp>
        <stp>[USHY_Model_vs_462_04302013.xlsx]462!R48C2_x0000__x0000_</stp>
        <tr r="B48" s="12"/>
      </tp>
      <tp t="s">
        <v>GT</v>
        <stp/>
        <stp>##V3_BDPV12</stp>
        <stp>382550BB6 Corp</stp>
        <stp>TICKER</stp>
        <stp>[USHY_Model_vs_462_04302013.xlsx]462!R44C2_x0000__x0000_</stp>
        <tr r="B44" s="12"/>
      </tp>
      <tp t="s">
        <v>#N/A Field Not Applicable</v>
        <stp/>
        <stp>##V3_BDPV12</stp>
        <stp>125581GQ5 CORP</stp>
        <stp>NXT_CALL_px</stp>
        <stp>[USHY_Model_vs_462_04302013.xlsx]Model!R40C22_x0000__x0000_</stp>
        <tr r="V40" s="8"/>
      </tp>
      <tp>
        <v>1011458374.0234375</v>
        <stp/>
        <stp>##V3_BDPV12</stp>
        <stp>ACI     US EQUITY</stp>
        <stp>CUR_MKT_CAP</stp>
        <stp>[USHY_Model_vs_462_04302013.xlsx]Model!R7C31_x0000_8</stp>
        <tr r="AE7" s="8"/>
      </tp>
      <tp>
        <v>-0.83978108758758008</v>
        <stp/>
        <stp>##V3_BDPV12</stp>
        <stp>629377BJ0 CORP</stp>
        <stp>CNVX_OAS_BID</stp>
        <stp>[USHY_Model_vs_462_04302013.xlsx]Model!R95C19_x0000__x0000_</stp>
        <stp>PX_BID</stp>
        <stp>113.75</stp>
        <tr r="S95" s="8"/>
      </tp>
      <tp t="s">
        <v>#N/A Field Not Applicable</v>
        <stp/>
        <stp>##V3_BDPV12</stp>
        <stp>36186CBY8 CORP</stp>
        <stp>NXT_CALL_px</stp>
        <stp>[USHY_Model_vs_462_04302013.xlsx]Model!R12C22_x0000__x0000_</stp>
        <tr r="V12" s="8"/>
      </tp>
      <tp t="s">
        <v>USD</v>
        <stp/>
        <stp>##V3_BDPV12</stp>
        <stp>15672WAA2 CORP</stp>
        <stp>CRNCY</stp>
        <stp>[USHY_Model_vs_462_04302013.xlsx]Scraps!R16C7_x0000__x0000_</stp>
        <tr r="G16" s="11"/>
      </tp>
      <tp t="s">
        <v>USD</v>
        <stp/>
        <stp>##V3_BDPV12</stp>
        <stp>1248EPAS2 CORP</stp>
        <stp>CRNCY</stp>
        <stp>[USHY_Model_vs_462_04302013.xlsx]Scraps!R17C7_x0000__x0000_</stp>
        <tr r="G17" s="11"/>
      </tp>
      <tp t="s">
        <v>USD</v>
        <stp/>
        <stp>##V3_BDPV12</stp>
        <stp>737446AB0 CORP</stp>
        <stp>CRNCY</stp>
        <stp>[USHY_Model_vs_462_04302013.xlsx]Model!R101C7_x0000__x0000_</stp>
        <tr r="G101" s="8"/>
      </tp>
      <tp t="s">
        <v>USD</v>
        <stp/>
        <stp>##V3_BDPV12</stp>
        <stp>867363AV5 CORP</stp>
        <stp>CRNCY</stp>
        <stp>[USHY_Model_vs_462_04302013.xlsx]Model!R108C7_x0000__x0000_</stp>
        <tr r="G108" s="8"/>
      </tp>
      <tp t="s">
        <v>#N/A Field Not Applicable</v>
        <stp/>
        <stp>##V3_BDPV12</stp>
        <stp>03938LAX2 CORP</stp>
        <stp>NXT_CALL_DT</stp>
        <stp>[USHY_Model_vs_462_04302013.xlsx]Model!R89C21_x0000__x0000_</stp>
        <tr r="U89" s="8"/>
      </tp>
      <tp t="s">
        <v>USD</v>
        <stp/>
        <stp>##V3_BDPV12</stp>
        <stp>05329WAK8 CORP</stp>
        <stp>CRNCY</stp>
        <stp>[USHY_Model_vs_462_04302013.xlsx]Scraps!R10C7_x0000__x0000_</stp>
        <tr r="G10" s="11"/>
      </tp>
      <tp t="s">
        <v>3/1/2016</v>
        <stp/>
        <stp>##V3_BDPV12</stp>
        <stp>440543AP1 CORP</stp>
        <stp>NXT_CALL_DT</stp>
        <stp>[USHY_Model_vs_462_04302013.xlsx]Model!R66C21_x0000__x0000_</stp>
        <tr r="U66" s="8"/>
      </tp>
      <tp>
        <v>6</v>
        <stp/>
        <stp>##V3_BDPV12</stp>
        <stp>21036PAH1 CORP</stp>
        <stp>CPN</stp>
        <stp>[USHY_Model_vs_462_04302013.xlsx]Model!R117C9_x0000__x0000_</stp>
        <tr r="I117" s="8"/>
      </tp>
      <tp>
        <v>10</v>
        <stp/>
        <stp>##V3_BDPV12</stp>
        <stp>60877UBA4 CORP</stp>
        <stp>CPN</stp>
        <stp>[USHY_Model_vs_462_04302013.xlsx]Model!R86C9_x0000__x0000_</stp>
        <tr r="I86" s="8"/>
      </tp>
      <tp>
        <v>4.4719126999999999</v>
        <stp/>
        <stp>##V3_BDPV12</stp>
        <stp>165167CF2 CORP</stp>
        <stp>YLD_CNV_BID</stp>
        <stp>[USHY_Model_vs_462_04302013.xlsx]Model!R37C16_x0000__x0000_</stp>
        <stp>PX_BID</stp>
        <stp>113.25</stp>
        <tr r="P37" s="8"/>
      </tp>
      <tp t="s">
        <v>IKB DEUTSCHE INDUSTRIEBK</v>
        <stp/>
        <stp>##V3_BDPV12</stp>
        <stp>XS0171797219 CORP</stp>
        <stp>ISSUER</stp>
        <stp>[USHY_Model_vs_462_04302013.xlsx]Model!R70C6_x0000__x0000_</stp>
        <tr r="F70" s="8"/>
      </tp>
      <tp t="s">
        <v>LLOYDS TSB BANK PLC</v>
        <stp/>
        <stp>##V3_BDPV12</stp>
        <stp>XS0408620721 CORP</stp>
        <stp>ISSUER</stp>
        <stp>[USHY_Model_vs_462_04302013.xlsx]Model!R82C6_x0000__x0000_</stp>
        <tr r="F82" s="8"/>
      </tp>
      <tp>
        <v>0.25846207349715994</v>
        <stp/>
        <stp>##V3_BDPV12</stp>
        <stp>880779AY9 CORP</stp>
        <stp>CNVX_BID</stp>
        <stp>[USHY_Model_vs_462_04302013.xlsx]Model!R120C20_x0000__x0000_</stp>
        <stp>PX_BID</stp>
        <stp>107.125</stp>
        <tr r="T120" s="8"/>
      </tp>
      <tp>
        <v>4.5643206000000003</v>
        <stp/>
        <stp>##V3_BDPV12</stp>
        <stp>536022AC0 CORP</stp>
        <stp>YLD_CNV_BID</stp>
        <stp>[USHY_Model_vs_462_04302013.xlsx]Model!R81C16_x0000__x0000_</stp>
        <stp>PX_BID</stp>
        <stp>111.44</stp>
        <tr r="P81" s="8"/>
      </tp>
      <tp>
        <v>3.7110696999999999</v>
        <stp/>
        <stp>##V3_BDPV12</stp>
        <stp>570506AP0 CORP</stp>
        <stp>YLD_CNV_BID</stp>
        <stp>[USHY_Model_vs_462_04302013.xlsx]Model!R91C16_x0000__x0000_</stp>
        <stp>PX_BID</stp>
        <stp>111.25</stp>
        <tr r="P91" s="8"/>
      </tp>
      <tp>
        <v>1.6446741757139631</v>
        <stp/>
        <stp>##V3_BDPV12</stp>
        <stp>431318AJ3 CORP</stp>
        <stp>DUR_ADJ_BID</stp>
        <stp>[USHY_Model_vs_462_04302013.xlsx]Model!R62C18_x0000__x0000_</stp>
        <stp>PX_BID</stp>
        <stp>110.25</stp>
        <tr r="R62" s="8"/>
      </tp>
      <tp>
        <v>0.20966667008433276</v>
        <stp/>
        <stp>##V3_BDPV12</stp>
        <stp>XS0365314284 CORP</stp>
        <stp>CNVX_BID</stp>
        <stp>[USHY_Model_vs_462_04302013.xlsx]Model!R9C20_x0000__x0000_</stp>
        <stp>PX_BID</stp>
        <stp>121.84099999999999</stp>
        <tr r="T9" s="8"/>
      </tp>
      <tp t="s">
        <v>#N/A Invalid Security</v>
        <stp/>
        <stp>##V3_BDPV12</stp>
        <stp>LLOYDS EQUITY</stp>
        <stp>CUR_MKT_CAP</stp>
        <stp>[USHY_Model_vs_462_04302013.xlsx]Model!R82C32_x0000__x0000_</stp>
        <tr r="AF82" s="8"/>
      </tp>
      <tp t="s">
        <v>BRS     US</v>
        <stp/>
        <stp>##V3_BDPV12</stp>
        <stp>110394AB9 CORP</stp>
        <stp>BOND_TO_EQY_TICKER</stp>
        <stp>[USHY_Model_vs_462_04302013.xlsx]Scraps!R12C28_x0000__x0000_</stp>
        <tr r="AB12" s="11"/>
      </tp>
      <tp t="s">
        <v>SUNGARD DATA SYSTEMS INC</v>
        <stp/>
        <stp>##V3_BDPV12</stp>
        <stp>867363AV5 CORP</stp>
        <stp>ISSUER</stp>
        <stp>[USHY_Model_vs_462_04302013.xlsx]Model!R108C6_x0000__x0000_</stp>
        <tr r="F108" s="8"/>
      </tp>
      <tp t="s">
        <v>SENSATA TECHNOLOGIES BV</v>
        <stp/>
        <stp>##V3_BDPV12</stp>
        <stp>81725WAG8 CORP</stp>
        <stp>ISSUER</stp>
        <stp>[USHY_Model_vs_462_04302013.xlsx]Model!R116C6_x0000__x0000_</stp>
        <tr r="F116" s="8"/>
      </tp>
      <tp t="s">
        <v>POST HOLDINGS INC</v>
        <stp/>
        <stp>##V3_BDPV12</stp>
        <stp>737446AB0 CORP</stp>
        <stp>ISSUER</stp>
        <stp>[USHY_Model_vs_462_04302013.xlsx]Model!R101C6_x0000__x0000_</stp>
        <tr r="F101" s="8"/>
      </tp>
      <tp t="s">
        <v>714628Z NA</v>
        <stp/>
        <stp>##V3_BDPV12</stp>
        <stp>81725WAG8 CORP</stp>
        <stp>BOND_TO_EQY_TICKER</stp>
        <stp>[USHY_Model_vs_462_04302013.xlsx]Model!R116C29_x0000__x0000_</stp>
        <tr r="AC116" s="8"/>
      </tp>
      <tp t="s">
        <v>STZ     US</v>
        <stp/>
        <stp>##V3_BDPV12</stp>
        <stp>21036PAF5 CORP</stp>
        <stp>BOND_TO_EQY_TICKER</stp>
        <stp>[USHY_Model_vs_462_04302013.xlsx]Model!R118C29_x0000__x0000_</stp>
        <tr r="AC118" s="8"/>
      </tp>
      <tp>
        <v>-0.43164403091197034</v>
        <stp/>
        <stp>##V3_BDPV12</stp>
        <stp>513075BB6 CORP</stp>
        <stp>CNVX_OAS_BID</stp>
        <stp>[USHY_Model_vs_462_04302013.xlsx]Model!R78C19_x0000__x0000_</stp>
        <stp>PX_BID</stp>
        <stp>107.5</stp>
        <tr r="S78" s="8"/>
      </tp>
      <tp>
        <v>0.1556665077761816</v>
        <stp/>
        <stp>##V3_BDPV12</stp>
        <stp>832248AQ1 CORP</stp>
        <stp>CNVX_BID</stp>
        <stp>[USHY_Model_vs_462_04302013.xlsx]Model!R110C20_x0000__x0000_</stp>
        <stp>PX_BID</stp>
        <stp>117.39</stp>
        <tr r="T110" s="8"/>
      </tp>
      <tp t="s">
        <v>#N/A N/A</v>
        <stp/>
        <stp>##V3_BDPV12</stp>
        <stp>XS0171797219 CORP</stp>
        <stp>RTG_SP_no_watch</stp>
        <stp>[USHY_Model_vs_462_04302013.xlsx]Model!R70C12_x0000__x0000_</stp>
        <tr r="L70" s="8"/>
      </tp>
      <tp t="s">
        <v>SPF     US</v>
        <stp/>
        <stp>##V3_BDPV12</stp>
        <stp>85375CBB6 CORP</stp>
        <stp>BOND_TO_EQY_TICKER</stp>
        <stp>[USHY_Model_vs_462_04302013.xlsx]Model!R114C29_x0000__x0000_</stp>
        <tr r="AC114" s="8"/>
      </tp>
      <tp>
        <v>102.87500000000001</v>
        <stp/>
        <stp>##V3_BDPV12</stp>
        <stp>058498AQ9 CORP</stp>
        <stp>NXT_CALL_px</stp>
        <stp>[USHY_Model_vs_462_04302013.xlsx]Model!R26C22_x0000__x0000_</stp>
        <tr r="V26" s="8"/>
      </tp>
      <tp>
        <v>-1.3397560255781287</v>
        <stp/>
        <stp>##V3_BDPV12</stp>
        <stp>058498AQ9 CORP</stp>
        <stp>CNVX_OAS_BID</stp>
        <stp>[USHY_Model_vs_462_04302013.xlsx]Model!R26C19_x0000__x0000_</stp>
        <stp>PX_BID</stp>
        <stp>109.649</stp>
        <tr r="S26" s="8"/>
      </tp>
      <tp t="s">
        <v>ACI</v>
        <stp/>
        <stp>##V3_BDPV12</stp>
        <stp>039380AC4 Corp</stp>
        <stp>TICKER</stp>
        <stp>[USHY_Model_vs_462_04302013.xlsx]462!R11C2_x0000__x0000_</stp>
        <tr r="B11" s="12"/>
      </tp>
      <tp t="s">
        <v>CZR</v>
        <stp/>
        <stp>##V3_BDPV12</stp>
        <stp>127693AF6 Corp</stp>
        <stp>TICKER</stp>
        <stp>[USHY_Model_vs_462_04302013.xlsx]462!R29C2_x0000__x0000_</stp>
        <tr r="B29" s="12"/>
      </tp>
      <tp t="s">
        <v>7/31/2015</v>
        <stp/>
        <stp>##V3_BDPV12</stp>
        <stp>131347BS4 CORP</stp>
        <stp>NXT_CALL_DT</stp>
        <stp>[USHY_Model_vs_462_04302013.xlsx]Model!R42C21_x0000__x0000_</stp>
        <tr r="U42" s="8"/>
      </tp>
      <tp t="s">
        <v>#N/A Field Not Applicable</v>
        <stp/>
        <stp>##V3_BDPV12</stp>
        <stp>345370BR0 CORP</stp>
        <stp>NXT_CALL_DT</stp>
        <stp>[USHY_Model_vs_462_04302013.xlsx]Model!R53C21_x0000__x0000_</stp>
        <tr r="U53" s="8"/>
      </tp>
      <tp t="s">
        <v>8/15/2017</v>
        <stp/>
        <stp>##V3_BDPV12</stp>
        <stp>23918KAP3 CORP</stp>
        <stp>NXT_CALL_DT</stp>
        <stp>[USHY_Model_vs_462_04302013.xlsx]Model!R50C21_x0000__x0000_</stp>
        <tr r="U50" s="8"/>
      </tp>
      <tp t="s">
        <v>USD</v>
        <stp/>
        <stp>##V3_BDPV12</stp>
        <stp>038521AL4 CORP</stp>
        <stp>CRNCY</stp>
        <stp>[USHY_Model_vs_462_04302013.xlsx]Model!R104C7_x0000__x0000_</stp>
        <tr r="G104" s="8"/>
      </tp>
      <tp>
        <v>0.38487775261329032</v>
        <stp/>
        <stp>##V3_BDPV12</stp>
        <stp>039380AC4 CORP</stp>
        <stp>CNVX_OAS_BID</stp>
        <stp>[USHY_Model_vs_462_04302013.xlsx]Model!R7C19_x0000__x0000_</stp>
        <stp>PX_BID</stp>
        <stp>90.75</stp>
        <tr r="S7" s="8"/>
      </tp>
      <tp t="s">
        <v>#N/A Invalid Override</v>
        <stp/>
        <stp>##V3_BDPV12</stp>
        <stp>110394AB9 CORP</stp>
        <stp>CNVX_OAS_BID</stp>
        <stp>[USHY_Model_vs_462_04302013.xlsx]Scraps!R12C18_x0000__x0000_</stp>
        <stp>PX_BID</stp>
        <stp>#N/A N/A</stp>
        <tr r="R12" s="11"/>
      </tp>
      <tp>
        <v>5.1494456</v>
        <stp/>
        <stp>##V3_BDPV12</stp>
        <stp>053773AU1 CORP</stp>
        <stp>YLD_CNV_BID</stp>
        <stp>[USHY_Model_vs_462_04302013.xlsx]Model!R31C16_x0000__x0000_</stp>
        <stp>PX_BID</stp>
        <stp>102.25</stp>
        <tr r="P31" s="8"/>
      </tp>
      <tp>
        <v>5.8403926999999998</v>
        <stp/>
        <stp>##V3_BDPV12</stp>
        <stp>552953BX8 CORP</stp>
        <stp>YLD_CNV_BID</stp>
        <stp>[USHY_Model_vs_462_04302013.xlsx]Model!R84C16_x0000__x0000_</stp>
        <stp>PX_BID</stp>
        <stp>113.06</stp>
        <tr r="P84" s="8"/>
      </tp>
      <tp t="s">
        <v>#N/A Invalid Security</v>
        <stp/>
        <stp>##V3_BDPV12</stp>
        <stp>EPENEG EQUITY</stp>
        <stp>CUR_MKT_CAP</stp>
        <stp>[USHY_Model_vs_462_04302013.xlsx]Model!R51C32_x0000__x0000_</stp>
        <tr r="AF51" s="8"/>
      </tp>
      <tp t="s">
        <v>8373421Z US</v>
        <stp/>
        <stp>##V3_BDPV12</stp>
        <stp>15672WAA2 CORP</stp>
        <stp>BOND_TO_EQY_TICKER</stp>
        <stp>[USHY_Model_vs_462_04302013.xlsx]Scraps!R16C28_x0000__x0000_</stp>
        <tr r="AB16" s="11"/>
      </tp>
      <tp t="s">
        <v>TEREX CORP</v>
        <stp/>
        <stp>##V3_BDPV12</stp>
        <stp>880779AY9 CORP</stp>
        <stp>ISSUER</stp>
        <stp>[USHY_Model_vs_462_04302013.xlsx]Model!R120C6_x0000__x0000_</stp>
        <tr r="F120" s="8"/>
      </tp>
      <tp t="s">
        <v>SLM CORP</v>
        <stp/>
        <stp>##V3_BDPV12</stp>
        <stp>78442FEL8 CORP</stp>
        <stp>ISSUER</stp>
        <stp>[USHY_Model_vs_462_04302013.xlsx]Model!R113C6_x0000__x0000_</stp>
        <tr r="F113" s="8"/>
      </tp>
      <tp t="s">
        <v>CONSTELLATION BRANDS INC</v>
        <stp/>
        <stp>##V3_BDPV12</stp>
        <stp>21036PAH1 CORP</stp>
        <stp>ISSUER</stp>
        <stp>[USHY_Model_vs_462_04302013.xlsx]Model!R117C6_x0000__x0000_</stp>
        <tr r="F117" s="8"/>
      </tp>
      <tp t="s">
        <v>SHEA HOMES LP/FNDG CP</v>
        <stp/>
        <stp>##V3_BDPV12</stp>
        <stp>82088KAB4 CORP</stp>
        <stp>ISSUER</stp>
        <stp>[USHY_Model_vs_462_04302013.xlsx]Model!R112C6_x0000__x0000_</stp>
        <tr r="F112" s="8"/>
      </tp>
      <tp t="s">
        <v>EUR</v>
        <stp/>
        <stp>##V3_BDPV12</stp>
        <stp>XS0319639232 CORP</stp>
        <stp>CRNCY</stp>
        <stp>[USHY_Model_vs_462_04302013.xlsx]Model!R59C7_x0000__x0000_</stp>
        <tr r="G59" s="8"/>
      </tp>
      <tp t="s">
        <v>CONSTELLATION BRANDS INC</v>
        <stp/>
        <stp>##V3_BDPV12</stp>
        <stp>21036PAF5 CORP</stp>
        <stp>ISSUER</stp>
        <stp>[USHY_Model_vs_462_04302013.xlsx]Model!R118C6_x0000__x0000_</stp>
        <tr r="F118" s="8"/>
      </tp>
      <tp t="s">
        <v>STANDARD PACIFIC CORP</v>
        <stp/>
        <stp>##V3_BDPV12</stp>
        <stp>85375CBB6 CORP</stp>
        <stp>ISSUER</stp>
        <stp>[USHY_Model_vs_462_04302013.xlsx]Model!R114C6_x0000__x0000_</stp>
        <tr r="F114" s="8"/>
      </tp>
      <tp>
        <v>11.060524730207277</v>
        <stp/>
        <stp>##V3_BDPV12</stp>
        <stp>53079EAR5 CORP</stp>
        <stp>DUR_ADJ_BID</stp>
        <stp>[USHY_Model_vs_462_04302013.xlsx]Model!R80C18_x0000__x0000_</stp>
        <stp>PX_BID</stp>
        <stp>154.5</stp>
        <tr r="R80" s="8"/>
      </tp>
      <tp t="s">
        <v>AA-</v>
        <stp/>
        <stp>##V3_BDPV12</stp>
        <stp>XS0319639232 CORP</stp>
        <stp>RTG_SP_no_watch</stp>
        <stp>[USHY_Model_vs_462_04302013.xlsx]Model!R59C12_x0000__x0000_</stp>
        <tr r="L59" s="8"/>
      </tp>
      <tp t="s">
        <v>0154614D US</v>
        <stp/>
        <stp>##V3_BDPV12</stp>
        <stp>444454AA0 CORP</stp>
        <stp>BOND_TO_EQY_TICKER</stp>
        <stp>[USHY_Model_vs_462_04302013.xlsx]Model!R107C29_x0000__x0000_</stp>
        <tr r="AC107" s="8"/>
      </tp>
      <tp t="s">
        <v>8210449Z US</v>
        <stp/>
        <stp>##V3_BDPV12</stp>
        <stp>29269QAA5 CORP</stp>
        <stp>BOND_TO_EQY_TICKER</stp>
        <stp>[USHY_Model_vs_462_04302013.xlsx]Model!R125C29_x0000__x0000_</stp>
        <tr r="AC125" s="8"/>
      </tp>
      <tp t="s">
        <v>MTNA</v>
        <stp/>
        <stp>##V3_BDPV12</stp>
        <stp>03938LAP9 CORP</stp>
        <stp>Ticker</stp>
        <stp>[USHY_Model_vs_462_04302013.xlsx]Model!R88C5_x0000__x0000_</stp>
        <tr r="E88" s="8"/>
      </tp>
      <tp t="s">
        <v>MTNA</v>
        <stp/>
        <stp>##V3_BDPV12</stp>
        <stp>03938LAX2 CORP</stp>
        <stp>Ticker</stp>
        <stp>[USHY_Model_vs_462_04302013.xlsx]Model!R89C5_x0000_0</stp>
        <tr r="E89" s="8"/>
      </tp>
      <tp>
        <v>-0.91289268626484588</v>
        <stp/>
        <stp>##V3_BDPV12</stp>
        <stp>247916AC3 CORP</stp>
        <stp>CNVX_OAS_BID</stp>
        <stp>[USHY_Model_vs_462_04302013.xlsx]Model!R49C19_x0000__x0000_</stp>
        <stp>PX_BID</stp>
        <stp>111.5</stp>
        <tr r="S49" s="8"/>
      </tp>
      <tp>
        <v>407.97421264648437</v>
        <stp/>
        <stp>##V3_BDPV12</stp>
        <stp>XS0319639232 CORP</stp>
        <stp>SPREAD_TO_TSY_BID</stp>
        <stp>[USHY_Model_vs_462_04302013.xlsx]Model!R59C17_x0000__x0000_</stp>
        <stp>PX_BID</stp>
        <stp>104.517</stp>
        <tr r="Q59" s="8"/>
      </tp>
      <tp t="s">
        <v>FDC</v>
        <stp/>
        <stp>##V3_BDPV12</stp>
        <stp>319963BH6 Corp</stp>
        <stp>TICKER</stp>
        <stp>[USHY_Model_vs_462_04302013.xlsx]462!R38C2_x0000__x0000_</stp>
        <tr r="B38" s="12"/>
      </tp>
      <tp t="s">
        <v>SAIVST</v>
        <stp/>
        <stp>##V3_BDPV12</stp>
        <stp>796038AA5 Corp</stp>
        <stp>TICKER</stp>
        <stp>[USHY_Model_vs_462_04302013.xlsx]462!R77C2_x0000__x0000_</stp>
        <tr r="B77" s="12"/>
      </tp>
      <tp t="s">
        <v>FMEGR</v>
        <stp/>
        <stp>##V3_BDPV12</stp>
        <stp>35802XAA1 Corp</stp>
        <stp>TICKER</stp>
        <stp>[USHY_Model_vs_462_04302013.xlsx]462!R40C2_x0000__x0000_</stp>
        <tr r="B40" s="12"/>
      </tp>
      <tp t="s">
        <v>CZR</v>
        <stp/>
        <stp>##V3_BDPV12</stp>
        <stp>127693AG4 Corp</stp>
        <stp>TICKER</stp>
        <stp>[USHY_Model_vs_462_04302013.xlsx]462!R28C2_x0000__x0000_</stp>
        <tr r="B28" s="12"/>
      </tp>
      <tp t="s">
        <v>USD</v>
        <stp/>
        <stp>##V3_BDPV12</stp>
        <stp>36159RAE3 CORP</stp>
        <stp>CRNCY</stp>
        <stp>[USHY_Model_vs_462_04302013.xlsx]Scraps!R20C7_x0000__x0000_</stp>
        <tr r="G20" s="11"/>
      </tp>
      <tp t="s">
        <v>USD</v>
        <stp/>
        <stp>##V3_BDPV12</stp>
        <stp>761735AF6 CORP</stp>
        <stp>CRNCY</stp>
        <stp>[USHY_Model_vs_462_04302013.xlsx]Model!R103C7_x0000__x0000_</stp>
        <tr r="G103" s="8"/>
      </tp>
      <tp t="s">
        <v>USD</v>
        <stp/>
        <stp>##V3_BDPV12</stp>
        <stp>903293AS7 CORP</stp>
        <stp>CRNCY</stp>
        <stp>[USHY_Model_vs_462_04302013.xlsx]Model!R131C7_x0000__x0000_</stp>
        <tr r="G131" s="8"/>
      </tp>
      <tp t="s">
        <v>USD</v>
        <stp/>
        <stp>##V3_BDPV12</stp>
        <stp>903293AY4 CORP</stp>
        <stp>CRNCY</stp>
        <stp>[USHY_Model_vs_462_04302013.xlsx]Model!R130C7_x0000__x0000_</stp>
        <tr r="G130" s="8"/>
      </tp>
      <tp t="s">
        <v>#N/A Invalid Security</v>
        <stp/>
        <stp>##V3_BDPV12</stp>
        <stp>BMCAUS EQUITY</stp>
        <stp>CUR_MKT_CAP</stp>
        <stp>[USHY_Model_vs_462_04302013.xlsx]Model!R27C32_x0000__x0000_</stp>
        <tr r="AF27" s="8"/>
      </tp>
      <tp t="s">
        <v>BBG     US</v>
        <stp/>
        <stp>##V3_BDPV12</stp>
        <stp>06846NAC8 CORP</stp>
        <stp>BOND_TO_EQY_TICKER</stp>
        <stp>[USHY_Model_vs_462_04302013.xlsx]Scraps!R11C28_x0000__x0000_</stp>
        <tr r="AB11" s="11"/>
      </tp>
      <tp t="s">
        <v>BGG     US</v>
        <stp/>
        <stp>##V3_BDPV12</stp>
        <stp>109043AG4 CORP</stp>
        <stp>BOND_TO_EQY_TICKER</stp>
        <stp>[USHY_Model_vs_462_04302013.xlsx]Scraps!R13C28_x0000__x0000_</stp>
        <tr r="AB13" s="11"/>
      </tp>
      <tp t="s">
        <v>TESORO CORP</v>
        <stp/>
        <stp>##V3_BDPV12</stp>
        <stp>881609AZ4 CORP</stp>
        <stp>ISSUER</stp>
        <stp>[USHY_Model_vs_462_04302013.xlsx]Model!R122C6_x0000__x0000_</stp>
        <tr r="F122" s="8"/>
      </tp>
      <tp t="s">
        <v>TESORO LOGISTICS LP/CORP</v>
        <stp/>
        <stp>##V3_BDPV12</stp>
        <stp>88160QAB9 CORP</stp>
        <stp>ISSUER</stp>
        <stp>[USHY_Model_vs_462_04302013.xlsx]Model!R123C6_x0000__x0000_</stp>
        <tr r="F123" s="8"/>
      </tp>
      <tp t="s">
        <v>REYNOLDS GRP ISS/REYNOLD</v>
        <stp/>
        <stp>##V3_BDPV12</stp>
        <stp>761735AF6 CORP</stp>
        <stp>ISSUER</stp>
        <stp>[USHY_Model_vs_462_04302013.xlsx]Model!R103C6_x0000__x0000_</stp>
        <tr r="F103" s="8"/>
      </tp>
      <tp t="s">
        <v>TLLP    US</v>
        <stp/>
        <stp>##V3_BDPV12</stp>
        <stp>88160QAB9 CORP</stp>
        <stp>BOND_TO_EQY_TICKER</stp>
        <stp>[USHY_Model_vs_462_04302013.xlsx]Model!R123C29_x0000__x0000_</stp>
        <tr r="AC123" s="8"/>
      </tp>
      <tp t="s">
        <v>POST    US</v>
        <stp/>
        <stp>##V3_BDPV12</stp>
        <stp>737446AB0 CORP</stp>
        <stp>BOND_TO_EQY_TICKER</stp>
        <stp>[USHY_Model_vs_462_04302013.xlsx]Model!R101C29_x0000__x0000_</stp>
        <tr r="AC101" s="8"/>
      </tp>
      <tp t="s">
        <v>0154790D GR</v>
        <stp/>
        <stp>##V3_BDPV12</stp>
        <stp>806261AE3 CORP</stp>
        <stp>BOND_TO_EQY_TICKER</stp>
        <stp>[USHY_Model_vs_462_04302013.xlsx]Model!R111C29_x0000__x0000_</stp>
        <tr r="AC111" s="8"/>
      </tp>
      <tp t="s">
        <v>LAMR</v>
        <stp/>
        <stp>##V3_BDPV12</stp>
        <stp>513075BB6 Corp</stp>
        <stp>TICKER</stp>
        <stp>[USHY_Model_vs_462_04302013.xlsx]462!R57C2_x0000__x0000_</stp>
        <tr r="B57" s="12"/>
      </tp>
      <tp t="s">
        <v>CCMO</v>
        <stp/>
        <stp>##V3_BDPV12</stp>
        <stp>184502BG6 Corp</stp>
        <stp>TICKER</stp>
        <stp>[USHY_Model_vs_462_04302013.xlsx]462!R21C2_x0000__x0000_</stp>
        <tr r="B21" s="12"/>
      </tp>
      <tp>
        <v>13.374416999999999</v>
        <stp/>
        <stp>##V3_BDPV12</stp>
        <stp>184502AA0 CORP</stp>
        <stp>YLD_CNV_BID</stp>
        <stp>[USHY_Model_vs_462_04302013.xlsx]Model!R33C16_x0000__x0000_</stp>
        <stp>PX_BID</stp>
        <stp>61.25</stp>
        <tr r="P33" s="8"/>
      </tp>
      <tp t="s">
        <v>HOLX</v>
        <stp/>
        <stp>##V3_BDPV12</stp>
        <stp>436440AF8 Corp</stp>
        <stp>TICKER</stp>
        <stp>[USHY_Model_vs_462_04302013.xlsx]462!R47C2_x0000__x0000_</stp>
        <tr r="B47" s="12"/>
      </tp>
      <tp t="s">
        <v>BRY</v>
        <stp/>
        <stp>##V3_BDPV12</stp>
        <stp>085789AE5 Corp</stp>
        <stp>TICKER</stp>
        <stp>[USHY_Model_vs_462_04302013.xlsx]462!R17C2_x0000__x0000_</stp>
        <tr r="B17" s="12"/>
      </tp>
      <tp t="s">
        <v>USD</v>
        <stp/>
        <stp>##V3_BDPV12</stp>
        <stp>864486AE5 CORP</stp>
        <stp>CRNCY</stp>
        <stp>[USHY_Model_vs_462_04302013.xlsx]Model!R115C7_x0000__x0000_</stp>
        <tr r="G115" s="8"/>
      </tp>
      <tp>
        <v>11.5</v>
        <stp/>
        <stp>##V3_BDPV12</stp>
        <stp>882330AM5 CORP</stp>
        <stp>CPN</stp>
        <stp>[USHY_Model_vs_462_04302013.xlsx]Model!R126C9_x0000__x0000_</stp>
        <tr r="I126" s="8"/>
      </tp>
      <tp t="s">
        <v>USD</v>
        <stp/>
        <stp>##V3_BDPV12</stp>
        <stp>444454AA0 CORP</stp>
        <stp>CRNCY</stp>
        <stp>[USHY_Model_vs_462_04302013.xlsx]Model!R107C7_x0000__x0000_</stp>
        <tr r="G107" s="8"/>
      </tp>
      <tp>
        <v>7.5</v>
        <stp/>
        <stp>##V3_BDPV12</stp>
        <stp>912909AG3 CORP</stp>
        <stp>CPN</stp>
        <stp>[USHY_Model_vs_462_04302013.xlsx]Model!R134C9_x0000__x0000_</stp>
        <tr r="I134" s="8"/>
      </tp>
      <tp>
        <v>6.2239142128844875</v>
        <stp/>
        <stp>##V3_BDPV12</stp>
        <stp>00434NAA3 CORP</stp>
        <stp>DUR_ADJ_BID</stp>
        <stp>[USHY_Model_vs_462_04302013.xlsx]Model!R8C18_x0000_9</stp>
        <stp>PX_BID</stp>
        <stp>103</stp>
        <tr r="R8" s="8"/>
      </tp>
      <tp t="s">
        <v>#N/A Field Not Applicable</v>
        <stp/>
        <stp>##V3_BDPV12</stp>
        <stp>XS0408620721 CORP</stp>
        <stp>Maturity</stp>
        <stp>[USHY_Model_vs_462_04302013.xlsx]Model!R82C10_x0000__x0000_</stp>
        <tr r="J82" s="8"/>
      </tp>
      <tp>
        <v>3.6015369000000002</v>
        <stp/>
        <stp>##V3_BDPV12</stp>
        <stp>131347BS4 CORP</stp>
        <stp>YLD_CNV_BID</stp>
        <stp>[USHY_Model_vs_462_04302013.xlsx]Model!R42C16_x0000__x0000_</stp>
        <stp>PX_BID</stp>
        <stp>112.75</stp>
        <tr r="P42" s="8"/>
      </tp>
      <tp>
        <v>2039.3167724609375</v>
        <stp/>
        <stp>##V3_BDPV12</stp>
        <stp>670849AA6 CORP</stp>
        <stp>SPREAD_TO_TSY_BID</stp>
        <stp>[USHY_Model_vs_462_04302013.xlsx]Model!R96C17_x0000__x0000_</stp>
        <stp>PX_BID</stp>
        <stp>61.875</stp>
        <tr r="Q96" s="8"/>
      </tp>
      <tp t="s">
        <v>#N/A Invalid Security</v>
        <stp/>
        <stp>##V3_BDPV12</stp>
        <stp>HNDLIN EQUITY</stp>
        <stp>CUR_MKT_CAP</stp>
        <stp>[USHY_Model_vs_462_04302013.xlsx]Model!R64C32_x0000__x0000_</stp>
        <tr r="AF64" s="8"/>
      </tp>
      <tp t="b">
        <v>0</v>
        <stp/>
        <stp>##V3_BDPV12</stp>
        <stp xml:space="preserve"> comdty</stp>
        <stp/>
        <stp>[USHY Model New.xlsx]Model (2)!R192C68_x0000_l</stp>
        <tr r="BP192" s="11"/>
      </tp>
      <tp t="b">
        <v>0</v>
        <stp/>
        <stp>##V3_BDPV12</stp>
        <stp xml:space="preserve"> comdty</stp>
        <stp/>
        <stp>[USHY Model New.xlsx]Model (2)!R193C68_x0000_l</stp>
        <tr r="BP193" s="11"/>
      </tp>
      <tp t="s">
        <v>TEXAS INDUSTRIES INC</v>
        <stp/>
        <stp>##V3_BDPV12</stp>
        <stp>882491AQ6 CORP</stp>
        <stp>ISSUER</stp>
        <stp>[USHY_Model_vs_462_04302013.xlsx]Model!R124C6_x0000__x0000_</stp>
        <tr r="F124" s="8"/>
      </tp>
      <tp t="s">
        <v>SMITHFIELD FOODS INC</v>
        <stp/>
        <stp>##V3_BDPV12</stp>
        <stp>832248AQ1 CORP</stp>
        <stp>ISSUER</stp>
        <stp>[USHY_Model_vs_462_04302013.xlsx]Model!R110C6_x0000__x0000_</stp>
        <tr r="F110" s="8"/>
      </tp>
      <tp t="s">
        <v>SEALED AIR CORP</v>
        <stp/>
        <stp>##V3_BDPV12</stp>
        <stp>81211KAR1 CORP</stp>
        <stp>ISSUER</stp>
        <stp>[USHY_Model_vs_462_04302013.xlsx]Model!R109C6_x0000__x0000_</stp>
        <tr r="F109" s="8"/>
      </tp>
      <tp t="s">
        <v>SPRINT NEXTEL CORP</v>
        <stp/>
        <stp>##V3_BDPV12</stp>
        <stp>852061AS9 CORP</stp>
        <stp>ISSUER</stp>
        <stp>[USHY_Model_vs_462_04302013.xlsx]Model!R105C6_x0000__x0000_</stp>
        <tr r="F105" s="8"/>
      </tp>
      <tp t="s">
        <v>TEXAS COMPETITIVE/TCEH</v>
        <stp/>
        <stp>##V3_BDPV12</stp>
        <stp>882330AM5 CORP</stp>
        <stp>ISSUER</stp>
        <stp>[USHY_Model_vs_462_04302013.xlsx]Model!R126C6_x0000__x0000_</stp>
        <tr r="F126" s="8"/>
      </tp>
      <tp t="s">
        <v>US STEEL CORP</v>
        <stp/>
        <stp>##V3_BDPV12</stp>
        <stp>912909AG3 CORP</stp>
        <stp>ISSUER</stp>
        <stp>[USHY_Model_vs_462_04302013.xlsx]Model!R134C6_x0000__x0000_</stp>
        <tr r="F134" s="8"/>
      </tp>
      <tp t="s">
        <v>ENERGY FUTURE/EFIH FINAN</v>
        <stp/>
        <stp>##V3_BDPV12</stp>
        <stp>29269QAA5 CORP</stp>
        <stp>ISSUER</stp>
        <stp>[USHY_Model_vs_462_04302013.xlsx]Model!R125C6_x0000__x0000_</stp>
        <tr r="F125" s="8"/>
      </tp>
      <tp t="s">
        <v>VEDANTA RESOURCES PLC</v>
        <stp/>
        <stp>##V3_BDPV12</stp>
        <stp>92241TAG7 CORP</stp>
        <stp>ISSUER</stp>
        <stp>[USHY_Model_vs_462_04302013.xlsx]Model!R132C6_x0000__x0000_</stp>
        <tr r="F132" s="8"/>
      </tp>
      <tp t="s">
        <v>#N/A Field Not Applicable</v>
        <stp/>
        <stp>##V3_BDPV12</stp>
        <stp>90347CAA4 CORP</stp>
        <stp>BOND_TO_EQY_TICKER</stp>
        <stp>[USHY_Model_vs_462_04302013.xlsx]Model!R129C29_x0000__x0000_</stp>
        <tr r="AC129" s="8"/>
      </tp>
      <tp t="s">
        <v>AIG</v>
        <stp/>
        <stp>##V3_BDPV12</stp>
        <stp>XS0365314284 CORP</stp>
        <stp>Ticker</stp>
        <stp>[USHY_Model_vs_462_04302013.xlsx]Model!R9C5_x0000_1</stp>
        <tr r="E9" s="8"/>
      </tp>
      <tp>
        <v>-1.8623544899945867</v>
        <stp/>
        <stp>##V3_BDPV12</stp>
        <stp>466112AH2 CORP</stp>
        <stp>CNVX_OAS_BID</stp>
        <stp>[USHY_Model_vs_462_04302013.xlsx]Model!R75C19_x0000__x0000_</stp>
        <stp>PX_BID</stp>
        <stp>109.5</stp>
        <tr r="S75" s="8"/>
      </tp>
      <tp t="s">
        <v>Ba3</v>
        <stp/>
        <stp>##V3_BDPV12</stp>
        <stp>00130HBN4 CORP</stp>
        <stp>RTG_moody_no_watch</stp>
        <stp>[USHY_Model_vs_462_04302013.xlsx]Scraps!R8C11_x0000__x0000_</stp>
        <tr r="K8" s="11"/>
      </tp>
      <tp t="s">
        <v>BAS</v>
        <stp/>
        <stp>##V3_BDPV12</stp>
        <stp>06985PAK6 Corp</stp>
        <stp>TICKER</stp>
        <stp>[USHY_Model_vs_462_04302013.xlsx]462!R13C2_x0000__x0000_</stp>
        <tr r="B13" s="12"/>
      </tp>
      <tp t="s">
        <v>#N/A Field Not Applicable</v>
        <stp/>
        <stp>##V3_BDPV12</stp>
        <stp>345370BR0 CORP</stp>
        <stp>NXT_CALL_px</stp>
        <stp>[USHY_Model_vs_462_04302013.xlsx]Model!R53C22_x0000__x0000_</stp>
        <tr r="V53" s="8"/>
      </tp>
      <tp t="s">
        <v>HCA</v>
        <stp/>
        <stp>##V3_BDPV12</stp>
        <stp>40412CAB7 Corp</stp>
        <stp>TICKER</stp>
        <stp>[USHY_Model_vs_462_04302013.xlsx]462!R45C2_x0000__x0000_</stp>
        <tr r="B45" s="12"/>
      </tp>
      <tp>
        <v>9.3156260999999994</v>
        <stp/>
        <stp>##V3_BDPV12</stp>
        <stp>184502BG6 CORP</stp>
        <stp>YLD_CNV_BID</stp>
        <stp>[USHY_Model_vs_462_04302013.xlsx]Model!R34C16_x0000__x0000_</stp>
        <stp>PX_BID</stp>
        <stp>98.25</stp>
        <tr r="P34" s="8"/>
      </tp>
      <tp>
        <v>103.937</v>
        <stp/>
        <stp>##V3_BDPV12</stp>
        <stp>131347BS4 CORP</stp>
        <stp>NXT_CALL_px</stp>
        <stp>[USHY_Model_vs_462_04302013.xlsx]Model!R42C22_x0000__x0000_</stp>
        <tr r="V42" s="8"/>
      </tp>
      <tp>
        <v>102.87500000000001</v>
        <stp/>
        <stp>##V3_BDPV12</stp>
        <stp>23918KAP3 CORP</stp>
        <stp>NXT_CALL_px</stp>
        <stp>[USHY_Model_vs_462_04302013.xlsx]Model!R50C22_x0000__x0000_</stp>
        <tr r="V50" s="8"/>
      </tp>
      <tp>
        <v>4.875</v>
        <stp/>
        <stp>##V3_BDPV12</stp>
        <stp>896818AG6 CORP</stp>
        <stp>CPN</stp>
        <stp>[USHY_Model_vs_462_04302013.xlsx]Model!R121C9_x0000__x0000_</stp>
        <tr r="I121" s="8"/>
      </tp>
      <tp t="s">
        <v>USD</v>
        <stp/>
        <stp>##V3_BDPV12</stp>
        <stp>896818AG6 CORP</stp>
        <stp>CRNCY</stp>
        <stp>[USHY_Model_vs_462_04302013.xlsx]Model!R121C7_x0000__x0000_</stp>
        <tr r="G121" s="8"/>
      </tp>
      <tp t="s">
        <v>USD</v>
        <stp/>
        <stp>##V3_BDPV12</stp>
        <stp>806261AE3 CORP</stp>
        <stp>CRNCY</stp>
        <stp>[USHY_Model_vs_462_04302013.xlsx]Model!R111C7_x0000__x0000_</stp>
        <tr r="G111" s="8"/>
      </tp>
      <tp t="s">
        <v>USD</v>
        <stp/>
        <stp>##V3_BDPV12</stp>
        <stp>796038AA5 CORP</stp>
        <stp>CRNCY</stp>
        <stp>[USHY_Model_vs_462_04302013.xlsx]Model!R106C7_x0000__x0000_</stp>
        <tr r="G106" s="8"/>
      </tp>
      <tp t="s">
        <v>USD</v>
        <stp/>
        <stp>##V3_BDPV12</stp>
        <stp>881609AZ4 CORP</stp>
        <stp>CRNCY</stp>
        <stp>[USHY_Model_vs_462_04302013.xlsx]Model!R122C7_x0000__x0000_</stp>
        <tr r="G122" s="8"/>
      </tp>
      <tp t="s">
        <v>11/15/2015</v>
        <stp/>
        <stp>##V3_BDPV12</stp>
        <stp>058498AQ9 CORP</stp>
        <stp>NXT_CALL_DT</stp>
        <stp>[USHY_Model_vs_462_04302013.xlsx]Model!R26C21_x0000__x0000_</stp>
        <tr r="U26" s="8"/>
      </tp>
      <tp t="s">
        <v>USD</v>
        <stp/>
        <stp>##V3_BDPV12</stp>
        <stp>880779AY9 CORP</stp>
        <stp>CRNCY</stp>
        <stp>[USHY_Model_vs_462_04302013.xlsx]Model!R120C7_x0000__x0000_</stp>
        <tr r="G120" s="8"/>
      </tp>
      <tp>
        <v>3.7362462000000001</v>
        <stp/>
        <stp>##V3_BDPV12</stp>
        <stp>629377BJ0 CORP</stp>
        <stp>YLD_CNV_BID</stp>
        <stp>[USHY_Model_vs_462_04302013.xlsx]Model!R95C16_x0000__x0000_</stp>
        <stp>PX_BID</stp>
        <stp>113.75</stp>
        <tr r="P95" s="8"/>
      </tp>
      <tp t="s">
        <v>#N/A Invalid Security</v>
        <stp/>
        <stp>##V3_BDPV12</stp>
        <stp>ALBHSA EQUITY</stp>
        <stp>CUR_MKT_CAP</stp>
        <stp>[USHY_Model_vs_462_04302013.xlsx]Model!R11C32_x0000__x0000_</stp>
        <tr r="AF11" s="8"/>
      </tp>
      <tp t="s">
        <v>USG CORP</v>
        <stp/>
        <stp>##V3_BDPV12</stp>
        <stp>903293AY4 CORP</stp>
        <stp>ISSUER</stp>
        <stp>[USHY_Model_vs_462_04302013.xlsx]Model!R130C6_x0000__x0000_</stp>
        <tr r="F130" s="8"/>
      </tp>
      <tp t="s">
        <v>TRANSDIGM INC</v>
        <stp/>
        <stp>##V3_BDPV12</stp>
        <stp>893647AQ0 CORP</stp>
        <stp>ISSUER</stp>
        <stp>[USHY_Model_vs_462_04302013.xlsx]Model!R119C6_x0000__x0000_</stp>
        <tr r="F119" s="8"/>
      </tp>
      <tp t="s">
        <v>WYNN LAS VEGAS LLC/CORP</v>
        <stp/>
        <stp>##V3_BDPV12</stp>
        <stp>983130AT2 CORP</stp>
        <stp>ISSUER</stp>
        <stp>[USHY_Model_vs_462_04302013.xlsx]Model!R133C6_x0000__x0000_</stp>
        <tr r="F133" s="8"/>
      </tp>
      <tp t="s">
        <v>USG CORP</v>
        <stp/>
        <stp>##V3_BDPV12</stp>
        <stp>903293AS7 CORP</stp>
        <stp>ISSUER</stp>
        <stp>[USHY_Model_vs_462_04302013.xlsx]Model!R131C6_x0000__x0000_</stp>
        <tr r="F131" s="8"/>
      </tp>
      <tp t="s">
        <v>PINNACLE ENTERTAINMENT</v>
        <stp/>
        <stp>##V3_BDPV12</stp>
        <stp>723456AN9 CORP</stp>
        <stp>ISSUER</stp>
        <stp>[USHY_Model_vs_462_04302013.xlsx]Model!R100C6_x0000__x0000_</stp>
        <tr r="F100" s="8"/>
      </tp>
      <tp t="s">
        <v>US COAT ACQ/FLASH DUTCH2</v>
        <stp/>
        <stp>##V3_BDPV12</stp>
        <stp>90347CAA4 CORP</stp>
        <stp>ISSUER</stp>
        <stp>[USHY_Model_vs_462_04302013.xlsx]Model!R129C6_x0000__x0000_</stp>
        <tr r="F129" s="8"/>
      </tp>
      <tp t="s">
        <v>EUR</v>
        <stp/>
        <stp>##V3_BDPV12</stp>
        <stp>XS0171797219 CORP</stp>
        <stp>CRNCY</stp>
        <stp>[USHY_Model_vs_462_04302013.xlsx]Model!R70C7_x0000__x0000_</stp>
        <tr r="G70" s="8"/>
      </tp>
      <tp>
        <v>3.3045047057642591</v>
        <stp/>
        <stp>##V3_BDPV12</stp>
        <stp>87612BAJ1 CORP</stp>
        <stp>DUR_ADJ_BID</stp>
        <stp>[USHY_Model_vs_462_04302013.xlsx]Model!R94C18_x0000__x0000_</stp>
        <stp>PX_BID</stp>
        <stp>111.5</stp>
        <tr r="R94" s="8"/>
      </tp>
      <tp t="s">
        <v>UNITED RENTALS NORTH AM</v>
        <stp/>
        <stp>##V3_BDPV12</stp>
        <stp>90321NAC6 CORP</stp>
        <stp>ISSUER</stp>
        <stp>[USHY_Model_vs_462_04302013.xlsx]Model!R128C6_x0000__x0000_</stp>
        <tr r="F128" s="8"/>
      </tp>
      <tp>
        <v>0.54453171911552645</v>
        <stp/>
        <stp>##V3_BDPV12</stp>
        <stp>552953BX8 CORP</stp>
        <stp>CNVX_OAS_BID</stp>
        <stp>[USHY_Model_vs_462_04302013.xlsx]Model!R84C19_x0000__x0000_</stp>
        <stp>PX_BID</stp>
        <stp>113.06</stp>
        <tr r="S84" s="8"/>
      </tp>
      <tp>
        <v>-0.65593058386444203</v>
        <stp/>
        <stp>##V3_BDPV12</stp>
        <stp>464592AN4 CORP</stp>
        <stp>CNVX_OAS_BID</stp>
        <stp>[USHY_Model_vs_462_04302013.xlsx]Model!R73C19_x0000__x0000_</stp>
        <stp>PX_BID</stp>
        <stp>110.2</stp>
        <tr r="S73" s="8"/>
      </tp>
      <tp t="s">
        <v>CHRYGR</v>
        <stp/>
        <stp>##V3_BDPV12</stp>
        <stp>17121EAD9 CORP</stp>
        <stp>Ticker</stp>
        <stp>[USHY_Model_vs_462_04302013.xlsx]Model!R38C5_x0000_0</stp>
        <tr r="E38" s="8"/>
      </tp>
      <tp>
        <v>-1.0418229415967046</v>
        <stp/>
        <stp>##V3_BDPV12</stp>
        <stp>382550BB6 CORP</stp>
        <stp>CNVX_OAS_BID</stp>
        <stp>[USHY_Model_vs_462_04302013.xlsx]Model!R60C19_x0000__x0000_</stp>
        <stp>PX_BID</stp>
        <stp>112.25</stp>
        <tr r="S60" s="8"/>
      </tp>
      <tp>
        <v>-1.0869052946905515</v>
        <stp/>
        <stp>##V3_BDPV12</stp>
        <stp>431318AJ3 CORP</stp>
        <stp>CNVX_OAS_BID</stp>
        <stp>[USHY_Model_vs_462_04302013.xlsx]Model!R62C19_x0000__x0000_</stp>
        <stp>PX_BID</stp>
        <stp>110.25</stp>
        <tr r="S62" s="8"/>
      </tp>
      <tp t="s">
        <v>#N/A Field Not Applicable</v>
        <stp/>
        <stp>##V3_BDPV12</stp>
        <stp>03938LAP9 CORP</stp>
        <stp>NXT_CALL_px</stp>
        <stp>[USHY_Model_vs_462_04302013.xlsx]Model!R88C22_x0000__x0000_</stp>
        <tr r="V88" s="8"/>
      </tp>
      <tp>
        <v>5</v>
        <stp/>
        <stp>##V3_BDPV12</stp>
        <stp>440543AP1 CORP</stp>
        <stp>CPN</stp>
        <stp>[USHY_Model_vs_462_04302013.xlsx]Model!R66C9_x0000__x0000_</stp>
        <tr r="I66" s="8"/>
      </tp>
      <tp t="s">
        <v>USD</v>
        <stp/>
        <stp>##V3_BDPV12</stp>
        <stp>893647AQ0 CORP</stp>
        <stp>CRNCY</stp>
        <stp>[USHY_Model_vs_462_04302013.xlsx]Model!R119C7_x0000__x0000_</stp>
        <tr r="G119" s="8"/>
      </tp>
      <tp>
        <v>6.25</v>
        <stp/>
        <stp>##V3_BDPV12</stp>
        <stp>570506AP0 CORP</stp>
        <stp>CPN</stp>
        <stp>[USHY_Model_vs_462_04302013.xlsx]Model!R91C9_x0000_3</stp>
        <tr r="I91" s="8"/>
      </tp>
      <tp>
        <v>0.43450110966239064</v>
        <stp/>
        <stp>##V3_BDPV12</stp>
        <stp>92241TAG7 CORP</stp>
        <stp>CNVX_BID</stp>
        <stp>[USHY_Model_vs_462_04302013.xlsx]Model!R132C20_x0000__x0000_</stp>
        <stp>PX_BID</stp>
        <stp>109.321</stp>
        <tr r="T132" s="8"/>
      </tp>
      <tp>
        <v>10.75</v>
        <stp/>
        <stp>##V3_BDPV12</stp>
        <stp>53079EAR5 CORP</stp>
        <stp>CPN</stp>
        <stp>[USHY_Model_vs_462_04302013.xlsx]Model!R80C9_x0000__x0000_</stp>
        <tr r="I80" s="8"/>
      </tp>
      <tp>
        <v>7.375</v>
        <stp/>
        <stp>##V3_BDPV12</stp>
        <stp>69073TAP8 CORP</stp>
        <stp>CPN</stp>
        <stp>[USHY_Model_vs_462_04302013.xlsx]Model!R97C9_x0000__x0000_</stp>
        <tr r="I97" s="8"/>
      </tp>
      <tp>
        <v>8.5</v>
        <stp/>
        <stp>##V3_BDPV12</stp>
        <stp>670849AA6 CORP</stp>
        <stp>CPN</stp>
        <stp>[USHY_Model_vs_462_04302013.xlsx]Model!R96C9_x0000__x0000_</stp>
        <tr r="I96" s="8"/>
      </tp>
      <tp>
        <v>6.25</v>
        <stp/>
        <stp>##V3_BDPV12</stp>
        <stp>110394AE3 CORP</stp>
        <stp>CPN</stp>
        <stp>[USHY_Model_vs_462_04302013.xlsx]Model!R28C9_x0000__x0000_</stp>
        <tr r="I28" s="8"/>
      </tp>
      <tp>
        <v>5.875</v>
        <stp/>
        <stp>##V3_BDPV12</stp>
        <stp>513075BB6 CORP</stp>
        <stp>CPN</stp>
        <stp>[USHY_Model_vs_462_04302013.xlsx]Model!R78C9_x0000__x0000_</stp>
        <tr r="I78" s="8"/>
      </tp>
      <tp>
        <v>6.25</v>
        <stp/>
        <stp>##V3_BDPV12</stp>
        <stp>02076XAC6 CORP</stp>
        <stp>CPN</stp>
        <stp>[USHY_Model_vs_462_04302013.xlsx]Model!R16C9_x0000__x0000_</stp>
        <tr r="I16" s="8"/>
      </tp>
      <tp>
        <v>10.5</v>
        <stp/>
        <stp>##V3_BDPV12</stp>
        <stp>17004RAA8 CORP</stp>
        <stp>CPN</stp>
        <stp>[USHY_Model_vs_462_04302013.xlsx]Model!R77C9_x0000__x0000_</stp>
        <tr r="I77" s="8"/>
      </tp>
      <tp>
        <v>7.15</v>
        <stp/>
        <stp>##V3_BDPV12</stp>
        <stp>59001AAN2 CORP</stp>
        <stp>CPN</stp>
        <stp>[USHY_Model_vs_462_04302013.xlsx]Model!R87C9_x0000__x0000_</stp>
        <tr r="I87" s="8"/>
      </tp>
      <tp>
        <v>6.75</v>
        <stp/>
        <stp>##V3_BDPV12</stp>
        <stp>03077JAA8 CORP</stp>
        <stp>CPN</stp>
        <stp>[USHY_Model_vs_462_04302013.xlsx]Model!R19C9_x0000__x0000_</stp>
        <tr r="I19" s="8"/>
      </tp>
      <tp>
        <v>6.625</v>
        <stp/>
        <stp>##V3_BDPV12</stp>
        <stp>740212AC9 CORP</stp>
        <stp>CPN</stp>
        <stp>[USHY_Model_vs_462_04302013.xlsx]Model!R99C9_x0000_9</stp>
        <tr r="I99" s="8"/>
      </tp>
      <tp>
        <v>8.75</v>
        <stp/>
        <stp>##V3_BDPV12</stp>
        <stp>67000XAM8 CORP</stp>
        <stp>CPN</stp>
        <stp>[USHY_Model_vs_462_04302013.xlsx]Model!R64C9_x0000__x0000_</stp>
        <tr r="I64" s="8"/>
      </tp>
      <tp>
        <v>437.03659057617187</v>
        <stp/>
        <stp>##V3_BDPV12</stp>
        <stp>552953BX8 CORP</stp>
        <stp>SPREAD_TO_TSY_BID</stp>
        <stp>[USHY_Model_vs_462_04302013.xlsx]Model!R84C17_x0000__x0000_</stp>
        <stp>PX_BID</stp>
        <stp>113.06</stp>
        <tr r="Q84" s="8"/>
      </tp>
      <tp>
        <v>394.55734252929687</v>
        <stp/>
        <stp>##V3_BDPV12</stp>
        <stp>23918KAP3 CORP</stp>
        <stp>SPREAD_TO_TSY_BID</stp>
        <stp>[USHY_Model_vs_462_04302013.xlsx]Model!R50C17_x0000__x0000_</stp>
        <stp>PX_BID</stp>
        <stp>107.25</stp>
        <tr r="Q50" s="8"/>
      </tp>
      <tp>
        <v>711.771728515625</v>
        <stp/>
        <stp>##V3_BDPV12</stp>
        <stp>03754HAB0 CORP</stp>
        <stp>SPREAD_TO_TSY_BID</stp>
        <stp>[USHY_Model_vs_462_04302013.xlsx]Model!R17C17_x0000__x0000_</stp>
        <stp>PX_BID</stp>
        <stp>99.875</stp>
        <tr r="Q17" s="8"/>
      </tp>
      <tp>
        <v>310.10916137695312</v>
        <stp/>
        <stp>##V3_BDPV12</stp>
        <stp>36186CBY8 CORP</stp>
        <stp>SPREAD_TO_TSY_BID</stp>
        <stp>[USHY_Model_vs_462_04302013.xlsx]Model!R12C17_x0000__x0000_</stp>
        <stp>PX_BID</stp>
        <stp>131.75</stp>
        <tr r="Q12" s="8"/>
      </tp>
      <tp>
        <v>4.0690651999999998</v>
        <stp/>
        <stp>##V3_BDPV12</stp>
        <stp>624758AD0 CORP</stp>
        <stp>YLD_CNV_BID</stp>
        <stp>[USHY_Model_vs_462_04302013.xlsx]Model!R90C16_x0000__x0000_</stp>
        <stp>PX_BID</stp>
        <stp>114.27</stp>
        <tr r="P90" s="8"/>
      </tp>
      <tp>
        <v>-0.74785268233674884</v>
        <stp/>
        <stp>##V3_BDPV12</stp>
        <stp>570506AP0 CORP</stp>
        <stp>CNVX_OAS_BID</stp>
        <stp>[USHY_Model_vs_462_04302013.xlsx]Model!R91C19_x0000__x0000_</stp>
        <stp>PX_BID</stp>
        <stp>111.25</stp>
        <tr r="S91" s="8"/>
      </tp>
      <tp t="s">
        <v>PXP     US</v>
        <stp/>
        <stp>##V3_BDPV12</stp>
        <stp>726505AL4 CORP</stp>
        <stp>BOND_TO_EQY_TICKER</stp>
        <stp>[USHY_Model_vs_462_04302013.xlsx]Model!R102C29_x0000__x0000_</stp>
        <tr r="AC102" s="8"/>
      </tp>
      <tp t="s">
        <v>2387Z   US</v>
        <stp/>
        <stp>##V3_BDPV12</stp>
        <stp>038521AL4 CORP</stp>
        <stp>BOND_TO_EQY_TICKER</stp>
        <stp>[USHY_Model_vs_462_04302013.xlsx]Model!R104C29_x0000__x0000_</stp>
        <tr r="AC104" s="8"/>
      </tp>
      <tp t="s">
        <v>KBH</v>
        <stp/>
        <stp>##V3_BDPV12</stp>
        <stp>48666KAN9 CORP</stp>
        <stp>Ticker</stp>
        <stp>[USHY_Model_vs_462_04302013.xlsx]Model!R76C5_x0000__x0000_</stp>
        <tr r="E76" s="8"/>
      </tp>
      <tp t="s">
        <v>SLM     US</v>
        <stp/>
        <stp>##V3_BDPV12</stp>
        <stp>78442FEL8 CORP</stp>
        <stp>BOND_TO_EQY_TICKER</stp>
        <stp>[USHY_Model_vs_462_04302013.xlsx]Model!R113C29_x0000__x0000_</stp>
        <tr r="AC113" s="8"/>
      </tp>
      <tp t="s">
        <v>HCA</v>
        <stp/>
        <stp>##V3_BDPV12</stp>
        <stp>40412CAB7 CORP</stp>
        <stp>Ticker</stp>
        <stp>[USHY_Model_vs_462_04302013.xlsx]Model!R61C5_x0000__x0000_</stp>
        <tr r="E61" s="8"/>
      </tp>
      <tp t="s">
        <v>BB+</v>
        <stp/>
        <stp>##V3_BDPV12</stp>
        <stp>XS0408620721 CORP</stp>
        <stp>RTG_SP_no_watch</stp>
        <stp>[USHY_Model_vs_462_04302013.xlsx]Model!R82C12_x0000__x0000_</stp>
        <tr r="L82" s="8"/>
      </tp>
      <tp t="s">
        <v>CCO</v>
        <stp/>
        <stp>##V3_BDPV12</stp>
        <stp>18451QAH1 Corp</stp>
        <stp>TICKER</stp>
        <stp>[USHY_Model_vs_462_04302013.xlsx]462!R20C2_x0000__x0000_</stp>
        <tr r="B20" s="12"/>
      </tp>
      <tp>
        <v>-1.0130290724180302</v>
        <stp/>
        <stp>##V3_BDPV12</stp>
        <stp>17004RAA8 CORP</stp>
        <stp>CNVX_OAS_BID</stp>
        <stp>[USHY_Model_vs_462_04302013.xlsx]Model!R77C19_x0000__x0000_</stp>
        <stp>PX_BID</stp>
        <stp>112.25</stp>
        <tr r="S77" s="8"/>
      </tp>
      <tp>
        <v>-0.81759949596429904</v>
        <stp/>
        <stp>##V3_BDPV12</stp>
        <stp>44701QAX0 CORP</stp>
        <stp>CNVX_OAS_BID</stp>
        <stp>[USHY_Model_vs_462_04302013.xlsx]Model!R68C19_x0000__x0000_</stp>
        <stp>PX_BID</stp>
        <stp>114.688</stp>
        <tr r="S68" s="8"/>
      </tp>
      <tp>
        <v>61400250000</v>
        <stp/>
        <stp>##V3_BDPV12</stp>
        <stp>AIG     US EQUITY</stp>
        <stp>CUR_MKT_CAP</stp>
        <stp>[USHY_Model_vs_462_04302013.xlsx]Model!R9C31_x0000__x0000_</stp>
        <tr r="AE9" s="8"/>
      </tp>
      <tp>
        <v>0.37951346093391602</v>
        <stp/>
        <stp>##V3_BDPV12</stp>
        <stp>59001AAN2 CORP</stp>
        <stp>CNVX_OAS_BID</stp>
        <stp>[USHY_Model_vs_462_04302013.xlsx]Model!R87C19_x0000__x0000_</stp>
        <stp>PX_BID</stp>
        <stp>113.22</stp>
        <tr r="S87" s="8"/>
      </tp>
      <tp t="s">
        <v>HNDLIN</v>
        <stp/>
        <stp>##V3_BDPV12</stp>
        <stp>67000XAM8 Corp</stp>
        <stp>TICKER</stp>
        <stp>[USHY_Model_vs_462_04302013.xlsx]462!R69C2_x0000__x0000_</stp>
        <tr r="B69" s="12"/>
      </tp>
      <tp>
        <v>103.438</v>
        <stp/>
        <stp>##V3_BDPV12</stp>
        <stp>018804AP9 CORP</stp>
        <stp>NXT_CALL_px</stp>
        <stp>[USHY_Model_vs_462_04302013.xlsx]Model!R21C22_x0000__x0000_</stp>
        <tr r="V21" s="8"/>
      </tp>
      <tp t="s">
        <v>NCR</v>
        <stp/>
        <stp>##V3_BDPV12</stp>
        <stp>62886EAE8 Corp</stp>
        <stp>TICKER</stp>
        <stp>[USHY_Model_vs_462_04302013.xlsx]462!R67C2_x0000__x0000_</stp>
        <tr r="B67" s="12"/>
      </tp>
      <tp>
        <v>7.625</v>
        <stp/>
        <stp>##V3_BDPV12</stp>
        <stp>90321NAC6 CORP</stp>
        <stp>CPN</stp>
        <stp>[USHY_Model_vs_462_04302013.xlsx]Model!R128C9_x0000__x0000_</stp>
        <tr r="I128" s="8"/>
      </tp>
      <tp t="s">
        <v>4/15/2014</v>
        <stp/>
        <stp>##V3_BDPV12</stp>
        <stp>35687MAT4 CORP</stp>
        <stp>NXT_CALL_DT</stp>
        <stp>[USHY_Model_vs_462_04302013.xlsx]Model!R58C21_x0000__x0000_</stp>
        <tr r="U58" s="8"/>
      </tp>
      <tp>
        <v>7.75</v>
        <stp/>
        <stp>##V3_BDPV12</stp>
        <stp>552953BX8 CORP</stp>
        <stp>CPN</stp>
        <stp>[USHY_Model_vs_462_04302013.xlsx]Model!R84C9_x0000_0</stp>
        <tr r="I84" s="8"/>
      </tp>
      <tp>
        <v>7.5</v>
        <stp/>
        <stp>##V3_BDPV12</stp>
        <stp>864486AE5 CORP</stp>
        <stp>CPN</stp>
        <stp>[USHY_Model_vs_462_04302013.xlsx]Model!R115C9_x0000__x0000_</stp>
        <tr r="I115" s="8"/>
      </tp>
      <tp>
        <v>9.75</v>
        <stp/>
        <stp>##V3_BDPV12</stp>
        <stp>796038AA5 CORP</stp>
        <stp>CPN</stp>
        <stp>[USHY_Model_vs_462_04302013.xlsx]Model!R106C9_x0000__x0000_</stp>
        <tr r="I106" s="8"/>
      </tp>
      <tp t="s">
        <v>#N/A Field Not Applicable</v>
        <stp/>
        <stp>##V3_BDPV12</stp>
        <stp>552953BX8 CORP</stp>
        <stp>NXT_CALL_DT</stp>
        <stp>[USHY_Model_vs_462_04302013.xlsx]Model!R84C21_x0000__x0000_</stp>
        <tr r="U84" s="8"/>
      </tp>
      <tp>
        <v>8.25</v>
        <stp/>
        <stp>##V3_BDPV12</stp>
        <stp>761735AF6 CORP</stp>
        <stp>CPN</stp>
        <stp>[USHY_Model_vs_462_04302013.xlsx]Model!R103C9_x0000__x0000_</stp>
        <tr r="I103" s="8"/>
      </tp>
      <tp>
        <v>8.25</v>
        <stp/>
        <stp>##V3_BDPV12</stp>
        <stp>382550BB6 CORP</stp>
        <stp>CPN</stp>
        <stp>[USHY_Model_vs_462_04302013.xlsx]Model!R60C9_x0000__x0000_</stp>
        <tr r="I60" s="8"/>
      </tp>
      <tp>
        <v>6.625</v>
        <stp/>
        <stp>##V3_BDPV12</stp>
        <stp>591709AL4 CORP</stp>
        <stp>CPN</stp>
        <stp>[USHY_Model_vs_462_04302013.xlsx]Model!R98C9_x0000__x0000_</stp>
        <tr r="I98" s="8"/>
      </tp>
      <tp>
        <v>6.125</v>
        <stp/>
        <stp>##V3_BDPV12</stp>
        <stp>471109AE8 CORP</stp>
        <stp>CPN</stp>
        <stp>[USHY_Model_vs_462_04302013.xlsx]Model!R74C9_x0000__x0000_</stp>
        <tr r="I74" s="8"/>
      </tp>
      <tp>
        <v>8.25</v>
        <stp/>
        <stp>##V3_BDPV12</stp>
        <stp>17121EAD9 CORP</stp>
        <stp>CPN</stp>
        <stp>[USHY_Model_vs_462_04302013.xlsx]Model!R38C9_x0000__x0000_</stp>
        <tr r="I38" s="8"/>
      </tp>
      <tp>
        <v>6.9</v>
        <stp/>
        <stp>##V3_BDPV12</stp>
        <stp>85171RAA2 CORP</stp>
        <stp>CPN</stp>
        <stp>[USHY_Model_vs_462_04302013.xlsx]Model!R15C9_x0000__x0000_</stp>
        <tr r="I15" s="8"/>
      </tp>
      <tp>
        <v>7.625</v>
        <stp/>
        <stp>##V3_BDPV12</stp>
        <stp>001546AL4 CORP</stp>
        <stp>CPN</stp>
        <stp>[USHY_Model_vs_462_04302013.xlsx]Model!R10C9_x0000__x0000_</stp>
        <tr r="I10" s="8"/>
      </tp>
      <tp>
        <v>8</v>
        <stp/>
        <stp>##V3_BDPV12</stp>
        <stp>431318AJ3 CORP</stp>
        <stp>CPN</stp>
        <stp>[USHY_Model_vs_462_04302013.xlsx]Model!R62C9_x0000__x0000_</stp>
        <tr r="I62" s="8"/>
      </tp>
      <tp>
        <v>0.26167936409001841</v>
        <stp/>
        <stp>##V3_BDPV12</stp>
        <stp>893647AQ0 CORP</stp>
        <stp>CNVX_BID</stp>
        <stp>[USHY_Model_vs_462_04302013.xlsx]Model!R119C20_x0000__x0000_</stp>
        <stp>PX_BID</stp>
        <stp>106.125</stp>
        <tr r="T119" s="8"/>
      </tp>
      <tp>
        <v>5.7894327762900231</v>
        <stp/>
        <stp>##V3_BDPV12</stp>
        <stp>165167CF2 CORP</stp>
        <stp>DUR_ADJ_BID</stp>
        <stp>[USHY_Model_vs_462_04302013.xlsx]Model!R37C18_x0000__x0000_</stp>
        <stp>PX_BID</stp>
        <stp>113.25</stp>
        <tr r="R37" s="8"/>
      </tp>
      <tp t="s">
        <v>#N/A Invalid Override</v>
        <stp/>
        <stp>##V3_BDPV12</stp>
        <stp>110394AB9 CORP</stp>
        <stp>DUR_ADJ_BID</stp>
        <stp>[USHY_Model_vs_462_04302013.xlsx]Scraps!R12C17_x0000__x0000_</stp>
        <stp>PX_BID</stp>
        <stp>#N/A N/A</stp>
        <tr r="Q12" s="11"/>
      </tp>
      <tp>
        <v>336.5484619140625</v>
        <stp/>
        <stp>##V3_BDPV12</stp>
        <stp>131347BS4 CORP</stp>
        <stp>SPREAD_TO_TSY_BID</stp>
        <stp>[USHY_Model_vs_462_04302013.xlsx]Model!R42C17_x0000__x0000_</stp>
        <stp>PX_BID</stp>
        <stp>112.75</stp>
        <tr r="Q42" s="8"/>
      </tp>
      <tp>
        <v>3.1878478382592093</v>
        <stp/>
        <stp>##V3_BDPV12</stp>
        <stp>570506AP0 CORP</stp>
        <stp>DUR_ADJ_BID</stp>
        <stp>[USHY_Model_vs_462_04302013.xlsx]Model!R91C18_x0000__x0000_</stp>
        <stp>PX_BID</stp>
        <stp>111.25</stp>
        <tr r="R91" s="8"/>
      </tp>
      <tp>
        <v>1.7973367503969471</v>
        <stp/>
        <stp>##V3_BDPV12</stp>
        <stp>536022AC0 CORP</stp>
        <stp>DUR_ADJ_BID</stp>
        <stp>[USHY_Model_vs_462_04302013.xlsx]Model!R81C18_x0000__x0000_</stp>
        <stp>PX_BID</stp>
        <stp>111.44</stp>
        <tr r="R81" s="8"/>
      </tp>
      <tp>
        <v>4.1554487</v>
        <stp/>
        <stp>##V3_BDPV12</stp>
        <stp>431318AJ3 CORP</stp>
        <stp>YLD_CNV_BID</stp>
        <stp>[USHY_Model_vs_462_04302013.xlsx]Model!R62C16_x0000__x0000_</stp>
        <stp>PX_BID</stp>
        <stp>110.25</stp>
        <tr r="P62" s="8"/>
      </tp>
      <tp>
        <v>0.4157892045381123</v>
        <stp/>
        <stp>##V3_BDPV12</stp>
        <stp>458204AM6 CORP</stp>
        <stp>CNVX_OAS_BID</stp>
        <stp>[USHY_Model_vs_462_04302013.xlsx]Model!R71C19_x0000__x0000_</stp>
        <stp>PX_BID</stp>
        <stp>105.5</stp>
        <tr r="S71" s="8"/>
      </tp>
      <tp t="s">
        <v>STZ     US</v>
        <stp/>
        <stp>##V3_BDPV12</stp>
        <stp>21036PAH1 CORP</stp>
        <stp>BOND_TO_EQY_TICKER</stp>
        <stp>[USHY_Model_vs_462_04302013.xlsx]Model!R117C29_x0000__x0000_</stp>
        <tr r="AC117" s="8"/>
      </tp>
      <tp>
        <v>0.44946298947857538</v>
        <stp/>
        <stp>##V3_BDPV12</stp>
        <stp>053773AU1 CORP</stp>
        <stp>CNVX_OAS_BID</stp>
        <stp>[USHY_Model_vs_462_04302013.xlsx]Model!R31C19_x0000__x0000_</stp>
        <stp>PX_BID</stp>
        <stp>102.25</stp>
        <tr r="S31" s="8"/>
      </tp>
      <tp t="s">
        <v>PNK     US</v>
        <stp/>
        <stp>##V3_BDPV12</stp>
        <stp>723456AN9 CORP</stp>
        <stp>BOND_TO_EQY_TICKER</stp>
        <stp>[USHY_Model_vs_462_04302013.xlsx]Model!R100C29_x0000__x0000_</stp>
        <tr r="AC100" s="8"/>
      </tp>
      <tp t="s">
        <v>X</v>
        <stp/>
        <stp>##V3_BDPV12</stp>
        <stp>912909AG3 Corp</stp>
        <stp>TICKER</stp>
        <stp>[USHY_Model_vs_462_04302013.xlsx]462!R94C2_x0000__x0000_</stp>
        <tr r="B94" s="12"/>
      </tp>
      <tp>
        <v>0.19983925467685454</v>
        <stp/>
        <stp>##V3_BDPV12</stp>
        <stp>023650AG9 CORP</stp>
        <stp>CNVX_OAS_BID</stp>
        <stp>[USHY_Model_vs_462_04302013.xlsx]Model!R79C19_x0000__x0000_</stp>
        <stp>PX_BID</stp>
        <stp>110.75</stp>
        <tr r="S79" s="8"/>
      </tp>
      <tp t="s">
        <v>NAV</v>
        <stp/>
        <stp>##V3_BDPV12</stp>
        <stp>63934EAM0 Corp</stp>
        <stp>TICKER</stp>
        <stp>[USHY_Model_vs_462_04302013.xlsx]462!R66C2_x0000__x0000_</stp>
        <tr r="B66" s="12"/>
      </tp>
      <tp t="s">
        <v>#N/A Field Not Applicable</v>
        <stp/>
        <stp>##V3_BDPV12</stp>
        <stp>552953BX8 CORP</stp>
        <stp>NXT_CALL_px</stp>
        <stp>[USHY_Model_vs_462_04302013.xlsx]Model!R84C22_x0000__x0000_</stp>
        <tr r="V84" s="8"/>
      </tp>
      <tp t="s">
        <v>TGI</v>
        <stp/>
        <stp>##V3_BDPV12</stp>
        <stp>896818AF8 Corp</stp>
        <stp>TICKER</stp>
        <stp>[USHY_Model_vs_462_04302013.xlsx]462!R86C2_x0000__x0000_</stp>
        <tr r="B86" s="12"/>
      </tp>
      <tp>
        <v>104.62500000000001</v>
        <stp/>
        <stp>##V3_BDPV12</stp>
        <stp>35687MAT4 CORP</stp>
        <stp>NXT_CALL_px</stp>
        <stp>[USHY_Model_vs_462_04302013.xlsx]Model!R58C22_x0000__x0000_</stp>
        <tr r="V58" s="8"/>
      </tp>
      <tp t="s">
        <v>SLMA</v>
        <stp/>
        <stp>##V3_BDPV12</stp>
        <stp>78442FEJ3 Corp</stp>
        <stp>TICKER</stp>
        <stp>[USHY_Model_vs_462_04302013.xlsx]462!R81C2_x0000__x0000_</stp>
        <tr r="B81" s="12"/>
      </tp>
      <tp>
        <v>0.3704255595902628</v>
        <stp/>
        <stp>##V3_BDPV12</stp>
        <stp>247367AX3 CORP</stp>
        <stp>CNVX_OAS_BID</stp>
        <stp>[USHY_Model_vs_462_04302013.xlsx]Model!R47C19_x0000__x0000_</stp>
        <stp>PX_BID</stp>
        <stp>111.625</stp>
        <tr r="S47" s="8"/>
      </tp>
      <tp>
        <v>8</v>
        <stp/>
        <stp>##V3_BDPV12</stp>
        <stp>36186CBY8 CORP</stp>
        <stp>CPN</stp>
        <stp>[USHY_Model_vs_462_04302013.xlsx]Model!R12C9_x0000__x0000_</stp>
        <tr r="I12" s="8"/>
      </tp>
      <tp t="s">
        <v>US</v>
        <stp/>
        <stp>##V3_BDPV12</stp>
        <stp>06846NAC8 CORP</stp>
        <stp>CNTRY_OF_RISK</stp>
        <stp>[USHY_Model_vs_462_04302013.xlsx]Scraps!R11C8_x0000__x0000_</stp>
        <tr r="H11" s="11"/>
      </tp>
      <tp>
        <v>7.875</v>
        <stp/>
        <stp>##V3_BDPV12</stp>
        <stp>131347BS4 CORP</stp>
        <stp>CPN</stp>
        <stp>[USHY_Model_vs_462_04302013.xlsx]Model!R42C9_x0000_5</stp>
        <tr r="I42" s="8"/>
      </tp>
      <tp t="s">
        <v>9/15/2015</v>
        <stp/>
        <stp>##V3_BDPV12</stp>
        <stp>018804AP9 CORP</stp>
        <stp>NXT_CALL_DT</stp>
        <stp>[USHY_Model_vs_462_04302013.xlsx]Model!R21C21_x0000__x0000_</stp>
        <tr r="U21" s="8"/>
      </tp>
      <tp t="s">
        <v>US</v>
        <stp/>
        <stp>##V3_BDPV12</stp>
        <stp>59001AAN2 CORP</stp>
        <stp>CNTRY_OF_RISK</stp>
        <stp>[USHY_Model_vs_462_04302013.xlsx]Scraps!R15C8_x0000__x0000_</stp>
        <tr r="H15" s="11"/>
      </tp>
      <tp>
        <v>5.75</v>
        <stp/>
        <stp>##V3_BDPV12</stp>
        <stp>46284PAP9 CORP</stp>
        <stp>CPN</stp>
        <stp>[USHY_Model_vs_462_04302013.xlsx]Model!R72C9_x0000__x0000_</stp>
        <tr r="I72" s="8"/>
      </tp>
      <tp>
        <v>7.5</v>
        <stp/>
        <stp>##V3_BDPV12</stp>
        <stp>29273VAC4 CORP</stp>
        <stp>CPN</stp>
        <stp>[USHY_Model_vs_462_04302013.xlsx]Model!R52C9_x0000__x0000_</stp>
        <tr r="I52" s="8"/>
      </tp>
      <tp>
        <v>6.875</v>
        <stp/>
        <stp>##V3_BDPV12</stp>
        <stp>30251GAC1 CORP</stp>
        <stp>CPN</stp>
        <stp>[USHY_Model_vs_462_04302013.xlsx]Model!R57C9_x0000__x0000_</stp>
        <tr r="I57" s="8"/>
      </tp>
      <tp>
        <v>8.375</v>
        <stp/>
        <stp>##V3_BDPV12</stp>
        <stp>012605AA9 CORP</stp>
        <stp>CPN</stp>
        <stp>[USHY_Model_vs_462_04302013.xlsx]Model!R11C9_x0000__x0000_</stp>
        <tr r="I11" s="8"/>
      </tp>
      <tp>
        <v>5.3717899062214078</v>
        <stp/>
        <stp>##V3_BDPV12</stp>
        <stp>023650AG9 CORP</stp>
        <stp>DUR_ADJ_BID</stp>
        <stp>[USHY_Model_vs_462_04302013.xlsx]Model!R79C18_x0000__x0000_</stp>
        <stp>PX_BID</stp>
        <stp>110.75</stp>
        <tr r="R79" s="8"/>
      </tp>
      <tp>
        <v>438.76467895507812</v>
        <stp/>
        <stp>##V3_BDPV12</stp>
        <stp>03938LAP9 CORP</stp>
        <stp>SPREAD_TO_TSY_BID</stp>
        <stp>[USHY_Model_vs_462_04302013.xlsx]Model!R88C17_x0000__x0000_</stp>
        <stp>PX_BID</stp>
        <stp>105.25</stp>
        <tr r="Q88" s="8"/>
      </tp>
      <tp>
        <v>4.2941427000000001</v>
        <stp/>
        <stp>##V3_BDPV12</stp>
        <stp>382550BB6 CORP</stp>
        <stp>YLD_CNV_BID</stp>
        <stp>[USHY_Model_vs_462_04302013.xlsx]Model!R60C16_x0000__x0000_</stp>
        <stp>PX_BID</stp>
        <stp>112.25</stp>
        <tr r="P60" s="8"/>
      </tp>
      <tp>
        <v>0.26224975100216624</v>
        <stp/>
        <stp>##V3_BDPV12</stp>
        <stp>319963BH6 CORP</stp>
        <stp>CNVX_OAS_BID</stp>
        <stp>[USHY_Model_vs_462_04302013.xlsx]Model!R54C19_x0000__x0000_</stp>
        <stp>PX_BID</stp>
        <stp>102.5</stp>
        <tr r="S54" s="8"/>
      </tp>
      <tp>
        <v>-0.90884947824640305</v>
        <stp/>
        <stp>##V3_BDPV12</stp>
        <stp>131347BS4 CORP</stp>
        <stp>CNVX_OAS_BID</stp>
        <stp>[USHY_Model_vs_462_04302013.xlsx]Model!R42C19_x0000__x0000_</stp>
        <stp>PX_BID</stp>
        <stp>112.75</stp>
        <tr r="S42" s="8"/>
      </tp>
      <tp>
        <v>1.6699354123167309</v>
        <stp/>
        <stp>##V3_BDPV12</stp>
        <stp>36186CBY8 CORP</stp>
        <stp>CNVX_OAS_BID</stp>
        <stp>[USHY_Model_vs_462_04302013.xlsx]Model!R12C19_x0000__x0000_</stp>
        <stp>PX_BID</stp>
        <stp>131.75</stp>
        <tr r="S12" s="8"/>
      </tp>
      <tp t="s">
        <v>EPENEG</v>
        <stp/>
        <stp>##V3_BDPV12</stp>
        <stp>29977HAB6 CORP</stp>
        <stp>Ticker</stp>
        <stp>[USHY_Model_vs_462_04302013.xlsx]Model!R51C5_x0000__x0000_</stp>
        <tr r="E51" s="8"/>
      </tp>
      <tp>
        <v>0.39615737842354415</v>
        <stp/>
        <stp>##V3_BDPV12</stp>
        <stp>210805DT1 CORP</stp>
        <stp>CNVX_BID</stp>
        <stp>[USHY_Model_vs_462_04302013.xlsx]Model!R127C20_x0000__x0000_</stp>
        <stp>PX_BID</stp>
        <stp>112.56</stp>
        <tr r="T127" s="8"/>
      </tp>
      <tp t="s">
        <v>85249MF US</v>
        <stp/>
        <stp>##V3_BDPV12</stp>
        <stp>82088KAB4 CORP</stp>
        <stp>BOND_TO_EQY_TICKER</stp>
        <stp>[USHY_Model_vs_462_04302013.xlsx]Model!R112C29_x0000__x0000_</stp>
        <tr r="AC112" s="8"/>
      </tp>
      <tp t="s">
        <v>REYNOL</v>
        <stp/>
        <stp>##V3_BDPV12</stp>
        <stp>761735AH2 Corp</stp>
        <stp>TICKER</stp>
        <stp>[USHY_Model_vs_462_04302013.xlsx]462!R75C2_x0000__x0000_</stp>
        <tr r="B75" s="12"/>
      </tp>
      <tp t="s">
        <v>INTEL</v>
        <stp/>
        <stp>##V3_BDPV12</stp>
        <stp>458204AM6 Corp</stp>
        <stp>TICKER</stp>
        <stp>[USHY_Model_vs_462_04302013.xlsx]462!R52C2_x0000__x0000_</stp>
        <tr r="B52" s="12"/>
      </tp>
      <tp t="s">
        <v>HILCRP</v>
        <stp/>
        <stp>##V3_BDPV12</stp>
        <stp>431318AL8 Corp</stp>
        <stp>TICKER</stp>
        <stp>[USHY_Model_vs_462_04302013.xlsx]462!R46C2_x0000__x0000_</stp>
        <tr r="B46" s="12"/>
      </tp>
      <tp t="s">
        <v>SLMA</v>
        <stp/>
        <stp>##V3_BDPV12</stp>
        <stp>78442FEK0 Corp</stp>
        <stp>TICKER</stp>
        <stp>[USHY_Model_vs_462_04302013.xlsx]462!R82C2_x0000__x0000_</stp>
        <tr r="B82" s="12"/>
      </tp>
      <tp>
        <v>5</v>
        <stp/>
        <stp>##V3_BDPV12</stp>
        <stp>125581GQ5 CORP</stp>
        <stp>CPN</stp>
        <stp>[USHY_Model_vs_462_04302013.xlsx]Model!R40C9_x0000__x0000_</stp>
        <tr r="I40" s="8"/>
      </tp>
      <tp>
        <v>5.5</v>
        <stp/>
        <stp>##V3_BDPV12</stp>
        <stp>053773AU1 CORP</stp>
        <stp>CPN</stp>
        <stp>[USHY_Model_vs_462_04302013.xlsx]Model!R31C9_x0000_6</stp>
        <tr r="I31" s="8"/>
      </tp>
      <tp>
        <v>8.25</v>
        <stp/>
        <stp>##V3_BDPV12</stp>
        <stp>92241TAG7 CORP</stp>
        <stp>CPN</stp>
        <stp>[USHY_Model_vs_462_04302013.xlsx]Model!R132C9_x0000__x0000_</stp>
        <tr r="I132" s="8"/>
      </tp>
      <tp t="s">
        <v>#N/A Field Not Applicable</v>
        <stp/>
        <stp>##V3_BDPV12</stp>
        <stp>03938LAP9 CORP</stp>
        <stp>NXT_CALL_DT</stp>
        <stp>[USHY_Model_vs_462_04302013.xlsx]Model!R88C21_x0000__x0000_</stp>
        <tr r="U88" s="8"/>
      </tp>
      <tp>
        <v>9.5</v>
        <stp/>
        <stp>##V3_BDPV12</stp>
        <stp>42330PAA5 CORP</stp>
        <stp>CPN</stp>
        <stp>[USHY_Model_vs_462_04302013.xlsx]Model!R63C9_x0000__x0000_</stp>
        <tr r="I63" s="8"/>
      </tp>
      <tp>
        <v>0.14351389636739678</v>
        <stp/>
        <stp>##V3_BDPV12</stp>
        <stp>90321NAC6 CORP</stp>
        <stp>CNVX_BID</stp>
        <stp>[USHY_Model_vs_462_04302013.xlsx]Model!R128C20_x0000__x0000_</stp>
        <stp>PX_BID</stp>
        <stp>114.125</stp>
        <tr r="T128" s="8"/>
      </tp>
      <tp>
        <v>8.0570000000000004</v>
        <stp/>
        <stp>##V3_BDPV12</stp>
        <stp>023650AG9 CORP</stp>
        <stp>CPN</stp>
        <stp>[USHY_Model_vs_462_04302013.xlsx]Model!R79C9_x0000_7</stp>
        <tr r="I79" s="8"/>
      </tp>
      <tp>
        <v>8.875</v>
        <stp/>
        <stp>##V3_BDPV12</stp>
        <stp>55336TAC9 CORP</stp>
        <stp>CPN</stp>
        <stp>[USHY_Model_vs_462_04302013.xlsx]Model!R85C9_x0000__x0000_</stp>
        <tr r="I85" s="8"/>
      </tp>
      <tp>
        <v>6.75</v>
        <stp/>
        <stp>##V3_BDPV12</stp>
        <stp>120111BL2 CORP</stp>
        <stp>CPN</stp>
        <stp>[USHY_Model_vs_462_04302013.xlsx]Model!R27C9_x0000__x0000_</stp>
        <tr r="I27" s="8"/>
      </tp>
      <tp>
        <v>8.25</v>
        <stp/>
        <stp>##V3_BDPV12</stp>
        <stp>203372AH0 CORP</stp>
        <stp>CPN</stp>
        <stp>[USHY_Model_vs_462_04302013.xlsx]Model!R43C9_x0000__x0000_</stp>
        <tr r="I43" s="8"/>
      </tp>
      <tp t="s">
        <v>GENERAL ELEC CAP CORP</v>
        <stp/>
        <stp>##V3_BDPV12</stp>
        <stp>XS0319639232 CORP</stp>
        <stp>ISSUER</stp>
        <stp>[USHY_Model_vs_462_04302013.xlsx]Model!R59C6_x0000__x0000_</stp>
        <tr r="F59" s="8"/>
      </tp>
      <tp>
        <v>387.27053833007812</v>
        <stp/>
        <stp>##V3_BDPV12</stp>
        <stp>053773AU1 CORP</stp>
        <stp>SPREAD_TO_TSY_BID</stp>
        <stp>[USHY_Model_vs_462_04302013.xlsx]Model!R31C17_x0000__x0000_</stp>
        <stp>PX_BID</stp>
        <stp>102.25</stp>
        <tr r="Q31" s="8"/>
      </tp>
      <tp>
        <v>2.0648502727108196</v>
        <stp/>
        <stp>##V3_BDPV12</stp>
        <stp>436440AD3 CORP</stp>
        <stp>DUR_ADJ_BID</stp>
        <stp>[USHY_Model_vs_462_04302013.xlsx]Model!R65C18_x0000__x0000_</stp>
        <stp>PX_BID</stp>
        <stp>107.75</stp>
        <tr r="R65" s="8"/>
      </tp>
      <tp t="s">
        <v>AN      US</v>
        <stp/>
        <stp>##V3_BDPV12</stp>
        <stp>05329WAK8 CORP</stp>
        <stp>BOND_TO_EQY_TICKER</stp>
        <stp>[USHY_Model_vs_462_04302013.xlsx]Scraps!R10C28_x0000__x0000_</stp>
        <tr r="AB10" s="11"/>
      </tp>
      <tp>
        <v>-0.81364354703499053</v>
        <stp/>
        <stp>##V3_BDPV12</stp>
        <stp>12543DAQ3 CORP</stp>
        <stp>CNVX_OAS_BID</stp>
        <stp>[USHY_Model_vs_462_04302013.xlsx]Model!R45C19_x0000__x0000_</stp>
        <stp>PX_BID</stp>
        <stp>112.05</stp>
        <tr r="S45" s="8"/>
      </tp>
      <tp t="s">
        <v>LIBMUT</v>
        <stp/>
        <stp>##V3_BDPV12</stp>
        <stp>53079EAR5 CORP</stp>
        <stp>Ticker</stp>
        <stp>[USHY_Model_vs_462_04302013.xlsx]Model!R80C5_x0000_0</stp>
        <tr r="E80" s="8"/>
      </tp>
      <tp>
        <v>2.5930370702087303E-2</v>
        <stp/>
        <stp>##V3_BDPV12</stp>
        <stp>903293AY4 CORP</stp>
        <stp>CNVX_BID</stp>
        <stp>[USHY_Model_vs_462_04302013.xlsx]Model!R130C20_x0000__x0000_</stp>
        <stp>PX_BID</stp>
        <stp>110.75</stp>
        <tr r="T130" s="8"/>
      </tp>
      <tp>
        <v>4.3264596670045616</v>
        <stp/>
        <stp>##V3_BDPV12</stp>
        <stp>319963BH6 CORP</stp>
        <stp>DUR_ADJ_BID</stp>
        <stp>[USHY_Model_vs_462_04302013.xlsx]Model!R54C18_x0000__x0000_</stp>
        <stp>PX_BID</stp>
        <stp>102.5</stp>
        <tr r="R54" s="8"/>
      </tp>
      <tp t="s">
        <v>68662Z  US</v>
        <stp/>
        <stp>##V3_BDPV12</stp>
        <stp>882330AM5 CORP</stp>
        <stp>BOND_TO_EQY_TICKER</stp>
        <stp>[USHY_Model_vs_462_04302013.xlsx]Model!R126C29_x0000__x0000_</stp>
        <tr r="AC126" s="8"/>
      </tp>
      <tp t="s">
        <v>CYH</v>
        <stp/>
        <stp>##V3_BDPV12</stp>
        <stp>12543DAQ3 CORP</stp>
        <stp>Ticker</stp>
        <stp>[USHY_Model_vs_462_04302013.xlsx]Model!R45C5_x0000__x0000_</stp>
        <tr r="E45" s="8"/>
      </tp>
      <tp t="s">
        <v>NAV</v>
        <stp/>
        <stp>##V3_BDPV12</stp>
        <stp>63934EAM0 CORP</stp>
        <stp>Ticker</stp>
        <stp>[USHY_Model_vs_462_04302013.xlsx]Model!R92C5_x0000__x0000_</stp>
        <tr r="E92" s="8"/>
      </tp>
      <tp t="s">
        <v>FLI</v>
        <stp/>
        <stp>##V3_BDPV12</stp>
        <stp>12545DAB4 CORP</stp>
        <stp>Ticker</stp>
        <stp>[USHY_Model_vs_462_04302013.xlsx]Model!R55C5_x0000_0</stp>
        <tr r="E55" s="8"/>
      </tp>
      <tp t="s">
        <v>#N/A Field Not Applicable</v>
        <stp/>
        <stp>##V3_BDPV12</stp>
        <stp>247367AX3 CORP</stp>
        <stp>NXT_CALL_px</stp>
        <stp>[USHY_Model_vs_462_04302013.xlsx]Model!R47C22_x0000__x0000_</stp>
        <tr r="V47" s="8"/>
      </tp>
      <tp>
        <v>-0.78249711320278548</v>
        <stp/>
        <stp>##V3_BDPV12</stp>
        <stp>12545DAB4 CORP</stp>
        <stp>CNVX_OAS_BID</stp>
        <stp>[USHY_Model_vs_462_04302013.xlsx]Model!R55C19_x0000__x0000_</stp>
        <stp>PX_BID</stp>
        <stp>106.75</stp>
        <tr r="S55" s="8"/>
      </tp>
      <tp>
        <v>102.87500000000001</v>
        <stp/>
        <stp>##V3_BDPV12</stp>
        <stp>46284PAP9 CORP</stp>
        <stp>NXT_CALL_px</stp>
        <stp>[USHY_Model_vs_462_04302013.xlsx]Model!R72C22_x0000__x0000_</stp>
        <tr r="V72" s="8"/>
      </tp>
      <tp>
        <v>4.4072991200000002</v>
        <stp/>
        <stp>##V3_BDPV12</stp>
        <stp>00434NAA3 CORP</stp>
        <stp>YLD_CNV_BID</stp>
        <stp>[USHY_Model_vs_462_04302013.xlsx]Model!R8C16_x0000_9</stp>
        <stp>PX_BID</stp>
        <stp>103</stp>
        <tr r="P8" s="8"/>
      </tp>
      <tp t="s">
        <v>12/15/2016</v>
        <stp/>
        <stp>##V3_BDPV12</stp>
        <stp>570506AP0 CORP</stp>
        <stp>NXT_CALL_DT</stp>
        <stp>[USHY_Model_vs_462_04302013.xlsx]Model!R91C21_x0000__x0000_</stp>
        <tr r="U91" s="8"/>
      </tp>
      <tp>
        <v>5.875</v>
        <stp/>
        <stp>##V3_BDPV12</stp>
        <stp>88160QAB9 CORP</stp>
        <stp>CPN</stp>
        <stp>[USHY_Model_vs_462_04302013.xlsx]Model!R123C9_x0000__x0000_</stp>
        <tr r="I123" s="8"/>
      </tp>
      <tp>
        <v>8.625</v>
        <stp/>
        <stp>##V3_BDPV12</stp>
        <stp>01449JAE5 CORP</stp>
        <stp>CPN</stp>
        <stp>[USHY_Model_vs_462_04302013.xlsx]Model!R13C9_x0000_0</stp>
        <tr r="I13" s="8"/>
      </tp>
      <tp>
        <v>6.5</v>
        <stp/>
        <stp>##V3_BDPV12</stp>
        <stp>204384AB7 CORP</stp>
        <stp>CPN</stp>
        <stp>[USHY_Model_vs_462_04302013.xlsx]Model!R36C9_x0000__x0000_</stp>
        <tr r="I36" s="8"/>
      </tp>
      <tp>
        <v>6.125</v>
        <stp/>
        <stp>##V3_BDPV12</stp>
        <stp>097751BF7 CORP</stp>
        <stp>CPN</stp>
        <stp>[USHY_Model_vs_462_04302013.xlsx]Model!R23C9_x0000__x0000_</stp>
        <tr r="I23" s="8"/>
      </tp>
      <tp>
        <v>7.75</v>
        <stp/>
        <stp>##V3_BDPV12</stp>
        <stp>40412CAB7 CORP</stp>
        <stp>CPN</stp>
        <stp>[USHY_Model_vs_462_04302013.xlsx]Model!R61C9_x0000_9</stp>
        <tr r="I61" s="8"/>
      </tp>
      <tp>
        <v>7.25</v>
        <stp/>
        <stp>##V3_BDPV12</stp>
        <stp>184502AA0 CORP</stp>
        <stp>CPN</stp>
        <stp>[USHY_Model_vs_462_04302013.xlsx]Model!R33C9_x0000__x0000_</stp>
        <tr r="I33" s="8"/>
      </tp>
      <tp>
        <v>5.875</v>
        <stp/>
        <stp>##V3_BDPV12</stp>
        <stp>25470XAJ4 CORP</stp>
        <stp>CPN</stp>
        <stp>[USHY_Model_vs_462_04302013.xlsx]Model!R48C9_x0000__x0000_</stp>
        <tr r="I48" s="8"/>
      </tp>
      <tp>
        <v>8.75</v>
        <stp/>
        <stp>##V3_BDPV12</stp>
        <stp>624758AD0 CORP</stp>
        <stp>CPN</stp>
        <stp>[USHY_Model_vs_462_04302013.xlsx]Model!R90C9_x0000_2</stp>
        <tr r="I90" s="8"/>
      </tp>
      <tp>
        <v>7.625</v>
        <stp/>
        <stp>##V3_BDPV12</stp>
        <stp>014477AM5 CORP</stp>
        <stp>CPN</stp>
        <stp>[USHY_Model_vs_462_04302013.xlsx]Model!R20C9_x0000__x0000_</stp>
        <tr r="I20" s="8"/>
      </tp>
      <tp>
        <v>8.875</v>
        <stp/>
        <stp>##V3_BDPV12</stp>
        <stp>464592AN4 CORP</stp>
        <stp>CPN</stp>
        <stp>[USHY_Model_vs_462_04302013.xlsx]Model!R73C9_x0000__x0000_</stp>
        <tr r="I73" s="8"/>
      </tp>
      <tp>
        <v>7.625</v>
        <stp/>
        <stp>##V3_BDPV12</stp>
        <stp>18451QAH1 CORP</stp>
        <stp>CPN</stp>
        <stp>[USHY_Model_vs_462_04302013.xlsx]Model!R35C9_x0000__x0000_</stp>
        <tr r="I35" s="8"/>
      </tp>
      <tp>
        <v>2.0379060943388487</v>
        <stp/>
        <stp>##V3_BDPV12</stp>
        <stp>131347BS4 CORP</stp>
        <stp>DUR_ADJ_BID</stp>
        <stp>[USHY_Model_vs_462_04302013.xlsx]Model!R42C18_x0000__x0000_</stp>
        <stp>PX_BID</stp>
        <stp>112.75</stp>
        <tr r="R42" s="8"/>
      </tp>
      <tp>
        <v>328.8221435546875</v>
        <stp/>
        <stp>##V3_BDPV12</stp>
        <stp>570506AP0 CORP</stp>
        <stp>SPREAD_TO_TSY_BID</stp>
        <stp>[USHY_Model_vs_462_04302013.xlsx]Model!R91C17_x0000__x0000_</stp>
        <stp>PX_BID</stp>
        <stp>111.25</stp>
        <tr r="Q91" s="8"/>
      </tp>
      <tp>
        <v>376.79986572265625</v>
        <stp/>
        <stp>##V3_BDPV12</stp>
        <stp>12543DAQ3 CORP</stp>
        <stp>SPREAD_TO_TSY_BID</stp>
        <stp>[USHY_Model_vs_462_04302013.xlsx]Model!R45C17_x0000__x0000_</stp>
        <stp>PX_BID</stp>
        <stp>112.05</stp>
        <tr r="Q45" s="8"/>
      </tp>
      <tp t="s">
        <v>MTH     US</v>
        <stp/>
        <stp>##V3_BDPV12</stp>
        <stp>59001AAN2 CORP</stp>
        <stp>BOND_TO_EQY_TICKER</stp>
        <stp>[USHY_Model_vs_462_04302013.xlsx]Scraps!R15C28_x0000__x0000_</stp>
        <tr r="AB15" s="11"/>
      </tp>
      <tp t="s">
        <v>ARAMARK CORP</v>
        <stp/>
        <stp>##V3_BDPV12</stp>
        <stp>038521AL4 CORP</stp>
        <stp>ISSUER</stp>
        <stp>[USHY_Model_vs_462_04302013.xlsx]Model!R104C6_x0000__x0000_</stp>
        <tr r="F104" s="8"/>
      </tp>
      <tp t="s">
        <v>FMGAU</v>
        <stp/>
        <stp>##V3_BDPV12</stp>
        <stp>30251GAC1 CORP</stp>
        <stp>Ticker</stp>
        <stp>[USHY_Model_vs_462_04302013.xlsx]Model!R57C5_x0000__x0000_</stp>
        <tr r="E57" s="8"/>
      </tp>
      <tp t="s">
        <v>NCR</v>
        <stp/>
        <stp>##V3_BDPV12</stp>
        <stp>62886EAE8 CORP</stp>
        <stp>Ticker</stp>
        <stp>[USHY_Model_vs_462_04302013.xlsx]Model!R93C5_x0000_1</stp>
        <tr r="E93" s="8"/>
      </tp>
      <tp t="s">
        <v>X       US</v>
        <stp/>
        <stp>##V3_BDPV12</stp>
        <stp>912909AG3 CORP</stp>
        <stp>BOND_TO_EQY_TICKER</stp>
        <stp>[USHY_Model_vs_462_04302013.xlsx]Model!R134C29_x0000__x0000_</stp>
        <tr r="AC134" s="8"/>
      </tp>
      <tp t="s">
        <v>TGI     US</v>
        <stp/>
        <stp>##V3_BDPV12</stp>
        <stp>896818AG6 CORP</stp>
        <stp>BOND_TO_EQY_TICKER</stp>
        <stp>[USHY_Model_vs_462_04302013.xlsx]Model!R121C29_x0000__x0000_</stp>
        <tr r="AC121" s="8"/>
      </tp>
      <tp t="s">
        <v>OGXPBZ</v>
        <stp/>
        <stp>##V3_BDPV12</stp>
        <stp>670849AA6 Corp</stp>
        <stp>TICKER</stp>
        <stp>[USHY_Model_vs_462_04302013.xlsx]462!R70C2_x0000__x0000_</stp>
        <tr r="B70" s="12"/>
      </tp>
      <tp>
        <v>-1.8783351056614623</v>
        <stp/>
        <stp>##V3_BDPV12</stp>
        <stp>01449JAE5 CORP</stp>
        <stp>CNVX_OAS_BID</stp>
        <stp>[USHY_Model_vs_462_04302013.xlsx]Model!R13C19_x0000__x0000_</stp>
        <stp>PX_BID</stp>
        <stp>107.77</stp>
        <tr r="S13" s="8"/>
      </tp>
      <tp t="s">
        <v>CAR</v>
        <stp/>
        <stp>##V3_BDPV12</stp>
        <stp>053773AN7 Corp</stp>
        <stp>TICKER</stp>
        <stp>[USHY_Model_vs_462_04302013.xlsx]462!R19C2_x0000__x0000_</stp>
        <tr r="B19" s="12"/>
      </tp>
      <tp t="s">
        <v>INTEL</v>
        <stp/>
        <stp>##V3_BDPV12</stp>
        <stp>458204AK0 Corp</stp>
        <stp>TICKER</stp>
        <stp>[USHY_Model_vs_462_04302013.xlsx]462!R51C2_x0000__x0000_</stp>
        <tr r="B51" s="12"/>
      </tp>
      <tp t="s">
        <v>HXN</v>
        <stp/>
        <stp>##V3_BDPV12</stp>
        <stp>428303AJ0 Corp</stp>
        <stp>TICKER</stp>
        <stp>[USHY_Model_vs_462_04302013.xlsx]462!R49C2_x0000__x0000_</stp>
        <tr r="B49" s="12"/>
      </tp>
      <tp t="s">
        <v>NGLS</v>
        <stp/>
        <stp>##V3_BDPV12</stp>
        <stp>87612BAH5 Corp</stp>
        <stp>TICKER</stp>
        <stp>[USHY_Model_vs_462_04302013.xlsx]462!R84C2_x0000__x0000_</stp>
        <tr r="B84" s="12"/>
      </tp>
      <tp>
        <v>-0.79055049480459805</v>
        <stp/>
        <stp>##V3_BDPV12</stp>
        <stp>624758AD0 CORP</stp>
        <stp>CNVX_OAS_BID</stp>
        <stp>[USHY_Model_vs_462_04302013.xlsx]Model!R90C19_x0000__x0000_</stp>
        <stp>PX_BID</stp>
        <stp>114.27</stp>
        <tr r="S90" s="8"/>
      </tp>
      <tp>
        <v>0.61909529315441569</v>
        <stp/>
        <stp>##V3_BDPV12</stp>
        <stp>25470XAJ4 CORP</stp>
        <stp>CNVX_OAS_BID</stp>
        <stp>[USHY_Model_vs_462_04302013.xlsx]Model!R48C19_x0000__x0000_</stp>
        <stp>PX_BID</stp>
        <stp>102.25</stp>
        <tr r="S48" s="8"/>
      </tp>
      <tp>
        <v>104.3125</v>
        <stp/>
        <stp>##V3_BDPV12</stp>
        <stp>44701QAX0 CORP</stp>
        <stp>NXT_CALL_px</stp>
        <stp>[USHY_Model_vs_462_04302013.xlsx]Model!R68C22_x0000__x0000_</stp>
        <tr r="V68" s="8"/>
      </tp>
      <tp t="s">
        <v>#N/A Field Not Applicable</v>
        <stp/>
        <stp>##V3_BDPV12</stp>
        <stp>69073TAP8 CORP</stp>
        <stp>NXT_CALL_px</stp>
        <stp>[USHY_Model_vs_462_04302013.xlsx]Model!R97C22_x0000__x0000_</stp>
        <tr r="V97" s="8"/>
      </tp>
      <tp t="s">
        <v>ACCO</v>
        <stp/>
        <stp>##V3_BDPV12</stp>
        <stp>582848AA5 Corp</stp>
        <stp>TICKER</stp>
        <stp>[USHY_Model_vs_462_04302013.xlsx]462!R96C2_x0000__x0000_</stp>
        <tr r="B96" s="12"/>
      </tp>
      <tp>
        <v>7.125</v>
        <stp/>
        <stp>##V3_BDPV12</stp>
        <stp>12543DAQ3 CORP</stp>
        <stp>CPN</stp>
        <stp>[USHY_Model_vs_462_04302013.xlsx]Model!R45C9_x0000_3</stp>
        <tr r="I45" s="8"/>
      </tp>
      <tp>
        <v>5.25</v>
        <stp/>
        <stp>##V3_BDPV12</stp>
        <stp>055381AS6 CORP</stp>
        <stp>CPN</stp>
        <stp>[USHY_Model_vs_462_04302013.xlsx]Model!R25C9_x0000__x0000_</stp>
        <tr r="I25" s="8"/>
      </tp>
      <tp>
        <v>7.375</v>
        <stp/>
        <stp>##V3_BDPV12</stp>
        <stp>90347CAA4 CORP</stp>
        <stp>CPN</stp>
        <stp>[USHY_Model_vs_462_04302013.xlsx]Model!R129C9_x0000__x0000_</stp>
        <tr r="I129" s="8"/>
      </tp>
      <tp t="s">
        <v>USD</v>
        <stp/>
        <stp>##V3_BDPV12</stp>
        <stp>832248AQ1 CORP</stp>
        <stp>CRNCY</stp>
        <stp>[USHY_Model_vs_462_04302013.xlsx]Model!R110C7_x0000__x0000_</stp>
        <tr r="G110" s="8"/>
      </tp>
      <tp>
        <v>0.25470722142307134</v>
        <stp/>
        <stp>##V3_BDPV12</stp>
        <stp>88160QAB9 CORP</stp>
        <stp>CNVX_BID</stp>
        <stp>[USHY_Model_vs_462_04302013.xlsx]Model!R123C20_x0000__x0000_</stp>
        <stp>PX_BID</stp>
        <stp>106.875</stp>
        <tr r="T123" s="8"/>
      </tp>
      <tp>
        <v>8.375</v>
        <stp/>
        <stp>##V3_BDPV12</stp>
        <stp>85375CBB6 CORP</stp>
        <stp>CPN</stp>
        <stp>[USHY_Model_vs_462_04302013.xlsx]Model!R114C9_x0000__x0000_</stp>
        <tr r="I114" s="8"/>
      </tp>
      <tp t="s">
        <v>6/15/2038</v>
        <stp/>
        <stp>##V3_BDPV12</stp>
        <stp>53079EAR5 CORP</stp>
        <stp>NXT_CALL_DT</stp>
        <stp>[USHY_Model_vs_462_04302013.xlsx]Model!R80C21_x0000__x0000_</stp>
        <tr r="U80" s="8"/>
      </tp>
      <tp>
        <v>4.875</v>
        <stp/>
        <stp>##V3_BDPV12</stp>
        <stp>81725WAG8 CORP</stp>
        <stp>CPN</stp>
        <stp>[USHY_Model_vs_462_04302013.xlsx]Model!R116C9_x0000__x0000_</stp>
        <tr r="I116" s="8"/>
      </tp>
      <tp>
        <v>7.625</v>
        <stp/>
        <stp>##V3_BDPV12</stp>
        <stp>444454AA0 CORP</stp>
        <stp>CPN</stp>
        <stp>[USHY_Model_vs_462_04302013.xlsx]Model!R107C9_x0000__x0000_</stp>
        <tr r="I107" s="8"/>
      </tp>
      <tp>
        <v>7.25</v>
        <stp/>
        <stp>##V3_BDPV12</stp>
        <stp>21036PAF5 CORP</stp>
        <stp>CPN</stp>
        <stp>[USHY_Model_vs_462_04302013.xlsx]Model!R118C9_x0000__x0000_</stp>
        <tr r="I118" s="8"/>
      </tp>
      <tp>
        <v>6.75</v>
        <stp/>
        <stp>##V3_BDPV12</stp>
        <stp>085789AE5 CORP</stp>
        <stp>CPN</stp>
        <stp>[USHY_Model_vs_462_04302013.xlsx]Model!R29C9_x0000__x0000_</stp>
        <tr r="I29" s="8"/>
      </tp>
      <tp>
        <v>0.10748910921205476</v>
        <stp/>
        <stp>##V3_BDPV12</stp>
        <stp>81211KAR1 CORP</stp>
        <stp>CNVX_BID</stp>
        <stp>[USHY_Model_vs_462_04302013.xlsx]Model!R109C20_x0000__x0000_</stp>
        <stp>PX_BID</stp>
        <stp>116.125</stp>
        <tr r="T109" s="8"/>
      </tp>
      <tp>
        <v>9.25</v>
        <stp/>
        <stp>##V3_BDPV12</stp>
        <stp>12545DAB4 CORP</stp>
        <stp>CPN</stp>
        <stp>[USHY_Model_vs_462_04302013.xlsx]Model!R55C9_x0000__x0000_</stp>
        <tr r="I55" s="8"/>
      </tp>
      <tp>
        <v>2.1145679246637097</v>
        <stp/>
        <stp>##V3_BDPV12</stp>
        <stp>629377BJ0 CORP</stp>
        <stp>DUR_ADJ_BID</stp>
        <stp>[USHY_Model_vs_462_04302013.xlsx]Model!R95C18_x0000__x0000_</stp>
        <stp>PX_BID</stp>
        <stp>113.75</stp>
        <tr r="R95" s="8"/>
      </tp>
      <tp t="s">
        <v>ACI     US</v>
        <stp/>
        <stp>##V3_BDPV12</stp>
        <stp>039380AC4 CORP</stp>
        <stp>BOND_TO_EQY_TICKER</stp>
        <stp>[USHY_Model_vs_462_04302013.xlsx]Model!R7C29_x0000__x0000_</stp>
        <tr r="AC7" s="8"/>
      </tp>
      <tp>
        <v>0.41713447743688459</v>
        <stp/>
        <stp>##V3_BDPV12</stp>
        <stp>165167CF2 CORP</stp>
        <stp>CNVX_OAS_BID</stp>
        <stp>[USHY_Model_vs_462_04302013.xlsx]Model!R37C19_x0000__x0000_</stp>
        <stp>PX_BID</stp>
        <stp>113.25</stp>
        <tr r="S37" s="8"/>
      </tp>
      <tp t="s">
        <v>FDC</v>
        <stp/>
        <stp>##V3_BDPV12</stp>
        <stp>319963BC7 Corp</stp>
        <stp>TICKER</stp>
        <stp>[USHY_Model_vs_462_04302013.xlsx]462!R37C2_x0000__x0000_</stp>
        <tr r="B37" s="12"/>
      </tp>
      <tp t="s">
        <v>INTEL</v>
        <stp/>
        <stp>##V3_BDPV12</stp>
        <stp>458204AH7 Corp</stp>
        <stp>TICKER</stp>
        <stp>[USHY_Model_vs_462_04302013.xlsx]462!R50C2_x0000__x0000_</stp>
        <tr r="B50" s="12"/>
      </tp>
      <tp>
        <v>9.4516594000000005</v>
        <stp/>
        <stp>##V3_BDPV12</stp>
        <stp>127693AG4 CORP</stp>
        <stp>YLD_CNV_BID</stp>
        <stp>[USHY_Model_vs_462_04302013.xlsx]Model!R46C16_x0000__x0000_</stp>
        <stp>PX_BID</stp>
        <stp>97.75</stp>
        <tr r="P46" s="8"/>
      </tp>
      <tp>
        <v>0.4086656230805904</v>
        <stp/>
        <stp>##V3_BDPV12</stp>
        <stp>1248EPBC6 CORP</stp>
        <stp>CNVX_OAS_BID</stp>
        <stp>[USHY_Model_vs_462_04302013.xlsx]Model!R39C19_x0000__x0000_</stp>
        <stp>PX_BID</stp>
        <stp>102.75</stp>
        <tr r="S39" s="8"/>
      </tp>
      <tp>
        <v>100</v>
        <stp/>
        <stp>##V3_BDPV12</stp>
        <stp>53079EAR5 CORP</stp>
        <stp>NXT_CALL_px</stp>
        <stp>[USHY_Model_vs_462_04302013.xlsx]Model!R80C22_x0000__x0000_</stp>
        <tr r="V80" s="8"/>
      </tp>
      <tp t="s">
        <v>SHEAHM</v>
        <stp/>
        <stp>##V3_BDPV12</stp>
        <stp>82088KAB4 Corp</stp>
        <stp>TICKER</stp>
        <stp>[USHY_Model_vs_462_04302013.xlsx]462!R80C2_x0000__x0000_</stp>
        <tr r="B80" s="12"/>
      </tp>
      <tp t="s">
        <v>PNK</v>
        <stp/>
        <stp>##V3_BDPV12</stp>
        <stp>723456AN9 Corp</stp>
        <stp>TICKER</stp>
        <stp>[USHY_Model_vs_462_04302013.xlsx]462!R72C2_x0000__x0000_</stp>
        <tr r="B72" s="12"/>
      </tp>
      <tp>
        <v>7.4</v>
        <stp/>
        <stp>##V3_BDPV12</stp>
        <stp>345370BR0 CORP</stp>
        <stp>CPN</stp>
        <stp>[USHY_Model_vs_462_04302013.xlsx]Model!R53C9_x0000__x0000_</stp>
        <tr r="I53" s="8"/>
      </tp>
      <tp t="s">
        <v>USD</v>
        <stp/>
        <stp>##V3_BDPV12</stp>
        <stp>912909AG3 CORP</stp>
        <stp>CRNCY</stp>
        <stp>[USHY_Model_vs_462_04302013.xlsx]Model!R134C7_x0000__x0000_</stp>
        <tr r="G134" s="8"/>
      </tp>
      <tp t="s">
        <v>USD</v>
        <stp/>
        <stp>##V3_BDPV12</stp>
        <stp>882330AM5 CORP</stp>
        <stp>CRNCY</stp>
        <stp>[USHY_Model_vs_462_04302013.xlsx]Model!R126C7_x0000__x0000_</stp>
        <tr r="G126" s="8"/>
      </tp>
      <tp t="s">
        <v>USD</v>
        <stp/>
        <stp>##V3_BDPV12</stp>
        <stp>983130AT2 CORP</stp>
        <stp>CRNCY</stp>
        <stp>[USHY_Model_vs_462_04302013.xlsx]Model!R133C7_x0000__x0000_</stp>
        <tr r="G133" s="8"/>
      </tp>
      <tp t="s">
        <v>US</v>
        <stp/>
        <stp>##V3_BDPV12</stp>
        <stp>XS0365314284 CORP</stp>
        <stp>CNTRY_OF_RISK</stp>
        <stp>[USHY_Model_vs_462_04302013.xlsx]Model!R9C8_x0000_6</stp>
        <tr r="H9" s="8"/>
      </tp>
      <tp>
        <v>9.25</v>
        <stp/>
        <stp>##V3_BDPV12</stp>
        <stp>35687MAT4 CORP</stp>
        <stp>CPN</stp>
        <stp>[USHY_Model_vs_462_04302013.xlsx]Model!R58C9_x0000__x0000_</stp>
        <tr r="I58" s="8"/>
      </tp>
      <tp>
        <v>4.5238465000000003</v>
        <stp/>
        <stp>##V3_BDPV12</stp>
        <stp>109043AG4 CORP</stp>
        <stp>YLD_CNV_BID</stp>
        <stp>[USHY_Model_vs_462_04302013.xlsx]Scraps!R13C15_x0000__x0000_</stp>
        <stp>PX_BID</stp>
        <stp>115</stp>
        <tr r="O13" s="11"/>
      </tp>
      <tp t="s">
        <v>#N/A Field Not Applicable</v>
        <stp/>
        <stp>##V3_BDPV12</stp>
        <stp>69073TAP8 CORP</stp>
        <stp>NXT_CALL_DT</stp>
        <stp>[USHY_Model_vs_462_04302013.xlsx]Model!R97C21_x0000__x0000_</stp>
        <tr r="U97" s="8"/>
      </tp>
      <tp t="s">
        <v>9/15/2015</v>
        <stp/>
        <stp>##V3_BDPV12</stp>
        <stp>44701QAX0 CORP</stp>
        <stp>NXT_CALL_DT</stp>
        <stp>[USHY_Model_vs_462_04302013.xlsx]Model!R68C21_x0000__x0000_</stp>
        <tr r="U68" s="8"/>
      </tp>
      <tp>
        <v>7.375</v>
        <stp/>
        <stp>##V3_BDPV12</stp>
        <stp>737446AB0 CORP</stp>
        <stp>CPN</stp>
        <stp>[USHY_Model_vs_462_04302013.xlsx]Model!R101C9_x0000__x0000_</stp>
        <tr r="I101" s="8"/>
      </tp>
      <tp>
        <v>5.5</v>
        <stp/>
        <stp>##V3_BDPV12</stp>
        <stp>20605PAD3 CORP</stp>
        <stp>CPN</stp>
        <stp>[USHY_Model_vs_462_04302013.xlsx]Model!R44C9_x0000__x0000_</stp>
        <tr r="I44" s="8"/>
      </tp>
      <tp>
        <v>6.375</v>
        <stp/>
        <stp>##V3_BDPV12</stp>
        <stp>87612BAJ1 CORP</stp>
        <stp>CPN</stp>
        <stp>[USHY_Model_vs_462_04302013.xlsx]Model!R94C9_x0000_3</stp>
        <tr r="I94" s="8"/>
      </tp>
      <tp>
        <v>7.25</v>
        <stp/>
        <stp>##V3_BDPV12</stp>
        <stp>07556QBC8 CORP</stp>
        <stp>CPN</stp>
        <stp>[USHY_Model_vs_462_04302013.xlsx]Model!R30C9_x0000__x0000_</stp>
        <tr r="I30" s="8"/>
      </tp>
      <tp>
        <v>6.25</v>
        <stp/>
        <stp>##V3_BDPV12</stp>
        <stp>436440AD3 CORP</stp>
        <stp>CPN</stp>
        <stp>[USHY_Model_vs_462_04302013.xlsx]Model!R65C9_x0000__x0000_</stp>
        <tr r="I65" s="8"/>
      </tp>
      <tp t="s">
        <v>9/15/2067</v>
        <stp/>
        <stp>##V3_BDPV12</stp>
        <stp>XS0319639232 CORP</stp>
        <stp>Maturity</stp>
        <stp>[USHY_Model_vs_462_04302013.xlsx]Model!R59C10_x0000__x0000_</stp>
        <tr r="J59" s="8"/>
      </tp>
      <tp>
        <v>8.625</v>
        <stp/>
        <stp>##V3_BDPV12</stp>
        <stp>536022AC0 CORP</stp>
        <stp>CPN</stp>
        <stp>[USHY_Model_vs_462_04302013.xlsx]Model!R81C9_x0000__x0000_</stp>
        <tr r="I81" s="8"/>
      </tp>
      <tp>
        <v>8.25</v>
        <stp/>
        <stp>##V3_BDPV12</stp>
        <stp>466112AH2 CORP</stp>
        <stp>CPN</stp>
        <stp>[USHY_Model_vs_462_04302013.xlsx]Model!R75C9_x0000__x0000_</stp>
        <tr r="I75" s="8"/>
      </tp>
      <tp>
        <v>7.25</v>
        <stp/>
        <stp>##V3_BDPV12</stp>
        <stp>48666KAN9 CORP</stp>
        <stp>CPN</stp>
        <stp>[USHY_Model_vs_462_04302013.xlsx]Model!R76C9_x0000__x0000_</stp>
        <tr r="I76" s="8"/>
      </tp>
      <tp t="s">
        <v>#N/A Invalid Security</v>
        <stp/>
        <stp>##V3_BDPV12</stp>
        <stp>HILCRP EQUITY</stp>
        <stp>CUR_MKT_CAP</stp>
        <stp>[USHY_Model_vs_462_04302013.xlsx]Model!R62C32_x0000__x0000_</stp>
        <tr r="AF62" s="8"/>
      </tp>
      <tp>
        <v>4.3414888810509575E-2</v>
        <stp/>
        <stp>##V3_BDPV12</stp>
        <stp>723456AN9 CORP</stp>
        <stp>CNVX_BID</stp>
        <stp>[USHY_Model_vs_462_04302013.xlsx]Model!R100C20_x0000__x0000_</stp>
        <stp>PX_BID</stp>
        <stp>110.125</stp>
        <tr r="T100" s="8"/>
      </tp>
      <tp>
        <v>6.3467450795495273</v>
        <stp/>
        <stp>##V3_BDPV12</stp>
        <stp>053773AU1 CORP</stp>
        <stp>DUR_ADJ_BID</stp>
        <stp>[USHY_Model_vs_462_04302013.xlsx]Model!R31C18_x0000__x0000_</stp>
        <stp>PX_BID</stp>
        <stp>102.25</stp>
        <tr r="R31" s="8"/>
      </tp>
      <tp>
        <v>6.4805528970019273</v>
        <stp/>
        <stp>##V3_BDPV12</stp>
        <stp>552953BX8 CORP</stp>
        <stp>DUR_ADJ_BID</stp>
        <stp>[USHY_Model_vs_462_04302013.xlsx]Model!R84C18_x0000__x0000_</stp>
        <stp>PX_BID</stp>
        <stp>113.06</stp>
        <tr r="R84" s="8"/>
      </tp>
      <tp t="s">
        <v>#N/A Invalid Security</v>
        <stp/>
        <stp>##V3_BDPV12</stp>
        <stp>LIBMUT EQUITY</stp>
        <stp>CUR_MKT_CAP</stp>
        <stp>[USHY_Model_vs_462_04302013.xlsx]Model!R80C32_x0000__x0000_</stp>
        <tr r="AF80" s="8"/>
      </tp>
      <tp>
        <v>121.84099999999999</v>
        <stp/>
        <stp>##V3_BDPV12</stp>
        <stp>XS0365314284 CORP</stp>
        <stp>PX_BID</stp>
        <stp>[USHY_Model_vs_462_04302013.xlsx]Model!R9C15_x0000__x0000_</stp>
        <tr r="O9" s="8"/>
      </tp>
      <tp t="s">
        <v>CLD</v>
        <stp/>
        <stp>##V3_BDPV12</stp>
        <stp>18911MAD3 CORP</stp>
        <stp>Ticker</stp>
        <stp>[USHY_Model_vs_462_04302013.xlsx]Model!R41C5_x0000_3</stp>
        <tr r="E41" s="8"/>
      </tp>
      <tp t="s">
        <v>NGLS</v>
        <stp/>
        <stp>##V3_BDPV12</stp>
        <stp>87612BAJ1 CORP</stp>
        <stp>Ticker</stp>
        <stp>[USHY_Model_vs_462_04302013.xlsx]Model!R94C5_x0000__x0000_</stp>
        <tr r="E94" s="8"/>
      </tp>
      <tp>
        <v>5.8955765044767103</v>
        <stp/>
        <stp>##V3_BDPV12</stp>
        <stp>458204AM6 CORP</stp>
        <stp>DUR_ADJ_BID</stp>
        <stp>[USHY_Model_vs_462_04302013.xlsx]Model!R71C18_x0000__x0000_</stp>
        <stp>PX_BID</stp>
        <stp>105.5</stp>
        <tr r="R71" s="8"/>
      </tp>
      <tp t="s">
        <v>Baa3</v>
        <stp/>
        <stp>##V3_BDPV12</stp>
        <stp>029912BC5 CORP</stp>
        <stp>RTG_moody_no_watch</stp>
        <stp>[USHY_Model_vs_462_04302013.xlsx]Scraps!R9C11_x0000__x0000_</stp>
        <tr r="K9" s="11"/>
      </tp>
      <tp t="s">
        <v>ALLY</v>
        <stp/>
        <stp>##V3_BDPV12</stp>
        <stp>36186CBY8 CORP</stp>
        <stp>Ticker</stp>
        <stp>[USHY_Model_vs_462_04302013.xlsx]Model!R12C5_x0000_5</stp>
        <tr r="E12" s="8"/>
      </tp>
      <tp>
        <v>-1.035771197909275</v>
        <stp/>
        <stp>##V3_BDPV12</stp>
        <stp>536022AC0 CORP</stp>
        <stp>CNVX_OAS_BID</stp>
        <stp>[USHY_Model_vs_462_04302013.xlsx]Model!R81C19_x0000__x0000_</stp>
        <stp>PX_BID</stp>
        <stp>111.44</stp>
        <tr r="S81" s="8"/>
      </tp>
      <tp>
        <v>-1.5454573303027506</v>
        <stp/>
        <stp>##V3_BDPV12</stp>
        <stp>436440AD3 CORP</stp>
        <stp>CNVX_OAS_BID</stp>
        <stp>[USHY_Model_vs_462_04302013.xlsx]Model!R65C19_x0000__x0000_</stp>
        <stp>PX_BID</stp>
        <stp>107.75</stp>
        <tr r="S65" s="8"/>
      </tp>
      <tp>
        <v>103.125</v>
        <stp/>
        <stp>##V3_BDPV12</stp>
        <stp>570506AP0 CORP</stp>
        <stp>NXT_CALL_px</stp>
        <stp>[USHY_Model_vs_462_04302013.xlsx]Model!R91C22_x0000__x0000_</stp>
        <tr r="V91" s="8"/>
      </tp>
      <tp>
        <v>-2.9846055431650242E-3</v>
        <stp/>
        <stp>##V3_BDPV12</stp>
        <stp>20605PAD3 CORP</stp>
        <stp>CNVX_OAS_BID</stp>
        <stp>[USHY_Model_vs_462_04302013.xlsx]Model!R44C19_x0000__x0000_</stp>
        <stp>PX_BID</stp>
        <stp>106.25</stp>
        <tr r="S44" s="8"/>
      </tp>
      <tp t="s">
        <v>PXP</v>
        <stp/>
        <stp>##V3_BDPV12</stp>
        <stp>726505AN0 Corp</stp>
        <stp>TICKER</stp>
        <stp>[USHY_Model_vs_462_04302013.xlsx]462!R74C2_x0000__x0000_</stp>
        <tr r="B74" s="12"/>
      </tp>
      <tp t="s">
        <v>DAL</v>
        <stp/>
        <stp>##V3_BDPV12</stp>
        <stp>247367BH7 Corp</stp>
        <stp>TICKER</stp>
        <stp>[USHY_Model_vs_462_04302013.xlsx]462!R31C2_x0000__x0000_</stp>
        <tr r="B31" s="12"/>
      </tp>
      <tp t="s">
        <v>CTV</v>
        <stp/>
        <stp>##V3_BDPV12</stp>
        <stp>203372AH0 Corp</stp>
        <stp>TICKER</stp>
        <stp>[USHY_Model_vs_462_04302013.xlsx]462!R26C2_x0000__x0000_</stp>
        <tr r="B26" s="12"/>
      </tp>
      <tp t="s">
        <v>PCS</v>
        <stp/>
        <stp>##V3_BDPV12</stp>
        <stp>591709AL4 Corp</stp>
        <stp>TICKER</stp>
        <stp>[USHY_Model_vs_462_04302013.xlsx]462!R71C2_x0000__x0000_</stp>
        <tr r="B71" s="12"/>
      </tp>
      <tp t="s">
        <v>ISLE</v>
        <stp/>
        <stp>##V3_BDPV12</stp>
        <stp>464592AN4 Corp</stp>
        <stp>TICKER</stp>
        <stp>[USHY_Model_vs_462_04302013.xlsx]462!R54C2_x0000__x0000_</stp>
        <tr r="B54" s="12"/>
      </tp>
      <tp t="s">
        <v>#N/A Field Not Applicable</v>
        <stp/>
        <stp>##V3_BDPV12</stp>
        <stp>247367AX3 CORP</stp>
        <stp>NXT_CALL_DT</stp>
        <stp>[USHY_Model_vs_462_04302013.xlsx]Model!R47C21_x0000__x0000_</stp>
        <tr r="U47" s="8"/>
      </tp>
      <tp>
        <v>4.75</v>
        <stp/>
        <stp>##V3_BDPV12</stp>
        <stp>806261AE3 CORP</stp>
        <stp>CPN</stp>
        <stp>[USHY_Model_vs_462_04302013.xlsx]Model!R111C9_x0000__x0000_</stp>
        <tr r="I111" s="8"/>
      </tp>
      <tp>
        <v>10</v>
        <stp/>
        <stp>##V3_BDPV12</stp>
        <stp>29269QAA5 CORP</stp>
        <stp>CPN</stp>
        <stp>[USHY_Model_vs_462_04302013.xlsx]Model!R125C9_x0000__x0000_</stp>
        <tr r="I125" s="8"/>
      </tp>
      <tp t="s">
        <v>USD</v>
        <stp/>
        <stp>##V3_BDPV12</stp>
        <stp>882491AQ6 CORP</stp>
        <stp>CRNCY</stp>
        <stp>[USHY_Model_vs_462_04302013.xlsx]Model!R124C7_x0000__x0000_</stp>
        <tr r="G124" s="8"/>
      </tp>
      <tp t="s">
        <v>8/15/2017</v>
        <stp/>
        <stp>##V3_BDPV12</stp>
        <stp>46284PAP9 CORP</stp>
        <stp>NXT_CALL_DT</stp>
        <stp>[USHY_Model_vs_462_04302013.xlsx]Model!R72C21_x0000__x0000_</stp>
        <tr r="U72" s="8"/>
      </tp>
      <tp>
        <v>8.625</v>
        <stp/>
        <stp>##V3_BDPV12</stp>
        <stp>44701QAX0 CORP</stp>
        <stp>CPN</stp>
        <stp>[USHY_Model_vs_462_04302013.xlsx]Model!R68C9_x0000__x0000_</stp>
        <tr r="I68" s="8"/>
      </tp>
      <tp>
        <v>6.718</v>
        <stp/>
        <stp>##V3_BDPV12</stp>
        <stp>247367AX3 CORP</stp>
        <stp>CPN</stp>
        <stp>[USHY_Model_vs_462_04302013.xlsx]Model!R47C9_x0000__x0000_</stp>
        <tr r="I47" s="8"/>
      </tp>
      <tp>
        <v>9</v>
        <stp/>
        <stp>##V3_BDPV12</stp>
        <stp>184502BG6 CORP</stp>
        <stp>CPN</stp>
        <stp>[USHY_Model_vs_462_04302013.xlsx]Model!R34C9_x0000__x0000_</stp>
        <tr r="I34" s="8"/>
      </tp>
      <tp>
        <v>6.625</v>
        <stp/>
        <stp>##V3_BDPV12</stp>
        <stp>165167CF2 CORP</stp>
        <stp>CPN</stp>
        <stp>[USHY_Model_vs_462_04302013.xlsx]Model!R37C9_x0000_3</stp>
        <tr r="I37" s="8"/>
      </tp>
      <tp>
        <v>9</v>
        <stp/>
        <stp>##V3_BDPV12</stp>
        <stp>127693AG4 CORP</stp>
        <stp>CPN</stp>
        <stp>[USHY_Model_vs_462_04302013.xlsx]Model!R46C9_x0000__x0000_</stp>
        <tr r="I46" s="8"/>
      </tp>
      <tp>
        <v>7.375</v>
        <stp/>
        <stp>##V3_BDPV12</stp>
        <stp>03754HAB0 CORP</stp>
        <stp>CPN</stp>
        <stp>[USHY_Model_vs_462_04302013.xlsx]Model!R17C9_x0000__x0000_</stp>
        <tr r="I17" s="8"/>
      </tp>
      <tp t="s">
        <v>7/9/2013</v>
        <stp/>
        <stp>##V3_BDPV12</stp>
        <stp>XS0171797219 CORP</stp>
        <stp>Maturity</stp>
        <stp>[USHY_Model_vs_462_04302013.xlsx]Model!R70C10_x0000__x0000_</stp>
        <tr r="J70" s="8"/>
      </tp>
      <tp>
        <v>5.75</v>
        <stp/>
        <stp>##V3_BDPV12</stp>
        <stp>1248EPBC6 CORP</stp>
        <stp>CPN</stp>
        <stp>[USHY_Model_vs_462_04302013.xlsx]Model!R39C9_x0000__x0000_</stp>
        <tr r="I39" s="8"/>
      </tp>
      <tp>
        <v>6.375</v>
        <stp/>
        <stp>##V3_BDPV12</stp>
        <stp>247916AC3 CORP</stp>
        <stp>CPN</stp>
        <stp>[USHY_Model_vs_462_04302013.xlsx]Model!R49C9_x0000__x0000_</stp>
        <tr r="I49" s="8"/>
      </tp>
      <tp>
        <v>0.14470890600679734</v>
        <stp/>
        <stp>##V3_BDPV12</stp>
        <stp>983130AT2 CORP</stp>
        <stp>CNVX_BID</stp>
        <stp>[USHY_Model_vs_462_04302013.xlsx]Model!R133C20_x0000__x0000_</stp>
        <stp>PX_BID</stp>
        <stp>108.325</stp>
        <tr r="T133" s="8"/>
      </tp>
      <tp>
        <v>6.4872987000000002</v>
        <stp/>
        <stp>##V3_BDPV12</stp>
        <stp>464592AN4 CORP</stp>
        <stp>YLD_CNV_BID</stp>
        <stp>[USHY_Model_vs_462_04302013.xlsx]Model!R73C16_x0000__x0000_</stp>
        <stp>PX_BID</stp>
        <stp>110.2</stp>
        <tr r="P73" s="8"/>
      </tp>
      <tp>
        <v>0.31807370761810783</v>
        <stp/>
        <stp>##V3_BDPV12</stp>
        <stp>806261AE3 CORP</stp>
        <stp>CNVX_BID</stp>
        <stp>[USHY_Model_vs_462_04302013.xlsx]Model!R111C20_x0000__x0000_</stp>
        <stp>PX_BID</stp>
        <stp>101.25</stp>
        <tr r="T111" s="8"/>
      </tp>
      <tp t="s">
        <v>ANR</v>
        <stp/>
        <stp>##V3_BDPV12</stp>
        <stp>02076XAC6 CORP</stp>
        <stp>Ticker</stp>
        <stp>[USHY_Model_vs_462_04302013.xlsx]Model!R16C5_x0000__x0000_</stp>
        <tr r="E16" s="8"/>
      </tp>
      <tp>
        <v>6.4187795300334777E-2</v>
        <stp/>
        <stp>##V3_BDPV12</stp>
        <stp>29269QAA5 CORP</stp>
        <stp>CNVX_BID</stp>
        <stp>[USHY_Model_vs_462_04302013.xlsx]Model!R125C20_x0000__x0000_</stp>
        <stp>PX_BID</stp>
        <stp>114.75</stp>
        <tr r="T125" s="8"/>
      </tp>
      <tp>
        <v>105.15600000000001</v>
        <stp/>
        <stp>##V3_BDPV12</stp>
        <stp>30251GAC1 CORP</stp>
        <stp>NXT_CALL_px</stp>
        <stp>[USHY_Model_vs_462_04302013.xlsx]Model!R57C22_x0000__x0000_</stp>
        <tr r="V57" s="8"/>
      </tp>
      <tp>
        <v>104.62500000000001</v>
        <stp/>
        <stp>##V3_BDPV12</stp>
        <stp>12545DAB4 CORP</stp>
        <stp>NXT_CALL_px</stp>
        <stp>[USHY_Model_vs_462_04302013.xlsx]Model!R55C22_x0000__x0000_</stp>
        <tr r="V55" s="8"/>
      </tp>
      <tp>
        <v>-0.58318127120966823</v>
        <stp/>
        <stp>##V3_BDPV12</stp>
        <stp>204384AB7 CORP</stp>
        <stp>CNVX_OAS_BID</stp>
        <stp>[USHY_Model_vs_462_04302013.xlsx]Model!R36C19_x0000__x0000_</stp>
        <stp>PX_BID</stp>
        <stp>105.625</stp>
        <tr r="S36" s="8"/>
      </tp>
      <tp>
        <v>0.38123196636586493</v>
        <stp/>
        <stp>##V3_BDPV12</stp>
        <stp>07556QBC8 CORP</stp>
        <stp>CNVX_OAS_BID</stp>
        <stp>[USHY_Model_vs_462_04302013.xlsx]Model!R30C19_x0000__x0000_</stp>
        <stp>PX_BID</stp>
        <stp>104.125</stp>
        <tr r="S30" s="8"/>
      </tp>
      <tp t="s">
        <v>KBH</v>
        <stp/>
        <stp>##V3_BDPV12</stp>
        <stp>48666KAR0 Corp</stp>
        <stp>TICKER</stp>
        <stp>[USHY_Model_vs_462_04302013.xlsx]462!R55C2_x0000__x0000_</stp>
        <tr r="B55" s="12"/>
      </tp>
      <tp t="s">
        <v>#N/A Field Not Applicable</v>
        <stp/>
        <stp>##V3_BDPV12</stp>
        <stp>097751BF7 CORP</stp>
        <stp>NXT_CALL_px</stp>
        <stp>[USHY_Model_vs_462_04302013.xlsx]Model!R23C22_x0000__x0000_</stp>
        <tr r="V23" s="8"/>
      </tp>
      <tp>
        <v>-1.2020678405706784</v>
        <stp/>
        <stp>##V3_BDPV12</stp>
        <stp>740212AC9 CORP</stp>
        <stp>CNVX_OAS_BID</stp>
        <stp>[USHY_Model_vs_462_04302013.xlsx]Model!R99C19_x0000__x0000_</stp>
        <stp>PX_BID</stp>
        <stp>106.625</stp>
        <tr r="S99" s="8"/>
      </tp>
      <tp t="s">
        <v>2/15/2016</v>
        <stp/>
        <stp>##V3_BDPV12</stp>
        <stp>796038AA5 CORP</stp>
        <stp>NXT_CALL_DT</stp>
        <stp>[USHY_Model_vs_462_04302013.xlsx]Model!R106C21_x0000__x0000_</stp>
        <tr r="U106" s="8"/>
      </tp>
      <tp t="s">
        <v>#N/A Field Not Applicable</v>
        <stp/>
        <stp>##V3_BDPV12</stp>
        <stp>444454AA0 CORP</stp>
        <stp>NXT_CALL_DT</stp>
        <stp>[USHY_Model_vs_462_04302013.xlsx]Model!R107C21_x0000__x0000_</stp>
        <tr r="U107" s="8"/>
      </tp>
      <tp>
        <v>103.063</v>
        <stp/>
        <stp>##V3_BDPV12</stp>
        <stp>471109AE8 CORP</stp>
        <stp>NXT_CALL_px</stp>
        <stp>[USHY_Model_vs_462_04302013.xlsx]Model!R74C22_x0000__x0000_</stp>
        <tr r="V74" s="8"/>
      </tp>
      <tp t="s">
        <v>CIT</v>
        <stp/>
        <stp>##V3_BDPV12</stp>
        <stp>125581GQ5 Corp</stp>
        <stp>TICKER</stp>
        <stp>[USHY_Model_vs_462_04302013.xlsx]462!R25C2_x0000__x0000_</stp>
        <tr r="B25" s="12"/>
      </tp>
      <tp t="s">
        <v>#N/A Field Not Applicable</v>
        <stp/>
        <stp>##V3_BDPV12</stp>
        <stp>210805DT1 CORP</stp>
        <stp>NXT_CALL_DT</stp>
        <stp>[USHY_Model_vs_462_04302013.xlsx]Model!R127C21_x0000__x0000_</stp>
        <tr r="U127" s="8"/>
      </tp>
      <tp t="s">
        <v>10/1/2017</v>
        <stp/>
        <stp>##V3_BDPV12</stp>
        <stp>20605PAD3 CORP</stp>
        <stp>NXT_CALL_DT</stp>
        <stp>[USHY_Model_vs_462_04302013.xlsx]Model!R44C21_x0000__x0000_</stp>
        <tr r="U44" s="8"/>
      </tp>
      <tp t="s">
        <v>#N/A Field Not Applicable</v>
        <stp/>
        <stp>##V3_BDPV12</stp>
        <stp>549463AE7 CORP</stp>
        <stp>NXT_CALL_DT</stp>
        <stp>[USHY_Model_vs_462_04302013.xlsx]Model!R14C21_x0000__x0000_</stp>
        <tr r="U14" s="8"/>
      </tp>
      <tp t="s">
        <v>5/1/2016</v>
        <stp/>
        <stp>##V3_BDPV12</stp>
        <stp>29977HAB6 CORP</stp>
        <stp>NXT_CALL_DT</stp>
        <stp>[USHY_Model_vs_462_04302013.xlsx]Model!R51C21_x0000__x0000_</stp>
        <tr r="U51" s="8"/>
      </tp>
      <tp t="s">
        <v>6/1/2015</v>
        <stp/>
        <stp>##V3_BDPV12</stp>
        <stp>670849AA6 CORP</stp>
        <stp>NXT_CALL_DT</stp>
        <stp>[USHY_Model_vs_462_04302013.xlsx]Model!R96C21_x0000__x0000_</stp>
        <tr r="U96" s="8"/>
      </tp>
      <tp t="s">
        <v>9/1/2015</v>
        <stp/>
        <stp>##V3_BDPV12</stp>
        <stp>629377BJ0 CORP</stp>
        <stp>NXT_CALL_DT</stp>
        <stp>[USHY_Model_vs_462_04302013.xlsx]Model!R95C21_x0000__x0000_</stp>
        <tr r="U95" s="8"/>
      </tp>
      <tp t="s">
        <v>11/1/2015</v>
        <stp/>
        <stp>##V3_BDPV12</stp>
        <stp>085789AE5 CORP</stp>
        <stp>NXT_CALL_DT</stp>
        <stp>[USHY_Model_vs_462_04302013.xlsx]Model!R29C21_x0000__x0000_</stp>
        <tr r="U29" s="8"/>
      </tp>
      <tp t="s">
        <v>US</v>
        <stp/>
        <stp>##V3_BDPV12</stp>
        <stp>05329WAK8 CORP</stp>
        <stp>CNTRY_OF_RISK</stp>
        <stp>[USHY_Model_vs_462_04302013.xlsx]Scraps!R10C8_x0000__x0000_</stp>
        <tr r="H10" s="11"/>
      </tp>
      <tp t="s">
        <v>2/1/2016</v>
        <stp/>
        <stp>##V3_BDPV12</stp>
        <stp>22818VAB3 CORP</stp>
        <stp>NXT_CALL_DT</stp>
        <stp>[USHY_Model_vs_462_04302013.xlsx]Model!R32C21_x0000__x0000_</stp>
        <tr r="U32" s="8"/>
      </tp>
      <tp t="s">
        <v>US</v>
        <stp/>
        <stp>##V3_BDPV12</stp>
        <stp>15672WAA2 CORP</stp>
        <stp>CNTRY_OF_RISK</stp>
        <stp>[USHY_Model_vs_462_04302013.xlsx]Scraps!R16C8_x0000__x0000_</stp>
        <tr r="H16" s="11"/>
      </tp>
      <tp t="s">
        <v>US</v>
        <stp/>
        <stp>##V3_BDPV12</stp>
        <stp>1248EPAS2 CORP</stp>
        <stp>CNTRY_OF_RISK</stp>
        <stp>[USHY_Model_vs_462_04302013.xlsx]Scraps!R17C8_x0000__x0000_</stp>
        <tr r="H17" s="11"/>
      </tp>
      <tp t="s">
        <v>US</v>
        <stp/>
        <stp>##V3_BDPV12</stp>
        <stp>867363AV5 CORP</stp>
        <stp>CNTRY_OF_RISK</stp>
        <stp>[USHY_Model_vs_462_04302013.xlsx]Model!R108C8_x0000__x0000_</stp>
        <tr r="H108" s="8"/>
      </tp>
      <tp t="s">
        <v>US</v>
        <stp/>
        <stp>##V3_BDPV12</stp>
        <stp>737446AB0 CORP</stp>
        <stp>CNTRY_OF_RISK</stp>
        <stp>[USHY_Model_vs_462_04302013.xlsx]Model!R101C8_x0000__x0000_</stp>
        <tr r="H101" s="8"/>
      </tp>
      <tp t="s">
        <v>10/1/2014</v>
        <stp/>
        <stp>##V3_BDPV12</stp>
        <stp>01449JAE5 CORP</stp>
        <stp>NXT_CALL_DT</stp>
        <stp>[USHY_Model_vs_462_04302013.xlsx]Model!R13C21_x0000__x0000_</stp>
        <tr r="U13" s="8"/>
      </tp>
      <tp>
        <v>3.5416628999999999</v>
        <stp/>
        <stp>##V3_BDPV12</stp>
        <stp>903293AY4 CORP</stp>
        <stp>YLD_CNV_BID</stp>
        <stp>[USHY_Model_vs_462_04302013.xlsx]Model!R130C16_x0000__x0000_</stp>
        <stp>PX_BID</stp>
        <stp>110.75</stp>
        <tr r="P130" s="8"/>
      </tp>
      <tp>
        <v>4.6032085303548245</v>
        <stp/>
        <stp>##V3_BDPV12</stp>
        <stp>90347CAA4 CORP</stp>
        <stp>DUR_ADJ_BID</stp>
        <stp>[USHY_Model_vs_462_04302013.xlsx]Model!R129C18_x0000__x0000_</stp>
        <stp>PX_BID</stp>
        <stp>106.25</stp>
        <tr r="R129" s="8"/>
      </tp>
      <tp>
        <v>396.4898681640625</v>
        <stp/>
        <stp>##V3_BDPV12</stp>
        <stp>431318AJ3 CORP</stp>
        <stp>SPREAD_TO_TSY_BID</stp>
        <stp>[USHY_Model_vs_462_04302013.xlsx]Model!R62C17_x0000__x0000_</stp>
        <stp>PX_BID</stp>
        <stp>110.25</stp>
        <tr r="Q62" s="8"/>
      </tp>
      <tp>
        <v>349.15780639648437</v>
        <stp/>
        <stp>##V3_BDPV12</stp>
        <stp>629377BJ0 CORP</stp>
        <stp>SPREAD_TO_TSY_BID</stp>
        <stp>[USHY_Model_vs_462_04302013.xlsx]Model!R95C17_x0000__x0000_</stp>
        <stp>PX_BID</stp>
        <stp>113.75</stp>
        <tr r="Q95" s="8"/>
      </tp>
      <tp>
        <v>3.3821545514103342</v>
        <stp/>
        <stp>##V3_BDPV12</stp>
        <stp>670849AA6 CORP</stp>
        <stp>DUR_ADJ_BID</stp>
        <stp>[USHY_Model_vs_462_04302013.xlsx]Model!R96C18_x0000__x0000_</stp>
        <stp>PX_BID</stp>
        <stp>61.875</stp>
        <tr r="R96" s="8"/>
      </tp>
      <tp t="s">
        <v>#N/A Invalid Security</v>
        <stp/>
        <stp>##V3_BDPV12</stp>
        <stp>JBSSBZ EQUITY</stp>
        <stp>CUR_MKT_CAP</stp>
        <stp>[USHY_Model_vs_462_04302013.xlsx]Model!R75C32_x0000__x0000_</stp>
        <tr r="AF75" s="8"/>
      </tp>
      <tp>
        <v>375.000244140625</v>
        <stp/>
        <stp>##V3_BDPV12</stp>
        <stp>880779AY9 CORP</stp>
        <stp>SPREAD_TO_TSY_BID</stp>
        <stp>[USHY_Model_vs_462_04302013.xlsx]Model!R120C17_x0000__x0000_</stp>
        <stp>PX_BID</stp>
        <stp>107.125</stp>
        <tr r="Q120" s="8"/>
      </tp>
      <tp>
        <v>6.0689233800000002</v>
        <stp/>
        <stp>##V3_BDPV12</stp>
        <stp>90347CAA4 CORP</stp>
        <stp>YLD_CNV_BID</stp>
        <stp>[USHY_Model_vs_462_04302013.xlsx]Model!R129C16_x0000__x0000_</stp>
        <stp>PX_BID</stp>
        <stp>106.25</stp>
        <tr r="P129" s="8"/>
      </tp>
      <tp>
        <v>1.3704381047398804</v>
        <stp/>
        <stp>##V3_BDPV12</stp>
        <stp>903293AY4 CORP</stp>
        <stp>DUR_ADJ_BID</stp>
        <stp>[USHY_Model_vs_462_04302013.xlsx]Model!R130C18_x0000__x0000_</stp>
        <stp>PX_BID</stp>
        <stp>110.75</stp>
        <tr r="R130" s="8"/>
      </tp>
      <tp t="s">
        <v>MWA</v>
        <stp/>
        <stp>##V3_BDPV12</stp>
        <stp>624758AD0 CORP</stp>
        <stp>TICKER</stp>
        <stp>[USHY_Model_vs_462_04302013.xlsx]Model!R90C30_x0000__x0000_</stp>
        <tr r="AD90" s="8"/>
      </tp>
      <tp>
        <v>110.625</v>
        <stp/>
        <stp>##V3_BDPV12</stp>
        <stp>120111BL2 CORP</stp>
        <stp>PX_BID</stp>
        <stp>[USHY_Model_vs_462_04302013.xlsx]Model!R27C15_x0000__x0000_</stp>
        <tr r="O27" s="8"/>
      </tp>
      <tp>
        <v>109.5</v>
        <stp/>
        <stp>##V3_BDPV12</stp>
        <stp>466112AH2 CORP</stp>
        <stp>PX_BID</stp>
        <stp>[USHY_Model_vs_462_04302013.xlsx]Model!R75C15_x0000__x0000_</stp>
        <tr r="O75" s="8"/>
      </tp>
      <tp t="s">
        <v>CLD</v>
        <stp/>
        <stp>##V3_BDPV12</stp>
        <stp>18911MAD3 CORP</stp>
        <stp>TICKER</stp>
        <stp>[USHY_Model_vs_462_04302013.xlsx]Model!R41C30_x0000__x0000_</stp>
        <tr r="AD41" s="8"/>
      </tp>
      <tp>
        <v>111</v>
        <stp/>
        <stp>##V3_BDPV12</stp>
        <stp>03077JAA8 CORP</stp>
        <stp>PX_BID</stp>
        <stp>[USHY_Model_vs_462_04302013.xlsx]Model!R19C15_x0000__x0000_</stp>
        <tr r="O19" s="8"/>
      </tp>
      <tp t="s">
        <v>FMEGR</v>
        <stp/>
        <stp>##V3_BDPV12</stp>
        <stp>35803QAA5 CORP</stp>
        <stp>TICKER</stp>
        <stp>[USHY_Model_vs_462_04302013.xlsx]Model!R56C30_x0000__x0000_</stp>
        <tr r="AD56" s="8"/>
      </tp>
      <tp>
        <v>112.15</v>
        <stp/>
        <stp>##V3_BDPV12</stp>
        <stp>48666KAN9 CORP</stp>
        <stp>PX_BID</stp>
        <stp>[USHY_Model_vs_462_04302013.xlsx]Model!R76C15_x0000__x0000_</stp>
        <tr r="O76" s="8"/>
      </tp>
      <tp>
        <v>100.875</v>
        <stp/>
        <stp>##V3_BDPV12</stp>
        <stp>62886EAE8 CORP</stp>
        <stp>PX_BID</stp>
        <stp>[USHY_Model_vs_462_04302013.xlsx]Model!R93C15_x0000__x0000_</stp>
        <tr r="O93" s="8"/>
      </tp>
      <tp>
        <v>92.125</v>
        <stp/>
        <stp>##V3_BDPV12</stp>
        <stp>02076XAC6 CORP</stp>
        <stp>PX_BID</stp>
        <stp>[USHY_Model_vs_462_04302013.xlsx]Model!R16C15_x0000__x0000_</stp>
        <tr r="O16" s="8"/>
      </tp>
      <tp>
        <v>105.25</v>
        <stp/>
        <stp>##V3_BDPV12</stp>
        <stp>03938LAP9 CORP</stp>
        <stp>PX_BID</stp>
        <stp>[USHY_Model_vs_462_04302013.xlsx]Model!R88C15_x0000__x0000_</stp>
        <tr r="O88" s="8"/>
      </tp>
      <tp>
        <v>114.688</v>
        <stp/>
        <stp>##V3_BDPV12</stp>
        <stp>44701QAX0 CORP</stp>
        <stp>PX_BID</stp>
        <stp>[USHY_Model_vs_462_04302013.xlsx]Model!R68C15_x0000__x0000_</stp>
        <tr r="O68" s="8"/>
      </tp>
      <tp>
        <v>112.05</v>
        <stp/>
        <stp>##V3_BDPV12</stp>
        <stp>12543DAQ3 CORP</stp>
        <stp>PX_BID</stp>
        <stp>[USHY_Model_vs_462_04302013.xlsx]Model!R45C15_x0000__x0000_</stp>
        <tr r="O45" s="8"/>
      </tp>
      <tp>
        <v>111.93899999999999</v>
        <stp/>
        <stp>##V3_BDPV12</stp>
        <stp>03938LAX2 CORP</stp>
        <stp>PX_BID</stp>
        <stp>[USHY_Model_vs_462_04302013.xlsx]Model!R89C15_x0000__x0000_</stp>
        <tr r="O89" s="8"/>
      </tp>
      <tp>
        <v>4.4081463000000003</v>
        <stp/>
        <stp>##V3_BDPV12</stp>
        <stp>513075BB6 CORP</stp>
        <stp>YLD_CNV_BID</stp>
        <stp>[USHY_Model_vs_462_04302013.xlsx]Model!R78C16_x0000__x0000_</stp>
        <stp>PX_BID</stp>
        <stp>107.5</stp>
        <tr r="P78" s="8"/>
      </tp>
      <tp>
        <v>5.8538566999999997</v>
        <stp/>
        <stp>##V3_BDPV12</stp>
        <stp>466112AH2 CORP</stp>
        <stp>YLD_CNV_BID</stp>
        <stp>[USHY_Model_vs_462_04302013.xlsx]Model!R75C16_x0000__x0000_</stp>
        <stp>PX_BID</stp>
        <stp>109.5</stp>
        <tr r="P75" s="8"/>
      </tp>
      <tp>
        <v>103.87500000000001</v>
        <stp/>
        <stp>##V3_BDPV12</stp>
        <stp>06985PAH3 CORP</stp>
        <stp>NXT_CALL_px</stp>
        <stp>[USHY_Model_vs_462_04302013.xlsx]Model!R22C22_x0000__x0000_</stp>
        <tr r="V22" s="8"/>
      </tp>
      <tp t="s">
        <v>MWE</v>
        <stp/>
        <stp>##V3_BDPV12</stp>
        <stp>570506AP0 Corp</stp>
        <stp>TICKER</stp>
        <stp>[USHY_Model_vs_462_04302013.xlsx]462!R65C2_x0000__x0000_</stp>
        <tr r="B65" s="12"/>
      </tp>
      <tp>
        <v>652.19781494140625</v>
        <stp/>
        <stp>##V3_BDPV12</stp>
        <stp>210805DT1 CORP</stp>
        <stp>SPREAD_TO_TSY_BID</stp>
        <stp>[USHY_Model_vs_462_04302013.xlsx]Model!R127C17_x0000__x0000_</stp>
        <stp>PX_BID</stp>
        <stp>112.56</stp>
        <tr r="Q127" s="8"/>
      </tp>
      <tp t="s">
        <v>ARS</v>
        <stp/>
        <stp>##V3_BDPV12</stp>
        <stp>014477AQ6 Corp</stp>
        <stp>TICKER</stp>
        <stp>[USHY_Model_vs_462_04302013.xlsx]462!R12C2_x0000__x0000_</stp>
        <tr r="B12" s="12"/>
      </tp>
      <tp>
        <v>103.188</v>
        <stp/>
        <stp>##V3_BDPV12</stp>
        <stp>87612BAJ1 CORP</stp>
        <stp>NXT_CALL_px</stp>
        <stp>[USHY_Model_vs_462_04302013.xlsx]Model!R94C22_x0000__x0000_</stp>
        <tr r="V94" s="8"/>
      </tp>
      <tp t="s">
        <v>TXI</v>
        <stp/>
        <stp>##V3_BDPV12</stp>
        <stp>882491AQ6 Corp</stp>
        <stp>TICKER</stp>
        <stp>[USHY_Model_vs_462_04302013.xlsx]462!R88C2_x0000__x0000_</stp>
        <tr r="B88" s="12"/>
      </tp>
      <tp>
        <v>103.313</v>
        <stp/>
        <stp>##V3_BDPV12</stp>
        <stp>591709AL4 CORP</stp>
        <stp>NXT_CALL_px</stp>
        <stp>[USHY_Model_vs_462_04302013.xlsx]Model!R98C22_x0000__x0000_</stp>
        <tr r="V98" s="8"/>
      </tp>
      <tp>
        <v>103.25000000000001</v>
        <stp/>
        <stp>##V3_BDPV12</stp>
        <stp>204384AB7 CORP</stp>
        <stp>NXT_CALL_px</stp>
        <stp>[USHY_Model_vs_462_04302013.xlsx]Model!R36C22_x0000__x0000_</stp>
        <tr r="V36" s="8"/>
      </tp>
      <tp t="s">
        <v>ALL</v>
        <stp/>
        <stp>##V3_BDPV12</stp>
        <stp>020002AU5 Corp</stp>
        <stp>TICKER</stp>
        <stp>[USHY_Model_vs_462_04302013.xlsx]462!R98C2_x0000__x0000_</stp>
        <tr r="B98" s="12"/>
      </tp>
      <tp t="s">
        <v>SDSINC</v>
        <stp/>
        <stp>##V3_BDPV12</stp>
        <stp>867363AV5 Corp</stp>
        <stp>TICKER</stp>
        <stp>[USHY_Model_vs_462_04302013.xlsx]462!R79C2_x0000__x0000_</stp>
        <tr r="B79" s="12"/>
      </tp>
      <tp t="s">
        <v>8/15/2015</v>
        <stp/>
        <stp>##V3_BDPV12</stp>
        <stp>382550BB6 CORP</stp>
        <stp>NXT_CALL_DT</stp>
        <stp>[USHY_Model_vs_462_04302013.xlsx]Model!R60C21_x0000__x0000_</stp>
        <tr r="U60" s="8"/>
      </tp>
      <tp t="s">
        <v>12/15/2014</v>
        <stp/>
        <stp>##V3_BDPV12</stp>
        <stp>18911MAD3 CORP</stp>
        <stp>NXT_CALL_DT</stp>
        <stp>[USHY_Model_vs_462_04302013.xlsx]Model!R41C21_x0000__x0000_</stp>
        <tr r="U41" s="8"/>
      </tp>
      <tp t="s">
        <v>3/1/2016</v>
        <stp/>
        <stp>##V3_BDPV12</stp>
        <stp>184502BG6 CORP</stp>
        <stp>NXT_CALL_DT</stp>
        <stp>[USHY_Model_vs_462_04302013.xlsx]Model!R34C21_x0000__x0000_</stp>
        <tr r="U34" s="8"/>
      </tp>
      <tp t="s">
        <v>1/15/2016</v>
        <stp/>
        <stp>##V3_BDPV12</stp>
        <stp>428040CG2 CORP</stp>
        <stp>NXT_CALL_DT</stp>
        <stp>[USHY_Model_vs_462_04302013.xlsx]Model!R67C21_x0000__x0000_</stp>
        <tr r="U67" s="8"/>
      </tp>
      <tp>
        <v>103.62500000000001</v>
        <stp/>
        <stp>##V3_BDPV12</stp>
        <stp>039380AC4 CORP</stp>
        <stp>NXT_CALL_px</stp>
        <stp>[USHY_Model_vs_462_04302013.xlsx]Model!R7C22_x0000__x0000_</stp>
        <tr r="V7" s="8"/>
      </tp>
      <tp t="s">
        <v>#N/A Field Not Applicable</v>
        <stp/>
        <stp>##V3_BDPV12</stp>
        <stp>29273VAC4 CORP</stp>
        <stp>NXT_CALL_DT</stp>
        <stp>[USHY_Model_vs_462_04302013.xlsx]Model!R52C21_x0000__x0000_</stp>
        <tr r="U52" s="8"/>
      </tp>
      <tp t="s">
        <v>US</v>
        <stp/>
        <stp>##V3_BDPV12</stp>
        <stp>723456AN9 CORP</stp>
        <stp>CNTRY_OF_RISK</stp>
        <stp>[USHY_Model_vs_462_04302013.xlsx]Model!R100C8_x0000__x0000_</stp>
        <tr r="H100" s="8"/>
      </tp>
      <tp t="s">
        <v>US</v>
        <stp/>
        <stp>##V3_BDPV12</stp>
        <stp>852061AS9 CORP</stp>
        <stp>CNTRY_OF_RISK</stp>
        <stp>[USHY_Model_vs_462_04302013.xlsx]Model!R105C8_x0000__x0000_</stp>
        <tr r="H105" s="8"/>
      </tp>
      <tp t="s">
        <v>US</v>
        <stp/>
        <stp>##V3_BDPV12</stp>
        <stp>210805DT1 CORP</stp>
        <stp>CNTRY_OF_RISK</stp>
        <stp>[USHY_Model_vs_462_04302013.xlsx]Model!R127C8_x0000__x0000_</stp>
        <tr r="H127" s="8"/>
      </tp>
      <tp>
        <v>5.9066457390378408</v>
        <stp/>
        <stp>##V3_BDPV12</stp>
        <stp>109043AG4 CORP</stp>
        <stp>DUR_ADJ_BID</stp>
        <stp>[USHY_Model_vs_462_04302013.xlsx]Scraps!R13C17_x0000__x0000_</stp>
        <stp>PX_BID</stp>
        <stp>115</stp>
        <tr r="Q13" s="11"/>
      </tp>
      <tp>
        <v>2.2131163295319474</v>
        <stp/>
        <stp>##V3_BDPV12</stp>
        <stp>29269QAA5 CORP</stp>
        <stp>DUR_ADJ_BID</stp>
        <stp>[USHY_Model_vs_462_04302013.xlsx]Model!R125C18_x0000__x0000_</stp>
        <stp>PX_BID</stp>
        <stp>114.75</stp>
        <tr r="R125" s="8"/>
      </tp>
      <tp>
        <v>6.4281278000000004</v>
        <stp/>
        <stp>##V3_BDPV12</stp>
        <stp>882491AQ6 CORP</stp>
        <stp>YLD_CNV_BID</stp>
        <stp>[USHY_Model_vs_462_04302013.xlsx]Model!R124C16_x0000__x0000_</stp>
        <stp>PX_BID</stp>
        <stp>109.89</stp>
        <tr r="P124" s="8"/>
      </tp>
      <tp>
        <v>5.3191047296306797</v>
        <stp/>
        <stp>##V3_BDPV12</stp>
        <stp>912909AG3 CORP</stp>
        <stp>DUR_ADJ_BID</stp>
        <stp>[USHY_Model_vs_462_04302013.xlsx]Model!R134C18_x0000__x0000_</stp>
        <stp>PX_BID</stp>
        <stp>106.25</stp>
        <tr r="R134" s="8"/>
      </tp>
      <tp t="s">
        <v>#N/A Field Not Applicable</v>
        <stp/>
        <stp>##V3_BDPV12</stp>
        <stp>345370CA6 CORP</stp>
        <stp>NXT_CALL_DT</stp>
        <stp>[USHY_Model_vs_462_04302013.xlsx]Scraps!R18C20_x0000__x0000_</stp>
        <tr r="T18" s="11"/>
      </tp>
      <tp>
        <v>3.2466346000000001</v>
        <stp/>
        <stp>##V3_BDPV12</stp>
        <stp>832248AQ1 CORP</stp>
        <stp>YLD_CNV_BID</stp>
        <stp>[USHY_Model_vs_462_04302013.xlsx]Model!R110C16_x0000__x0000_</stp>
        <stp>PX_BID</stp>
        <stp>117.39</stp>
        <tr r="P110" s="8"/>
      </tp>
      <tp>
        <v>3.5464199802406058</v>
        <stp/>
        <stp>##V3_BDPV12</stp>
        <stp>832248AQ1 CORP</stp>
        <stp>DUR_ADJ_BID</stp>
        <stp>[USHY_Model_vs_462_04302013.xlsx]Model!R110C18_x0000__x0000_</stp>
        <stp>PX_BID</stp>
        <stp>117.39</stp>
        <tr r="R110" s="8"/>
      </tp>
      <tp>
        <v>6.3603639000000003</v>
        <stp/>
        <stp>##V3_BDPV12</stp>
        <stp>912909AG3 CORP</stp>
        <stp>YLD_CNV_BID</stp>
        <stp>[USHY_Model_vs_462_04302013.xlsx]Model!R134C16_x0000__x0000_</stp>
        <stp>PX_BID</stp>
        <stp>106.25</stp>
        <tr r="P134" s="8"/>
      </tp>
      <tp>
        <v>2.0215851112962957</v>
        <stp/>
        <stp>##V3_BDPV12</stp>
        <stp>882491AQ6 CORP</stp>
        <stp>DUR_ADJ_BID</stp>
        <stp>[USHY_Model_vs_462_04302013.xlsx]Model!R124C18_x0000__x0000_</stp>
        <stp>PX_BID</stp>
        <stp>109.89</stp>
        <tr r="R124" s="8"/>
      </tp>
      <tp>
        <v>5.6014838000000005</v>
        <stp/>
        <stp>##V3_BDPV12</stp>
        <stp>29269QAA5 CORP</stp>
        <stp>YLD_CNV_BID</stp>
        <stp>[USHY_Model_vs_462_04302013.xlsx]Model!R125C16_x0000__x0000_</stp>
        <stp>PX_BID</stp>
        <stp>114.75</stp>
        <tr r="P125" s="8"/>
      </tp>
      <tp t="s">
        <v>#N/A Invalid Security</v>
        <stp/>
        <stp>##V3_BDPV12</stp>
        <stp>#N/A Field Not Applicable EQUITY</stp>
        <stp>CUR_MKT_CAP</stp>
        <stp>[USHY_Model_vs_462_04302013.xlsx]Model!R39C31_x0000__x0000_</stp>
        <tr r="AE39" s="8"/>
      </tp>
      <tp>
        <v>88</v>
        <stp/>
        <stp>##V3_BDPV12</stp>
        <stp>001546AL4 CORP</stp>
        <stp>PX_BID</stp>
        <stp>[USHY_Model_vs_462_04302013.xlsx]Model!R10C15_x0000__x0000_</stp>
        <tr r="O10" s="8"/>
      </tp>
      <tp t="s">
        <v>HTZ</v>
        <stp/>
        <stp>##V3_BDPV12</stp>
        <stp>428040CG2 CORP</stp>
        <stp>TICKER</stp>
        <stp>[USHY_Model_vs_462_04302013.xlsx]Model!R67C30_x0000__x0000_</stp>
        <tr r="AD67" s="8"/>
      </tp>
      <tp t="s">
        <v>EPENEG</v>
        <stp/>
        <stp>##V3_BDPV12</stp>
        <stp>29977HAB6 CORP</stp>
        <stp>TICKER</stp>
        <stp>[USHY_Model_vs_462_04302013.xlsx]Model!R51C30_x0000__x0000_</stp>
        <tr r="AD51" s="8"/>
      </tp>
      <tp>
        <v>104</v>
        <stp/>
        <stp>##V3_BDPV12</stp>
        <stp>63934EAM0 CORP</stp>
        <stp>PX_BID</stp>
        <stp>[USHY_Model_vs_462_04302013.xlsx]Model!R92C15_x0000__x0000_</stp>
        <tr r="O92" s="8"/>
      </tp>
      <tp>
        <v>103.74</v>
        <stp/>
        <stp>##V3_BDPV12</stp>
        <stp>85171RAA2 CORP</stp>
        <stp>PX_BID</stp>
        <stp>[USHY_Model_vs_462_04302013.xlsx]Model!R15C15_x0000__x0000_</stp>
        <tr r="O15" s="8"/>
      </tp>
      <tp>
        <v>106.75</v>
        <stp/>
        <stp>##V3_BDPV12</stp>
        <stp>12545DAB4 CORP</stp>
        <stp>PX_BID</stp>
        <stp>[USHY_Model_vs_462_04302013.xlsx]Model!R55C15_x0000__x0000_</stp>
        <tr r="O55" s="8"/>
      </tp>
      <tp>
        <v>102.25</v>
        <stp/>
        <stp>##V3_BDPV12</stp>
        <stp>25470XAJ4 CORP</stp>
        <stp>PX_BID</stp>
        <stp>[USHY_Model_vs_462_04302013.xlsx]Model!R48C15_x0000__x0000_</stp>
        <tr r="O48" s="8"/>
      </tp>
      <tp>
        <v>107.75</v>
        <stp/>
        <stp>##V3_BDPV12</stp>
        <stp>436440AD3 CORP</stp>
        <stp>PX_BID</stp>
        <stp>[USHY_Model_vs_462_04302013.xlsx]Model!R65C15_x0000__x0000_</stp>
        <tr r="O65" s="8"/>
      </tp>
      <tp>
        <v>104</v>
        <stp/>
        <stp>##V3_BDPV12</stp>
        <stp>59870XAB6 CORP</stp>
        <stp>PX_BID</stp>
        <stp>[USHY_Model_vs_462_04302013.xlsx]Model!R83C15_x0000__x0000_</stp>
        <tr r="O83" s="8"/>
      </tp>
      <tp t="s">
        <v>DVA</v>
        <stp/>
        <stp>##V3_BDPV12</stp>
        <stp>23918KAP3 CORP</stp>
        <stp>TICKER</stp>
        <stp>[USHY_Model_vs_462_04302013.xlsx]Model!R50C30_x0000__x0000_</stp>
        <tr r="AD50" s="8"/>
      </tp>
      <tp t="s">
        <v>#N/A Field Not Applicable</v>
        <stp/>
        <stp>##V3_BDPV12</stp>
        <stp>21036PAF5 CORP</stp>
        <stp>NXT_CALL_DT</stp>
        <stp>[USHY_Model_vs_462_04302013.xlsx]Model!R118C21_x0000__x0000_</stp>
        <tr r="U118" s="8"/>
      </tp>
      <tp>
        <v>102.25</v>
        <stp/>
        <stp>##V3_BDPV12</stp>
        <stp>053773AU1 CORP</stp>
        <stp>PX_BID</stp>
        <stp>[USHY_Model_vs_462_04302013.xlsx]Model!R31C15_x0000__x0000_</stp>
        <tr r="O31" s="8"/>
      </tp>
      <tp>
        <v>0.14899644941409054</v>
        <stp/>
        <stp>##V3_BDPV12</stp>
        <stp>21036PAF5 CORP</stp>
        <stp>CNVX_BID</stp>
        <stp>[USHY_Model_vs_462_04302013.xlsx]Model!R118C20_x0000__x0000_</stp>
        <stp>PX_BID</stp>
        <stp>117.47</stp>
        <tr r="T118" s="8"/>
      </tp>
      <tp>
        <v>0.79969750387762284</v>
        <stp/>
        <stp>##V3_BDPV12</stp>
        <stp>81725WAG8 CORP</stp>
        <stp>CNVX_BID</stp>
        <stp>[USHY_Model_vs_462_04302013.xlsx]Model!R116C20_x0000__x0000_</stp>
        <stp>PX_BID</stp>
        <stp>101.25</stp>
        <tr r="T116" s="8"/>
      </tp>
      <tp>
        <v>3.5548362999999998</v>
        <stp/>
        <stp>##V3_BDPV12</stp>
        <stp>247916AC3 CORP</stp>
        <stp>YLD_CNV_BID</stp>
        <stp>[USHY_Model_vs_462_04302013.xlsx]Model!R49C16_x0000__x0000_</stp>
        <stp>PX_BID</stp>
        <stp>111.5</stp>
        <tr r="P49" s="8"/>
      </tp>
      <tp t="s">
        <v>USG     US</v>
        <stp/>
        <stp>##V3_BDPV12</stp>
        <stp>903293AS7 CORP</stp>
        <stp>BOND_TO_EQY_TICKER</stp>
        <stp>[USHY_Model_vs_462_04302013.xlsx]Model!R131C29_x0000__x0000_</stp>
        <tr r="AC131" s="8"/>
      </tp>
      <tp>
        <v>0.26214700112659745</v>
        <stp/>
        <stp>##V3_BDPV12</stp>
        <stp>90347CAA4 CORP</stp>
        <stp>CNVX_BID</stp>
        <stp>[USHY_Model_vs_462_04302013.xlsx]Model!R129C20_x0000__x0000_</stp>
        <stp>PX_BID</stp>
        <stp>106.25</stp>
        <tr r="T129" s="8"/>
      </tp>
      <tp t="s">
        <v>SFD     US</v>
        <stp/>
        <stp>##V3_BDPV12</stp>
        <stp>832248AQ1 CORP</stp>
        <stp>BOND_TO_EQY_TICKER</stp>
        <stp>[USHY_Model_vs_462_04302013.xlsx]Model!R110C29_x0000__x0000_</stp>
        <tr r="AC110" s="8"/>
      </tp>
      <tp>
        <v>103.688</v>
        <stp/>
        <stp>##V3_BDPV12</stp>
        <stp>428040CG2 CORP</stp>
        <stp>NXT_CALL_px</stp>
        <stp>[USHY_Model_vs_462_04302013.xlsx]Model!R67C22_x0000__x0000_</stp>
        <tr r="V67" s="8"/>
      </tp>
      <tp>
        <v>-0.83997579553068435</v>
        <stp/>
        <stp>##V3_BDPV12</stp>
        <stp>17121EAD9 CORP</stp>
        <stp>CNVX_OAS_BID</stp>
        <stp>[USHY_Model_vs_462_04302013.xlsx]Model!R38C19_x0000__x0000_</stp>
        <stp>PX_BID</stp>
        <stp>114.375</stp>
        <tr r="S38" s="8"/>
      </tp>
      <tp>
        <v>0.18614175219133744</v>
        <stp/>
        <stp>##V3_BDPV12</stp>
        <stp>60877UBA4 CORP</stp>
        <stp>CNVX_OAS_BID</stp>
        <stp>[USHY_Model_vs_462_04302013.xlsx]Model!R86C19_x0000__x0000_</stp>
        <stp>PX_BID</stp>
        <stp>103.313</stp>
        <tr r="S86" s="8"/>
      </tp>
      <tp t="s">
        <v>#N/A Field Not Applicable</v>
        <stp/>
        <stp>##V3_BDPV12</stp>
        <stp>29273VAC4 CORP</stp>
        <stp>NXT_CALL_px</stp>
        <stp>[USHY_Model_vs_462_04302013.xlsx]Model!R52C22_x0000__x0000_</stp>
        <tr r="V52" s="8"/>
      </tp>
      <tp>
        <v>-0.19778926639749017</v>
        <stp/>
        <stp>##V3_BDPV12</stp>
        <stp>04939MAG4 CORP</stp>
        <stp>CNVX_OAS_BID</stp>
        <stp>[USHY_Model_vs_462_04302013.xlsx]Model!R18C19_x0000__x0000_</stp>
        <stp>PX_BID</stp>
        <stp>106.125</stp>
        <tr r="S18" s="8"/>
      </tp>
      <tp>
        <v>104.12500000000001</v>
        <stp/>
        <stp>##V3_BDPV12</stp>
        <stp>382550BB6 CORP</stp>
        <stp>NXT_CALL_px</stp>
        <stp>[USHY_Model_vs_462_04302013.xlsx]Model!R60C22_x0000__x0000_</stp>
        <tr r="V60" s="8"/>
      </tp>
      <tp t="s">
        <v>TDG</v>
        <stp/>
        <stp>##V3_BDPV12</stp>
        <stp>893647AP2 Corp</stp>
        <stp>TICKER</stp>
        <stp>[USHY_Model_vs_462_04302013.xlsx]462!R87C2_x0000_C</stp>
        <tr r="B87" s="12"/>
      </tp>
      <tp>
        <v>104.25000000000001</v>
        <stp/>
        <stp>##V3_BDPV12</stp>
        <stp>18911MAD3 CORP</stp>
        <stp>NXT_CALL_px</stp>
        <stp>[USHY_Model_vs_462_04302013.xlsx]Model!R41C22_x0000__x0000_</stp>
        <tr r="V41" s="8"/>
      </tp>
      <tp>
        <v>104.50000000000001</v>
        <stp/>
        <stp>##V3_BDPV12</stp>
        <stp>184502BG6 CORP</stp>
        <stp>NXT_CALL_px</stp>
        <stp>[USHY_Model_vs_462_04302013.xlsx]Model!R34C22_x0000__x0000_</stp>
        <tr r="V34" s="8"/>
      </tp>
      <tp t="s">
        <v>2/15/2017</v>
        <stp/>
        <stp>##V3_BDPV12</stp>
        <stp>737446AB0 CORP</stp>
        <stp>NXT_CALL_DT</stp>
        <stp>[USHY_Model_vs_462_04302013.xlsx]Model!R101C21_x0000__x0000_</stp>
        <tr r="U101" s="8"/>
      </tp>
      <tp t="s">
        <v>2/1/2017</v>
        <stp/>
        <stp>##V3_BDPV12</stp>
        <stp>726505AL4 CORP</stp>
        <stp>NXT_CALL_DT</stp>
        <stp>[USHY_Model_vs_462_04302013.xlsx]Model!R102C21_x0000__x0000_</stp>
        <tr r="U102" s="8"/>
      </tp>
      <tp>
        <v>0.3738695396325733</v>
        <stp/>
        <stp>##V3_BDPV12</stp>
        <stp>62886EAE8 CORP</stp>
        <stp>CNVX_OAS_BID</stp>
        <stp>[USHY_Model_vs_462_04302013.xlsx]Model!R93C19_x0000__x0000_</stp>
        <stp>PX_BID</stp>
        <stp>100.875</stp>
        <tr r="S93" s="8"/>
      </tp>
      <tp t="s">
        <v>BLL</v>
        <stp/>
        <stp>##V3_BDPV12</stp>
        <stp>058498AR7 Corp</stp>
        <stp>TICKER</stp>
        <stp>[USHY_Model_vs_462_04302013.xlsx]462!R15C2_x0000__x0000_</stp>
        <tr r="B15" s="12"/>
      </tp>
      <tp>
        <v>-0.27243238800745917</v>
        <stp/>
        <stp>##V3_BDPV12</stp>
        <stp>06985PAH3 CORP</stp>
        <stp>CNVX_OAS_BID</stp>
        <stp>[USHY_Model_vs_462_04302013.xlsx]Model!R22C19_x0000__x0000_</stp>
        <stp>PX_BID</stp>
        <stp>104.565</stp>
        <tr r="S22" s="8"/>
      </tp>
      <tp t="s">
        <v>#N/A Field Not Applicable</v>
        <stp/>
        <stp>##V3_BDPV12</stp>
        <stp>05329WAK8 CORP</stp>
        <stp>NXT_CALL_DT</stp>
        <stp>[USHY_Model_vs_462_04302013.xlsx]Scraps!R10C20_x0000__x0000_</stp>
        <tr r="T10" s="11"/>
      </tp>
      <tp t="s">
        <v>2/15/2015</v>
        <stp/>
        <stp>##V3_BDPV12</stp>
        <stp>06985PAH3 CORP</stp>
        <stp>NXT_CALL_DT</stp>
        <stp>[USHY_Model_vs_462_04302013.xlsx]Model!R22C21_x0000__x0000_</stp>
        <tr r="U22" s="8"/>
      </tp>
      <tp t="s">
        <v>6/5/2013</v>
        <stp/>
        <stp>##V3_BDPV12</stp>
        <stp>15672WAA2 CORP</stp>
        <stp>NXT_CALL_DT</stp>
        <stp>[USHY_Model_vs_462_04302013.xlsx]Scraps!R16C20_x0000__x0000_</stp>
        <tr r="T16" s="11"/>
      </tp>
      <tp t="s">
        <v>10/1/2015</v>
        <stp/>
        <stp>##V3_BDPV12</stp>
        <stp>039380AC4 CORP</stp>
        <stp>NXT_CALL_DT</stp>
        <stp>[USHY_Model_vs_462_04302013.xlsx]Model!R7C21_x0000_0</stp>
        <tr r="U7" s="8"/>
      </tp>
      <tp t="s">
        <v>11/15/2015</v>
        <stp/>
        <stp>##V3_BDPV12</stp>
        <stp>591709AL4 CORP</stp>
        <stp>NXT_CALL_DT</stp>
        <stp>[USHY_Model_vs_462_04302013.xlsx]Model!R98C21_x0000__x0000_</stp>
        <tr r="U98" s="8"/>
      </tp>
      <tp t="s">
        <v>6/1/2016</v>
        <stp/>
        <stp>##V3_BDPV12</stp>
        <stp>204384AB7 CORP</stp>
        <stp>NXT_CALL_DT</stp>
        <stp>[USHY_Model_vs_462_04302013.xlsx]Model!R36C21_x0000__x0000_</stp>
        <tr r="U36" s="8"/>
      </tp>
      <tp t="s">
        <v>2/1/2017</v>
        <stp/>
        <stp>##V3_BDPV12</stp>
        <stp>87612BAJ1 CORP</stp>
        <stp>NXT_CALL_DT</stp>
        <stp>[USHY_Model_vs_462_04302013.xlsx]Model!R94C21_x0000__x0000_</stp>
        <tr r="U94" s="8"/>
      </tp>
      <tp t="s">
        <v>US</v>
        <stp/>
        <stp>##V3_BDPV12</stp>
        <stp>726505AL4 CORP</stp>
        <stp>CNTRY_OF_RISK</stp>
        <stp>[USHY_Model_vs_462_04302013.xlsx]Model!R102C8_x0000__x0000_</stp>
        <tr r="H102" s="8"/>
      </tp>
      <tp>
        <v>405.56622314453125</v>
        <stp/>
        <stp>##V3_BDPV12</stp>
        <stp>1248EPBC6 CORP</stp>
        <stp>SPREAD_TO_TSY_BID</stp>
        <stp>[USHY_Model_vs_462_04302013.xlsx]Model!R39C17_x0000__x0000_</stp>
        <stp>PX_BID</stp>
        <stp>102.75</stp>
        <tr r="Q39" s="8"/>
      </tp>
      <tp t="s">
        <v>#N/A Field Not Applicable</v>
        <stp/>
        <stp>##V3_BDPV12</stp>
        <stp>109043AG4 CORP</stp>
        <stp>NXT_CALL_DT</stp>
        <stp>[USHY_Model_vs_462_04302013.xlsx]Scraps!R13C20_x0000__x0000_</stp>
        <tr r="T13" s="11"/>
      </tp>
      <tp t="s">
        <v>#N/A Field Not Applicable</v>
        <stp/>
        <stp>##V3_BDPV12</stp>
        <stp>110394AB9 CORP</stp>
        <stp>NXT_CALL_DT</stp>
        <stp>[USHY_Model_vs_462_04302013.xlsx]Scraps!R12C20_x0000__x0000_</stp>
        <tr r="T12" s="11"/>
      </tp>
      <tp>
        <v>110.2</v>
        <stp/>
        <stp>##V3_BDPV12</stp>
        <stp>464592AN4 CORP</stp>
        <stp>PX_BID</stp>
        <stp>[USHY_Model_vs_462_04302013.xlsx]Model!R73C15_x0000__x0000_</stp>
        <tr r="O73" s="8"/>
      </tp>
      <tp t="s">
        <v>FDC</v>
        <stp/>
        <stp>##V3_BDPV12</stp>
        <stp>319963BH6 CORP</stp>
        <stp>TICKER</stp>
        <stp>[USHY_Model_vs_462_04302013.xlsx]Model!R54C30_x0000__x0000_</stp>
        <tr r="AD54" s="8"/>
      </tp>
      <tp>
        <v>113.75</v>
        <stp/>
        <stp>##V3_BDPV12</stp>
        <stp>629377BJ0 CORP</stp>
        <stp>PX_BID</stp>
        <stp>[USHY_Model_vs_462_04302013.xlsx]Model!R95C15_x0000__x0000_</stp>
        <tr r="O95" s="8"/>
      </tp>
      <tp>
        <v>103.313</v>
        <stp/>
        <stp>##V3_BDPV12</stp>
        <stp>60877UBA4 CORP</stp>
        <stp>PX_BID</stp>
        <stp>[USHY_Model_vs_462_04302013.xlsx]Model!R86C15_x0000__x0000_</stp>
        <tr r="O86" s="8"/>
      </tp>
      <tp>
        <v>111.5</v>
        <stp/>
        <stp>##V3_BDPV12</stp>
        <stp>247916AC3 CORP</stp>
        <stp>PX_BID</stp>
        <stp>[USHY_Model_vs_462_04302013.xlsx]Model!R49C15_x0000__x0000_</stp>
        <tr r="O49" s="8"/>
      </tp>
      <tp t="s">
        <v>NGLS</v>
        <stp/>
        <stp>##V3_BDPV12</stp>
        <stp>87612BAJ1 CORP</stp>
        <stp>TICKER</stp>
        <stp>[USHY_Model_vs_462_04302013.xlsx]Model!R94C30_x0000__x0000_</stp>
        <tr r="AD94" s="8"/>
      </tp>
      <tp>
        <v>97.75</v>
        <stp/>
        <stp>##V3_BDPV12</stp>
        <stp>127693AG4 CORP</stp>
        <stp>PX_BID</stp>
        <stp>[USHY_Model_vs_462_04302013.xlsx]Model!R46C15_x0000__x0000_</stp>
        <tr r="O46" s="8"/>
      </tp>
      <tp>
        <v>106.625</v>
        <stp/>
        <stp>##V3_BDPV12</stp>
        <stp>012605AA9 CORP</stp>
        <stp>PX_BID</stp>
        <stp>[USHY_Model_vs_462_04302013.xlsx]Model!R11C15_x0000__x0000_</stp>
        <tr r="O11" s="8"/>
      </tp>
      <tp t="s">
        <v>INTEL</v>
        <stp/>
        <stp>##V3_BDPV12</stp>
        <stp>458204AM6 CORP</stp>
        <stp>TICKER</stp>
        <stp>[USHY_Model_vs_462_04302013.xlsx]Model!R71C30_x0000__x0000_</stp>
        <tr r="AD71" s="8"/>
      </tp>
      <tp>
        <v>111.625</v>
        <stp/>
        <stp>##V3_BDPV12</stp>
        <stp>247367AX3 CORP</stp>
        <stp>PX_BID</stp>
        <stp>[USHY_Model_vs_462_04302013.xlsx]Model!R47C15_x0000__x0000_</stp>
        <tr r="O47" s="8"/>
      </tp>
      <tp t="s">
        <v>10/1/2016</v>
        <stp/>
        <stp>##V3_BDPV12</stp>
        <stp>88160QAB9 CORP</stp>
        <stp>NXT_CALL_DT</stp>
        <stp>[USHY_Model_vs_462_04302013.xlsx]Model!R123C21_x0000__x0000_</stp>
        <tr r="U123" s="8"/>
      </tp>
      <tp>
        <v>131.75</v>
        <stp/>
        <stp>##V3_BDPV12</stp>
        <stp>36186CBY8 CORP</stp>
        <stp>PX_BID</stp>
        <stp>[USHY_Model_vs_462_04302013.xlsx]Model!R12C15_x0000__x0000_</stp>
        <tr r="O12" s="8"/>
      </tp>
      <tp>
        <v>132</v>
        <stp/>
        <stp>##V3_BDPV12</stp>
        <stp>345370BR0 CORP</stp>
        <stp>PX_BID</stp>
        <stp>[USHY_Model_vs_462_04302013.xlsx]Model!R53C15_x0000__x0000_</stp>
        <tr r="O53" s="8"/>
      </tp>
      <tp>
        <v>110</v>
        <stp/>
        <stp>##V3_BDPV12</stp>
        <stp>35687MAT4 CORP</stp>
        <stp>PX_BID</stp>
        <stp>[USHY_Model_vs_462_04302013.xlsx]Model!R58C15_x0000__x0000_</stp>
        <tr r="O58" s="8"/>
      </tp>
      <tp t="s">
        <v>SEE     US</v>
        <stp/>
        <stp>##V3_BDPV12</stp>
        <stp>81211KAR1 CORP</stp>
        <stp>BOND_TO_EQY_TICKER</stp>
        <stp>[USHY_Model_vs_462_04302013.xlsx]Model!R109C29_x0000__x0000_</stp>
        <tr r="AC109" s="8"/>
      </tp>
      <tp t="s">
        <v>S       US</v>
        <stp/>
        <stp>##V3_BDPV12</stp>
        <stp>852061AS9 CORP</stp>
        <stp>BOND_TO_EQY_TICKER</stp>
        <stp>[USHY_Model_vs_462_04302013.xlsx]Model!R105C29_x0000__x0000_</stp>
        <tr r="AC105" s="8"/>
      </tp>
      <tp t="s">
        <v>CCO</v>
        <stp/>
        <stp>##V3_BDPV12</stp>
        <stp>18451QAH1 CORP</stp>
        <stp>Ticker</stp>
        <stp>[USHY_Model_vs_462_04302013.xlsx]Model!R35C5_x0000__x0000_</stp>
        <tr r="E35" s="8"/>
      </tp>
      <tp>
        <v>-1.3655378812880548</v>
        <stp/>
        <stp>##V3_BDPV12</stp>
        <stp>085789AE5 CORP</stp>
        <stp>CNVX_OAS_BID</stp>
        <stp>[USHY_Model_vs_462_04302013.xlsx]Model!R29C19_x0000__x0000_</stp>
        <stp>PX_BID</stp>
        <stp>108.625</stp>
        <tr r="S29" s="8"/>
      </tp>
      <tp>
        <v>103.37500000000001</v>
        <stp/>
        <stp>##V3_BDPV12</stp>
        <stp>085789AE5 CORP</stp>
        <stp>NXT_CALL_px</stp>
        <stp>[USHY_Model_vs_462_04302013.xlsx]Model!R29C22_x0000__x0000_</stp>
        <tr r="V29" s="8"/>
      </tp>
      <tp>
        <v>104.12500000000001</v>
        <stp/>
        <stp>##V3_BDPV12</stp>
        <stp>629377BJ0 CORP</stp>
        <stp>NXT_CALL_px</stp>
        <stp>[USHY_Model_vs_462_04302013.xlsx]Model!R95C22_x0000__x0000_</stp>
        <tr r="V95" s="8"/>
      </tp>
      <tp>
        <v>102.75000000000001</v>
        <stp/>
        <stp>##V3_BDPV12</stp>
        <stp>20605PAD3 CORP</stp>
        <stp>NXT_CALL_px</stp>
        <stp>[USHY_Model_vs_462_04302013.xlsx]Model!R44C22_x0000__x0000_</stp>
        <tr r="V44" s="8"/>
      </tp>
      <tp t="s">
        <v>#N/A Field Not Applicable</v>
        <stp/>
        <stp>##V3_BDPV12</stp>
        <stp>549463AE7 CORP</stp>
        <stp>NXT_CALL_px</stp>
        <stp>[USHY_Model_vs_462_04302013.xlsx]Model!R14C22_x0000__x0000_</stp>
        <tr r="V14" s="8"/>
      </tp>
      <tp>
        <v>104.688</v>
        <stp/>
        <stp>##V3_BDPV12</stp>
        <stp>29977HAB6 CORP</stp>
        <stp>NXT_CALL_px</stp>
        <stp>[USHY_Model_vs_462_04302013.xlsx]Model!R51C22_x0000__x0000_</stp>
        <tr r="V51" s="8"/>
      </tp>
      <tp>
        <v>104.25000000000001</v>
        <stp/>
        <stp>##V3_BDPV12</stp>
        <stp>670849AA6 CORP</stp>
        <stp>NXT_CALL_px</stp>
        <stp>[USHY_Model_vs_462_04302013.xlsx]Model!R96C22_x0000__x0000_</stp>
        <tr r="V96" s="8"/>
      </tp>
      <tp>
        <v>-5.5395094437164435E-4</v>
        <stp/>
        <stp>##V3_BDPV12</stp>
        <stp>42330PAA5 CORP</stp>
        <stp>CNVX_OAS_BID</stp>
        <stp>[USHY_Model_vs_462_04302013.xlsx]Model!R63C19_x0000__x0000_</stp>
        <stp>PX_BID</stp>
        <stp>102.625</stp>
        <tr r="S63" s="8"/>
      </tp>
      <tp>
        <v>-0.83228766739222937</v>
        <stp/>
        <stp>##V3_BDPV12</stp>
        <stp>18451QAH1 CORP</stp>
        <stp>CNVX_OAS_BID</stp>
        <stp>[USHY_Model_vs_462_04302013.xlsx]Model!R35C19_x0000__x0000_</stp>
        <stp>PX_BID</stp>
        <stp>106.955</stp>
        <tr r="S35" s="8"/>
      </tp>
      <tp>
        <v>104.313</v>
        <stp/>
        <stp>##V3_BDPV12</stp>
        <stp>01449JAE5 CORP</stp>
        <stp>NXT_CALL_px</stp>
        <stp>[USHY_Model_vs_462_04302013.xlsx]Model!R13C22_x0000__x0000_</stp>
        <tr r="V13" s="8"/>
      </tp>
      <tp t="s">
        <v>2/15/2016</v>
        <stp/>
        <stp>##V3_BDPV12</stp>
        <stp>761735AF6 CORP</stp>
        <stp>NXT_CALL_DT</stp>
        <stp>[USHY_Model_vs_462_04302013.xlsx]Model!R103C21_x0000__x0000_</stp>
        <tr r="U103" s="8"/>
      </tp>
      <tp>
        <v>103.12500000000001</v>
        <stp/>
        <stp>##V3_BDPV12</stp>
        <stp>22818VAB3 CORP</stp>
        <stp>NXT_CALL_px</stp>
        <stp>[USHY_Model_vs_462_04302013.xlsx]Model!R32C22_x0000__x0000_</stp>
        <tr r="V32" s="8"/>
      </tp>
      <tp>
        <v>-1.0698705489110658</v>
        <stp/>
        <stp>##V3_BDPV12</stp>
        <stp>30251GAC1 CORP</stp>
        <stp>CNVX_OAS_BID</stp>
        <stp>[USHY_Model_vs_462_04302013.xlsx]Model!R57C19_x0000__x0000_</stp>
        <stp>PX_BID</stp>
        <stp>105.245</stp>
        <tr r="S57" s="8"/>
      </tp>
      <tp t="s">
        <v>#N/A Field Not Applicable</v>
        <stp/>
        <stp>##V3_BDPV12</stp>
        <stp>097751BF7 CORP</stp>
        <stp>NXT_CALL_DT</stp>
        <stp>[USHY_Model_vs_462_04302013.xlsx]Model!R23C21_x0000__x0000_</stp>
        <tr r="U23" s="8"/>
      </tp>
      <tp t="s">
        <v>2/1/2014</v>
        <stp/>
        <stp>##V3_BDPV12</stp>
        <stp>30251GAC1 CORP</stp>
        <stp>NXT_CALL_DT</stp>
        <stp>[USHY_Model_vs_462_04302013.xlsx]Model!R57C21_x0000__x0000_</stp>
        <tr r="U57" s="8"/>
      </tp>
      <tp t="s">
        <v>10/15/2015</v>
        <stp/>
        <stp>##V3_BDPV12</stp>
        <stp>12545DAB4 CORP</stp>
        <stp>NXT_CALL_DT</stp>
        <stp>[USHY_Model_vs_462_04302013.xlsx]Model!R55C21_x0000__x0000_</stp>
        <tr r="U55" s="8"/>
      </tp>
      <tp t="s">
        <v>11/15/2015</v>
        <stp/>
        <stp>##V3_BDPV12</stp>
        <stp>471109AE8 CORP</stp>
        <stp>NXT_CALL_DT</stp>
        <stp>[USHY_Model_vs_462_04302013.xlsx]Model!R74C21_x0000__x0000_</stp>
        <tr r="U74" s="8"/>
      </tp>
      <tp>
        <v>8.375</v>
        <stp/>
        <stp>##V3_BDPV12</stp>
        <stp>903293AY4 CORP</stp>
        <stp>CPN</stp>
        <stp>[USHY_Model_vs_462_04302013.xlsx]Model!R130C9_x0000__x0000_</stp>
        <tr r="I130" s="8"/>
      </tp>
      <tp>
        <v>3.4640970995961573</v>
        <stp/>
        <stp>##V3_BDPV12</stp>
        <stp>21036PAF5 CORP</stp>
        <stp>DUR_ADJ_BID</stp>
        <stp>[USHY_Model_vs_462_04302013.xlsx]Model!R118C18_x0000__x0000_</stp>
        <stp>PX_BID</stp>
        <stp>117.47</stp>
        <tr r="R118" s="8"/>
      </tp>
      <tp>
        <v>5.3370560709567059</v>
        <stp/>
        <stp>##V3_BDPV12</stp>
        <stp>007903AU1 CORP</stp>
        <stp>DUR_ADJ_BID</stp>
        <stp>[USHY_Model_vs_462_04302013.xlsx]Scraps!R7C17_x0000__x0000_</stp>
        <stp>PX_BID</stp>
        <stp>98.25</stp>
        <tr r="Q7" s="11"/>
      </tp>
      <tp>
        <v>1.8207971762283428</v>
        <stp/>
        <stp>##V3_BDPV12</stp>
        <stp>82088KAB4 CORP</stp>
        <stp>DUR_ADJ_BID</stp>
        <stp>[USHY_Model_vs_462_04302013.xlsx]Model!R112C18_x0000__x0000_</stp>
        <stp>PX_BID</stp>
        <stp>113.75</stp>
        <tr r="R112" s="8"/>
      </tp>
      <tp>
        <v>3.6124929999999997</v>
        <stp/>
        <stp>##V3_BDPV12</stp>
        <stp>82088KAB4 CORP</stp>
        <stp>YLD_CNV_BID</stp>
        <stp>[USHY_Model_vs_462_04302013.xlsx]Model!R112C16_x0000__x0000_</stp>
        <stp>PX_BID</stp>
        <stp>113.75</stp>
        <tr r="P112" s="8"/>
      </tp>
      <tp t="s">
        <v>A2</v>
        <stp/>
        <stp>##V3_BDPV12</stp>
        <stp>XS0319639232 CORP</stp>
        <stp>RTG_moody_no_watch</stp>
        <stp>[USHY_Model_vs_462_04302013.xlsx]Model!R59C11_x0000__x0000_</stp>
        <tr r="K59" s="8"/>
      </tp>
      <tp>
        <v>2.6536300000000002</v>
        <stp/>
        <stp>##V3_BDPV12</stp>
        <stp>21036PAF5 CORP</stp>
        <stp>YLD_CNV_BID</stp>
        <stp>[USHY_Model_vs_462_04302013.xlsx]Model!R118C16_x0000__x0000_</stp>
        <stp>PX_BID</stp>
        <stp>117.47</stp>
        <tr r="P118" s="8"/>
      </tp>
      <tp t="s">
        <v>HXN</v>
        <stp/>
        <stp>##V3_BDPV12</stp>
        <stp>428303AJ0 CORP</stp>
        <stp>TICKER</stp>
        <stp>[USHY_Model_vs_462_04302013.xlsx]Model!R69C30_x0000__x0000_</stp>
        <tr r="AD69" s="8"/>
      </tp>
      <tp t="s">
        <v>LINE</v>
        <stp/>
        <stp>##V3_BDPV12</stp>
        <stp>536022AC0 CORP</stp>
        <stp>TICKER</stp>
        <stp>[USHY_Model_vs_462_04302013.xlsx]Model!R81C30_x0000__x0000_</stp>
        <tr r="AD81" s="8"/>
      </tp>
      <tp>
        <v>108.76</v>
        <stp/>
        <stp>##V3_BDPV12</stp>
        <stp>110394AE3 CORP</stp>
        <stp>PX_BID</stp>
        <stp>[USHY_Model_vs_462_04302013.xlsx]Model!R28C15_x0000__x0000_</stp>
        <tr r="O28" s="8"/>
      </tp>
      <tp>
        <v>114.375</v>
        <stp/>
        <stp>##V3_BDPV12</stp>
        <stp>17121EAD9 CORP</stp>
        <stp>PX_BID</stp>
        <stp>[USHY_Model_vs_462_04302013.xlsx]Model!R38C15_x0000__x0000_</stp>
        <tr r="O38" s="8"/>
      </tp>
      <tp>
        <v>106.25</v>
        <stp/>
        <stp>##V3_BDPV12</stp>
        <stp>20605PAD3 CORP</stp>
        <stp>PX_BID</stp>
        <stp>[USHY_Model_vs_462_04302013.xlsx]Model!R44C15_x0000__x0000_</stp>
        <tr r="O44" s="8"/>
      </tp>
      <tp>
        <v>113</v>
        <stp/>
        <stp>##V3_BDPV12</stp>
        <stp>40412CAB7 CORP</stp>
        <stp>PX_BID</stp>
        <stp>[USHY_Model_vs_462_04302013.xlsx]Model!R61C15_x0000__x0000_</stp>
        <tr r="O61" s="8"/>
      </tp>
      <tp>
        <v>215.83381652832031</v>
        <stp/>
        <stp>##V3_BDPV12</stp>
        <stp>21036PAF5 CORP</stp>
        <stp>SPREAD_TO_TSY_BID</stp>
        <stp>[USHY_Model_vs_462_04302013.xlsx]Model!R118C17_x0000__x0000_</stp>
        <stp>PX_BID</stp>
        <stp>117.47</stp>
        <tr r="Q118" s="8"/>
      </tp>
      <tp>
        <v>-1.1322412657355465</v>
        <stp/>
        <stp>##V3_BDPV12</stp>
        <stp>22818VAB3 CORP</stp>
        <stp>CNVX_OAS_BID</stp>
        <stp>[USHY_Model_vs_462_04302013.xlsx]Model!R32C19_x0000__x0000_</stp>
        <stp>PX_BID</stp>
        <stp>111.063</stp>
        <tr r="S32" s="8"/>
      </tp>
      <tp t="s">
        <v>8/15/2015</v>
        <stp/>
        <stp>##V3_BDPV12</stp>
        <stp>882491AQ6 CORP</stp>
        <stp>NXT_CALL_DT</stp>
        <stp>[USHY_Model_vs_462_04302013.xlsx]Model!R124C21_x0000__x0000_</stp>
        <tr r="U124" s="8"/>
      </tp>
      <tp>
        <v>103.37500000000001</v>
        <stp/>
        <stp>##V3_BDPV12</stp>
        <stp>03077JAA8 CORP</stp>
        <stp>NXT_CALL_px</stp>
        <stp>[USHY_Model_vs_462_04302013.xlsx]Model!R19C22_x0000__x0000_</stp>
        <tr r="V19" s="8"/>
      </tp>
      <tp>
        <v>104.12500000000001</v>
        <stp/>
        <stp>##V3_BDPV12</stp>
        <stp>63934EAM0 CORP</stp>
        <stp>NXT_CALL_px</stp>
        <stp>[USHY_Model_vs_462_04302013.xlsx]Model!R92C22_x0000__x0000_</stp>
        <tr r="V92" s="8"/>
      </tp>
      <tp t="s">
        <v>#N/A Field Not Applicable</v>
        <stp/>
        <stp>##V3_BDPV12</stp>
        <stp>184502AA0 CORP</stp>
        <stp>NXT_CALL_px</stp>
        <stp>[USHY_Model_vs_462_04302013.xlsx]Model!R33C22_x0000__x0000_</stp>
        <tr r="V33" s="8"/>
      </tp>
      <tp t="s">
        <v>#N/A Field Not Applicable</v>
        <stp/>
        <stp>##V3_BDPV12</stp>
        <stp>85171RAA2 CORP</stp>
        <stp>NXT_CALL_px</stp>
        <stp>[USHY_Model_vs_462_04302013.xlsx]Model!R15C22_x0000__x0000_</stp>
        <tr r="V15" s="8"/>
      </tp>
      <tp>
        <v>-1.488604358983314</v>
        <stp/>
        <stp>##V3_BDPV12</stp>
        <stp>203372AH0 CORP</stp>
        <stp>CNVX_OAS_BID</stp>
        <stp>[USHY_Model_vs_462_04302013.xlsx]Model!R43C19_x0000__x0000_</stp>
        <stp>PX_BID</stp>
        <stp>108.875</stp>
        <tr r="S43" s="8"/>
      </tp>
      <tp t="s">
        <v>BEAV</v>
        <stp/>
        <stp>##V3_BDPV12</stp>
        <stp>055381AS6 Corp</stp>
        <stp>TICKER</stp>
        <stp>[USHY_Model_vs_462_04302013.xlsx]462!R14C2_x0000__x0000_</stp>
        <tr r="B14" s="12"/>
      </tp>
      <tp>
        <v>5.4235616007308662</v>
        <stp/>
        <stp>##V3_BDPV12</stp>
        <stp>184502BG6 CORP</stp>
        <stp>DUR_ADJ_BID</stp>
        <stp>[USHY_Model_vs_462_04302013.xlsx]Model!R34C18_x0000__x0000_</stp>
        <stp>PX_BID</stp>
        <stp>98.25</stp>
        <tr r="R34" s="8"/>
      </tp>
      <tp t="s">
        <v>5/31/2013</v>
        <stp/>
        <stp>##V3_BDPV12</stp>
        <stp>42330PAA5 CORP</stp>
        <stp>NXT_CALL_DT</stp>
        <stp>[USHY_Model_vs_462_04302013.xlsx]Model!R63C21_x0000__x0000_</stp>
        <tr r="U63" s="8"/>
      </tp>
      <tp t="s">
        <v>#N/A Field Not Applicable</v>
        <stp/>
        <stp>##V3_BDPV12</stp>
        <stp>165167CF2 CORP</stp>
        <stp>NXT_CALL_DT</stp>
        <stp>[USHY_Model_vs_462_04302013.xlsx]Model!R37C21_x0000__x0000_</stp>
        <tr r="U37" s="8"/>
      </tp>
      <tp t="s">
        <v>#N/A Field Not Applicable</v>
        <stp/>
        <stp>##V3_BDPV12</stp>
        <stp>35803QAA5 CORP</stp>
        <stp>NXT_CALL_DT</stp>
        <stp>[USHY_Model_vs_462_04302013.xlsx]Model!R56C21_x0000__x0000_</stp>
        <tr r="U56" s="8"/>
      </tp>
      <tp>
        <v>5.375</v>
        <stp/>
        <stp>##V3_BDPV12</stp>
        <stp>881609AZ4 CORP</stp>
        <stp>CPN</stp>
        <stp>[USHY_Model_vs_462_04302013.xlsx]Model!R122C9_x0000__x0000_</stp>
        <tr r="I122" s="8"/>
      </tp>
      <tp t="s">
        <v>10/15/2017</v>
        <stp/>
        <stp>##V3_BDPV12</stp>
        <stp>110394AE3 CORP</stp>
        <stp>NXT_CALL_DT</stp>
        <stp>[USHY_Model_vs_462_04302013.xlsx]Model!R28C21_x0000__x0000_</stp>
        <tr r="U28" s="8"/>
      </tp>
      <tp t="s">
        <v>4/15/2016</v>
        <stp/>
        <stp>##V3_BDPV12</stp>
        <stp>319963BH6 CORP</stp>
        <stp>NXT_CALL_DT</stp>
        <stp>[USHY_Model_vs_462_04302013.xlsx]Model!R54C21_x0000__x0000_</stp>
        <tr r="U54" s="8"/>
      </tp>
      <tp t="s">
        <v>US</v>
        <stp/>
        <stp>##V3_BDPV12</stp>
        <stp>881609AZ4 CORP</stp>
        <stp>CNTRY_OF_RISK</stp>
        <stp>[USHY_Model_vs_462_04302013.xlsx]Model!R122C8_x0000__x0000_</stp>
        <tr r="H122" s="8"/>
      </tp>
      <tp t="s">
        <v>7/15/2017</v>
        <stp/>
        <stp>##V3_BDPV12</stp>
        <stp>62886EAE8 CORP</stp>
        <stp>NXT_CALL_DT</stp>
        <stp>[USHY_Model_vs_462_04302013.xlsx]Model!R93C21_x0000__x0000_</stp>
        <tr r="U93" s="8"/>
      </tp>
      <tp t="s">
        <v>US</v>
        <stp/>
        <stp>##V3_BDPV12</stp>
        <stp>880779AY9 CORP</stp>
        <stp>CNTRY_OF_RISK</stp>
        <stp>[USHY_Model_vs_462_04302013.xlsx]Model!R120C8_x0000__x0000_</stp>
        <tr r="H120" s="8"/>
      </tp>
      <tp>
        <v>9.798</v>
        <stp/>
        <stp>##V3_BDPV12</stp>
        <stp>210805DT1 CORP</stp>
        <stp>CPN</stp>
        <stp>[USHY_Model_vs_462_04302013.xlsx]Model!R127C9_x0000__x0000_</stp>
        <tr r="I127" s="8"/>
      </tp>
      <tp t="s">
        <v>US</v>
        <stp/>
        <stp>##V3_BDPV12</stp>
        <stp>896818AG6 CORP</stp>
        <stp>CNTRY_OF_RISK</stp>
        <stp>[USHY_Model_vs_462_04302013.xlsx]Model!R121C8_x0000__x0000_</stp>
        <tr r="H121" s="8"/>
      </tp>
      <tp t="s">
        <v>DE</v>
        <stp/>
        <stp>##V3_BDPV12</stp>
        <stp>806261AE3 CORP</stp>
        <stp>CNTRY_OF_RISK</stp>
        <stp>[USHY_Model_vs_462_04302013.xlsx]Model!R111C8_x0000__x0000_</stp>
        <tr r="H111" s="8"/>
      </tp>
      <tp t="s">
        <v>US</v>
        <stp/>
        <stp>##V3_BDPV12</stp>
        <stp>796038AA5 CORP</stp>
        <stp>CNTRY_OF_RISK</stp>
        <stp>[USHY_Model_vs_462_04302013.xlsx]Model!R106C8_x0000__x0000_</stp>
        <tr r="H106" s="8"/>
      </tp>
      <tp>
        <v>7.25</v>
        <stp/>
        <stp>##V3_BDPV12</stp>
        <stp>039380AC4 CORP</stp>
        <stp>CPN</stp>
        <stp>[USHY_Model_vs_462_04302013.xlsx]Model!R7C9_x0000_2</stp>
        <tr r="I7" s="8"/>
      </tp>
      <tp>
        <v>8.1171355623177792</v>
        <stp/>
        <stp>##V3_BDPV12</stp>
        <stp>81725WAG8 CORP</stp>
        <stp>DUR_ADJ_BID</stp>
        <stp>[USHY_Model_vs_462_04302013.xlsx]Model!R116C18_x0000__x0000_</stp>
        <stp>PX_BID</stp>
        <stp>101.25</stp>
        <tr r="R116" s="8"/>
      </tp>
      <tp>
        <v>402.01461791992187</v>
        <stp/>
        <stp>##V3_BDPV12</stp>
        <stp>25470XAJ4 CORP</stp>
        <stp>SPREAD_TO_TSY_BID</stp>
        <stp>[USHY_Model_vs_462_04302013.xlsx]Model!R48C17_x0000__x0000_</stp>
        <stp>PX_BID</stp>
        <stp>102.25</stp>
        <tr r="Q48" s="8"/>
      </tp>
      <tp t="s">
        <v>#N/A Invalid Security</v>
        <stp/>
        <stp>##V3_BDPV12</stp>
        <stp>#N/A Field Not Applicable EQUITY</stp>
        <stp>CUR_MKT_CAP</stp>
        <stp>[USHY_Model_vs_462_04302013.xlsx]Model!R62C31_x0000__x0000_</stp>
        <tr r="AE62" s="8"/>
      </tp>
      <tp t="s">
        <v>0281799D US</v>
        <stp/>
        <stp>##V3_BDPV12</stp>
        <stp>147446AR9 CORP</stp>
        <stp>BOND_TO_EQY_TICKER</stp>
        <stp>[USHY_Model_vs_462_04302013.xlsx]Scraps!R14C28_x0000__x0000_</stp>
        <tr r="AB14" s="11"/>
      </tp>
      <tp>
        <v>4.7218321999999997</v>
        <stp/>
        <stp>##V3_BDPV12</stp>
        <stp>81725WAG8 CORP</stp>
        <stp>YLD_CNV_BID</stp>
        <stp>[USHY_Model_vs_462_04302013.xlsx]Model!R116C16_x0000__x0000_</stp>
        <stp>PX_BID</stp>
        <stp>101.25</stp>
        <tr r="P116" s="8"/>
      </tp>
      <tp t="s">
        <v>5/15/2015</v>
        <stp/>
        <stp>##V3_BDPV12</stp>
        <stp>82088KAB4 CORP</stp>
        <stp>NXT_CALL_DT</stp>
        <stp>[USHY_Model_vs_462_04302013.xlsx]Model!R112C21_x0000__x0000_</stp>
        <tr r="U112" s="8"/>
      </tp>
      <tp>
        <v>102.625</v>
        <stp/>
        <stp>##V3_BDPV12</stp>
        <stp>42330PAA5 CORP</stp>
        <stp>PX_BID</stp>
        <stp>[USHY_Model_vs_462_04302013.xlsx]Model!R63C15_x0000__x0000_</stp>
        <tr r="O63" s="8"/>
      </tp>
      <tp t="s">
        <v>PDCN</v>
        <stp/>
        <stp>##V3_BDPV12</stp>
        <stp>740212AC9 CORP</stp>
        <stp>TICKER</stp>
        <stp>[USHY_Model_vs_462_04302013.xlsx]Model!R99C30_x0000__x0000_</stp>
        <tr r="AD99" s="8"/>
      </tp>
      <tp>
        <v>107.77</v>
        <stp/>
        <stp>##V3_BDPV12</stp>
        <stp>01449JAE5 CORP</stp>
        <stp>PX_BID</stp>
        <stp>[USHY_Model_vs_462_04302013.xlsx]Model!R13C15_x0000__x0000_</stp>
        <tr r="O13" s="8"/>
      </tp>
      <tp t="s">
        <v>OGXPBZ</v>
        <stp/>
        <stp>##V3_BDPV12</stp>
        <stp>670849AA6 CORP</stp>
        <stp>TICKER</stp>
        <stp>[USHY_Model_vs_462_04302013.xlsx]Model!R96C30_x0000__x0000_</stp>
        <tr r="AD96" s="8"/>
      </tp>
      <tp>
        <v>104.125</v>
        <stp/>
        <stp>##V3_BDPV12</stp>
        <stp>07556QBC8 CORP</stp>
        <stp>PX_BID</stp>
        <stp>[USHY_Model_vs_462_04302013.xlsx]Model!R30C15_x0000__x0000_</stp>
        <tr r="O30" s="8"/>
      </tp>
      <tp t="s">
        <v>OI</v>
        <stp/>
        <stp>##V3_BDPV12</stp>
        <stp>69073TAP8 CORP</stp>
        <stp>TICKER</stp>
        <stp>[USHY_Model_vs_462_04302013.xlsx]Model!R97C30_x0000__x0000_</stp>
        <tr r="AD97" s="8"/>
      </tp>
      <tp>
        <v>103.05200000000001</v>
        <stp/>
        <stp>##V3_BDPV12</stp>
        <stp>46284PAP9 CORP</stp>
        <stp>PX_BID</stp>
        <stp>[USHY_Model_vs_462_04302013.xlsx]Model!R72C15_x0000__x0000_</stp>
        <tr r="O72" s="8"/>
      </tp>
      <tp t="s">
        <v>MGM</v>
        <stp/>
        <stp>##V3_BDPV12</stp>
        <stp>552953BX8 CORP</stp>
        <stp>TICKER</stp>
        <stp>[USHY_Model_vs_462_04302013.xlsx]Model!R84C30_x0000__x0000_</stp>
        <tr r="AD84" s="8"/>
      </tp>
      <tp>
        <v>3.8454994</v>
        <stp/>
        <stp>##V3_BDPV12</stp>
        <stp>87612BAJ1 CORP</stp>
        <stp>YLD_CNV_BID</stp>
        <stp>[USHY_Model_vs_462_04302013.xlsx]Model!R94C16_x0000__x0000_</stp>
        <stp>PX_BID</stp>
        <stp>111.5</stp>
        <tr r="P94" s="8"/>
      </tp>
      <tp t="s">
        <v>MWE</v>
        <stp/>
        <stp>##V3_BDPV12</stp>
        <stp>570506AP0 CORP</stp>
        <stp>TICKER</stp>
        <stp>[USHY_Model_vs_462_04302013.xlsx]Model!R91C30_x0000__x0000_</stp>
        <tr r="AD91" s="8"/>
      </tp>
      <tp t="s">
        <v>764144Q US</v>
        <stp/>
        <stp>##V3_BDPV12</stp>
        <stp>867363AV5 CORP</stp>
        <stp>BOND_TO_EQY_TICKER</stp>
        <stp>[USHY_Model_vs_462_04302013.xlsx]Model!R108C29_x0000__x0000_</stp>
        <tr r="AC108" s="8"/>
      </tp>
      <tp t="s">
        <v>ETE</v>
        <stp/>
        <stp>##V3_BDPV12</stp>
        <stp>29273VAC4 CORP</stp>
        <stp>Ticker</stp>
        <stp>[USHY_Model_vs_462_04302013.xlsx]Model!R52C5_x0000_0</stp>
        <tr r="E52" s="8"/>
      </tp>
      <tp t="s">
        <v>HNDLIN</v>
        <stp/>
        <stp>##V3_BDPV12</stp>
        <stp>67000XAM8 CORP</stp>
        <stp>Ticker</stp>
        <stp>[USHY_Model_vs_462_04302013.xlsx]Model!R64C5_x0000__x0000_</stp>
        <tr r="E64" s="8"/>
      </tp>
      <tp t="s">
        <v>#N/A Field Not Applicable</v>
        <stp/>
        <stp>##V3_BDPV12</stp>
        <stp>023650AG9 CORP</stp>
        <stp>NXT_CALL_px</stp>
        <stp>[USHY_Model_vs_462_04302013.xlsx]Model!R79C22_x0000__x0000_</stp>
        <tr r="V79" s="8"/>
      </tp>
      <tp>
        <v>618.8037109375</v>
        <stp/>
        <stp>##V3_BDPV12</stp>
        <stp>882491AQ6 CORP</stp>
        <stp>SPREAD_TO_TSY_BID</stp>
        <stp>[USHY_Model_vs_462_04302013.xlsx]Model!R124C17_x0000__x0000_</stp>
        <stp>PX_BID</stp>
        <stp>109.89</stp>
        <tr r="Q124" s="8"/>
      </tp>
      <tp>
        <v>0.18530824548949518</v>
        <stp/>
        <stp>##V3_BDPV12</stp>
        <stp>XS0319639232 CORP</stp>
        <stp>CNVX_BID</stp>
        <stp>[USHY_Model_vs_462_04302013.xlsx]Model!R59C20_x0000__x0000_</stp>
        <stp>PX_BID</stp>
        <stp>104.517</stp>
        <tr r="T59" s="8"/>
      </tp>
      <tp>
        <v>103.12500000000001</v>
        <stp/>
        <stp>##V3_BDPV12</stp>
        <stp>436440AD3 CORP</stp>
        <stp>NXT_CALL_px</stp>
        <stp>[USHY_Model_vs_462_04302013.xlsx]Model!R65C22_x0000__x0000_</stp>
        <tr r="V65" s="8"/>
      </tp>
      <tp t="s">
        <v>#N/A Field Not Applicable</v>
        <stp/>
        <stp>##V3_BDPV12</stp>
        <stp>59001AAN2 CORP</stp>
        <stp>NXT_CALL_px</stp>
        <stp>[USHY_Model_vs_462_04302013.xlsx]Model!R87C22_x0000__x0000_</stp>
        <tr r="V87" s="8"/>
      </tp>
      <tp t="s">
        <v>NRG</v>
        <stp/>
        <stp>##V3_BDPV12</stp>
        <stp>629377BR2 Corp</stp>
        <stp>TICKER</stp>
        <stp>[USHY_Model_vs_462_04302013.xlsx]462!R68C2_x0000__x0000_</stp>
        <tr r="B68" s="12"/>
      </tp>
      <tp>
        <v>103.688</v>
        <stp/>
        <stp>##V3_BDPV12</stp>
        <stp>03754HAB0 CORP</stp>
        <stp>NXT_CALL_px</stp>
        <stp>[USHY_Model_vs_462_04302013.xlsx]Model!R17C22_x0000__x0000_</stp>
        <tr r="V17" s="8"/>
      </tp>
      <tp t="s">
        <v>DVA</v>
        <stp/>
        <stp>##V3_BDPV12</stp>
        <stp>23918KAP3 Corp</stp>
        <stp>TICKER</stp>
        <stp>[USHY_Model_vs_462_04302013.xlsx]462!R33C2_x0000__x0000_</stp>
        <tr r="B33" s="12"/>
      </tp>
      <tp t="s">
        <v>10/1/2014</v>
        <stp/>
        <stp>##V3_BDPV12</stp>
        <stp>864486AE5 CORP</stp>
        <stp>NXT_CALL_DT</stp>
        <stp>[USHY_Model_vs_462_04302013.xlsx]Model!R115C21_x0000__x0000_</stp>
        <tr r="U115" s="8"/>
      </tp>
      <tp>
        <v>106.28100000000001</v>
        <stp/>
        <stp>##V3_BDPV12</stp>
        <stp>012605AA9 CORP</stp>
        <stp>NXT_CALL_px</stp>
        <stp>[USHY_Model_vs_462_04302013.xlsx]Model!R11C22_x0000__x0000_</stp>
        <tr r="V11" s="8"/>
      </tp>
      <tp>
        <v>7.1168108732035256</v>
        <stp/>
        <stp>##V3_BDPV12</stp>
        <stp>184502AA0 CORP</stp>
        <stp>DUR_ADJ_BID</stp>
        <stp>[USHY_Model_vs_462_04302013.xlsx]Model!R33C18_x0000__x0000_</stp>
        <stp>PX_BID</stp>
        <stp>61.25</stp>
        <tr r="R33" s="8"/>
      </tp>
      <tp t="s">
        <v>11/15/2016</v>
        <stp/>
        <stp>##V3_BDPV12</stp>
        <stp>880779AY9 CORP</stp>
        <stp>NXT_CALL_DT</stp>
        <stp>[USHY_Model_vs_462_04302013.xlsx]Model!R120C21_x0000__x0000_</stp>
        <tr r="U120" s="8"/>
      </tp>
      <tp t="s">
        <v>USG</v>
        <stp/>
        <stp>##V3_BDPV12</stp>
        <stp>903293AS7 Corp</stp>
        <stp>TICKER</stp>
        <stp>[USHY_Model_vs_462_04302013.xlsx]462!R93C2_x0000__x0000_</stp>
        <tr r="B93" s="12"/>
      </tp>
      <tp>
        <v>105.25</v>
        <stp/>
        <stp>##V3_BDPV12</stp>
        <stp>17004RAA8 CORP</stp>
        <stp>NXT_CALL_px</stp>
        <stp>[USHY_Model_vs_462_04302013.xlsx]Model!R77C22_x0000__x0000_</stp>
        <tr r="V77" s="8"/>
      </tp>
      <tp t="s">
        <v>#N/A Field Not Applicable</v>
        <stp/>
        <stp>##V3_BDPV12</stp>
        <stp>903293AS7 CORP</stp>
        <stp>NXT_CALL_DT</stp>
        <stp>[USHY_Model_vs_462_04302013.xlsx]Model!R131C21_x0000__x0000_</stp>
        <tr r="U131" s="8"/>
      </tp>
      <tp t="s">
        <v>11/15/2015</v>
        <stp/>
        <stp>##V3_BDPV12</stp>
        <stp>40412CAB7 CORP</stp>
        <stp>NXT_CALL_DT</stp>
        <stp>[USHY_Model_vs_462_04302013.xlsx]Model!R61C21_x0000__x0000_</stp>
        <tr r="U61" s="8"/>
      </tp>
      <tp t="s">
        <v>6/15/2016</v>
        <stp/>
        <stp>##V3_BDPV12</stp>
        <stp>17121EAD9 CORP</stp>
        <stp>NXT_CALL_DT</stp>
        <stp>[USHY_Model_vs_462_04302013.xlsx]Model!R38C21_x0000__x0000_</stp>
        <tr r="U38" s="8"/>
      </tp>
      <tp t="s">
        <v>10/1/2016</v>
        <stp/>
        <stp>##V3_BDPV12</stp>
        <stp>04939MAG4 CORP</stp>
        <stp>NXT_CALL_DT</stp>
        <stp>[USHY_Model_vs_462_04302013.xlsx]Model!R18C21_x0000__x0000_</stp>
        <tr r="U18" s="8"/>
      </tp>
      <tp t="s">
        <v>6/1/2016</v>
        <stp/>
        <stp>##V3_BDPV12</stp>
        <stp>02076XAC6 CORP</stp>
        <stp>NXT_CALL_DT</stp>
        <stp>[USHY_Model_vs_462_04302013.xlsx]Model!R16C21_x0000__x0000_</stp>
        <tr r="U16" s="8"/>
      </tp>
      <tp t="s">
        <v>10/1/2015</v>
        <stp/>
        <stp>##V3_BDPV12</stp>
        <stp>06846NAC8 CORP</stp>
        <stp>NXT_CALL_DT</stp>
        <stp>[USHY_Model_vs_462_04302013.xlsx]Model!R24C21_x0000__x0000_</stp>
        <tr r="U24" s="8"/>
      </tp>
      <tp t="s">
        <v>2/15/2016</v>
        <stp/>
        <stp>##V3_BDPV12</stp>
        <stp>127693AG4 CORP</stp>
        <stp>NXT_CALL_DT</stp>
        <stp>[USHY_Model_vs_462_04302013.xlsx]Model!R46C21_x0000__x0000_</stp>
        <tr r="U46" s="8"/>
      </tp>
      <tp t="s">
        <v>US</v>
        <stp/>
        <stp>##V3_BDPV12</stp>
        <stp>864486AE5 CORP</stp>
        <stp>CNTRY_OF_RISK</stp>
        <stp>[USHY_Model_vs_462_04302013.xlsx]Model!R115C8_x0000__x0000_</stp>
        <tr r="H115" s="8"/>
      </tp>
      <tp t="s">
        <v>2/1/2017</v>
        <stp/>
        <stp>##V3_BDPV12</stp>
        <stp>513075BB6 CORP</stp>
        <stp>NXT_CALL_DT</stp>
        <stp>[USHY_Model_vs_462_04302013.xlsx]Model!R78C21_x0000__x0000_</stp>
        <tr r="U78" s="8"/>
      </tp>
      <tp t="s">
        <v>US</v>
        <stp/>
        <stp>##V3_BDPV12</stp>
        <stp>444454AA0 CORP</stp>
        <stp>CNTRY_OF_RISK</stp>
        <stp>[USHY_Model_vs_462_04302013.xlsx]Model!R107C8_x0000__x0000_</stp>
        <tr r="H107" s="8"/>
      </tp>
      <tp t="s">
        <v>2/1/2018</v>
        <stp/>
        <stp>##V3_BDPV12</stp>
        <stp>07556QBC8 CORP</stp>
        <stp>NXT_CALL_DT</stp>
        <stp>[USHY_Model_vs_462_04302013.xlsx]Model!R30C21_x0000__x0000_</stp>
        <tr r="U30" s="8"/>
      </tp>
      <tp t="s">
        <v>GBP</v>
        <stp/>
        <stp>##V3_BDPV12</stp>
        <stp>XS0365314284 CORP</stp>
        <stp>CRNCY</stp>
        <stp>[USHY_Model_vs_462_04302013.xlsx]Model!R9C7_x0000_1</stp>
        <tr r="G9" s="8"/>
      </tp>
      <tp t="s">
        <v>#N/A Field Not Applicable</v>
        <stp/>
        <stp>##V3_BDPV12</stp>
        <stp>59001AAN2 CORP</stp>
        <stp>NXT_CALL_DT</stp>
        <stp>[USHY_Model_vs_462_04302013.xlsx]Scraps!R15C20_x0000__x0000_</stp>
        <tr r="T15" s="11"/>
      </tp>
      <tp t="s">
        <v>12/1/2014</v>
        <stp/>
        <stp>##V3_BDPV12</stp>
        <stp>458665AR7 CORP</stp>
        <stp>NXT_CALL_DT</stp>
        <stp>[USHY_Model_vs_462_04302013.xlsx]Scraps!R21C20_x0000__x0000_</stp>
        <tr r="T21" s="11"/>
      </tp>
      <tp>
        <v>5.2022152018269239</v>
        <stp/>
        <stp>##V3_BDPV12</stp>
        <stp>806261AE3 CORP</stp>
        <stp>DUR_ADJ_BID</stp>
        <stp>[USHY_Model_vs_462_04302013.xlsx]Model!R111C18_x0000__x0000_</stp>
        <stp>PX_BID</stp>
        <stp>101.25</stp>
        <tr r="R111" s="8"/>
      </tp>
      <tp t="s">
        <v>12/1/2014</v>
        <stp/>
        <stp>##V3_BDPV12</stp>
        <stp>500605AE0 CORP</stp>
        <stp>NXT_CALL_DT</stp>
        <stp>[USHY_Model_vs_462_04302013.xlsx]Scraps!R22C20_x0000__x0000_</stp>
        <tr r="T22" s="11"/>
      </tp>
      <tp>
        <v>5.0700574212783298</v>
        <stp/>
        <stp>##V3_BDPV12</stp>
        <stp>896818AG6 CORP</stp>
        <stp>DUR_ADJ_BID</stp>
        <stp>[USHY_Model_vs_462_04302013.xlsx]Model!R121C18_x0000__x0000_</stp>
        <stp>PX_BID</stp>
        <stp>103.25</stp>
        <tr r="R121" s="8"/>
      </tp>
      <tp>
        <v>4.2452483000000001</v>
        <stp/>
        <stp>##V3_BDPV12</stp>
        <stp>896818AG6 CORP</stp>
        <stp>YLD_CNV_BID</stp>
        <stp>[USHY_Model_vs_462_04302013.xlsx]Model!R121C16_x0000__x0000_</stp>
        <stp>PX_BID</stp>
        <stp>103.25</stp>
        <tr r="P121" s="8"/>
      </tp>
      <tp t="s">
        <v>#N/A Invalid Security</v>
        <stp/>
        <stp>##V3_BDPV12</stp>
        <stp>CHRYGR EQUITY</stp>
        <stp>CUR_MKT_CAP</stp>
        <stp>[USHY_Model_vs_462_04302013.xlsx]Model!R38C32_x0000__x0000_</stp>
        <tr r="AF38" s="8"/>
      </tp>
      <tp t="s">
        <v>#N/A Invalid Security</v>
        <stp/>
        <stp>##V3_BDPV12</stp>
        <stp>OGXPBZ EQUITY</stp>
        <stp>CUR_MKT_CAP</stp>
        <stp>[USHY_Model_vs_462_04302013.xlsx]Model!R96C32_x0000__x0000_</stp>
        <tr r="AF96" s="8"/>
      </tp>
      <tp>
        <v>771.27862548828125</v>
        <stp/>
        <stp>##V3_BDPV12</stp>
        <stp>796038AA5 CORP</stp>
        <stp>SPREAD_TO_TSY_BID</stp>
        <stp>[USHY_Model_vs_462_04302013.xlsx]Model!R106C17_x0000__x0000_</stp>
        <stp>PX_BID</stp>
        <stp>105.443</stp>
        <tr r="Q106" s="8"/>
      </tp>
      <tp>
        <v>526.6005859375</v>
        <stp/>
        <stp>##V3_BDPV12</stp>
        <stp>723456AN9 CORP</stp>
        <stp>SPREAD_TO_TSY_BID</stp>
        <stp>[USHY_Model_vs_462_04302013.xlsx]Model!R100C17_x0000__x0000_</stp>
        <stp>PX_BID</stp>
        <stp>110.125</stp>
        <tr r="Q100" s="8"/>
      </tp>
      <tp t="s">
        <v>TILE    US</v>
        <stp/>
        <stp>##V3_BDPV12</stp>
        <stp>458665AR7 CORP</stp>
        <stp>BOND_TO_EQY_TICKER</stp>
        <stp>[USHY_Model_vs_462_04302013.xlsx]Scraps!R21C28_x0000__x0000_</stp>
        <tr r="AB21" s="11"/>
      </tp>
      <tp>
        <v>4.5104468000000004</v>
        <stp/>
        <stp>##V3_BDPV12</stp>
        <stp>806261AE3 CORP</stp>
        <stp>YLD_CNV_BID</stp>
        <stp>[USHY_Model_vs_462_04302013.xlsx]Model!R111C16_x0000__x0000_</stp>
        <stp>PX_BID</stp>
        <stp>101.25</stp>
        <tr r="P111" s="8"/>
      </tp>
      <tp>
        <v>110.75</v>
        <stp/>
        <stp>##V3_BDPV12</stp>
        <stp>023650AG9 CORP</stp>
        <stp>PX_BID</stp>
        <stp>[USHY_Model_vs_462_04302013.xlsx]Model!R79C15_x0000__x0000_</stp>
        <tr r="O79" s="8"/>
      </tp>
      <tp t="s">
        <v>PCS</v>
        <stp/>
        <stp>##V3_BDPV12</stp>
        <stp>591709AL4 CORP</stp>
        <stp>TICKER</stp>
        <stp>[USHY_Model_vs_462_04302013.xlsx]Model!R98C30_x0000__x0000_</stp>
        <tr r="AD98" s="8"/>
      </tp>
      <tp t="s">
        <v>ALUFP</v>
        <stp/>
        <stp>##V3_BDPV12</stp>
        <stp>549463AE7 CORP</stp>
        <stp>TICKER</stp>
        <stp>[USHY_Model_vs_462_04302013.xlsx]Model!R14C30_x0000__x0000_</stp>
        <tr r="AD14" s="8"/>
      </tp>
      <tp t="s">
        <v>MTH</v>
        <stp/>
        <stp>##V3_BDPV12</stp>
        <stp>59001AAN2 CORP</stp>
        <stp>TICKER</stp>
        <stp>[USHY_Model_vs_462_04302013.xlsx]Model!R87C30_x0000__x0000_</stp>
        <tr r="AD87" s="8"/>
      </tp>
      <tp>
        <v>113.25</v>
        <stp/>
        <stp>##V3_BDPV12</stp>
        <stp>165167CF2 CORP</stp>
        <stp>PX_BID</stp>
        <stp>[USHY_Model_vs_462_04302013.xlsx]Model!R37C15_x0000__x0000_</stp>
        <tr r="O37" s="8"/>
      </tp>
      <tp>
        <v>102.75</v>
        <stp/>
        <stp>##V3_BDPV12</stp>
        <stp>1248EPBC6 CORP</stp>
        <stp>PX_BID</stp>
        <stp>[USHY_Model_vs_462_04302013.xlsx]Model!R39C15_x0000__x0000_</stp>
        <tr r="O39" s="8"/>
      </tp>
      <tp t="s">
        <v>APL</v>
        <stp/>
        <stp>##V3_BDPV12</stp>
        <stp>04939MAG4 CORP</stp>
        <stp>TICKER</stp>
        <stp>[USHY_Model_vs_462_04302013.xlsx]Model!R18C30_x0000__x0000_</stp>
        <tr r="AD18" s="8"/>
      </tp>
      <tp>
        <v>98.25</v>
        <stp/>
        <stp>##V3_BDPV12</stp>
        <stp>184502BG6 CORP</stp>
        <stp>PX_BID</stp>
        <stp>[USHY_Model_vs_462_04302013.xlsx]Model!R34C15_x0000__x0000_</stp>
        <tr r="O34" s="8"/>
      </tp>
      <tp t="s">
        <v>LIBMUT</v>
        <stp/>
        <stp>##V3_BDPV12</stp>
        <stp>53079EAR5 CORP</stp>
        <stp>TICKER</stp>
        <stp>[USHY_Model_vs_462_04302013.xlsx]Model!R80C30_x0000__x0000_</stp>
        <tr r="AD80" s="8"/>
      </tp>
      <tp t="s">
        <v>#N/A Field Not Applicable</v>
        <stp/>
        <stp>##V3_BDPV12</stp>
        <stp>21036PAH1 CORP</stp>
        <stp>NXT_CALL_DT</stp>
        <stp>[USHY_Model_vs_462_04302013.xlsx]Model!R117C21_x0000__x0000_</stp>
        <tr r="U117" s="8"/>
      </tp>
      <tp t="s">
        <v>#N/A Field Not Applicable</v>
        <stp/>
        <stp>##V3_BDPV12</stp>
        <stp>81725WAG8 CORP</stp>
        <stp>NXT_CALL_DT</stp>
        <stp>[USHY_Model_vs_462_04302013.xlsx]Model!R116C21_x0000__x0000_</stp>
        <tr r="U116" s="8"/>
      </tp>
      <tp t="s">
        <v>13712Z  US</v>
        <stp/>
        <stp>##V3_BDPV12</stp>
        <stp>893647AQ0 CORP</stp>
        <stp>BOND_TO_EQY_TICKER</stp>
        <stp>[USHY_Model_vs_462_04302013.xlsx]Model!R119C29_x0000__x0000_</stp>
        <tr r="AC119" s="8"/>
      </tp>
      <tp t="s">
        <v>8186809Z US</v>
        <stp/>
        <stp>##V3_BDPV12</stp>
        <stp>983130AT2 CORP</stp>
        <stp>BOND_TO_EQY_TICKER</stp>
        <stp>[USHY_Model_vs_462_04302013.xlsx]Model!R133C29_x0000__x0000_</stp>
        <tr r="AC133" s="8"/>
      </tp>
      <tp>
        <v>103.313</v>
        <stp/>
        <stp>##V3_BDPV12</stp>
        <stp>04939MAG4 CORP</stp>
        <stp>NXT_CALL_px</stp>
        <stp>[USHY_Model_vs_462_04302013.xlsx]Model!R18C22_x0000__x0000_</stp>
        <tr r="V18" s="8"/>
      </tp>
      <tp>
        <v>103.12500000000001</v>
        <stp/>
        <stp>##V3_BDPV12</stp>
        <stp>02076XAC6 CORP</stp>
        <stp>NXT_CALL_px</stp>
        <stp>[USHY_Model_vs_462_04302013.xlsx]Model!R16C22_x0000__x0000_</stp>
        <tr r="V16" s="8"/>
      </tp>
      <tp>
        <v>0.27356165800077054</v>
        <stp/>
        <stp>##V3_BDPV12</stp>
        <stp>127693AG4 CORP</stp>
        <stp>CNVX_OAS_BID</stp>
        <stp>[USHY_Model_vs_462_04302013.xlsx]Model!R46C19_x0000__x0000_</stp>
        <stp>PX_BID</stp>
        <stp>97.75</stp>
        <tr r="S46" s="8"/>
      </tp>
      <tp>
        <v>103.87500000000001</v>
        <stp/>
        <stp>##V3_BDPV12</stp>
        <stp>40412CAB7 CORP</stp>
        <stp>NXT_CALL_px</stp>
        <stp>[USHY_Model_vs_462_04302013.xlsx]Model!R61C22_x0000__x0000_</stp>
        <tr r="V61" s="8"/>
      </tp>
      <tp>
        <v>338.55722045898437</v>
        <stp/>
        <stp>##V3_BDPV12</stp>
        <stp>903293AY4 CORP</stp>
        <stp>SPREAD_TO_TSY_BID</stp>
        <stp>[USHY_Model_vs_462_04302013.xlsx]Model!R130C17_x0000__x0000_</stp>
        <stp>PX_BID</stp>
        <stp>110.75</stp>
        <tr r="Q130" s="8"/>
      </tp>
      <tp>
        <v>3.5109588999999999</v>
        <stp/>
        <stp>##V3_BDPV12</stp>
        <stp>XS0319639232 CORP</stp>
        <stp>INT_Acc</stp>
        <stp>[USHY_Model_vs_462_04302013.xlsx]Model!R59C23_x0000__x0000_</stp>
        <tr r="W59" s="8"/>
      </tp>
      <tp>
        <v>104.12500000000001</v>
        <stp/>
        <stp>##V3_BDPV12</stp>
        <stp>17121EAD9 CORP</stp>
        <stp>NXT_CALL_px</stp>
        <stp>[USHY_Model_vs_462_04302013.xlsx]Model!R38C22_x0000__x0000_</stp>
        <tr r="V38" s="8"/>
      </tp>
      <tp>
        <v>0.1918261438492502</v>
        <stp/>
        <stp>##V3_BDPV12</stp>
        <stp>012605AA9 CORP</stp>
        <stp>CNVX_OAS_BID</stp>
        <stp>[USHY_Model_vs_462_04302013.xlsx]Model!R11C19_x0000__x0000_</stp>
        <stp>PX_BID</stp>
        <stp>106.625</stp>
        <tr r="S11" s="8"/>
      </tp>
      <tp>
        <v>102.938</v>
        <stp/>
        <stp>##V3_BDPV12</stp>
        <stp>513075BB6 CORP</stp>
        <stp>NXT_CALL_px</stp>
        <stp>[USHY_Model_vs_462_04302013.xlsx]Model!R78C22_x0000__x0000_</stp>
        <tr r="V78" s="8"/>
      </tp>
      <tp>
        <v>0.46314832968501973</v>
        <stp/>
        <stp>##V3_BDPV12</stp>
        <stp>02076XAC6 CORP</stp>
        <stp>CNVX_OAS_BID</stp>
        <stp>[USHY_Model_vs_462_04302013.xlsx]Model!R16C19_x0000__x0000_</stp>
        <stp>PX_BID</stp>
        <stp>92.125</stp>
        <tr r="S16" s="8"/>
      </tp>
      <tp>
        <v>103.62500000000001</v>
        <stp/>
        <stp>##V3_BDPV12</stp>
        <stp>07556QBC8 CORP</stp>
        <stp>NXT_CALL_px</stp>
        <stp>[USHY_Model_vs_462_04302013.xlsx]Model!R30C22_x0000__x0000_</stp>
        <tr r="V30" s="8"/>
      </tp>
      <tp t="s">
        <v>#N/A Field Not Applicable</v>
        <stp/>
        <stp>##V3_BDPV12</stp>
        <stp>852061AS9 CORP</stp>
        <stp>NXT_CALL_DT</stp>
        <stp>[USHY_Model_vs_462_04302013.xlsx]Model!R105C21_x0000__x0000_</stp>
        <tr r="U105" s="8"/>
      </tp>
      <tp>
        <v>103.813</v>
        <stp/>
        <stp>##V3_BDPV12</stp>
        <stp>06846NAC8 CORP</stp>
        <stp>NXT_CALL_px</stp>
        <stp>[USHY_Model_vs_462_04302013.xlsx]Model!R24C22_x0000__x0000_</stp>
        <tr r="V24" s="8"/>
      </tp>
      <tp>
        <v>104.50000000000001</v>
        <stp/>
        <stp>##V3_BDPV12</stp>
        <stp>127693AG4 CORP</stp>
        <stp>NXT_CALL_px</stp>
        <stp>[USHY_Model_vs_462_04302013.xlsx]Model!R46C22_x0000__x0000_</stp>
        <tr r="V46" s="8"/>
      </tp>
      <tp t="s">
        <v>10/15/2014</v>
        <stp/>
        <stp>##V3_BDPV12</stp>
        <stp>903293AY4 CORP</stp>
        <stp>NXT_CALL_DT</stp>
        <stp>[USHY_Model_vs_462_04302013.xlsx]Model!R130C21_x0000__x0000_</stp>
        <tr r="U130" s="8"/>
      </tp>
      <tp t="s">
        <v>#N/A Field Not Applicable</v>
        <stp/>
        <stp>##V3_BDPV12</stp>
        <stp>59001AAN2 CORP</stp>
        <stp>NXT_CALL_DT</stp>
        <stp>[USHY_Model_vs_462_04302013.xlsx]Model!R87C21_x0000__x0000_</stp>
        <tr r="U87" s="8"/>
      </tp>
      <tp t="s">
        <v>10/1/2013</v>
        <stp/>
        <stp>##V3_BDPV12</stp>
        <stp>03754HAB0 CORP</stp>
        <stp>NXT_CALL_DT</stp>
        <stp>[USHY_Model_vs_462_04302013.xlsx]Model!R17C21_x0000__x0000_</stp>
        <tr r="U17" s="8"/>
      </tp>
      <tp t="s">
        <v>#N/A Field Not Applicable</v>
        <stp/>
        <stp>##V3_BDPV12</stp>
        <stp>023650AG9 CORP</stp>
        <stp>NXT_CALL_DT</stp>
        <stp>[USHY_Model_vs_462_04302013.xlsx]Model!R79C21_x0000__x0000_</stp>
        <tr r="U79" s="8"/>
      </tp>
      <tp t="s">
        <v>8/1/2015</v>
        <stp/>
        <stp>##V3_BDPV12</stp>
        <stp>436440AD3 CORP</stp>
        <stp>NXT_CALL_DT</stp>
        <stp>[USHY_Model_vs_462_04302013.xlsx]Model!R65C21_x0000__x0000_</stp>
        <tr r="U65" s="8"/>
      </tp>
      <tp t="s">
        <v>US</v>
        <stp/>
        <stp>##V3_BDPV12</stp>
        <stp>36159RAE3 CORP</stp>
        <stp>CNTRY_OF_RISK</stp>
        <stp>[USHY_Model_vs_462_04302013.xlsx]Scraps!R20C8_x0000__x0000_</stp>
        <tr r="H20" s="11"/>
      </tp>
      <tp t="s">
        <v>US</v>
        <stp/>
        <stp>##V3_BDPV12</stp>
        <stp>761735AF6 CORP</stp>
        <stp>CNTRY_OF_RISK</stp>
        <stp>[USHY_Model_vs_462_04302013.xlsx]Model!R103C8_x0000__x0000_</stp>
        <tr r="H103" s="8"/>
      </tp>
      <tp t="s">
        <v>11/1/2015</v>
        <stp/>
        <stp>##V3_BDPV12</stp>
        <stp>012605AA9 CORP</stp>
        <stp>NXT_CALL_DT</stp>
        <stp>[USHY_Model_vs_462_04302013.xlsx]Model!R11C21_x0000__x0000_</stp>
        <tr r="U11" s="8"/>
      </tp>
      <tp>
        <v>6</v>
        <stp/>
        <stp>##V3_BDPV12</stp>
        <stp>880779AY9 CORP</stp>
        <stp>CPN</stp>
        <stp>[USHY_Model_vs_462_04302013.xlsx]Model!R120C9_x0000__x0000_</stp>
        <tr r="I120" s="8"/>
      </tp>
      <tp t="s">
        <v>US</v>
        <stp/>
        <stp>##V3_BDPV12</stp>
        <stp>903293AS7 CORP</stp>
        <stp>CNTRY_OF_RISK</stp>
        <stp>[USHY_Model_vs_462_04302013.xlsx]Model!R131C8_x0000__x0000_</stp>
        <tr r="H131" s="8"/>
      </tp>
      <tp t="s">
        <v>US</v>
        <stp/>
        <stp>##V3_BDPV12</stp>
        <stp>903293AY4 CORP</stp>
        <stp>CNTRY_OF_RISK</stp>
        <stp>[USHY_Model_vs_462_04302013.xlsx]Model!R130C8_x0000__x0000_</stp>
        <tr r="H130" s="8"/>
      </tp>
      <tp t="s">
        <v>11/1/2015</v>
        <stp/>
        <stp>##V3_BDPV12</stp>
        <stp>17004RAA8 CORP</stp>
        <stp>NXT_CALL_DT</stp>
        <stp>[USHY_Model_vs_462_04302013.xlsx]Model!R77C21_x0000__x0000_</stp>
        <tr r="U77" s="8"/>
      </tp>
      <tp>
        <v>7.6749483695910889</v>
        <stp/>
        <stp>##V3_BDPV12</stp>
        <stp>210805DT1 CORP</stp>
        <stp>YLD_CNV_BID</stp>
        <stp>[USHY_Model_vs_462_04302013.xlsx]Model!R127C16_x0000__x0000_</stp>
        <stp>PX_BID</stp>
        <stp>112.56</stp>
        <tr r="P127" s="8"/>
      </tp>
      <tp>
        <v>5.6524604412729902</v>
        <stp/>
        <stp>##V3_BDPV12</stp>
        <stp>210805DT1 CORP</stp>
        <stp>DUR_ADJ_BID</stp>
        <stp>[USHY_Model_vs_462_04302013.xlsx]Model!R127C18_x0000__x0000_</stp>
        <stp>PX_BID</stp>
        <stp>112.56</stp>
        <tr r="R127" s="8"/>
      </tp>
      <tp t="s">
        <v>CCK</v>
        <stp/>
        <stp>##V3_BDPV12</stp>
        <stp>22818VAB3 CORP</stp>
        <stp>TICKER</stp>
        <stp>[USHY_Model_vs_462_04302013.xlsx]Model!R32C30_x0000__x0000_</stp>
        <tr r="AD32" s="8"/>
      </tp>
      <tp>
        <v>108.875</v>
        <stp/>
        <stp>##V3_BDPV12</stp>
        <stp>203372AH0 CORP</stp>
        <stp>PX_BID</stp>
        <stp>[USHY_Model_vs_462_04302013.xlsx]Model!R43C15_x0000__x0000_</stp>
        <tr r="O43" s="8"/>
      </tp>
      <tp>
        <v>106.955</v>
        <stp/>
        <stp>##V3_BDPV12</stp>
        <stp>18451QAH1 CORP</stp>
        <stp>PX_BID</stp>
        <stp>[USHY_Model_vs_462_04302013.xlsx]Model!R35C15_x0000__x0000_</stp>
        <tr r="O35" s="8"/>
      </tp>
      <tp>
        <v>108.625</v>
        <stp/>
        <stp>##V3_BDPV12</stp>
        <stp>085789AE5 CORP</stp>
        <stp>PX_BID</stp>
        <stp>[USHY_Model_vs_462_04302013.xlsx]Model!R29C15_x0000__x0000_</stp>
        <tr r="O29" s="8"/>
      </tp>
      <tp>
        <v>110.25</v>
        <stp/>
        <stp>##V3_BDPV12</stp>
        <stp>431318AJ3 CORP</stp>
        <stp>PX_BID</stp>
        <stp>[USHY_Model_vs_462_04302013.xlsx]Model!R62C15_x0000__x0000_</stp>
        <tr r="O62" s="8"/>
      </tp>
      <tp>
        <v>107.5</v>
        <stp/>
        <stp>##V3_BDPV12</stp>
        <stp>513075BB6 CORP</stp>
        <stp>PX_BID</stp>
        <stp>[USHY_Model_vs_462_04302013.xlsx]Model!R78C15_x0000__x0000_</stp>
        <tr r="O78" s="8"/>
      </tp>
      <tp t="s">
        <v>BAS</v>
        <stp/>
        <stp>##V3_BDPV12</stp>
        <stp>06985PAH3 CORP</stp>
        <stp>TICKER</stp>
        <stp>[USHY_Model_vs_462_04302013.xlsx]Model!R22C30_x0000__x0000_</stp>
        <tr r="AD22" s="8"/>
      </tp>
      <tp t="s">
        <v>MOMENT</v>
        <stp/>
        <stp>##V3_BDPV12</stp>
        <stp>55336TAC9 CORP</stp>
        <stp>TICKER</stp>
        <stp>[USHY_Model_vs_462_04302013.xlsx]Model!R85C30_x0000__x0000_</stp>
        <tr r="AD85" s="8"/>
      </tp>
      <tp>
        <v>105.245</v>
        <stp/>
        <stp>##V3_BDPV12</stp>
        <stp>30251GAC1 CORP</stp>
        <stp>PX_BID</stp>
        <stp>[USHY_Model_vs_462_04302013.xlsx]Model!R57C15_x0000__x0000_</stp>
        <tr r="O57" s="8"/>
      </tp>
      <tp>
        <v>105.625</v>
        <stp/>
        <stp>##V3_BDPV12</stp>
        <stp>204384AB7 CORP</stp>
        <stp>PX_BID</stp>
        <stp>[USHY_Model_vs_462_04302013.xlsx]Model!R36C15_x0000__x0000_</stp>
        <tr r="O36" s="8"/>
      </tp>
      <tp>
        <v>61.25</v>
        <stp/>
        <stp>##V3_BDPV12</stp>
        <stp>184502AA0 CORP</stp>
        <stp>PX_BID</stp>
        <stp>[USHY_Model_vs_462_04302013.xlsx]Model!R33C15_x0000__x0000_</stp>
        <tr r="O33" s="8"/>
      </tp>
      <tp>
        <v>112.25</v>
        <stp/>
        <stp>##V3_BDPV12</stp>
        <stp>382550BB6 CORP</stp>
        <stp>PX_BID</stp>
        <stp>[USHY_Model_vs_462_04302013.xlsx]Model!R60C15_x0000__x0000_</stp>
        <tr r="O60" s="8"/>
      </tp>
      <tp>
        <v>339.71728515625</v>
        <stp/>
        <stp>##V3_BDPV12</stp>
        <stp>82088KAB4 CORP</stp>
        <stp>SPREAD_TO_TSY_BID</stp>
        <stp>[USHY_Model_vs_462_04302013.xlsx]Model!R112C17_x0000__x0000_</stp>
        <stp>PX_BID</stp>
        <stp>113.75</stp>
        <tr r="Q112" s="8"/>
      </tp>
      <tp>
        <v>112.25</v>
        <stp/>
        <stp>##V3_BDPV12</stp>
        <stp>17004RAA8 CORP</stp>
        <stp>PX_BID</stp>
        <stp>[USHY_Model_vs_462_04302013.xlsx]Model!R77C15_x0000__x0000_</stp>
        <tr r="O77" s="8"/>
      </tp>
      <tp>
        <v>117</v>
        <stp/>
        <stp>##V3_BDPV12</stp>
        <stp>29273VAC4 CORP</stp>
        <stp>PX_BID</stp>
        <stp>[USHY_Model_vs_462_04302013.xlsx]Model!R52C15_x0000__x0000_</stp>
        <tr r="O52" s="8"/>
      </tp>
      <tp>
        <v>107</v>
        <stp/>
        <stp>##V3_BDPV12</stp>
        <stp>055381AS6 CORP</stp>
        <stp>PX_BID</stp>
        <stp>[USHY_Model_vs_462_04302013.xlsx]Model!R25C15_x0000__x0000_</stp>
        <tr r="O25" s="8"/>
      </tp>
      <tp>
        <v>112</v>
        <stp/>
        <stp>##V3_BDPV12</stp>
        <stp>125581GQ5 CORP</stp>
        <stp>PX_BID</stp>
        <stp>[USHY_Model_vs_462_04302013.xlsx]Model!R40C15_x0000__x0000_</stp>
        <tr r="O40" s="8"/>
      </tp>
      <tp t="s">
        <v>TXI     US</v>
        <stp/>
        <stp>##V3_BDPV12</stp>
        <stp>882491AQ6 CORP</stp>
        <stp>BOND_TO_EQY_TICKER</stp>
        <stp>[USHY_Model_vs_462_04302013.xlsx]Model!R124C29_x0000__x0000_</stp>
        <tr r="AC124" s="8"/>
      </tp>
      <tp t="s">
        <v>OI</v>
        <stp/>
        <stp>##V3_BDPV12</stp>
        <stp>69073TAP8 CORP</stp>
        <stp>Ticker</stp>
        <stp>[USHY_Model_vs_462_04302013.xlsx]Model!R97C5_x0000__x0000_</stp>
        <tr r="E97" s="8"/>
      </tp>
      <tp t="s">
        <v>DISH</v>
        <stp/>
        <stp>##V3_BDPV12</stp>
        <stp>25470XAJ4 CORP</stp>
        <stp>Ticker</stp>
        <stp>[USHY_Model_vs_462_04302013.xlsx]Model!R48C5_x0000_2</stp>
        <tr r="E48" s="8"/>
      </tp>
      <tp t="s">
        <v>BZH</v>
        <stp/>
        <stp>##V3_BDPV12</stp>
        <stp>07556QAV7 Corp</stp>
        <stp>TICKER</stp>
        <stp>[USHY_Model_vs_462_04302013.xlsx]462!R18C2_x0000__x0000_</stp>
        <tr r="B18" s="12"/>
      </tp>
      <tp>
        <v>107.96900000000001</v>
        <stp/>
        <stp>##V3_BDPV12</stp>
        <stp>319963BH6 CORP</stp>
        <stp>NXT_CALL_px</stp>
        <stp>[USHY_Model_vs_462_04302013.xlsx]Model!R54C22_x0000__x0000_</stp>
        <tr r="V54" s="8"/>
      </tp>
      <tp t="s">
        <v>S</v>
        <stp/>
        <stp>##V3_BDPV12</stp>
        <stp>852061AS9 Corp</stp>
        <stp>TICKER</stp>
        <stp>[USHY_Model_vs_462_04302013.xlsx]462!R76C2_x0000__x0000_</stp>
        <tr r="B76" s="12"/>
      </tp>
      <tp t="s">
        <v>MTNA</v>
        <stp/>
        <stp>##V3_BDPV12</stp>
        <stp>03938LAP9 Corp</stp>
        <stp>TICKER</stp>
        <stp>[USHY_Model_vs_462_04302013.xlsx]462!R62C2_x0000__x0000_</stp>
        <tr r="B62" s="12"/>
      </tp>
      <tp>
        <v>102.37500000000001</v>
        <stp/>
        <stp>##V3_BDPV12</stp>
        <stp>42330PAA5 CORP</stp>
        <stp>NXT_CALL_px</stp>
        <stp>[USHY_Model_vs_462_04302013.xlsx]Model!R63C22_x0000__x0000_</stp>
        <tr r="V63" s="8"/>
      </tp>
      <tp t="s">
        <v>#N/A Field Not Applicable</v>
        <stp/>
        <stp>##V3_BDPV12</stp>
        <stp>165167CF2 CORP</stp>
        <stp>NXT_CALL_px</stp>
        <stp>[USHY_Model_vs_462_04302013.xlsx]Model!R37C22_x0000__x0000_</stp>
        <tr r="V37" s="8"/>
      </tp>
      <tp t="s">
        <v>MGM</v>
        <stp/>
        <stp>##V3_BDPV12</stp>
        <stp>552953BZ3 Corp</stp>
        <stp>TICKER</stp>
        <stp>[USHY_Model_vs_462_04302013.xlsx]462!R60C2_x0000__x0000_</stp>
        <tr r="B60" s="12"/>
      </tp>
      <tp t="s">
        <v>#N/A Field Not Applicable</v>
        <stp/>
        <stp>##V3_BDPV12</stp>
        <stp>35803QAA5 CORP</stp>
        <stp>NXT_CALL_px</stp>
        <stp>[USHY_Model_vs_462_04302013.xlsx]Model!R56C22_x0000__x0000_</stp>
        <tr r="V56" s="8"/>
      </tp>
      <tp>
        <v>103.12500000000001</v>
        <stp/>
        <stp>##V3_BDPV12</stp>
        <stp>110394AE3 CORP</stp>
        <stp>NXT_CALL_px</stp>
        <stp>[USHY_Model_vs_462_04302013.xlsx]Model!R28C22_x0000__x0000_</stp>
        <tr r="V28" s="8"/>
      </tp>
      <tp t="s">
        <v>3/15/2015</v>
        <stp/>
        <stp>##V3_BDPV12</stp>
        <stp>038521AL4 CORP</stp>
        <stp>NXT_CALL_DT</stp>
        <stp>[USHY_Model_vs_462_04302013.xlsx]Model!R104C21_x0000__x0000_</stp>
        <tr r="U104" s="8"/>
      </tp>
      <tp>
        <v>3.7109589000000001</v>
        <stp/>
        <stp>##V3_BDPV12</stp>
        <stp>XS0171797219 CORP</stp>
        <stp>INT_Acc</stp>
        <stp>[USHY_Model_vs_462_04302013.xlsx]Model!R70C23_x0000__x0000_</stp>
        <tr r="W70" s="8"/>
      </tp>
      <tp>
        <v>102.50000000000001</v>
        <stp/>
        <stp>##V3_BDPV12</stp>
        <stp>62886EAE8 CORP</stp>
        <stp>NXT_CALL_px</stp>
        <stp>[USHY_Model_vs_462_04302013.xlsx]Model!R93C22_x0000__x0000_</stp>
        <tr r="V93" s="8"/>
      </tp>
      <tp t="s">
        <v>11/1/2014</v>
        <stp/>
        <stp>##V3_BDPV12</stp>
        <stp>63934EAM0 CORP</stp>
        <stp>NXT_CALL_DT</stp>
        <stp>[USHY_Model_vs_462_04302013.xlsx]Model!R92C21_x0000__x0000_</stp>
        <tr r="U92" s="8"/>
      </tp>
      <tp t="s">
        <v>US</v>
        <stp/>
        <stp>##V3_BDPV12</stp>
        <stp>038521AL4 CORP</stp>
        <stp>CNTRY_OF_RISK</stp>
        <stp>[USHY_Model_vs_462_04302013.xlsx]Model!R104C8_x0000__x0000_</stp>
        <tr r="H104" s="8"/>
      </tp>
      <tp t="s">
        <v>#N/A Field Not Applicable</v>
        <stp/>
        <stp>##V3_BDPV12</stp>
        <stp>184502AA0 CORP</stp>
        <stp>NXT_CALL_DT</stp>
        <stp>[USHY_Model_vs_462_04302013.xlsx]Model!R33C21_x0000__x0000_</stp>
        <tr r="U33" s="8"/>
      </tp>
      <tp t="s">
        <v>5/20/2016</v>
        <stp/>
        <stp>##V3_BDPV12</stp>
        <stp>03077JAA8 CORP</stp>
        <stp>NXT_CALL_DT</stp>
        <stp>[USHY_Model_vs_462_04302013.xlsx]Model!R19C21_x0000__x0000_</stp>
        <tr r="U19" s="8"/>
      </tp>
      <tp t="s">
        <v>#N/A Field Not Applicable</v>
        <stp/>
        <stp>##V3_BDPV12</stp>
        <stp>85171RAA2 CORP</stp>
        <stp>NXT_CALL_DT</stp>
        <stp>[USHY_Model_vs_462_04302013.xlsx]Model!R15C21_x0000__x0000_</stp>
        <tr r="U15" s="8"/>
      </tp>
      <tp>
        <v>380.1903076171875</v>
        <stp/>
        <stp>##V3_BDPV12</stp>
        <stp>59001AAN2 CORP</stp>
        <stp>SPREAD_TO_TSY_BID</stp>
        <stp>[USHY_Model_vs_462_04302013.xlsx]Model!R87C17_x0000__x0000_</stp>
        <stp>PX_BID</stp>
        <stp>113.22</stp>
        <tr r="Q87" s="8"/>
      </tp>
      <tp>
        <v>0.30994953423799837</v>
        <stp/>
        <stp>##V3_BDPV12</stp>
        <stp>007903AU1 CORP</stp>
        <stp>CNVX_OAS_BID</stp>
        <stp>[USHY_Model_vs_462_04302013.xlsx]Scraps!R7C18_x0000__x0000_</stp>
        <stp>PX_BID</stp>
        <stp>98.25</stp>
        <tr r="R7" s="11"/>
      </tp>
      <tp t="s">
        <v>#N/A Invalid Security</v>
        <stp/>
        <stp>##V3_BDPV12</stp>
        <stp>#N/A Field Not Applicable EQUITY</stp>
        <stp>CUR_MKT_CAP</stp>
        <stp>[USHY_Model_vs_462_04302013.xlsx]Model!R51C31_x0000__x0000_</stp>
        <tr r="AE51" s="8"/>
      </tp>
      <tp>
        <v>2.1</v>
        <stp/>
        <stp>##V3_BDPV12</stp>
        <stp>1248EPAS2 CORP</stp>
        <stp>INT_Acc</stp>
        <stp>[USHY_Model_vs_462_04302013.xlsx]Scraps!R17C22_x0000__x0000_</stp>
        <tr r="V17" s="11"/>
      </tp>
      <tp t="s">
        <v>AIG</v>
        <stp/>
        <stp>##V3_BDPV12</stp>
        <stp>XS0365314284 CORP</stp>
        <stp>TICKER</stp>
        <stp>[USHY_Model_vs_462_04302013.xlsx]Model!R9C30_x0000__x0000_</stp>
        <tr r="AD9" s="8"/>
      </tp>
      <tp>
        <v>113.51</v>
        <stp/>
        <stp>##V3_BDPV12</stp>
        <stp>67000XAM8 CORP</stp>
        <stp>PX_BID</stp>
        <stp>[USHY_Model_vs_462_04302013.xlsx]Model!R64C15_x0000__x0000_</stp>
        <tr r="O64" s="8"/>
      </tp>
      <tp>
        <v>108.375</v>
        <stp/>
        <stp>##V3_BDPV12</stp>
        <stp>014477AM5 CORP</stp>
        <stp>PX_BID</stp>
        <stp>[USHY_Model_vs_462_04302013.xlsx]Model!R20C15_x0000__x0000_</stp>
        <tr r="O20" s="8"/>
      </tp>
      <tp t="s">
        <v>BBG</v>
        <stp/>
        <stp>##V3_BDPV12</stp>
        <stp>06846NAC8 CORP</stp>
        <stp>TICKER</stp>
        <stp>[USHY_Model_vs_462_04302013.xlsx]Model!R24C30_x0000__x0000_</stp>
        <tr r="AD24" s="8"/>
      </tp>
      <tp>
        <v>110.4</v>
        <stp/>
        <stp>##V3_BDPV12</stp>
        <stp>471109AE8 CORP</stp>
        <stp>PX_BID</stp>
        <stp>[USHY_Model_vs_462_04302013.xlsx]Model!R74C15_x0000__x0000_</stp>
        <tr r="O74" s="8"/>
      </tp>
      <tp>
        <v>99.875</v>
        <stp/>
        <stp>##V3_BDPV12</stp>
        <stp>03754HAB0 CORP</stp>
        <stp>PX_BID</stp>
        <stp>[USHY_Model_vs_462_04302013.xlsx]Model!R17C15_x0000__x0000_</stp>
        <tr r="O17" s="8"/>
      </tp>
      <tp>
        <v>107.06699999999999</v>
        <stp/>
        <stp>##V3_BDPV12</stp>
        <stp>097751BF7 CORP</stp>
        <stp>PX_BID</stp>
        <stp>[USHY_Model_vs_462_04302013.xlsx]Model!R23C15_x0000__x0000_</stp>
        <tr r="O23" s="8"/>
      </tp>
      <tp t="s">
        <v>BLL</v>
        <stp/>
        <stp>##V3_BDPV12</stp>
        <stp>058498AQ9 CORP</stp>
        <stp>TICKER</stp>
        <stp>[USHY_Model_vs_462_04302013.xlsx]Model!R26C30_x0000__x0000_</stp>
        <tr r="AD26" s="8"/>
      </tp>
      <tp>
        <v>302.43206787109375</v>
        <stp/>
        <stp>##V3_BDPV12</stp>
        <stp>81725WAG8 CORP</stp>
        <stp>SPREAD_TO_TSY_BID</stp>
        <stp>[USHY_Model_vs_462_04302013.xlsx]Model!R116C17_x0000__x0000_</stp>
        <stp>PX_BID</stp>
        <stp>101.25</stp>
        <tr r="Q116" s="8"/>
      </tp>
      <tp>
        <v>6.3706057332903026</v>
        <stp/>
        <stp>##V3_BDPV12</stp>
        <stp>53079EAR5 CORP</stp>
        <stp>YLD_CNV_BID</stp>
        <stp>[USHY_Model_vs_462_04302013.xlsx]Model!R80C16_x0000__x0000_</stp>
        <stp>PX_BID</stp>
        <stp>154.5</stp>
        <tr r="P80" s="8"/>
      </tp>
      <tp t="s">
        <v>ATK</v>
        <stp/>
        <stp>##V3_BDPV12</stp>
        <stp>018804AP9 CORP</stp>
        <stp>TICKER</stp>
        <stp>[USHY_Model_vs_462_04302013.xlsx]Model!R21C30_x0000__x0000_</stp>
        <tr r="AD21" s="8"/>
      </tp>
      <tp>
        <v>100</v>
        <stp/>
        <stp>##V3_BDPV12</stp>
        <stp>440543AP1 CORP</stp>
        <stp>PX_BID</stp>
        <stp>[USHY_Model_vs_462_04302013.xlsx]Model!R66C15_x0000__x0000_</stp>
        <tr r="O66" s="8"/>
      </tp>
      <tp>
        <v>112.75</v>
        <stp/>
        <stp>##V3_BDPV12</stp>
        <stp>131347BS4 CORP</stp>
        <stp>PX_BID</stp>
        <stp>[USHY_Model_vs_462_04302013.xlsx]Model!R42C15_x0000__x0000_</stp>
        <tr r="O42" s="8"/>
      </tp>
      <tp t="s">
        <v>USG     US</v>
        <stp/>
        <stp>##V3_BDPV12</stp>
        <stp>903293AY4 CORP</stp>
        <stp>BOND_TO_EQY_TICKER</stp>
        <stp>[USHY_Model_vs_462_04302013.xlsx]Model!R130C29_x0000__x0000_</stp>
        <tr r="AC130" s="8"/>
      </tp>
      <tp t="s">
        <v>HLX</v>
        <stp/>
        <stp>##V3_BDPV12</stp>
        <stp>42330PAA5 CORP</stp>
        <stp>Ticker</stp>
        <stp>[USHY_Model_vs_462_04302013.xlsx]Model!R63C5_x0000_2</stp>
        <tr r="E63" s="8"/>
      </tp>
      <tp t="s">
        <v>CHTR</v>
        <stp/>
        <stp>##V3_BDPV12</stp>
        <stp>1248EPBC6 CORP</stp>
        <stp>Ticker</stp>
        <stp>[USHY_Model_vs_462_04302013.xlsx]Model!R39C5_x0000__x0000_</stp>
        <tr r="E39" s="8"/>
      </tp>
      <tp>
        <v>0.3045788029801747</v>
        <stp/>
        <stp>##V3_BDPV12</stp>
        <stp>896818AG6 CORP</stp>
        <stp>CNVX_BID</stp>
        <stp>[USHY_Model_vs_462_04302013.xlsx]Model!R121C20_x0000__x0000_</stp>
        <stp>PX_BID</stp>
        <stp>103.25</stp>
        <tr r="T121" s="8"/>
      </tp>
      <tp t="s">
        <v>3/15/2017</v>
        <stp/>
        <stp>##V3_BDPV12</stp>
        <stp>912909AG3 CORP</stp>
        <stp>NXT_CALL_DT</stp>
        <stp>[USHY_Model_vs_462_04302013.xlsx]Model!R134C21_x0000__x0000_</stp>
        <tr r="U134" s="8"/>
      </tp>
      <tp>
        <v>0.78816687687259845</v>
        <stp/>
        <stp>##V3_BDPV12</stp>
        <stp>184502AA0 CORP</stp>
        <stp>CNVX_OAS_BID</stp>
        <stp>[USHY_Model_vs_462_04302013.xlsx]Model!R33C19_x0000__x0000_</stp>
        <stp>PX_BID</stp>
        <stp>61.25</stp>
        <tr r="S33" s="8"/>
      </tp>
      <tp>
        <v>104.313</v>
        <stp/>
        <stp>##V3_BDPV12</stp>
        <stp>536022AC0 CORP</stp>
        <stp>NXT_CALL_px</stp>
        <stp>[USHY_Model_vs_462_04302013.xlsx]Model!R81C22_x0000__x0000_</stp>
        <tr r="V81" s="8"/>
      </tp>
      <tp>
        <v>105.71900000000001</v>
        <stp/>
        <stp>##V3_BDPV12</stp>
        <stp>014477AM5 CORP</stp>
        <stp>NXT_CALL_px</stp>
        <stp>[USHY_Model_vs_462_04302013.xlsx]Model!R20C22_x0000__x0000_</stp>
        <tr r="V20" s="8"/>
      </tp>
      <tp t="s">
        <v>FSL</v>
        <stp/>
        <stp>##V3_BDPV12</stp>
        <stp>35687MAT4 Corp</stp>
        <stp>TICKER</stp>
        <stp>[USHY_Model_vs_462_04302013.xlsx]462!R42C2_x0000__x0000_</stp>
        <tr r="B42" s="12"/>
      </tp>
      <tp>
        <v>529.7109375</v>
        <stp/>
        <stp>##V3_BDPV12</stp>
        <stp>912909AG3 CORP</stp>
        <stp>SPREAD_TO_TSY_BID</stp>
        <stp>[USHY_Model_vs_462_04302013.xlsx]Model!R134C17_x0000__x0000_</stp>
        <stp>PX_BID</stp>
        <stp>106.25</stp>
        <tr r="Q134" s="8"/>
      </tp>
      <tp>
        <v>104.37500000000001</v>
        <stp/>
        <stp>##V3_BDPV12</stp>
        <stp>67000XAM8 CORP</stp>
        <stp>NXT_CALL_px</stp>
        <stp>[USHY_Model_vs_462_04302013.xlsx]Model!R64C22_x0000__x0000_</stp>
        <tr r="V64" s="8"/>
      </tp>
      <tp>
        <v>-9.1234455911379297E-2</v>
        <stp/>
        <stp>##V3_BDPV12</stp>
        <stp>03754HAB0 CORP</stp>
        <stp>CNVX_OAS_BID</stp>
        <stp>[USHY_Model_vs_462_04302013.xlsx]Model!R17C19_x0000__x0000_</stp>
        <stp>PX_BID</stp>
        <stp>99.875</stp>
        <tr r="S17" s="8"/>
      </tp>
      <tp t="s">
        <v>5/15/2015</v>
        <stp/>
        <stp>##V3_BDPV12</stp>
        <stp>001546AL4 CORP</stp>
        <stp>NXT_CALL_DT</stp>
        <stp>[USHY_Model_vs_462_04302013.xlsx]Model!R10C21_x0000__x0000_</stp>
        <tr r="U10" s="8"/>
      </tp>
      <tp t="s">
        <v>6/1/2018</v>
        <stp/>
        <stp>##V3_BDPV12</stp>
        <stp>458204AM6 CORP</stp>
        <stp>NXT_CALL_DT</stp>
        <stp>[USHY_Model_vs_462_04302013.xlsx]Model!R71C21_x0000__x0000_</stp>
        <tr r="U71" s="8"/>
      </tp>
      <tp t="s">
        <v>11/15/2015</v>
        <stp/>
        <stp>##V3_BDPV12</stp>
        <stp>740212AC9 CORP</stp>
        <stp>NXT_CALL_DT</stp>
        <stp>[USHY_Model_vs_462_04302013.xlsx]Model!R99C21_x0000__x0000_</stp>
        <tr r="U99" s="8"/>
      </tp>
      <tp t="s">
        <v>10/15/2015</v>
        <stp/>
        <stp>##V3_BDPV12</stp>
        <stp>55336TAC9 CORP</stp>
        <stp>NXT_CALL_DT</stp>
        <stp>[USHY_Model_vs_462_04302013.xlsx]Model!R85C21_x0000__x0000_</stp>
        <tr r="U85" s="8"/>
      </tp>
      <tp>
        <v>676.17022705078125</v>
        <stp/>
        <stp>##V3_BDPV12</stp>
        <stp>17004RAA8 CORP</stp>
        <stp>SPREAD_TO_TSY_BID</stp>
        <stp>[USHY_Model_vs_462_04302013.xlsx]Model!R77C17_x0000__x0000_</stp>
        <stp>PX_BID</stp>
        <stp>112.25</stp>
        <tr r="Q77" s="8"/>
      </tp>
      <tp t="s">
        <v>#N/A Invalid Override</v>
        <stp/>
        <stp>##V3_BDPV12</stp>
        <stp>110394AB9 CORP</stp>
        <stp>YLD_CNV_BID</stp>
        <stp>[USHY_Model_vs_462_04302013.xlsx]Scraps!R12C15_x0000__x0000_</stp>
        <stp>PX_BID</stp>
        <stp>#N/A N/A</stp>
        <tr r="O12" s="11"/>
      </tp>
      <tp>
        <v>563.0350341796875</v>
        <stp/>
        <stp>##V3_BDPV12</stp>
        <stp>01449JAE5 CORP</stp>
        <stp>SPREAD_TO_TSY_BID</stp>
        <stp>[USHY_Model_vs_462_04302013.xlsx]Model!R13C17_x0000__x0000_</stp>
        <stp>PX_BID</stp>
        <stp>107.77</stp>
        <tr r="Q13" s="8"/>
      </tp>
      <tp>
        <v>504.99609375</v>
        <stp/>
        <stp>##V3_BDPV12</stp>
        <stp>023650AG9 CORP</stp>
        <stp>SPREAD_TO_TSY_BID</stp>
        <stp>[USHY_Model_vs_462_04302013.xlsx]Model!R79C17_x0000__x0000_</stp>
        <stp>PX_BID</stp>
        <stp>110.75</stp>
        <tr r="Q79" s="8"/>
      </tp>
      <tp>
        <v>258.6710205078125</v>
        <stp/>
        <stp>##V3_BDPV12</stp>
        <stp>35803QAA5 CORP</stp>
        <stp>SPREAD_TO_TSY_BID</stp>
        <stp>[USHY_Model_vs_462_04302013.xlsx]Model!R56C17_x0000__x0000_</stp>
        <stp>PX_BID</stp>
        <stp>112.75</stp>
        <tr r="Q56" s="8"/>
      </tp>
      <tp t="s">
        <v>FST     US</v>
        <stp/>
        <stp>##V3_BDPV12</stp>
        <stp>346091AZ4 CORP</stp>
        <stp>BOND_TO_EQY_TICKER</stp>
        <stp>[USHY_Model_vs_462_04302013.xlsx]Scraps!R19C28_x0000__x0000_</stp>
        <tr r="AB19" s="11"/>
      </tp>
      <tp t="s">
        <v>3/1/2018</v>
        <stp/>
        <stp>##V3_BDPV12</stp>
        <stp>1248EPBC6 CORP</stp>
        <stp>NXT_CALL_DT</stp>
        <stp>[USHY_Model_vs_462_04302013.xlsx]Model!R39C21_x0000__x0000_</stp>
        <tr r="U39" s="8"/>
      </tp>
      <tp t="s">
        <v>HLX</v>
        <stp/>
        <stp>##V3_BDPV12</stp>
        <stp>42330PAA5 CORP</stp>
        <stp>TICKER</stp>
        <stp>[USHY_Model_vs_462_04302013.xlsx]Model!R63C30_x0000__x0000_</stp>
        <tr r="AD63" s="8"/>
      </tp>
      <tp>
        <v>106.625</v>
        <stp/>
        <stp>##V3_BDPV12</stp>
        <stp>740212AC9 CORP</stp>
        <stp>PX_BID</stp>
        <stp>[USHY_Model_vs_462_04302013.xlsx]Model!R99C15_x0000__x0000_</stp>
        <tr r="O99" s="8"/>
      </tp>
      <tp>
        <v>524.21929931640625</v>
        <stp/>
        <stp>##V3_BDPV12</stp>
        <stp>90347CAA4 CORP</stp>
        <stp>SPREAD_TO_TSY_BID</stp>
        <stp>[USHY_Model_vs_462_04302013.xlsx]Model!R129C17_x0000__x0000_</stp>
        <stp>PX_BID</stp>
        <stp>106.25</stp>
        <tr r="Q129" s="8"/>
      </tp>
      <tp t="s">
        <v>ALR</v>
        <stp/>
        <stp>##V3_BDPV12</stp>
        <stp>01449JAE5 CORP</stp>
        <stp>TICKER</stp>
        <stp>[USHY_Model_vs_462_04302013.xlsx]Model!R13C30_x0000__x0000_</stp>
        <tr r="AD13" s="8"/>
      </tp>
      <tp>
        <v>61.875</v>
        <stp/>
        <stp>##V3_BDPV12</stp>
        <stp>670849AA6 CORP</stp>
        <stp>PX_BID</stp>
        <stp>[USHY_Model_vs_462_04302013.xlsx]Model!R96C15_x0000__x0000_</stp>
        <tr r="O96" s="8"/>
      </tp>
      <tp t="s">
        <v>BZH</v>
        <stp/>
        <stp>##V3_BDPV12</stp>
        <stp>07556QBC8 CORP</stp>
        <stp>TICKER</stp>
        <stp>[USHY_Model_vs_462_04302013.xlsx]Model!R30C30_x0000__x0000_</stp>
        <tr r="AD30" s="8"/>
      </tp>
      <tp>
        <v>114.85</v>
        <stp/>
        <stp>##V3_BDPV12</stp>
        <stp>69073TAP8 CORP</stp>
        <stp>PX_BID</stp>
        <stp>[USHY_Model_vs_462_04302013.xlsx]Model!R97C15_x0000__x0000_</stp>
        <tr r="O97" s="8"/>
      </tp>
      <tp t="s">
        <v>IRM</v>
        <stp/>
        <stp>##V3_BDPV12</stp>
        <stp>46284PAP9 CORP</stp>
        <stp>TICKER</stp>
        <stp>[USHY_Model_vs_462_04302013.xlsx]Model!R72C30_x0000__x0000_</stp>
        <tr r="AD72" s="8"/>
      </tp>
      <tp>
        <v>113.06</v>
        <stp/>
        <stp>##V3_BDPV12</stp>
        <stp>552953BX8 CORP</stp>
        <stp>PX_BID</stp>
        <stp>[USHY_Model_vs_462_04302013.xlsx]Model!R84C15_x0000__x0000_</stp>
        <tr r="O84" s="8"/>
      </tp>
      <tp>
        <v>111.25</v>
        <stp/>
        <stp>##V3_BDPV12</stp>
        <stp>570506AP0 CORP</stp>
        <stp>PX_BID</stp>
        <stp>[USHY_Model_vs_462_04302013.xlsx]Model!R91C15_x0000__x0000_</stp>
        <tr r="O91" s="8"/>
      </tp>
      <tp>
        <v>0.35108897566165032</v>
        <stp/>
        <stp>##V3_BDPV12</stp>
        <stp>912909AG3 CORP</stp>
        <stp>CNVX_BID</stp>
        <stp>[USHY_Model_vs_462_04302013.xlsx]Model!R134C20_x0000__x0000_</stp>
        <stp>PX_BID</stp>
        <stp>106.25</stp>
        <tr r="T134" s="8"/>
      </tp>
      <tp t="s">
        <v>CCMO</v>
        <stp/>
        <stp>##V3_BDPV12</stp>
        <stp>184502AX0 Corp</stp>
        <stp>TICKER</stp>
        <stp>[USHY_Model_vs_462_04302013.xlsx]462!R22C2_x0000__x0000_</stp>
        <tr r="B22" s="12"/>
      </tp>
      <tp>
        <v>104.37500000000001</v>
        <stp/>
        <stp>##V3_BDPV12</stp>
        <stp>624758AD0 CORP</stp>
        <stp>NXT_CALL_px</stp>
        <stp>[USHY_Model_vs_462_04302013.xlsx]Model!R90C22_x0000__x0000_</stp>
        <tr r="V90" s="8"/>
      </tp>
      <tp t="s">
        <v>USD</v>
        <stp/>
        <stp>##V3_BDPV12</stp>
        <stp>59001AAN2 CORP</stp>
        <stp>CRNCY</stp>
        <stp>[USHY_Model_vs_462_04302013.xlsx]Scraps!R15C7_x0000__x0000_</stp>
        <tr r="G15" s="11"/>
      </tp>
      <tp t="s">
        <v>2/15/2016</v>
        <stp/>
        <stp>##V3_BDPV12</stp>
        <stp>36159RAE3 CORP</stp>
        <stp>NXT_CALL_DT</stp>
        <stp>[USHY_Model_vs_462_04302013.xlsx]Scraps!R20C20_x0000__x0000_</stp>
        <tr r="T20" s="11"/>
      </tp>
      <tp>
        <v>9.75</v>
        <stp/>
        <stp>##V3_BDPV12</stp>
        <stp>903293AS7 CORP</stp>
        <stp>CPN</stp>
        <stp>[USHY_Model_vs_462_04302013.xlsx]Model!R131C9_x0000__x0000_</stp>
        <tr r="I131" s="8"/>
      </tp>
      <tp t="s">
        <v>#N/A Field Not Applicable</v>
        <stp/>
        <stp>##V3_BDPV12</stp>
        <stp>25470XAJ4 CORP</stp>
        <stp>NXT_CALL_DT</stp>
        <stp>[USHY_Model_vs_462_04302013.xlsx]Model!R48C21_x0000__x0000_</stp>
        <tr r="U48" s="8"/>
      </tp>
      <tp t="s">
        <v>USD</v>
        <stp/>
        <stp>##V3_BDPV12</stp>
        <stp>06846NAC8 CORP</stp>
        <stp>CRNCY</stp>
        <stp>[USHY_Model_vs_462_04302013.xlsx]Scraps!R11C7_x0000__x0000_</stp>
        <tr r="G11" s="11"/>
      </tp>
      <tp t="s">
        <v>#N/A Field Not Applicable</v>
        <stp/>
        <stp>##V3_BDPV12</stp>
        <stp>1248EPAS2 CORP</stp>
        <stp>BOND_TO_EQY_TICKER</stp>
        <stp>[USHY_Model_vs_462_04302013.xlsx]Scraps!R17C28_x0000__x0000_</stp>
        <tr r="AB17" s="11"/>
      </tp>
      <tp>
        <v>371.30825805664062</v>
        <stp/>
        <stp>##V3_BDPV12</stp>
        <stp>436440AD3 CORP</stp>
        <stp>SPREAD_TO_TSY_BID</stp>
        <stp>[USHY_Model_vs_462_04302013.xlsx]Model!R65C17_x0000__x0000_</stp>
        <stp>PX_BID</stp>
        <stp>107.75</stp>
        <tr r="Q65" s="8"/>
      </tp>
      <tp t="s">
        <v>WR</v>
        <stp/>
        <stp>##V3_BDPV12</stp>
        <stp>XS0171797219 CORP</stp>
        <stp>RTG_moody_no_watch</stp>
        <stp>[USHY_Model_vs_462_04302013.xlsx]Model!R70C11_x0000__x0000_</stp>
        <tr r="K70" s="8"/>
      </tp>
      <tp>
        <v>113.22</v>
        <stp/>
        <stp>##V3_BDPV12</stp>
        <stp>59001AAN2 CORP</stp>
        <stp>PX_BID</stp>
        <stp>[USHY_Model_vs_462_04302013.xlsx]Model!R87C15_x0000__x0000_</stp>
        <tr r="O87" s="8"/>
      </tp>
      <tp t="s">
        <v>CHK</v>
        <stp/>
        <stp>##V3_BDPV12</stp>
        <stp>165167CF2 CORP</stp>
        <stp>TICKER</stp>
        <stp>[USHY_Model_vs_462_04302013.xlsx]Model!R37C30_x0000__x0000_</stp>
        <tr r="AD37" s="8"/>
      </tp>
      <tp t="s">
        <v>DE</v>
        <stp/>
        <stp>##V3_BDPV12</stp>
        <stp>XS0171797219 CORP</stp>
        <stp>CNTRY_OF_RISK</stp>
        <stp>[USHY_Model_vs_462_04302013.xlsx]Model!R70C8_x0000__x0000_</stp>
        <tr r="H70" s="8"/>
      </tp>
      <tp t="s">
        <v>CHTR</v>
        <stp/>
        <stp>##V3_BDPV12</stp>
        <stp>1248EPBC6 CORP</stp>
        <stp>TICKER</stp>
        <stp>[USHY_Model_vs_462_04302013.xlsx]Model!R39C30_x0000__x0000_</stp>
        <tr r="AD39" s="8"/>
      </tp>
      <tp>
        <v>106.125</v>
        <stp/>
        <stp>##V3_BDPV12</stp>
        <stp>04939MAG4 CORP</stp>
        <stp>PX_BID</stp>
        <stp>[USHY_Model_vs_462_04302013.xlsx]Model!R18C15_x0000__x0000_</stp>
        <tr r="O18" s="8"/>
      </tp>
      <tp t="s">
        <v>2/4/2016</v>
        <stp/>
        <stp>##V3_BDPV12</stp>
        <stp>90347CAA4 CORP</stp>
        <stp>NXT_CALL_DT</stp>
        <stp>[USHY_Model_vs_462_04302013.xlsx]Model!R129C21_x0000__x0000_</stp>
        <tr r="U129" s="8"/>
      </tp>
      <tp t="s">
        <v>CCMO</v>
        <stp/>
        <stp>##V3_BDPV12</stp>
        <stp>184502BG6 CORP</stp>
        <stp>TICKER</stp>
        <stp>[USHY_Model_vs_462_04302013.xlsx]Model!R34C30_x0000__x0000_</stp>
        <tr r="AD34" s="8"/>
      </tp>
      <tp t="s">
        <v>LCC</v>
        <stp/>
        <stp>##V3_BDPV12</stp>
        <stp>023650AG9 CORP</stp>
        <stp>TICKER</stp>
        <stp>[USHY_Model_vs_462_04302013.xlsx]Model!R79C30_x0000__x0000_</stp>
        <tr r="AD79" s="8"/>
      </tp>
      <tp>
        <v>108.05500000000001</v>
        <stp/>
        <stp>##V3_BDPV12</stp>
        <stp>591709AL4 CORP</stp>
        <stp>PX_BID</stp>
        <stp>[USHY_Model_vs_462_04302013.xlsx]Model!R98C15_x0000__x0000_</stp>
        <tr r="O98" s="8"/>
      </tp>
      <tp>
        <v>74.227999999999994</v>
        <stp/>
        <stp>##V3_BDPV12</stp>
        <stp>549463AE7 CORP</stp>
        <stp>PX_BID</stp>
        <stp>[USHY_Model_vs_462_04302013.xlsx]Model!R14C15_x0000__x0000_</stp>
        <tr r="O14" s="8"/>
      </tp>
      <tp t="s">
        <v>9/15/2016</v>
        <stp/>
        <stp>##V3_BDPV12</stp>
        <stp>81211KAR1 CORP</stp>
        <stp>NXT_CALL_DT</stp>
        <stp>[USHY_Model_vs_462_04302013.xlsx]Model!R109C21_x0000__x0000_</stp>
        <tr r="U109" s="8"/>
      </tp>
      <tp>
        <v>154.5</v>
        <stp/>
        <stp>##V3_BDPV12</stp>
        <stp>53079EAR5 CORP</stp>
        <stp>PX_BID</stp>
        <stp>[USHY_Model_vs_462_04302013.xlsx]Model!R80C15_x0000__x0000_</stp>
        <tr r="O80" s="8"/>
      </tp>
      <tp t="s">
        <v>CXO</v>
        <stp/>
        <stp>##V3_BDPV12</stp>
        <stp>20605PAD3 CORP</stp>
        <stp>Ticker</stp>
        <stp>[USHY_Model_vs_462_04302013.xlsx]Model!R44C5_x0000__x0000_</stp>
        <tr r="E44" s="8"/>
      </tp>
      <tp t="s">
        <v>11/1/2015</v>
        <stp/>
        <stp>##V3_BDPV12</stp>
        <stp>867363AV5 CORP</stp>
        <stp>NXT_CALL_DT</stp>
        <stp>[USHY_Model_vs_462_04302013.xlsx]Model!R108C21_x0000__x0000_</stp>
        <tr r="U108" s="8"/>
      </tp>
      <tp t="s">
        <v>3/15/2017</v>
        <stp/>
        <stp>##V3_BDPV12</stp>
        <stp>983130AT2 CORP</stp>
        <stp>NXT_CALL_DT</stp>
        <stp>[USHY_Model_vs_462_04302013.xlsx]Model!R133C21_x0000__x0000_</stp>
        <tr r="U133" s="8"/>
      </tp>
      <tp t="s">
        <v>5/15/2015</v>
        <stp/>
        <stp>##V3_BDPV12</stp>
        <stp>723456AN9 CORP</stp>
        <stp>NXT_CALL_DT</stp>
        <stp>[USHY_Model_vs_462_04302013.xlsx]Model!R100C21_x0000__x0000_</stp>
        <tr r="U100" s="8"/>
      </tp>
      <tp t="s">
        <v>#N/A Field Not Applicable</v>
        <stp/>
        <stp>##V3_BDPV12</stp>
        <stp>25470XAJ4 CORP</stp>
        <stp>NXT_CALL_px</stp>
        <stp>[USHY_Model_vs_462_04302013.xlsx]Model!R48C22_x0000__x0000_</stp>
        <tr r="V48" s="8"/>
      </tp>
      <tp>
        <v>3.6629834300000002</v>
        <stp/>
        <stp>##V3_BDPV12</stp>
        <stp>XS0408620721 CORP</stp>
        <stp>INT_Acc</stp>
        <stp>[USHY_Model_vs_462_04302013.xlsx]Model!R82C23_x0000__x0000_</stp>
        <tr r="W82" s="8"/>
      </tp>
      <tp t="s">
        <v>TEX</v>
        <stp/>
        <stp>##V3_BDPV12</stp>
        <stp>880779AY9 Corp</stp>
        <stp>TICKER</stp>
        <stp>[USHY_Model_vs_462_04302013.xlsx]462!R85C2_x0000_C</stp>
        <tr r="B85" s="12"/>
      </tp>
      <tp t="s">
        <v>9/1/2015</v>
        <stp/>
        <stp>##V3_BDPV12</stp>
        <stp>624758AD0 CORP</stp>
        <stp>NXT_CALL_DT</stp>
        <stp>[USHY_Model_vs_462_04302013.xlsx]Model!R90C21_x0000__x0000_</stp>
        <tr r="U90" s="8"/>
      </tp>
      <tp>
        <v>-0.76908980526503268</v>
        <stp/>
        <stp>##V3_BDPV12</stp>
        <stp>458665AR7 CORP</stp>
        <stp>CNVX_OAS_BID</stp>
        <stp>[USHY_Model_vs_462_04302013.xlsx]Scraps!R21C18_x0000__x0000_</stp>
        <stp>PX_BID</stp>
        <stp>110</stp>
        <tr r="R21" s="11"/>
      </tp>
      <tp>
        <v>21.0750636</v>
        <stp/>
        <stp>##V3_BDPV12</stp>
        <stp>670849AA6 CORP</stp>
        <stp>YLD_CNV_BID</stp>
        <stp>[USHY_Model_vs_462_04302013.xlsx]Model!R96C16_x0000__x0000_</stp>
        <stp>PX_BID</stp>
        <stp>61.875</stp>
        <tr r="P96" s="8"/>
      </tp>
      <tp>
        <v>382.439697265625</v>
        <stp/>
        <stp>##V3_BDPV12</stp>
        <stp>624758AD0 CORP</stp>
        <stp>SPREAD_TO_TSY_BID</stp>
        <stp>[USHY_Model_vs_462_04302013.xlsx]Model!R90C17_x0000__x0000_</stp>
        <stp>PX_BID</stp>
        <stp>114.27</stp>
        <tr r="Q90" s="8"/>
      </tp>
      <tp>
        <v>435.72415161132812</v>
        <stp/>
        <stp>##V3_BDPV12</stp>
        <stp>536022AC0 CORP</stp>
        <stp>SPREAD_TO_TSY_BID</stp>
        <stp>[USHY_Model_vs_462_04302013.xlsx]Model!R81C17_x0000__x0000_</stp>
        <stp>PX_BID</stp>
        <stp>111.44</stp>
        <tr r="Q81" s="8"/>
      </tp>
      <tp t="s">
        <v>Ba2</v>
        <stp/>
        <stp>##V3_BDPV12</stp>
        <stp>XS0408620721 CORP</stp>
        <stp>RTG_moody_no_watch</stp>
        <stp>[USHY_Model_vs_462_04302013.xlsx]Model!R82C11_x0000__x0000_</stp>
        <tr r="K82" s="8"/>
      </tp>
      <tp t="s">
        <v>FMGAU</v>
        <stp/>
        <stp>##V3_BDPV12</stp>
        <stp>30251GAC1 CORP</stp>
        <stp>TICKER</stp>
        <stp>[USHY_Model_vs_462_04302013.xlsx]Model!R57C30_x0000__x0000_</stp>
        <tr r="AD57" s="8"/>
      </tp>
      <tp t="s">
        <v>CGGFP</v>
        <stp/>
        <stp>##V3_BDPV12</stp>
        <stp>204384AB7 CORP</stp>
        <stp>TICKER</stp>
        <stp>[USHY_Model_vs_462_04302013.xlsx]Model!R36C30_x0000__x0000_</stp>
        <tr r="AD36" s="8"/>
      </tp>
      <tp t="s">
        <v>GT</v>
        <stp/>
        <stp>##V3_BDPV12</stp>
        <stp>382550BB6 CORP</stp>
        <stp>TICKER</stp>
        <stp>[USHY_Model_vs_462_04302013.xlsx]Model!R60C30_x0000__x0000_</stp>
        <tr r="AD60" s="8"/>
      </tp>
      <tp t="s">
        <v>CCMO</v>
        <stp/>
        <stp>##V3_BDPV12</stp>
        <stp>184502AA0 CORP</stp>
        <stp>TICKER</stp>
        <stp>[USHY_Model_vs_462_04302013.xlsx]Model!R33C30_x0000__x0000_</stp>
        <tr r="AD33" s="8"/>
      </tp>
      <tp t="s">
        <v>KCI</v>
        <stp/>
        <stp>##V3_BDPV12</stp>
        <stp>17004RAA8 CORP</stp>
        <stp>TICKER</stp>
        <stp>[USHY_Model_vs_462_04302013.xlsx]Model!R77C30_x0000__x0000_</stp>
        <tr r="AD77" s="8"/>
      </tp>
      <tp t="s">
        <v>ETE</v>
        <stp/>
        <stp>##V3_BDPV12</stp>
        <stp>29273VAC4 CORP</stp>
        <stp>TICKER</stp>
        <stp>[USHY_Model_vs_462_04302013.xlsx]Model!R52C30_x0000__x0000_</stp>
        <tr r="AD52" s="8"/>
      </tp>
      <tp>
        <v>111.063</v>
        <stp/>
        <stp>##V3_BDPV12</stp>
        <stp>22818VAB3 CORP</stp>
        <stp>PX_BID</stp>
        <stp>[USHY_Model_vs_462_04302013.xlsx]Model!R32C15_x0000__x0000_</stp>
        <tr r="O32" s="8"/>
      </tp>
      <tp t="s">
        <v>CCO</v>
        <stp/>
        <stp>##V3_BDPV12</stp>
        <stp>18451QAH1 CORP</stp>
        <stp>TICKER</stp>
        <stp>[USHY_Model_vs_462_04302013.xlsx]Model!R35C30_x0000__x0000_</stp>
        <tr r="AD35" s="8"/>
      </tp>
      <tp t="s">
        <v>CTV</v>
        <stp/>
        <stp>##V3_BDPV12</stp>
        <stp>203372AH0 CORP</stp>
        <stp>TICKER</stp>
        <stp>[USHY_Model_vs_462_04302013.xlsx]Model!R43C30_x0000__x0000_</stp>
        <tr r="AD43" s="8"/>
      </tp>
      <tp t="s">
        <v>BRY</v>
        <stp/>
        <stp>##V3_BDPV12</stp>
        <stp>085789AE5 CORP</stp>
        <stp>TICKER</stp>
        <stp>[USHY_Model_vs_462_04302013.xlsx]Model!R29C30_x0000__x0000_</stp>
        <tr r="AD29" s="8"/>
      </tp>
      <tp t="s">
        <v>HILCRP</v>
        <stp/>
        <stp>##V3_BDPV12</stp>
        <stp>431318AJ3 CORP</stp>
        <stp>TICKER</stp>
        <stp>[USHY_Model_vs_462_04302013.xlsx]Model!R62C30_x0000__x0000_</stp>
        <tr r="AD62" s="8"/>
      </tp>
      <tp>
        <v>104.565</v>
        <stp/>
        <stp>##V3_BDPV12</stp>
        <stp>06985PAH3 CORP</stp>
        <stp>PX_BID</stp>
        <stp>[USHY_Model_vs_462_04302013.xlsx]Model!R22C15_x0000__x0000_</stp>
        <tr r="O22" s="8"/>
      </tp>
      <tp t="s">
        <v>LAMR</v>
        <stp/>
        <stp>##V3_BDPV12</stp>
        <stp>513075BB6 CORP</stp>
        <stp>TICKER</stp>
        <stp>[USHY_Model_vs_462_04302013.xlsx]Model!R78C30_x0000__x0000_</stp>
        <tr r="AD78" s="8"/>
      </tp>
      <tp t="s">
        <v>US</v>
        <stp/>
        <stp>##V3_BDPV12</stp>
        <stp>XS0319639232 CORP</stp>
        <stp>CNTRY_OF_RISK</stp>
        <stp>[USHY_Model_vs_462_04302013.xlsx]Model!R59C8_x0000__x0000_</stp>
        <tr r="H59" s="8"/>
      </tp>
      <tp>
        <v>109</v>
        <stp/>
        <stp>##V3_BDPV12</stp>
        <stp>55336TAC9 CORP</stp>
        <stp>PX_BID</stp>
        <stp>[USHY_Model_vs_462_04302013.xlsx]Model!R85C15_x0000__x0000_</stp>
        <tr r="O85" s="8"/>
      </tp>
      <tp t="s">
        <v>BEAV</v>
        <stp/>
        <stp>##V3_BDPV12</stp>
        <stp>055381AS6 CORP</stp>
        <stp>TICKER</stp>
        <stp>[USHY_Model_vs_462_04302013.xlsx]Model!R25C30_x0000__x0000_</stp>
        <tr r="AD25" s="8"/>
      </tp>
      <tp t="s">
        <v>CIT</v>
        <stp/>
        <stp>##V3_BDPV12</stp>
        <stp>125581GQ5 CORP</stp>
        <stp>TICKER</stp>
        <stp>[USHY_Model_vs_462_04302013.xlsx]Model!R40C30_x0000__x0000_</stp>
        <tr r="AD40" s="8"/>
      </tp>
      <tp t="s">
        <v>MOMENT</v>
        <stp/>
        <stp>##V3_BDPV12</stp>
        <stp>55336TAC9 CORP</stp>
        <stp>Ticker</stp>
        <stp>[USHY_Model_vs_462_04302013.xlsx]Model!R85C5_x0000_8</stp>
        <tr r="E85" s="8"/>
      </tp>
      <tp t="s">
        <v>MCRON</v>
        <stp/>
        <stp>##V3_BDPV12</stp>
        <stp>59870XAB6 CORP</stp>
        <stp>Ticker</stp>
        <stp>[USHY_Model_vs_462_04302013.xlsx]Model!R83C5_x0000__x0000_</stp>
        <tr r="E83" s="8"/>
      </tp>
      <tp>
        <v>103.313</v>
        <stp/>
        <stp>##V3_BDPV12</stp>
        <stp>740212AC9 CORP</stp>
        <stp>NXT_CALL_px</stp>
        <stp>[USHY_Model_vs_462_04302013.xlsx]Model!R99C22_x0000__x0000_</stp>
        <tr r="V99" s="8"/>
      </tp>
      <tp>
        <v>103.813</v>
        <stp/>
        <stp>##V3_BDPV12</stp>
        <stp>001546AL4 CORP</stp>
        <stp>NXT_CALL_px</stp>
        <stp>[USHY_Model_vs_462_04302013.xlsx]Model!R10C22_x0000__x0000_</stp>
        <tr r="V10" s="8"/>
      </tp>
      <tp>
        <v>104.063</v>
        <stp/>
        <stp>##V3_BDPV12</stp>
        <stp>458204AM6 CORP</stp>
        <stp>NXT_CALL_px</stp>
        <stp>[USHY_Model_vs_462_04302013.xlsx]Model!R71C22_x0000__x0000_</stp>
        <tr r="V71" s="8"/>
      </tp>
      <tp>
        <v>106.65600000000001</v>
        <stp/>
        <stp>##V3_BDPV12</stp>
        <stp>55336TAC9 CORP</stp>
        <stp>NXT_CALL_px</stp>
        <stp>[USHY_Model_vs_462_04302013.xlsx]Model!R85C22_x0000__x0000_</stp>
        <tr r="V85" s="8"/>
      </tp>
      <tp t="s">
        <v>SPF</v>
        <stp/>
        <stp>##V3_BDPV12</stp>
        <stp>85375CAX9 Corp</stp>
        <stp>TICKER</stp>
        <stp>[USHY_Model_vs_462_04302013.xlsx]462!R83C2_x0000__x0000_</stp>
        <tr r="B83" s="12"/>
      </tp>
      <tp>
        <v>7.75</v>
        <stp/>
        <stp>##V3_BDPV12</stp>
        <stp>832248AQ1 CORP</stp>
        <stp>CPN</stp>
        <stp>[USHY_Model_vs_462_04302013.xlsx]Model!R110C9_x0000__x0000_</stp>
        <tr r="I110" s="8"/>
      </tp>
      <tp t="s">
        <v>2/15/2014</v>
        <stp/>
        <stp>##V3_BDPV12</stp>
        <stp>014477AM5 CORP</stp>
        <stp>NXT_CALL_DT</stp>
        <stp>[USHY_Model_vs_462_04302013.xlsx]Model!R20C21_x0000__x0000_</stp>
        <tr r="U20" s="8"/>
      </tp>
      <tp>
        <v>8.375</v>
        <stp/>
        <stp>##V3_BDPV12</stp>
        <stp>81211KAR1 CORP</stp>
        <stp>CPN</stp>
        <stp>[USHY_Model_vs_462_04302013.xlsx]Model!R109C9_x0000__x0000_</stp>
        <tr r="I109" s="8"/>
      </tp>
      <tp t="s">
        <v>4/15/2015</v>
        <stp/>
        <stp>##V3_BDPV12</stp>
        <stp>536022AC0 CORP</stp>
        <stp>NXT_CALL_DT</stp>
        <stp>[USHY_Model_vs_462_04302013.xlsx]Model!R81C21_x0000__x0000_</stp>
        <tr r="U81" s="8"/>
      </tp>
      <tp t="s">
        <v>12/15/2015</v>
        <stp/>
        <stp>##V3_BDPV12</stp>
        <stp>67000XAM8 CORP</stp>
        <stp>NXT_CALL_DT</stp>
        <stp>[USHY_Model_vs_462_04302013.xlsx]Model!R64C21_x0000__x0000_</stp>
        <tr r="U64" s="8"/>
      </tp>
      <tp>
        <v>6</v>
        <stp/>
        <stp>##V3_BDPV12</stp>
        <stp>852061AS9 CORP</stp>
        <stp>CPN</stp>
        <stp>[USHY_Model_vs_462_04302013.xlsx]Model!R105C9_x0000__x0000_</stp>
        <tr r="I105" s="8"/>
      </tp>
      <tp t="s">
        <v>US</v>
        <stp/>
        <stp>##V3_BDPV12</stp>
        <stp>893647AQ0 CORP</stp>
        <stp>CNTRY_OF_RISK</stp>
        <stp>[USHY_Model_vs_462_04302013.xlsx]Model!R119C8_x0000__x0000_</stp>
        <tr r="H119" s="8"/>
      </tp>
      <tp>
        <v>323.03533935546875</v>
        <stp/>
        <stp>##V3_BDPV12</stp>
        <stp>983130AT2 CORP</stp>
        <stp>SPREAD_TO_TSY_BID</stp>
        <stp>[USHY_Model_vs_462_04302013.xlsx]Model!R133C17_x0000__x0000_</stp>
        <stp>PX_BID</stp>
        <stp>108.325</stp>
        <tr r="Q133" s="8"/>
      </tp>
      <tp t="s">
        <v>JAH</v>
        <stp/>
        <stp>##V3_BDPV12</stp>
        <stp>471109AE8 CORP</stp>
        <stp>TICKER</stp>
        <stp>[USHY_Model_vs_462_04302013.xlsx]Model!R74C30_x0000__x0000_</stp>
        <tr r="AD74" s="8"/>
      </tp>
      <tp t="s">
        <v>APAM</v>
        <stp/>
        <stp>##V3_BDPV12</stp>
        <stp>03754HAB0 CORP</stp>
        <stp>TICKER</stp>
        <stp>[USHY_Model_vs_462_04302013.xlsx]Model!R17C30_x0000__x0000_</stp>
        <tr r="AD17" s="8"/>
      </tp>
      <tp t="s">
        <v>BBDBCN</v>
        <stp/>
        <stp>##V3_BDPV12</stp>
        <stp>097751BF7 CORP</stp>
        <stp>TICKER</stp>
        <stp>[USHY_Model_vs_462_04302013.xlsx]Model!R23C30_x0000__x0000_</stp>
        <tr r="AD23" s="8"/>
      </tp>
      <tp t="s">
        <v>HNDLIN</v>
        <stp/>
        <stp>##V3_BDPV12</stp>
        <stp>67000XAM8 CORP</stp>
        <stp>TICKER</stp>
        <stp>[USHY_Model_vs_462_04302013.xlsx]Model!R64C30_x0000__x0000_</stp>
        <tr r="AD64" s="8"/>
      </tp>
      <tp t="s">
        <v>ARS</v>
        <stp/>
        <stp>##V3_BDPV12</stp>
        <stp>014477AM5 CORP</stp>
        <stp>TICKER</stp>
        <stp>[USHY_Model_vs_462_04302013.xlsx]Model!R20C30_x0000__x0000_</stp>
        <tr r="AD20" s="8"/>
      </tp>
      <tp>
        <v>109.27</v>
        <stp/>
        <stp>##V3_BDPV12</stp>
        <stp>06846NAC8 CORP</stp>
        <stp>PX_BID</stp>
        <stp>[USHY_Model_vs_462_04302013.xlsx]Model!R24C15_x0000__x0000_</stp>
        <tr r="O24" s="8"/>
      </tp>
      <tp t="s">
        <v>#N/A Field Not Applicable</v>
        <stp/>
        <stp>##V3_BDPV12</stp>
        <stp>85375CBB6 CORP</stp>
        <stp>NXT_CALL_DT</stp>
        <stp>[USHY_Model_vs_462_04302013.xlsx]Model!R114C21_x0000__x0000_</stp>
        <tr r="U114" s="8"/>
      </tp>
      <tp>
        <v>102.87500000000001</v>
        <stp/>
        <stp>##V3_BDPV12</stp>
        <stp>1248EPBC6 CORP</stp>
        <stp>NXT_CALL_px</stp>
        <stp>[USHY_Model_vs_462_04302013.xlsx]Model!R39C22_x0000__x0000_</stp>
        <tr r="V39" s="8"/>
      </tp>
      <tp>
        <v>109</v>
        <stp/>
        <stp>##V3_BDPV12</stp>
        <stp>018804AP9 CORP</stp>
        <stp>PX_BID</stp>
        <stp>[USHY_Model_vs_462_04302013.xlsx]Model!R21C15_x0000__x0000_</stp>
        <tr r="O21" s="8"/>
      </tp>
      <tp t="s">
        <v>HOS</v>
        <stp/>
        <stp>##V3_BDPV12</stp>
        <stp>440543AP1 CORP</stp>
        <stp>TICKER</stp>
        <stp>[USHY_Model_vs_462_04302013.xlsx]Model!R66C30_x0000__x0000_</stp>
        <tr r="AD66" s="8"/>
      </tp>
      <tp t="s">
        <v>CPN</v>
        <stp/>
        <stp>##V3_BDPV12</stp>
        <stp>131347BS4 CORP</stp>
        <stp>TICKER</stp>
        <stp>[USHY_Model_vs_462_04302013.xlsx]Model!R42C30_x0000__x0000_</stp>
        <tr r="AD42" s="8"/>
      </tp>
      <tp>
        <v>109.649</v>
        <stp/>
        <stp>##V3_BDPV12</stp>
        <stp>058498AQ9 CORP</stp>
        <stp>PX_BID</stp>
        <stp>[USHY_Model_vs_462_04302013.xlsx]Model!R26C15_x0000__x0000_</stp>
        <tr r="O26" s="8"/>
      </tp>
      <tp>
        <v>7.2086246000000003</v>
        <stp/>
        <stp>##V3_BDPV12</stp>
        <stp>458204AM6 CORP</stp>
        <stp>YLD_CNV_BID</stp>
        <stp>[USHY_Model_vs_462_04302013.xlsx]Model!R71C16_x0000__x0000_</stp>
        <stp>PX_BID</stp>
        <stp>105.5</stp>
        <tr r="P71" s="8"/>
      </tp>
      <tp t="s">
        <v>BAS</v>
        <stp/>
        <stp>##V3_BDPV12</stp>
        <stp>06985PAH3 CORP</stp>
        <stp>Ticker</stp>
        <stp>[USHY_Model_vs_462_04302013.xlsx]Model!R22C5_x0000__x0000_</stp>
        <tr r="E22" s="8"/>
      </tp>
      <tp t="s">
        <v>TEX     US</v>
        <stp/>
        <stp>##V3_BDPV12</stp>
        <stp>880779AY9 CORP</stp>
        <stp>BOND_TO_EQY_TICKER</stp>
        <stp>[USHY_Model_vs_462_04302013.xlsx]Model!R120C29_x0000__x0000_</stp>
        <tr r="AC120" s="8"/>
      </tp>
      <tp t="s">
        <v>BZH</v>
        <stp/>
        <stp>##V3_BDPV12</stp>
        <stp>07556QBC8 CORP</stp>
        <stp>Ticker</stp>
        <stp>[USHY_Model_vs_462_04302013.xlsx]Model!R30C5_x0000__x0000_</stp>
        <tr r="E30" s="8"/>
      </tp>
      <tp t="s">
        <v>IRM</v>
        <stp/>
        <stp>##V3_BDPV12</stp>
        <stp>46284PAP9 CORP</stp>
        <stp>Ticker</stp>
        <stp>[USHY_Model_vs_462_04302013.xlsx]Model!R72C5_x0000__x0000_</stp>
        <tr r="E72" s="8"/>
      </tp>
      <tp>
        <v>104.00000000000001</v>
        <stp/>
        <stp>##V3_BDPV12</stp>
        <stp>431318AJ3 CORP</stp>
        <stp>NXT_CALL_px</stp>
        <stp>[USHY_Model_vs_462_04302013.xlsx]Model!R62C22_x0000__x0000_</stp>
        <tr r="V62" s="8"/>
      </tp>
      <tp>
        <v>103.37500000000001</v>
        <stp/>
        <stp>##V3_BDPV12</stp>
        <stp>120111BL2 CORP</stp>
        <stp>NXT_CALL_px</stp>
        <stp>[USHY_Model_vs_462_04302013.xlsx]Model!R27C22_x0000__x0000_</stp>
        <tr r="V27" s="8"/>
      </tp>
      <tp>
        <v>104.12500000000001</v>
        <stp/>
        <stp>##V3_BDPV12</stp>
        <stp>203372AH0 CORP</stp>
        <stp>NXT_CALL_px</stp>
        <stp>[USHY_Model_vs_462_04302013.xlsx]Model!R43C22_x0000__x0000_</stp>
        <tr r="V43" s="8"/>
      </tp>
      <tp t="s">
        <v>#N/A Field Not Applicable</v>
        <stp/>
        <stp>##V3_BDPV12</stp>
        <stp>48666KAN9 CORP</stp>
        <stp>NXT_CALL_px</stp>
        <stp>[USHY_Model_vs_462_04302013.xlsx]Model!R76C22_x0000__x0000_</stp>
        <tr r="V76" s="8"/>
      </tp>
      <tp>
        <v>104.438</v>
        <stp/>
        <stp>##V3_BDPV12</stp>
        <stp>428303AJ0 CORP</stp>
        <stp>NXT_CALL_px</stp>
        <stp>[USHY_Model_vs_462_04302013.xlsx]Model!R69C22_x0000__x0000_</stp>
        <tr r="V69" s="8"/>
      </tp>
      <tp t="s">
        <v>10/15/2015</v>
        <stp/>
        <stp>##V3_BDPV12</stp>
        <stp>893647AQ0 CORP</stp>
        <stp>NXT_CALL_DT</stp>
        <stp>[USHY_Model_vs_462_04302013.xlsx]Model!R119C21_x0000__x0000_</stp>
        <tr r="U119" s="8"/>
      </tp>
      <tp t="s">
        <v>4/1/2017</v>
        <stp/>
        <stp>##V3_BDPV12</stp>
        <stp>896818AG6 CORP</stp>
        <stp>NXT_CALL_DT</stp>
        <stp>[USHY_Model_vs_462_04302013.xlsx]Model!R121C21_x0000__x0000_</stp>
        <tr r="U121" s="8"/>
      </tp>
      <tp>
        <v>-1.0680802535087106</v>
        <stp/>
        <stp>##V3_BDPV12</stp>
        <stp>120111BL2 CORP</stp>
        <stp>CNVX_OAS_BID</stp>
        <stp>[USHY_Model_vs_462_04302013.xlsx]Model!R27C19_x0000__x0000_</stp>
        <stp>PX_BID</stp>
        <stp>110.625</stp>
        <tr r="S27" s="8"/>
      </tp>
      <tp t="s">
        <v>IRM</v>
        <stp/>
        <stp>##V3_BDPV12</stp>
        <stp>46284PAP9 Corp</stp>
        <stp>TICKER</stp>
        <stp>[USHY_Model_vs_462_04302013.xlsx]462!R53C2_x0000__x0000_</stp>
        <tr r="B53" s="12"/>
      </tp>
      <tp t="s">
        <v>US</v>
        <stp/>
        <stp>##V3_BDPV12</stp>
        <stp>882491AQ6 CORP</stp>
        <stp>CNTRY_OF_RISK</stp>
        <stp>[USHY_Model_vs_462_04302013.xlsx]Model!R124C8_x0000__x0000_</stp>
        <tr r="H124" s="8"/>
      </tp>
      <tp t="s">
        <v>6/15/2016</v>
        <stp/>
        <stp>##V3_BDPV12</stp>
        <stp>464592AN4 CORP</stp>
        <stp>NXT_CALL_DT</stp>
        <stp>[USHY_Model_vs_462_04302013.xlsx]Model!R73C21_x0000__x0000_</stp>
        <tr r="U73" s="8"/>
      </tp>
      <tp>
        <v>102.438</v>
        <stp/>
        <stp>##V3_BDPV12</stp>
        <stp>00434NAA3 CORP</stp>
        <stp>NXT_CALL_px</stp>
        <stp>[USHY_Model_vs_462_04302013.xlsx]Model!R8C22_x0000__x0000_</stp>
        <tr r="V8" s="8"/>
      </tp>
      <tp>
        <v>446.61309814453125</v>
        <stp/>
        <stp>##V3_BDPV12</stp>
        <stp>29977HAB6 CORP</stp>
        <stp>SPREAD_TO_TSY_BID</stp>
        <stp>[USHY_Model_vs_462_04302013.xlsx]Model!R51C17_x0000__x0000_</stp>
        <stp>PX_BID</stp>
        <stp>116.75</stp>
        <tr r="Q51" s="8"/>
      </tp>
      <tp>
        <v>454.6954345703125</v>
        <stp/>
        <stp>##V3_BDPV12</stp>
        <stp>18911MAD3 CORP</stp>
        <stp>SPREAD_TO_TSY_BID</stp>
        <stp>[USHY_Model_vs_462_04302013.xlsx]Model!R41C17_x0000__x0000_</stp>
        <stp>PX_BID</stp>
        <stp>109.75</stp>
        <tr r="Q41" s="8"/>
      </tp>
      <tp t="s">
        <v>ANR</v>
        <stp/>
        <stp>##V3_BDPV12</stp>
        <stp>02076XAC6 CORP</stp>
        <stp>TICKER</stp>
        <stp>[USHY_Model_vs_462_04302013.xlsx]Model!R16C30_x0000__x0000_</stp>
        <tr r="AD16" s="8"/>
      </tp>
      <tp>
        <v>114.27</v>
        <stp/>
        <stp>##V3_BDPV12</stp>
        <stp>624758AD0 CORP</stp>
        <stp>PX_BID</stp>
        <stp>[USHY_Model_vs_462_04302013.xlsx]Model!R90C15_x0000__x0000_</stp>
        <tr r="O90" s="8"/>
      </tp>
      <tp t="s">
        <v>BMCAUS</v>
        <stp/>
        <stp>##V3_BDPV12</stp>
        <stp>120111BL2 CORP</stp>
        <stp>TICKER</stp>
        <stp>[USHY_Model_vs_462_04302013.xlsx]Model!R27C30_x0000__x0000_</stp>
        <tr r="AD27" s="8"/>
      </tp>
      <tp t="s">
        <v>AMD</v>
        <stp/>
        <stp>##V3_BDPV12</stp>
        <stp>007903AU1 CORP</stp>
        <stp>Ticker</stp>
        <stp>[USHY_Model_vs_462_04302013.xlsx]Scraps!R7C5_x0000_0</stp>
        <tr r="E7" s="11"/>
      </tp>
      <tp>
        <v>109.75</v>
        <stp/>
        <stp>##V3_BDPV12</stp>
        <stp>18911MAD3 CORP</stp>
        <stp>PX_BID</stp>
        <stp>[USHY_Model_vs_462_04302013.xlsx]Model!R41C15_x0000__x0000_</stp>
        <tr r="O41" s="8"/>
      </tp>
      <tp t="s">
        <v>JBSSBZ</v>
        <stp/>
        <stp>##V3_BDPV12</stp>
        <stp>466112AH2 CORP</stp>
        <stp>TICKER</stp>
        <stp>[USHY_Model_vs_462_04302013.xlsx]Model!R75C30_x0000__x0000_</stp>
        <tr r="AD75" s="8"/>
      </tp>
      <tp t="s">
        <v>APU</v>
        <stp/>
        <stp>##V3_BDPV12</stp>
        <stp>03077JAA8 CORP</stp>
        <stp>TICKER</stp>
        <stp>[USHY_Model_vs_462_04302013.xlsx]Model!R19C30_x0000__x0000_</stp>
        <tr r="AD19" s="8"/>
      </tp>
      <tp>
        <v>112.75</v>
        <stp/>
        <stp>##V3_BDPV12</stp>
        <stp>35803QAA5 CORP</stp>
        <stp>PX_BID</stp>
        <stp>[USHY_Model_vs_462_04302013.xlsx]Model!R56C15_x0000__x0000_</stp>
        <tr r="O56" s="8"/>
      </tp>
      <tp t="s">
        <v>NCR</v>
        <stp/>
        <stp>##V3_BDPV12</stp>
        <stp>62886EAE8 CORP</stp>
        <stp>TICKER</stp>
        <stp>[USHY_Model_vs_462_04302013.xlsx]Model!R93C30_x0000__x0000_</stp>
        <tr r="AD93" s="8"/>
      </tp>
      <tp t="s">
        <v>KBH</v>
        <stp/>
        <stp>##V3_BDPV12</stp>
        <stp>48666KAN9 CORP</stp>
        <stp>TICKER</stp>
        <stp>[USHY_Model_vs_462_04302013.xlsx]Model!R76C30_x0000__x0000_</stp>
        <tr r="AD76" s="8"/>
      </tp>
      <tp t="s">
        <v>CYH</v>
        <stp/>
        <stp>##V3_BDPV12</stp>
        <stp>12543DAQ3 CORP</stp>
        <stp>TICKER</stp>
        <stp>[USHY_Model_vs_462_04302013.xlsx]Model!R45C30_x0000__x0000_</stp>
        <tr r="AD45" s="8"/>
      </tp>
      <tp t="s">
        <v>HUN</v>
        <stp/>
        <stp>##V3_BDPV12</stp>
        <stp>44701QAX0 CORP</stp>
        <stp>TICKER</stp>
        <stp>[USHY_Model_vs_462_04302013.xlsx]Model!R68C30_x0000__x0000_</stp>
        <tr r="AD68" s="8"/>
      </tp>
      <tp t="s">
        <v>MTNA</v>
        <stp/>
        <stp>##V3_BDPV12</stp>
        <stp>03938LAX2 CORP</stp>
        <stp>TICKER</stp>
        <stp>[USHY_Model_vs_462_04302013.xlsx]Model!R89C30_x0000__x0000_</stp>
        <tr r="AD89" s="8"/>
      </tp>
      <tp t="s">
        <v>MTNA</v>
        <stp/>
        <stp>##V3_BDPV12</stp>
        <stp>03938LAP9 CORP</stp>
        <stp>TICKER</stp>
        <stp>[USHY_Model_vs_462_04302013.xlsx]Model!R88C30_x0000__x0000_</stp>
        <tr r="AD88" s="8"/>
      </tp>
      <tp>
        <v>533.2314453125</v>
        <stp/>
        <stp>##V3_BDPV12</stp>
        <stp>29269QAA5 CORP</stp>
        <stp>SPREAD_TO_TSY_BID</stp>
        <stp>[USHY_Model_vs_462_04302013.xlsx]Model!R125C17_x0000__x0000_</stp>
        <stp>PX_BID</stp>
        <stp>114.75</stp>
        <tr r="Q125" s="8"/>
      </tp>
      <tp>
        <v>4.4399481769774728E-2</v>
        <stp/>
        <stp>##V3_BDPV12</stp>
        <stp>82088KAB4 CORP</stp>
        <stp>CNVX_BID</stp>
        <stp>[USHY_Model_vs_462_04302013.xlsx]Model!R112C20_x0000__x0000_</stp>
        <stp>PX_BID</stp>
        <stp>113.75</stp>
        <tr r="T112" s="8"/>
      </tp>
      <tp t="s">
        <v>AMGFIN</v>
        <stp/>
        <stp>##V3_BDPV12</stp>
        <stp>85171RAA2 CORP</stp>
        <stp>Ticker</stp>
        <stp>[USHY_Model_vs_462_04302013.xlsx]Model!R15C5_x0000__x0000_</stp>
        <tr r="E15" s="8"/>
      </tp>
      <tp>
        <v>105.71900000000001</v>
        <stp/>
        <stp>##V3_BDPV12</stp>
        <stp>18451QAH1 CORP</stp>
        <stp>NXT_CALL_px</stp>
        <stp>[USHY_Model_vs_462_04302013.xlsx]Model!R35C22_x0000__x0000_</stp>
        <tr r="V35" s="8"/>
      </tp>
      <tp t="s">
        <v>4/1/2016</v>
        <stp/>
        <stp>##V3_BDPV12</stp>
        <stp>882330AM5 CORP</stp>
        <stp>NXT_CALL_DT</stp>
        <stp>[USHY_Model_vs_462_04302013.xlsx]Model!R126C21_x0000__x0000_</stp>
        <tr r="U126" s="8"/>
      </tp>
      <tp t="s">
        <v>URI</v>
        <stp/>
        <stp>##V3_BDPV12</stp>
        <stp>911365AZ7 Corp</stp>
        <stp>TICKER</stp>
        <stp>[USHY_Model_vs_462_04302013.xlsx]462!R91C2_x0000__x0000_</stp>
        <tr r="B91" s="12"/>
      </tp>
      <tp>
        <v>4.8725336807987745</v>
        <stp/>
        <stp>##V3_BDPV12</stp>
        <stp>127693AG4 CORP</stp>
        <stp>DUR_ADJ_BID</stp>
        <stp>[USHY_Model_vs_462_04302013.xlsx]Model!R46C18_x0000__x0000_</stp>
        <stp>PX_BID</stp>
        <stp>97.75</stp>
        <tr r="R46" s="8"/>
      </tp>
      <tp>
        <v>338.58135986328125</v>
        <stp/>
        <stp>##V3_BDPV12</stp>
        <stp>896818AG6 CORP</stp>
        <stp>SPREAD_TO_TSY_BID</stp>
        <stp>[USHY_Model_vs_462_04302013.xlsx]Model!R121C17_x0000__x0000_</stp>
        <stp>PX_BID</stp>
        <stp>103.25</stp>
        <tr r="Q121" s="8"/>
      </tp>
      <tp>
        <v>106.188</v>
        <stp/>
        <stp>##V3_BDPV12</stp>
        <stp>466112AH2 CORP</stp>
        <stp>NXT_CALL_px</stp>
        <stp>[USHY_Model_vs_462_04302013.xlsx]Model!R75C22_x0000__x0000_</stp>
        <tr r="V75" s="8"/>
      </tp>
      <tp t="s">
        <v>F</v>
        <stp/>
        <stp>##V3_BDPV12</stp>
        <stp>345370BZ2 Corp</stp>
        <stp>TICKER</stp>
        <stp>[USHY_Model_vs_462_04302013.xlsx]462!R36C2_x0000__x0000_</stp>
        <tr r="B36" s="12"/>
      </tp>
      <tp>
        <v>107.5</v>
        <stp/>
        <stp>##V3_BDPV12</stp>
        <stp>60877UBA4 CORP</stp>
        <stp>NXT_CALL_px</stp>
        <stp>[USHY_Model_vs_462_04302013.xlsx]Model!R86C22_x0000__x0000_</stp>
        <tr r="V86" s="8"/>
      </tp>
      <tp t="s">
        <v>#N/A Field Not Applicable</v>
        <stp/>
        <stp>##V3_BDPV12</stp>
        <stp>832248AQ1 CORP</stp>
        <stp>NXT_CALL_DT</stp>
        <stp>[USHY_Model_vs_462_04302013.xlsx]Model!R110C21_x0000__x0000_</stp>
        <tr r="U110" s="8"/>
      </tp>
      <tp>
        <v>-1.5201259846148669</v>
        <stp/>
        <stp>##V3_BDPV12</stp>
        <stp>428303AJ0 CORP</stp>
        <stp>CNVX_OAS_BID</stp>
        <stp>[USHY_Model_vs_462_04302013.xlsx]Model!R69C19_x0000__x0000_</stp>
        <stp>PX_BID</stp>
        <stp>106.375</stp>
        <tr r="S69" s="8"/>
      </tp>
      <tp>
        <v>-1.0952277160433712</v>
        <stp/>
        <stp>##V3_BDPV12</stp>
        <stp>014477AM5 CORP</stp>
        <stp>CNVX_OAS_BID</stp>
        <stp>[USHY_Model_vs_462_04302013.xlsx]Model!R20C19_x0000__x0000_</stp>
        <stp>PX_BID</stp>
        <stp>108.375</stp>
        <tr r="S20" s="8"/>
      </tp>
      <tp>
        <v>52494519531.25</v>
        <stp/>
        <stp>##V3_BDPV12</stp>
        <stp>F EQUITY</stp>
        <stp>CUR_MKT_CAP</stp>
        <stp>[USHY_Model_vs_462_04302013.xlsx]Model!R53C32_x0000__x0000_</stp>
        <tr r="AF53" s="8"/>
      </tp>
      <tp t="s">
        <v>5/15/2016</v>
        <stp/>
        <stp>##V3_BDPV12</stp>
        <stp>806261AE3 CORP</stp>
        <stp>NXT_CALL_DT</stp>
        <stp>[USHY_Model_vs_462_04302013.xlsx]Model!R111C21_x0000__x0000_</stp>
        <tr r="U111" s="8"/>
      </tp>
      <tp>
        <v>103.188</v>
        <stp/>
        <stp>##V3_BDPV12</stp>
        <stp>247916AC3 CORP</stp>
        <stp>NXT_CALL_px</stp>
        <stp>[USHY_Model_vs_462_04302013.xlsx]Model!R49C22_x0000__x0000_</stp>
        <tr r="V49" s="8"/>
      </tp>
      <tp t="s">
        <v>2/15/2016</v>
        <stp/>
        <stp>##V3_BDPV12</stp>
        <stp>59870XAB6 CORP</stp>
        <stp>NXT_CALL_DT</stp>
        <stp>[USHY_Model_vs_462_04302013.xlsx]Model!R83C21_x0000__x0000_</stp>
        <tr r="U83" s="8"/>
      </tp>
      <tp>
        <v>6.625</v>
        <stp/>
        <stp>##V3_BDPV12</stp>
        <stp>867363AV5 CORP</stp>
        <stp>CPN</stp>
        <stp>[USHY_Model_vs_462_04302013.xlsx]Model!R108C9_x0000__x0000_</stp>
        <tr r="I108" s="8"/>
      </tp>
      <tp>
        <v>5.375</v>
        <stp/>
        <stp>##V3_BDPV12</stp>
        <stp>983130AT2 CORP</stp>
        <stp>CPN</stp>
        <stp>[USHY_Model_vs_462_04302013.xlsx]Model!R133C9_x0000__x0000_</stp>
        <tr r="I133" s="8"/>
      </tp>
      <tp>
        <v>9.25</v>
        <stp/>
        <stp>##V3_BDPV12</stp>
        <stp>882491AQ6 CORP</stp>
        <stp>CPN</stp>
        <stp>[USHY_Model_vs_462_04302013.xlsx]Model!R124C9_x0000__x0000_</stp>
        <tr r="I124" s="8"/>
      </tp>
      <tp t="s">
        <v>US</v>
        <stp/>
        <stp>##V3_BDPV12</stp>
        <stp>912909AG3 CORP</stp>
        <stp>CNTRY_OF_RISK</stp>
        <stp>[USHY_Model_vs_462_04302013.xlsx]Model!R134C8_x0000__x0000_</stp>
        <tr r="H134" s="8"/>
      </tp>
      <tp t="s">
        <v>US</v>
        <stp/>
        <stp>##V3_BDPV12</stp>
        <stp>983130AT2 CORP</stp>
        <stp>CNTRY_OF_RISK</stp>
        <stp>[USHY_Model_vs_462_04302013.xlsx]Model!R133C8_x0000__x0000_</stp>
        <tr r="H133" s="8"/>
      </tp>
      <tp t="s">
        <v>US</v>
        <stp/>
        <stp>##V3_BDPV12</stp>
        <stp>882330AM5 CORP</stp>
        <stp>CNTRY_OF_RISK</stp>
        <stp>[USHY_Model_vs_462_04302013.xlsx]Model!R126C8_x0000__x0000_</stp>
        <tr r="H126" s="8"/>
      </tp>
      <tp>
        <v>3.4295270000000002</v>
        <stp/>
        <stp>##V3_BDPV12</stp>
        <stp>458665AR7 CORP</stp>
        <stp>YLD_CNV_BID</stp>
        <stp>[USHY_Model_vs_462_04302013.xlsx]Scraps!R21C15_x0000__x0000_</stp>
        <stp>PX_BID</stp>
        <stp>110</stp>
        <tr r="O21" s="11"/>
      </tp>
      <tp t="s">
        <v>10/1/2015</v>
        <stp/>
        <stp>##V3_BDPV12</stp>
        <stp>06846NAC8 CORP</stp>
        <stp>NXT_CALL_DT</stp>
        <stp>[USHY_Model_vs_462_04302013.xlsx]Scraps!R11C20_x0000__x0000_</stp>
        <tr r="T11" s="11"/>
      </tp>
      <tp>
        <v>373.51522827148437</v>
        <stp/>
        <stp>##V3_BDPV12</stp>
        <stp>20605PAD3 CORP</stp>
        <stp>SPREAD_TO_TSY_BID</stp>
        <stp>[USHY_Model_vs_462_04302013.xlsx]Model!R44C17_x0000__x0000_</stp>
        <stp>PX_BID</stp>
        <stp>106.25</stp>
        <tr r="Q44" s="8"/>
      </tp>
      <tp t="s">
        <v>5/31/2013</v>
        <stp/>
        <stp>##V3_BDPV12</stp>
        <stp>346091AZ4 CORP</stp>
        <stp>NXT_CALL_DT</stp>
        <stp>[USHY_Model_vs_462_04302013.xlsx]Scraps!R19C20_x0000__x0000_</stp>
        <tr r="T19" s="11"/>
      </tp>
      <tp>
        <v>349.07199096679687</v>
        <stp/>
        <stp>##V3_BDPV12</stp>
        <stp>15672WAA2 CORP</stp>
        <stp>SPREAD_TO_TSY_BID</stp>
        <stp>[USHY_Model_vs_462_04302013.xlsx]Scraps!R16C16_x0000__x0000_</stp>
        <stp>PX_BID</stp>
        <stp>106.875</stp>
        <tr r="P16" s="11"/>
      </tp>
      <tp t="s">
        <v>#N/A Field Not Applicable</v>
        <stp/>
        <stp>##V3_BDPV12</stp>
        <stp>78442FEL8 CORP</stp>
        <stp>NXT_CALL_DT</stp>
        <stp>[USHY_Model_vs_462_04302013.xlsx]Model!R113C21_x0000__x0000_</stp>
        <tr r="U113" s="8"/>
      </tp>
      <tp t="s">
        <v>AMGFIN</v>
        <stp/>
        <stp>##V3_BDPV12</stp>
        <stp>85171RAA2 CORP</stp>
        <stp>TICKER</stp>
        <stp>[USHY_Model_vs_462_04302013.xlsx]Model!R15C30_x0000__x0000_</stp>
        <tr r="AD15" s="8"/>
      </tp>
      <tp t="s">
        <v>FLI</v>
        <stp/>
        <stp>##V3_BDPV12</stp>
        <stp>12545DAB4 CORP</stp>
        <stp>TICKER</stp>
        <stp>[USHY_Model_vs_462_04302013.xlsx]Model!R55C30_x0000__x0000_</stp>
        <tr r="AD55" s="8"/>
      </tp>
      <tp t="s">
        <v>HOLX</v>
        <stp/>
        <stp>##V3_BDPV12</stp>
        <stp>436440AD3 CORP</stp>
        <stp>TICKER</stp>
        <stp>[USHY_Model_vs_462_04302013.xlsx]Model!R65C30_x0000__x0000_</stp>
        <tr r="AD65" s="8"/>
      </tp>
      <tp t="s">
        <v>DISH</v>
        <stp/>
        <stp>##V3_BDPV12</stp>
        <stp>25470XAJ4 CORP</stp>
        <stp>TICKER</stp>
        <stp>[USHY_Model_vs_462_04302013.xlsx]Model!R48C30_x0000__x0000_</stp>
        <tr r="AD48" s="8"/>
      </tp>
      <tp t="s">
        <v>MCRON</v>
        <stp/>
        <stp>##V3_BDPV12</stp>
        <stp>59870XAB6 CORP</stp>
        <stp>TICKER</stp>
        <stp>[USHY_Model_vs_462_04302013.xlsx]Model!R83C30_x0000__x0000_</stp>
        <tr r="AD83" s="8"/>
      </tp>
      <tp t="s">
        <v>AKS</v>
        <stp/>
        <stp>##V3_BDPV12</stp>
        <stp>001546AL4 CORP</stp>
        <stp>TICKER</stp>
        <stp>[USHY_Model_vs_462_04302013.xlsx]Model!R10C30_x0000__x0000_</stp>
        <tr r="AD10" s="8"/>
      </tp>
      <tp>
        <v>113</v>
        <stp/>
        <stp>##V3_BDPV12</stp>
        <stp>428040CG2 CORP</stp>
        <stp>PX_BID</stp>
        <stp>[USHY_Model_vs_462_04302013.xlsx]Model!R67C15_x0000__x0000_</stp>
        <tr r="O67" s="8"/>
      </tp>
      <tp t="s">
        <v>4/15/2017</v>
        <stp/>
        <stp>##V3_BDPV12</stp>
        <stp>90321NAC6 CORP</stp>
        <stp>NXT_CALL_DT</stp>
        <stp>[USHY_Model_vs_462_04302013.xlsx]Model!R128C21_x0000__x0000_</stp>
        <tr r="U128" s="8"/>
      </tp>
      <tp t="s">
        <v>NAV</v>
        <stp/>
        <stp>##V3_BDPV12</stp>
        <stp>63934EAM0 CORP</stp>
        <stp>TICKER</stp>
        <stp>[USHY_Model_vs_462_04302013.xlsx]Model!R92C30_x0000__x0000_</stp>
        <tr r="AD92" s="8"/>
      </tp>
      <tp>
        <v>116.75</v>
        <stp/>
        <stp>##V3_BDPV12</stp>
        <stp>29977HAB6 CORP</stp>
        <stp>PX_BID</stp>
        <stp>[USHY_Model_vs_462_04302013.xlsx]Model!R51C15_x0000__x0000_</stp>
        <tr r="O51" s="8"/>
      </tp>
      <tp t="s">
        <v>12/1/2015</v>
        <stp/>
        <stp>##V3_BDPV12</stp>
        <stp>29269QAA5 CORP</stp>
        <stp>NXT_CALL_DT</stp>
        <stp>[USHY_Model_vs_462_04302013.xlsx]Model!R125C21_x0000__x0000_</stp>
        <tr r="U125" s="8"/>
      </tp>
      <tp t="s">
        <v>CAR</v>
        <stp/>
        <stp>##V3_BDPV12</stp>
        <stp>053773AU1 CORP</stp>
        <stp>TICKER</stp>
        <stp>[USHY_Model_vs_462_04302013.xlsx]Model!R31C30_x0000__x0000_</stp>
        <tr r="AD31" s="8"/>
      </tp>
      <tp>
        <v>107.25</v>
        <stp/>
        <stp>##V3_BDPV12</stp>
        <stp>23918KAP3 CORP</stp>
        <stp>PX_BID</stp>
        <stp>[USHY_Model_vs_462_04302013.xlsx]Model!R50C15_x0000__x0000_</stp>
        <tr r="O50" s="8"/>
      </tp>
      <tp t="s">
        <v>#N/A Field Not Applicable</v>
        <stp/>
        <stp>##V3_BDPV12</stp>
        <stp>92241TAG7 CORP</stp>
        <stp>NXT_CALL_DT</stp>
        <stp>[USHY_Model_vs_462_04302013.xlsx]Model!R132C21_x0000__x0000_</stp>
        <tr r="U132" s="8"/>
      </tp>
      <tp t="s">
        <v>FMEGR</v>
        <stp/>
        <stp>##V3_BDPV12</stp>
        <stp>35803QAA5 CORP</stp>
        <stp>Ticker</stp>
        <stp>[USHY_Model_vs_462_04302013.xlsx]Model!R56C5_x0000__x0000_</stp>
        <tr r="E56" s="8"/>
      </tp>
      <tp t="s">
        <v>CAL     US</v>
        <stp/>
        <stp>##V3_BDPV12</stp>
        <stp>210805DT1 CORP</stp>
        <stp>BOND_TO_EQY_TICKER</stp>
        <stp>[USHY_Model_vs_462_04302013.xlsx]Model!R127C29_x0000__x0000_</stp>
        <tr r="AC127" s="8"/>
      </tp>
      <tp t="s">
        <v>CCK</v>
        <stp/>
        <stp>##V3_BDPV12</stp>
        <stp>22818VAB3 CORP</stp>
        <stp>Ticker</stp>
        <stp>[USHY_Model_vs_462_04302013.xlsx]Model!R32C5_x0000__x0000_</stp>
        <tr r="E32" s="8"/>
      </tp>
      <tp t="s">
        <v>TSO     US</v>
        <stp/>
        <stp>##V3_BDPV12</stp>
        <stp>881609AZ4 CORP</stp>
        <stp>BOND_TO_EQY_TICKER</stp>
        <stp>[USHY_Model_vs_462_04302013.xlsx]Model!R122C29_x0000__x0000_</stp>
        <tr r="AC122" s="8"/>
      </tp>
      <tp>
        <v>105.813</v>
        <stp/>
        <stp>##V3_BDPV12</stp>
        <stp>59870XAB6 CORP</stp>
        <stp>NXT_CALL_px</stp>
        <stp>[USHY_Model_vs_462_04302013.xlsx]Model!R83C22_x0000__x0000_</stp>
        <tr r="V83" s="8"/>
      </tp>
      <tp t="s">
        <v>2/1/2015</v>
        <stp/>
        <stp>##V3_BDPV12</stp>
        <stp>466112AH2 CORP</stp>
        <stp>NXT_CALL_DT</stp>
        <stp>[USHY_Model_vs_462_04302013.xlsx]Model!R75C21_x0000__x0000_</stp>
        <tr r="U75" s="8"/>
      </tp>
      <tp t="s">
        <v>10/15/2015</v>
        <stp/>
        <stp>##V3_BDPV12</stp>
        <stp>60877UBA4 CORP</stp>
        <stp>NXT_CALL_DT</stp>
        <stp>[USHY_Model_vs_462_04302013.xlsx]Model!R86C21_x0000__x0000_</stp>
        <tr r="U86" s="8"/>
      </tp>
      <tp t="s">
        <v>3/15/2015</v>
        <stp/>
        <stp>##V3_BDPV12</stp>
        <stp>18451QAH1 CORP</stp>
        <stp>NXT_CALL_DT</stp>
        <stp>[USHY_Model_vs_462_04302013.xlsx]Model!R35C21_x0000__x0000_</stp>
        <tr r="U35" s="8"/>
      </tp>
      <tp>
        <v>8.9840809999999998</v>
        <stp/>
        <stp>##V3_BDPV12</stp>
        <stp>039380AC4 CORP</stp>
        <stp>YLD_CNV_BID</stp>
        <stp>[USHY_Model_vs_462_04302013.xlsx]Model!R7C16_x0000__x0000_</stp>
        <stp>PX_BID</stp>
        <stp>90.75</stp>
        <tr r="P7" s="8"/>
      </tp>
      <tp t="s">
        <v>8/15/2016</v>
        <stp/>
        <stp>##V3_BDPV12</stp>
        <stp>247916AC3 CORP</stp>
        <stp>NXT_CALL_DT</stp>
        <stp>[USHY_Model_vs_462_04302013.xlsx]Model!R49C21_x0000__x0000_</stp>
        <tr r="U49" s="8"/>
      </tp>
      <tp t="s">
        <v>US</v>
        <stp/>
        <stp>##V3_BDPV12</stp>
        <stp>832248AQ1 CORP</stp>
        <stp>CNTRY_OF_RISK</stp>
        <stp>[USHY_Model_vs_462_04302013.xlsx]Model!R110C8_x0000__x0000_</stp>
        <tr r="H110" s="8"/>
      </tp>
      <tp>
        <v>0.44202160495667087</v>
        <stp/>
        <stp>##V3_BDPV12</stp>
        <stp>109043AG4 CORP</stp>
        <stp>CNVX_OAS_BID</stp>
        <stp>[USHY_Model_vs_462_04302013.xlsx]Scraps!R13C18_x0000__x0000_</stp>
        <stp>PX_BID</stp>
        <stp>115</stp>
        <tr r="R13" s="11"/>
      </tp>
      <tp t="s">
        <v>AMERICAN INTL GROUP</v>
        <stp/>
        <stp>##V3_BDPV12</stp>
        <stp>XS0365314284 CORP</stp>
        <stp>ISSUER</stp>
        <stp>[USHY_Model_vs_462_04302013.xlsx]Model!R9C6_x0000_2</stp>
        <tr r="F9" s="8"/>
      </tp>
      <tp>
        <v>474.79214477539062</v>
        <stp/>
        <stp>##V3_BDPV12</stp>
        <stp>06846NAC8 CORP</stp>
        <stp>SPREAD_TO_TSY_BID</stp>
        <stp>[USHY_Model_vs_462_04302013.xlsx]Model!R24C17_x0000__x0000_</stp>
        <stp>PX_BID</stp>
        <stp>109.27</stp>
        <tr r="Q24" s="8"/>
      </tp>
      <tp>
        <v>332.23638916015625</v>
        <stp/>
        <stp>##V3_BDPV12</stp>
        <stp>165167CF2 CORP</stp>
        <stp>SPREAD_TO_TSY_BID</stp>
        <stp>[USHY_Model_vs_462_04302013.xlsx]Model!R37C17_x0000__x0000_</stp>
        <stp>PX_BID</stp>
        <stp>113.25</stp>
        <tr r="Q37" s="8"/>
      </tp>
      <tp>
        <v>405.40518188476562</v>
        <stp/>
        <stp>##V3_BDPV12</stp>
        <stp>382550BB6 CORP</stp>
        <stp>SPREAD_TO_TSY_BID</stp>
        <stp>[USHY_Model_vs_462_04302013.xlsx]Model!R60C17_x0000__x0000_</stp>
        <stp>PX_BID</stp>
        <stp>112.25</stp>
        <tr r="Q60" s="8"/>
      </tp>
      <tp t="s">
        <v>MOMENT</v>
        <stp/>
        <stp>##V3_BDPV12</stp>
        <stp>60877UBA4 CORP</stp>
        <stp>TICKER</stp>
        <stp>[USHY_Model_vs_462_04302013.xlsx]Model!R86C30_x0000__x0000_</stp>
        <tr r="AD86" s="8"/>
      </tp>
      <tp t="s">
        <v>DNR</v>
        <stp/>
        <stp>##V3_BDPV12</stp>
        <stp>247916AC3 CORP</stp>
        <stp>TICKER</stp>
        <stp>[USHY_Model_vs_462_04302013.xlsx]Model!R49C30_x0000__x0000_</stp>
        <tr r="AD49" s="8"/>
      </tp>
      <tp>
        <v>111.5</v>
        <stp/>
        <stp>##V3_BDPV12</stp>
        <stp>87612BAJ1 CORP</stp>
        <stp>PX_BID</stp>
        <stp>[USHY_Model_vs_462_04302013.xlsx]Model!R94C15_x0000__x0000_</stp>
        <tr r="O94" s="8"/>
      </tp>
      <tp t="s">
        <v>CZR</v>
        <stp/>
        <stp>##V3_BDPV12</stp>
        <stp>127693AG4 CORP</stp>
        <stp>TICKER</stp>
        <stp>[USHY_Model_vs_462_04302013.xlsx]Model!R46C30_x0000__x0000_</stp>
        <tr r="AD46" s="8"/>
      </tp>
      <tp t="s">
        <v>ALBHSA</v>
        <stp/>
        <stp>##V3_BDPV12</stp>
        <stp>012605AA9 CORP</stp>
        <stp>TICKER</stp>
        <stp>[USHY_Model_vs_462_04302013.xlsx]Model!R11C30_x0000__x0000_</stp>
        <tr r="AD11" s="8"/>
      </tp>
      <tp>
        <v>105.5</v>
        <stp/>
        <stp>##V3_BDPV12</stp>
        <stp>458204AM6 CORP</stp>
        <stp>PX_BID</stp>
        <stp>[USHY_Model_vs_462_04302013.xlsx]Model!R71C15_x0000__x0000_</stp>
        <tr r="O71" s="8"/>
      </tp>
      <tp t="s">
        <v>ISLE</v>
        <stp/>
        <stp>##V3_BDPV12</stp>
        <stp>464592AN4 CORP</stp>
        <stp>TICKER</stp>
        <stp>[USHY_Model_vs_462_04302013.xlsx]Model!R73C30_x0000__x0000_</stp>
        <tr r="AD73" s="8"/>
      </tp>
      <tp>
        <v>102.5</v>
        <stp/>
        <stp>##V3_BDPV12</stp>
        <stp>319963BH6 CORP</stp>
        <stp>PX_BID</stp>
        <stp>[USHY_Model_vs_462_04302013.xlsx]Model!R54C15_x0000__x0000_</stp>
        <tr r="O54" s="8"/>
      </tp>
      <tp t="s">
        <v>NRG</v>
        <stp/>
        <stp>##V3_BDPV12</stp>
        <stp>629377BJ0 CORP</stp>
        <stp>TICKER</stp>
        <stp>[USHY_Model_vs_462_04302013.xlsx]Model!R95C30_x0000__x0000_</stp>
        <tr r="AD95" s="8"/>
      </tp>
      <tp t="s">
        <v>ALLY</v>
        <stp/>
        <stp>##V3_BDPV12</stp>
        <stp>36186CBY8 CORP</stp>
        <stp>TICKER</stp>
        <stp>[USHY_Model_vs_462_04302013.xlsx]Model!R12C30_x0000__x0000_</stp>
        <tr r="AD12" s="8"/>
      </tp>
      <tp t="s">
        <v>F</v>
        <stp/>
        <stp>##V3_BDPV12</stp>
        <stp>345370BR0 CORP</stp>
        <stp>TICKER</stp>
        <stp>[USHY_Model_vs_462_04302013.xlsx]Model!R53C30_x0000__x0000_</stp>
        <tr r="AD53" s="8"/>
      </tp>
      <tp t="s">
        <v>FSL</v>
        <stp/>
        <stp>##V3_BDPV12</stp>
        <stp>35687MAT4 CORP</stp>
        <stp>TICKER</stp>
        <stp>[USHY_Model_vs_462_04302013.xlsx]Model!R58C30_x0000__x0000_</stp>
        <tr r="AD58" s="8"/>
      </tp>
      <tp t="s">
        <v>DAL</v>
        <stp/>
        <stp>##V3_BDPV12</stp>
        <stp>247367AX3 CORP</stp>
        <stp>TICKER</stp>
        <stp>[USHY_Model_vs_462_04302013.xlsx]Model!R47C30_x0000__x0000_</stp>
        <tr r="AD47" s="8"/>
      </tp>
      <tp>
        <v>10.06290328</v>
        <stp/>
        <stp>##V3_BDPV12</stp>
        <stp>319963BH6 CORP</stp>
        <stp>YLD_CNV_BID</stp>
        <stp>[USHY_Model_vs_462_04302013.xlsx]Model!R54C16_x0000__x0000_</stp>
        <stp>PX_BID</stp>
        <stp>102.5</stp>
        <tr r="P54" s="8"/>
      </tp>
      <tp t="s">
        <v>KCI</v>
        <stp/>
        <stp>##V3_BDPV12</stp>
        <stp>17004RAA8 CORP</stp>
        <stp>Ticker</stp>
        <stp>[USHY_Model_vs_462_04302013.xlsx]Model!R77C5_x0000__x0000_</stp>
        <tr r="E77" s="8"/>
      </tp>
      <tp t="s">
        <v>HUN</v>
        <stp/>
        <stp>##V3_BDPV12</stp>
        <stp>44701QAX0 CORP</stp>
        <stp>Ticker</stp>
        <stp>[USHY_Model_vs_462_04302013.xlsx]Model!R68C5_x0000__x0000_</stp>
        <tr r="E68" s="8"/>
      </tp>
      <tp t="s">
        <v>MOMENT</v>
        <stp/>
        <stp>##V3_BDPV12</stp>
        <stp>60877UBA4 CORP</stp>
        <stp>Ticker</stp>
        <stp>[USHY_Model_vs_462_04302013.xlsx]Model!R86C5_x0000__x0000_</stp>
        <tr r="E86" s="8"/>
      </tp>
      <tp>
        <v>0.34500975055750044</v>
        <stp/>
        <stp>##V3_BDPV12</stp>
        <stp>184502BG6 CORP</stp>
        <stp>CNVX_OAS_BID</stp>
        <stp>[USHY_Model_vs_462_04302013.xlsx]Model!R34C19_x0000__x0000_</stp>
        <stp>PX_BID</stp>
        <stp>98.25</stp>
        <tr r="S34" s="8"/>
      </tp>
      <tp>
        <v>362.53155517578125</v>
        <stp/>
        <stp>##V3_BDPV12</stp>
        <stp>806261AE3 CORP</stp>
        <stp>SPREAD_TO_TSY_BID</stp>
        <stp>[USHY_Model_vs_462_04302013.xlsx]Model!R111C17_x0000__x0000_</stp>
        <stp>PX_BID</stp>
        <stp>101.25</stp>
        <tr r="Q111" s="8"/>
      </tp>
      <tp>
        <v>272.87942504882812</v>
        <stp/>
        <stp>##V3_BDPV12</stp>
        <stp>832248AQ1 CORP</stp>
        <stp>SPREAD_TO_TSY_BID</stp>
        <stp>[USHY_Model_vs_462_04302013.xlsx]Model!R110C17_x0000__x0000_</stp>
        <stp>PX_BID</stp>
        <stp>117.39</stp>
        <tr r="Q110" s="8"/>
      </tp>
      <tp>
        <v>0.1558850872973413</v>
        <stp/>
        <stp>##V3_BDPV12</stp>
        <stp>670849AA6 CORP</stp>
        <stp>CNVX_OAS_BID</stp>
        <stp>[USHY_Model_vs_462_04302013.xlsx]Model!R96C19_x0000__x0000_</stp>
        <stp>PX_BID</stp>
        <stp>61.875</stp>
        <tr r="S96" s="8"/>
      </tp>
      <tp>
        <v>104.438</v>
        <stp/>
        <stp>##V3_BDPV12</stp>
        <stp>464592AN4 CORP</stp>
        <stp>NXT_CALL_px</stp>
        <stp>[USHY_Model_vs_462_04302013.xlsx]Model!R73C22_x0000__x0000_</stp>
        <tr r="V73" s="8"/>
      </tp>
      <tp t="s">
        <v>10/1/2017</v>
        <stp/>
        <stp>##V3_BDPV12</stp>
        <stp>881609AZ4 CORP</stp>
        <stp>NXT_CALL_DT</stp>
        <stp>[USHY_Model_vs_462_04302013.xlsx]Model!R122C21_x0000__x0000_</stp>
        <tr r="U122" s="8"/>
      </tp>
      <tp>
        <v>5.5</v>
        <stp/>
        <stp>##V3_BDPV12</stp>
        <stp>893647AQ0 CORP</stp>
        <stp>CPN</stp>
        <stp>[USHY_Model_vs_462_04302013.xlsx]Model!R119C9_x0000__x0000_</stp>
        <tr r="I119" s="8"/>
      </tp>
      <tp t="s">
        <v>2/15/2015</v>
        <stp/>
        <stp>##V3_BDPV12</stp>
        <stp>431318AJ3 CORP</stp>
        <stp>NXT_CALL_DT</stp>
        <stp>[USHY_Model_vs_462_04302013.xlsx]Model!R62C21_x0000__x0000_</stp>
        <tr r="U62" s="8"/>
      </tp>
      <tp t="s">
        <v>5/1/2016</v>
        <stp/>
        <stp>##V3_BDPV12</stp>
        <stp>120111BL2 CORP</stp>
        <stp>NXT_CALL_DT</stp>
        <stp>[USHY_Model_vs_462_04302013.xlsx]Model!R27C21_x0000__x0000_</stp>
        <tr r="U27" s="8"/>
      </tp>
      <tp t="s">
        <v>1/15/2015</v>
        <stp/>
        <stp>##V3_BDPV12</stp>
        <stp>203372AH0 CORP</stp>
        <stp>NXT_CALL_DT</stp>
        <stp>[USHY_Model_vs_462_04302013.xlsx]Model!R43C21_x0000__x0000_</stp>
        <tr r="U43" s="8"/>
      </tp>
      <tp t="s">
        <v>12/15/2017</v>
        <stp/>
        <stp>##V3_BDPV12</stp>
        <stp>00434NAA3 CORP</stp>
        <stp>NXT_CALL_DT</stp>
        <stp>[USHY_Model_vs_462_04302013.xlsx]Model!R8C21_x0000__x0000_</stp>
        <tr r="U8" s="8"/>
      </tp>
      <tp t="s">
        <v>#N/A Field Not Applicable</v>
        <stp/>
        <stp>##V3_BDPV12</stp>
        <stp>48666KAN9 CORP</stp>
        <stp>NXT_CALL_DT</stp>
        <stp>[USHY_Model_vs_462_04302013.xlsx]Model!R76C21_x0000__x0000_</stp>
        <tr r="U76" s="8"/>
      </tp>
      <tp t="s">
        <v>2/1/2014</v>
        <stp/>
        <stp>##V3_BDPV12</stp>
        <stp>428303AJ0 CORP</stp>
        <stp>NXT_CALL_DT</stp>
        <stp>[USHY_Model_vs_462_04302013.xlsx]Model!R69C21_x0000__x0000_</stp>
        <tr r="U69" s="8"/>
      </tp>
      <tp t="s">
        <v>#N/A Field Not Applicable</v>
        <stp/>
        <stp>##V3_BDPV12</stp>
        <stp>147446AR9 CORP</stp>
        <stp>NXT_CALL_DT</stp>
        <stp>[USHY_Model_vs_462_04302013.xlsx]Scraps!R14C20_x0000__x0000_</stp>
        <tr r="T14" s="11"/>
      </tp>
      <tp>
        <v>694.66778564453125</v>
        <stp/>
        <stp>##V3_BDPV12</stp>
        <stp>12545DAB4 CORP</stp>
        <stp>SPREAD_TO_TSY_BID</stp>
        <stp>[USHY_Model_vs_462_04302013.xlsx]Model!R55C17_x0000__x0000_</stp>
        <stp>PX_BID</stp>
        <stp>106.75</stp>
        <tr r="Q55" s="8"/>
      </tp>
      <tp>
        <v>346.80062866210937</v>
        <stp/>
        <stp>##V3_BDPV12</stp>
        <stp>893647AQ0 CORP</stp>
        <stp>SPREAD_TO_TSY_BID</stp>
        <stp>[USHY_Model_vs_462_04302013.xlsx]Model!R119C17_x0000__x0000_</stp>
        <stp>PX_BID</stp>
        <stp>106.125</stp>
        <tr r="Q119" s="8"/>
      </tp>
      <tp t="s">
        <v>CXO</v>
        <stp/>
        <stp>##V3_BDPV12</stp>
        <stp>20605PAD3 CORP</stp>
        <stp>TICKER</stp>
        <stp>[USHY_Model_vs_462_04302013.xlsx]Model!R44C30_x0000__x0000_</stp>
        <tr r="AD44" s="8"/>
      </tp>
      <tp t="s">
        <v>AMT</v>
        <stp/>
        <stp>##V3_BDPV12</stp>
        <stp>029912BC5 CORP</stp>
        <stp>Ticker</stp>
        <stp>[USHY_Model_vs_462_04302013.xlsx]Scraps!R9C5_x0000__x0000_</stp>
        <tr r="E9" s="11"/>
      </tp>
      <tp t="s">
        <v>HCA</v>
        <stp/>
        <stp>##V3_BDPV12</stp>
        <stp>40412CAB7 CORP</stp>
        <stp>TICKER</stp>
        <stp>[USHY_Model_vs_462_04302013.xlsx]Model!R61C30_x0000__x0000_</stp>
        <tr r="AD61" s="8"/>
      </tp>
      <tp>
        <v>106.375</v>
        <stp/>
        <stp>##V3_BDPV12</stp>
        <stp>428303AJ0 CORP</stp>
        <stp>PX_BID</stp>
        <stp>[USHY_Model_vs_462_04302013.xlsx]Model!R69C15_x0000__x0000_</stp>
        <tr r="O69" s="8"/>
      </tp>
      <tp>
        <v>111.44</v>
        <stp/>
        <stp>##V3_BDPV12</stp>
        <stp>536022AC0 CORP</stp>
        <stp>PX_BID</stp>
        <stp>[USHY_Model_vs_462_04302013.xlsx]Model!R81C15_x0000__x0000_</stp>
        <tr r="O81" s="8"/>
      </tp>
      <tp t="s">
        <v>GB</v>
        <stp/>
        <stp>##V3_BDPV12</stp>
        <stp>XS0408620721 CORP</stp>
        <stp>CNTRY_OF_RISK</stp>
        <stp>[USHY_Model_vs_462_04302013.xlsx]Model!R82C8_x0000__x0000_</stp>
        <tr r="H82" s="8"/>
      </tp>
      <tp t="s">
        <v>CHRYGR</v>
        <stp/>
        <stp>##V3_BDPV12</stp>
        <stp>17121EAD9 CORP</stp>
        <stp>TICKER</stp>
        <stp>[USHY_Model_vs_462_04302013.xlsx]Model!R38C30_x0000__x0000_</stp>
        <tr r="AD38" s="8"/>
      </tp>
      <tp t="s">
        <v>BRS</v>
        <stp/>
        <stp>##V3_BDPV12</stp>
        <stp>110394AE3 CORP</stp>
        <stp>TICKER</stp>
        <stp>[USHY_Model_vs_462_04302013.xlsx]Model!R28C30_x0000__x0000_</stp>
        <tr r="AD28" s="8"/>
      </tp>
      <tp t="s">
        <v>JPM</v>
        <stp/>
        <stp>##V3_BDPV12</stp>
        <stp>46625HHA1 Corp</stp>
        <stp>TICKER</stp>
        <stp>[USHY_Model_vs_462_04302013.xlsx]462!R125C2_x0000_3</stp>
        <tr r="B125" s="12"/>
      </tp>
      <tp t="s">
        <v>#N/A N/A</v>
        <stp/>
        <stp>##V3_BDPV12</stp>
        <stp>90321NAC6 CORP</stp>
        <stp>RTG_FITCH_no_watch</stp>
        <stp>[USHY_Model_vs_462_04302013.xlsx]Model!R128C13_x0000__x0000_</stp>
        <tr r="M128" s="8"/>
        <tr r="M128" s="8"/>
      </tp>
      <tp t="s">
        <v>#N/A Field Not Applicable</v>
        <stp/>
        <stp>##V3_BDPV12</stp>
        <stp>59001AAN2 CORP</stp>
        <stp>NXT_CALL_px</stp>
        <stp>[USHY_Model_vs_462_04302013.xlsx]Scraps!R15C21_x0000__x0000_</stp>
        <tr r="U15" s="11"/>
      </tp>
      <tp>
        <v>5.1875381811614298</v>
        <stp/>
        <stp>##V3_BDPV12</stp>
        <stp>903293AS7 CORP</stp>
        <stp>YLD_CNV_BID</stp>
        <stp>[USHY_Model_vs_462_04302013.xlsx]Model!R131C16_x0000__x0000_</stp>
        <stp>PX_BID</stp>
        <stp>118.8</stp>
        <tr r="P131" s="8"/>
      </tp>
    </main>
    <main first="bloomberg.rtd">
      <tp>
        <v>17765562500</v>
        <stp/>
        <stp>##V3_BDPV12</stp>
        <stp>HCA     US EQUITY</stp>
        <stp>CUR_MKT_CAP</stp>
        <stp>[USHY_Model_vs_462_04302013.xlsx]Model!R61C31_x0000__x0000_</stp>
        <tr r="AE61" s="8"/>
      </tp>
      <tp>
        <v>3.85980663</v>
        <stp/>
        <stp>##V3_BDPV12</stp>
        <stp>XS0365314284 CORP</stp>
        <stp>INT_Acc</stp>
        <stp>[USHY_Model_vs_462_04302013.xlsx]Model!R9C23_x0000_1</stp>
        <tr r="W9" s="8"/>
      </tp>
      <tp>
        <v>-0.98403730881817031</v>
        <stp/>
        <stp>##V3_BDPV12</stp>
        <stp>428040CG2 CORP</stp>
        <stp>CNVX_OAS_BID</stp>
        <stp>[USHY_Model_vs_462_04302013.xlsx]Model!R67C19_x0000__x0000_</stp>
        <stp>PX_BID</stp>
        <stp>113</stp>
        <tr r="S67" s="8"/>
      </tp>
      <tp>
        <v>0.67679632590618155</v>
        <stp/>
        <stp>##V3_BDPV12</stp>
        <stp>097751BF7 CORP</stp>
        <stp>CNVX_OAS_BID</stp>
        <stp>[USHY_Model_vs_462_04302013.xlsx]Model!R23C19_x0000__x0000_</stp>
        <stp>PX_BID</stp>
        <stp>107.06699999999999</stp>
        <tr r="S23" s="8"/>
      </tp>
      <tp t="s">
        <v>CLEAR CHANNEL WORLDWIDE</v>
        <stp/>
        <stp>##V3_BDPV12</stp>
        <stp>18451QAH1 CORP</stp>
        <stp>ISSUER</stp>
        <stp>[USHY_Model_vs_462_04302013.xlsx]Model!R35C6_x0000__x0000_</stp>
        <tr r="F35" s="8"/>
      </tp>
      <tp>
        <v>104.313</v>
        <stp/>
        <stp>##V3_BDPV12</stp>
        <stp>038521AL4 CORP</stp>
        <stp>NXT_CALL_px</stp>
        <stp>[USHY_Model_vs_462_04302013.xlsx]Model!R104C22_x0000__x0000_</stp>
        <tr r="V104" s="8"/>
      </tp>
      <tp t="s">
        <v>#N/A Field Not Applicable</v>
        <stp/>
        <stp>##V3_BDPV12</stp>
        <stp>TYH3 comdty</stp>
        <stp>FUT_CNV_MOD_DUR_BASED_ON_CTD</stp>
        <stp>[USHY_Model_vs_462_04302013.xlsx]Model!R507C9_x0000__x0000_</stp>
        <tr r="I507" s="8"/>
      </tp>
      <tp>
        <v>268.86135864257812</v>
        <stp/>
        <stp>##V3_BDPV12</stp>
        <stp>864486AE5 CORP</stp>
        <stp>SPREAD_TO_TSY_BID</stp>
        <stp>[USHY_Model_vs_462_04302013.xlsx]Model!R115C17_x0000__x0000_</stp>
        <stp>PX_BID</stp>
        <stp>110</stp>
        <tr r="Q115" s="8"/>
      </tp>
      <tp>
        <v>103.938</v>
        <stp/>
        <stp>##V3_BDPV12</stp>
        <stp>500605AE0 CORP</stp>
        <stp>NXT_CALL_px</stp>
        <stp>[USHY_Model_vs_462_04302013.xlsx]Scraps!R22C21_x0000__x0000_</stp>
        <tr r="U22" s="11"/>
      </tp>
      <tp>
        <v>10245936523.4375</v>
        <stp/>
        <stp>##V3_BDPV12</stp>
        <stp>CNH EQUITY</stp>
        <stp>CUR_MKT_CAP</stp>
        <stp>[USHY_Model_vs_462_04302013.xlsx]Scraps!R14C31_x0000__x0000_</stp>
        <tr r="AE14" s="11"/>
      </tp>
      <tp>
        <v>103.813</v>
        <stp/>
        <stp>##V3_BDPV12</stp>
        <stp>458665AR7 CORP</stp>
        <stp>NXT_CALL_px</stp>
        <stp>[USHY_Model_vs_462_04302013.xlsx]Scraps!R21C21_x0000__x0000_</stp>
        <tr r="U21" s="11"/>
      </tp>
      <tp t="s">
        <v>BG</v>
        <stp/>
        <stp>##V3_BDPV12</stp>
        <stp>120568AT7 Corp</stp>
        <stp>TICKER</stp>
        <stp>[USHY_Model_vs_462_04302013.xlsx]462!R103C2_x0000_3</stp>
        <tr r="B103" s="12"/>
      </tp>
      <tp t="s">
        <v>PEUGOT</v>
        <stp/>
        <stp>##V3_BDPV12</stp>
        <stp>06675EAC4 Corp</stp>
        <stp>TICKER</stp>
        <stp>[USHY_Model_vs_462_04302013.xlsx]462!R131C2_x0000_3</stp>
        <tr r="B131" s="12"/>
      </tp>
      <tp t="s">
        <v>#N/A N/A</v>
        <stp/>
        <stp>##V3_BDPV12</stp>
        <stp>794228Z US EQUITY</stp>
        <stp>CUR_MKT_CAP</stp>
        <stp>[USHY_Model_vs_462_04302013.xlsx]Model!R85C31_x0000__x0000_</stp>
        <tr r="AE85" s="8"/>
      </tp>
      <tp t="s">
        <v>#N/A N/A</v>
        <stp/>
        <stp>##V3_BDPV12</stp>
        <stp>794228Z US EQUITY</stp>
        <stp>CUR_MKT_CAP</stp>
        <stp>[USHY_Model_vs_462_04302013.xlsx]Model!R86C31_x0000__x0000_</stp>
        <tr r="AE86" s="8"/>
      </tp>
      <tp>
        <v>6917694335.9375</v>
        <stp/>
        <stp>##V3_BDPV12</stp>
        <stp>BBD/B   CN EQUITY</stp>
        <stp>CUR_MKT_CAP</stp>
        <stp>[USHY_Model_vs_462_04302013.xlsx]Model!R23C31_x0000__x0000_</stp>
        <tr r="AE23" s="8"/>
      </tp>
      <tp t="s">
        <v>BBVASM</v>
        <stp/>
        <stp>##V3_BDPV12</stp>
        <stp>05533UAC2 Corp</stp>
        <stp>TICKER</stp>
        <stp>[USHY_Model_vs_462_04302013.xlsx]462!R102C2_x0000_3</stp>
        <tr r="B102" s="12"/>
      </tp>
      <tp t="s">
        <v>#N/A N/A</v>
        <stp/>
        <stp>##V3_BDPV12</stp>
        <stp>FDC     US EQUITY</stp>
        <stp>CUR_MKT_CAP</stp>
        <stp>[USHY_Model_vs_462_04302013.xlsx]Model!R54C31_x0000__x0000_</stp>
        <tr r="AE54" s="8"/>
      </tp>
      <tp t="s">
        <v>ACMP</v>
        <stp/>
        <stp>##V3_BDPV12</stp>
        <stp>00434NAA3 CORP</stp>
        <stp>TICKER</stp>
        <stp>[USHY_Model_vs_462_04302013.xlsx]Model!R8C30_x0000_1</stp>
        <tr r="AD8" s="8"/>
      </tp>
      <tp>
        <v>-0.89944436074552458</v>
        <stp/>
        <stp>##V3_BDPV12</stp>
        <stp>03077JAA8 CORP</stp>
        <stp>CNVX_OAS_BID</stp>
        <stp>[USHY_Model_vs_462_04302013.xlsx]Model!R19C19_x0000__x0000_</stp>
        <stp>PX_BID</stp>
        <stp>111</stp>
        <tr r="S19" s="8"/>
      </tp>
      <tp t="s">
        <v>#N/A Field Not Applicable</v>
        <stp/>
        <stp>##V3_BDPV12</stp>
        <stp>852061AS9 CORP</stp>
        <stp>NXT_CALL_px</stp>
        <stp>[USHY_Model_vs_462_04302013.xlsx]Model!R105C22_x0000__x0000_</stp>
        <tr r="V105" s="8"/>
      </tp>
      <tp>
        <v>104.188</v>
        <stp/>
        <stp>##V3_BDPV12</stp>
        <stp>903293AY4 CORP</stp>
        <stp>NXT_CALL_px</stp>
        <stp>[USHY_Model_vs_462_04302013.xlsx]Model!R130C22_x0000__x0000_</stp>
        <tr r="V130" s="8"/>
      </tp>
      <tp t="s">
        <v>AES     US</v>
        <stp/>
        <stp>##V3_BDPV12</stp>
        <stp>00130HBN4 CORP</stp>
        <stp>BOND_TO_EQY_TICKER</stp>
        <stp>[USHY_Model_vs_462_04302013.xlsx]Scraps!R8C28_x0000__x0000_</stp>
        <tr r="AB8" s="11"/>
      </tp>
      <tp t="s">
        <v>B</v>
        <stp/>
        <stp>##V3_BDPV12</stp>
        <stp>007903AU1 CORP</stp>
        <stp>RTG_SP_no_watch</stp>
        <stp>[USHY_Model_vs_462_04302013.xlsx]Scraps!R7C12_x0000__x0000_</stp>
        <tr r="L7" s="11"/>
      </tp>
      <tp>
        <v>987350830.078125</v>
        <stp/>
        <stp>##V3_BDPV12</stp>
        <stp>BBG EQUITY</stp>
        <stp>CUR_MKT_CAP</stp>
        <stp>[USHY_Model_vs_462_04302013.xlsx]Scraps!R11C31_x0000__x0000_</stp>
        <tr r="AE11" s="11"/>
      </tp>
      <tp>
        <v>1080575439.453125</v>
        <stp/>
        <stp>##V3_BDPV12</stp>
        <stp>BGG EQUITY</stp>
        <stp>CUR_MKT_CAP</stp>
        <stp>[USHY_Model_vs_462_04302013.xlsx]Scraps!R13C31_x0000__x0000_</stp>
        <tr r="AE13" s="11"/>
      </tp>
      <tp t="s">
        <v>#N/A N/A</v>
        <stp/>
        <stp>##V3_BDPV12</stp>
        <stp>AWAQC   US EQUITY</stp>
        <stp>CUR_MKT_CAP</stp>
        <stp>[USHY_Model_vs_462_04302013.xlsx]Model!R79C31_x0000__x0000_</stp>
        <tr r="AE79" s="8"/>
      </tp>
      <tp>
        <v>2267368164.0625</v>
        <stp/>
        <stp>##V3_BDPV12</stp>
        <stp>BRS EQUITY</stp>
        <stp>CUR_MKT_CAP</stp>
        <stp>[USHY_Model_vs_462_04302013.xlsx]Scraps!R12C31_x0000__x0000_</stp>
        <tr r="AE12" s="11"/>
      </tp>
      <tp>
        <v>9071305664.0625</v>
        <stp/>
        <stp>##V3_BDPV12</stp>
        <stp>LINE    US EQUITY</stp>
        <stp>CUR_MKT_CAP</stp>
        <stp>[USHY_Model_vs_462_04302013.xlsx]Model!R81C31_x0000__x0000_</stp>
        <tr r="AE81" s="8"/>
      </tp>
      <tp t="s">
        <v>8/1/2020</v>
        <stp/>
        <stp>##V3_BDPV12</stp>
        <stp>007903AU1 CORP</stp>
        <stp>Maturity</stp>
        <stp>[USHY_Model_vs_462_04302013.xlsx]Scraps!R7C10_x0000__x0000_</stp>
        <tr r="J7" s="11"/>
      </tp>
      <tp t="s">
        <v>#N/A N/A</v>
        <stp/>
        <stp>##V3_BDPV12</stp>
        <stp>796038AA5 CORP</stp>
        <stp>RTG_FITCH_no_watch</stp>
        <stp>[USHY_Model_vs_462_04302013.xlsx]Model!R106C13_x0000__x0000_</stp>
        <tr r="M106" s="8"/>
        <tr r="M106" s="8"/>
      </tp>
      <tp t="s">
        <v>#N/A N/A</v>
        <stp/>
        <stp>##V3_BDPV12</stp>
        <stp>761735AF6 CORP</stp>
        <stp>RTG_FITCH_no_watch</stp>
        <stp>[USHY_Model_vs_462_04302013.xlsx]Model!R103C13_x0000__x0000_</stp>
        <tr r="M103" s="8"/>
        <tr r="M103" s="8"/>
      </tp>
      <tp>
        <v>6801329589.84375</v>
        <stp/>
        <stp>##V3_BDPV12</stp>
        <stp>MGM     US EQUITY</stp>
        <stp>CUR_MKT_CAP</stp>
        <stp>[USHY_Model_vs_462_04302013.xlsx]Model!R84C31_x0000__x0000_</stp>
        <tr r="AE84" s="8"/>
      </tp>
      <tp>
        <v>987350830.078125</v>
        <stp/>
        <stp>##V3_BDPV12</stp>
        <stp>BBG     US EQUITY</stp>
        <stp>CUR_MKT_CAP</stp>
        <stp>[USHY_Model_vs_462_04302013.xlsx]Model!R24C31_x0000__x0000_</stp>
        <tr r="AE24" s="8"/>
      </tp>
      <tp>
        <v>242586410.52246094</v>
        <stp/>
        <stp>##V3_BDPV12</stp>
        <stp>IKB     GR EQUITY</stp>
        <stp>CUR_MKT_CAP</stp>
        <stp>[USHY_Model_vs_462_04302013.xlsx]Model!R70C31_x0000__x0000_</stp>
        <tr r="AE70" s="8"/>
      </tp>
      <tp>
        <v>0.23880595491295112</v>
        <stp/>
        <stp>##V3_BDPV12</stp>
        <stp>59870XAB6 CORP</stp>
        <stp>CNVX_OAS_BID</stp>
        <stp>[USHY_Model_vs_462_04302013.xlsx]Model!R83C19_x0000__x0000_</stp>
        <stp>PX_BID</stp>
        <stp>104</stp>
        <tr r="S83" s="8"/>
      </tp>
      <tp>
        <v>0.33060695221903463</v>
        <stp/>
        <stp>##V3_BDPV12</stp>
        <stp>001546AL4 CORP</stp>
        <stp>CNVX_OAS_BID</stp>
        <stp>[USHY_Model_vs_462_04302013.xlsx]Model!R10C19_x0000__x0000_</stp>
        <stp>PX_BID</stp>
        <stp>88</stp>
        <tr r="S10" s="8"/>
      </tp>
      <tp>
        <v>103.00000000000001</v>
        <stp/>
        <stp>##V3_BDPV12</stp>
        <stp>880779AY9 CORP</stp>
        <stp>NXT_CALL_px</stp>
        <stp>[USHY_Model_vs_462_04302013.xlsx]Model!R120C22_x0000__x0000_</stp>
        <tr r="V120" s="8"/>
      </tp>
      <tp t="s">
        <v>#N/A Field Not Applicable</v>
        <stp/>
        <stp>##V3_BDPV12</stp>
        <stp>903293AS7 CORP</stp>
        <stp>NXT_CALL_px</stp>
        <stp>[USHY_Model_vs_462_04302013.xlsx]Model!R131C22_x0000__x0000_</stp>
        <tr r="V131" s="8"/>
      </tp>
      <tp>
        <v>103.75000000000001</v>
        <stp/>
        <stp>##V3_BDPV12</stp>
        <stp>864486AE5 CORP</stp>
        <stp>NXT_CALL_px</stp>
        <stp>[USHY_Model_vs_462_04302013.xlsx]Model!R115C22_x0000__x0000_</stp>
        <tr r="V115" s="8"/>
      </tp>
      <tp>
        <v>0.62513963214916379</v>
        <stp/>
        <stp>##V3_BDPV12</stp>
        <stp>21036PAH1 CORP</stp>
        <stp>CNVX_OAS_BID</stp>
        <stp>[USHY_Model_vs_462_04302013.xlsx]Model!R117C19_x0000__x0000_</stp>
        <stp>PX_BID</stp>
        <stp>114.5</stp>
        <tr r="S117" s="8"/>
      </tp>
      <tp t="s">
        <v>#N/A Field Not Applicable</v>
        <stp/>
        <stp>##V3_BDPV12</stp>
        <stp>81725WAG8 CORP</stp>
        <stp>NXT_CALL_px</stp>
        <stp>[USHY_Model_vs_462_04302013.xlsx]Model!R116C22_x0000__x0000_</stp>
        <tr r="V116" s="8"/>
      </tp>
      <tp t="s">
        <v>#N/A Field Not Applicable</v>
        <stp/>
        <stp>##V3_BDPV12</stp>
        <stp>21036PAH1 CORP</stp>
        <stp>NXT_CALL_px</stp>
        <stp>[USHY_Model_vs_462_04302013.xlsx]Model!R117C22_x0000__x0000_</stp>
        <tr r="V117" s="8"/>
      </tp>
      <tp>
        <v>0.65090005059484157</v>
        <stp/>
        <stp>##V3_BDPV12</stp>
        <stp>852061AS9 CORP</stp>
        <stp>CNVX_OAS_BID</stp>
        <stp>[USHY_Model_vs_462_04302013.xlsx]Model!R105C19_x0000__x0000_</stp>
        <stp>PX_BID</stp>
        <stp>104.5</stp>
        <tr r="S105" s="8"/>
      </tp>
      <tp>
        <v>3.3777777800000002</v>
        <stp/>
        <stp>##V3_BDPV12</stp>
        <stp>00130HBN4 CORP</stp>
        <stp>INT_Acc</stp>
        <stp>[USHY_Model_vs_462_04302013.xlsx]Scraps!R8C22_x0000__x0000_</stp>
        <tr r="V8" s="11"/>
      </tp>
      <tp>
        <v>4633200195.3125</v>
        <stp/>
        <stp>##V3_BDPV12</stp>
        <stp>NGLS    US EQUITY</stp>
        <stp>CUR_MKT_CAP</stp>
        <stp>[USHY_Model_vs_462_04302013.xlsx]Model!R94C31_x0000__x0000_</stp>
        <tr r="AE94" s="8"/>
      </tp>
      <tp t="s">
        <v>B2</v>
        <stp/>
        <stp>##V3_BDPV12</stp>
        <stp>346091AZ4 CORP</stp>
        <stp>RTG_moody_no_watch</stp>
        <stp>[USHY_Model_vs_462_04302013.xlsx]Scraps!R19C11_x0000__x0000_</stp>
        <tr r="K19" s="11"/>
      </tp>
      <tp>
        <v>2.3001502513102299</v>
        <stp/>
        <stp>##V3_BDPV12</stp>
        <stp>471109AE8 CORP</stp>
        <stp>DUR_ADJ_BID</stp>
        <stp>[USHY_Model_vs_462_04302013.xlsx]Model!R74C18_x0000__x0000_</stp>
        <stp>PX_BID</stp>
        <stp>110.40000000000001</stp>
        <tr r="R74" s="8"/>
      </tp>
      <tp t="s">
        <v>ROC</v>
        <stp/>
        <stp>##V3_BDPV12</stp>
        <stp>774477AJ2 Corp</stp>
        <stp>TICKER</stp>
        <stp>[USHY_Model_vs_462_04302013.xlsx]462!R136C2_x0000_3</stp>
        <tr r="B136" s="12"/>
      </tp>
      <tp t="s">
        <v>AXP</v>
        <stp/>
        <stp>##V3_BDPV12</stp>
        <stp>025816AU3 Corp</stp>
        <stp>TICKER</stp>
        <stp>[USHY_Model_vs_462_04302013.xlsx]462!R100C2_x0000_3</stp>
        <tr r="B100" s="12"/>
      </tp>
      <tp t="s">
        <v>BB</v>
        <stp/>
        <stp>##V3_BDPV12</stp>
        <stp>92241TAG7 CORP</stp>
        <stp>RTG_FITCH_no_watch</stp>
        <stp>[USHY_Model_vs_462_04302013.xlsx]Model!R132C13_x0000__x0000_</stp>
        <tr r="M132" s="8"/>
        <tr r="M132" s="8"/>
      </tp>
      <tp t="s">
        <v>B1</v>
        <stp/>
        <stp>##V3_BDPV12</stp>
        <stp>1248EPAS2 CORP</stp>
        <stp>RTG_moody_no_watch</stp>
        <stp>[USHY_Model_vs_462_04302013.xlsx]Scraps!R17C11_x0000__x0000_</stp>
        <tr r="K17" s="11"/>
      </tp>
      <tp t="s">
        <v>#N/A N/A</v>
        <stp/>
        <stp>##V3_BDPV12</stp>
        <stp>864486AE5 CORP</stp>
        <stp>RTG_FITCH_no_watch</stp>
        <stp>[USHY_Model_vs_462_04302013.xlsx]Model!R115C13_x0000__x0000_</stp>
        <tr r="M115" s="8"/>
        <tr r="M115" s="8"/>
      </tp>
      <tp>
        <v>6.0261741142901135</v>
        <stp/>
        <stp>##V3_BDPV12</stp>
        <stp>444454AA0 CORP</stp>
        <stp>DUR_ADJ_BID</stp>
        <stp>[USHY_Model_vs_462_04302013.xlsx]Model!R107C18_x0000__x0000_</stp>
        <stp>PX_BID</stp>
        <stp>114.7</stp>
        <tr r="R107" s="8"/>
      </tp>
      <tp>
        <v>378.37176513671875</v>
        <stp/>
        <stp>##V3_BDPV12</stp>
        <stp>852061AS9 CORP</stp>
        <stp>SPREAD_TO_TSY_BID</stp>
        <stp>[USHY_Model_vs_462_04302013.xlsx]Model!R105C17_x0000__x0000_</stp>
        <stp>PX_BID</stp>
        <stp>104.5</stp>
        <tr r="Q105" s="8"/>
      </tp>
      <tp>
        <v>2902664550.78125</v>
        <stp/>
        <stp>##V3_BDPV12</stp>
        <stp>CGG     FP EQUITY</stp>
        <stp>CUR_MKT_CAP</stp>
        <stp>[USHY_Model_vs_462_04302013.xlsx]Model!R36C31_x0000__x0000_</stp>
        <tr r="AE36" s="8"/>
      </tp>
      <tp t="s">
        <v>HPLGR</v>
        <stp/>
        <stp>##V3_BDPV12</stp>
        <stp>41135QAA2 Corp</stp>
        <stp>TICKER</stp>
        <stp>[USHY_Model_vs_462_04302013.xlsx]462!R122C2_x0000_3</stp>
        <tr r="B122" s="12"/>
      </tp>
      <tp>
        <v>12472209960.9375</v>
        <stp/>
        <stp>##V3_BDPV12</stp>
        <stp>DVA     US EQUITY</stp>
        <stp>CUR_MKT_CAP</stp>
        <stp>[USHY_Model_vs_462_04302013.xlsx]Model!R50C31_x0000__x0000_</stp>
        <tr r="AE50" s="8"/>
      </tp>
      <tp>
        <v>0.37951346093391602</v>
        <stp/>
        <stp>##V3_BDPV12</stp>
        <stp>59001AAN2 CORP</stp>
        <stp>CNVX_OAS_BID</stp>
        <stp>[USHY_Model_vs_462_04302013.xlsx]Scraps!R15C18_x0000__x0000_</stp>
        <stp>PX_BID</stp>
        <stp>113.22</stp>
        <tr r="R15" s="11"/>
      </tp>
      <tp>
        <v>0.42391091130545006</v>
        <stp/>
        <stp>##V3_BDPV12</stp>
        <stp>29273VAC4 CORP</stp>
        <stp>CNVX_OAS_BID</stp>
        <stp>[USHY_Model_vs_462_04302013.xlsx]Model!R52C19_x0000__x0000_</stp>
        <stp>PX_BID</stp>
        <stp>117</stp>
        <tr r="S52" s="8"/>
      </tp>
      <tp t="s">
        <v>B2</v>
        <stp/>
        <stp>##V3_BDPV12</stp>
        <stp>903293AY4 CORP</stp>
        <stp>RTG_moody_no_watch</stp>
        <stp>[USHY_Model_vs_462_04302013.xlsx]Model!R130C11_x0000__x0000_</stp>
        <tr r="K130" s="8"/>
      </tp>
      <tp t="s">
        <v>ALPHA NATURAL RESOURCES</v>
        <stp/>
        <stp>##V3_BDPV12</stp>
        <stp>02076XAC6 CORP</stp>
        <stp>ISSUER</stp>
        <stp>[USHY_Model_vs_462_04302013.xlsx]Model!R16C6_x0000__x0000_</stp>
        <tr r="F16" s="8"/>
      </tp>
      <tp>
        <v>104.62500000000001</v>
        <stp/>
        <stp>##V3_BDPV12</stp>
        <stp>882491AQ6 CORP</stp>
        <stp>NXT_CALL_px</stp>
        <stp>[USHY_Model_vs_462_04302013.xlsx]Model!R124C22_x0000__x0000_</stp>
        <tr r="V124" s="8"/>
      </tp>
      <tp>
        <v>0.53856455143793514</v>
        <stp/>
        <stp>##V3_BDPV12</stp>
        <stp>78442FEL8 CORP</stp>
        <stp>CNVX_OAS_BID</stp>
        <stp>[USHY_Model_vs_462_04302013.xlsx]Model!R113C19_x0000__x0000_</stp>
        <stp>PX_BID</stp>
        <stp>111.2</stp>
        <tr r="S113" s="8"/>
      </tp>
      <tp>
        <v>104.313</v>
        <stp/>
        <stp>##V3_BDPV12</stp>
        <stp>82088KAB4 CORP</stp>
        <stp>NXT_CALL_px</stp>
        <stp>[USHY_Model_vs_462_04302013.xlsx]Model!R112C22_x0000__x0000_</stp>
        <tr r="V112" s="8"/>
      </tp>
      <tp>
        <v>195.99623107910156</v>
        <stp/>
        <stp>##V3_BDPV12</stp>
        <stp>69073TAP8 CORP</stp>
        <stp>SPREAD_TO_TSY_BID</stp>
        <stp>[USHY_Model_vs_462_04302013.xlsx]Model!R97C17_x0000__x0000_</stp>
        <stp>PX_BID</stp>
        <stp>114.84999999999999</stp>
        <tr r="Q97" s="8"/>
      </tp>
      <tp t="s">
        <v>#N/A N/A</v>
        <stp/>
        <stp>##V3_BDPV12</stp>
        <stp>8222737Q US EQUITY</stp>
        <stp>CUR_MKT_CAP</stp>
        <stp>[USHY_Model_vs_462_04302013.xlsx]Model!R58C31_x0000__x0000_</stp>
        <tr r="AE58" s="8"/>
      </tp>
      <tp t="s">
        <v>PACLIF</v>
        <stp/>
        <stp>##V3_BDPV12</stp>
        <stp>694475AA2 Corp</stp>
        <stp>TICKER</stp>
        <stp>[USHY_Model_vs_462_04302013.xlsx]462!R130C2_x0000_3</stp>
        <tr r="B130" s="12"/>
      </tp>
      <tp t="s">
        <v>C</v>
        <stp/>
        <stp>##V3_BDPV12</stp>
        <stp>172967BL4 Corp</stp>
        <stp>TICKER</stp>
        <stp>[USHY_Model_vs_462_04302013.xlsx]462!R107C2_x0000_3</stp>
        <tr r="B107" s="12"/>
      </tp>
      <tp>
        <v>4.6851694000000004</v>
        <stp/>
        <stp>##V3_BDPV12</stp>
        <stp>110394AE3 CORP</stp>
        <stp>YLD_CNV_BID</stp>
        <stp>[USHY_Model_vs_462_04302013.xlsx]Model!R28C16_x0000__x0000_</stp>
        <stp>PX_BID</stp>
        <stp>108.76000000000001</stp>
        <tr r="P28" s="8"/>
      </tp>
      <tp t="s">
        <v>#N/A N/A</v>
        <stp/>
        <stp>##V3_BDPV12</stp>
        <stp>90347CAA4 CORP</stp>
        <stp>RTG_FITCH_no_watch</stp>
        <stp>[USHY_Model_vs_462_04302013.xlsx]Model!R129C13_x0000__x0000_</stp>
        <tr r="M129" s="8"/>
        <tr r="M129" s="8"/>
      </tp>
      <tp t="s">
        <v>6/1/2020</v>
        <stp/>
        <stp>##V3_BDPV12</stp>
        <stp>00130HBN4 CORP</stp>
        <stp>Maturity</stp>
        <stp>[USHY_Model_vs_462_04302013.xlsx]Scraps!R8C10_x0000__x0000_</stp>
        <tr r="J8" s="11"/>
      </tp>
      <tp t="s">
        <v>BLYAU</v>
        <stp/>
        <stp>##V3_BDPV12</stp>
        <stp>09664PAA0 Corp</stp>
        <stp>TICKER</stp>
        <stp>[USHY_Model_vs_462_04302013.xlsx]462!R105C2_x0000_3</stp>
        <tr r="B105" s="12"/>
      </tp>
      <tp t="s">
        <v>TELEFO</v>
        <stp/>
        <stp>##V3_BDPV12</stp>
        <stp>87938WAR4 Corp</stp>
        <stp>TICKER</stp>
        <stp>[USHY_Model_vs_462_04302013.xlsx]462!R141C2_x0000_3</stp>
        <tr r="B141" s="12"/>
      </tp>
      <tp t="s">
        <v>RBSCFG</v>
        <stp/>
        <stp>##V3_BDPV12</stp>
        <stp>75524RAA7 Corp</stp>
        <stp>TICKER</stp>
        <stp>[USHY_Model_vs_462_04302013.xlsx]462!R133C2_x0000_3</stp>
        <tr r="B133" s="12"/>
      </tp>
      <tp t="s">
        <v>ENIIM</v>
        <stp/>
        <stp>##V3_BDPV12</stp>
        <stp>26874RAC2 Corp</stp>
        <stp>TICKER</stp>
        <stp>[USHY_Model_vs_462_04302013.xlsx]462!R111C2_x0000_3</stp>
        <tr r="B111" s="12"/>
      </tp>
      <tp t="s">
        <v>AMD     US</v>
        <stp/>
        <stp>##V3_BDPV12</stp>
        <stp>007903AU1 CORP</stp>
        <stp>BOND_TO_EQY_TICKER</stp>
        <stp>[USHY_Model_vs_462_04302013.xlsx]Scraps!R7C28_x0000__x0000_</stp>
        <tr r="AB7" s="11"/>
      </tp>
      <tp>
        <v>-1.0475451511550489</v>
        <stp/>
        <stp>##V3_BDPV12</stp>
        <stp>40412CAB7 CORP</stp>
        <stp>CNVX_OAS_BID</stp>
        <stp>[USHY_Model_vs_462_04302013.xlsx]Model!R61C19_x0000__x0000_</stp>
        <stp>PX_BID</stp>
        <stp>113</stp>
        <tr r="S61" s="8"/>
      </tp>
      <tp>
        <v>0.38264007463380906</v>
        <stp/>
        <stp>##V3_BDPV12</stp>
        <stp>05329WAK8 CORP</stp>
        <stp>CNVX_OAS_BID</stp>
        <stp>[USHY_Model_vs_462_04302013.xlsx]Scraps!R10C18_x0000__x0000_</stp>
        <stp>PX_BID</stp>
        <stp>110.25</stp>
        <tr r="R10" s="11"/>
      </tp>
      <tp>
        <v>4.3905488999999998</v>
        <stp/>
        <stp>##V3_BDPV12</stp>
        <stp>00130HBN4 CORP</stp>
        <stp>YLD_CNV_BID</stp>
        <stp>[USHY_Model_vs_462_04302013.xlsx]Scraps!R8C15_x0000__x0000_</stp>
        <stp>PX_BID</stp>
        <stp>121.75</stp>
        <tr r="O8" s="11"/>
      </tp>
      <tp>
        <v>104.12500000000001</v>
        <stp/>
        <stp>##V3_BDPV12</stp>
        <stp>761735AF6 CORP</stp>
        <stp>NXT_CALL_px</stp>
        <stp>[USHY_Model_vs_462_04302013.xlsx]Model!R103C22_x0000__x0000_</stp>
        <tr r="V103" s="8"/>
      </tp>
      <tp>
        <v>9.1821846341014743E-2</v>
        <stp/>
        <stp>##V3_BDPV12</stp>
        <stp>69073TAP8 CORP</stp>
        <stp>CNVX_OAS_BID</stp>
        <stp>[USHY_Model_vs_462_04302013.xlsx]Model!R97C19_x0000__x0000_</stp>
        <stp>PX_BID</stp>
        <stp>114.84999999999999</stp>
        <tr r="S97" s="8"/>
      </tp>
      <tp t="s">
        <v>DISH DBS CORP</v>
        <stp/>
        <stp>##V3_BDPV12</stp>
        <stp>25470XAJ4 CORP</stp>
        <stp>ISSUER</stp>
        <stp>[USHY_Model_vs_462_04302013.xlsx]Model!R48C6_x0000__x0000_</stp>
        <tr r="F48" s="8"/>
      </tp>
      <tp t="s">
        <v>OWENS-BROCKWAY</v>
        <stp/>
        <stp>##V3_BDPV12</stp>
        <stp>69073TAP8 CORP</stp>
        <stp>ISSUER</stp>
        <stp>[USHY_Model_vs_462_04302013.xlsx]Model!R97C6_x0000__x0000_</stp>
        <tr r="F97" s="8"/>
      </tp>
      <tp>
        <v>-4.0345173778224684E-2</v>
        <stp/>
        <stp>##V3_BDPV12</stp>
        <stp>881609AZ4 CORP</stp>
        <stp>CNVX_OAS_BID</stp>
        <stp>[USHY_Model_vs_462_04302013.xlsx]Model!R122C19_x0000__x0000_</stp>
        <stp>PX_BID</stp>
        <stp>106.5</stp>
        <tr r="S122" s="8"/>
      </tp>
      <tp t="s">
        <v>#N/A Field Not Applicable</v>
        <stp/>
        <stp>##V3_BDPV12</stp>
        <stp>345370CA6 CORP</stp>
        <stp>NXT_CALL_px</stp>
        <stp>[USHY_Model_vs_462_04302013.xlsx]Scraps!R18C21_x0000__x0000_</stp>
        <tr r="U18" s="11"/>
      </tp>
      <tp>
        <v>6576666503.90625</v>
        <stp/>
        <stp>##V3_BDPV12</stp>
        <stp>BEAV    US EQUITY</stp>
        <stp>CUR_MKT_CAP</stp>
        <stp>[USHY_Model_vs_462_04302013.xlsx]Model!R25C31_x0000__x0000_</stp>
        <tr r="AE25" s="8"/>
      </tp>
      <tp t="s">
        <v>RCL</v>
        <stp/>
        <stp>##V3_BDPV12</stp>
        <stp>780153AU6 Corp</stp>
        <stp>TICKER</stp>
        <stp>[USHY_Model_vs_462_04302013.xlsx]462!R134C2_x0000_3</stp>
        <tr r="B134" s="12"/>
      </tp>
      <tp>
        <v>4.9964767980050473</v>
        <stp/>
        <stp>##V3_BDPV12</stp>
        <stp>001546AL4 CORP</stp>
        <stp>DUR_ADJ_BID</stp>
        <stp>[USHY_Model_vs_462_04302013.xlsx]Model!R10C18_x0000__x0000_</stp>
        <stp>PX_BID</stp>
        <stp>88</stp>
        <tr r="R10" s="8"/>
      </tp>
      <tp t="s">
        <v>9/1/2020</v>
        <stp/>
        <stp>##V3_BDPV12</stp>
        <stp>029912BC5 CORP</stp>
        <stp>Maturity</stp>
        <stp>[USHY_Model_vs_462_04302013.xlsx]Scraps!R9C10_x0000__x0000_</stp>
        <tr r="J9" s="11"/>
      </tp>
      <tp t="s">
        <v>#N/A N/A</v>
        <stp/>
        <stp>##V3_BDPV12</stp>
        <stp>3318058Z US EQUITY</stp>
        <stp>CUR_MKT_CAP</stp>
        <stp>[USHY_Model_vs_462_04302013.xlsx]Model!R38C31_x0000__x0000_</stp>
        <tr r="AE38" s="8"/>
      </tp>
      <tp t="s">
        <v>IEP</v>
        <stp/>
        <stp>##V3_BDPV12</stp>
        <stp>451102AH0 Corp</stp>
        <stp>TICKER</stp>
        <stp>[USHY_Model_vs_462_04302013.xlsx]462!R124C2_x0000_3</stp>
        <tr r="B124" s="12"/>
      </tp>
      <tp t="s">
        <v>#N/A N/A</v>
        <stp/>
        <stp>##V3_BDPV12</stp>
        <stp>806261AE3 CORP</stp>
        <stp>RTG_FITCH_no_watch</stp>
        <stp>[USHY_Model_vs_462_04302013.xlsx]Model!R111C13_x0000__x0000_</stp>
        <tr r="M111" s="8"/>
        <tr r="M111" s="8"/>
      </tp>
      <tp t="s">
        <v>#N/A N/A</v>
        <stp/>
        <stp>##V3_BDPV12</stp>
        <stp>AGC1    US EQUITY</stp>
        <stp>CUR_MKT_CAP</stp>
        <stp>[USHY_Model_vs_462_04302013.xlsx]Model!R15C31_x0000__x0000_</stp>
        <tr r="AE15" s="8"/>
      </tp>
      <tp>
        <v>1.6960458287465361</v>
        <stp/>
        <stp>##V3_BDPV12</stp>
        <stp>345370CA6 CORP</stp>
        <stp>CNVX_OAS_BID</stp>
        <stp>[USHY_Model_vs_462_04302013.xlsx]Scraps!R18C18_x0000__x0000_</stp>
        <stp>PX_BID</stp>
        <stp>131.886</stp>
        <tr r="R18" s="11"/>
      </tp>
      <tp t="s">
        <v>#N/A N/A</v>
        <stp/>
        <stp>##V3_BDPV12</stp>
        <stp>88160QAB9 CORP</stp>
        <stp>RTG_FITCH_no_watch</stp>
        <stp>[USHY_Model_vs_462_04302013.xlsx]Model!R123C13_x0000__x0000_</stp>
        <tr r="M123" s="8"/>
        <tr r="M123" s="8"/>
      </tp>
      <tp t="s">
        <v>#N/A N/A</v>
        <stp/>
        <stp>##V3_BDPV12</stp>
        <stp>737446AB0 CORP</stp>
        <stp>RTG_FITCH_no_watch</stp>
        <stp>[USHY_Model_vs_462_04302013.xlsx]Model!R101C13_x0000__x0000_</stp>
        <tr r="M101" s="8"/>
        <tr r="M101" s="8"/>
      </tp>
      <tp>
        <v>3.9039625867619852</v>
        <stp/>
        <stp>##V3_BDPV12</stp>
        <stp>881609AZ4 CORP</stp>
        <stp>DUR_ADJ_BID</stp>
        <stp>[USHY_Model_vs_462_04302013.xlsx]Model!R122C18_x0000__x0000_</stp>
        <stp>PX_BID</stp>
        <stp>106.5</stp>
        <tr r="R122" s="8"/>
      </tp>
      <tp>
        <v>7.0649939043543695</v>
        <stp/>
        <stp>##V3_BDPV12</stp>
        <stp>852061AS9 CORP</stp>
        <stp>DUR_ADJ_BID</stp>
        <stp>[USHY_Model_vs_462_04302013.xlsx]Model!R105C18_x0000__x0000_</stp>
        <stp>PX_BID</stp>
        <stp>104.5</stp>
        <tr r="R105" s="8"/>
      </tp>
      <tp t="s">
        <v>Ba1</v>
        <stp/>
        <stp>##V3_BDPV12</stp>
        <stp>881609AZ4 CORP</stp>
        <stp>RTG_moody_no_watch</stp>
        <stp>[USHY_Model_vs_462_04302013.xlsx]Model!R122C11_x0000__x0000_</stp>
        <tr r="K122" s="8"/>
      </tp>
      <tp>
        <v>0.1831056015447754</v>
        <stp/>
        <stp>##V3_BDPV12</stp>
        <stp>85171RAA2 CORP</stp>
        <stp>CNVX_OAS_BID</stp>
        <stp>[USHY_Model_vs_462_04302013.xlsx]Model!R15C19_x0000__x0000_</stp>
        <stp>PX_BID</stp>
        <stp>103.73999999999999</stp>
        <tr r="S15" s="8"/>
      </tp>
      <tp t="s">
        <v>B1</v>
        <stp/>
        <stp>##V3_BDPV12</stp>
        <stp>210805DT1 CORP</stp>
        <stp>RTG_moody_no_watch</stp>
        <stp>[USHY_Model_vs_462_04302013.xlsx]Model!R127C11_x0000__x0000_</stp>
        <tr r="K127" s="8"/>
      </tp>
      <tp>
        <v>103.688</v>
        <stp/>
        <stp>##V3_BDPV12</stp>
        <stp>737446AB0 CORP</stp>
        <stp>NXT_CALL_px</stp>
        <stp>[USHY_Model_vs_462_04302013.xlsx]Model!R101C22_x0000__x0000_</stp>
        <tr r="V101" s="8"/>
      </tp>
      <tp>
        <v>103.37500000000001</v>
        <stp/>
        <stp>##V3_BDPV12</stp>
        <stp>726505AL4 CORP</stp>
        <stp>NXT_CALL_px</stp>
        <stp>[USHY_Model_vs_462_04302013.xlsx]Model!R102C22_x0000__x0000_</stp>
        <tr r="V102" s="8"/>
      </tp>
      <tp>
        <v>-0.65645751362016369</v>
        <stp/>
        <stp>##V3_BDPV12</stp>
        <stp>761735AF6 CORP</stp>
        <stp>CNVX_OAS_BID</stp>
        <stp>[USHY_Model_vs_462_04302013.xlsx]Model!R103C19_x0000__x0000_</stp>
        <stp>PX_BID</stp>
        <stp>106.5</stp>
        <tr r="S103" s="8"/>
      </tp>
      <tp t="s">
        <v>US</v>
        <stp/>
        <stp>##V3_BDPV12</stp>
        <stp>1248EPBC6 CORP</stp>
        <stp>CNTRY_OF_RISK</stp>
        <stp>[USHY_Model_vs_462_04302013.xlsx]Model!R39C8_x0000__x0000_</stp>
        <tr r="H39" s="8"/>
      </tp>
      <tp>
        <v>0.42640342074174692</v>
        <stp/>
        <stp>##V3_BDPV12</stp>
        <stp>85375CBB6 CORP</stp>
        <stp>CNVX_OAS_BID</stp>
        <stp>[USHY_Model_vs_462_04302013.xlsx]Model!R114C19_x0000__x0000_</stp>
        <stp>PX_BID</stp>
        <stp>120.5</stp>
        <tr r="S114" s="8"/>
      </tp>
      <tp>
        <v>102.938</v>
        <stp/>
        <stp>##V3_BDPV12</stp>
        <stp>88160QAB9 CORP</stp>
        <stp>NXT_CALL_px</stp>
        <stp>[USHY_Model_vs_462_04302013.xlsx]Model!R123C22_x0000__x0000_</stp>
        <tr r="V123" s="8"/>
      </tp>
      <tp>
        <v>0.86972221999999999</v>
        <stp/>
        <stp>##V3_BDPV12</stp>
        <stp>029912BC5 CORP</stp>
        <stp>INT_Acc</stp>
        <stp>[USHY_Model_vs_462_04302013.xlsx]Scraps!R9C22_x0000__x0000_</stp>
        <tr r="V9" s="11"/>
      </tp>
      <tp>
        <v>478.14480590820312</v>
        <stp/>
        <stp>##V3_BDPV12</stp>
        <stp>867363AV5 CORP</stp>
        <stp>SPREAD_TO_TSY_BID</stp>
        <stp>[USHY_Model_vs_462_04302013.xlsx]Model!R108C17_x0000__x0000_</stp>
        <stp>PX_BID</stp>
        <stp>105</stp>
        <tr r="Q108" s="8"/>
      </tp>
      <tp>
        <v>458.6331787109375</v>
        <stp/>
        <stp>##V3_BDPV12</stp>
        <stp>737446AB0 CORP</stp>
        <stp>SPREAD_TO_TSY_BID</stp>
        <stp>[USHY_Model_vs_462_04302013.xlsx]Model!R101C17_x0000__x0000_</stp>
        <stp>PX_BID</stp>
        <stp>111</stp>
        <tr r="Q101" s="8"/>
      </tp>
      <tp>
        <v>1011458374.0234375</v>
        <stp/>
        <stp>##V3_BDPV12</stp>
        <stp>ACI EQUITY</stp>
        <stp>CUR_MKT_CAP</stp>
        <stp>[USHY_Model_vs_462_04302013.xlsx]Model!R7C32_x0000__x0000_</stp>
        <tr r="AF7" s="8"/>
      </tp>
      <tp>
        <v>408.94705200195313</v>
        <stp/>
        <stp>##V3_BDPV12</stp>
        <stp>46284PAP9 CORP</stp>
        <stp>SPREAD_TO_TSY_BID</stp>
        <stp>[USHY_Model_vs_462_04302013.xlsx]Model!R72C17_x0000__x0000_</stp>
        <stp>PX_BID</stp>
        <stp>103.05200000000001</stp>
        <tr r="Q72" s="8"/>
      </tp>
      <tp>
        <v>514412292.48046875</v>
        <stp/>
        <stp>##V3_BDPV12</stp>
        <stp>FST EQUITY</stp>
        <stp>CUR_MKT_CAP</stp>
        <stp>[USHY_Model_vs_462_04302013.xlsx]Scraps!R19C31_x0000__x0000_</stp>
        <tr r="AE19" s="11"/>
      </tp>
      <tp t="s">
        <v>WEC</v>
        <stp/>
        <stp>##V3_BDPV12</stp>
        <stp>976657AH9 Corp</stp>
        <stp>TICKER</stp>
        <stp>[USHY_Model_vs_462_04302013.xlsx]462!R146C2_x0000_3</stp>
        <tr r="B146" s="12"/>
      </tp>
      <tp t="s">
        <v>B</v>
        <stp/>
        <stp>##V3_BDPV12</stp>
        <stp>29269QAA5 CORP</stp>
        <stp>RTG_FITCH_no_watch</stp>
        <stp>[USHY_Model_vs_462_04302013.xlsx]Model!R125C13_x0000__x0000_</stp>
        <tr r="M125" s="8"/>
        <tr r="M125" s="8"/>
      </tp>
      <tp t="s">
        <v>#N/A N/A</v>
        <stp/>
        <stp>##V3_BDPV12</stp>
        <stp>444454AA0 CORP</stp>
        <stp>RTG_FITCH_no_watch</stp>
        <stp>[USHY_Model_vs_462_04302013.xlsx]Model!R107C13_x0000__x0000_</stp>
        <tr r="M107" s="8"/>
        <tr r="M107" s="8"/>
      </tp>
      <tp>
        <v>4.521625542516964</v>
        <stp/>
        <stp>##V3_BDPV12</stp>
        <stp>761735AF6 CORP</stp>
        <stp>DUR_ADJ_BID</stp>
        <stp>[USHY_Model_vs_462_04302013.xlsx]Model!R103C18_x0000__x0000_</stp>
        <stp>PX_BID</stp>
        <stp>106.5</stp>
        <tr r="R103" s="8"/>
      </tp>
      <tp t="s">
        <v>HOMEX</v>
        <stp/>
        <stp>##V3_BDPV12</stp>
        <stp>25030WAC4 Corp</stp>
        <stp>TICKER</stp>
        <stp>[USHY_Model_vs_462_04302013.xlsx]462!R120C2_x0000_3</stp>
        <tr r="B120" s="12"/>
      </tp>
      <tp t="s">
        <v>BIMBOA</v>
        <stp/>
        <stp>##V3_BDPV12</stp>
        <stp>40052VAB0 Corp</stp>
        <stp>TICKER</stp>
        <stp>[USHY_Model_vs_462_04302013.xlsx]462!R117C2_x0000_3</stp>
        <tr r="B117" s="12"/>
      </tp>
      <tp t="s">
        <v>ENERGY TRANSFER EQUITY</v>
        <stp/>
        <stp>##V3_BDPV12</stp>
        <stp>29273VAC4 CORP</stp>
        <stp>ISSUER</stp>
        <stp>[USHY_Model_vs_462_04302013.xlsx]Model!R52C6_x0000__x0000_</stp>
        <tr r="F52" s="8"/>
      </tp>
      <tp t="s">
        <v>NOVELIS INC</v>
        <stp/>
        <stp>##V3_BDPV12</stp>
        <stp>67000XAM8 CORP</stp>
        <stp>ISSUER</stp>
        <stp>[USHY_Model_vs_462_04302013.xlsx]Model!R64C6_x0000__x0000_</stp>
        <tr r="F64" s="8"/>
      </tp>
      <tp t="s">
        <v>BBB</v>
        <stp/>
        <stp>##V3_BDPV12</stp>
        <stp>XS0365314284 CORP</stp>
        <stp>RTG_SP_no_watch</stp>
        <stp>[USHY_Model_vs_462_04302013.xlsx]Model!R9C12_x0000__x0000_</stp>
        <tr r="L9" s="8"/>
      </tp>
      <tp t="s">
        <v>10/1/2020</v>
        <stp/>
        <stp>##V3_BDPV12</stp>
        <stp>88160QAB9 CORP</stp>
        <stp>Maturity</stp>
        <stp>[USHY_Model_vs_462_04302013.xlsx]Model!R123C10_x0000__x0000_</stp>
        <tr r="J123" s="8"/>
      </tp>
      <tp>
        <v>0.4706650368284096</v>
        <stp/>
        <stp>##V3_BDPV12</stp>
        <stp>444454AA0 CORP</stp>
        <stp>CNVX_OAS_BID</stp>
        <stp>[USHY_Model_vs_462_04302013.xlsx]Model!R107C19_x0000__x0000_</stp>
        <stp>PX_BID</stp>
        <stp>114.7</stp>
        <tr r="S107" s="8"/>
      </tp>
      <tp t="s">
        <v>#N/A Field Not Applicable</v>
        <stp/>
        <stp>##V3_BDPV12</stp>
        <stp>21036PAF5 CORP</stp>
        <stp>NXT_CALL_px</stp>
        <stp>[USHY_Model_vs_462_04302013.xlsx]Model!R118C22_x0000__x0000_</stp>
        <tr r="V118" s="8"/>
      </tp>
      <tp>
        <v>-2.2621804312335313E-2</v>
        <stp/>
        <stp>##V3_BDPV12</stp>
        <stp>15672WAA2 CORP</stp>
        <stp>CNVX_OAS_BID</stp>
        <stp>[USHY_Model_vs_462_04302013.xlsx]Scraps!R16C18_x0000__x0000_</stp>
        <stp>PX_BID</stp>
        <stp>106.875</stp>
        <tr r="R16" s="11"/>
      </tp>
      <tp t="s">
        <v>TRIBAL</v>
        <stp/>
        <stp>##V3_BDPV12</stp>
        <stp>608328AV2 Corp</stp>
        <stp>TICKER</stp>
        <stp>[USHY_Model_vs_462_04302013.xlsx]462!R143C2_x0000_3</stp>
        <tr r="B143" s="12"/>
      </tp>
      <tp>
        <v>4.4749881</v>
        <stp/>
        <stp>##V3_BDPV12</stp>
        <stp>591709AL4 CORP</stp>
        <stp>YLD_CNV_BID</stp>
        <stp>[USHY_Model_vs_462_04302013.xlsx]Model!R98C16_x0000__x0000_</stp>
        <stp>PX_BID</stp>
        <stp>108.05500000000001</stp>
        <tr r="P98" s="8"/>
      </tp>
      <tp t="s">
        <v>#N/A N/A</v>
        <stp/>
        <stp>##V3_BDPV12</stp>
        <stp>85375CBB6 CORP</stp>
        <stp>RTG_FITCH_no_watch</stp>
        <stp>[USHY_Model_vs_462_04302013.xlsx]Model!R114C13_x0000__x0000_</stp>
        <tr r="M114" s="8"/>
        <tr r="M114" s="8"/>
      </tp>
      <tp t="s">
        <v>BB+</v>
        <stp/>
        <stp>##V3_BDPV12</stp>
        <stp>21036PAF5 CORP</stp>
        <stp>RTG_FITCH_no_watch</stp>
        <stp>[USHY_Model_vs_462_04302013.xlsx]Model!R118C13_x0000__x0000_</stp>
        <tr r="M118" s="8"/>
        <tr r="M118" s="8"/>
      </tp>
      <tp>
        <v>106.46900000000001</v>
        <stp/>
        <stp>##V3_BDPV12</stp>
        <stp>15672WAA2 CORP</stp>
        <stp>NXT_CALL_px</stp>
        <stp>[USHY_Model_vs_462_04302013.xlsx]Scraps!R16C21_x0000__x0000_</stp>
        <tr r="U16" s="11"/>
      </tp>
      <tp t="s">
        <v>#N/A Field Not Applicable</v>
        <stp/>
        <stp>##V3_BDPV12</stp>
        <stp>05329WAK8 CORP</stp>
        <stp>NXT_CALL_px</stp>
        <stp>[USHY_Model_vs_462_04302013.xlsx]Scraps!R10C21_x0000__x0000_</stp>
        <tr r="U10" s="11"/>
      </tp>
      <tp t="s">
        <v>#N/A N/A</v>
        <stp/>
        <stp>##V3_BDPV12</stp>
        <stp>81725WAG8 CORP</stp>
        <stp>RTG_FITCH_no_watch</stp>
        <stp>[USHY_Model_vs_462_04302013.xlsx]Model!R116C13_x0000__x0000_</stp>
        <tr r="M116" s="8"/>
        <tr r="M116" s="8"/>
      </tp>
      <tp>
        <v>3.2851323949135782</v>
        <stp/>
        <stp>##V3_BDPV12</stp>
        <stp>726505AL4 CORP</stp>
        <stp>DUR_ADJ_BID</stp>
        <stp>[USHY_Model_vs_462_04302013.xlsx]Model!R102C18_x0000__x0000_</stp>
        <stp>PX_BID</stp>
        <stp>112.5</stp>
        <tr r="R102" s="8"/>
      </tp>
      <tp t="s">
        <v>M</v>
        <stp/>
        <stp>##V3_BDPV12</stp>
        <stp>55616XAF4 Corp</stp>
        <stp>TICKER</stp>
        <stp>[USHY_Model_vs_462_04302013.xlsx]462!R127C2_x0000_3</stp>
        <tr r="B127" s="12"/>
      </tp>
      <tp>
        <v>16010546875</v>
        <stp/>
        <stp>##V3_BDPV12</stp>
        <stp>FME     GR EQUITY</stp>
        <stp>CUR_MKT_CAP</stp>
        <stp>[USHY_Model_vs_462_04302013.xlsx]Model!R56C31_x0000__x0000_</stp>
        <tr r="AE56" s="8"/>
      </tp>
      <tp>
        <v>0.44999125114244337</v>
        <stp/>
        <stp>##V3_BDPV12</stp>
        <stp>029912BC5 CORP</stp>
        <stp>CNVX_BID</stp>
        <stp>[USHY_Model_vs_462_04302013.xlsx]Scraps!R9C19_x0000__x0000_</stp>
        <stp>PX_BID</stp>
        <stp>113.72499999999999</stp>
        <tr r="S9" s="11"/>
      </tp>
      <tp>
        <v>1754418212.890625</v>
        <stp/>
        <stp>##V3_BDPV12</stp>
        <stp>MTH     US EQUITY</stp>
        <stp>CUR_MKT_CAP</stp>
        <stp>[USHY_Model_vs_462_04302013.xlsx]Model!R87C31_x0000__x0000_</stp>
        <tr r="AE87" s="8"/>
      </tp>
      <tp>
        <v>16593326171.875</v>
        <stp/>
        <stp>##V3_BDPV12</stp>
        <stp>ETE     US EQUITY</stp>
        <stp>CUR_MKT_CAP</stp>
        <stp>[USHY_Model_vs_462_04302013.xlsx]Model!R52C31_x0000__x0000_</stp>
        <tr r="AE52" s="8"/>
      </tp>
      <tp t="s">
        <v>SIDE</v>
        <stp/>
        <stp>##V3_BDPV12</stp>
        <stp>04570VAC7 Corp</stp>
        <stp>TICKER</stp>
        <stp>[USHY_Model_vs_462_04302013.xlsx]462!R140C2_x0000_3</stp>
        <tr r="B140" s="12"/>
      </tp>
      <tp t="s">
        <v>B3</v>
        <stp/>
        <stp>##V3_BDPV12</stp>
        <stp>880779AY9 CORP</stp>
        <stp>RTG_moody_no_watch</stp>
        <stp>[USHY_Model_vs_462_04302013.xlsx]Model!R120C11_x0000__x0000_</stp>
        <tr r="K120" s="8"/>
      </tp>
      <tp>
        <v>-0.40741291881491165</v>
        <stp/>
        <stp>##V3_BDPV12</stp>
        <stp>55336TAC9 CORP</stp>
        <stp>CNVX_OAS_BID</stp>
        <stp>[USHY_Model_vs_462_04302013.xlsx]Model!R85C19_x0000__x0000_</stp>
        <stp>PX_BID</stp>
        <stp>109</stp>
        <tr r="S85" s="8"/>
      </tp>
      <tp t="s">
        <v>#N/A Field Not Applicable</v>
        <stp/>
        <stp>##V3_BDPV12</stp>
        <stp>210805DT1 CORP</stp>
        <stp>NXT_CALL_px</stp>
        <stp>[USHY_Model_vs_462_04302013.xlsx]Model!R127C22_x0000__x0000_</stp>
        <tr r="V127" s="8"/>
      </tp>
      <tp>
        <v>104.87500000000001</v>
        <stp/>
        <stp>##V3_BDPV12</stp>
        <stp>796038AA5 CORP</stp>
        <stp>NXT_CALL_px</stp>
        <stp>[USHY_Model_vs_462_04302013.xlsx]Model!R106C22_x0000__x0000_</stp>
        <tr r="V106" s="8"/>
      </tp>
      <tp t="s">
        <v>#N/A Field Not Applicable</v>
        <stp/>
        <stp>##V3_BDPV12</stp>
        <stp>444454AA0 CORP</stp>
        <stp>NXT_CALL_px</stp>
        <stp>[USHY_Model_vs_462_04302013.xlsx]Model!R107C22_x0000__x0000_</stp>
        <tr r="V107" s="8"/>
      </tp>
      <tp>
        <v>-0.63897174276737845</v>
        <stp/>
        <stp>##V3_BDPV12</stp>
        <stp>726505AL4 CORP</stp>
        <stp>CNVX_OAS_BID</stp>
        <stp>[USHY_Model_vs_462_04302013.xlsx]Model!R102C19_x0000__x0000_</stp>
        <stp>PX_BID</stp>
        <stp>112.5</stp>
        <tr r="S102" s="8"/>
      </tp>
      <tp t="s">
        <v>12/1/2020</v>
        <stp/>
        <stp>##V3_BDPV12</stp>
        <stp>29269QAA5 CORP</stp>
        <stp>Maturity</stp>
        <stp>[USHY_Model_vs_462_04302013.xlsx]Model!R125C10_x0000__x0000_</stp>
        <tr r="J125" s="8"/>
      </tp>
      <tp>
        <v>2670322509.765625</v>
        <stp/>
        <stp>##V3_BDPV12</stp>
        <stp>GEO EQUITY</stp>
        <stp>CUR_MKT_CAP</stp>
        <stp>[USHY_Model_vs_462_04302013.xlsx]Scraps!R20C31_x0000__x0000_</stp>
        <tr r="AE20" s="11"/>
      </tp>
      <tp t="s">
        <v>#N/A Field Not Applicable</v>
        <stp/>
        <stp>##V3_BDPV12</stp>
        <stp>110394AB9 CORP</stp>
        <stp>NXT_CALL_px</stp>
        <stp>[USHY_Model_vs_462_04302013.xlsx]Scraps!R12C21_x0000__x0000_</stp>
        <tr r="U12" s="11"/>
      </tp>
      <tp t="s">
        <v>#N/A Field Not Applicable</v>
        <stp/>
        <stp>##V3_BDPV12</stp>
        <stp>109043AG4 CORP</stp>
        <stp>NXT_CALL_px</stp>
        <stp>[USHY_Model_vs_462_04302013.xlsx]Scraps!R13C21_x0000__x0000_</stp>
        <tr r="U13" s="11"/>
      </tp>
      <tp>
        <v>5.1873557999999997</v>
        <stp/>
        <stp>##V3_BDPV12</stp>
        <stp>097751BF7 CORP</stp>
        <stp>YLD_CNV_BID</stp>
        <stp>[USHY_Model_vs_462_04302013.xlsx]Model!R23C16_x0000__x0000_</stp>
        <stp>PX_BID</stp>
        <stp>107.06699999999999</stp>
        <tr r="P23" s="8"/>
      </tp>
      <tp>
        <v>6755068359.375</v>
        <stp/>
        <stp>##V3_BDPV12</stp>
        <stp>ACMP EQUITY</stp>
        <stp>CUR_MKT_CAP</stp>
        <stp>[USHY_Model_vs_462_04302013.xlsx]Model!R8C32_x0000_2</stp>
        <tr r="AF8" s="8"/>
      </tp>
      <tp t="s">
        <v>BTU</v>
        <stp/>
        <stp>##V3_BDPV12</stp>
        <stp>704549AE4 Corp</stp>
        <stp>TICKER</stp>
        <stp>[USHY_Model_vs_462_04302013.xlsx]462!R106C2_x0000_3</stp>
        <tr r="B106" s="12"/>
      </tp>
      <tp>
        <v>728750305.17578125</v>
        <stp/>
        <stp>##V3_BDPV12</stp>
        <stp>APAM    NA EQUITY</stp>
        <stp>CUR_MKT_CAP</stp>
        <stp>[USHY_Model_vs_462_04302013.xlsx]Model!R17C31_x0000__x0000_</stp>
        <tr r="AE17" s="8"/>
      </tp>
      <tp t="s">
        <v>#N/A N/A</v>
        <stp/>
        <stp>##V3_BDPV12</stp>
        <stp>82088KAB4 CORP</stp>
        <stp>RTG_FITCH_no_watch</stp>
        <stp>[USHY_Model_vs_462_04302013.xlsx]Model!R112C13_x0000__x0000_</stp>
        <tr r="M112" s="8"/>
        <tr r="M112" s="8"/>
      </tp>
      <tp t="s">
        <v>BSANTM</v>
        <stp/>
        <stp>##V3_BDPV12</stp>
        <stp>05969BAA1 Corp</stp>
        <stp>TICKER</stp>
        <stp>[USHY_Model_vs_462_04302013.xlsx]462!R137C2_x0000_3</stp>
        <tr r="B137" s="12"/>
      </tp>
      <tp>
        <v>0.50489108031227847</v>
        <stp/>
        <stp>##V3_BDPV12</stp>
        <stp>15672WAA2 CORP</stp>
        <stp>DUR_ADJ_BID</stp>
        <stp>[USHY_Model_vs_462_04302013.xlsx]Scraps!R16C17_x0000__x0000_</stp>
        <stp>PX_BID</stp>
        <stp>106.875</stp>
        <tr r="Q16" s="11"/>
      </tp>
      <tp>
        <v>103.813</v>
        <stp/>
        <stp>##V3_BDPV12</stp>
        <stp>06846NAC8 CORP</stp>
        <stp>NXT_CALL_px</stp>
        <stp>[USHY_Model_vs_462_04302013.xlsx]Scraps!R11C21_x0000__x0000_</stp>
        <tr r="U11" s="11"/>
      </tp>
      <tp>
        <v>1889893920.8984375</v>
        <stp/>
        <stp>##V3_BDPV12</stp>
        <stp>KBH     US EQUITY</stp>
        <stp>CUR_MKT_CAP</stp>
        <stp>[USHY_Model_vs_462_04302013.xlsx]Model!R76C31_x0000__x0000_</stp>
        <tr r="AE76" s="8"/>
      </tp>
      <tp>
        <v>4841295410.15625</v>
        <stp/>
        <stp>##V3_BDPV12</stp>
        <stp>JAH     US EQUITY</stp>
        <stp>CUR_MKT_CAP</stp>
        <stp>[USHY_Model_vs_462_04302013.xlsx]Model!R74C31_x0000__x0000_</stp>
        <tr r="AE74" s="8"/>
      </tp>
      <tp t="s">
        <v>TELEFO</v>
        <stp/>
        <stp>##V3_BDPV12</stp>
        <stp>87938WAP8 Corp</stp>
        <stp>TICKER</stp>
        <stp>[USHY_Model_vs_462_04302013.xlsx]462!R142C2_x0000_3</stp>
        <tr r="B142" s="12"/>
      </tp>
      <tp t="s">
        <v>B3</v>
        <stp/>
        <stp>##V3_BDPV12</stp>
        <stp>852061AS9 CORP</stp>
        <stp>RTG_moody_no_watch</stp>
        <stp>[USHY_Model_vs_462_04302013.xlsx]Model!R105C11_x0000__x0000_</stp>
        <tr r="K105" s="8"/>
      </tp>
      <tp t="s">
        <v>B1</v>
        <stp/>
        <stp>##V3_BDPV12</stp>
        <stp>81211KAR1 CORP</stp>
        <stp>RTG_moody_no_watch</stp>
        <stp>[USHY_Model_vs_462_04302013.xlsx]Model!R109C11_x0000__x0000_</stp>
        <tr r="K109" s="8"/>
      </tp>
      <tp t="s">
        <v>USD</v>
        <stp/>
        <stp>##V3_BDPV12</stp>
        <stp>00130HBN4 CORP</stp>
        <stp>CRNCY</stp>
        <stp>[USHY_Model_vs_462_04302013.xlsx]Scraps!R8C7_x0000__x0000_</stp>
        <tr r="G8" s="11"/>
      </tp>
      <tp t="s">
        <v>MILACRON LLC/MCRON FIN</v>
        <stp/>
        <stp>##V3_BDPV12</stp>
        <stp>59870XAB6 CORP</stp>
        <stp>ISSUER</stp>
        <stp>[USHY_Model_vs_462_04302013.xlsx]Model!R83C6_x0000_0</stp>
        <tr r="F83" s="8"/>
      </tp>
      <tp>
        <v>102.688</v>
        <stp/>
        <stp>##V3_BDPV12</stp>
        <stp>881609AZ4 CORP</stp>
        <stp>NXT_CALL_px</stp>
        <stp>[USHY_Model_vs_462_04302013.xlsx]Model!R122C22_x0000__x0000_</stp>
        <tr r="V122" s="8"/>
      </tp>
      <tp t="s">
        <v>MOMENTIVE PERFORMANCE</v>
        <stp/>
        <stp>##V3_BDPV12</stp>
        <stp>55336TAC9 CORP</stp>
        <stp>ISSUER</stp>
        <stp>[USHY_Model_vs_462_04302013.xlsx]Model!R85C6_x0000_0</stp>
        <tr r="F85" s="8"/>
      </tp>
      <tp t="s">
        <v>6/7/2021</v>
        <stp/>
        <stp>##V3_BDPV12</stp>
        <stp>92241TAG7 CORP</stp>
        <stp>Maturity</stp>
        <stp>[USHY_Model_vs_462_04302013.xlsx]Model!R132C10_x0000__x0000_</stp>
        <tr r="J132" s="8"/>
      </tp>
      <tp t="s">
        <v>#N/A Field Not Applicable</v>
        <stp/>
        <stp>##V3_BDPV12</stp>
        <stp>TUH3 comdty</stp>
        <stp>FUT_CTD_EQV_YLD</stp>
        <stp>[USHY_Model_vs_462_04302013.xlsx]Model!R505C8_x0000__x0000_</stp>
        <tr r="H505" s="8"/>
      </tp>
      <tp t="s">
        <v>USD</v>
        <stp/>
        <stp>##V3_BDPV12</stp>
        <stp>029912BC5 CORP</stp>
        <stp>CRNCY</stp>
        <stp>[USHY_Model_vs_462_04302013.xlsx]Scraps!R9C7_x0000__x0000_</stp>
        <tr r="G9" s="11"/>
      </tp>
      <tp t="s">
        <v>#N/A Field Not Applicable</v>
        <stp/>
        <stp>##V3_BDPV12</stp>
        <stp>TYH3 comdty</stp>
        <stp>FUT_CTD_EQV_YLD</stp>
        <stp>[USHY_Model_vs_462_04302013.xlsx]Model!R507C8_x0000__x0000_</stp>
        <tr r="H507" s="8"/>
      </tp>
      <tp>
        <v>103.62500000000001</v>
        <stp/>
        <stp>##V3_BDPV12</stp>
        <stp>346091AZ4 CORP</stp>
        <stp>NXT_CALL_px</stp>
        <stp>[USHY_Model_vs_462_04302013.xlsx]Scraps!R19C21_x0000__x0000_</stp>
        <tr r="U19" s="11"/>
      </tp>
      <tp t="s">
        <v>B-</v>
        <stp/>
        <stp>##V3_BDPV12</stp>
        <stp>723456AN9 CORP</stp>
        <stp>RTG_FITCH_no_watch</stp>
        <stp>[USHY_Model_vs_462_04302013.xlsx]Model!R100C13_x0000__x0000_</stp>
        <tr r="M100" s="8"/>
        <tr r="M100" s="8"/>
      </tp>
      <tp t="s">
        <v>TWC</v>
        <stp/>
        <stp>##V3_BDPV12</stp>
        <stp>88732JAP3 Corp</stp>
        <stp>TICKER</stp>
        <stp>[USHY_Model_vs_462_04302013.xlsx]462!R144C2_x0000_3</stp>
        <tr r="B144" s="12"/>
      </tp>
      <tp t="s">
        <v>BB+</v>
        <stp/>
        <stp>##V3_BDPV12</stp>
        <stp>21036PAH1 CORP</stp>
        <stp>RTG_FITCH_no_watch</stp>
        <stp>[USHY_Model_vs_462_04302013.xlsx]Model!R117C13_x0000__x0000_</stp>
        <tr r="M117" s="8"/>
        <tr r="M117" s="8"/>
      </tp>
      <tp t="s">
        <v>RGP</v>
        <stp/>
        <stp>##V3_BDPV12</stp>
        <stp>75886AAE8 Corp</stp>
        <stp>TICKER</stp>
        <stp>[USHY_Model_vs_462_04302013.xlsx]462!R135C2_x0000_3</stp>
        <tr r="B135" s="12"/>
      </tp>
      <tp>
        <v>5.3657855000000003</v>
        <stp/>
        <stp>##V3_BDPV12</stp>
        <stp>444454AA0 CORP</stp>
        <stp>YLD_CNV_BID</stp>
        <stp>[USHY_Model_vs_462_04302013.xlsx]Model!R107C16_x0000__x0000_</stp>
        <stp>PX_BID</stp>
        <stp>114.7</stp>
        <tr r="P107" s="8"/>
      </tp>
      <tp t="s">
        <v>2/15/2021</v>
        <stp/>
        <stp>##V3_BDPV12</stp>
        <stp>36159RAE3 CORP</stp>
        <stp>Maturity</stp>
        <stp>[USHY_Model_vs_462_04302013.xlsx]Scraps!R20C10_x0000__x0000_</stp>
        <tr r="J20" s="11"/>
      </tp>
      <tp>
        <v>457.47055053710937</v>
        <stp/>
        <stp>##V3_BDPV12</stp>
        <stp>903293AS7 CORP</stp>
        <stp>SPREAD_TO_TSY_BID</stp>
        <stp>[USHY_Model_vs_462_04302013.xlsx]Model!R131C17_x0000__x0000_</stp>
        <stp>PX_BID</stp>
        <stp>118.8</stp>
        <tr r="Q131" s="8"/>
      </tp>
      <tp>
        <v>6590210937.5</v>
        <stp/>
        <stp>##V3_BDPV12</stp>
        <stp>BLL     US EQUITY</stp>
        <stp>CUR_MKT_CAP</stp>
        <stp>[USHY_Model_vs_462_04302013.xlsx]Model!R26C31_x0000__x0000_</stp>
        <tr r="AE26" s="8"/>
      </tp>
      <tp>
        <v>9058339843.75</v>
        <stp/>
        <stp>##V3_BDPV12</stp>
        <stp>NRG     US EQUITY</stp>
        <stp>CUR_MKT_CAP</stp>
        <stp>[USHY_Model_vs_462_04302013.xlsx]Model!R95C31_x0000__x0000_</stp>
        <tr r="AE95" s="8"/>
      </tp>
      <tp>
        <v>373.84124755859375</v>
        <stp/>
        <stp>##V3_BDPV12</stp>
        <stp>881609AZ4 CORP</stp>
        <stp>SPREAD_TO_TSY_BID</stp>
        <stp>[USHY_Model_vs_462_04302013.xlsx]Model!R122C17_x0000__x0000_</stp>
        <stp>PX_BID</stp>
        <stp>106.5</stp>
        <tr r="Q122" s="8"/>
      </tp>
      <tp>
        <v>0.46649226244045927</v>
        <stp/>
        <stp>##V3_BDPV12</stp>
        <stp>00434NAA3 CORP</stp>
        <stp>CNVX_BID</stp>
        <stp>[USHY_Model_vs_462_04302013.xlsx]Model!R8C20_x0000_9</stp>
        <stp>PX_BID</stp>
        <stp>103</stp>
        <tr r="T8" s="8"/>
      </tp>
      <tp t="s">
        <v>B1</v>
        <stp/>
        <stp>##V3_BDPV12</stp>
        <stp>832248AQ1 CORP</stp>
        <stp>RTG_moody_no_watch</stp>
        <stp>[USHY_Model_vs_462_04302013.xlsx]Model!R110C11_x0000__x0000_</stp>
        <tr r="K110" s="8"/>
      </tp>
      <tp>
        <v>-1.3123042703161367</v>
        <stp/>
        <stp>##V3_BDPV12</stp>
        <stp>63934EAM0 CORP</stp>
        <stp>CNVX_OAS_BID</stp>
        <stp>[USHY_Model_vs_462_04302013.xlsx]Model!R92C19_x0000__x0000_</stp>
        <stp>PX_BID</stp>
        <stp>104</stp>
        <tr r="S92" s="8"/>
      </tp>
      <tp t="s">
        <v>Caa2</v>
        <stp/>
        <stp>##V3_BDPV12</stp>
        <stp>903293AS7 CORP</stp>
        <stp>RTG_moody_no_watch</stp>
        <stp>[USHY_Model_vs_462_04302013.xlsx]Model!R131C11_x0000__x0000_</stp>
        <tr r="K131" s="8"/>
      </tp>
      <tp t="s">
        <v>CONCHO RESOURCES INC</v>
        <stp/>
        <stp>##V3_BDPV12</stp>
        <stp>20605PAD3 CORP</stp>
        <stp>ISSUER</stp>
        <stp>[USHY_Model_vs_462_04302013.xlsx]Model!R44C6_x0000__x0000_</stp>
        <tr r="F44" s="8"/>
      </tp>
      <tp t="s">
        <v>AMT     US</v>
        <stp/>
        <stp>##V3_BDPV12</stp>
        <stp>029912BC5 CORP</stp>
        <stp>BOND_TO_EQY_TICKER</stp>
        <stp>[USHY_Model_vs_462_04302013.xlsx]Scraps!R9C28_x0000__x0000_</stp>
        <tr r="AB9" s="11"/>
      </tp>
      <tp>
        <v>312.66653442382812</v>
        <stp/>
        <stp>##V3_BDPV12</stp>
        <stp>XS0365314284 CORP</stp>
        <stp>SPREAD_TO_TSY_BID</stp>
        <stp>[USHY_Model_vs_462_04302013.xlsx]Model!R9C17_x0000__x0000_</stp>
        <stp>PX_BID</stp>
        <stp>121.84099999999999</stp>
        <tr r="Q9" s="8"/>
      </tp>
      <tp t="s">
        <v>#N/A Field Not Applicable</v>
        <stp/>
        <stp>##V3_BDPV12</stp>
        <stp>USH3 comdty</stp>
        <stp>FUT_CTD_EQV_YLD</stp>
        <stp>[USHY_Model_vs_462_04302013.xlsx]Model!R508C8_x0000__x0000_</stp>
        <tr r="H508" s="8"/>
      </tp>
      <tp>
        <v>762.768798828125</v>
        <stp/>
        <stp>##V3_BDPV12</stp>
        <stp>549463AE7 CORP</stp>
        <stp>SPREAD_TO_TSY_BID</stp>
        <stp>[USHY_Model_vs_462_04302013.xlsx]Model!R14C17_x0000__x0000_</stp>
        <stp>PX_BID</stp>
        <stp>74.227999999999994</stp>
        <tr r="Q14" s="8"/>
      </tp>
      <tp>
        <v>3.8801001346100659</v>
        <stp/>
        <stp>##V3_BDPV12</stp>
        <stp>110394AE3 CORP</stp>
        <stp>DUR_ADJ_BID</stp>
        <stp>[USHY_Model_vs_462_04302013.xlsx]Model!R28C18_x0000__x0000_</stp>
        <stp>PX_BID</stp>
        <stp>108.76000000000001</stp>
        <tr r="R28" s="8"/>
      </tp>
      <tp t="s">
        <v>BBB-</v>
        <stp/>
        <stp>##V3_BDPV12</stp>
        <stp>78442FEL8 CORP</stp>
        <stp>RTG_FITCH_no_watch</stp>
        <stp>[USHY_Model_vs_462_04302013.xlsx]Model!R113C13_x0000__x0000_</stp>
        <tr r="M113" s="8"/>
        <tr r="M113" s="8"/>
      </tp>
      <tp t="s">
        <v>BACR</v>
        <stp/>
        <stp>##V3_BDPV12</stp>
        <stp>06739GBP3 Corp</stp>
        <stp>TICKER</stp>
        <stp>[USHY_Model_vs_462_04302013.xlsx]462!R104C2_x0000_3</stp>
        <tr r="B104" s="12"/>
      </tp>
      <tp t="s">
        <v>#N/A N/A</v>
        <stp/>
        <stp>##V3_BDPV12</stp>
        <stp>726505AL4 CORP</stp>
        <stp>RTG_FITCH_no_watch</stp>
        <stp>[USHY_Model_vs_462_04302013.xlsx]Model!R102C13_x0000__x0000_</stp>
        <tr r="M102" s="8"/>
        <tr r="M102" s="8"/>
      </tp>
      <tp t="s">
        <v>#N/A N/A</v>
        <stp/>
        <stp>##V3_BDPV12</stp>
        <stp>038521AL4 CORP</stp>
        <stp>RTG_FITCH_no_watch</stp>
        <stp>[USHY_Model_vs_462_04302013.xlsx]Model!R104C13_x0000__x0000_</stp>
        <tr r="M104" s="8"/>
        <tr r="M104" s="8"/>
      </tp>
      <tp>
        <v>3.7678943136308209</v>
        <stp/>
        <stp>##V3_BDPV12</stp>
        <stp>903293AS7 CORP</stp>
        <stp>DUR_ADJ_BID</stp>
        <stp>[USHY_Model_vs_462_04302013.xlsx]Model!R131C18_x0000__x0000_</stp>
        <stp>PX_BID</stp>
        <stp>118.8</stp>
        <tr r="R131" s="8"/>
      </tp>
      <tp>
        <v>2718535888.671875</v>
        <stp/>
        <stp>##V3_BDPV12</stp>
        <stp>APL     US EQUITY</stp>
        <stp>CUR_MKT_CAP</stp>
        <stp>[USHY_Model_vs_462_04302013.xlsx]Model!R18C31_x0000__x0000_</stp>
        <tr r="AE18" s="8"/>
      </tp>
      <tp>
        <v>-1.2865705501968157</v>
        <stp/>
        <stp>##V3_BDPV12</stp>
        <stp>06846NAC8 CORP</stp>
        <stp>CNVX_OAS_BID</stp>
        <stp>[USHY_Model_vs_462_04302013.xlsx]Scraps!R11C18_x0000__x0000_</stp>
        <stp>PX_BID</stp>
        <stp>109.27</stp>
        <tr r="R11" s="11"/>
      </tp>
      <tp>
        <v>103.563</v>
        <stp/>
        <stp>##V3_BDPV12</stp>
        <stp>806261AE3 CORP</stp>
        <stp>NXT_CALL_px</stp>
        <stp>[USHY_Model_vs_462_04302013.xlsx]Model!R111C22_x0000__x0000_</stp>
        <tr r="V111" s="8"/>
      </tp>
      <tp t="s">
        <v>#N/A Field Not Applicable</v>
        <stp/>
        <stp>##V3_BDPV12</stp>
        <stp>832248AQ1 CORP</stp>
        <stp>NXT_CALL_px</stp>
        <stp>[USHY_Model_vs_462_04302013.xlsx]Model!R110C22_x0000__x0000_</stp>
        <tr r="V110" s="8"/>
      </tp>
      <tp>
        <v>105.75</v>
        <stp/>
        <stp>##V3_BDPV12</stp>
        <stp>882330AM5 CORP</stp>
        <stp>NXT_CALL_px</stp>
        <stp>[USHY_Model_vs_462_04302013.xlsx]Model!R126C22_x0000__x0000_</stp>
        <tr r="V126" s="8"/>
      </tp>
      <tp>
        <v>103.813</v>
        <stp/>
        <stp>##V3_BDPV12</stp>
        <stp>90321NAC6 CORP</stp>
        <stp>NXT_CALL_px</stp>
        <stp>[USHY_Model_vs_462_04302013.xlsx]Model!R128C22_x0000__x0000_</stp>
        <tr r="V128" s="8"/>
      </tp>
      <tp t="s">
        <v>10/15/2023</v>
        <stp/>
        <stp>##V3_BDPV12</stp>
        <stp>81725WAG8 CORP</stp>
        <stp>Maturity</stp>
        <stp>[USHY_Model_vs_462_04302013.xlsx]Model!R116C10_x0000__x0000_</stp>
        <tr r="J116" s="8"/>
      </tp>
      <tp t="s">
        <v>#N/A Field Not Applicable</v>
        <stp/>
        <stp>##V3_BDPV12</stp>
        <stp>78442FEL8 CORP</stp>
        <stp>NXT_CALL_px</stp>
        <stp>[USHY_Model_vs_462_04302013.xlsx]Model!R113C22_x0000__x0000_</stp>
        <tr r="V113" s="8"/>
      </tp>
      <tp t="s">
        <v>#N/A Field Not Applicable</v>
        <stp/>
        <stp>##V3_BDPV12</stp>
        <stp>USH3 comdty</stp>
        <stp>FUT_CNV_MOD_DUR_BASED_ON_CTD</stp>
        <stp>[USHY_Model_vs_462_04302013.xlsx]Model!R508C9_x0000__x0000_</stp>
        <tr r="I508" s="8"/>
      </tp>
      <tp t="s">
        <v>#N/A Field Not Applicable</v>
        <stp/>
        <stp>##V3_BDPV12</stp>
        <stp>92241TAG7 CORP</stp>
        <stp>NXT_CALL_px</stp>
        <stp>[USHY_Model_vs_462_04302013.xlsx]Model!R132C22_x0000__x0000_</stp>
        <tr r="V132" s="8"/>
      </tp>
      <tp>
        <v>105.00000000000001</v>
        <stp/>
        <stp>##V3_BDPV12</stp>
        <stp>29269QAA5 CORP</stp>
        <stp>NXT_CALL_px</stp>
        <stp>[USHY_Model_vs_462_04302013.xlsx]Model!R125C22_x0000__x0000_</stp>
        <tr r="V125" s="8"/>
      </tp>
      <tp t="s">
        <v>#N/A N/A</v>
        <stp/>
        <stp>##V3_BDPV12</stp>
        <stp>ALLY    US EQUITY</stp>
        <stp>CUR_MKT_CAP</stp>
        <stp>[USHY_Model_vs_462_04302013.xlsx]Model!R12C31_x0000__x0000_</stp>
        <tr r="AE12" s="8"/>
      </tp>
      <tp t="s">
        <v>#N/A Field Not Applicable</v>
        <stp/>
        <stp>##V3_BDPV12</stp>
        <stp>147446AR9 CORP</stp>
        <stp>NXT_CALL_px</stp>
        <stp>[USHY_Model_vs_462_04302013.xlsx]Scraps!R14C21_x0000__x0000_</stp>
        <tr r="U14" s="11"/>
      </tp>
      <tp t="s">
        <v>LNC</v>
        <stp/>
        <stp>##V3_BDPV12</stp>
        <stp>534187AX7 Corp</stp>
        <stp>TICKER</stp>
        <stp>[USHY_Model_vs_462_04302013.xlsx]462!R126C2_x0000_3</stp>
        <tr r="B126" s="12"/>
      </tp>
      <tp>
        <v>2596992919.921875</v>
        <stp/>
        <stp>##V3_BDPV12</stp>
        <stp>CCO     US EQUITY</stp>
        <stp>CUR_MKT_CAP</stp>
        <stp>[USHY_Model_vs_462_04302013.xlsx]Model!R35C31_x0000__x0000_</stp>
        <tr r="AE35" s="8"/>
      </tp>
      <tp>
        <v>9335969726.5625</v>
        <stp/>
        <stp>##V3_BDPV12</stp>
        <stp>MWE     US EQUITY</stp>
        <stp>CUR_MKT_CAP</stp>
        <stp>[USHY_Model_vs_462_04302013.xlsx]Model!R91C31_x0000__x0000_</stp>
        <tr r="AE91" s="8"/>
      </tp>
      <tp>
        <v>0.21983342458158844</v>
        <stp/>
        <stp>##V3_BDPV12</stp>
        <stp>48666KAN9 CORP</stp>
        <stp>CNVX_OAS_BID</stp>
        <stp>[USHY_Model_vs_462_04302013.xlsx]Model!R76C19_x0000__x0000_</stp>
        <stp>PX_BID</stp>
        <stp>112.15000000000001</stp>
        <tr r="S76" s="8"/>
      </tp>
      <tp>
        <v>102.438</v>
        <stp/>
        <stp>##V3_BDPV12</stp>
        <stp>896818AG6 CORP</stp>
        <stp>NXT_CALL_px</stp>
        <stp>[USHY_Model_vs_462_04302013.xlsx]Model!R121C22_x0000__x0000_</stp>
        <tr r="V121" s="8"/>
      </tp>
      <tp t="s">
        <v>HELIX ENERGY SOLUTIONS</v>
        <stp/>
        <stp>##V3_BDPV12</stp>
        <stp>42330PAA5 CORP</stp>
        <stp>ISSUER</stp>
        <stp>[USHY_Model_vs_462_04302013.xlsx]Model!R63C6_x0000__x0000_</stp>
        <tr r="F63" s="8"/>
      </tp>
      <tp>
        <v>104.12500000000001</v>
        <stp/>
        <stp>##V3_BDPV12</stp>
        <stp>893647AQ0 CORP</stp>
        <stp>NXT_CALL_px</stp>
        <stp>[USHY_Model_vs_462_04302013.xlsx]Model!R119C22_x0000__x0000_</stp>
        <tr r="V119" s="8"/>
      </tp>
      <tp t="s">
        <v>CCO HLDGS LLC/CAP CORP</v>
        <stp/>
        <stp>##V3_BDPV12</stp>
        <stp>1248EPBC6 CORP</stp>
        <stp>ISSUER</stp>
        <stp>[USHY_Model_vs_462_04302013.xlsx]Model!R39C6_x0000__x0000_</stp>
        <tr r="F39" s="8"/>
      </tp>
      <tp>
        <v>0.17954438099811862</v>
        <stp/>
        <stp>##V3_BDPV12</stp>
        <stp>903293AS7 CORP</stp>
        <stp>CNVX_OAS_BID</stp>
        <stp>[USHY_Model_vs_462_04302013.xlsx]Model!R131C19_x0000__x0000_</stp>
        <stp>PX_BID</stp>
        <stp>118.8</stp>
        <tr r="S131" s="8"/>
      </tp>
      <tp>
        <v>61400250000</v>
        <stp/>
        <stp>##V3_BDPV12</stp>
        <stp>AIG EQUITY</stp>
        <stp>CUR_MKT_CAP</stp>
        <stp>[USHY_Model_vs_462_04302013.xlsx]Model!R9C32_x0000__x0000_</stp>
        <tr r="AF9" s="8"/>
      </tp>
      <tp>
        <v>901297607.421875</v>
        <stp/>
        <stp>##V3_BDPV12</stp>
        <stp>KOP EQUITY</stp>
        <stp>CUR_MKT_CAP</stp>
        <stp>[USHY_Model_vs_462_04302013.xlsx]Scraps!R22C31_x0000__x0000_</stp>
        <tr r="AE22" s="11"/>
      </tp>
      <tp>
        <v>13852154296.875</v>
        <stp/>
        <stp>##V3_BDPV12</stp>
        <stp>WYNN EQUITY</stp>
        <stp>CUR_MKT_CAP</stp>
        <stp>[USHY_Model_vs_462_04302013.xlsx]Model!R133C32_x0000__x0000_</stp>
        <tr r="AF133" s="8"/>
      </tp>
      <tp>
        <v>10.855909174773997</v>
        <stp/>
        <stp>##V3_BDPV12</stp>
        <stp>345370CA6 CORP</stp>
        <stp>DUR_ADJ_BID</stp>
        <stp>[USHY_Model_vs_462_04302013.xlsx]Scraps!R18C17_x0000__x0000_</stp>
        <stp>PX_BID</stp>
        <stp>131.886</stp>
        <tr r="Q18" s="11"/>
      </tp>
      <tp t="s">
        <v>SBAC</v>
        <stp/>
        <stp>##V3_BDPV12</stp>
        <stp>78403DAA8 Corp</stp>
        <stp>TICKER</stp>
        <stp>[USHY_Model_vs_462_04302013.xlsx]462!R138C2_x0000_3</stp>
        <tr r="B138" s="12"/>
      </tp>
      <tp>
        <v>103.3125</v>
        <stp/>
        <stp>##V3_BDPV12</stp>
        <stp>36159RAE3 CORP</stp>
        <stp>NXT_CALL_px</stp>
        <stp>[USHY_Model_vs_462_04302013.xlsx]Scraps!R20C21_x0000__x0000_</stp>
        <tr r="U20" s="11"/>
      </tp>
      <tp>
        <v>6.8656541999999998</v>
        <stp/>
        <stp>##V3_BDPV12</stp>
        <stp>761735AF6 CORP</stp>
        <stp>YLD_CNV_BID</stp>
        <stp>[USHY_Model_vs_462_04302013.xlsx]Model!R103C16_x0000__x0000_</stp>
        <stp>PX_BID</stp>
        <stp>106.5</stp>
        <tr r="P103" s="8"/>
      </tp>
      <tp t="s">
        <v>11/15/2017</v>
        <stp/>
        <stp>##V3_BDPV12</stp>
        <stp>15672WAA2 CORP</stp>
        <stp>Maturity</stp>
        <stp>[USHY_Model_vs_462_04302013.xlsx]Scraps!R16C10_x0000__x0000_</stp>
        <tr r="J16" s="11"/>
      </tp>
      <tp t="s">
        <v>2/1/2020</v>
        <stp/>
        <stp>##V3_BDPV12</stp>
        <stp>05329WAK8 CORP</stp>
        <stp>Maturity</stp>
        <stp>[USHY_Model_vs_462_04302013.xlsx]Scraps!R10C10_x0000__x0000_</stp>
        <tr r="J10" s="11"/>
      </tp>
      <tp t="s">
        <v>1/15/2019</v>
        <stp/>
        <stp>##V3_BDPV12</stp>
        <stp>1248EPAS2 CORP</stp>
        <stp>Maturity</stp>
        <stp>[USHY_Model_vs_462_04302013.xlsx]Scraps!R17C10_x0000__x0000_</stp>
        <tr r="J17" s="11"/>
      </tp>
      <tp t="s">
        <v>VSAT</v>
        <stp/>
        <stp>##V3_BDPV12</stp>
        <stp>92552VAF7 Corp</stp>
        <stp>TICKER</stp>
        <stp>[USHY_Model_vs_462_04302013.xlsx]462!R145C2_x0000_3</stp>
        <tr r="B145" s="12"/>
      </tp>
      <tp>
        <v>9086133789.0625</v>
        <stp/>
        <stp>##V3_BDPV12</stp>
        <stp>CXO     US EQUITY</stp>
        <stp>CUR_MKT_CAP</stp>
        <stp>[USHY_Model_vs_462_04302013.xlsx]Model!R44C31_x0000__x0000_</stp>
        <tr r="AE44" s="8"/>
      </tp>
      <tp>
        <v>407053649.90234375</v>
        <stp/>
        <stp>##V3_BDPV12</stp>
        <stp>BZH     US EQUITY</stp>
        <stp>CUR_MKT_CAP</stp>
        <stp>[USHY_Model_vs_462_04302013.xlsx]Model!R30C31_x0000__x0000_</stp>
        <tr r="AE30" s="8"/>
      </tp>
      <tp>
        <v>-1.5191516779550989</v>
        <stp/>
        <stp>##V3_BDPV12</stp>
        <stp>471109AE8 CORP</stp>
        <stp>CNVX_OAS_BID</stp>
        <stp>[USHY_Model_vs_462_04302013.xlsx]Model!R74C19_x0000__x0000_</stp>
        <stp>PX_BID</stp>
        <stp>110.40000000000001</stp>
        <tr r="S74" s="8"/>
      </tp>
      <tp t="s">
        <v>Caa2</v>
        <stp/>
        <stp>##V3_BDPV12</stp>
        <stp>882491AQ6 CORP</stp>
        <stp>RTG_moody_no_watch</stp>
        <stp>[USHY_Model_vs_462_04302013.xlsx]Model!R124C11_x0000__x0000_</stp>
        <tr r="K124" s="8"/>
      </tp>
      <tp>
        <v>-1.3116026170369481</v>
        <stp/>
        <stp>##V3_BDPV12</stp>
        <stp>591709AL4 CORP</stp>
        <stp>CNVX_OAS_BID</stp>
        <stp>[USHY_Model_vs_462_04302013.xlsx]Model!R98C19_x0000__x0000_</stp>
        <stp>PX_BID</stp>
        <stp>108.05500000000001</stp>
        <tr r="S98" s="8"/>
      </tp>
      <tp t="s">
        <v>MTNA</v>
        <stp/>
        <stp>##V3_BDPV12</stp>
        <stp>USL0302D1781 Corp</stp>
        <stp>TICKER</stp>
        <stp>[USHY_Model_vs_462_04302013.xlsx]462!R63C2_x0000__x0000_</stp>
        <tr r="B63" s="12"/>
      </tp>
      <tp t="s">
        <v>MOMENTIVE PERFORMANCE</v>
        <stp/>
        <stp>##V3_BDPV12</stp>
        <stp>60877UBA4 CORP</stp>
        <stp>ISSUER</stp>
        <stp>[USHY_Model_vs_462_04302013.xlsx]Model!R86C6_x0000__x0000_</stp>
        <tr r="F86" s="8"/>
      </tp>
      <tp t="s">
        <v>HUNTSMAN INTERNATIONAL L</v>
        <stp/>
        <stp>##V3_BDPV12</stp>
        <stp>44701QAX0 CORP</stp>
        <stp>ISSUER</stp>
        <stp>[USHY_Model_vs_462_04302013.xlsx]Model!R68C6_x0000__x0000_</stp>
        <tr r="F68" s="8"/>
      </tp>
      <tp t="s">
        <v>KINETICS CONCEPT/KCI USA</v>
        <stp/>
        <stp>##V3_BDPV12</stp>
        <stp>17004RAA8 CORP</stp>
        <stp>ISSUER</stp>
        <stp>[USHY_Model_vs_462_04302013.xlsx]Model!R77C6_x0000__x0000_</stp>
        <tr r="F77" s="8"/>
      </tp>
      <tp t="s">
        <v>#N/A Field Not Applicable</v>
        <stp/>
        <stp>##V3_BDPV12</stp>
        <stp>85375CBB6 CORP</stp>
        <stp>NXT_CALL_px</stp>
        <stp>[USHY_Model_vs_462_04302013.xlsx]Model!R114C22_x0000__x0000_</stp>
        <tr r="V114" s="8"/>
      </tp>
      <tp>
        <v>2480213867.1875</v>
        <stp/>
        <stp>##V3_BDPV12</stp>
        <stp>X       US EQUITY</stp>
        <stp>CUR_MKT_CAP</stp>
        <stp>[USHY_Model_vs_462_04302013.xlsx]Model!R134C31_x0000__x0000_</stp>
        <tr r="AE134" s="8"/>
      </tp>
      <tp>
        <v>2828687255.859375</v>
        <stp/>
        <stp>##V3_BDPV12</stp>
        <stp>USG     US EQUITY</stp>
        <stp>CUR_MKT_CAP</stp>
        <stp>[USHY_Model_vs_462_04302013.xlsx]Model!R130C31_x0000__x0000_</stp>
        <tr r="AE130" s="8"/>
      </tp>
      <tp>
        <v>2828687255.859375</v>
        <stp/>
        <stp>##V3_BDPV12</stp>
        <stp>USG     US EQUITY</stp>
        <stp>CUR_MKT_CAP</stp>
        <stp>[USHY_Model_vs_462_04302013.xlsx]Model!R131C31_x0000__x0000_</stp>
        <tr r="AE131" s="8"/>
      </tp>
      <tp t="s">
        <v>#N/A Field Not Applicable</v>
        <stp/>
        <stp>##V3_BDPV12</stp>
        <stp>TUH3 comdty</stp>
        <stp>FUT_CNV_MOD_DUR_BASED_ON_CTD</stp>
        <stp>[USHY_Model_vs_462_04302013.xlsx]Model!R505C9_x0000__x0000_</stp>
        <tr r="I505" s="8"/>
      </tp>
      <tp>
        <v>3200319091.796875</v>
        <stp/>
        <stp>##V3_BDPV12</stp>
        <stp>VED     LN EQUITY</stp>
        <stp>CUR_MKT_CAP</stp>
        <stp>[USHY_Model_vs_462_04302013.xlsx]Model!R132C31_x0000__x0000_</stp>
        <tr r="AE132" s="8"/>
      </tp>
      <tp t="s">
        <v>AMERICAN TOWER CORP</v>
        <stp/>
        <stp>##V3_BDPV12</stp>
        <stp>029912BC5 CORP</stp>
        <stp>ISSUER</stp>
        <stp>[USHY_Model_vs_462_04302013.xlsx]Scraps!R9C6_x0000_9</stp>
        <tr r="F9" s="11"/>
      </tp>
      <tp t="s">
        <v>SFY</v>
        <stp/>
        <stp>##V3_BDPV12</stp>
        <stp>870738AK7 Corp</stp>
        <stp>TICKER</stp>
        <stp>[USHY_Model_vs_462_04302013.xlsx]462!R139C2_x0000_3</stp>
        <tr r="B139" s="12"/>
      </tp>
      <tp t="s">
        <v>CEMEX</v>
        <stp/>
        <stp>##V3_BDPV12</stp>
        <stp>151288AA5 Corp</stp>
        <stp>TICKER</stp>
        <stp>[USHY_Model_vs_462_04302013.xlsx]462!R110C2_x0000_3</stp>
        <tr r="B110" s="12"/>
      </tp>
      <tp t="s">
        <v>GTPTOW</v>
        <stp/>
        <stp>##V3_BDPV12</stp>
        <stp>379398AB6 Corp</stp>
        <stp>TICKER</stp>
        <stp>[USHY_Model_vs_462_04302013.xlsx]462!R118C2_x0000_3</stp>
        <tr r="B118" s="12"/>
      </tp>
      <tp>
        <v>292315399.16992187</v>
        <stp/>
        <stp>##V3_BDPV12</stp>
        <stp>ISLE    US EQUITY</stp>
        <stp>CUR_MKT_CAP</stp>
        <stp>[USHY_Model_vs_462_04302013.xlsx]Model!R73C31_x0000__x0000_</stp>
        <tr r="AE73" s="8"/>
      </tp>
      <tp t="s">
        <v>5/15/2023</v>
        <stp/>
        <stp>##V3_BDPV12</stp>
        <stp>00434NAA3 CORP</stp>
        <stp>Maturity</stp>
        <stp>[USHY_Model_vs_462_04302013.xlsx]Model!R8C10_x0000_1</stp>
        <tr r="J8" s="8"/>
      </tp>
      <tp>
        <v>2.2658492791969924</v>
        <stp/>
        <stp>##V3_BDPV12</stp>
        <stp>591709AL4 CORP</stp>
        <stp>DUR_ADJ_BID</stp>
        <stp>[USHY_Model_vs_462_04302013.xlsx]Model!R98C18_x0000__x0000_</stp>
        <stp>PX_BID</stp>
        <stp>108.05500000000001</stp>
        <tr r="R98" s="8"/>
      </tp>
      <tp t="s">
        <v>#N/A N/A</v>
        <stp/>
        <stp>##V3_BDPV12</stp>
        <stp>8161742Z US EQUITY</stp>
        <stp>CUR_MKT_CAP</stp>
        <stp>[USHY_Model_vs_462_04302013.xlsx]Model!R20C31_x0000__x0000_</stp>
        <tr r="AE20" s="8"/>
      </tp>
      <tp>
        <v>987350830.078125</v>
        <stp/>
        <stp>##V3_BDPV12</stp>
        <stp>BBG     US EQUITY</stp>
        <stp>CUR_MKT_CAP</stp>
        <stp>[USHY_Model_vs_462_04302013.xlsx]Scraps!R11C30_x0000__x0000_</stp>
        <tr r="AD11" s="11"/>
      </tp>
      <tp>
        <v>5452421875</v>
        <stp/>
        <stp>##V3_BDPV12</stp>
        <stp>AN      US EQUITY</stp>
        <stp>CUR_MKT_CAP</stp>
        <stp>[USHY_Model_vs_462_04302013.xlsx]Scraps!R10C30_x0000__x0000_</stp>
        <tr r="AD10" s="11"/>
      </tp>
      <tp>
        <v>1080575439.453125</v>
        <stp/>
        <stp>##V3_BDPV12</stp>
        <stp>BGG     US EQUITY</stp>
        <stp>CUR_MKT_CAP</stp>
        <stp>[USHY_Model_vs_462_04302013.xlsx]Scraps!R13C30_x0000__x0000_</stp>
        <tr r="AD13" s="11"/>
      </tp>
      <tp>
        <v>2267368164.0625</v>
        <stp/>
        <stp>##V3_BDPV12</stp>
        <stp>BRS     US EQUITY</stp>
        <stp>CUR_MKT_CAP</stp>
        <stp>[USHY_Model_vs_462_04302013.xlsx]Scraps!R12C30_x0000__x0000_</stp>
        <tr r="AD12" s="11"/>
      </tp>
      <tp>
        <v>514412292.48046875</v>
        <stp/>
        <stp>##V3_BDPV12</stp>
        <stp>FST     US EQUITY</stp>
        <stp>CUR_MKT_CAP</stp>
        <stp>[USHY_Model_vs_462_04302013.xlsx]Scraps!R19C30_x0000__x0000_</stp>
        <tr r="AD19" s="11"/>
      </tp>
      <tp>
        <v>52494519531.25</v>
        <stp/>
        <stp>##V3_BDPV12</stp>
        <stp>F       US EQUITY</stp>
        <stp>CUR_MKT_CAP</stp>
        <stp>[USHY_Model_vs_462_04302013.xlsx]Scraps!R18C30_x0000__x0000_</stp>
        <tr r="AD18" s="11"/>
      </tp>
      <tp t="s">
        <v>#N/A N/A</v>
        <stp/>
        <stp>##V3_BDPV12</stp>
        <stp>104108Z US EQUITY</stp>
        <stp>CUR_MKT_CAP</stp>
        <stp>[USHY_Model_vs_462_04302013.xlsx]Model!R45C31_x0000__x0000_</stp>
        <tr r="AE45" s="8"/>
      </tp>
      <tp t="s">
        <v>#N/A N/A</v>
        <stp/>
        <stp>##V3_BDPV12</stp>
        <stp>766481Z US EQUITY</stp>
        <stp>CUR_MKT_CAP</stp>
        <stp>[USHY_Model_vs_462_04302013.xlsx]Model!R67C31_x0000__x0000_</stp>
        <tr r="AE67" s="8"/>
      </tp>
      <tp>
        <v>1754418212.890625</v>
        <stp/>
        <stp>##V3_BDPV12</stp>
        <stp>MTH     US EQUITY</stp>
        <stp>CUR_MKT_CAP</stp>
        <stp>[USHY_Model_vs_462_04302013.xlsx]Scraps!R15C30_x0000__x0000_</stp>
        <tr r="AD15" s="11"/>
      </tp>
      <tp>
        <v>3.9672288</v>
        <stp/>
        <stp>##V3_BDPV12</stp>
        <stp>726505AL4 CORP</stp>
        <stp>YLD_CNV_BID</stp>
        <stp>[USHY_Model_vs_462_04302013.xlsx]Model!R102C16_x0000__x0000_</stp>
        <stp>PX_BID</stp>
        <stp>112.5</stp>
        <tr r="P102" s="8"/>
      </tp>
      <tp t="s">
        <v>#N/A N/A</v>
        <stp/>
        <stp>##V3_BDPV12</stp>
        <stp>NVL     CN EQUITY</stp>
        <stp>CUR_MKT_CAP</stp>
        <stp>[USHY_Model_vs_462_04302013.xlsx]Model!R64C31_x0000__x0000_</stp>
        <tr r="AE64" s="8"/>
      </tp>
      <tp t="s">
        <v>HSBC</v>
        <stp/>
        <stp>##V3_BDPV12</stp>
        <stp>40429Q200 Corp</stp>
        <stp>TICKER</stp>
        <stp>[USHY_Model_vs_462_04302013.xlsx]462!R123C2_x0000_3</stp>
        <tr r="B123" s="12"/>
      </tp>
      <tp>
        <v>7112797363.28125</v>
        <stp/>
        <stp>##V3_BDPV12</stp>
        <stp>IRM     US EQUITY</stp>
        <stp>CUR_MKT_CAP</stp>
        <stp>[USHY_Model_vs_462_04302013.xlsx]Model!R72C31_x0000__x0000_</stp>
        <tr r="AE72" s="8"/>
      </tp>
      <tp>
        <v>9992737304.6875</v>
        <stp/>
        <stp>##V3_BDPV12</stp>
        <stp>CPN     US EQUITY</stp>
        <stp>CUR_MKT_CAP</stp>
        <stp>[USHY_Model_vs_462_04302013.xlsx]Model!R42C31_x0000__x0000_</stp>
        <tr r="AE42" s="8"/>
      </tp>
      <tp t="s">
        <v>#N/A N/A</v>
        <stp/>
        <stp>##V3_BDPV12</stp>
        <stp>983130AT2 CORP</stp>
        <stp>RTG_moody_no_watch</stp>
        <stp>[USHY_Model_vs_462_04302013.xlsx]Model!R133C11_x0000__x0000_</stp>
        <tr r="K133" s="8"/>
      </tp>
      <tp>
        <v>-1.1444398516871297</v>
        <stp/>
        <stp>##V3_BDPV12</stp>
        <stp>36159RAE3 CORP</stp>
        <stp>CNVX_OAS_BID</stp>
        <stp>[USHY_Model_vs_462_04302013.xlsx]Scraps!R20C18_x0000__x0000_</stp>
        <stp>PX_BID</stp>
        <stp>110.75</stp>
        <tr r="R20" s="11"/>
      </tp>
      <tp>
        <v>-0.11507625900670471</v>
        <stp/>
        <stp>##V3_BDPV12</stp>
        <stp>110394AE3 CORP</stp>
        <stp>CNVX_OAS_BID</stp>
        <stp>[USHY_Model_vs_462_04302013.xlsx]Model!R28C19_x0000__x0000_</stp>
        <stp>PX_BID</stp>
        <stp>108.76000000000001</stp>
        <tr r="S28" s="8"/>
      </tp>
      <tp t="s">
        <v>B3</v>
        <stp/>
        <stp>##V3_BDPV12</stp>
        <stp>893647AQ0 CORP</stp>
        <stp>RTG_moody_no_watch</stp>
        <stp>[USHY_Model_vs_462_04302013.xlsx]Model!R119C11_x0000__x0000_</stp>
        <tr r="K119" s="8"/>
      </tp>
      <tp>
        <v>-0.95524000036633061</v>
        <stp/>
        <stp>##V3_BDPV12</stp>
        <stp>67000XAM8 CORP</stp>
        <stp>CNVX_OAS_BID</stp>
        <stp>[USHY_Model_vs_462_04302013.xlsx]Model!R64C19_x0000__x0000_</stp>
        <stp>PX_BID</stp>
        <stp>113.51000000000001</stp>
        <tr r="S64" s="8"/>
      </tp>
      <tp>
        <v>104.37500000000001</v>
        <stp/>
        <stp>##V3_BDPV12</stp>
        <stp>723456AN9 CORP</stp>
        <stp>NXT_CALL_px</stp>
        <stp>[USHY_Model_vs_462_04302013.xlsx]Model!R100C22_x0000__x0000_</stp>
        <tr r="V100" s="8"/>
      </tp>
      <tp t="s">
        <v>CROWN AMER/CAP CORP III</v>
        <stp/>
        <stp>##V3_BDPV12</stp>
        <stp>22818VAB3 CORP</stp>
        <stp>ISSUER</stp>
        <stp>[USHY_Model_vs_462_04302013.xlsx]Model!R32C6_x0000__x0000_</stp>
        <tr r="F32" s="8"/>
      </tp>
      <tp>
        <v>16.5909066</v>
        <stp/>
        <stp>##V3_BDPV12</stp>
        <stp>882330AM5 CORP</stp>
        <stp>YLD_CNV_BID</stp>
        <stp>[USHY_Model_vs_462_04302013.xlsx]Model!R126C16_x0000__x0000_</stp>
        <stp>PX_BID</stp>
        <stp>78.5</stp>
        <tr r="P126" s="8"/>
      </tp>
      <tp>
        <v>102.688</v>
        <stp/>
        <stp>##V3_BDPV12</stp>
        <stp>983130AT2 CORP</stp>
        <stp>NXT_CALL_px</stp>
        <stp>[USHY_Model_vs_462_04302013.xlsx]Model!R133C22_x0000__x0000_</stp>
        <tr r="V133" s="8"/>
      </tp>
      <tp>
        <v>0.56809277649653744</v>
        <stp/>
        <stp>##V3_BDPV12</stp>
        <stp>03938LAX2 CORP</stp>
        <stp>CNVX_OAS_BID</stp>
        <stp>[USHY_Model_vs_462_04302013.xlsx]Model!R89C19_x0000__x0000_</stp>
        <stp>PX_BID</stp>
        <stp>111.93899999999999</stp>
        <tr r="S89" s="8"/>
      </tp>
      <tp>
        <v>103.3125</v>
        <stp/>
        <stp>##V3_BDPV12</stp>
        <stp>867363AV5 CORP</stp>
        <stp>NXT_CALL_px</stp>
        <stp>[USHY_Model_vs_462_04302013.xlsx]Model!R108C22_x0000__x0000_</stp>
        <tr r="V108" s="8"/>
      </tp>
      <tp t="s">
        <v>FRESENIUS MED CARE US</v>
        <stp/>
        <stp>##V3_BDPV12</stp>
        <stp>35803QAA5 CORP</stp>
        <stp>ISSUER</stp>
        <stp>[USHY_Model_vs_462_04302013.xlsx]Model!R56C6_x0000__x0000_</stp>
        <tr r="F56" s="8"/>
      </tp>
      <tp>
        <v>21286138671.875</v>
        <stp/>
        <stp>##V3_BDPV12</stp>
        <stp>S EQUITY</stp>
        <stp>CUR_MKT_CAP</stp>
        <stp>[USHY_Model_vs_462_04302013.xlsx]Model!R105C32_x0000__x0000_</stp>
        <tr r="AF105" s="8"/>
      </tp>
      <tp t="s">
        <v>5/15/2017</v>
        <stp/>
        <stp>##V3_BDPV12</stp>
        <stp>21036PAF5 CORP</stp>
        <stp>Maturity</stp>
        <stp>[USHY_Model_vs_462_04302013.xlsx]Model!R118C10_x0000__x0000_</stp>
        <tr r="J118" s="8"/>
      </tp>
      <tp>
        <v>1821660888.671875</v>
        <stp/>
        <stp>##V3_BDPV12</stp>
        <stp>TXI     US EQUITY</stp>
        <stp>CUR_MKT_CAP</stp>
        <stp>[USHY_Model_vs_462_04302013.xlsx]Model!R124C31_x0000__x0000_</stp>
        <tr r="AE124" s="8"/>
      </tp>
      <tp>
        <v>4009041748.046875</v>
        <stp/>
        <stp>##V3_BDPV12</stp>
        <stp>TGI     US EQUITY</stp>
        <stp>CUR_MKT_CAP</stp>
        <stp>[USHY_Model_vs_462_04302013.xlsx]Model!R121C31_x0000__x0000_</stp>
        <tr r="AE121" s="8"/>
      </tp>
      <tp t="s">
        <v>5/1/2022</v>
        <stp/>
        <stp>##V3_BDPV12</stp>
        <stp>21036PAH1 CORP</stp>
        <stp>Maturity</stp>
        <stp>[USHY_Model_vs_462_04302013.xlsx]Model!R117C10_x0000__x0000_</stp>
        <tr r="J117" s="8"/>
      </tp>
      <tp>
        <v>3162920166.015625</v>
        <stp/>
        <stp>##V3_BDPV12</stp>
        <stp>TEX     US EQUITY</stp>
        <stp>CUR_MKT_CAP</stp>
        <stp>[USHY_Model_vs_462_04302013.xlsx]Model!R120C31_x0000__x0000_</stp>
        <tr r="AE120" s="8"/>
      </tp>
      <tp>
        <v>7364567382.8125</v>
        <stp/>
        <stp>##V3_BDPV12</stp>
        <stp>TSO     US EQUITY</stp>
        <stp>CUR_MKT_CAP</stp>
        <stp>[USHY_Model_vs_462_04302013.xlsx]Model!R122C31_x0000__x0000_</stp>
        <tr r="AE122" s="8"/>
      </tp>
      <tp t="s">
        <v>USD</v>
        <stp/>
        <stp>##V3_BDPV12</stp>
        <stp>007903AU1 CORP</stp>
        <stp>CRNCY</stp>
        <stp>[USHY_Model_vs_462_04302013.xlsx]Scraps!R7C7_x0000_1</stp>
        <tr r="G7" s="11"/>
      </tp>
      <tp t="s">
        <v>#N/A N/A</v>
        <stp/>
        <stp>##V3_BDPV12</stp>
        <stp>CAL     US EQUITY</stp>
        <stp>CUR_MKT_CAP</stp>
        <stp>[USHY_Model_vs_462_04302013.xlsx]Model!R127C31_x0000__x0000_</stp>
        <tr r="AE127" s="8"/>
      </tp>
      <tp>
        <v>5419523437.5</v>
        <stp/>
        <stp>##V3_BDPV12</stp>
        <stp>HOLX    US EQUITY</stp>
        <stp>CUR_MKT_CAP</stp>
        <stp>[USHY_Model_vs_462_04302013.xlsx]Model!R65C31_x0000__x0000_</stp>
        <tr r="AE65" s="8"/>
      </tp>
      <tp>
        <v>52494519531.25</v>
        <stp/>
        <stp>##V3_BDPV12</stp>
        <stp>F EQUITY</stp>
        <stp>CUR_MKT_CAP</stp>
        <stp>[USHY_Model_vs_462_04302013.xlsx]Scraps!R18C31_x0000__x0000_</stp>
        <tr r="AE18" s="11"/>
      </tp>
      <tp>
        <v>7.2284185009625439</v>
        <stp/>
        <stp>##V3_BDPV12</stp>
        <stp>097751BF7 CORP</stp>
        <stp>DUR_ADJ_BID</stp>
        <stp>[USHY_Model_vs_462_04302013.xlsx]Model!R23C18_x0000__x0000_</stp>
        <stp>PX_BID</stp>
        <stp>107.06699999999999</stp>
        <tr r="R23" s="8"/>
      </tp>
      <tp t="s">
        <v>MS</v>
        <stp/>
        <stp>##V3_BDPV12</stp>
        <stp>6174824M3 Corp</stp>
        <stp>TICKER</stp>
        <stp>[USHY_Model_vs_462_04302013.xlsx]462!R128C2_x0000_3</stp>
        <tr r="B128" s="12"/>
      </tp>
      <tp>
        <v>2670322509.765625</v>
        <stp/>
        <stp>##V3_BDPV12</stp>
        <stp>GEO     US EQUITY</stp>
        <stp>CUR_MKT_CAP</stp>
        <stp>[USHY_Model_vs_462_04302013.xlsx]Scraps!R20C30_x0000__x0000_</stp>
        <tr r="AD20" s="11"/>
      </tp>
      <tp t="s">
        <v>BB-</v>
        <stp/>
        <stp>##V3_BDPV12</stp>
        <stp>912909AG3 CORP</stp>
        <stp>RTG_FITCH_no_watch</stp>
        <stp>[USHY_Model_vs_462_04302013.xlsx]Model!R134C13_x0000__x0000_</stp>
        <tr r="M134" s="8"/>
        <tr r="M134" s="8"/>
      </tp>
      <tp t="s">
        <v>#N/A N/A</v>
        <stp/>
        <stp>##V3_BDPV12</stp>
        <stp>896818AG6 CORP</stp>
        <stp>RTG_FITCH_no_watch</stp>
        <stp>[USHY_Model_vs_462_04302013.xlsx]Model!R121C13_x0000__x0000_</stp>
        <tr r="M121" s="8"/>
        <tr r="M121" s="8"/>
      </tp>
      <tp>
        <v>2418770019.53125</v>
        <stp/>
        <stp>##V3_BDPV12</stp>
        <stp>ATK     US EQUITY</stp>
        <stp>CUR_MKT_CAP</stp>
        <stp>[USHY_Model_vs_462_04302013.xlsx]Model!R21C31_x0000__x0000_</stp>
        <tr r="AE21" s="8"/>
      </tp>
      <tp t="s">
        <v>Caa1</v>
        <stp/>
        <stp>##V3_BDPV12</stp>
        <stp>867363AV5 CORP</stp>
        <stp>RTG_moody_no_watch</stp>
        <stp>[USHY_Model_vs_462_04302013.xlsx]Model!R108C11_x0000__x0000_</stp>
        <tr r="K108" s="8"/>
      </tp>
      <tp>
        <v>5.4320259766098209</v>
        <stp/>
        <stp>##V3_BDPV12</stp>
        <stp>00130HBN4 CORP</stp>
        <stp>DUR_ADJ_BID</stp>
        <stp>[USHY_Model_vs_462_04302013.xlsx]Scraps!R8C17_x0000__x0000_</stp>
        <stp>PX_BID</stp>
        <stp>121.75</stp>
        <tr r="Q8" s="11"/>
      </tp>
      <tp>
        <v>-0.70454881251753343</v>
        <stp/>
        <stp>##V3_BDPV12</stp>
        <stp>500605AE0 CORP</stp>
        <stp>CNVX_OAS_BID</stp>
        <stp>[USHY_Model_vs_462_04302013.xlsx]Scraps!R22C18_x0000__x0000_</stp>
        <stp>PX_BID</stp>
        <stp>110.53</stp>
        <tr r="R22" s="11"/>
      </tp>
      <tp t="s">
        <v>SPRINGLEAF FINANCE CORP</v>
        <stp/>
        <stp>##V3_BDPV12</stp>
        <stp>85171RAA2 CORP</stp>
        <stp>ISSUER</stp>
        <stp>[USHY_Model_vs_462_04302013.xlsx]Model!R15C6_x0000__x0000_</stp>
        <tr r="F15" s="8"/>
      </tp>
      <tp>
        <v>2480213867.1875</v>
        <stp/>
        <stp>##V3_BDPV12</stp>
        <stp>X EQUITY</stp>
        <stp>CUR_MKT_CAP</stp>
        <stp>[USHY_Model_vs_462_04302013.xlsx]Model!R134C32_x0000__x0000_</stp>
        <tr r="AF134" s="8"/>
      </tp>
      <tp t="s">
        <v>#N/A Field Not Applicable</v>
        <stp/>
        <stp>##V3_BDPV12</stp>
        <stp>USH3 comdty</stp>
        <stp>PX_LAST</stp>
        <stp>[USHY_Model_vs_462_04302013.xlsx]Model!R508C7_x0000__x0000_</stp>
        <tr r="G508" s="8"/>
      </tp>
      <tp>
        <v>8850720703.125</v>
        <stp/>
        <stp>##V3_BDPV12</stp>
        <stp>STZ     US EQUITY</stp>
        <stp>CUR_MKT_CAP</stp>
        <stp>[USHY_Model_vs_462_04302013.xlsx]Model!R118C31_x0000__x0000_</stp>
        <tr r="AE118" s="8"/>
      </tp>
      <tp>
        <v>104.188</v>
        <stp/>
        <stp>##V3_BDPV12</stp>
        <stp>81211KAR1 CORP</stp>
        <stp>NXT_CALL_px</stp>
        <stp>[USHY_Model_vs_462_04302013.xlsx]Model!R109C22_x0000__x0000_</stp>
        <tr r="V109" s="8"/>
      </tp>
      <tp>
        <v>9022458984.375</v>
        <stp/>
        <stp>##V3_BDPV12</stp>
        <stp>SLM     US EQUITY</stp>
        <stp>CUR_MKT_CAP</stp>
        <stp>[USHY_Model_vs_462_04302013.xlsx]Model!R113C31_x0000__x0000_</stp>
        <tr r="AE113" s="8"/>
      </tp>
      <tp>
        <v>3545405029.296875</v>
        <stp/>
        <stp>##V3_BDPV12</stp>
        <stp>SFD     US EQUITY</stp>
        <stp>CUR_MKT_CAP</stp>
        <stp>[USHY_Model_vs_462_04302013.xlsx]Model!R110C31_x0000__x0000_</stp>
        <tr r="AE110" s="8"/>
      </tp>
      <tp>
        <v>105.53100000000001</v>
        <stp/>
        <stp>##V3_BDPV12</stp>
        <stp>90347CAA4 CORP</stp>
        <stp>NXT_CALL_px</stp>
        <stp>[USHY_Model_vs_462_04302013.xlsx]Model!R129C22_x0000__x0000_</stp>
        <tr r="V129" s="8"/>
      </tp>
      <tp>
        <v>8850720703.125</v>
        <stp/>
        <stp>##V3_BDPV12</stp>
        <stp>STZ     US EQUITY</stp>
        <stp>CUR_MKT_CAP</stp>
        <stp>[USHY_Model_vs_462_04302013.xlsx]Model!R117C31_x0000__x0000_</stp>
        <tr r="AE117" s="8"/>
      </tp>
      <tp>
        <v>3292734863.28125</v>
        <stp/>
        <stp>##V3_BDPV12</stp>
        <stp>SPF     US EQUITY</stp>
        <stp>CUR_MKT_CAP</stp>
        <stp>[USHY_Model_vs_462_04302013.xlsx]Model!R114C31_x0000__x0000_</stp>
        <tr r="AE114" s="8"/>
      </tp>
      <tp>
        <v>2786608642.578125</v>
        <stp/>
        <stp>##V3_BDPV12</stp>
        <stp>SPH     US EQUITY</stp>
        <stp>CUR_MKT_CAP</stp>
        <stp>[USHY_Model_vs_462_04302013.xlsx]Model!R115C31_x0000__x0000_</stp>
        <tr r="AE115" s="8"/>
      </tp>
      <tp>
        <v>1754418212.890625</v>
        <stp/>
        <stp>##V3_BDPV12</stp>
        <stp>MTH EQUITY</stp>
        <stp>CUR_MKT_CAP</stp>
        <stp>[USHY_Model_vs_462_04302013.xlsx]Scraps!R15C31_x0000__x0000_</stp>
        <tr r="AE15" s="11"/>
      </tp>
      <tp>
        <v>10.043783299999999</v>
        <stp/>
        <stp>##V3_BDPV12</stp>
        <stp>001546AL4 CORP</stp>
        <stp>YLD_CNV_BID</stp>
        <stp>[USHY_Model_vs_462_04302013.xlsx]Model!R10C16_x0000__x0000_</stp>
        <stp>PX_BID</stp>
        <stp>88</stp>
        <tr r="P10" s="8"/>
      </tp>
      <tp t="s">
        <v>HOV</v>
        <stp/>
        <stp>##V3_BDPV12</stp>
        <stp>442488BR2 Corp</stp>
        <stp>TICKER</stp>
        <stp>[USHY_Model_vs_462_04302013.xlsx]462!R121C2_x0000_3</stp>
        <tr r="B121" s="12"/>
      </tp>
      <tp t="s">
        <v>#N/A N/A</v>
        <stp/>
        <stp>##V3_BDPV12</stp>
        <stp>GELK    US EQUITY</stp>
        <stp>CUR_MKT_CAP</stp>
        <stp>[USHY_Model_vs_462_04302013.xlsx]Model!R59C31_x0000__x0000_</stp>
        <tr r="AE59" s="8"/>
      </tp>
      <tp t="s">
        <v>10/1/2020</v>
        <stp/>
        <stp>##V3_BDPV12</stp>
        <stp>039380AC4 CORP</stp>
        <stp>Maturity</stp>
        <stp>[USHY_Model_vs_462_04302013.xlsx]Model!R7C10_x0000__x0000_</stp>
        <tr r="J7" s="8"/>
      </tp>
      <tp t="s">
        <v>Ba2</v>
        <stp/>
        <stp>##V3_BDPV12</stp>
        <stp>147446AR9 CORP</stp>
        <stp>RTG_moody_no_watch</stp>
        <stp>[USHY_Model_vs_462_04302013.xlsx]Scraps!R14C11_x0000__x0000_</stp>
        <tr r="K14" s="11"/>
      </tp>
      <tp t="s">
        <v>CC</v>
        <stp/>
        <stp>##V3_BDPV12</stp>
        <stp>882330AM5 CORP</stp>
        <stp>RTG_FITCH_no_watch</stp>
        <stp>[USHY_Model_vs_462_04302013.xlsx]Model!R126C13_x0000__x0000_</stp>
        <tr r="M126" s="8"/>
        <tr r="M126" s="8"/>
      </tp>
      <tp t="s">
        <v>#N/A N/A</v>
        <stp/>
        <stp>##V3_BDPV12</stp>
        <stp>905989Z BH EQUITY</stp>
        <stp>CUR_MKT_CAP</stp>
        <stp>[USHY_Model_vs_462_04302013.xlsx]Model!R71C31_x0000__x0000_</stp>
        <tr r="AE71" s="8"/>
      </tp>
      <tp t="s">
        <v>#N/A N/A</v>
        <stp/>
        <stp>##V3_BDPV12</stp>
        <stp>777102Z AU EQUITY</stp>
        <stp>CUR_MKT_CAP</stp>
        <stp>[USHY_Model_vs_462_04302013.xlsx]Model!R57C31_x0000__x0000_</stp>
        <tr r="AE57" s="8"/>
      </tp>
      <tp t="s">
        <v>#N/A N/A</v>
        <stp/>
        <stp>##V3_BDPV12</stp>
        <stp>105821Z US EQUITY</stp>
        <stp>CUR_MKT_CAP</stp>
        <stp>[USHY_Model_vs_462_04302013.xlsx]Model!R78C31_x0000__x0000_</stp>
        <tr r="AE78" s="8"/>
      </tp>
      <tp t="s">
        <v>CCI</v>
        <stp/>
        <stp>##V3_BDPV12</stp>
        <stp>14987BAB9 Corp</stp>
        <stp>TICKER</stp>
        <stp>[USHY_Model_vs_462_04302013.xlsx]462!R109C2_x0000_3</stp>
        <tr r="B109" s="12"/>
      </tp>
      <tp>
        <v>4.3003907000000003</v>
        <stp/>
        <stp>##V3_BDPV12</stp>
        <stp>881609AZ4 CORP</stp>
        <stp>YLD_CNV_BID</stp>
        <stp>[USHY_Model_vs_462_04302013.xlsx]Model!R122C16_x0000__x0000_</stp>
        <stp>PX_BID</stp>
        <stp>106.5</stp>
        <tr r="P122" s="8"/>
      </tp>
      <tp>
        <v>5.3898229000000004</v>
        <stp/>
        <stp>##V3_BDPV12</stp>
        <stp>852061AS9 CORP</stp>
        <stp>YLD_CNV_BID</stp>
        <stp>[USHY_Model_vs_462_04302013.xlsx]Model!R105C16_x0000__x0000_</stp>
        <stp>PX_BID</stp>
        <stp>104.5</stp>
        <tr r="P105" s="8"/>
      </tp>
      <tp>
        <v>12823976562.5</v>
        <stp/>
        <stp>##V3_BDPV12</stp>
        <stp>CHK     US EQUITY</stp>
        <stp>CUR_MKT_CAP</stp>
        <stp>[USHY_Model_vs_462_04302013.xlsx]Model!R37C31_x0000__x0000_</stp>
        <tr r="AE37" s="8"/>
      </tp>
      <tp>
        <v>14739004882.8125</v>
        <stp/>
        <stp>##V3_BDPV12</stp>
        <stp>DAL     US EQUITY</stp>
        <stp>CUR_MKT_CAP</stp>
        <stp>[USHY_Model_vs_462_04302013.xlsx]Model!R47C31_x0000__x0000_</stp>
        <tr r="AE47" s="8"/>
      </tp>
      <tp t="s">
        <v>PAA</v>
        <stp/>
        <stp>##V3_BDPV12</stp>
        <stp>72650RAY8 Corp</stp>
        <stp>TICKER</stp>
        <stp>[USHY_Model_vs_462_04302013.xlsx]462!R129C2_x0000_3</stp>
        <tr r="B129" s="12"/>
      </tp>
      <tp>
        <v>928120422.36328125</v>
        <stp/>
        <stp>##V3_BDPV12</stp>
        <stp>MWA     US EQUITY</stp>
        <stp>CUR_MKT_CAP</stp>
        <stp>[USHY_Model_vs_462_04302013.xlsx]Model!R90C31_x0000__x0000_</stp>
        <tr r="AE90" s="8"/>
      </tp>
      <tp t="s">
        <v>IRON MOUNTAIN INC</v>
        <stp/>
        <stp>##V3_BDPV12</stp>
        <stp>46284PAP9 CORP</stp>
        <stp>ISSUER</stp>
        <stp>[USHY_Model_vs_462_04302013.xlsx]Model!R72C6_x0000__x0000_</stp>
        <tr r="F72" s="8"/>
      </tp>
      <tp t="s">
        <v>BEAZER HOMES USA</v>
        <stp/>
        <stp>##V3_BDPV12</stp>
        <stp>07556QBC8 CORP</stp>
        <stp>ISSUER</stp>
        <stp>[USHY_Model_vs_462_04302013.xlsx]Model!R30C6_x0000__x0000_</stp>
        <tr r="F30" s="8"/>
      </tp>
      <tp t="s">
        <v>BASIC ENERGY SERVICES</v>
        <stp/>
        <stp>##V3_BDPV12</stp>
        <stp>06985PAH3 CORP</stp>
        <stp>ISSUER</stp>
        <stp>[USHY_Model_vs_462_04302013.xlsx]Model!R22C6_x0000__x0000_</stp>
        <tr r="F22" s="8"/>
      </tp>
      <tp>
        <v>103.75000000000001</v>
        <stp/>
        <stp>##V3_BDPV12</stp>
        <stp>912909AG3 CORP</stp>
        <stp>NXT_CALL_px</stp>
        <stp>[USHY_Model_vs_462_04302013.xlsx]Model!R134C22_x0000__x0000_</stp>
        <tr r="V134" s="8"/>
      </tp>
      <tp>
        <v>0.17324752104903204</v>
        <stp/>
        <stp>##V3_BDPV12</stp>
        <stp>46284PAP9 CORP</stp>
        <stp>CNVX_OAS_BID</stp>
        <stp>[USHY_Model_vs_462_04302013.xlsx]Model!R72C19_x0000__x0000_</stp>
        <stp>PX_BID</stp>
        <stp>103.05200000000001</stp>
        <tr r="S72" s="8"/>
      </tp>
      <tp>
        <v>4325991210.9375</v>
        <stp/>
        <stp>##V3_BDPV12</stp>
        <stp>SEE     US EQUITY</stp>
        <stp>CUR_MKT_CAP</stp>
        <stp>[USHY_Model_vs_462_04302013.xlsx]Model!R109C31_x0000__x0000_</stp>
        <tr r="AE109" s="8"/>
      </tp>
      <tp t="s">
        <v>#N/A Field Not Applicable</v>
        <stp/>
        <stp>##V3_BDPV12</stp>
        <stp>TUH3 comdty</stp>
        <stp>PX_LAST</stp>
        <stp>[USHY_Model_vs_462_04302013.xlsx]Model!R505C7_x0000__x0000_</stp>
        <tr r="G505" s="8"/>
      </tp>
      <tp t="s">
        <v>#N/A Field Not Applicable</v>
        <stp/>
        <stp>##V3_BDPV12</stp>
        <stp>TYH3 comdty</stp>
        <stp>PX_LAST</stp>
        <stp>[USHY_Model_vs_462_04302013.xlsx]Model!R507C7_x0000__x0000_</stp>
        <tr r="G507" s="8"/>
      </tp>
      <tp>
        <v>1106335449.21875</v>
        <stp/>
        <stp>##V3_BDPV12</stp>
        <stp>PNK     US EQUITY</stp>
        <stp>CUR_MKT_CAP</stp>
        <stp>[USHY_Model_vs_462_04302013.xlsx]Model!R100C31_x0000__x0000_</stp>
        <tr r="AE100" s="8"/>
      </tp>
      <tp>
        <v>5752109863.28125</v>
        <stp/>
        <stp>##V3_BDPV12</stp>
        <stp>PXP     US EQUITY</stp>
        <stp>CUR_MKT_CAP</stp>
        <stp>[USHY_Model_vs_462_04302013.xlsx]Model!R102C31_x0000__x0000_</stp>
        <tr r="AE102" s="8"/>
      </tp>
      <tp>
        <v>21271083984.375</v>
        <stp/>
        <stp>##V3_BDPV12</stp>
        <stp>S       US EQUITY</stp>
        <stp>CUR_MKT_CAP</stp>
        <stp>[USHY_Model_vs_462_04302013.xlsx]Model!R105C31_x0000__x0000_</stp>
        <tr r="AE105" s="8"/>
      </tp>
      <tp t="s">
        <v>ADVANCED MICRO DEVICES</v>
        <stp/>
        <stp>##V3_BDPV12</stp>
        <stp>007903AU1 CORP</stp>
        <stp>ISSUER</stp>
        <stp>[USHY_Model_vs_462_04302013.xlsx]Scraps!R7C6_x0000_9</stp>
        <tr r="F7" s="11"/>
      </tp>
      <tp t="s">
        <v>#N/A Field Not Applicable</v>
        <stp/>
        <stp>##V3_BDPV12</stp>
        <stp>FVH3 comdty</stp>
        <stp>FUT_CNV_MOD_DUR_BASED_ON_CTD</stp>
        <stp>[USHY_Model_vs_462_04302013.xlsx]Model!R506C9_x0000__x0000_</stp>
        <tr r="I506" s="8"/>
      </tp>
      <tp>
        <v>14840309570.3125</v>
        <stp/>
        <stp>##V3_BDPV12</stp>
        <stp>KKR     US EQUITY</stp>
        <stp>CUR_MKT_CAP</stp>
        <stp>[USHY_Model_vs_462_04302013.xlsx]Model!R106C31_x0000__x0000_</stp>
        <tr r="AE106" s="8"/>
      </tp>
      <tp t="s">
        <v>B1</v>
        <stp/>
        <stp>##V3_BDPV12</stp>
        <stp>458665AR7 CORP</stp>
        <stp>RTG_moody_no_watch</stp>
        <stp>[USHY_Model_vs_462_04302013.xlsx]Scraps!R21C11_x0000__x0000_</stp>
        <tr r="K21" s="11"/>
      </tp>
      <tp t="s">
        <v>#N/A N/A</v>
        <stp/>
        <stp>##V3_BDPV12</stp>
        <stp>4105305Z CN EQUITY</stp>
        <stp>CUR_MKT_CAP</stp>
        <stp>[USHY_Model_vs_462_04302013.xlsx]Model!R55C31_x0000__x0000_</stp>
        <tr r="AE55" s="8"/>
      </tp>
      <tp t="s">
        <v>RBS</v>
        <stp/>
        <stp>##V3_BDPV12</stp>
        <stp>780097AW1 Corp</stp>
        <stp>TICKER</stp>
        <stp>[USHY_Model_vs_462_04302013.xlsx]462!R132C2_x0000_3</stp>
        <tr r="B132" s="12"/>
      </tp>
      <tp>
        <v>359.28616333007812</v>
        <stp/>
        <stp>##V3_BDPV12</stp>
        <stp>03938LAX2 CORP</stp>
        <stp>SPREAD_TO_TSY_BID</stp>
        <stp>[USHY_Model_vs_462_04302013.xlsx]Model!R89C17_x0000__x0000_</stp>
        <stp>PX_BID</stp>
        <stp>111.93899999999999</stp>
        <tr r="Q89" s="8"/>
      </tp>
      <tp t="s">
        <v>#N/A N/A</v>
        <stp/>
        <stp>##V3_BDPV12</stp>
        <stp>2968900Q US EQUITY</stp>
        <stp>CUR_MKT_CAP</stp>
        <stp>[USHY_Model_vs_462_04302013.xlsx]Model!R33C31_x0000__x0000_</stp>
        <tr r="AE33" s="8"/>
      </tp>
      <tp t="s">
        <v>WMB</v>
        <stp/>
        <stp>##V3_BDPV12</stp>
        <stp>969457BU3 Corp</stp>
        <stp>TICKER</stp>
        <stp>[USHY_Model_vs_462_04302013.xlsx]462!R147C2_x0000_3</stp>
        <tr r="B147" s="12"/>
      </tp>
      <tp t="s">
        <v>#N/A N/A</v>
        <stp/>
        <stp>##V3_BDPV12</stp>
        <stp>2968900Q US EQUITY</stp>
        <stp>CUR_MKT_CAP</stp>
        <stp>[USHY_Model_vs_462_04302013.xlsx]Model!R34C31_x0000__x0000_</stp>
        <tr r="AE34" s="8"/>
      </tp>
      <tp t="s">
        <v>#N/A N/A</v>
        <stp/>
        <stp>##V3_BDPV12</stp>
        <stp>81211KAR1 CORP</stp>
        <stp>RTG_FITCH_no_watch</stp>
        <stp>[USHY_Model_vs_462_04302013.xlsx]Model!R109C13_x0000__x0000_</stp>
        <tr r="M109" s="8"/>
        <tr r="M109" s="8"/>
      </tp>
      <tp t="s">
        <v>B+</v>
        <stp/>
        <stp>##V3_BDPV12</stp>
        <stp>852061AS9 CORP</stp>
        <stp>RTG_FITCH_no_watch</stp>
        <stp>[USHY_Model_vs_462_04302013.xlsx]Model!R105C13_x0000__x0000_</stp>
        <tr r="M105" s="8"/>
        <tr r="M105" s="8"/>
      </tp>
      <tp>
        <v>388.3642578125</v>
        <stp/>
        <stp>##V3_BDPV12</stp>
        <stp>85375CBB6 CORP</stp>
        <stp>SPREAD_TO_TSY_BID</stp>
        <stp>[USHY_Model_vs_462_04302013.xlsx]Model!R114C17_x0000__x0000_</stp>
        <stp>PX_BID</stp>
        <stp>120.5</stp>
        <tr r="Q114" s="8"/>
      </tp>
      <tp>
        <v>421.87042236328125</v>
        <stp/>
        <stp>##V3_BDPV12</stp>
        <stp>038521AL4 CORP</stp>
        <stp>SPREAD_TO_TSY_BID</stp>
        <stp>[USHY_Model_vs_462_04302013.xlsx]Model!R104C17_x0000__x0000_</stp>
        <stp>PX_BID</stp>
        <stp>103.80800000000001</stp>
        <tr r="Q104" s="8"/>
      </tp>
      <tp t="s">
        <v>B2</v>
        <stp/>
        <stp>##V3_BDPV12</stp>
        <stp>82088KAB4 CORP</stp>
        <stp>RTG_moody_no_watch</stp>
        <stp>[USHY_Model_vs_462_04302013.xlsx]Model!R112C11_x0000__x0000_</stp>
        <tr r="K112" s="8"/>
      </tp>
      <tp>
        <v>4.5029432674804131</v>
        <stp/>
        <stp>##V3_BDPV12</stp>
        <stp>882330AM5 CORP</stp>
        <stp>DUR_ADJ_BID</stp>
        <stp>[USHY_Model_vs_462_04302013.xlsx]Model!R126C18_x0000__x0000_</stp>
        <stp>PX_BID</stp>
        <stp>78.5</stp>
        <tr r="R126" s="8"/>
      </tp>
      <tp>
        <v>4325991210.9375</v>
        <stp/>
        <stp>##V3_BDPV12</stp>
        <stp>SEE EQUITY</stp>
        <stp>CUR_MKT_CAP</stp>
        <stp>[USHY_Model_vs_462_04302013.xlsx]Model!R109C32_x0000__x0000_</stp>
        <tr r="AF109" s="8"/>
      </tp>
      <tp t="s">
        <v>AMERIGAS FINANCE LLC/COR</v>
        <stp/>
        <stp>##V3_BDPV12</stp>
        <stp>03077JAA8 CORP</stp>
        <stp>ISSUER</stp>
        <stp>[USHY_Model_vs_462_04302013.xlsx]Model!R19C6_x0000__x0000_</stp>
        <tr r="F19" s="8"/>
      </tp>
      <tp t="s">
        <v>ATLAS PIPELINE LP/FIN CO</v>
        <stp/>
        <stp>##V3_BDPV12</stp>
        <stp>04939MAG4 CORP</stp>
        <stp>ISSUER</stp>
        <stp>[USHY_Model_vs_462_04302013.xlsx]Model!R18C6_x0000__x0000_</stp>
        <tr r="F18" s="8"/>
      </tp>
      <tp t="s">
        <v>BB-</v>
        <stp/>
        <stp>##V3_BDPV12</stp>
        <stp>00130HBN4 CORP</stp>
        <stp>RTG_SP_no_watch</stp>
        <stp>[USHY_Model_vs_462_04302013.xlsx]Scraps!R8C12_x0000__x0000_</stp>
        <tr r="L8" s="11"/>
      </tp>
      <tp>
        <v>3427668212.890625</v>
        <stp/>
        <stp>##V3_BDPV12</stp>
        <stp>SATS EQUITY</stp>
        <stp>CUR_MKT_CAP</stp>
        <stp>[USHY_Model_vs_462_04302013.xlsx]Model!R107C32_x0000__x0000_</stp>
        <tr r="AF107" s="8"/>
      </tp>
      <tp t="s">
        <v>LLOYDS</v>
        <stp/>
        <stp>##V3_BDPV12</stp>
        <stp>XS0408620721 CORP</stp>
        <stp>Ticker</stp>
        <stp>[USHY_Model_vs_462_04302013.xlsx]Model!R82C5_x0000__x0000_</stp>
        <tr r="E82" s="8"/>
      </tp>
      <tp>
        <v>450.85211181640625</v>
        <stp/>
        <stp>##V3_BDPV12</stp>
        <stp>67000XAM8 CORP</stp>
        <stp>SPREAD_TO_TSY_BID</stp>
        <stp>[USHY_Model_vs_462_04302013.xlsx]Model!R64C17_x0000__x0000_</stp>
        <stp>PX_BID</stp>
        <stp>113.51000000000001</stp>
        <tr r="Q64" s="8"/>
      </tp>
      <tp t="s">
        <v>IKB</v>
        <stp/>
        <stp>##V3_BDPV12</stp>
        <stp>XS0171797219 CORP</stp>
        <stp>Ticker</stp>
        <stp>[USHY_Model_vs_462_04302013.xlsx]Model!R70C5_x0000_1</stp>
        <tr r="E70" s="8"/>
      </tp>
      <tp t="s">
        <v>WD</v>
        <stp/>
        <stp>##V3_BDPV12</stp>
        <stp>832248AQ1 CORP</stp>
        <stp>RTG_FITCH_no_watch</stp>
        <stp>[USHY_Model_vs_462_04302013.xlsx]Model!R110C13_x0000__x0000_</stp>
        <tr r="M110" s="8"/>
        <tr r="M110" s="8"/>
      </tp>
      <tp t="s">
        <v>B-</v>
        <stp/>
        <stp>##V3_BDPV12</stp>
        <stp>903293AS7 CORP</stp>
        <stp>RTG_FITCH_no_watch</stp>
        <stp>[USHY_Model_vs_462_04302013.xlsx]Model!R131C13_x0000__x0000_</stp>
        <tr r="M131" s="8"/>
        <tr r="M131" s="8"/>
      </tp>
      <tp>
        <v>6640165039.0625</v>
        <stp/>
        <stp>##V3_BDPV12</stp>
        <stp>DNR     US EQUITY</stp>
        <stp>CUR_MKT_CAP</stp>
        <stp>[USHY_Model_vs_462_04302013.xlsx]Model!R49C31_x0000__x0000_</stp>
        <tr r="AE49" s="8"/>
      </tp>
      <tp t="s">
        <v>B3</v>
        <stp/>
        <stp>##V3_BDPV12</stp>
        <stp>723456AN9 CORP</stp>
        <stp>RTG_moody_no_watch</stp>
        <stp>[USHY_Model_vs_462_04302013.xlsx]Model!R100C11_x0000__x0000_</stp>
        <tr r="K100" s="8"/>
      </tp>
      <tp>
        <v>8850720703.125</v>
        <stp/>
        <stp>##V3_BDPV12</stp>
        <stp>STZ EQUITY</stp>
        <stp>CUR_MKT_CAP</stp>
        <stp>[USHY_Model_vs_462_04302013.xlsx]Model!R118C32_x0000__x0000_</stp>
        <tr r="AF118" s="8"/>
      </tp>
      <tp t="s">
        <v>Ba1</v>
        <stp/>
        <stp>##V3_BDPV12</stp>
        <stp>21036PAH1 CORP</stp>
        <stp>RTG_moody_no_watch</stp>
        <stp>[USHY_Model_vs_462_04302013.xlsx]Model!R117C11_x0000__x0000_</stp>
        <tr r="K117" s="8"/>
      </tp>
      <tp>
        <v>3292734863.28125</v>
        <stp/>
        <stp>##V3_BDPV12</stp>
        <stp>SPF EQUITY</stp>
        <stp>CUR_MKT_CAP</stp>
        <stp>[USHY_Model_vs_462_04302013.xlsx]Model!R114C32_x0000__x0000_</stp>
        <tr r="AF114" s="8"/>
      </tp>
      <tp>
        <v>1.1208884704456819</v>
        <stp/>
        <stp>##V3_BDPV12</stp>
        <stp>549463AE7 CORP</stp>
        <stp>CNVX_OAS_BID</stp>
        <stp>[USHY_Model_vs_462_04302013.xlsx]Model!R14C19_x0000__x0000_</stp>
        <stp>PX_BID</stp>
        <stp>74.227999999999994</stp>
        <tr r="S14" s="8"/>
      </tp>
      <tp>
        <v>2786608642.578125</v>
        <stp/>
        <stp>##V3_BDPV12</stp>
        <stp>SPH EQUITY</stp>
        <stp>CUR_MKT_CAP</stp>
        <stp>[USHY_Model_vs_462_04302013.xlsx]Model!R115C32_x0000__x0000_</stp>
        <tr r="AF115" s="8"/>
      </tp>
      <tp>
        <v>8850720703.125</v>
        <stp/>
        <stp>##V3_BDPV12</stp>
        <stp>STZ EQUITY</stp>
        <stp>CUR_MKT_CAP</stp>
        <stp>[USHY_Model_vs_462_04302013.xlsx]Model!R117C32_x0000__x0000_</stp>
        <tr r="AF117" s="8"/>
      </tp>
      <tp t="s">
        <v>FREESCALE SEMICONDUCTOR</v>
        <stp/>
        <stp>##V3_BDPV12</stp>
        <stp>35687MAT4 CORP</stp>
        <stp>ISSUER</stp>
        <stp>[USHY_Model_vs_462_04302013.xlsx]Model!R58C6_x0000__x0000_</stp>
        <tr r="F58" s="8"/>
      </tp>
      <tp t="s">
        <v>#N/A N/A</v>
        <stp/>
        <stp>##V3_BDPV12</stp>
        <stp>RMK EQUITY</stp>
        <stp>CUR_MKT_CAP</stp>
        <stp>[USHY_Model_vs_462_04302013.xlsx]Model!R104C32_x0000__x0000_</stp>
        <tr r="AF104" s="8"/>
      </tp>
      <tp>
        <v>3545405029.296875</v>
        <stp/>
        <stp>##V3_BDPV12</stp>
        <stp>SFD EQUITY</stp>
        <stp>CUR_MKT_CAP</stp>
        <stp>[USHY_Model_vs_462_04302013.xlsx]Model!R110C32_x0000__x0000_</stp>
        <tr r="AF110" s="8"/>
      </tp>
      <tp t="s">
        <v>BILL BARRETT CORP</v>
        <stp/>
        <stp>##V3_BDPV12</stp>
        <stp>06846NAC8 CORP</stp>
        <stp>ISSUER</stp>
        <stp>[USHY_Model_vs_462_04302013.xlsx]Model!R24C6_x0000__x0000_</stp>
        <tr r="F24" s="8"/>
      </tp>
      <tp>
        <v>0.26993240090577525</v>
        <stp/>
        <stp>##V3_BDPV12</stp>
        <stp>882330AM5 CORP</stp>
        <stp>CNVX_OAS_BID</stp>
        <stp>[USHY_Model_vs_462_04302013.xlsx]Model!R126C19_x0000__x0000_</stp>
        <stp>PX_BID</stp>
        <stp>78.5</stp>
        <tr r="S126" s="8"/>
      </tp>
      <tp t="s">
        <v>MERITAGE HOMES CORP</v>
        <stp/>
        <stp>##V3_BDPV12</stp>
        <stp>59001AAN2 CORP</stp>
        <stp>ISSUER</stp>
        <stp>[USHY_Model_vs_462_04302013.xlsx]Model!R87C6_x0000__x0000_</stp>
        <tr r="F87" s="8"/>
      </tp>
      <tp t="s">
        <v>DAVITA HEALTHCARE PARTNE</v>
        <stp/>
        <stp>##V3_BDPV12</stp>
        <stp>23918KAP3 CORP</stp>
        <stp>ISSUER</stp>
        <stp>[USHY_Model_vs_462_04302013.xlsx]Model!R50C6_x0000_1</stp>
        <tr r="F50" s="8"/>
      </tp>
      <tp t="s">
        <v>4/15/2022</v>
        <stp/>
        <stp>##V3_BDPV12</stp>
        <stp>90321NAC6 CORP</stp>
        <stp>Maturity</stp>
        <stp>[USHY_Model_vs_462_04302013.xlsx]Model!R128C10_x0000__x0000_</stp>
        <tr r="J128" s="8"/>
      </tp>
      <tp t="s">
        <v>RMK</v>
        <stp/>
        <stp>##V3_BDPV12</stp>
        <stp>038521AL4 CORP</stp>
        <stp>Ticker</stp>
        <stp>[USHY_Model_vs_462_04302013.xlsx]Model!R104C5_x0000__x0000_</stp>
        <tr r="E104" s="8"/>
      </tp>
      <tp t="s">
        <v>Ba2</v>
        <stp/>
        <stp>##V3_BDPV12</stp>
        <stp>05329WAK8 CORP</stp>
        <stp>RTG_moody_no_watch</stp>
        <stp>[USHY_Model_vs_462_04302013.xlsx]Scraps!R10C11_x0000__x0000_</stp>
        <tr r="K10" s="11"/>
      </tp>
      <tp>
        <v>2.5008561835069439E-2</v>
        <stp/>
        <stp>##V3_BDPV12</stp>
        <stp>864486AE5 CORP</stp>
        <stp>CNVX_BID</stp>
        <stp>[USHY_Model_vs_462_04302013.xlsx]Model!R115C20_x0000__x0000_</stp>
        <stp>PX_BID</stp>
        <stp>110</stp>
        <tr r="T115" s="8"/>
      </tp>
      <tp>
        <v>1611286621.09375</v>
        <stp/>
        <stp>##V3_BDPV12</stp>
        <stp>HOS     US EQUITY</stp>
        <stp>CUR_MKT_CAP</stp>
        <stp>[USHY_Model_vs_462_04302013.xlsx]Model!R66C31_x0000__x0000_</stp>
        <tr r="AE66" s="8"/>
      </tp>
      <tp t="s">
        <v>Ba1</v>
        <stp/>
        <stp>##V3_BDPV12</stp>
        <stp>78442FEL8 CORP</stp>
        <stp>RTG_moody_no_watch</stp>
        <stp>[USHY_Model_vs_462_04302013.xlsx]Model!R113C11_x0000__x0000_</stp>
        <tr r="K113" s="8"/>
      </tp>
      <tp t="s">
        <v>B3</v>
        <stp/>
        <stp>##V3_BDPV12</stp>
        <stp>038521AL4 CORP</stp>
        <stp>RTG_moody_no_watch</stp>
        <stp>[USHY_Model_vs_462_04302013.xlsx]Model!R104C11_x0000__x0000_</stp>
        <tr r="K104" s="8"/>
      </tp>
      <tp>
        <v>0.36255898700181277</v>
        <stp/>
        <stp>##V3_BDPV12</stp>
        <stp>440543AP1 CORP</stp>
        <stp>CNVX_OAS_BID</stp>
        <stp>[USHY_Model_vs_462_04302013.xlsx]Model!R66C19_x0000__x0000_</stp>
        <stp>PX_BID</stp>
        <stp>100</stp>
        <tr r="S66" s="8"/>
      </tp>
      <tp t="s">
        <v>B1</v>
        <stp/>
        <stp>##V3_BDPV12</stp>
        <stp>726505AL4 CORP</stp>
        <stp>RTG_moody_no_watch</stp>
        <stp>[USHY_Model_vs_462_04302013.xlsx]Model!R102C11_x0000__x0000_</stp>
        <tr r="K102" s="8"/>
      </tp>
      <tp t="s">
        <v>APERAM</v>
        <stp/>
        <stp>##V3_BDPV12</stp>
        <stp>03754HAB0 CORP</stp>
        <stp>ISSUER</stp>
        <stp>[USHY_Model_vs_462_04302013.xlsx]Model!R17C6_x0000__x0000_</stp>
        <tr r="F17" s="8"/>
      </tp>
      <tp t="s">
        <v>ALERE INC</v>
        <stp/>
        <stp>##V3_BDPV12</stp>
        <stp>01449JAE5 CORP</stp>
        <stp>ISSUER</stp>
        <stp>[USHY_Model_vs_462_04302013.xlsx]Model!R13C6_x0000__x0000_</stp>
        <tr r="F13" s="8"/>
      </tp>
      <tp t="s">
        <v>1/25/2022</v>
        <stp/>
        <stp>##V3_BDPV12</stp>
        <stp>78442FEL8 CORP</stp>
        <stp>Maturity</stp>
        <stp>[USHY_Model_vs_462_04302013.xlsx]Model!R113C10_x0000__x0000_</stp>
        <tr r="J113" s="8"/>
      </tp>
      <tp t="s">
        <v>#N/A N/A</v>
        <stp/>
        <stp>##V3_BDPV12</stp>
        <stp>0750598D US EQUITY</stp>
        <stp>CUR_MKT_CAP</stp>
        <stp>[USHY_Model_vs_462_04302013.xlsx]Model!R32C31_x0000__x0000_</stp>
        <tr r="AE32" s="8"/>
      </tp>
      <tp>
        <v>536.11773681640625</v>
        <stp/>
        <stp>##V3_BDPV12</stp>
        <stp>85171RAA2 CORP</stp>
        <stp>SPREAD_TO_TSY_BID</stp>
        <stp>[USHY_Model_vs_462_04302013.xlsx]Model!R15C17_x0000__x0000_</stp>
        <stp>PX_BID</stp>
        <stp>103.73999999999999</stp>
        <tr r="Q15" s="8"/>
      </tp>
      <tp>
        <v>4.8020062000000001</v>
        <stp/>
        <stp>##V3_BDPV12</stp>
        <stp>345370CA6 CORP</stp>
        <stp>YLD_CNV_BID</stp>
        <stp>[USHY_Model_vs_462_04302013.xlsx]Scraps!R18C15_x0000__x0000_</stp>
        <stp>PX_BID</stp>
        <stp>131.886</stp>
        <tr r="O18" s="11"/>
      </tp>
      <tp>
        <v>4186970703.125</v>
        <stp/>
        <stp>##V3_BDPV12</stp>
        <stp>APU     US EQUITY</stp>
        <stp>CUR_MKT_CAP</stp>
        <stp>[USHY_Model_vs_462_04302013.xlsx]Model!R19C31_x0000__x0000_</stp>
        <tr r="AE19" s="8"/>
      </tp>
      <tp t="s">
        <v>#N/A N/A</v>
        <stp/>
        <stp>##V3_BDPV12</stp>
        <stp>JBS     US EQUITY</stp>
        <stp>CUR_MKT_CAP</stp>
        <stp>[USHY_Model_vs_462_04302013.xlsx]Model!R75C31_x0000__x0000_</stp>
        <tr r="AE75" s="8"/>
      </tp>
      <tp>
        <v>0.68985438009658917</v>
        <stp/>
        <stp>##V3_BDPV12</stp>
        <stp>125581GQ5 CORP</stp>
        <stp>CNVX_OAS_BID</stp>
        <stp>[USHY_Model_vs_462_04302013.xlsx]Model!R40C19_x0000__x0000_</stp>
        <stp>PX_BID</stp>
        <stp>112</stp>
        <tr r="S40" s="8"/>
      </tp>
      <tp>
        <v>5752109863.28125</v>
        <stp/>
        <stp>##V3_BDPV12</stp>
        <stp>PXP EQUITY</stp>
        <stp>CUR_MKT_CAP</stp>
        <stp>[USHY_Model_vs_462_04302013.xlsx]Model!R102C32_x0000__x0000_</stp>
        <tr r="AF102" s="8"/>
      </tp>
      <tp>
        <v>1106335449.21875</v>
        <stp/>
        <stp>##V3_BDPV12</stp>
        <stp>PNK EQUITY</stp>
        <stp>CUR_MKT_CAP</stp>
        <stp>[USHY_Model_vs_462_04302013.xlsx]Model!R100C32_x0000__x0000_</stp>
        <tr r="AF100" s="8"/>
      </tp>
      <tp t="s">
        <v>US</v>
        <stp/>
        <stp>##V3_BDPV12</stp>
        <stp>007903AU1 CORP</stp>
        <stp>CNTRY_OF_RISK</stp>
        <stp>[USHY_Model_vs_462_04302013.xlsx]Scraps!R7C8_x0000__x0000_</stp>
        <tr r="H7" s="11"/>
      </tp>
      <tp>
        <v>1.98055556</v>
        <stp/>
        <stp>##V3_BDPV12</stp>
        <stp>007903AU1 CORP</stp>
        <stp>INT_Acc</stp>
        <stp>[USHY_Model_vs_462_04302013.xlsx]Scraps!R7C22_x0000__x0000_</stp>
        <tr r="V7" s="11"/>
      </tp>
      <tp t="s">
        <v>#N/A N/A</v>
        <stp/>
        <stp>##V3_BDPV12</stp>
        <stp>882491AQ6 CORP</stp>
        <stp>RTG_FITCH_no_watch</stp>
        <stp>[USHY_Model_vs_462_04302013.xlsx]Model!R124C13_x0000__x0000_</stp>
        <tr r="M124" s="8"/>
        <tr r="M124" s="8"/>
      </tp>
      <tp>
        <v>1606843017.578125</v>
        <stp/>
        <stp>##V3_BDPV12</stp>
        <stp>ANR     US EQUITY</stp>
        <stp>CUR_MKT_CAP</stp>
        <stp>[USHY_Model_vs_462_04302013.xlsx]Model!R16C31_x0000__x0000_</stp>
        <tr r="AE16" s="8"/>
      </tp>
      <tp>
        <v>2103115722.65625</v>
        <stp/>
        <stp>##V3_BDPV12</stp>
        <stp>ALR     US EQUITY</stp>
        <stp>CUR_MKT_CAP</stp>
        <stp>[USHY_Model_vs_462_04302013.xlsx]Model!R13C31_x0000__x0000_</stp>
        <tr r="AE13" s="8"/>
      </tp>
      <tp>
        <v>4952048828.125</v>
        <stp/>
        <stp>##V3_BDPV12</stp>
        <stp>URI EQUITY</stp>
        <stp>CUR_MKT_CAP</stp>
        <stp>[USHY_Model_vs_462_04302013.xlsx]Model!R128C32_x0000__x0000_</stp>
        <tr r="AF128" s="8"/>
      </tp>
      <tp t="s">
        <v>#N/A N/A</v>
        <stp/>
        <stp>##V3_BDPV12</stp>
        <stp>16790Z  US EQUITY</stp>
        <stp>CUR_MKT_CAP</stp>
        <stp>[USHY_Model_vs_462_04302013.xlsx]Model!R128C31_x0000__x0000_</stp>
        <tr r="AE128" s="8"/>
      </tp>
      <tp>
        <v>10889735351.5625</v>
        <stp/>
        <stp>##V3_BDPV12</stp>
        <stp>UAL EQUITY</stp>
        <stp>CUR_MKT_CAP</stp>
        <stp>[USHY_Model_vs_462_04302013.xlsx]Model!R127C32_x0000__x0000_</stp>
        <tr r="AF127" s="8"/>
      </tp>
      <tp t="s">
        <v>GELK    US</v>
        <stp/>
        <stp>##V3_BDPV12</stp>
        <stp>XS0319639232 CORP</stp>
        <stp>BOND_TO_EQY_TICKER</stp>
        <stp>[USHY_Model_vs_462_04302013.xlsx]Model!R59C29_x0000__x0000_</stp>
        <tr r="AC59" s="8"/>
      </tp>
      <tp>
        <v>5452421875</v>
        <stp/>
        <stp>##V3_BDPV12</stp>
        <stp>AN EQUITY</stp>
        <stp>CUR_MKT_CAP</stp>
        <stp>[USHY_Model_vs_462_04302013.xlsx]Scraps!R10C31_x0000__x0000_</stp>
        <tr r="AE10" s="11"/>
      </tp>
      <tp t="s">
        <v>#N/A N/A</v>
        <stp/>
        <stp>##V3_BDPV12</stp>
        <stp>0751199D US EQUITY</stp>
        <stp>CUR_MKT_CAP</stp>
        <stp>[USHY_Model_vs_462_04302013.xlsx]Model!R46C31_x0000__x0000_</stp>
        <tr r="AE46" s="8"/>
      </tp>
      <tp>
        <v>9.6546561999999998</v>
        <stp/>
        <stp>##V3_BDPV12</stp>
        <stp>549463AE7 CORP</stp>
        <stp>YLD_CNV_BID</stp>
        <stp>[USHY_Model_vs_462_04302013.xlsx]Model!R14C16_x0000__x0000_</stp>
        <stp>PX_BID</stp>
        <stp>74.227999999999994</stp>
        <tr r="P14" s="8"/>
      </tp>
      <tp t="s">
        <v>#N/A N/A</v>
        <stp/>
        <stp>##V3_BDPV12</stp>
        <stp>0283785D US EQUITY</stp>
        <stp>CUR_MKT_CAP</stp>
        <stp>[USHY_Model_vs_462_04302013.xlsx]Model!R69C31_x0000__x0000_</stp>
        <tr r="AE69" s="8"/>
      </tp>
      <tp t="s">
        <v>BB+</v>
        <stp/>
        <stp>##V3_BDPV12</stp>
        <stp>983130AT2 CORP</stp>
        <stp>RTG_FITCH_no_watch</stp>
        <stp>[USHY_Model_vs_462_04302013.xlsx]Model!R133C13_x0000__x0000_</stp>
        <tr r="M133" s="8"/>
        <tr r="M133" s="8"/>
      </tp>
      <tp t="s">
        <v>B-</v>
        <stp/>
        <stp>##V3_BDPV12</stp>
        <stp>893647AQ0 CORP</stp>
        <stp>RTG_FITCH_no_watch</stp>
        <stp>[USHY_Model_vs_462_04302013.xlsx]Model!R119C13_x0000__x0000_</stp>
        <tr r="M119" s="8"/>
        <tr r="M119" s="8"/>
      </tp>
      <tp>
        <v>603.25</v>
        <stp/>
        <stp>##V3_BDPV12</stp>
        <stp>761735AF6 CORP</stp>
        <stp>SPREAD_TO_TSY_BID</stp>
        <stp>[USHY_Model_vs_462_04302013.xlsx]Model!R103C17_x0000__x0000_</stp>
        <stp>PX_BID</stp>
        <stp>106.5</stp>
        <tr r="Q103" s="8"/>
      </tp>
      <tp t="s">
        <v>#N/A N/A</v>
        <stp/>
        <stp>##V3_BDPV12</stp>
        <stp>CTV     US EQUITY</stp>
        <stp>CUR_MKT_CAP</stp>
        <stp>[USHY_Model_vs_462_04302013.xlsx]Model!R43C31_x0000__x0000_</stp>
        <tr r="AE43" s="8"/>
      </tp>
      <tp t="s">
        <v>#N/A N/A</v>
        <stp/>
        <stp>##V3_BDPV12</stp>
        <stp>TXU EQUITY</stp>
        <stp>CUR_MKT_CAP</stp>
        <stp>[USHY_Model_vs_462_04302013.xlsx]Model!R126C32_x0000__x0000_</stp>
        <tr r="AF126" s="8"/>
      </tp>
      <tp>
        <v>1821660888.671875</v>
        <stp/>
        <stp>##V3_BDPV12</stp>
        <stp>TXI EQUITY</stp>
        <stp>CUR_MKT_CAP</stp>
        <stp>[USHY_Model_vs_462_04302013.xlsx]Model!R124C32_x0000__x0000_</stp>
        <tr r="AF124" s="8"/>
      </tp>
      <tp t="s">
        <v>#N/A N/A</v>
        <stp/>
        <stp>##V3_BDPV12</stp>
        <stp>TXU EQUITY</stp>
        <stp>CUR_MKT_CAP</stp>
        <stp>[USHY_Model_vs_462_04302013.xlsx]Model!R125C32_x0000__x0000_</stp>
        <tr r="AF125" s="8"/>
      </tp>
      <tp>
        <v>2828687255.859375</v>
        <stp/>
        <stp>##V3_BDPV12</stp>
        <stp>USG EQUITY</stp>
        <stp>CUR_MKT_CAP</stp>
        <stp>[USHY_Model_vs_462_04302013.xlsx]Model!R131C32_x0000__x0000_</stp>
        <tr r="AF131" s="8"/>
      </tp>
      <tp>
        <v>2828687255.859375</v>
        <stp/>
        <stp>##V3_BDPV12</stp>
        <stp>USG EQUITY</stp>
        <stp>CUR_MKT_CAP</stp>
        <stp>[USHY_Model_vs_462_04302013.xlsx]Model!R130C32_x0000__x0000_</stp>
        <tr r="AF130" s="8"/>
      </tp>
      <tp>
        <v>7364567382.8125</v>
        <stp/>
        <stp>##V3_BDPV12</stp>
        <stp>TSO EQUITY</stp>
        <stp>CUR_MKT_CAP</stp>
        <stp>[USHY_Model_vs_462_04302013.xlsx]Model!R122C32_x0000__x0000_</stp>
        <tr r="AF122" s="8"/>
      </tp>
      <tp>
        <v>4009041748.046875</v>
        <stp/>
        <stp>##V3_BDPV12</stp>
        <stp>TGI EQUITY</stp>
        <stp>CUR_MKT_CAP</stp>
        <stp>[USHY_Model_vs_462_04302013.xlsx]Model!R121C32_x0000__x0000_</stp>
        <tr r="AF121" s="8"/>
      </tp>
      <tp>
        <v>5843607421.875</v>
        <stp/>
        <stp>##V3_BDPV12</stp>
        <stp>ST EQUITY</stp>
        <stp>CUR_MKT_CAP</stp>
        <stp>[USHY_Model_vs_462_04302013.xlsx]Model!R116C32_x0000__x0000_</stp>
        <tr r="AF116" s="8"/>
      </tp>
      <tp>
        <v>3162920166.015625</v>
        <stp/>
        <stp>##V3_BDPV12</stp>
        <stp>TEX EQUITY</stp>
        <stp>CUR_MKT_CAP</stp>
        <stp>[USHY_Model_vs_462_04302013.xlsx]Model!R120C32_x0000__x0000_</stp>
        <tr r="AF120" s="8"/>
      </tp>
      <tp t="s">
        <v>5/15/2019</v>
        <stp/>
        <stp>##V3_BDPV12</stp>
        <stp>82088KAB4 CORP</stp>
        <stp>Maturity</stp>
        <stp>[USHY_Model_vs_462_04302013.xlsx]Model!R112C10_x0000__x0000_</stp>
        <tr r="J112" s="8"/>
      </tp>
      <tp t="s">
        <v>#N/A N/A</v>
        <stp/>
        <stp>##V3_BDPV12</stp>
        <stp>0533744D US EQUITY</stp>
        <stp>CUR_MKT_CAP</stp>
        <stp>[USHY_Model_vs_462_04302013.xlsx]Model!R77C31_x0000__x0000_</stp>
        <tr r="AE77" s="8"/>
      </tp>
      <tp>
        <v>354.73699951171875</v>
        <stp/>
        <stp>##V3_BDPV12</stp>
        <stp>097751BF7 CORP</stp>
        <stp>SPREAD_TO_TSY_BID</stp>
        <stp>[USHY_Model_vs_462_04302013.xlsx]Model!R23C17_x0000__x0000_</stp>
        <stp>PX_BID</stp>
        <stp>107.06699999999999</stp>
        <tr r="Q23" s="8"/>
      </tp>
      <tp>
        <v>386.91403198242187</v>
        <stp/>
        <stp>##V3_BDPV12</stp>
        <stp>48666KAN9 CORP</stp>
        <stp>SPREAD_TO_TSY_BID</stp>
        <stp>[USHY_Model_vs_462_04302013.xlsx]Model!R76C17_x0000__x0000_</stp>
        <stp>PX_BID</stp>
        <stp>112.15000000000001</stp>
        <tr r="Q76" s="8"/>
      </tp>
      <tp t="s">
        <v>#N/A N/A</v>
        <stp/>
        <stp>##V3_BDPV12</stp>
        <stp>867363AV5 CORP</stp>
        <stp>RTG_FITCH_no_watch</stp>
        <stp>[USHY_Model_vs_462_04302013.xlsx]Model!R108C13_x0000__x0000_</stp>
        <tr r="M108" s="8"/>
        <tr r="M108" s="8"/>
      </tp>
      <tp t="s">
        <v>4/15/2020</v>
        <stp/>
        <stp>##V3_BDPV12</stp>
        <stp>59001AAN2 CORP</stp>
        <stp>Maturity</stp>
        <stp>[USHY_Model_vs_462_04302013.xlsx]Scraps!R15C10_x0000__x0000_</stp>
        <tr r="J15" s="11"/>
      </tp>
      <tp>
        <v>2267368164.0625</v>
        <stp/>
        <stp>##V3_BDPV12</stp>
        <stp>BRS     US EQUITY</stp>
        <stp>CUR_MKT_CAP</stp>
        <stp>[USHY_Model_vs_462_04302013.xlsx]Model!R28C31_x0000__x0000_</stp>
        <tr r="AE28" s="8"/>
      </tp>
      <tp>
        <v>575933898.92578125</v>
        <stp/>
        <stp>##V3_BDPV12</stp>
        <stp>BAS     US EQUITY</stp>
        <stp>CUR_MKT_CAP</stp>
        <stp>[USHY_Model_vs_462_04302013.xlsx]Model!R22C31_x0000__x0000_</stp>
        <tr r="AE22" s="8"/>
      </tp>
      <tp t="s">
        <v>10/1/2019</v>
        <stp/>
        <stp>##V3_BDPV12</stp>
        <stp>06846NAC8 CORP</stp>
        <stp>Maturity</stp>
        <stp>[USHY_Model_vs_462_04302013.xlsx]Scraps!R11C10_x0000__x0000_</stp>
        <tr r="J11" s="11"/>
      </tp>
      <tp>
        <v>3104861816.40625</v>
        <stp/>
        <stp>##V3_BDPV12</stp>
        <stp>CAR     US EQUITY</stp>
        <stp>CUR_MKT_CAP</stp>
        <stp>[USHY_Model_vs_462_04302013.xlsx]Model!R31C31_x0000__x0000_</stp>
        <tr r="AE31" s="8"/>
      </tp>
      <tp t="s">
        <v>Ba3</v>
        <stp/>
        <stp>##V3_BDPV12</stp>
        <stp>896818AG6 CORP</stp>
        <stp>RTG_moody_no_watch</stp>
        <stp>[USHY_Model_vs_462_04302013.xlsx]Model!R121C11_x0000__x0000_</stp>
        <tr r="K121" s="8"/>
      </tp>
      <tp t="s">
        <v>B1</v>
        <stp/>
        <stp>##V3_BDPV12</stp>
        <stp>912909AG3 CORP</stp>
        <stp>RTG_moody_no_watch</stp>
        <stp>[USHY_Model_vs_462_04302013.xlsx]Model!R134C11_x0000__x0000_</stp>
        <tr r="K134" s="8"/>
      </tp>
      <tp>
        <v>3.5263605095608224</v>
        <stp/>
        <stp>##V3_BDPV12</stp>
        <stp>345370BR0 CORP</stp>
        <stp>CNVX_OAS_BID</stp>
        <stp>[USHY_Model_vs_462_04302013.xlsx]Model!R53C19_x0000__x0000_</stp>
        <stp>PX_BID</stp>
        <stp>132</stp>
        <tr r="S53" s="8"/>
      </tp>
      <tp t="s">
        <v>US</v>
        <stp/>
        <stp>##V3_BDPV12</stp>
        <stp>00130HBN4 CORP</stp>
        <stp>CNTRY_OF_RISK</stp>
        <stp>[USHY_Model_vs_462_04302013.xlsx]Scraps!R8C8_x0000__x0000_</stp>
        <tr r="H8" s="11"/>
      </tp>
      <tp t="s">
        <v>ARCELORMITTAL</v>
        <stp/>
        <stp>##V3_BDPV12</stp>
        <stp>03938LAP9 CORP</stp>
        <stp>ISSUER</stp>
        <stp>[USHY_Model_vs_462_04302013.xlsx]Model!R88C6_x0000__x0000_</stp>
        <tr r="F88" s="8"/>
      </tp>
      <tp t="s">
        <v>ARCELORMITTAL</v>
        <stp/>
        <stp>##V3_BDPV12</stp>
        <stp>03938LAX2 CORP</stp>
        <stp>ISSUER</stp>
        <stp>[USHY_Model_vs_462_04302013.xlsx]Model!R89C6_x0000__x0000_</stp>
        <tr r="F89" s="8"/>
      </tp>
      <tp>
        <v>7250861816.40625</v>
        <stp/>
        <stp>##V3_BDPV12</stp>
        <stp>TDG EQUITY</stp>
        <stp>CUR_MKT_CAP</stp>
        <stp>[USHY_Model_vs_462_04302013.xlsx]Model!R119C32_x0000__x0000_</stp>
        <tr r="AF119" s="8"/>
      </tp>
      <tp t="s">
        <v>#N/A N/A</v>
        <stp/>
        <stp>##V3_BDPV12</stp>
        <stp>XS0319639232 CORP</stp>
        <stp>RTG_FITCH_no_watch</stp>
        <stp>[USHY_Model_vs_462_04302013.xlsx]Model!R59C13_x0000__x0000_</stp>
        <tr r="M59" s="8"/>
        <tr r="M59" s="8"/>
      </tp>
      <tp t="s">
        <v>US</v>
        <stp/>
        <stp>##V3_BDPV12</stp>
        <stp>029912BC5 CORP</stp>
        <stp>CNTRY_OF_RISK</stp>
        <stp>[USHY_Model_vs_462_04302013.xlsx]Scraps!R9C8_x0000__x0000_</stp>
        <tr r="H9" s="11"/>
      </tp>
      <tp>
        <v>-0.13312317957828615</v>
        <stp/>
        <stp>##V3_BDPV12</stp>
        <stp>1248EPAS2 CORP</stp>
        <stp>CNVX_OAS_BID</stp>
        <stp>[USHY_Model_vs_462_04302013.xlsx]Scraps!R17C18_x0000__x0000_</stp>
        <stp>PX_BID</stp>
        <stp>108.63</stp>
        <tr r="R17" s="11"/>
      </tp>
      <tp>
        <v>7086876953.125</v>
        <stp/>
        <stp>##V3_BDPV12</stp>
        <stp>OGXP3   BZ EQUITY</stp>
        <stp>CUR_MKT_CAP</stp>
        <stp>[USHY_Model_vs_462_04302013.xlsx]Model!R96C31_x0000__x0000_</stp>
        <tr r="AE96" s="8"/>
      </tp>
      <tp t="s">
        <v>#N/A N/A</v>
        <stp/>
        <stp>##V3_BDPV12</stp>
        <stp>0616616D LX EQUITY</stp>
        <stp>CUR_MKT_CAP</stp>
        <stp>[USHY_Model_vs_462_04302013.xlsx]Model!R11C31_x0000__x0000_</stp>
        <tr r="AE11" s="8"/>
      </tp>
      <tp t="s">
        <v>B1</v>
        <stp/>
        <stp>##V3_BDPV12</stp>
        <stp>59001AAN2 CORP</stp>
        <stp>RTG_moody_no_watch</stp>
        <stp>[USHY_Model_vs_462_04302013.xlsx]Scraps!R15C11_x0000__x0000_</stp>
        <tr r="K15" s="11"/>
      </tp>
      <tp>
        <v>421.01263427734375</v>
        <stp/>
        <stp>##V3_BDPV12</stp>
        <stp>591709AL4 CORP</stp>
        <stp>SPREAD_TO_TSY_BID</stp>
        <stp>[USHY_Model_vs_462_04302013.xlsx]Model!R98C17_x0000__x0000_</stp>
        <stp>PX_BID</stp>
        <stp>108.05500000000001</stp>
        <tr r="Q98" s="8"/>
      </tp>
      <tp>
        <v>404.73886108398437</v>
        <stp/>
        <stp>##V3_BDPV12</stp>
        <stp>444454AA0 CORP</stp>
        <stp>SPREAD_TO_TSY_BID</stp>
        <stp>[USHY_Model_vs_462_04302013.xlsx]Model!R107C17_x0000__x0000_</stp>
        <stp>PX_BID</stp>
        <stp>114.7</stp>
        <tr r="Q107" s="8"/>
      </tp>
      <tp t="s">
        <v>9/1/2023</v>
        <stp/>
        <stp>##V3_BDPV12</stp>
        <stp>1248EPBC6 CORP</stp>
        <stp>Maturity</stp>
        <stp>[USHY_Model_vs_462_04302013.xlsx]Model!R39C10_x0000__x0000_</stp>
        <tr r="J39" s="8"/>
      </tp>
      <tp>
        <v>8555009765.625</v>
        <stp/>
        <stp>##V3_BDPV12</stp>
        <stp>CIT     US EQUITY</stp>
        <stp>CUR_MKT_CAP</stp>
        <stp>[USHY_Model_vs_462_04302013.xlsx]Model!R40C31_x0000__x0000_</stp>
        <tr r="AE40" s="8"/>
      </tp>
      <tp>
        <v>3.5738427000000001</v>
        <stp/>
        <stp>##V3_BDPV12</stp>
        <stp>15672WAA2 CORP</stp>
        <stp>YLD_CNV_BID</stp>
        <stp>[USHY_Model_vs_462_04302013.xlsx]Scraps!R16C15_x0000__x0000_</stp>
        <stp>PX_BID</stp>
        <stp>106.875</stp>
        <tr r="O16" s="11"/>
      </tp>
      <tp>
        <v>-1.7052844056025402</v>
        <stp/>
        <stp>##V3_BDPV12</stp>
        <stp>346091AZ4 CORP</stp>
        <stp>CNVX_OAS_BID</stp>
        <stp>[USHY_Model_vs_462_04302013.xlsx]Scraps!R19C18_x0000__x0000_</stp>
        <stp>PX_BID</stp>
        <stp>101.02</stp>
        <tr r="R19" s="11"/>
      </tp>
      <tp>
        <v>-0.34650194262224565</v>
        <stp/>
        <stp>##V3_BDPV12</stp>
        <stp>055381AS6 CORP</stp>
        <stp>CNVX_OAS_BID</stp>
        <stp>[USHY_Model_vs_462_04302013.xlsx]Model!R25C19_x0000__x0000_</stp>
        <stp>PX_BID</stp>
        <stp>107</stp>
        <tr r="S25" s="8"/>
      </tp>
      <tp t="s">
        <v>Caa3</v>
        <stp/>
        <stp>##V3_BDPV12</stp>
        <stp>882330AM5 CORP</stp>
        <stp>RTG_moody_no_watch</stp>
        <stp>[USHY_Model_vs_462_04302013.xlsx]Model!R126C11_x0000__x0000_</stp>
        <tr r="K126" s="8"/>
      </tp>
      <tp t="s">
        <v>9/15/2021</v>
        <stp/>
        <stp>##V3_BDPV12</stp>
        <stp>81211KAR1 CORP</stp>
        <stp>Maturity</stp>
        <stp>[USHY_Model_vs_462_04302013.xlsx]Model!R109C10_x0000__x0000_</stp>
        <tr r="J109" s="8"/>
      </tp>
      <tp t="s">
        <v>BB+</v>
        <stp/>
        <stp>##V3_BDPV12</stp>
        <stp>029912BC5 CORP</stp>
        <stp>RTG_SP_no_watch</stp>
        <stp>[USHY_Model_vs_462_04302013.xlsx]Scraps!R9C12_x0000__x0000_</stp>
        <tr r="L9" s="11"/>
      </tp>
      <tp>
        <v>0.13153440307650816</v>
        <stp/>
        <stp>##V3_BDPV12</stp>
        <stp>737446AB0 CORP</stp>
        <stp>CNVX_BID</stp>
        <stp>[USHY_Model_vs_462_04302013.xlsx]Model!R101C20_x0000__x0000_</stp>
        <stp>PX_BID</stp>
        <stp>111</stp>
        <tr r="T101" s="8"/>
      </tp>
      <tp>
        <v>352.13522338867187</v>
        <stp/>
        <stp>##V3_BDPV12</stp>
        <stp>726505AL4 CORP</stp>
        <stp>SPREAD_TO_TSY_BID</stp>
        <stp>[USHY_Model_vs_462_04302013.xlsx]Model!R102C17_x0000__x0000_</stp>
        <stp>PX_BID</stp>
        <stp>112.5</stp>
        <tr r="Q102" s="8"/>
      </tp>
      <tp>
        <v>5.9985818578933692E-4</v>
        <stp/>
        <stp>##V3_BDPV12</stp>
        <stp>XS0171797219 CORP</stp>
        <stp>CNVX_BID</stp>
        <stp>[USHY_Model_vs_462_04302013.xlsx]Model!R70C20_x0000__x0000_</stp>
        <stp>PX_BID</stp>
        <stp>99.503</stp>
        <tr r="T70" s="8"/>
      </tp>
      <tp>
        <v>2642187255.859375</v>
        <stp/>
        <stp>##V3_BDPV12</stp>
        <stp>NAV     US EQUITY</stp>
        <stp>CUR_MKT_CAP</stp>
        <stp>[USHY_Model_vs_462_04302013.xlsx]Model!R92C31_x0000__x0000_</stp>
        <tr r="AE92" s="8"/>
      </tp>
      <tp t="s">
        <v>#N/A N/A</v>
        <stp/>
        <stp>##V3_BDPV12</stp>
        <stp>714628Z NA EQUITY</stp>
        <stp>CUR_MKT_CAP</stp>
        <stp>[USHY_Model_vs_462_04302013.xlsx]Model!R116C31_x0000__x0000_</stp>
        <tr r="AE116" s="8"/>
      </tp>
      <tp>
        <v>103</v>
        <stp/>
        <stp>##V3_BDPV12</stp>
        <stp>00434NAA3 CORP</stp>
        <stp>PX_BID</stp>
        <stp>[USHY_Model_vs_462_04302013.xlsx]Model!R8C15_x0000__x0000_</stp>
        <tr r="O8" s="8"/>
      </tp>
      <tp t="s">
        <v>B3</v>
        <stp/>
        <stp>##V3_BDPV12</stp>
        <stp>90321NAC6 CORP</stp>
        <stp>RTG_moody_no_watch</stp>
        <stp>[USHY_Model_vs_462_04302013.xlsx]Model!R128C11_x0000__x0000_</stp>
        <tr r="K128" s="8"/>
      </tp>
      <tp t="s">
        <v>EP ENERGY/EP FINANCE INC</v>
        <stp/>
        <stp>##V3_BDPV12</stp>
        <stp>29977HAB6 CORP</stp>
        <stp>ISSUER</stp>
        <stp>[USHY_Model_vs_462_04302013.xlsx]Model!R51C6_x0000__x0000_</stp>
        <tr r="F51" s="8"/>
      </tp>
      <tp t="s">
        <v>REYNOL</v>
        <stp/>
        <stp>##V3_BDPV12</stp>
        <stp>761735AF6 CORP</stp>
        <stp>Ticker</stp>
        <stp>[USHY_Model_vs_462_04302013.xlsx]Model!R103C5_x0000__x0000_</stp>
        <tr r="E103" s="8"/>
      </tp>
      <tp t="s">
        <v>TLLP</v>
        <stp/>
        <stp>##V3_BDPV12</stp>
        <stp>88160QAB9 CORP</stp>
        <stp>Ticker</stp>
        <stp>[USHY_Model_vs_462_04302013.xlsx]Model!R123C5_x0000__x0000_</stp>
        <tr r="E123" s="8"/>
      </tp>
      <tp t="s">
        <v>#N/A N/A</v>
        <stp/>
        <stp>##V3_BDPV12</stp>
        <stp>2387Z   US EQUITY</stp>
        <stp>CUR_MKT_CAP</stp>
        <stp>[USHY_Model_vs_462_04302013.xlsx]Model!R104C31_x0000__x0000_</stp>
        <tr r="AE104" s="8"/>
      </tp>
      <tp t="s">
        <v>TSO</v>
        <stp/>
        <stp>##V3_BDPV12</stp>
        <stp>881609AZ4 CORP</stp>
        <stp>Ticker</stp>
        <stp>[USHY_Model_vs_462_04302013.xlsx]Model!R122C5_x0000__x0000_</stp>
        <tr r="E122" s="8"/>
      </tp>
      <tp t="s">
        <v>B1</v>
        <stp/>
        <stp>##V3_BDPV12</stp>
        <stp>500605AE0 CORP</stp>
        <stp>RTG_moody_no_watch</stp>
        <stp>[USHY_Model_vs_462_04302013.xlsx]Scraps!R22C11_x0000__x0000_</stp>
        <tr r="K22" s="11"/>
      </tp>
      <tp t="s">
        <v>GE</v>
        <stp/>
        <stp>##V3_BDPV12</stp>
        <stp>XS0319639232 CORP</stp>
        <stp>Ticker</stp>
        <stp>[USHY_Model_vs_462_04302013.xlsx]Model!R59C5_x0000_3</stp>
        <tr r="E59" s="8"/>
      </tp>
      <tp>
        <v>256.34024047851562</v>
        <stp/>
        <stp>##V3_BDPV12</stp>
        <stp>21036PAH1 CORP</stp>
        <stp>SPREAD_TO_TSY_BID</stp>
        <stp>[USHY_Model_vs_462_04302013.xlsx]Model!R117C17_x0000__x0000_</stp>
        <stp>PX_BID</stp>
        <stp>114.5</stp>
        <tr r="Q117" s="8"/>
      </tp>
      <tp>
        <v>2411092285.15625</v>
        <stp/>
        <stp>##V3_BDPV12</stp>
        <stp>HLX     US EQUITY</stp>
        <stp>CUR_MKT_CAP</stp>
        <stp>[USHY_Model_vs_462_04302013.xlsx]Model!R63C31_x0000__x0000_</stp>
        <tr r="AE63" s="8"/>
      </tp>
      <tp>
        <v>10129011718.75</v>
        <stp/>
        <stp>##V3_BDPV12</stp>
        <stp>CHTR EQUITY</stp>
        <stp>CUR_MKT_CAP</stp>
        <stp>[USHY_Model_vs_462_04302013.xlsx]Scraps!R17C31_x0000__x0000_</stp>
        <tr r="AE17" s="11"/>
      </tp>
      <tp t="s">
        <v>STZ</v>
        <stp/>
        <stp>##V3_BDPV12</stp>
        <stp>21036PAF5 CORP</stp>
        <stp>Ticker</stp>
        <stp>[USHY_Model_vs_462_04302013.xlsx]Model!R118C5_x0000__x0000_</stp>
        <tr r="E118" s="8"/>
      </tp>
      <tp t="s">
        <v>SPF</v>
        <stp/>
        <stp>##V3_BDPV12</stp>
        <stp>85375CBB6 CORP</stp>
        <stp>Ticker</stp>
        <stp>[USHY_Model_vs_462_04302013.xlsx]Model!R114C5_x0000__x0000_</stp>
        <tr r="E114" s="8"/>
      </tp>
      <tp t="s">
        <v>SLMA</v>
        <stp/>
        <stp>##V3_BDPV12</stp>
        <stp>78442FEL8 CORP</stp>
        <stp>Ticker</stp>
        <stp>[USHY_Model_vs_462_04302013.xlsx]Model!R113C5_x0000__x0000_</stp>
        <tr r="E113" s="8"/>
      </tp>
      <tp t="s">
        <v>SHEAHM</v>
        <stp/>
        <stp>##V3_BDPV12</stp>
        <stp>82088KAB4 CORP</stp>
        <stp>Ticker</stp>
        <stp>[USHY_Model_vs_462_04302013.xlsx]Model!R112C5_x0000__x0000_</stp>
        <tr r="E112" s="8"/>
      </tp>
      <tp t="s">
        <v>STZ</v>
        <stp/>
        <stp>##V3_BDPV12</stp>
        <stp>21036PAH1 CORP</stp>
        <stp>Ticker</stp>
        <stp>[USHY_Model_vs_462_04302013.xlsx]Model!R117C5_x0000__x0000_</stp>
        <tr r="E117" s="8"/>
      </tp>
      <tp t="s">
        <v>B3</v>
        <stp/>
        <stp>##V3_BDPV12</stp>
        <stp>039380AC4 CORP</stp>
        <stp>RTG_moody_no_watch</stp>
        <stp>[USHY_Model_vs_462_04302013.xlsx]Model!R7C11_x0000_3</stp>
        <tr r="K7" s="8"/>
      </tp>
      <tp t="s">
        <v>TEX</v>
        <stp/>
        <stp>##V3_BDPV12</stp>
        <stp>880779AY9 CORP</stp>
        <stp>Ticker</stp>
        <stp>[USHY_Model_vs_462_04302013.xlsx]Model!R120C5_x0000__x0000_</stp>
        <tr r="E120" s="8"/>
      </tp>
      <tp>
        <v>1.3173999999999999</v>
        <stp/>
        <stp>##V3_BDPV12</stp>
        <stp>EUR Curncy</stp>
        <stp>PX_LAST</stp>
        <stp>[USHY_Model_vs_462_04302013.xlsx]Scraps!R1C7_x0000_7</stp>
        <tr r="G1" s="11"/>
      </tp>
      <tp t="s">
        <v>Ba3</v>
        <stp/>
        <stp>##V3_BDPV12</stp>
        <stp>110394AB9 CORP</stp>
        <stp>RTG_moody_no_watch</stp>
        <stp>[USHY_Model_vs_462_04302013.xlsx]Scraps!R12C11_x0000__x0000_</stp>
        <tr r="K12" s="11"/>
      </tp>
      <tp t="s">
        <v>Caa2</v>
        <stp/>
        <stp>##V3_BDPV12</stp>
        <stp>761735AF6 CORP</stp>
        <stp>RTG_moody_no_watch</stp>
        <stp>[USHY_Model_vs_462_04302013.xlsx]Model!R103C11_x0000__x0000_</stp>
        <tr r="K103" s="8"/>
      </tp>
      <tp t="s">
        <v>B3</v>
        <stp/>
        <stp>##V3_BDPV12</stp>
        <stp>796038AA5 CORP</stp>
        <stp>RTG_moody_no_watch</stp>
        <stp>[USHY_Model_vs_462_04302013.xlsx]Model!R106C11_x0000__x0000_</stp>
        <tr r="K106" s="8"/>
      </tp>
      <tp t="s">
        <v>HCA HOLDINGS INC</v>
        <stp/>
        <stp>##V3_BDPV12</stp>
        <stp>40412CAB7 CORP</stp>
        <stp>ISSUER</stp>
        <stp>[USHY_Model_vs_462_04302013.xlsx]Model!R61C6_x0000__x0000_</stp>
        <tr r="F61" s="8"/>
      </tp>
      <tp t="s">
        <v>KB HOME</v>
        <stp/>
        <stp>##V3_BDPV12</stp>
        <stp>48666KAN9 CORP</stp>
        <stp>ISSUER</stp>
        <stp>[USHY_Model_vs_462_04302013.xlsx]Model!R76C6_x0000__x0000_</stp>
        <tr r="F76" s="8"/>
      </tp>
      <tp t="s">
        <v>#N/A N/A</v>
        <stp/>
        <stp>##V3_BDPV12</stp>
        <stp>85249MF US EQUITY</stp>
        <stp>CUR_MKT_CAP</stp>
        <stp>[USHY_Model_vs_462_04302013.xlsx]Model!R112C31_x0000__x0000_</stp>
        <tr r="AE112" s="8"/>
      </tp>
      <tp>
        <v>0.21054797550548759</v>
        <stp/>
        <stp>##V3_BDPV12</stp>
        <stp>038521AL4 CORP</stp>
        <stp>CNVX_BID</stp>
        <stp>[USHY_Model_vs_462_04302013.xlsx]Model!R104C20_x0000__x0000_</stp>
        <stp>PX_BID</stp>
        <stp>103.80800000000001</stp>
        <tr r="T104" s="8"/>
      </tp>
      <tp t="s">
        <v>URI</v>
        <stp/>
        <stp>##V3_BDPV12</stp>
        <stp>90321NAC6 CORP</stp>
        <stp>Ticker</stp>
        <stp>[USHY_Model_vs_462_04302013.xlsx]Model!R128C5_x0000__x0000_</stp>
        <tr r="E128" s="8"/>
      </tp>
      <tp t="s">
        <v>USCOAT</v>
        <stp/>
        <stp>##V3_BDPV12</stp>
        <stp>90347CAA4 CORP</stp>
        <stp>Ticker</stp>
        <stp>[USHY_Model_vs_462_04302013.xlsx]Model!R129C5_x0000__x0000_</stp>
        <tr r="E129" s="8"/>
      </tp>
      <tp t="s">
        <v>PNK</v>
        <stp/>
        <stp>##V3_BDPV12</stp>
        <stp>723456AN9 CORP</stp>
        <stp>Ticker</stp>
        <stp>[USHY_Model_vs_462_04302013.xlsx]Model!R100C5_x0000__x0000_</stp>
        <tr r="E100" s="8"/>
      </tp>
      <tp t="s">
        <v>1/15/2021</v>
        <stp/>
        <stp>##V3_BDPV12</stp>
        <stp>85375CBB6 CORP</stp>
        <stp>Maturity</stp>
        <stp>[USHY_Model_vs_462_04302013.xlsx]Model!R114C10_x0000__x0000_</stp>
        <tr r="J114" s="8"/>
      </tp>
      <tp t="s">
        <v>#N/A Field Not Applicable</v>
        <stp/>
        <stp>##V3_BDPV12</stp>
        <stp>FVH3 comdty</stp>
        <stp>FUT_CTD_EQV_YLD</stp>
        <stp>[USHY_Model_vs_462_04302013.xlsx]Model!R506C8_x0000__x0000_</stp>
        <tr r="H506" s="8"/>
      </tp>
      <tp t="s">
        <v>USG</v>
        <stp/>
        <stp>##V3_BDPV12</stp>
        <stp>903293AS7 CORP</stp>
        <stp>Ticker</stp>
        <stp>[USHY_Model_vs_462_04302013.xlsx]Model!R131C5_x0000__x0000_</stp>
        <tr r="E131" s="8"/>
      </tp>
      <tp t="s">
        <v>WYNN</v>
        <stp/>
        <stp>##V3_BDPV12</stp>
        <stp>983130AT2 CORP</stp>
        <stp>Ticker</stp>
        <stp>[USHY_Model_vs_462_04302013.xlsx]Model!R133C5_x0000__x0000_</stp>
        <tr r="E133" s="8"/>
      </tp>
      <tp t="s">
        <v>TDG</v>
        <stp/>
        <stp>##V3_BDPV12</stp>
        <stp>893647AQ0 CORP</stp>
        <stp>Ticker</stp>
        <stp>[USHY_Model_vs_462_04302013.xlsx]Model!R119C5_x0000__x0000_</stp>
        <tr r="E119" s="8"/>
      </tp>
      <tp t="s">
        <v>USG</v>
        <stp/>
        <stp>##V3_BDPV12</stp>
        <stp>903293AY4 CORP</stp>
        <stp>Ticker</stp>
        <stp>[USHY_Model_vs_462_04302013.xlsx]Model!R130C5_x0000__x0000_</stp>
        <tr r="E130" s="8"/>
      </tp>
      <tp>
        <v>894.5321044921875</v>
        <stp/>
        <stp>##V3_BDPV12</stp>
        <stp>001546AL4 CORP</stp>
        <stp>SPREAD_TO_TSY_BID</stp>
        <stp>[USHY_Model_vs_462_04302013.xlsx]Model!R10C17_x0000__x0000_</stp>
        <stp>PX_BID</stp>
        <stp>88</stp>
        <tr r="Q10" s="8"/>
      </tp>
      <tp t="s">
        <v>Baa3</v>
        <stp/>
        <stp>##V3_BDPV12</stp>
        <stp>345370CA6 CORP</stp>
        <stp>RTG_moody_no_watch</stp>
        <stp>[USHY_Model_vs_462_04302013.xlsx]Scraps!R18C11_x0000__x0000_</stp>
        <tr r="K18" s="11"/>
      </tp>
      <tp t="s">
        <v>B+</v>
        <stp/>
        <stp>##V3_BDPV12</stp>
        <stp>903293AY4 CORP</stp>
        <stp>RTG_FITCH_no_watch</stp>
        <stp>[USHY_Model_vs_462_04302013.xlsx]Model!R130C13_x0000__x0000_</stp>
        <tr r="M130" s="8"/>
        <tr r="M130" s="8"/>
      </tp>
      <tp>
        <v>1960141967.7734375</v>
        <stp/>
        <stp>##V3_BDPV12</stp>
        <stp>AMD EQUITY</stp>
        <stp>CUR_MKT_CAP</stp>
        <stp>[USHY_Model_vs_462_04302013.xlsx]Scraps!R7C31_x0000__x0000_</stp>
        <tr r="AE7" s="11"/>
      </tp>
      <tp>
        <v>10265484375</v>
        <stp/>
        <stp>##V3_BDPV12</stp>
        <stp>AES EQUITY</stp>
        <stp>CUR_MKT_CAP</stp>
        <stp>[USHY_Model_vs_462_04302013.xlsx]Scraps!R8C31_x0000__x0000_</stp>
        <tr r="AE8" s="11"/>
      </tp>
      <tp>
        <v>33006910156.25</v>
        <stp/>
        <stp>##V3_BDPV12</stp>
        <stp>AMT EQUITY</stp>
        <stp>CUR_MKT_CAP</stp>
        <stp>[USHY_Model_vs_462_04302013.xlsx]Scraps!R9C31_x0000__x0000_</stp>
        <tr r="AE9" s="11"/>
      </tp>
      <tp>
        <v>416.4996337890625</v>
        <stp/>
        <stp>##V3_BDPV12</stp>
        <stp>78442FEL8 CORP</stp>
        <stp>SPREAD_TO_TSY_BID</stp>
        <stp>[USHY_Model_vs_462_04302013.xlsx]Model!R113C17_x0000__x0000_</stp>
        <stp>PX_BID</stp>
        <stp>111.2</stp>
        <tr r="Q113" s="8"/>
      </tp>
      <tp>
        <v>0.18201061469911503</v>
        <stp/>
        <stp>##V3_BDPV12</stp>
        <stp>147446AR9 CORP</stp>
        <stp>CNVX_OAS_BID</stp>
        <stp>[USHY_Model_vs_462_04302013.xlsx]Scraps!R14C18_x0000__x0000_</stp>
        <stp>PX_BID</stp>
        <stp>119.25</stp>
        <tr r="R14" s="11"/>
      </tp>
      <tp t="s">
        <v>Ba3</v>
        <stp/>
        <stp>##V3_BDPV12</stp>
        <stp>92241TAG7 CORP</stp>
        <stp>RTG_moody_no_watch</stp>
        <stp>[USHY_Model_vs_462_04302013.xlsx]Model!R132C11_x0000__x0000_</stp>
        <tr r="K132" s="8"/>
      </tp>
      <tp>
        <v>-0.10733204311583344</v>
        <stp/>
        <stp>##V3_BDPV12</stp>
        <stp>35687MAT4 CORP</stp>
        <stp>CNVX_OAS_BID</stp>
        <stp>[USHY_Model_vs_462_04302013.xlsx]Model!R58C19_x0000__x0000_</stp>
        <stp>PX_BID</stp>
        <stp>110</stp>
        <tr r="S58" s="8"/>
      </tp>
      <tp t="s">
        <v>Ba3</v>
        <stp/>
        <stp>##V3_BDPV12</stp>
        <stp>864486AE5 CORP</stp>
        <stp>RTG_moody_no_watch</stp>
        <stp>[USHY_Model_vs_462_04302013.xlsx]Model!R115C11_x0000__x0000_</stp>
        <tr r="K115" s="8"/>
      </tp>
      <tp>
        <v>1128135498.046875</v>
        <stp/>
        <stp>##V3_BDPV12</stp>
        <stp>TILE EQUITY</stp>
        <stp>CUR_MKT_CAP</stp>
        <stp>[USHY_Model_vs_462_04302013.xlsx]Scraps!R21C31_x0000__x0000_</stp>
        <tr r="AE21" s="11"/>
      </tp>
      <tp t="s">
        <v>CHRYSLER GP/CG CO-ISSUER</v>
        <stp/>
        <stp>##V3_BDPV12</stp>
        <stp>17121EAD9 CORP</stp>
        <stp>ISSUER</stp>
        <stp>[USHY_Model_vs_462_04302013.xlsx]Model!R38C6_x0000__x0000_</stp>
        <tr r="F38" s="8"/>
      </tp>
      <tp t="s">
        <v>#N/A N/A</v>
        <stp/>
        <stp>##V3_BDPV12</stp>
        <stp>68662Z  US EQUITY</stp>
        <stp>CUR_MKT_CAP</stp>
        <stp>[USHY_Model_vs_462_04302013.xlsx]Model!R126C31_x0000__x0000_</stp>
        <tr r="AE126" s="8"/>
      </tp>
      <tp t="s">
        <v>VEDLN</v>
        <stp/>
        <stp>##V3_BDPV12</stp>
        <stp>92241TAG7 CORP</stp>
        <stp>Ticker</stp>
        <stp>[USHY_Model_vs_462_04302013.xlsx]Model!R132C5_x0000__x0000_</stp>
        <tr r="E132" s="8"/>
      </tp>
      <tp t="s">
        <v>TXU</v>
        <stp/>
        <stp>##V3_BDPV12</stp>
        <stp>29269QAA5 CORP</stp>
        <stp>Ticker</stp>
        <stp>[USHY_Model_vs_462_04302013.xlsx]Model!R125C5_x0000__x0000_</stp>
        <tr r="E125" s="8"/>
      </tp>
      <tp t="s">
        <v>X</v>
        <stp/>
        <stp>##V3_BDPV12</stp>
        <stp>912909AG3 CORP</stp>
        <stp>Ticker</stp>
        <stp>[USHY_Model_vs_462_04302013.xlsx]Model!R134C5_x0000__x0000_</stp>
        <tr r="E134" s="8"/>
      </tp>
      <tp t="s">
        <v>TXU</v>
        <stp/>
        <stp>##V3_BDPV12</stp>
        <stp>882330AM5 CORP</stp>
        <stp>Ticker</stp>
        <stp>[USHY_Model_vs_462_04302013.xlsx]Model!R126C5_x0000__x0000_</stp>
        <tr r="E126" s="8"/>
      </tp>
      <tp t="s">
        <v>USD</v>
        <stp/>
        <stp>##V3_BDPV12</stp>
        <stp>1248EPBC6 CORP</stp>
        <stp>CRNCY</stp>
        <stp>[USHY_Model_vs_462_04302013.xlsx]Model!R39C7_x0000__x0000_</stp>
        <tr r="G39" s="8"/>
      </tp>
      <tp t="s">
        <v>S</v>
        <stp/>
        <stp>##V3_BDPV12</stp>
        <stp>852061AS9 CORP</stp>
        <stp>Ticker</stp>
        <stp>[USHY_Model_vs_462_04302013.xlsx]Model!R105C5_x0000__x0000_</stp>
        <tr r="E105" s="8"/>
      </tp>
      <tp t="s">
        <v>SEE</v>
        <stp/>
        <stp>##V3_BDPV12</stp>
        <stp>81211KAR1 CORP</stp>
        <stp>Ticker</stp>
        <stp>[USHY_Model_vs_462_04302013.xlsx]Model!R109C5_x0000__x0000_</stp>
        <tr r="E109" s="8"/>
      </tp>
      <tp t="s">
        <v>SFD</v>
        <stp/>
        <stp>##V3_BDPV12</stp>
        <stp>832248AQ1 CORP</stp>
        <stp>Ticker</stp>
        <stp>[USHY_Model_vs_462_04302013.xlsx]Model!R110C5_x0000__x0000_</stp>
        <tr r="E110" s="8"/>
      </tp>
      <tp t="s">
        <v>TXI</v>
        <stp/>
        <stp>##V3_BDPV12</stp>
        <stp>882491AQ6 CORP</stp>
        <stp>Ticker</stp>
        <stp>[USHY_Model_vs_462_04302013.xlsx]Model!R124C5_x0000__x0000_</stp>
        <tr r="E124" s="8"/>
      </tp>
      <tp>
        <v>1.5562</v>
        <stp/>
        <stp>##V3_BDPV12</stp>
        <stp>GBP Curncy</stp>
        <stp>PX_LAST</stp>
        <stp>[USHY_Model_vs_462_04302013.xlsx]Scraps!R2C7_x0000_7</stp>
        <tr r="G2" s="11"/>
      </tp>
      <tp>
        <v>411.6474609375</v>
        <stp/>
        <stp>##V3_BDPV12</stp>
        <stp>110394AE3 CORP</stp>
        <stp>SPREAD_TO_TSY_BID</stp>
        <stp>[USHY_Model_vs_462_04302013.xlsx]Model!R28C17_x0000__x0000_</stp>
        <stp>PX_BID</stp>
        <stp>108.76000000000001</stp>
        <tr r="Q28" s="8"/>
      </tp>
      <tp t="s">
        <v>B1</v>
        <stp/>
        <stp>##V3_BDPV12</stp>
        <stp>36159RAE3 CORP</stp>
        <stp>RTG_moody_no_watch</stp>
        <stp>[USHY_Model_vs_462_04302013.xlsx]Scraps!R20C11_x0000__x0000_</stp>
        <tr r="K20" s="11"/>
      </tp>
      <tp>
        <v>2606384277.34375</v>
        <stp/>
        <stp>##V3_BDPV12</stp>
        <stp>BRY     US EQUITY</stp>
        <stp>CUR_MKT_CAP</stp>
        <stp>[USHY_Model_vs_462_04302013.xlsx]Model!R29C31_x0000__x0000_</stp>
        <tr r="AE29" s="8"/>
      </tp>
      <tp>
        <v>4414243164.0625</v>
        <stp/>
        <stp>##V3_BDPV12</stp>
        <stp>NCR     US EQUITY</stp>
        <stp>CUR_MKT_CAP</stp>
        <stp>[USHY_Model_vs_462_04302013.xlsx]Model!R93C31_x0000__x0000_</stp>
        <tr r="AE93" s="8"/>
      </tp>
      <tp t="s">
        <v>Caa1</v>
        <stp/>
        <stp>##V3_BDPV12</stp>
        <stp>90347CAA4 CORP</stp>
        <stp>RTG_moody_no_watch</stp>
        <stp>[USHY_Model_vs_462_04302013.xlsx]Model!R129C11_x0000__x0000_</stp>
        <tr r="K129" s="8"/>
      </tp>
      <tp t="s">
        <v>ALLY FINANCIAL INC</v>
        <stp/>
        <stp>##V3_BDPV12</stp>
        <stp>36186CBY8 CORP</stp>
        <stp>ISSUER</stp>
        <stp>[USHY_Model_vs_462_04302013.xlsx]Model!R12C6_x0000__x0000_</stp>
        <tr r="F12" s="8"/>
      </tp>
      <tp t="s">
        <v>TARGA RESOURCES PARTNERS</v>
        <stp/>
        <stp>##V3_BDPV12</stp>
        <stp>87612BAJ1 CORP</stp>
        <stp>ISSUER</stp>
        <stp>[USHY_Model_vs_462_04302013.xlsx]Model!R94C6_x0000__x0000_</stp>
        <tr r="F94" s="8"/>
      </tp>
      <tp t="s">
        <v>CLOUD PEAK ENRGY RES/FIN</v>
        <stp/>
        <stp>##V3_BDPV12</stp>
        <stp>18911MAD3 CORP</stp>
        <stp>ISSUER</stp>
        <stp>[USHY_Model_vs_462_04302013.xlsx]Model!R41C6_x0000__x0000_</stp>
        <tr r="F41" s="8"/>
      </tp>
      <tp t="s">
        <v>5/1/2021</v>
        <stp/>
        <stp>##V3_BDPV12</stp>
        <stp>90347CAA4 CORP</stp>
        <stp>Maturity</stp>
        <stp>[USHY_Model_vs_462_04302013.xlsx]Model!R129C10_x0000__x0000_</stp>
        <tr r="J129" s="8"/>
      </tp>
      <tp t="s">
        <v>NR</v>
        <stp/>
        <stp>##V3_BDPV12</stp>
        <stp>XS0171797219 CORP</stp>
        <stp>RTG_FITCH_no_watch</stp>
        <stp>[USHY_Model_vs_462_04302013.xlsx]Model!R70C13_x0000__x0000_</stp>
        <tr r="M70" s="8"/>
        <tr r="M70" s="8"/>
      </tp>
      <tp>
        <v>3.7194571803142997</v>
        <stp/>
        <stp>##V3_BDPV12</stp>
        <stp>XS0319639232 CORP</stp>
        <stp>DUR_ADJ_BID</stp>
        <stp>[USHY_Model_vs_462_04302013.xlsx]Model!R59C18_x0000__x0000_</stp>
        <stp>PX_BID</stp>
        <stp>104.517</stp>
        <tr r="R59" s="8"/>
      </tp>
      <tp>
        <v>4.3342660188087976</v>
        <stp/>
        <stp>##V3_BDPV12</stp>
        <stp>XS0319639232 CORP</stp>
        <stp>YLD_CNV_BID</stp>
        <stp>[USHY_Model_vs_462_04302013.xlsx]Model!R59C16_x0000__x0000_</stp>
        <stp>PX_BID</stp>
        <stp>104.517</stp>
        <tr r="P59" s="8"/>
      </tp>
      <tp>
        <v>1.9326797390744914</v>
        <stp/>
        <stp>##V3_BDPV12</stp>
        <stp>53079EAR5 CORP</stp>
        <stp>CNVX_BID</stp>
        <stp>[USHY_Model_vs_462_04302013.xlsx]Model!R80C20_x0000__x0000_</stp>
        <stp>PX_BID</stp>
        <stp>154.5</stp>
        <tr r="T80" s="8"/>
      </tp>
      <tp t="s">
        <v>UAL</v>
        <stp/>
        <stp>##V3_BDPV12</stp>
        <stp>210805DT1 CORP</stp>
        <stp>Ticker</stp>
        <stp>[USHY_Model_vs_462_04302013.xlsx]Model!R127C5_x0000__x0000_</stp>
        <tr r="E127" s="8"/>
      </tp>
      <tp t="s">
        <v>#N/A Invalid Security</v>
        <stp/>
        <stp>##V3_BDPV12</stp>
        <stp>SLMA EQUITY</stp>
        <stp>CUR_MKT_CAP</stp>
        <stp>[USHY_Model_vs_462_04302013.xlsx]Model!R113C32_x0000__x0000_</stp>
        <tr r="AF113" s="8"/>
      </tp>
      <tp t="s">
        <v>#N/A N/A</v>
        <stp/>
        <stp>##V3_BDPV12</stp>
        <stp>0529483D US EQUITY</stp>
        <stp>CUR_MKT_CAP</stp>
        <stp>[USHY_Model_vs_462_04302013.xlsx]Model!R41C31_x0000__x0000_</stp>
        <tr r="AE41" s="8"/>
      </tp>
    </main>
    <main first="bloomberg.rtd">
      <tp t="s">
        <v>#N/A N/A</v>
        <stp/>
        <stp>##V3_BDPV12</stp>
        <stp>881609AZ4 CORP</stp>
        <stp>RTG_FITCH_no_watch</stp>
        <stp>[USHY_Model_vs_462_04302013.xlsx]Model!R122C13_x0000__x0000_</stp>
        <tr r="M122" s="8"/>
        <tr r="M122" s="8"/>
      </tp>
      <tp t="s">
        <v>#N/A N/A</v>
        <stp/>
        <stp>##V3_BDPV12</stp>
        <stp>210805DT1 CORP</stp>
        <stp>RTG_FITCH_no_watch</stp>
        <stp>[USHY_Model_vs_462_04302013.xlsx]Model!R127C13_x0000__x0000_</stp>
        <tr r="M127" s="8"/>
        <tr r="M127" s="8"/>
      </tp>
      <tp>
        <v>4344710937.5</v>
        <stp/>
        <stp>##V3_BDPV12</stp>
        <stp>PCS     US EQUITY</stp>
        <stp>CUR_MKT_CAP</stp>
        <stp>[USHY_Model_vs_462_04302013.xlsx]Model!R98C31_x0000__x0000_</stp>
        <tr r="AE98" s="8"/>
      </tp>
      <tp t="s">
        <v>Ba3</v>
        <stp/>
        <stp>##V3_BDPV12</stp>
        <stp>806261AE3 CORP</stp>
        <stp>RTG_moody_no_watch</stp>
        <stp>[USHY_Model_vs_462_04302013.xlsx]Model!R111C11_x0000__x0000_</stp>
        <tr r="K111" s="8"/>
      </tp>
      <tp t="s">
        <v>B1</v>
        <stp/>
        <stp>##V3_BDPV12</stp>
        <stp>88160QAB9 CORP</stp>
        <stp>RTG_moody_no_watch</stp>
        <stp>[USHY_Model_vs_462_04302013.xlsx]Model!R123C11_x0000__x0000_</stp>
        <tr r="K123" s="8"/>
      </tp>
      <tp t="s">
        <v>B1</v>
        <stp/>
        <stp>##V3_BDPV12</stp>
        <stp>737446AB0 CORP</stp>
        <stp>RTG_moody_no_watch</stp>
        <stp>[USHY_Model_vs_462_04302013.xlsx]Model!R101C11_x0000__x0000_</stp>
        <tr r="K101" s="8"/>
      </tp>
      <tp t="s">
        <v>SPH</v>
        <stp/>
        <stp>##V3_BDPV12</stp>
        <stp>864486AE5 CORP</stp>
        <stp>Ticker</stp>
        <stp>[USHY_Model_vs_462_04302013.xlsx]Model!R115C5_x0000__x0000_</stp>
        <tr r="E115" s="8"/>
      </tp>
      <tp t="s">
        <v>SATS</v>
        <stp/>
        <stp>##V3_BDPV12</stp>
        <stp>444454AA0 CORP</stp>
        <stp>Ticker</stp>
        <stp>[USHY_Model_vs_462_04302013.xlsx]Model!R107C5_x0000__x0000_</stp>
        <tr r="E107" s="8"/>
      </tp>
      <tp t="s">
        <v>#N/A Field Not Applicable</v>
        <stp/>
        <stp>##V3_BDPV12</stp>
        <stp>FVH3 comdty</stp>
        <stp>PX_LAST</stp>
        <stp>[USHY_Model_vs_462_04302013.xlsx]Model!R506C7_x0000__x0000_</stp>
        <tr r="G506" s="8"/>
      </tp>
      <tp t="s">
        <v>1004Q   LN</v>
        <stp/>
        <stp>##V3_BDPV12</stp>
        <stp>XS0408620721 CORP</stp>
        <stp>BOND_TO_EQY_TICKER</stp>
        <stp>[USHY_Model_vs_462_04302013.xlsx]Model!R82C29_x0000__x0000_</stp>
        <tr r="AC82" s="8"/>
      </tp>
      <tp t="s">
        <v>B2</v>
        <stp/>
        <stp>##V3_BDPV12</stp>
        <stp>29269QAA5 CORP</stp>
        <stp>RTG_moody_no_watch</stp>
        <stp>[USHY_Model_vs_462_04302013.xlsx]Model!R125C11_x0000__x0000_</stp>
        <tr r="K125" s="8"/>
      </tp>
      <tp t="s">
        <v>B3</v>
        <stp/>
        <stp>##V3_BDPV12</stp>
        <stp>444454AA0 CORP</stp>
        <stp>RTG_moody_no_watch</stp>
        <stp>[USHY_Model_vs_462_04302013.xlsx]Model!R107C11_x0000__x0000_</stp>
        <tr r="K107" s="8"/>
      </tp>
      <tp t="s">
        <v>#N/A N/A</v>
        <stp/>
        <stp>##V3_BDPV12</stp>
        <stp>764144Q US EQUITY</stp>
        <stp>CUR_MKT_CAP</stp>
        <stp>[USHY_Model_vs_462_04302013.xlsx]Model!R108C31_x0000__x0000_</stp>
        <tr r="AE108" s="8"/>
      </tp>
      <tp t="s">
        <v>NCR CORP</v>
        <stp/>
        <stp>##V3_BDPV12</stp>
        <stp>62886EAE8 CORP</stp>
        <stp>ISSUER</stp>
        <stp>[USHY_Model_vs_462_04302013.xlsx]Model!R93C6_x0000__x0000_</stp>
        <tr r="F93" s="8"/>
      </tp>
      <tp t="s">
        <v>FMG RESOURCES AUG 2006</v>
        <stp/>
        <stp>##V3_BDPV12</stp>
        <stp>30251GAC1 CORP</stp>
        <stp>ISSUER</stp>
        <stp>[USHY_Model_vs_462_04302013.xlsx]Model!R57C6_x0000_1</stp>
        <tr r="F57" s="8"/>
      </tp>
      <tp t="s">
        <v>ST</v>
        <stp/>
        <stp>##V3_BDPV12</stp>
        <stp>81725WAG8 CORP</stp>
        <stp>Ticker</stp>
        <stp>[USHY_Model_vs_462_04302013.xlsx]Model!R116C5_x0000__x0000_</stp>
        <tr r="E116" s="8"/>
      </tp>
      <tp t="s">
        <v>POST</v>
        <stp/>
        <stp>##V3_BDPV12</stp>
        <stp>737446AB0 CORP</stp>
        <stp>Ticker</stp>
        <stp>[USHY_Model_vs_462_04302013.xlsx]Model!R101C5_x0000__x0000_</stp>
        <tr r="E101" s="8"/>
      </tp>
      <tp t="s">
        <v>SDSINC</v>
        <stp/>
        <stp>##V3_BDPV12</stp>
        <stp>867363AV5 CORP</stp>
        <stp>Ticker</stp>
        <stp>[USHY_Model_vs_462_04302013.xlsx]Model!R108C5_x0000__x0000_</stp>
        <tr r="E108" s="8"/>
      </tp>
      <tp>
        <v>0.13320538734573734</v>
        <stp/>
        <stp>##V3_BDPV12</stp>
        <stp>87612BAJ1 CORP</stp>
        <stp>CNVX_BID</stp>
        <stp>[USHY_Model_vs_462_04302013.xlsx]Model!R94C20_x0000__x0000_</stp>
        <stp>PX_BID</stp>
        <stp>111.5</stp>
        <tr r="T94" s="8"/>
      </tp>
      <tp t="s">
        <v>IKB     GR</v>
        <stp/>
        <stp>##V3_BDPV12</stp>
        <stp>XS0171797219 CORP</stp>
        <stp>BOND_TO_EQY_TICKER</stp>
        <stp>[USHY_Model_vs_462_04302013.xlsx]Model!R70C29_x0000__x0000_</stp>
        <tr r="AC70" s="8"/>
      </tp>
      <tp>
        <v>1424385498.046875</v>
        <stp/>
        <stp>##V3_BDPV12</stp>
        <stp>POST EQUITY</stp>
        <stp>CUR_MKT_CAP</stp>
        <stp>[USHY_Model_vs_462_04302013.xlsx]Model!R101C32_x0000__x0000_</stp>
        <tr r="AF101" s="8"/>
      </tp>
      <tp t="s">
        <v>B3</v>
        <stp/>
        <stp>##V3_BDPV12</stp>
        <stp>15672WAA2 CORP</stp>
        <stp>RTG_moody_no_watch</stp>
        <stp>[USHY_Model_vs_462_04302013.xlsx]Scraps!R16C11_x0000__x0000_</stp>
        <tr r="K16" s="11"/>
      </tp>
      <tp>
        <v>8.6518921497495853</v>
        <stp/>
        <stp>##V3_BDPV12</stp>
        <stp>549463AE7 CORP</stp>
        <stp>DUR_ADJ_BID</stp>
        <stp>[USHY_Model_vs_462_04302013.xlsx]Model!R14C18_x0000__x0000_</stp>
        <stp>PX_BID</stp>
        <stp>74.227999999999994</stp>
        <tr r="R14" s="8"/>
      </tp>
      <tp t="s">
        <v>#N/A N/A</v>
        <stp/>
        <stp>##V3_BDPV12</stp>
        <stp>880779AY9 CORP</stp>
        <stp>RTG_FITCH_no_watch</stp>
        <stp>[USHY_Model_vs_462_04302013.xlsx]Model!R120C13_x0000__x0000_</stp>
        <tr r="M120" s="8"/>
        <tr r="M120" s="8"/>
      </tp>
      <tp t="s">
        <v>Ba1</v>
        <stp/>
        <stp>##V3_BDPV12</stp>
        <stp>21036PAF5 CORP</stp>
        <stp>RTG_moody_no_watch</stp>
        <stp>[USHY_Model_vs_462_04302013.xlsx]Model!R118C11_x0000__x0000_</stp>
        <tr r="K118" s="8"/>
      </tp>
      <tp t="s">
        <v>B3</v>
        <stp/>
        <stp>##V3_BDPV12</stp>
        <stp>85375CBB6 CORP</stp>
        <stp>RTG_moody_no_watch</stp>
        <stp>[USHY_Model_vs_462_04302013.xlsx]Model!R114C11_x0000__x0000_</stp>
        <tr r="K114" s="8"/>
      </tp>
      <tp>
        <v>-1.4108405124489454</v>
        <stp/>
        <stp>##V3_BDPV12</stp>
        <stp>018804AP9 CORP</stp>
        <stp>CNVX_OAS_BID</stp>
        <stp>[USHY_Model_vs_462_04302013.xlsx]Model!R21C19_x0000__x0000_</stp>
        <stp>PX_BID</stp>
        <stp>109</stp>
        <tr r="S21" s="8"/>
      </tp>
      <tp t="s">
        <v>B1</v>
        <stp/>
        <stp>##V3_BDPV12</stp>
        <stp>81725WAG8 CORP</stp>
        <stp>RTG_moody_no_watch</stp>
        <stp>[USHY_Model_vs_462_04302013.xlsx]Model!R116C11_x0000__x0000_</stp>
        <tr r="K116" s="8"/>
      </tp>
      <tp t="s">
        <v>CHS/COMMUNITY HEALTH SYS</v>
        <stp/>
        <stp>##V3_BDPV12</stp>
        <stp>12543DAQ3 CORP</stp>
        <stp>ISSUER</stp>
        <stp>[USHY_Model_vs_462_04302013.xlsx]Model!R45C6_x0000__x0000_</stp>
        <tr r="F45" s="8"/>
      </tp>
      <tp t="s">
        <v>#N/A N/A</v>
        <stp/>
        <stp>##V3_BDPV12</stp>
        <stp>13712Z  US EQUITY</stp>
        <stp>CUR_MKT_CAP</stp>
        <stp>[USHY_Model_vs_462_04302013.xlsx]Model!R119C31_x0000__x0000_</stp>
        <tr r="AE119" s="8"/>
      </tp>
      <tp t="s">
        <v>NAVISTAR INTL CORP</v>
        <stp/>
        <stp>##V3_BDPV12</stp>
        <stp>63934EAM0 CORP</stp>
        <stp>ISSUER</stp>
        <stp>[USHY_Model_vs_462_04302013.xlsx]Model!R92C6_x0000__x0000_</stp>
        <tr r="F92" s="8"/>
      </tp>
      <tp t="s">
        <v>CHC HELICOPTER SA</v>
        <stp/>
        <stp>##V3_BDPV12</stp>
        <stp>12545DAB4 CORP</stp>
        <stp>ISSUER</stp>
        <stp>[USHY_Model_vs_462_04302013.xlsx]Model!R55C6_x0000__x0000_</stp>
        <tr r="F55" s="8"/>
      </tp>
      <tp t="s">
        <v>LIBERTY MUTUAL GROUP INC</v>
        <stp/>
        <stp>##V3_BDPV12</stp>
        <stp>53079EAR5 CORP</stp>
        <stp>ISSUER</stp>
        <stp>[USHY_Model_vs_462_04302013.xlsx]Model!R80C6_x0000__x0000_</stp>
        <tr r="F80" s="8"/>
      </tp>
      <tp t="s">
        <v>SAIVST</v>
        <stp/>
        <stp>##V3_BDPV12</stp>
        <stp>796038AA5 CORP</stp>
        <stp>Ticker</stp>
        <stp>[USHY_Model_vs_462_04302013.xlsx]Model!R106C5_x0000__x0000_</stp>
        <tr r="E106" s="8"/>
      </tp>
      <tp t="s">
        <v>SHAEFF</v>
        <stp/>
        <stp>##V3_BDPV12</stp>
        <stp>806261AE3 CORP</stp>
        <stp>Ticker</stp>
        <stp>[USHY_Model_vs_462_04302013.xlsx]Model!R111C5_x0000__x0000_</stp>
        <tr r="E111" s="8"/>
      </tp>
      <tp t="s">
        <v>B+</v>
        <stp/>
        <stp>##V3_BDPV12</stp>
        <stp>XS0408620721 CORP</stp>
        <stp>RTG_FITCH_no_watch</stp>
        <stp>[USHY_Model_vs_462_04302013.xlsx]Model!R82C13_x0000__x0000_</stp>
        <tr r="M82" s="8"/>
        <tr r="M82" s="8"/>
      </tp>
      <tp t="s">
        <v>PXP</v>
        <stp/>
        <stp>##V3_BDPV12</stp>
        <stp>726505AL4 CORP</stp>
        <stp>Ticker</stp>
        <stp>[USHY_Model_vs_462_04302013.xlsx]Model!R102C5_x0000__x0000_</stp>
        <tr r="E102" s="8"/>
      </tp>
      <tp t="s">
        <v>TGI</v>
        <stp/>
        <stp>##V3_BDPV12</stp>
        <stp>896818AG6 CORP</stp>
        <stp>Ticker</stp>
        <stp>[USHY_Model_vs_462_04302013.xlsx]Model!R121C5_x0000__x0000_</stp>
        <tr r="E121" s="8"/>
      </tp>
      <tp t="s">
        <v>#N/A N/A</v>
        <stp/>
        <stp>##V3_BDPV12</stp>
        <stp>618174Q US EQUITY</stp>
        <stp>CUR_MKT_CAP</stp>
        <stp>[USHY_Model_vs_462_04302013.xlsx]Scraps!R22C30_x0000__x0000_</stp>
        <tr r="AD22" s="11"/>
      </tp>
      <tp>
        <v>2621821044.921875</v>
        <stp/>
        <stp>##V3_BDPV12</stp>
        <stp>TLLP EQUITY</stp>
        <stp>CUR_MKT_CAP</stp>
        <stp>[USHY_Model_vs_462_04302013.xlsx]Model!R123C32_x0000__x0000_</stp>
        <tr r="AF123" s="8"/>
      </tp>
      <tp>
        <v>4.8598426000000003</v>
        <stp/>
        <stp>##V3_BDPV12</stp>
        <stp>038521AL4 CORP</stp>
        <stp>YLD_CNV_BID</stp>
        <stp>[USHY_Model_vs_462_04302013.xlsx]Model!R104C16_x0000__x0000_</stp>
        <stp>PX_BID</stp>
        <stp>103.80800000000001</stp>
        <tr r="P104" s="8"/>
      </tp>
      <tp>
        <v>4.1892867725947447</v>
        <stp/>
        <stp>##V3_BDPV12</stp>
        <stp>038521AL4 CORP</stp>
        <stp>DUR_ADJ_BID</stp>
        <stp>[USHY_Model_vs_462_04302013.xlsx]Model!R104C18_x0000__x0000_</stp>
        <stp>PX_BID</stp>
        <stp>103.80800000000001</stp>
        <tr r="R104" s="8"/>
      </tp>
      <tp t="s">
        <v>Ba3</v>
        <stp/>
        <stp>##V3_BDPV12</stp>
        <stp>109043AG4 CORP</stp>
        <stp>RTG_moody_no_watch</stp>
        <stp>[USHY_Model_vs_462_04302013.xlsx]Scraps!R13C11_x0000__x0000_</stp>
        <tr r="K13" s="11"/>
      </tp>
      <tp t="s">
        <v>B1</v>
        <stp/>
        <stp>##V3_BDPV12</stp>
        <stp>06846NAC8 CORP</stp>
        <stp>RTG_moody_no_watch</stp>
        <stp>[USHY_Model_vs_462_04302013.xlsx]Scraps!R11C11_x0000__x0000_</stp>
        <tr r="K11" s="11"/>
      </tp>
      <tp t="s">
        <v>#N/A N/A</v>
        <stp/>
        <stp>##V3_BDPV12</stp>
        <stp>0196863D US EQUITY</stp>
        <stp>CUR_MKT_CAP</stp>
        <stp>[USHY_Model_vs_462_04302013.xlsx]Model!R83C31_x0000__x0000_</stp>
        <tr r="AE83" s="8"/>
      </tp>
      <tp>
        <v>0.18029546563725837</v>
        <stp/>
        <stp>##V3_BDPV12</stp>
        <stp>867363AV5 CORP</stp>
        <stp>CNVX_BID</stp>
        <stp>[USHY_Model_vs_462_04302013.xlsx]Model!R108C20_x0000__x0000_</stp>
        <stp>PX_BID</stp>
        <stp>105</stp>
        <tr r="T108" s="8"/>
      </tp>
      <tp>
        <v>6.3686800999999997</v>
        <stp/>
        <stp>##V3_BDPV12</stp>
        <stp>06985PAH3 CORP</stp>
        <stp>YLD_CNV_BID</stp>
        <stp>[USHY_Model_vs_462_04302013.xlsx]Model!R22C16_x0000__x0000_</stp>
        <stp>PX_BID</stp>
        <stp>104.565</stp>
        <tr r="P22" s="8"/>
      </tp>
      <tp t="s">
        <v>BB</v>
        <stp/>
        <stp>##V3_BDPV12</stp>
        <stp>131347BS4 CORP</stp>
        <stp>RTG_FITCH_no_watch</stp>
        <stp>[USHY_Model_vs_462_04302013.xlsx]Model!R42C13_x0000__x0000_</stp>
        <tr r="M42" s="8"/>
        <tr r="M42" s="8"/>
      </tp>
      <tp t="s">
        <v>#N/A N/A</v>
        <stp/>
        <stp>##V3_BDPV12</stp>
        <stp>440543AP1 CORP</stp>
        <stp>RTG_FITCH_no_watch</stp>
        <stp>[USHY_Model_vs_462_04302013.xlsx]Model!R66C13_x0000__x0000_</stp>
        <tr r="M66" s="8"/>
        <tr r="M66" s="8"/>
      </tp>
      <tp t="s">
        <v>5/1/2020</v>
        <stp/>
        <stp>##V3_BDPV12</stp>
        <stp>29977HAB6 CORP</stp>
        <stp>Maturity</stp>
        <stp>[USHY_Model_vs_462_04302013.xlsx]Model!R51C10_x0000__x0000_</stp>
        <tr r="J51" s="8"/>
      </tp>
      <tp t="s">
        <v>2/1/2018</v>
        <stp/>
        <stp>##V3_BDPV12</stp>
        <stp>30251GAC1 CORP</stp>
        <stp>Maturity</stp>
        <stp>[USHY_Model_vs_462_04302013.xlsx]Model!R57C10_x0000__x0000_</stp>
        <tr r="J57" s="8"/>
      </tp>
      <tp t="s">
        <v>#N/A N/A</v>
        <stp/>
        <stp>##V3_BDPV12</stp>
        <stp>471109AE8 CORP</stp>
        <stp>RTG_FITCH_no_watch</stp>
        <stp>[USHY_Model_vs_462_04302013.xlsx]Model!R74C13_x0000__x0000_</stp>
        <tr r="M74" s="8"/>
        <tr r="M74" s="8"/>
      </tp>
      <tp t="s">
        <v>#N/A N/A</v>
        <stp/>
        <stp>##V3_BDPV12</stp>
        <stp>03754HAB0 CORP</stp>
        <stp>RTG_FITCH_no_watch</stp>
        <stp>[USHY_Model_vs_462_04302013.xlsx]Model!R17C13_x0000__x0000_</stp>
        <tr r="M17" s="8"/>
        <tr r="M17" s="8"/>
      </tp>
      <tp>
        <v>3.2093077576019633</v>
        <stp/>
        <stp>##V3_BDPV12</stp>
        <stp>06985PAH3 CORP</stp>
        <stp>DUR_ADJ_BID</stp>
        <stp>[USHY_Model_vs_462_04302013.xlsx]Model!R22C18_x0000__x0000_</stp>
        <stp>PX_BID</stp>
        <stp>104.565</stp>
        <tr r="R22" s="8"/>
      </tp>
      <tp t="s">
        <v>BB</v>
        <stp/>
        <stp>##V3_BDPV12</stp>
        <stp>097751BF7 CORP</stp>
        <stp>RTG_FITCH_no_watch</stp>
        <stp>[USHY_Model_vs_462_04302013.xlsx]Model!R23C13_x0000__x0000_</stp>
        <tr r="M23" s="8"/>
        <tr r="M23" s="8"/>
      </tp>
      <tp t="s">
        <v>#N/A N/A</v>
        <stp/>
        <stp>##V3_BDPV12</stp>
        <stp>67000XAM8 CORP</stp>
        <stp>RTG_FITCH_no_watch</stp>
        <stp>[USHY_Model_vs_462_04302013.xlsx]Model!R64C13_x0000__x0000_</stp>
        <tr r="M64" s="8"/>
        <tr r="M64" s="8"/>
      </tp>
      <tp t="s">
        <v>#N/A N/A</v>
        <stp/>
        <stp>##V3_BDPV12</stp>
        <stp>014477AM5 CORP</stp>
        <stp>RTG_FITCH_no_watch</stp>
        <stp>[USHY_Model_vs_462_04302013.xlsx]Model!R20C13_x0000__x0000_</stp>
        <tr r="M20" s="8"/>
        <tr r="M20" s="8"/>
      </tp>
      <tp>
        <v>0.78263888999999998</v>
        <stp/>
        <stp>##V3_BDPV12</stp>
        <stp>1248EPBC6 CORP</stp>
        <stp>INT_Acc</stp>
        <stp>[USHY_Model_vs_462_04302013.xlsx]Model!R39C23_x0000__x0000_</stp>
        <tr r="W39" s="8"/>
      </tp>
      <tp t="s">
        <v>AWAQC   US</v>
        <stp/>
        <stp>##V3_BDPV12</stp>
        <stp>023650AG9 CORP</stp>
        <stp>BOND_TO_EQY_TICKER</stp>
        <stp>[USHY_Model_vs_462_04302013.xlsx]Model!R79C29_x0000__x0000_</stp>
        <tr r="AC79" s="8"/>
      </tp>
      <tp t="s">
        <v>USD</v>
        <stp/>
        <stp>##V3_BDPV12</stp>
        <stp>464592AN4 CORP</stp>
        <stp>CRNCY</stp>
        <stp>[USHY_Model_vs_462_04302013.xlsx]Model!R73C7_x0000_6</stp>
        <tr r="G73" s="8"/>
      </tp>
      <tp t="s">
        <v>USD</v>
        <stp/>
        <stp>##V3_BDPV12</stp>
        <stp>012605AA9 CORP</stp>
        <stp>CRNCY</stp>
        <stp>[USHY_Model_vs_462_04302013.xlsx]Model!R11C7_x0000_0</stp>
        <tr r="G11" s="8"/>
      </tp>
      <tp t="s">
        <v>USD</v>
        <stp/>
        <stp>##V3_BDPV12</stp>
        <stp>018804AP9 CORP</stp>
        <stp>CRNCY</stp>
        <stp>[USHY_Model_vs_462_04302013.xlsx]Model!R21C7_x0000__x0000_</stp>
        <tr r="G21" s="8"/>
      </tp>
      <tp t="s">
        <v>CHK     US</v>
        <stp/>
        <stp>##V3_BDPV12</stp>
        <stp>165167CF2 CORP</stp>
        <stp>BOND_TO_EQY_TICKER</stp>
        <stp>[USHY_Model_vs_462_04302013.xlsx]Model!R37C29_x0000__x0000_</stp>
        <tr r="AC37" s="8"/>
      </tp>
      <tp t="s">
        <v>#N/A Field Not Applicable</v>
        <stp/>
        <stp>##V3_BDPV12</stp>
        <stp>1248EPBC6 CORP</stp>
        <stp>BOND_TO_EQY_TICKER</stp>
        <stp>[USHY_Model_vs_462_04302013.xlsx]Model!R39C29_x0000__x0000_</stp>
        <tr r="AC39" s="8"/>
      </tp>
      <tp t="s">
        <v>2968900Q US</v>
        <stp/>
        <stp>##V3_BDPV12</stp>
        <stp>184502BG6 CORP</stp>
        <stp>BOND_TO_EQY_TICKER</stp>
        <stp>[USHY_Model_vs_462_04302013.xlsx]Model!R34C29_x0000__x0000_</stp>
        <tr r="AC34" s="8"/>
      </tp>
      <tp t="s">
        <v>USD</v>
        <stp/>
        <stp>##V3_BDPV12</stp>
        <stp>17121EAD9 CORP</stp>
        <stp>CRNCY</stp>
        <stp>[USHY_Model_vs_462_04302013.xlsx]Model!R38C7_x0000__x0000_</stp>
        <tr r="G38" s="8"/>
      </tp>
      <tp>
        <v>107.125</v>
        <stp/>
        <stp>##V3_BDPV12</stp>
        <stp>880779AY9 CORP</stp>
        <stp>PX_BID</stp>
        <stp>[USHY_Model_vs_462_04302013.xlsx]Model!R120C15_x0000__x0000_</stp>
        <tr r="O120" s="8"/>
      </tp>
      <tp>
        <v>489.8980712890625</v>
        <stp/>
        <stp>##V3_BDPV12</stp>
        <stp>203372AH0 CORP</stp>
        <stp>SPREAD_TO_TSY_BID</stp>
        <stp>[USHY_Model_vs_462_04302013.xlsx]Model!R43C17_x0000__x0000_</stp>
        <stp>PX_BID</stp>
        <stp>108.875</stp>
        <tr r="Q43" s="8"/>
      </tp>
      <tp t="s">
        <v>BB+</v>
        <stp/>
        <stp>##V3_BDPV12</stp>
        <stp>03938LAP9 CORP</stp>
        <stp>RTG_SP_no_watch</stp>
        <stp>[USHY_Model_vs_462_04302013.xlsx]Model!R88C12_x0000__x0000_</stp>
        <tr r="L88" s="8"/>
      </tp>
      <tp t="s">
        <v>USD</v>
        <stp/>
        <stp>##V3_BDPV12</stp>
        <stp>23918KAP3 CORP</stp>
        <stp>CRNCY</stp>
        <stp>[USHY_Model_vs_462_04302013.xlsx]Model!R50C7_x0000_1</stp>
        <tr r="G50" s="8"/>
      </tp>
      <tp t="s">
        <v>USD</v>
        <stp/>
        <stp>##V3_BDPV12</stp>
        <stp>53079EAR5 CORP</stp>
        <stp>CRNCY</stp>
        <stp>[USHY_Model_vs_462_04302013.xlsx]Model!R80C7_x0000__x0000_</stp>
        <tr r="G80" s="8"/>
      </tp>
      <tp>
        <v>3.55833333</v>
        <stp/>
        <stp>##V3_BDPV12</stp>
        <stp>001546AL4 CORP</stp>
        <stp>INT_Acc</stp>
        <stp>[USHY_Model_vs_462_04302013.xlsx]Model!R10C23_x0000__x0000_</stp>
        <tr r="W10" s="8"/>
      </tp>
      <tp t="s">
        <v>USD</v>
        <stp/>
        <stp>##V3_BDPV12</stp>
        <stp>46284PAP9 CORP</stp>
        <stp>CRNCY</stp>
        <stp>[USHY_Model_vs_462_04302013.xlsx]Model!R72C7_x0000__x0000_</stp>
        <tr r="G72" s="8"/>
      </tp>
      <tp>
        <v>0.63194444000000005</v>
        <stp/>
        <stp>##V3_BDPV12</stp>
        <stp>458204AM6 CORP</stp>
        <stp>INT_Acc</stp>
        <stp>[USHY_Model_vs_462_04302013.xlsx]Model!R71C23_x0000__x0000_</stp>
        <tr r="W71" s="8"/>
      </tp>
      <tp>
        <v>3.09166667</v>
        <stp/>
        <stp>##V3_BDPV12</stp>
        <stp>740212AC9 CORP</stp>
        <stp>INT_Acc</stp>
        <stp>[USHY_Model_vs_462_04302013.xlsx]Model!R99C23_x0000__x0000_</stp>
        <tr r="W99" s="8"/>
      </tp>
      <tp t="s">
        <v>USD</v>
        <stp/>
        <stp>##V3_BDPV12</stp>
        <stp>22818VAB3 CORP</stp>
        <stp>CRNCY</stp>
        <stp>[USHY_Model_vs_462_04302013.xlsx]Model!R32C7_x0000_1</stp>
        <tr r="G32" s="8"/>
      </tp>
      <tp>
        <v>9.081409946707561E-2</v>
        <stp/>
        <stp>##V3_BDPV12</stp>
        <stp>120111BL2 CORP</stp>
        <stp>CNVX_BID</stp>
        <stp>[USHY_Model_vs_462_04302013.xlsx]Model!R27C20_x0000__x0000_</stp>
        <stp>PX_BID</stp>
        <stp>110.625</stp>
        <tr r="T27" s="8"/>
      </tp>
      <tp>
        <v>0.44374999999999998</v>
        <stp/>
        <stp>##V3_BDPV12</stp>
        <stp>55336TAC9 CORP</stp>
        <stp>INT_Acc</stp>
        <stp>[USHY_Model_vs_462_04302013.xlsx]Model!R85C23_x0000__x0000_</stp>
        <tr r="W85" s="8"/>
      </tp>
      <tp t="s">
        <v>CHTR</v>
        <stp/>
        <stp>##V3_BDPV12</stp>
        <stp>1248EPAS2 CORP</stp>
        <stp>TICKER</stp>
        <stp>[USHY_Model_vs_462_04302013.xlsx]Scraps!R17C29_x0000__x0000_</stp>
        <tr r="AC17" s="11"/>
      </tp>
      <tp t="s">
        <v>USD</v>
        <stp/>
        <stp>##V3_BDPV12</stp>
        <stp>039380AC4 CORP</stp>
        <stp>CRNCY</stp>
        <stp>[USHY_Model_vs_462_04302013.xlsx]Model!R7C7_x0000_1</stp>
        <tr r="G7" s="8"/>
      </tp>
      <tp t="s">
        <v>11/15/2020</v>
        <stp/>
        <stp>##V3_BDPV12</stp>
        <stp>740212AC9 CORP</stp>
        <stp>Maturity</stp>
        <stp>[USHY_Model_vs_462_04302013.xlsx]Model!R99C10_x0000__x0000_</stp>
        <tr r="J99" s="8"/>
      </tp>
      <tp t="s">
        <v>8/15/2020</v>
        <stp/>
        <stp>##V3_BDPV12</stp>
        <stp>382550BB6 CORP</stp>
        <stp>Maturity</stp>
        <stp>[USHY_Model_vs_462_04302013.xlsx]Model!R60C10_x0000__x0000_</stp>
        <tr r="J60" s="8"/>
      </tp>
      <tp t="s">
        <v>6/15/2021</v>
        <stp/>
        <stp>##V3_BDPV12</stp>
        <stp>319963BH6 CORP</stp>
        <stp>Maturity</stp>
        <stp>[USHY_Model_vs_462_04302013.xlsx]Model!R54C10_x0000__x0000_</stp>
        <tr r="J54" s="8"/>
      </tp>
      <tp t="s">
        <v>8/15/2020</v>
        <stp/>
        <stp>##V3_BDPV12</stp>
        <stp>165167CF2 CORP</stp>
        <stp>Maturity</stp>
        <stp>[USHY_Model_vs_462_04302013.xlsx]Model!R37C10_x0000__x0000_</stp>
        <tr r="J37" s="8"/>
      </tp>
      <tp>
        <v>5.2390191999999995</v>
        <stp/>
        <stp>##V3_BDPV12</stp>
        <stp>46284PAP9 CORP</stp>
        <stp>YLD_CNV_BID</stp>
        <stp>[USHY_Model_vs_462_04302013.xlsx]Model!R72C16_x0000__x0000_</stp>
        <stp>PX_BID</stp>
        <stp>103.05200000000001</stp>
        <tr r="P72" s="8"/>
      </tp>
      <tp t="s">
        <v>#N/A N/A</v>
        <stp/>
        <stp>##V3_BDPV12</stp>
        <stp>125581GQ5 CORP</stp>
        <stp>RTG_FITCH_no_watch</stp>
        <stp>[USHY_Model_vs_462_04302013.xlsx]Model!R40C13_x0000__x0000_</stp>
        <tr r="M40" s="8"/>
        <tr r="M40" s="8"/>
      </tp>
      <tp t="s">
        <v>#N/A N/A</v>
        <stp/>
        <stp>##V3_BDPV12</stp>
        <stp>055381AS6 CORP</stp>
        <stp>RTG_FITCH_no_watch</stp>
        <stp>[USHY_Model_vs_462_04302013.xlsx]Model!R25C13_x0000__x0000_</stp>
        <tr r="M25" s="8"/>
        <tr r="M25" s="8"/>
      </tp>
      <tp t="s">
        <v>12/15/2019</v>
        <stp/>
        <stp>##V3_BDPV12</stp>
        <stp>18911MAD3 CORP</stp>
        <stp>Maturity</stp>
        <stp>[USHY_Model_vs_462_04302013.xlsx]Model!R41C10_x0000__x0000_</stp>
        <tr r="J41" s="8"/>
      </tp>
      <tp>
        <v>4368990234.375</v>
        <stp/>
        <stp>##V3_BDPV12</stp>
        <stp>LAMR EQUITY</stp>
        <stp>CUR_MKT_CAP</stp>
        <stp>[USHY_Model_vs_462_04302013.xlsx]Model!R78C32_x0000__x0000_</stp>
        <tr r="AF78" s="8"/>
      </tp>
      <tp>
        <v>5.7861994933586995</v>
        <stp/>
        <stp>##V3_BDPV12</stp>
        <stp>92241TAG7 CORP</stp>
        <stp>DUR_ADJ_BID</stp>
        <stp>[USHY_Model_vs_462_04302013.xlsx]Model!R132C18_x0000__x0000_</stp>
        <stp>PX_BID</stp>
        <stp>109.321</stp>
        <tr r="R132" s="8"/>
      </tp>
      <tp>
        <v>3.4346499159814252</v>
        <stp/>
        <stp>##V3_BDPV12</stp>
        <stp>90321NAC6 CORP</stp>
        <stp>DUR_ADJ_BID</stp>
        <stp>[USHY_Model_vs_462_04302013.xlsx]Model!R128C18_x0000__x0000_</stp>
        <stp>PX_BID</stp>
        <stp>114.125</stp>
        <tr r="R128" s="8"/>
      </tp>
      <tp>
        <v>5.9551673999999997</v>
        <stp/>
        <stp>##V3_BDPV12</stp>
        <stp>18451QAH1 CORP</stp>
        <stp>YLD_CNV_BID</stp>
        <stp>[USHY_Model_vs_462_04302013.xlsx]Model!R35C16_x0000__x0000_</stp>
        <stp>PX_BID</stp>
        <stp>106.955</stp>
        <tr r="P35" s="8"/>
      </tp>
      <tp t="s">
        <v>5/15/2021</v>
        <stp/>
        <stp>##V3_BDPV12</stp>
        <stp>40412CAB7 CORP</stp>
        <stp>Maturity</stp>
        <stp>[USHY_Model_vs_462_04302013.xlsx]Model!R61C10_x0000__x0000_</stp>
        <tr r="J61" s="8"/>
      </tp>
      <tp>
        <v>231167937500</v>
        <stp/>
        <stp>##V3_BDPV12</stp>
        <stp>GE EQUITY</stp>
        <stp>CUR_MKT_CAP</stp>
        <stp>[USHY_Model_vs_462_04302013.xlsx]Model!R59C32_x0000__x0000_</stp>
        <tr r="AF59" s="8"/>
      </tp>
      <tp t="s">
        <v>BB+</v>
        <stp/>
        <stp>##V3_BDPV12</stp>
        <stp>30251GAC1 CORP</stp>
        <stp>RTG_FITCH_no_watch</stp>
        <stp>[USHY_Model_vs_462_04302013.xlsx]Model!R57C13_x0000__x0000_</stp>
        <tr r="M57" s="8"/>
        <tr r="M57" s="8"/>
      </tp>
      <tp t="s">
        <v>FST</v>
        <stp/>
        <stp>##V3_BDPV12</stp>
        <stp>346091AZ4 CORP</stp>
        <stp>TICKER</stp>
        <stp>[USHY_Model_vs_462_04302013.xlsx]Scraps!R19C29_x0000__x0000_</stp>
        <tr r="AC19" s="11"/>
      </tp>
      <tp t="s">
        <v>#N/A N/A</v>
        <stp/>
        <stp>##V3_BDPV12</stp>
        <stp>17004RAA8 CORP</stp>
        <stp>RTG_FITCH_no_watch</stp>
        <stp>[USHY_Model_vs_462_04302013.xlsx]Model!R77C13_x0000__x0000_</stp>
        <tr r="M77" s="8"/>
        <tr r="M77" s="8"/>
      </tp>
      <tp t="s">
        <v>BB</v>
        <stp/>
        <stp>##V3_BDPV12</stp>
        <stp>29273VAC4 CORP</stp>
        <stp>RTG_FITCH_no_watch</stp>
        <stp>[USHY_Model_vs_462_04302013.xlsx]Model!R52C13_x0000__x0000_</stp>
        <tr r="M52" s="8"/>
        <tr r="M52" s="8"/>
      </tp>
      <tp t="s">
        <v>#N/A N/A</v>
        <stp/>
        <stp>##V3_BDPV12</stp>
        <stp>204384AB7 CORP</stp>
        <stp>RTG_FITCH_no_watch</stp>
        <stp>[USHY_Model_vs_462_04302013.xlsx]Model!R36C13_x0000__x0000_</stp>
        <tr r="M36" s="8"/>
        <tr r="M36" s="8"/>
      </tp>
      <tp t="s">
        <v>B</v>
        <stp/>
        <stp>##V3_BDPV12</stp>
        <stp>382550BB6 CORP</stp>
        <stp>RTG_FITCH_no_watch</stp>
        <stp>[USHY_Model_vs_462_04302013.xlsx]Model!R60C13_x0000__x0000_</stp>
        <tr r="M60" s="8"/>
        <tr r="M60" s="8"/>
      </tp>
      <tp t="s">
        <v>C</v>
        <stp/>
        <stp>##V3_BDPV12</stp>
        <stp>184502AA0 CORP</stp>
        <stp>RTG_FITCH_no_watch</stp>
        <stp>[USHY_Model_vs_462_04302013.xlsx]Model!R33C13_x0000__x0000_</stp>
        <tr r="M33" s="8"/>
        <tr r="M33" s="8"/>
      </tp>
      <tp t="s">
        <v>#N/A N/A</v>
        <stp/>
        <stp>##V3_BDPV12</stp>
        <stp>203372AH0 CORP</stp>
        <stp>RTG_FITCH_no_watch</stp>
        <stp>[USHY_Model_vs_462_04302013.xlsx]Model!R43C13_x0000__x0000_</stp>
        <tr r="M43" s="8"/>
        <tr r="M43" s="8"/>
      </tp>
      <tp t="s">
        <v>B</v>
        <stp/>
        <stp>##V3_BDPV12</stp>
        <stp>18451QAH1 CORP</stp>
        <stp>RTG_FITCH_no_watch</stp>
        <stp>[USHY_Model_vs_462_04302013.xlsx]Model!R35C13_x0000__x0000_</stp>
        <tr r="M35" s="8"/>
        <tr r="M35" s="8"/>
      </tp>
      <tp t="s">
        <v>#N/A N/A</v>
        <stp/>
        <stp>##V3_BDPV12</stp>
        <stp>513075BB6 CORP</stp>
        <stp>RTG_FITCH_no_watch</stp>
        <stp>[USHY_Model_vs_462_04302013.xlsx]Model!R78C13_x0000__x0000_</stp>
        <tr r="M78" s="8"/>
        <tr r="M78" s="8"/>
      </tp>
      <tp t="s">
        <v>#N/A N/A</v>
        <stp/>
        <stp>##V3_BDPV12</stp>
        <stp>085789AE5 CORP</stp>
        <stp>RTG_FITCH_no_watch</stp>
        <stp>[USHY_Model_vs_462_04302013.xlsx]Model!R29C13_x0000__x0000_</stp>
        <tr r="M29" s="8"/>
        <tr r="M29" s="8"/>
      </tp>
      <tp t="s">
        <v>#N/A N/A</v>
        <stp/>
        <stp>##V3_BDPV12</stp>
        <stp>431318AJ3 CORP</stp>
        <stp>RTG_FITCH_no_watch</stp>
        <stp>[USHY_Model_vs_462_04302013.xlsx]Model!R62C13_x0000__x0000_</stp>
        <tr r="M62" s="8"/>
        <tr r="M62" s="8"/>
      </tp>
      <tp t="s">
        <v>1/15/2016</v>
        <stp/>
        <stp>##V3_BDPV12</stp>
        <stp>42330PAA5 CORP</stp>
        <stp>Maturity</stp>
        <stp>[USHY_Model_vs_462_04302013.xlsx]Model!R63C10_x0000__x0000_</stp>
        <tr r="J63" s="8"/>
      </tp>
      <tp>
        <v>3050250488.28125</v>
        <stp/>
        <stp>##V3_BDPV12</stp>
        <stp>GT      US EQUITY</stp>
        <stp>CUR_MKT_CAP</stp>
        <stp>[USHY_Model_vs_462_04302013.xlsx]Model!R60C31_x0000__x0000_</stp>
        <tr r="AE60" s="8"/>
      </tp>
      <tp>
        <v>4.0262393489135091</v>
        <stp/>
        <stp>##V3_BDPV12</stp>
        <stp>18451QAH1 CORP</stp>
        <stp>DUR_ADJ_BID</stp>
        <stp>[USHY_Model_vs_462_04302013.xlsx]Model!R35C18_x0000__x0000_</stp>
        <stp>PX_BID</stp>
        <stp>106.955</stp>
        <tr r="R35" s="8"/>
      </tp>
      <tp>
        <v>4.5294276</v>
        <stp/>
        <stp>##V3_BDPV12</stp>
        <stp>880779AY9 CORP</stp>
        <stp>YLD_CNV_BID</stp>
        <stp>[USHY_Model_vs_462_04302013.xlsx]Model!R120C16_x0000__x0000_</stp>
        <stp>PX_BID</stp>
        <stp>107.125</stp>
        <tr r="P120" s="8"/>
      </tp>
      <tp t="s">
        <v>IRM     US</v>
        <stp/>
        <stp>##V3_BDPV12</stp>
        <stp>46284PAP9 CORP</stp>
        <stp>BOND_TO_EQY_TICKER</stp>
        <stp>[USHY_Model_vs_462_04302013.xlsx]Model!R72C29_x0000__x0000_</stp>
        <tr r="AC72" s="8"/>
      </tp>
      <tp>
        <v>455.34347534179687</v>
        <stp/>
        <stp>##V3_BDPV12</stp>
        <stp>04939MAG4 CORP</stp>
        <stp>SPREAD_TO_TSY_BID</stp>
        <stp>[USHY_Model_vs_462_04302013.xlsx]Model!R18C17_x0000__x0000_</stp>
        <stp>PX_BID</stp>
        <stp>106.125</stp>
        <tr r="Q18" s="8"/>
      </tp>
      <tp t="s">
        <v>GOODYEAR TIRE &amp; RUBBER</v>
        <stp/>
        <stp>##V3_BDPV12</stp>
        <stp>382550BB6 CORP</stp>
        <stp>ISSUER</stp>
        <stp>[USHY_Model_vs_462_04302013.xlsx]Model!R60C6_x0000__x0000_</stp>
        <tr r="F60" s="8"/>
      </tp>
      <tp t="s">
        <v>BOMBARDIER INC</v>
        <stp/>
        <stp>##V3_BDPV12</stp>
        <stp>097751BF7 CORP</stp>
        <stp>ISSUER</stp>
        <stp>[USHY_Model_vs_462_04302013.xlsx]Model!R23C6_x0000__x0000_</stp>
        <tr r="F23" s="8"/>
      </tp>
      <tp t="s">
        <v>HLX     US</v>
        <stp/>
        <stp>##V3_BDPV12</stp>
        <stp>42330PAA5 CORP</stp>
        <stp>BOND_TO_EQY_TICKER</stp>
        <stp>[USHY_Model_vs_462_04302013.xlsx]Model!R63C29_x0000__x0000_</stp>
        <tr r="AC63" s="8"/>
      </tp>
      <tp t="s">
        <v>ALR     US</v>
        <stp/>
        <stp>##V3_BDPV12</stp>
        <stp>01449JAE5 CORP</stp>
        <stp>BOND_TO_EQY_TICKER</stp>
        <stp>[USHY_Model_vs_462_04302013.xlsx]Model!R13C29_x0000__x0000_</stp>
        <tr r="AC13" s="8"/>
      </tp>
      <tp t="s">
        <v>USD</v>
        <stp/>
        <stp>##V3_BDPV12</stp>
        <stp>552953BX8 CORP</stp>
        <stp>CRNCY</stp>
        <stp>[USHY_Model_vs_462_04302013.xlsx]Model!R84C7_x0000_9</stp>
        <tr r="G84" s="8"/>
      </tp>
      <tp t="s">
        <v>BZH     US</v>
        <stp/>
        <stp>##V3_BDPV12</stp>
        <stp>07556QBC8 CORP</stp>
        <stp>BOND_TO_EQY_TICKER</stp>
        <stp>[USHY_Model_vs_462_04302013.xlsx]Model!R30C29_x0000__x0000_</stp>
        <tr r="AC30" s="8"/>
      </tp>
      <tp>
        <v>0.4542100467012426</v>
        <stp/>
        <stp>##V3_BDPV12</stp>
        <stp>02076XAC6 CORP</stp>
        <stp>CNVX_BID</stp>
        <stp>[USHY_Model_vs_462_04302013.xlsx]Model!R16C20_x0000__x0000_</stp>
        <stp>PX_BID</stp>
        <stp>92.125</stp>
        <tr r="T16" s="8"/>
      </tp>
      <tp t="s">
        <v>BB-</v>
        <stp/>
        <stp>##V3_BDPV12</stp>
        <stp>018804AP9 CORP</stp>
        <stp>RTG_SP_no_watch</stp>
        <stp>[USHY_Model_vs_462_04302013.xlsx]Model!R21C12_x0000__x0000_</stp>
        <tr r="L21" s="8"/>
      </tp>
      <tp t="s">
        <v>USD</v>
        <stp/>
        <stp>##V3_BDPV12</stp>
        <stp>62886EAE8 CORP</stp>
        <stp>CRNCY</stp>
        <stp>[USHY_Model_vs_462_04302013.xlsx]Model!R93C7_x0000__x0000_</stp>
        <tr r="G93" s="8"/>
      </tp>
      <tp>
        <v>9.4123665747027924E-3</v>
        <stp/>
        <stp>##V3_BDPV12</stp>
        <stp>014477AM5 CORP</stp>
        <stp>CNVX_BID</stp>
        <stp>[USHY_Model_vs_462_04302013.xlsx]Model!R20C20_x0000__x0000_</stp>
        <stp>PX_BID</stp>
        <stp>108.375</stp>
        <tr r="T20" s="8"/>
      </tp>
      <tp>
        <v>100</v>
        <stp/>
        <stp>##V3_BDPV12</stp>
        <stp>XS0408620721 CORP</stp>
        <stp>NXT_CALL_px</stp>
        <stp>[USHY_Model_vs_462_04302013.xlsx]Model!R82C22_x0000__x0000_</stp>
        <tr r="V82" s="8"/>
      </tp>
      <tp>
        <v>8.4585716649839011E-3</v>
        <stp/>
        <stp>##V3_BDPV12</stp>
        <stp>428303AJ0 CORP</stp>
        <stp>CNVX_BID</stp>
        <stp>[USHY_Model_vs_462_04302013.xlsx]Model!R69C20_x0000__x0000_</stp>
        <stp>PX_BID</stp>
        <stp>106.375</stp>
        <tr r="T69" s="8"/>
      </tp>
      <tp>
        <v>1.7625</v>
        <stp/>
        <stp>##V3_BDPV12</stp>
        <stp>25470XAJ4 CORP</stp>
        <stp>INT_Acc</stp>
        <stp>[USHY_Model_vs_462_04302013.xlsx]Model!R48C23_x0000__x0000_</stp>
        <tr r="W48" s="8"/>
      </tp>
      <tp>
        <v>-0.46449768686827292</v>
        <stp/>
        <stp>##V3_BDPV12</stp>
        <stp>88160QAB9 CORP</stp>
        <stp>CNVX_OAS_BID</stp>
        <stp>[USHY_Model_vs_462_04302013.xlsx]Model!R123C19_x0000__x0000_</stp>
        <stp>PX_BID</stp>
        <stp>106.875</stp>
        <tr r="S123" s="8"/>
      </tp>
      <tp>
        <v>-0.75168432428273246</v>
        <stp/>
        <stp>##V3_BDPV12</stp>
        <stp>81211KAR1 CORP</stp>
        <stp>CNVX_OAS_BID</stp>
        <stp>[USHY_Model_vs_462_04302013.xlsx]Model!R109C19_x0000__x0000_</stp>
        <stp>PX_BID</stp>
        <stp>116.125</stp>
        <tr r="S109" s="8"/>
      </tp>
      <tp t="s">
        <v>3/1/2021</v>
        <stp/>
        <stp>##V3_BDPV12</stp>
        <stp>440543AP1 CORP</stp>
        <stp>Maturity</stp>
        <stp>[USHY_Model_vs_462_04302013.xlsx]Model!R66C10_x0000__x0000_</stp>
        <tr r="J66" s="8"/>
      </tp>
      <tp>
        <v>0.2436666144908321</v>
        <stp/>
        <stp>##V3_BDPV12</stp>
        <stp>XS0365314284 CORP</stp>
        <stp>CNVX_OAS_BID</stp>
        <stp>[USHY_Model_vs_462_04302013.xlsx]Model!R9C19_x0000__x0000_</stp>
        <stp>PX_BID</stp>
        <stp>121.84099999999999</stp>
        <tr r="S9" s="8"/>
      </tp>
      <tp>
        <v>-1.3547745800720374</v>
        <stp/>
        <stp>##V3_BDPV12</stp>
        <stp>723456AN9 CORP</stp>
        <stp>CNVX_OAS_BID</stp>
        <stp>[USHY_Model_vs_462_04302013.xlsx]Model!R100C19_x0000__x0000_</stp>
        <stp>PX_BID</stp>
        <stp>110.125</stp>
        <tr r="S100" s="8"/>
      </tp>
      <tp>
        <v>2.3119132405614433</v>
        <stp/>
        <stp>##V3_BDPV12</stp>
        <stp>058498AQ9 CORP</stp>
        <stp>DUR_ADJ_BID</stp>
        <stp>[USHY_Model_vs_462_04302013.xlsx]Model!R26C18_x0000__x0000_</stp>
        <stp>PX_BID</stp>
        <stp>109.649</stp>
        <tr r="R26" s="8"/>
      </tp>
      <tp>
        <v>3050250488.28125</v>
        <stp/>
        <stp>##V3_BDPV12</stp>
        <stp>GT EQUITY</stp>
        <stp>CUR_MKT_CAP</stp>
        <stp>[USHY_Model_vs_462_04302013.xlsx]Model!R60C32_x0000__x0000_</stp>
        <tr r="AF60" s="8"/>
      </tp>
      <tp>
        <v>7.0800785576241232</v>
        <stp/>
        <stp>##V3_BDPV12</stp>
        <stp>21036PAH1 CORP</stp>
        <stp>DUR_ADJ_BID</stp>
        <stp>[USHY_Model_vs_462_04302013.xlsx]Model!R117C18_x0000__x0000_</stp>
        <stp>PX_BID</stp>
        <stp>114.5</stp>
        <tr r="R117" s="8"/>
      </tp>
      <tp t="s">
        <v>BB-</v>
        <stp/>
        <stp>##V3_BDPV12</stp>
        <stp>165167CF2 CORP</stp>
        <stp>RTG_FITCH_no_watch</stp>
        <stp>[USHY_Model_vs_462_04302013.xlsx]Model!R37C13_x0000__x0000_</stp>
        <tr r="M37" s="8"/>
        <tr r="M37" s="8"/>
      </tp>
      <tp t="s">
        <v>BB-</v>
        <stp/>
        <stp>##V3_BDPV12</stp>
        <stp>1248EPBC6 CORP</stp>
        <stp>RTG_FITCH_no_watch</stp>
        <stp>[USHY_Model_vs_462_04302013.xlsx]Model!R39C13_x0000__x0000_</stp>
        <tr r="M39" s="8"/>
        <tr r="M39" s="8"/>
      </tp>
      <tp t="s">
        <v>CCC</v>
        <stp/>
        <stp>##V3_BDPV12</stp>
        <stp>184502BG6 CORP</stp>
        <stp>RTG_FITCH_no_watch</stp>
        <stp>[USHY_Model_vs_462_04302013.xlsx]Model!R34C13_x0000__x0000_</stp>
        <tr r="M34" s="8"/>
        <tr r="M34" s="8"/>
      </tp>
      <tp>
        <v>2.8751365</v>
        <stp/>
        <stp>##V3_BDPV12</stp>
        <stp>058498AQ9 CORP</stp>
        <stp>YLD_CNV_BID</stp>
        <stp>[USHY_Model_vs_462_04302013.xlsx]Model!R26C16_x0000__x0000_</stp>
        <stp>PX_BID</stp>
        <stp>109.649</stp>
        <tr r="P26" s="8"/>
      </tp>
      <tp t="s">
        <v>5/15/2016</v>
        <stp/>
        <stp>##V3_BDPV12</stp>
        <stp>69073TAP8 CORP</stp>
        <stp>Maturity</stp>
        <stp>[USHY_Model_vs_462_04302013.xlsx]Model!R97C10_x0000__x0000_</stp>
        <tr r="J97" s="8"/>
      </tp>
      <tp t="s">
        <v>#N/A N/A</v>
        <stp/>
        <stp>##V3_BDPV12</stp>
        <stp>023650AG9 CORP</stp>
        <stp>RTG_FITCH_no_watch</stp>
        <stp>[USHY_Model_vs_462_04302013.xlsx]Model!R79C13_x0000__x0000_</stp>
        <tr r="M79" s="8"/>
        <tr r="M79" s="8"/>
      </tp>
      <tp t="s">
        <v>2/15/2019</v>
        <stp/>
        <stp>##V3_BDPV12</stp>
        <stp>06985PAH3 CORP</stp>
        <stp>Maturity</stp>
        <stp>[USHY_Model_vs_462_04302013.xlsx]Model!R22C10_x0000__x0000_</stp>
        <tr r="J22" s="8"/>
      </tp>
      <tp>
        <v>52494519531.25</v>
        <stp/>
        <stp>##V3_BDPV12</stp>
        <stp>F       US EQUITY</stp>
        <stp>CUR_MKT_CAP</stp>
        <stp>[USHY_Model_vs_462_04302013.xlsx]Model!R53C31_x0000__x0000_</stp>
        <tr r="AE53" s="8"/>
      </tp>
      <tp t="s">
        <v>HOS     US</v>
        <stp/>
        <stp>##V3_BDPV12</stp>
        <stp>440543AP1 CORP</stp>
        <stp>BOND_TO_EQY_TICKER</stp>
        <stp>[USHY_Model_vs_462_04302013.xlsx]Model!R66C29_x0000__x0000_</stp>
        <tr r="AC66" s="8"/>
      </tp>
      <tp t="s">
        <v>CPN     US</v>
        <stp/>
        <stp>##V3_BDPV12</stp>
        <stp>131347BS4 CORP</stp>
        <stp>BOND_TO_EQY_TICKER</stp>
        <stp>[USHY_Model_vs_462_04302013.xlsx]Model!R42C29_x0000__x0000_</stp>
        <tr r="AC42" s="8"/>
      </tp>
      <tp>
        <v>531.57452392578125</v>
        <stp/>
        <stp>##V3_BDPV12</stp>
        <stp>07556QBC8 CORP</stp>
        <stp>SPREAD_TO_TSY_BID</stp>
        <stp>[USHY_Model_vs_462_04302013.xlsx]Model!R30C17_x0000__x0000_</stp>
        <stp>PX_BID</stp>
        <stp>104.125</stp>
        <tr r="Q30" s="8"/>
      </tp>
      <tp t="s">
        <v>8161742Z US</v>
        <stp/>
        <stp>##V3_BDPV12</stp>
        <stp>014477AM5 CORP</stp>
        <stp>BOND_TO_EQY_TICKER</stp>
        <stp>[USHY_Model_vs_462_04302013.xlsx]Model!R20C29_x0000__x0000_</stp>
        <tr r="AC20" s="8"/>
      </tp>
      <tp t="s">
        <v>NVL     CN</v>
        <stp/>
        <stp>##V3_BDPV12</stp>
        <stp>67000XAM8 CORP</stp>
        <stp>BOND_TO_EQY_TICKER</stp>
        <stp>[USHY_Model_vs_462_04302013.xlsx]Model!R64C29_x0000__x0000_</stp>
        <tr r="AC64" s="8"/>
      </tp>
      <tp t="s">
        <v>HILCORP ENERGY I/HILCORP</v>
        <stp/>
        <stp>##V3_BDPV12</stp>
        <stp>431318AJ3 CORP</stp>
        <stp>ISSUER</stp>
        <stp>[USHY_Model_vs_462_04302013.xlsx]Model!R62C6_x0000__x0000_</stp>
        <tr r="F62" s="8"/>
      </tp>
      <tp t="s">
        <v>USD</v>
        <stp/>
        <stp>##V3_BDPV12</stp>
        <stp>110394AE3 CORP</stp>
        <stp>CRNCY</stp>
        <stp>[USHY_Model_vs_462_04302013.xlsx]Model!R28C7_x0000__x0000_</stp>
        <tr r="G28" s="8"/>
      </tp>
      <tp t="s">
        <v>APAM    NA</v>
        <stp/>
        <stp>##V3_BDPV12</stp>
        <stp>03754HAB0 CORP</stp>
        <stp>BOND_TO_EQY_TICKER</stp>
        <stp>[USHY_Model_vs_462_04302013.xlsx]Model!R17C29_x0000__x0000_</stp>
        <tr r="AC17" s="8"/>
      </tp>
      <tp t="s">
        <v>JAH     US</v>
        <stp/>
        <stp>##V3_BDPV12</stp>
        <stp>471109AE8 CORP</stp>
        <stp>BOND_TO_EQY_TICKER</stp>
        <stp>[USHY_Model_vs_462_04302013.xlsx]Model!R74C29_x0000__x0000_</stp>
        <tr r="AC74" s="8"/>
      </tp>
      <tp t="s">
        <v>BBD/B   CN</v>
        <stp/>
        <stp>##V3_BDPV12</stp>
        <stp>097751BF7 CORP</stp>
        <stp>BOND_TO_EQY_TICKER</stp>
        <stp>[USHY_Model_vs_462_04302013.xlsx]Model!R23C29_x0000__x0000_</stp>
        <tr r="AC23" s="8"/>
      </tp>
      <tp t="s">
        <v>10/15/2020</v>
        <stp/>
        <stp>##V3_BDPV12</stp>
        <stp>893647AQ0 CORP</stp>
        <stp>Maturity</stp>
        <stp>[USHY_Model_vs_462_04302013.xlsx]Model!R119C10_x0000__x0000_</stp>
        <tr r="J119" s="8"/>
      </tp>
      <tp>
        <v>106.5</v>
        <stp/>
        <stp>##V3_BDPV12</stp>
        <stp>881609AZ4 CORP</stp>
        <stp>PX_BID</stp>
        <stp>[USHY_Model_vs_462_04302013.xlsx]Model!R122C15_x0000__x0000_</stp>
        <tr r="O122" s="8"/>
      </tp>
      <tp t="s">
        <v>USD</v>
        <stp/>
        <stp>##V3_BDPV12</stp>
        <stp>48666KAN9 CORP</stp>
        <stp>CRNCY</stp>
        <stp>[USHY_Model_vs_462_04302013.xlsx]Model!R76C7_x0000__x0000_</stp>
        <tr r="G76" s="8"/>
      </tp>
      <tp>
        <v>112.56</v>
        <stp/>
        <stp>##V3_BDPV12</stp>
        <stp>210805DT1 CORP</stp>
        <stp>PX_BID</stp>
        <stp>[USHY_Model_vs_462_04302013.xlsx]Model!R127C15_x0000__x0000_</stp>
        <tr r="O127" s="8"/>
      </tp>
      <tp t="s">
        <v>B+</v>
        <stp/>
        <stp>##V3_BDPV12</stp>
        <stp>552953BX8 CORP</stp>
        <stp>RTG_SP_no_watch</stp>
        <stp>[USHY_Model_vs_462_04302013.xlsx]Model!R84C12_x0000__x0000_</stp>
        <tr r="L84" s="8"/>
      </tp>
      <tp t="s">
        <v>S</v>
        <stp/>
        <stp>##V3_BDPV12</stp>
        <stp>852061AS9 CORP</stp>
        <stp>TICKER</stp>
        <stp>[USHY_Model_vs_462_04302013.xlsx]Model!R105C30_x0000__x0000_</stp>
        <tr r="AD105" s="8"/>
      </tp>
      <tp t="s">
        <v>SEE</v>
        <stp/>
        <stp>##V3_BDPV12</stp>
        <stp>81211KAR1 CORP</stp>
        <stp>TICKER</stp>
        <stp>[USHY_Model_vs_462_04302013.xlsx]Model!R109C30_x0000__x0000_</stp>
        <tr r="AD109" s="8"/>
      </tp>
      <tp>
        <v>-0.57471510339517906</v>
        <stp/>
        <stp>##V3_BDPV12</stp>
        <stp>82088KAB4 CORP</stp>
        <stp>CNVX_OAS_BID</stp>
        <stp>[USHY_Model_vs_462_04302013.xlsx]Model!R112C19_x0000__x0000_</stp>
        <stp>PX_BID</stp>
        <stp>113.75</stp>
        <tr r="S112" s="8"/>
      </tp>
      <tp t="s">
        <v>USD</v>
        <stp/>
        <stp>##V3_BDPV12</stp>
        <stp>87612BAJ1 CORP</stp>
        <stp>CRNCY</stp>
        <stp>[USHY_Model_vs_462_04302013.xlsx]Model!R94C7_x0000__x0000_</stp>
        <tr r="G94" s="8"/>
      </tp>
      <tp>
        <v>613.418701171875</v>
        <stp/>
        <stp>##V3_BDPV12</stp>
        <stp>012605AA9 CORP</stp>
        <stp>SPREAD_TO_TSY_BID</stp>
        <stp>[USHY_Model_vs_462_04302013.xlsx]Model!R11C17_x0000__x0000_</stp>
        <stp>PX_BID</stp>
        <stp>106.625</stp>
        <tr r="Q11" s="8"/>
      </tp>
      <tp t="s">
        <v>B</v>
        <stp/>
        <stp>##V3_BDPV12</stp>
        <stp>35687MAT4 CORP</stp>
        <stp>RTG_SP_no_watch</stp>
        <stp>[USHY_Model_vs_462_04302013.xlsx]Model!R58C12_x0000__x0000_</stp>
        <tr r="L58" s="8"/>
      </tp>
      <tp t="s">
        <v>ACI</v>
        <stp/>
        <stp>##V3_BDPV12</stp>
        <stp>039380AC4 CORP</stp>
        <stp>Ticker</stp>
        <stp>[USHY_Model_vs_462_04302013.xlsx]Model!R7C5_x0000_0</stp>
        <tr r="E7" s="8"/>
      </tp>
      <tp>
        <v>1.5069444400000001</v>
        <stp/>
        <stp>##V3_BDPV12</stp>
        <stp>624758AD0 CORP</stp>
        <stp>INT_Acc</stp>
        <stp>[USHY_Model_vs_462_04302013.xlsx]Model!R90C23_x0000__x0000_</stp>
        <tr r="W90" s="8"/>
      </tp>
      <tp t="s">
        <v>USD</v>
        <stp/>
        <stp>##V3_BDPV12</stp>
        <stp>85171RAA2 CORP</stp>
        <stp>CRNCY</stp>
        <stp>[USHY_Model_vs_462_04302013.xlsx]Model!R15C7_x0000__x0000_</stp>
        <tr r="G15" s="8"/>
      </tp>
      <tp t="s">
        <v>1/21/2029</v>
        <stp/>
        <stp>##V3_BDPV12</stp>
        <stp>XS0408620721 CORP</stp>
        <stp>NXT_CALL_DT</stp>
        <stp>[USHY_Model_vs_462_04302013.xlsx]Model!R82C21_x0000__x0000_</stp>
        <tr r="U82" s="8"/>
      </tp>
      <tp>
        <v>3.831017933576363</v>
        <stp/>
        <stp>##V3_BDPV12</stp>
        <stp>85171RAA2 CORP</stp>
        <stp>DUR_ADJ_BID</stp>
        <stp>[USHY_Model_vs_462_04302013.xlsx]Model!R15C18_x0000__x0000_</stp>
        <stp>PX_BID</stp>
        <stp>103.73999999999999</stp>
        <tr r="R15" s="8"/>
      </tp>
      <tp t="s">
        <v>3/1/2021</v>
        <stp/>
        <stp>##V3_BDPV12</stp>
        <stp>184502BG6 CORP</stp>
        <stp>Maturity</stp>
        <stp>[USHY_Model_vs_462_04302013.xlsx]Model!R34C10_x0000__x0000_</stp>
        <tr r="J34" s="8"/>
      </tp>
      <tp t="s">
        <v>8/15/2021</v>
        <stp/>
        <stp>##V3_BDPV12</stp>
        <stp>247916AC3 CORP</stp>
        <stp>Maturity</stp>
        <stp>[USHY_Model_vs_462_04302013.xlsx]Model!R49C10_x0000__x0000_</stp>
        <tr r="J49" s="8"/>
      </tp>
      <tp t="s">
        <v>1/15/2021</v>
        <stp/>
        <stp>##V3_BDPV12</stp>
        <stp>428040CG2 CORP</stp>
        <stp>Maturity</stp>
        <stp>[USHY_Model_vs_462_04302013.xlsx]Model!R67C10_x0000__x0000_</stp>
        <tr r="J67" s="8"/>
      </tp>
      <tp t="s">
        <v>USD</v>
        <stp/>
        <stp>##V3_BDPV12</stp>
        <stp>00434NAA3 CORP</stp>
        <stp>CRNCY</stp>
        <stp>[USHY_Model_vs_462_04302013.xlsx]Model!R8C7_x0000_2</stp>
        <tr r="G8" s="8"/>
      </tp>
      <tp>
        <v>2.2801422616853562</v>
        <stp/>
        <stp>##V3_BDPV12</stp>
        <stp>69073TAP8 CORP</stp>
        <stp>YLD_CNV_BID</stp>
        <stp>[USHY_Model_vs_462_04302013.xlsx]Model!R97C16_x0000__x0000_</stp>
        <stp>PX_BID</stp>
        <stp>114.84999999999999</stp>
        <tr r="P97" s="8"/>
      </tp>
      <tp t="s">
        <v>4/1/2016</v>
        <stp/>
        <stp>##V3_BDPV12</stp>
        <stp>03754HAB0 CORP</stp>
        <stp>Maturity</stp>
        <stp>[USHY_Model_vs_462_04302013.xlsx]Model!R17C10_x0000__x0000_</stp>
        <tr r="J17" s="8"/>
      </tp>
      <tp>
        <v>-0.47093683540966091</v>
        <stp/>
        <stp>##V3_BDPV12</stp>
        <stp>983130AT2 CORP</stp>
        <stp>CNVX_OAS_BID</stp>
        <stp>[USHY_Model_vs_462_04302013.xlsx]Model!R133C19_x0000__x0000_</stp>
        <stp>PX_BID</stp>
        <stp>108.325</stp>
        <tr r="S133" s="8"/>
      </tp>
      <tp t="s">
        <v>#N/A N/A</v>
        <stp/>
        <stp>##V3_BDPV12</stp>
        <stp>46284PAP9 CORP</stp>
        <stp>RTG_FITCH_no_watch</stp>
        <stp>[USHY_Model_vs_462_04302013.xlsx]Model!R72C13_x0000__x0000_</stp>
        <tr r="M72" s="8"/>
        <tr r="M72" s="8"/>
      </tp>
      <tp t="s">
        <v>4/15/2018</v>
        <stp/>
        <stp>##V3_BDPV12</stp>
        <stp>35687MAT4 CORP</stp>
        <stp>Maturity</stp>
        <stp>[USHY_Model_vs_462_04302013.xlsx]Model!R58C10_x0000__x0000_</stp>
        <tr r="J58" s="8"/>
      </tp>
      <tp t="s">
        <v>10/15/2020</v>
        <stp/>
        <stp>##V3_BDPV12</stp>
        <stp>12545DAB4 CORP</stp>
        <stp>Maturity</stp>
        <stp>[USHY_Model_vs_462_04302013.xlsx]Model!R55C10_x0000__x0000_</stp>
        <tr r="J55" s="8"/>
      </tp>
      <tp t="s">
        <v>7/15/2020</v>
        <stp/>
        <stp>##V3_BDPV12</stp>
        <stp>12543DAQ3 CORP</stp>
        <stp>Maturity</stp>
        <stp>[USHY_Model_vs_462_04302013.xlsx]Model!R45C10_x0000__x0000_</stp>
        <tr r="J45" s="8"/>
      </tp>
      <tp t="s">
        <v>#N/A N/A</v>
        <stp/>
        <stp>##V3_BDPV12</stp>
        <stp>42330PAA5 CORP</stp>
        <stp>RTG_FITCH_no_watch</stp>
        <stp>[USHY_Model_vs_462_04302013.xlsx]Model!R63C13_x0000__x0000_</stp>
        <tr r="M63" s="8"/>
        <tr r="M63" s="8"/>
      </tp>
      <tp t="s">
        <v>#N/A N/A</v>
        <stp/>
        <stp>##V3_BDPV12</stp>
        <stp>01449JAE5 CORP</stp>
        <stp>RTG_FITCH_no_watch</stp>
        <stp>[USHY_Model_vs_462_04302013.xlsx]Model!R13C13_x0000__x0000_</stp>
        <tr r="M13" s="8"/>
        <tr r="M13" s="8"/>
      </tp>
      <tp t="s">
        <v>CCC+</v>
        <stp/>
        <stp>##V3_BDPV12</stp>
        <stp>07556QBC8 CORP</stp>
        <stp>RTG_FITCH_no_watch</stp>
        <stp>[USHY_Model_vs_462_04302013.xlsx]Model!R30C13_x0000__x0000_</stp>
        <tr r="M30" s="8"/>
        <tr r="M30" s="8"/>
      </tp>
      <tp t="s">
        <v>#N/A N/A</v>
        <stp/>
        <stp>##V3_BDPV12</stp>
        <stp>8186809Z US EQUITY</stp>
        <stp>CUR_MKT_CAP</stp>
        <stp>[USHY_Model_vs_462_04302013.xlsx]Model!R133C31_x0000__x0000_</stp>
        <tr r="AE133" s="8"/>
      </tp>
      <tp t="s">
        <v>BEAV    US</v>
        <stp/>
        <stp>##V3_BDPV12</stp>
        <stp>055381AS6 CORP</stp>
        <stp>BOND_TO_EQY_TICKER</stp>
        <stp>[USHY_Model_vs_462_04302013.xlsx]Model!R25C29_x0000__x0000_</stp>
        <tr r="AC25" s="8"/>
      </tp>
      <tp t="s">
        <v>CIT     US</v>
        <stp/>
        <stp>##V3_BDPV12</stp>
        <stp>125581GQ5 CORP</stp>
        <stp>BOND_TO_EQY_TICKER</stp>
        <stp>[USHY_Model_vs_462_04302013.xlsx]Model!R40C29_x0000__x0000_</stp>
        <tr r="AC40" s="8"/>
      </tp>
      <tp t="s">
        <v>CCO     US</v>
        <stp/>
        <stp>##V3_BDPV12</stp>
        <stp>18451QAH1 CORP</stp>
        <stp>BOND_TO_EQY_TICKER</stp>
        <stp>[USHY_Model_vs_462_04302013.xlsx]Model!R35C29_x0000__x0000_</stp>
        <tr r="AC35" s="8"/>
      </tp>
      <tp t="s">
        <v>CTV     US</v>
        <stp/>
        <stp>##V3_BDPV12</stp>
        <stp>203372AH0 CORP</stp>
        <stp>BOND_TO_EQY_TICKER</stp>
        <stp>[USHY_Model_vs_462_04302013.xlsx]Model!R43C29_x0000__x0000_</stp>
        <tr r="AC43" s="8"/>
      </tp>
      <tp t="s">
        <v>#N/A Field Not Applicable</v>
        <stp/>
        <stp>##V3_BDPV12</stp>
        <stp>431318AJ3 CORP</stp>
        <stp>BOND_TO_EQY_TICKER</stp>
        <stp>[USHY_Model_vs_462_04302013.xlsx]Model!R62C29_x0000__x0000_</stp>
        <tr r="AC62" s="8"/>
      </tp>
      <tp t="s">
        <v>BRY     US</v>
        <stp/>
        <stp>##V3_BDPV12</stp>
        <stp>085789AE5 CORP</stp>
        <stp>BOND_TO_EQY_TICKER</stp>
        <stp>[USHY_Model_vs_462_04302013.xlsx]Model!R29C29_x0000__x0000_</stp>
        <tr r="AC29" s="8"/>
      </tp>
      <tp t="s">
        <v>105821Z US</v>
        <stp/>
        <stp>##V3_BDPV12</stp>
        <stp>513075BB6 CORP</stp>
        <stp>BOND_TO_EQY_TICKER</stp>
        <stp>[USHY_Model_vs_462_04302013.xlsx]Model!R78C29_x0000__x0000_</stp>
        <tr r="AC78" s="8"/>
      </tp>
      <tp t="s">
        <v>CLEAR CHANNEL COMMUNICAT</v>
        <stp/>
        <stp>##V3_BDPV12</stp>
        <stp>184502AA0 CORP</stp>
        <stp>ISSUER</stp>
        <stp>[USHY_Model_vs_462_04302013.xlsx]Model!R33C6_x0000__x0000_</stp>
        <tr r="F33" s="8"/>
      </tp>
      <tp t="s">
        <v>CLEAR CHANNEL COMMUNICAT</v>
        <stp/>
        <stp>##V3_BDPV12</stp>
        <stp>184502BG6 CORP</stp>
        <stp>ISSUER</stp>
        <stp>[USHY_Model_vs_462_04302013.xlsx]Model!R34C6_x0000__x0000_</stp>
        <tr r="F34" s="8"/>
      </tp>
      <tp t="s">
        <v>777102Z AU</v>
        <stp/>
        <stp>##V3_BDPV12</stp>
        <stp>30251GAC1 CORP</stp>
        <stp>BOND_TO_EQY_TICKER</stp>
        <stp>[USHY_Model_vs_462_04302013.xlsx]Model!R57C29_x0000__x0000_</stp>
        <tr r="AC57" s="8"/>
      </tp>
      <tp t="s">
        <v>MUELLER WATER PRODUCTS</v>
        <stp/>
        <stp>##V3_BDPV12</stp>
        <stp>624758AD0 CORP</stp>
        <stp>ISSUER</stp>
        <stp>[USHY_Model_vs_462_04302013.xlsx]Model!R90C6_x0000_2</stp>
        <tr r="F90" s="8"/>
      </tp>
      <tp t="s">
        <v>GT      US</v>
        <stp/>
        <stp>##V3_BDPV12</stp>
        <stp>382550BB6 CORP</stp>
        <stp>BOND_TO_EQY_TICKER</stp>
        <stp>[USHY_Model_vs_462_04302013.xlsx]Model!R60C29_x0000__x0000_</stp>
        <tr r="AC60" s="8"/>
      </tp>
      <tp t="s">
        <v>2968900Q US</v>
        <stp/>
        <stp>##V3_BDPV12</stp>
        <stp>184502AA0 CORP</stp>
        <stp>BOND_TO_EQY_TICKER</stp>
        <stp>[USHY_Model_vs_462_04302013.xlsx]Model!R33C29_x0000__x0000_</stp>
        <tr r="AC33" s="8"/>
      </tp>
      <tp t="s">
        <v>CGG     FP</v>
        <stp/>
        <stp>##V3_BDPV12</stp>
        <stp>204384AB7 CORP</stp>
        <stp>BOND_TO_EQY_TICKER</stp>
        <stp>[USHY_Model_vs_462_04302013.xlsx]Model!R36C29_x0000__x0000_</stp>
        <tr r="AC36" s="8"/>
      </tp>
      <tp t="s">
        <v>ETE     US</v>
        <stp/>
        <stp>##V3_BDPV12</stp>
        <stp>29273VAC4 CORP</stp>
        <stp>BOND_TO_EQY_TICKER</stp>
        <stp>[USHY_Model_vs_462_04302013.xlsx]Model!R52C29_x0000__x0000_</stp>
        <tr r="AC52" s="8"/>
      </tp>
      <tp t="s">
        <v>0533744D US</v>
        <stp/>
        <stp>##V3_BDPV12</stp>
        <stp>17004RAA8 CORP</stp>
        <stp>BOND_TO_EQY_TICKER</stp>
        <stp>[USHY_Model_vs_462_04302013.xlsx]Model!R77C29_x0000__x0000_</stp>
        <tr r="AC77" s="8"/>
      </tp>
      <tp t="s">
        <v>SFD</v>
        <stp/>
        <stp>##V3_BDPV12</stp>
        <stp>832248AQ1 CORP</stp>
        <stp>TICKER</stp>
        <stp>[USHY_Model_vs_462_04302013.xlsx]Model!R110C30_x0000__x0000_</stp>
        <tr r="AD110" s="8"/>
      </tp>
      <tp t="s">
        <v>USD</v>
        <stp/>
        <stp>##V3_BDPV12</stp>
        <stp>03938LAX2 CORP</stp>
        <stp>CRNCY</stp>
        <stp>[USHY_Model_vs_462_04302013.xlsx]Model!R89C7_x0000__x0000_</stp>
        <tr r="G89" s="8"/>
      </tp>
      <tp t="s">
        <v>USG</v>
        <stp/>
        <stp>##V3_BDPV12</stp>
        <stp>903293AS7 CORP</stp>
        <stp>TICKER</stp>
        <stp>[USHY_Model_vs_462_04302013.xlsx]Model!R131C30_x0000__x0000_</stp>
        <tr r="AD131" s="8"/>
      </tp>
      <tp>
        <v>1.65208333</v>
        <stp/>
        <stp>##V3_BDPV12</stp>
        <stp>014477AM5 CORP</stp>
        <stp>INT_Acc</stp>
        <stp>[USHY_Model_vs_462_04302013.xlsx]Model!R20C23_x0000__x0000_</stp>
        <tr r="W20" s="8"/>
      </tp>
      <tp>
        <v>0.43125000000000002</v>
        <stp/>
        <stp>##V3_BDPV12</stp>
        <stp>536022AC0 CORP</stp>
        <stp>INT_Acc</stp>
        <stp>[USHY_Model_vs_462_04302013.xlsx]Model!R81C23_x0000__x0000_</stp>
        <tr r="W81" s="8"/>
      </tp>
      <tp t="s">
        <v>USD</v>
        <stp/>
        <stp>##V3_BDPV12</stp>
        <stp>55336TAC9 CORP</stp>
        <stp>CRNCY</stp>
        <stp>[USHY_Model_vs_462_04302013.xlsx]Model!R85C7_x0000__x0000_</stp>
        <tr r="G85" s="8"/>
      </tp>
      <tp>
        <v>3.3541666700000001</v>
        <stp/>
        <stp>##V3_BDPV12</stp>
        <stp>67000XAM8 CORP</stp>
        <stp>INT_Acc</stp>
        <stp>[USHY_Model_vs_462_04302013.xlsx]Model!R64C23_x0000__x0000_</stp>
        <tr r="W64" s="8"/>
      </tp>
      <tp>
        <v>2.2912013956900203</v>
        <stp/>
        <stp>##V3_BDPV12</stp>
        <stp>67000XAM8 CORP</stp>
        <stp>DUR_ADJ_BID</stp>
        <stp>[USHY_Model_vs_462_04302013.xlsx]Model!R64C18_x0000__x0000_</stp>
        <stp>PX_BID</stp>
        <stp>113.51000000000001</stp>
        <tr r="R64" s="8"/>
      </tp>
      <tp t="s">
        <v>4/1/2023</v>
        <stp/>
        <stp>##V3_BDPV12</stp>
        <stp>053773AU1 CORP</stp>
        <stp>Maturity</stp>
        <stp>[USHY_Model_vs_462_04302013.xlsx]Model!R31C10_x0000__x0000_</stp>
        <tr r="J31" s="8"/>
      </tp>
      <tp t="s">
        <v>7/31/2020</v>
        <stp/>
        <stp>##V3_BDPV12</stp>
        <stp>131347BS4 CORP</stp>
        <stp>Maturity</stp>
        <stp>[USHY_Model_vs_462_04302013.xlsx]Model!R42C10_x0000__x0000_</stp>
        <tr r="J42" s="8"/>
      </tp>
      <tp t="s">
        <v>8/1/2020</v>
        <stp/>
        <stp>##V3_BDPV12</stp>
        <stp>436440AD3 CORP</stp>
        <stp>Maturity</stp>
        <stp>[USHY_Model_vs_462_04302013.xlsx]Model!R65C10_x0000__x0000_</stp>
        <tr r="J65" s="8"/>
      </tp>
      <tp t="s">
        <v>6/1/2023</v>
        <stp/>
        <stp>##V3_BDPV12</stp>
        <stp>458204AM6 CORP</stp>
        <stp>Maturity</stp>
        <stp>[USHY_Model_vs_462_04302013.xlsx]Model!R71C10_x0000__x0000_</stp>
        <tr r="J71" s="8"/>
      </tp>
      <tp t="s">
        <v>3/15/2029</v>
        <stp/>
        <stp>##V3_BDPV12</stp>
        <stp>549463AE7 CORP</stp>
        <stp>Maturity</stp>
        <stp>[USHY_Model_vs_462_04302013.xlsx]Model!R14C10_x0000__x0000_</stp>
        <tr r="J14" s="8"/>
      </tp>
      <tp>
        <v>3.7305504901427979</v>
        <stp/>
        <stp>##V3_BDPV12</stp>
        <stp>796038AA5 CORP</stp>
        <stp>DUR_ADJ_BID</stp>
        <stp>[USHY_Model_vs_462_04302013.xlsx]Model!R106C18_x0000__x0000_</stp>
        <stp>PX_BID</stp>
        <stp>105.443</stp>
        <tr r="R106" s="8"/>
      </tp>
      <tp>
        <v>3.1104702999999998</v>
        <stp/>
        <stp>##V3_BDPV12</stp>
        <stp>22818VAB3 CORP</stp>
        <stp>YLD_CNV_BID</stp>
        <stp>[USHY_Model_vs_462_04302013.xlsx]Model!R32C16_x0000__x0000_</stp>
        <stp>PX_BID</stp>
        <stp>111.063</stp>
        <tr r="P32" s="8"/>
      </tp>
      <tp>
        <v>5.3065794000000004</v>
        <stp/>
        <stp>##V3_BDPV12</stp>
        <stp>04939MAG4 CORP</stp>
        <stp>YLD_CNV_BID</stp>
        <stp>[USHY_Model_vs_462_04302013.xlsx]Model!R18C16_x0000__x0000_</stp>
        <stp>PX_BID</stp>
        <stp>106.125</stp>
        <tr r="P18" s="8"/>
      </tp>
      <tp>
        <v>5419523437.5</v>
        <stp/>
        <stp>##V3_BDPV12</stp>
        <stp>HOLX EQUITY</stp>
        <stp>CUR_MKT_CAP</stp>
        <stp>[USHY_Model_vs_462_04302013.xlsx]Model!R65C32_x0000__x0000_</stp>
        <tr r="AF65" s="8"/>
      </tp>
      <tp>
        <v>9.2108182999999997</v>
        <stp/>
        <stp>##V3_BDPV12</stp>
        <stp>60877UBA4 CORP</stp>
        <stp>YLD_CNV_BID</stp>
        <stp>[USHY_Model_vs_462_04302013.xlsx]Model!R86C16_x0000__x0000_</stp>
        <stp>PX_BID</stp>
        <stp>103.313</stp>
        <tr r="P86" s="8"/>
      </tp>
      <tp t="s">
        <v>2/25/2022</v>
        <stp/>
        <stp>##V3_BDPV12</stp>
        <stp>03938LAX2 CORP</stp>
        <stp>Maturity</stp>
        <stp>[USHY_Model_vs_462_04302013.xlsx]Model!R89C10_x0000__x0000_</stp>
        <tr r="J89" s="8"/>
      </tp>
      <tp t="s">
        <v>8/1/2022</v>
        <stp/>
        <stp>##V3_BDPV12</stp>
        <stp>87612BAJ1 CORP</stp>
        <stp>Maturity</stp>
        <stp>[USHY_Model_vs_462_04302013.xlsx]Model!R94C10_x0000__x0000_</stp>
        <tr r="J94" s="8"/>
      </tp>
      <tp t="s">
        <v>#N/A N/A</v>
        <stp/>
        <stp>##V3_BDPV12</stp>
        <stp>20605PAD3 CORP</stp>
        <stp>RTG_FITCH_no_watch</stp>
        <stp>[USHY_Model_vs_462_04302013.xlsx]Model!R44C13_x0000__x0000_</stp>
        <tr r="M44" s="8"/>
        <tr r="M44" s="8"/>
      </tp>
      <tp t="s">
        <v>3/15/2020</v>
        <stp/>
        <stp>##V3_BDPV12</stp>
        <stp>18451QAH1 CORP</stp>
        <stp>Maturity</stp>
        <stp>[USHY_Model_vs_462_04302013.xlsx]Model!R35C10_x0000__x0000_</stp>
        <tr r="J35" s="8"/>
      </tp>
      <tp>
        <v>2.5032082066848549</v>
        <stp/>
        <stp>##V3_BDPV12</stp>
        <stp>22818VAB3 CORP</stp>
        <stp>DUR_ADJ_BID</stp>
        <stp>[USHY_Model_vs_462_04302013.xlsx]Model!R32C18_x0000__x0000_</stp>
        <stp>PX_BID</stp>
        <stp>111.063</stp>
        <tr r="R32" s="8"/>
      </tp>
      <tp>
        <v>4.5173607088942784</v>
        <stp/>
        <stp>##V3_BDPV12</stp>
        <stp>04939MAG4 CORP</stp>
        <stp>DUR_ADJ_BID</stp>
        <stp>[USHY_Model_vs_462_04302013.xlsx]Model!R18C18_x0000__x0000_</stp>
        <stp>PX_BID</stp>
        <stp>106.125</stp>
        <tr r="R18" s="8"/>
      </tp>
      <tp t="s">
        <v>B-</v>
        <stp/>
        <stp>##V3_BDPV12</stp>
        <stp>40412CAB7 CORP</stp>
        <stp>RTG_FITCH_no_watch</stp>
        <stp>[USHY_Model_vs_462_04302013.xlsx]Model!R61C13_x0000__x0000_</stp>
        <tr r="M61" s="8"/>
        <tr r="M61" s="8"/>
      </tp>
      <tp>
        <v>292315399.16992187</v>
        <stp/>
        <stp>##V3_BDPV12</stp>
        <stp>ISLE EQUITY</stp>
        <stp>CUR_MKT_CAP</stp>
        <stp>[USHY_Model_vs_462_04302013.xlsx]Model!R73C32_x0000__x0000_</stp>
        <tr r="AF73" s="8"/>
      </tp>
      <tp>
        <v>101.02</v>
        <stp/>
        <stp>##V3_BDPV12</stp>
        <stp>346091AZ4 CORP</stp>
        <stp>PX_BID</stp>
        <stp>[USHY_Model_vs_462_04302013.xlsx]Scraps!R19C14_x0000__x0000_</stp>
        <tr r="N19" s="11"/>
      </tp>
      <tp t="s">
        <v>7/15/2022</v>
        <stp/>
        <stp>##V3_BDPV12</stp>
        <stp>25470XAJ4 CORP</stp>
        <stp>Maturity</stp>
        <stp>[USHY_Model_vs_462_04302013.xlsx]Model!R48C10_x0000__x0000_</stp>
        <tr r="J48" s="8"/>
      </tp>
      <tp t="s">
        <v>10/15/2020</v>
        <stp/>
        <stp>##V3_BDPV12</stp>
        <stp>55336TAC9 CORP</stp>
        <stp>Maturity</stp>
        <stp>[USHY_Model_vs_462_04302013.xlsx]Model!R85C10_x0000__x0000_</stp>
        <tr r="J85" s="8"/>
      </tp>
      <tp>
        <v>4.1414442125465731</v>
        <stp/>
        <stp>##V3_BDPV12</stp>
        <stp>60877UBA4 CORP</stp>
        <stp>DUR_ADJ_BID</stp>
        <stp>[USHY_Model_vs_462_04302013.xlsx]Model!R86C18_x0000__x0000_</stp>
        <stp>PX_BID</stp>
        <stp>103.313</stp>
        <tr r="R86" s="8"/>
      </tp>
      <tp t="s">
        <v>#N/A Invalid Override</v>
        <stp/>
        <stp>##V3_BDPV12</stp>
        <stp>110394AB9 CORP</stp>
        <stp>CNVX_BID</stp>
        <stp>[USHY_Model_vs_462_04302013.xlsx]Scraps!R12C19_x0000__x0000_</stp>
        <stp>PX_BID</stp>
        <stp>#N/A N/A</stp>
        <tr r="S12" s="11"/>
      </tp>
      <tp>
        <v>1960141967.7734375</v>
        <stp/>
        <stp>##V3_BDPV12</stp>
        <stp>AMD     US EQUITY</stp>
        <stp>CUR_MKT_CAP</stp>
        <stp>[USHY_Model_vs_462_04302013.xlsx]Scraps!R7C30_x0000__x0000_</stp>
        <tr r="AD7" s="11"/>
      </tp>
      <tp t="s">
        <v>#N/A N/A</v>
        <stp/>
        <stp>##V3_BDPV12</stp>
        <stp>110394AE3 CORP</stp>
        <stp>RTG_FITCH_no_watch</stp>
        <stp>[USHY_Model_vs_462_04302013.xlsx]Model!R28C13_x0000__x0000_</stp>
        <tr r="M28" s="8"/>
        <tr r="M28" s="8"/>
      </tp>
      <tp t="s">
        <v>#N/A N/A</v>
        <stp/>
        <stp>##V3_BDPV12</stp>
        <stp>17121EAD9 CORP</stp>
        <stp>RTG_FITCH_no_watch</stp>
        <stp>[USHY_Model_vs_462_04302013.xlsx]Model!R38C13_x0000__x0000_</stp>
        <tr r="M38" s="8"/>
        <tr r="M38" s="8"/>
      </tp>
      <tp t="s">
        <v>CAR     US</v>
        <stp/>
        <stp>##V3_BDPV12</stp>
        <stp>053773AU1 CORP</stp>
        <stp>BOND_TO_EQY_TICKER</stp>
        <stp>[USHY_Model_vs_462_04302013.xlsx]Model!R31C29_x0000__x0000_</stp>
        <tr r="AC31" s="8"/>
      </tp>
      <tp>
        <v>282.46072387695312</v>
        <stp/>
        <stp>##V3_BDPV12</stp>
        <stp>22818VAB3 CORP</stp>
        <stp>SPREAD_TO_TSY_BID</stp>
        <stp>[USHY_Model_vs_462_04302013.xlsx]Model!R32C17_x0000__x0000_</stp>
        <stp>PX_BID</stp>
        <stp>111.063</stp>
        <tr r="Q32" s="8"/>
      </tp>
      <tp t="s">
        <v>93610Z  US</v>
        <stp/>
        <stp>##V3_BDPV12</stp>
        <stp>001546AL4 CORP</stp>
        <stp>BOND_TO_EQY_TICKER</stp>
        <stp>[USHY_Model_vs_462_04302013.xlsx]Model!R10C29_x0000__x0000_</stp>
        <tr r="AC10" s="8"/>
      </tp>
      <tp t="s">
        <v>USD</v>
        <stp/>
        <stp>##V3_BDPV12</stp>
        <stp>085789AE5 CORP</stp>
        <stp>CRNCY</stp>
        <stp>[USHY_Model_vs_462_04302013.xlsx]Model!R29C7_x0000__x0000_</stp>
        <tr r="G29" s="8"/>
      </tp>
      <tp t="s">
        <v>NAV     US</v>
        <stp/>
        <stp>##V3_BDPV12</stp>
        <stp>63934EAM0 CORP</stp>
        <stp>BOND_TO_EQY_TICKER</stp>
        <stp>[USHY_Model_vs_462_04302013.xlsx]Model!R92C29_x0000__x0000_</stp>
        <tr r="AC92" s="8"/>
      </tp>
      <tp t="s">
        <v>USD</v>
        <stp/>
        <stp>##V3_BDPV12</stp>
        <stp>204384AB7 CORP</stp>
        <stp>CRNCY</stp>
        <stp>[USHY_Model_vs_462_04302013.xlsx]Model!R36C7_x0000_9</stp>
        <tr r="G36" s="8"/>
      </tp>
      <tp t="s">
        <v>BALL CORP</v>
        <stp/>
        <stp>##V3_BDPV12</stp>
        <stp>058498AQ9 CORP</stp>
        <stp>ISSUER</stp>
        <stp>[USHY_Model_vs_462_04302013.xlsx]Model!R26C6_x0000__x0000_</stp>
        <tr r="F26" s="8"/>
      </tp>
      <tp t="s">
        <v>4105305Z CN</v>
        <stp/>
        <stp>##V3_BDPV12</stp>
        <stp>12545DAB4 CORP</stp>
        <stp>BOND_TO_EQY_TICKER</stp>
        <stp>[USHY_Model_vs_462_04302013.xlsx]Model!R55C29_x0000__x0000_</stp>
        <tr r="AC55" s="8"/>
      </tp>
      <tp t="s">
        <v>AGC1    US</v>
        <stp/>
        <stp>##V3_BDPV12</stp>
        <stp>85171RAA2 CORP</stp>
        <stp>BOND_TO_EQY_TICKER</stp>
        <stp>[USHY_Model_vs_462_04302013.xlsx]Model!R15C29_x0000__x0000_</stp>
        <tr r="AC15" s="8"/>
      </tp>
      <tp t="s">
        <v>HOLX    US</v>
        <stp/>
        <stp>##V3_BDPV12</stp>
        <stp>436440AD3 CORP</stp>
        <stp>BOND_TO_EQY_TICKER</stp>
        <stp>[USHY_Model_vs_462_04302013.xlsx]Model!R65C29_x0000__x0000_</stp>
        <tr r="AC65" s="8"/>
      </tp>
      <tp t="s">
        <v>56938Z  US</v>
        <stp/>
        <stp>##V3_BDPV12</stp>
        <stp>25470XAJ4 CORP</stp>
        <stp>BOND_TO_EQY_TICKER</stp>
        <stp>[USHY_Model_vs_462_04302013.xlsx]Model!R48C29_x0000__x0000_</stp>
        <tr r="AC48" s="8"/>
      </tp>
      <tp t="s">
        <v>0196863D US</v>
        <stp/>
        <stp>##V3_BDPV12</stp>
        <stp>59870XAB6 CORP</stp>
        <stp>BOND_TO_EQY_TICKER</stp>
        <stp>[USHY_Model_vs_462_04302013.xlsx]Model!R83C29_x0000__x0000_</stp>
        <tr r="AC83" s="8"/>
      </tp>
      <tp t="s">
        <v>USD</v>
        <stp/>
        <stp>##V3_BDPV12</stp>
        <stp>36186CBY8 CORP</stp>
        <stp>CRNCY</stp>
        <stp>[USHY_Model_vs_462_04302013.xlsx]Model!R12C7_x0000__x0000_</stp>
        <tr r="G12" s="8"/>
      </tp>
      <tp t="s">
        <v>BBB</v>
        <stp/>
        <stp>##V3_BDPV12</stp>
        <stp>247367AX3 CORP</stp>
        <stp>RTG_SP_no_watch</stp>
        <stp>[USHY_Model_vs_462_04302013.xlsx]Model!R47C12_x0000__x0000_</stp>
        <tr r="L47" s="8"/>
      </tp>
      <tp>
        <v>478.267333984375</v>
        <stp/>
        <stp>##V3_BDPV12</stp>
        <stp>740212AC9 CORP</stp>
        <stp>SPREAD_TO_TSY_BID</stp>
        <stp>[USHY_Model_vs_462_04302013.xlsx]Model!R99C17_x0000__x0000_</stp>
        <stp>PX_BID</stp>
        <stp>106.625</stp>
        <tr r="Q99" s="8"/>
      </tp>
      <tp t="s">
        <v>USD</v>
        <stp/>
        <stp>##V3_BDPV12</stp>
        <stp>04939MAG4 CORP</stp>
        <stp>CRNCY</stp>
        <stp>[USHY_Model_vs_462_04302013.xlsx]Model!R18C7_x0000__x0000_</stp>
        <tr r="G18" s="8"/>
      </tp>
      <tp>
        <v>110.75</v>
        <stp/>
        <stp>##V3_BDPV12</stp>
        <stp>903293AY4 CORP</stp>
        <stp>PX_BID</stp>
        <stp>[USHY_Model_vs_462_04302013.xlsx]Model!R130C15_x0000__x0000_</stp>
        <tr r="O130" s="8"/>
      </tp>
      <tp t="s">
        <v>SDSINC</v>
        <stp/>
        <stp>##V3_BDPV12</stp>
        <stp>867363AV5 CORP</stp>
        <stp>TICKER</stp>
        <stp>[USHY_Model_vs_462_04302013.xlsx]Model!R108C30_x0000__x0000_</stp>
        <tr r="AD108" s="8"/>
      </tp>
      <tp t="s">
        <v>B+</v>
        <stp/>
        <stp>##V3_BDPV12</stp>
        <stp>46284PAP9 CORP</stp>
        <stp>RTG_SP_no_watch</stp>
        <stp>[USHY_Model_vs_462_04302013.xlsx]Model!R72C12_x0000__x0000_</stp>
        <tr r="L72" s="8"/>
      </tp>
      <tp t="s">
        <v>USD</v>
        <stp/>
        <stp>##V3_BDPV12</stp>
        <stp>17004RAA8 CORP</stp>
        <stp>CRNCY</stp>
        <stp>[USHY_Model_vs_462_04302013.xlsx]Model!R77C7_x0000__x0000_</stp>
        <tr r="G77" s="8"/>
      </tp>
      <tp t="s">
        <v>USD</v>
        <stp/>
        <stp>##V3_BDPV12</stp>
        <stp>69073TAP8 CORP</stp>
        <stp>CRNCY</stp>
        <stp>[USHY_Model_vs_462_04302013.xlsx]Model!R97C7_x0000__x0000_</stp>
        <tr r="G97" s="8"/>
      </tp>
      <tp>
        <v>3.40208333</v>
        <stp/>
        <stp>##V3_BDPV12</stp>
        <stp>464592AN4 CORP</stp>
        <stp>INT_Acc</stp>
        <stp>[USHY_Model_vs_462_04302013.xlsx]Model!R73C23_x0000__x0000_</stp>
        <tr r="W73" s="8"/>
      </tp>
      <tp>
        <v>0.10648337106237457</v>
        <stp/>
        <stp>##V3_BDPV12</stp>
        <stp>247916AC3 CORP</stp>
        <stp>CNVX_BID</stp>
        <stp>[USHY_Model_vs_462_04302013.xlsx]Model!R49C20_x0000__x0000_</stp>
        <stp>PX_BID</stp>
        <stp>111.5</stp>
        <tr r="T49" s="8"/>
      </tp>
      <tp t="s">
        <v>Ba3</v>
        <stp/>
        <stp>##V3_BDPV12</stp>
        <stp>00434NAA3 CORP</stp>
        <stp>RTG_moody_no_watch</stp>
        <stp>[USHY_Model_vs_462_04302013.xlsx]Model!R8C11_x0000__x0000_</stp>
        <tr r="K8" s="8"/>
      </tp>
      <tp>
        <v>0.44485454117022327</v>
        <stp/>
        <stp>##V3_BDPV12</stp>
        <stp>92241TAG7 CORP</stp>
        <stp>CNVX_OAS_BID</stp>
        <stp>[USHY_Model_vs_462_04302013.xlsx]Model!R132C19_x0000__x0000_</stp>
        <stp>PX_BID</stp>
        <stp>109.321</stp>
        <tr r="S132" s="8"/>
      </tp>
      <tp>
        <v>330.65362548828125</v>
        <stp/>
        <stp>##V3_BDPV12</stp>
        <stp>109043AG4 CORP</stp>
        <stp>SPREAD_TO_TSY_BID</stp>
        <stp>[USHY_Model_vs_462_04302013.xlsx]Scraps!R13C16_x0000__x0000_</stp>
        <stp>PX_BID</stp>
        <stp>115</stp>
        <tr r="P13" s="11"/>
      </tp>
      <tp t="s">
        <v>10/15/2027</v>
        <stp/>
        <stp>##V3_BDPV12</stp>
        <stp>184502AA0 CORP</stp>
        <stp>Maturity</stp>
        <stp>[USHY_Model_vs_462_04302013.xlsx]Model!R33C10_x0000__x0000_</stp>
        <tr r="J33" s="8"/>
      </tp>
      <tp t="s">
        <v>2/1/2018</v>
        <stp/>
        <stp>##V3_BDPV12</stp>
        <stp>428303AJ0 CORP</stp>
        <stp>Maturity</stp>
        <stp>[USHY_Model_vs_462_04302013.xlsx]Model!R69C10_x0000__x0000_</stp>
        <tr r="J69" s="8"/>
      </tp>
      <tp t="s">
        <v>5/15/2021</v>
        <stp/>
        <stp>##V3_BDPV12</stp>
        <stp>058498AQ9 CORP</stp>
        <stp>Maturity</stp>
        <stp>[USHY_Model_vs_462_04302013.xlsx]Model!R26C10_x0000__x0000_</stp>
        <tr r="J26" s="8"/>
      </tp>
      <tp t="s">
        <v>BBB-</v>
        <stp/>
        <stp>##V3_BDPV12</stp>
        <stp>345370BR0 CORP</stp>
        <stp>RTG_FITCH_no_watch</stp>
        <stp>[USHY_Model_vs_462_04302013.xlsx]Model!R53C13_x0000__x0000_</stp>
        <tr r="M53" s="8"/>
        <tr r="M53" s="8"/>
      </tp>
      <tp t="s">
        <v>BB-</v>
        <stp/>
        <stp>##V3_BDPV12</stp>
        <stp>36186CBY8 CORP</stp>
        <stp>RTG_FITCH_no_watch</stp>
        <stp>[USHY_Model_vs_462_04302013.xlsx]Model!R12C13_x0000__x0000_</stp>
        <tr r="M12" s="8"/>
        <tr r="M12" s="8"/>
      </tp>
      <tp t="s">
        <v>CCC+</v>
        <stp/>
        <stp>##V3_BDPV12</stp>
        <stp>35687MAT4 CORP</stp>
        <stp>RTG_FITCH_no_watch</stp>
        <stp>[USHY_Model_vs_462_04302013.xlsx]Model!R58C13_x0000__x0000_</stp>
        <tr r="M58" s="8"/>
        <tr r="M58" s="8"/>
      </tp>
      <tp t="s">
        <v>#N/A N/A</v>
        <stp/>
        <stp>##V3_BDPV12</stp>
        <stp>247367AX3 CORP</stp>
        <stp>RTG_FITCH_no_watch</stp>
        <stp>[USHY_Model_vs_462_04302013.xlsx]Model!R47C13_x0000__x0000_</stp>
        <tr r="M47" s="8"/>
        <tr r="M47" s="8"/>
      </tp>
      <tp>
        <v>-0.99007583848241054</v>
        <stp/>
        <stp>##V3_BDPV12</stp>
        <stp>893647AQ0 CORP</stp>
        <stp>CNVX_OAS_BID</stp>
        <stp>[USHY_Model_vs_462_04302013.xlsx]Model!R119C19_x0000__x0000_</stp>
        <stp>PX_BID</stp>
        <stp>106.125</stp>
        <tr r="S119" s="8"/>
      </tp>
      <tp t="s">
        <v>3/15/2021</v>
        <stp/>
        <stp>##V3_BDPV12</stp>
        <stp>44701QAX0 CORP</stp>
        <stp>Maturity</stp>
        <stp>[USHY_Model_vs_462_04302013.xlsx]Model!R68C10_x0000__x0000_</stp>
        <tr r="J68" s="8"/>
      </tp>
      <tp t="s">
        <v>#N/A N/A</v>
        <stp/>
        <stp>##V3_BDPV12</stp>
        <stp>60877UBA4 CORP</stp>
        <stp>RTG_FITCH_no_watch</stp>
        <stp>[USHY_Model_vs_462_04302013.xlsx]Model!R86C13_x0000__x0000_</stp>
        <tr r="M86" s="8"/>
        <tr r="M86" s="8"/>
      </tp>
      <tp t="s">
        <v>#N/A N/A</v>
        <stp/>
        <stp>##V3_BDPV12</stp>
        <stp>247916AC3 CORP</stp>
        <stp>RTG_FITCH_no_watch</stp>
        <stp>[USHY_Model_vs_462_04302013.xlsx]Model!R49C13_x0000__x0000_</stp>
        <tr r="M49" s="8"/>
        <tr r="M49" s="8"/>
      </tp>
      <tp t="s">
        <v>#N/A N/A</v>
        <stp/>
        <stp>##V3_BDPV12</stp>
        <stp>012605AA9 CORP</stp>
        <stp>RTG_FITCH_no_watch</stp>
        <stp>[USHY_Model_vs_462_04302013.xlsx]Model!R11C13_x0000__x0000_</stp>
        <tr r="M11" s="8"/>
        <tr r="M11" s="8"/>
      </tp>
      <tp t="s">
        <v>CCC+</v>
        <stp/>
        <stp>##V3_BDPV12</stp>
        <stp>127693AG4 CORP</stp>
        <stp>RTG_FITCH_no_watch</stp>
        <stp>[USHY_Model_vs_462_04302013.xlsx]Model!R46C13_x0000__x0000_</stp>
        <tr r="M46" s="8"/>
        <tr r="M46" s="8"/>
      </tp>
      <tp t="s">
        <v>#N/A N/A</v>
        <stp/>
        <stp>##V3_BDPV12</stp>
        <stp>464592AN4 CORP</stp>
        <stp>RTG_FITCH_no_watch</stp>
        <stp>[USHY_Model_vs_462_04302013.xlsx]Model!R73C13_x0000__x0000_</stp>
        <tr r="M73" s="8"/>
        <tr r="M73" s="8"/>
      </tp>
      <tp t="s">
        <v>BB</v>
        <stp/>
        <stp>##V3_BDPV12</stp>
        <stp>629377BJ0 CORP</stp>
        <stp>RTG_FITCH_no_watch</stp>
        <stp>[USHY_Model_vs_462_04302013.xlsx]Model!R95C13_x0000__x0000_</stp>
        <tr r="M95" s="8"/>
        <tr r="M95" s="8"/>
      </tp>
      <tp t="s">
        <v>MT      NA</v>
        <stp/>
        <stp>##V3_BDPV12</stp>
        <stp>03938LAP9 CORP</stp>
        <stp>BOND_TO_EQY_TICKER</stp>
        <stp>[USHY_Model_vs_462_04302013.xlsx]Model!R88C29_x0000__x0000_</stp>
        <tr r="AC88" s="8"/>
      </tp>
      <tp>
        <v>531.40289306640625</v>
        <stp/>
        <stp>##V3_BDPV12</stp>
        <stp>18451QAH1 CORP</stp>
        <stp>SPREAD_TO_TSY_BID</stp>
        <stp>[USHY_Model_vs_462_04302013.xlsx]Model!R35C17_x0000__x0000_</stp>
        <stp>PX_BID</stp>
        <stp>106.955</stp>
        <tr r="Q35" s="8"/>
      </tp>
      <tp t="s">
        <v>104108Z US</v>
        <stp/>
        <stp>##V3_BDPV12</stp>
        <stp>12543DAQ3 CORP</stp>
        <stp>BOND_TO_EQY_TICKER</stp>
        <stp>[USHY_Model_vs_462_04302013.xlsx]Model!R45C29_x0000__x0000_</stp>
        <tr r="AC45" s="8"/>
      </tp>
      <tp t="s">
        <v>15353Z  US</v>
        <stp/>
        <stp>##V3_BDPV12</stp>
        <stp>44701QAX0 CORP</stp>
        <stp>BOND_TO_EQY_TICKER</stp>
        <stp>[USHY_Model_vs_462_04302013.xlsx]Model!R68C29_x0000__x0000_</stp>
        <tr r="AC68" s="8"/>
      </tp>
      <tp>
        <v>90.75</v>
        <stp/>
        <stp>##V3_BDPV12</stp>
        <stp>039380AC4 CORP</stp>
        <stp>PX_BID</stp>
        <stp>[USHY_Model_vs_462_04302013.xlsx]Model!R7C15_x0000__x0000_</stp>
        <tr r="O7" s="8"/>
      </tp>
      <tp t="s">
        <v>MT      NA</v>
        <stp/>
        <stp>##V3_BDPV12</stp>
        <stp>03938LAX2 CORP</stp>
        <stp>BOND_TO_EQY_TICKER</stp>
        <stp>[USHY_Model_vs_462_04302013.xlsx]Model!R89C29_x0000__x0000_</stp>
        <tr r="AC89" s="8"/>
      </tp>
      <tp>
        <v>4.0838414615907066</v>
        <stp/>
        <stp>##V3_BDPV12</stp>
        <stp>XS0365314284 CORP</stp>
        <stp>DUR_ADJ_BID</stp>
        <stp>[USHY_Model_vs_462_04302013.xlsx]Model!R9C18_x0000__x0000_</stp>
        <stp>PX_BID</stp>
        <stp>121.84099999999999</stp>
        <tr r="R9" s="8"/>
      </tp>
      <tp t="s">
        <v>7104Z   US</v>
        <stp/>
        <stp>##V3_BDPV12</stp>
        <stp>120111BL2 CORP</stp>
        <stp>BOND_TO_EQY_TICKER</stp>
        <stp>[USHY_Model_vs_462_04302013.xlsx]Model!R27C29_x0000__x0000_</stp>
        <tr r="AC27" s="8"/>
      </tp>
      <tp t="s">
        <v>USD</v>
        <stp/>
        <stp>##V3_BDPV12</stp>
        <stp>127693AG4 CORP</stp>
        <stp>CRNCY</stp>
        <stp>[USHY_Model_vs_462_04302013.xlsx]Model!R46C7_x0000__x0000_</stp>
        <tr r="G46" s="8"/>
      </tp>
      <tp t="s">
        <v>USD</v>
        <stp/>
        <stp>##V3_BDPV12</stp>
        <stp>023650AG9 CORP</stp>
        <stp>CRNCY</stp>
        <stp>[USHY_Model_vs_462_04302013.xlsx]Model!R79C7_x0000__x0000_</stp>
        <tr r="G79" s="8"/>
      </tp>
      <tp t="s">
        <v>JBS     US</v>
        <stp/>
        <stp>##V3_BDPV12</stp>
        <stp>466112AH2 CORP</stp>
        <stp>BOND_TO_EQY_TICKER</stp>
        <stp>[USHY_Model_vs_462_04302013.xlsx]Model!R75C29_x0000__x0000_</stp>
        <tr r="AC75" s="8"/>
      </tp>
      <tp t="s">
        <v>APU     US</v>
        <stp/>
        <stp>##V3_BDPV12</stp>
        <stp>03077JAA8 CORP</stp>
        <stp>BOND_TO_EQY_TICKER</stp>
        <stp>[USHY_Model_vs_462_04302013.xlsx]Model!R19C29_x0000__x0000_</stp>
        <tr r="AC19" s="8"/>
      </tp>
      <tp t="s">
        <v>USD</v>
        <stp/>
        <stp>##V3_BDPV12</stp>
        <stp>125581GQ5 CORP</stp>
        <stp>CRNCY</stp>
        <stp>[USHY_Model_vs_462_04302013.xlsx]Model!R40C7_x0000__x0000_</stp>
        <tr r="G40" s="8"/>
      </tp>
      <tp t="s">
        <v>KBH     US</v>
        <stp/>
        <stp>##V3_BDPV12</stp>
        <stp>48666KAN9 CORP</stp>
        <stp>BOND_TO_EQY_TICKER</stp>
        <stp>[USHY_Model_vs_462_04302013.xlsx]Model!R76C29_x0000__x0000_</stp>
        <tr r="AC76" s="8"/>
      </tp>
      <tp t="s">
        <v>NCR     US</v>
        <stp/>
        <stp>##V3_BDPV12</stp>
        <stp>62886EAE8 CORP</stp>
        <stp>BOND_TO_EQY_TICKER</stp>
        <stp>[USHY_Model_vs_462_04302013.xlsx]Model!R93C29_x0000__x0000_</stp>
        <tr r="AC93" s="8"/>
      </tp>
      <tp t="s">
        <v>USD</v>
        <stp/>
        <stp>##V3_BDPV12</stp>
        <stp>471109AE8 CORP</stp>
        <stp>CRNCY</stp>
        <stp>[USHY_Model_vs_462_04302013.xlsx]Model!R74C7_x0000__x0000_</stp>
        <tr r="G74" s="8"/>
      </tp>
      <tp t="s">
        <v>ANR     US</v>
        <stp/>
        <stp>##V3_BDPV12</stp>
        <stp>02076XAC6 CORP</stp>
        <stp>BOND_TO_EQY_TICKER</stp>
        <stp>[USHY_Model_vs_462_04302013.xlsx]Model!R16C29_x0000__x0000_</stp>
        <tr r="AC16" s="8"/>
      </tp>
      <tp t="s">
        <v>B+</v>
        <stp/>
        <stp>##V3_BDPV12</stp>
        <stp>44701QAX0 CORP</stp>
        <stp>RTG_SP_no_watch</stp>
        <stp>[USHY_Model_vs_462_04302013.xlsx]Model!R68C12_x0000__x0000_</stp>
        <tr r="L68" s="8"/>
      </tp>
      <tp t="s">
        <v>USD</v>
        <stp/>
        <stp>##V3_BDPV12</stp>
        <stp>01449JAE5 CORP</stp>
        <stp>CRNCY</stp>
        <stp>[USHY_Model_vs_462_04302013.xlsx]Model!R13C7_x0000__x0000_</stp>
        <tr r="G13" s="8"/>
      </tp>
      <tp t="s">
        <v>BB</v>
        <stp/>
        <stp>##V3_BDPV12</stp>
        <stp>69073TAP8 CORP</stp>
        <stp>RTG_SP_no_watch</stp>
        <stp>[USHY_Model_vs_462_04302013.xlsx]Model!R97C12_x0000__x0000_</stp>
        <tr r="L97" s="8"/>
      </tp>
      <tp>
        <v>0.75347222000000003</v>
        <stp/>
        <stp>##V3_BDPV12</stp>
        <stp>59870XAB6 CORP</stp>
        <stp>INT_Acc</stp>
        <stp>[USHY_Model_vs_462_04302013.xlsx]Model!R83C23_x0000__x0000_</stp>
        <tr r="W83" s="8"/>
      </tp>
      <tp>
        <v>0.13346907293586321</v>
        <stp/>
        <stp>##V3_BDPV12</stp>
        <stp>513075BB6 CORP</stp>
        <stp>CNVX_BID</stp>
        <stp>[USHY_Model_vs_462_04302013.xlsx]Model!R78C20_x0000__x0000_</stp>
        <stp>PX_BID</stp>
        <stp>107.5</stp>
        <tr r="T78" s="8"/>
      </tp>
      <tp>
        <v>108.63</v>
        <stp/>
        <stp>##V3_BDPV12</stp>
        <stp>1248EPAS2 CORP</stp>
        <stp>PX_BID</stp>
        <stp>[USHY_Model_vs_462_04302013.xlsx]Scraps!R17C14_x0000__x0000_</stp>
        <tr r="N17" s="11"/>
      </tp>
      <tp t="s">
        <v>2/1/2022</v>
        <stp/>
        <stp>##V3_BDPV12</stp>
        <stp>513075BB6 CORP</stp>
        <stp>Maturity</stp>
        <stp>[USHY_Model_vs_462_04302013.xlsx]Model!R78C10_x0000__x0000_</stp>
        <tr r="J78" s="8"/>
      </tp>
      <tp t="s">
        <v>1/2/2023</v>
        <stp/>
        <stp>##V3_BDPV12</stp>
        <stp>247367AX3 CORP</stp>
        <stp>Maturity</stp>
        <stp>[USHY_Model_vs_462_04302013.xlsx]Model!R47C10_x0000__x0000_</stp>
        <tr r="J47" s="8"/>
      </tp>
      <tp t="s">
        <v>#N/A N/A</v>
        <stp/>
        <stp>##V3_BDPV12</stp>
        <stp>0281799D US EQUITY</stp>
        <stp>CUR_MKT_CAP</stp>
        <stp>[USHY_Model_vs_462_04302013.xlsx]Scraps!R14C30_x0000__x0000_</stp>
        <tr r="AD14" s="11"/>
      </tp>
      <tp t="s">
        <v>BB-</v>
        <stp/>
        <stp>##V3_BDPV12</stp>
        <stp>053773AU1 CORP</stp>
        <stp>RTG_FITCH_no_watch</stp>
        <stp>[USHY_Model_vs_462_04302013.xlsx]Model!R31C13_x0000__x0000_</stp>
        <tr r="M31" s="8"/>
        <tr r="M31" s="8"/>
      </tp>
      <tp t="s">
        <v>AIG     US</v>
        <stp/>
        <stp>##V3_BDPV12</stp>
        <stp>XS0365314284 CORP</stp>
        <stp>BOND_TO_EQY_TICKER</stp>
        <stp>[USHY_Model_vs_462_04302013.xlsx]Model!R9C29_x0000__x0000_</stp>
        <tr r="AC9" s="8"/>
      </tp>
      <tp t="s">
        <v>10/15/2020</v>
        <stp/>
        <stp>##V3_BDPV12</stp>
        <stp>29273VAC4 CORP</stp>
        <stp>Maturity</stp>
        <stp>[USHY_Model_vs_462_04302013.xlsx]Model!R52C10_x0000__x0000_</stp>
        <tr r="J52" s="8"/>
      </tp>
      <tp t="s">
        <v>CCC</v>
        <stp/>
        <stp>##V3_BDPV12</stp>
        <stp>85171RAA2 CORP</stp>
        <stp>RTG_FITCH_no_watch</stp>
        <stp>[USHY_Model_vs_462_04302013.xlsx]Model!R15C13_x0000__x0000_</stp>
        <tr r="M15" s="8"/>
        <tr r="M15" s="8"/>
      </tp>
      <tp t="s">
        <v>#N/A N/A</v>
        <stp/>
        <stp>##V3_BDPV12</stp>
        <stp>12545DAB4 CORP</stp>
        <stp>RTG_FITCH_no_watch</stp>
        <stp>[USHY_Model_vs_462_04302013.xlsx]Model!R55C13_x0000__x0000_</stp>
        <tr r="M55" s="8"/>
        <tr r="M55" s="8"/>
      </tp>
      <tp t="s">
        <v>#N/A N/A</v>
        <stp/>
        <stp>##V3_BDPV12</stp>
        <stp>25470XAJ4 CORP</stp>
        <stp>RTG_FITCH_no_watch</stp>
        <stp>[USHY_Model_vs_462_04302013.xlsx]Model!R48C13_x0000__x0000_</stp>
        <tr r="M48" s="8"/>
        <tr r="M48" s="8"/>
      </tp>
      <tp t="s">
        <v>#N/A N/A</v>
        <stp/>
        <stp>##V3_BDPV12</stp>
        <stp>436440AD3 CORP</stp>
        <stp>RTG_FITCH_no_watch</stp>
        <stp>[USHY_Model_vs_462_04302013.xlsx]Model!R65C13_x0000__x0000_</stp>
        <tr r="M65" s="8"/>
        <tr r="M65" s="8"/>
      </tp>
      <tp t="s">
        <v>#N/A N/A</v>
        <stp/>
        <stp>##V3_BDPV12</stp>
        <stp>59870XAB6 CORP</stp>
        <stp>RTG_FITCH_no_watch</stp>
        <stp>[USHY_Model_vs_462_04302013.xlsx]Model!R83C13_x0000__x0000_</stp>
        <tr r="M83" s="8"/>
        <tr r="M83" s="8"/>
      </tp>
      <tp t="s">
        <v>10/1/2022</v>
        <stp/>
        <stp>##V3_BDPV12</stp>
        <stp>20605PAD3 CORP</stp>
        <stp>Maturity</stp>
        <stp>[USHY_Model_vs_462_04302013.xlsx]Model!R44C10_x0000__x0000_</stp>
        <tr r="J44" s="8"/>
      </tp>
      <tp t="s">
        <v>#N/A N/A</v>
        <stp/>
        <stp>##V3_BDPV12</stp>
        <stp>001546AL4 CORP</stp>
        <stp>RTG_FITCH_no_watch</stp>
        <stp>[USHY_Model_vs_462_04302013.xlsx]Model!R10C13_x0000__x0000_</stp>
        <tr r="M10" s="8"/>
        <tr r="M10" s="8"/>
      </tp>
      <tp t="s">
        <v>#N/A N/A</v>
        <stp/>
        <stp>##V3_BDPV12</stp>
        <stp>LU      US EQUITY</stp>
        <stp>CUR_MKT_CAP</stp>
        <stp>[USHY_Model_vs_462_04302013.xlsx]Model!R14C31_x0000__x0000_</stp>
        <tr r="AE14" s="8"/>
      </tp>
      <tp t="s">
        <v>CCC</v>
        <stp/>
        <stp>##V3_BDPV12</stp>
        <stp>63934EAM0 CORP</stp>
        <stp>RTG_FITCH_no_watch</stp>
        <stp>[USHY_Model_vs_462_04302013.xlsx]Model!R92C13_x0000__x0000_</stp>
        <tr r="M92" s="8"/>
        <tr r="M92" s="8"/>
      </tp>
      <tp t="s">
        <v>2/15/2021</v>
        <stp/>
        <stp>##V3_BDPV12</stp>
        <stp>35803QAA5 CORP</stp>
        <stp>Maturity</stp>
        <stp>[USHY_Model_vs_462_04302013.xlsx]Model!R56C10_x0000__x0000_</stp>
        <tr r="J56" s="8"/>
      </tp>
      <tp t="s">
        <v>#N/A N/A</v>
        <stp/>
        <stp>##V3_BDPV12</stp>
        <stp>0154614D US EQUITY</stp>
        <stp>CUR_MKT_CAP</stp>
        <stp>[USHY_Model_vs_462_04302013.xlsx]Model!R107C31_x0000__x0000_</stp>
        <tr r="AE107" s="8"/>
      </tp>
      <tp t="s">
        <v>#N/A N/A</v>
        <stp/>
        <stp>##V3_BDPV12</stp>
        <stp>0154790D GR EQUITY</stp>
        <stp>CUR_MKT_CAP</stp>
        <stp>[USHY_Model_vs_462_04302013.xlsx]Model!R111C31_x0000__x0000_</stp>
        <tr r="AE111" s="8"/>
      </tp>
      <tp t="s">
        <v>BRS     US</v>
        <stp/>
        <stp>##V3_BDPV12</stp>
        <stp>110394AE3 CORP</stp>
        <stp>BOND_TO_EQY_TICKER</stp>
        <stp>[USHY_Model_vs_462_04302013.xlsx]Model!R28C29_x0000__x0000_</stp>
        <tr r="AC28" s="8"/>
      </tp>
      <tp t="s">
        <v>3318058Z US</v>
        <stp/>
        <stp>##V3_BDPV12</stp>
        <stp>17121EAD9 CORP</stp>
        <stp>BOND_TO_EQY_TICKER</stp>
        <stp>[USHY_Model_vs_462_04302013.xlsx]Model!R38C29_x0000__x0000_</stp>
        <tr r="AC38" s="8"/>
      </tp>
      <tp t="s">
        <v>CXO     US</v>
        <stp/>
        <stp>##V3_BDPV12</stp>
        <stp>20605PAD3 CORP</stp>
        <stp>BOND_TO_EQY_TICKER</stp>
        <stp>[USHY_Model_vs_462_04302013.xlsx]Model!R44C29_x0000__x0000_</stp>
        <tr r="AC44" s="8"/>
      </tp>
      <tp t="s">
        <v>HCA     US</v>
        <stp/>
        <stp>##V3_BDPV12</stp>
        <stp>40412CAB7 CORP</stp>
        <stp>BOND_TO_EQY_TICKER</stp>
        <stp>[USHY_Model_vs_462_04302013.xlsx]Model!R61C29_x0000__x0000_</stp>
        <tr r="AC61" s="8"/>
      </tp>
      <tp t="s">
        <v>USD</v>
        <stp/>
        <stp>##V3_BDPV12</stp>
        <stp>740212AC9 CORP</stp>
        <stp>CRNCY</stp>
        <stp>[USHY_Model_vs_462_04302013.xlsx]Model!R99C7_x0000_1</stp>
        <tr r="G99" s="8"/>
      </tp>
      <tp>
        <v>-4.9522520626843855E-2</v>
        <stp/>
        <stp>##V3_BDPV12</stp>
        <stp>912909AG3 CORP</stp>
        <stp>CNVX_OAS_BID</stp>
        <stp>[USHY_Model_vs_462_04302013.xlsx]Model!R134C19_x0000__x0000_</stp>
        <stp>PX_BID</stp>
        <stp>106.25</stp>
        <tr r="S134" s="8"/>
      </tp>
      <tp t="s">
        <v>USD</v>
        <stp/>
        <stp>##V3_BDPV12</stp>
        <stp>03077JAA8 CORP</stp>
        <stp>CRNCY</stp>
        <stp>[USHY_Model_vs_462_04302013.xlsx]Model!R19C7_x0000__x0000_</stp>
        <tr r="G19" s="8"/>
      </tp>
      <tp t="s">
        <v>TXI</v>
        <stp/>
        <stp>##V3_BDPV12</stp>
        <stp>882491AQ6 CORP</stp>
        <stp>TICKER</stp>
        <stp>[USHY_Model_vs_462_04302013.xlsx]Model!R124C30_x0000__x0000_</stp>
        <tr r="AD124" s="8"/>
      </tp>
      <tp t="s">
        <v>3/15/2022</v>
        <stp/>
        <stp>##V3_BDPV12</stp>
        <stp>983130AT2 CORP</stp>
        <stp>Maturity</stp>
        <stp>[USHY_Model_vs_462_04302013.xlsx]Model!R133C10_x0000__x0000_</stp>
        <tr r="J133" s="8"/>
      </tp>
      <tp>
        <v>409.763427734375</v>
        <stp/>
        <stp>##V3_BDPV12</stp>
        <stp>085789AE5 CORP</stp>
        <stp>SPREAD_TO_TSY_BID</stp>
        <stp>[USHY_Model_vs_462_04302013.xlsx]Model!R29C17_x0000__x0000_</stp>
        <stp>PX_BID</stp>
        <stp>108.625</stp>
        <tr r="Q29" s="8"/>
      </tp>
      <tp t="s">
        <v>3/15/2022</v>
        <stp/>
        <stp>##V3_BDPV12</stp>
        <stp>912909AG3 CORP</stp>
        <stp>Maturity</stp>
        <stp>[USHY_Model_vs_462_04302013.xlsx]Model!R134C10_x0000__x0000_</stp>
        <tr r="J134" s="8"/>
      </tp>
      <tp t="s">
        <v>BB</v>
        <stp/>
        <stp>##V3_BDPV12</stp>
        <stp>53079EAR5 CORP</stp>
        <stp>RTG_SP_no_watch</stp>
        <stp>[USHY_Model_vs_462_04302013.xlsx]Model!R80C12_x0000__x0000_</stp>
        <tr r="L80" s="8"/>
      </tp>
      <tp t="s">
        <v>8/15/2020</v>
        <stp/>
        <stp>##V3_BDPV12</stp>
        <stp>882491AQ6 CORP</stp>
        <stp>Maturity</stp>
        <stp>[USHY_Model_vs_462_04302013.xlsx]Model!R124C10_x0000__x0000_</stp>
        <tr r="J124" s="8"/>
      </tp>
      <tp>
        <v>450.57986450195312</v>
        <stp/>
        <stp>##V3_BDPV12</stp>
        <stp>204384AB7 CORP</stp>
        <stp>SPREAD_TO_TSY_BID</stp>
        <stp>[USHY_Model_vs_462_04302013.xlsx]Model!R36C17_x0000__x0000_</stp>
        <stp>PX_BID</stp>
        <stp>105.625</stp>
        <tr r="Q36" s="8"/>
      </tp>
      <tp>
        <v>2.1083333299999998</v>
        <stp/>
        <stp>##V3_BDPV12</stp>
        <stp>466112AH2 CORP</stp>
        <stp>INT_Acc</stp>
        <stp>[USHY_Model_vs_462_04302013.xlsx]Model!R75C23_x0000__x0000_</stp>
        <tr r="W75" s="8"/>
      </tp>
      <tp>
        <v>0.5</v>
        <stp/>
        <stp>##V3_BDPV12</stp>
        <stp>60877UBA4 CORP</stp>
        <stp>INT_Acc</stp>
        <stp>[USHY_Model_vs_462_04302013.xlsx]Model!R86C23_x0000__x0000_</stp>
        <tr r="W86" s="8"/>
      </tp>
      <tp>
        <v>1.01666667</v>
        <stp/>
        <stp>##V3_BDPV12</stp>
        <stp>18451QAH1 CORP</stp>
        <stp>INT_Acc</stp>
        <stp>[USHY_Model_vs_462_04302013.xlsx]Model!R35C23_x0000__x0000_</stp>
        <tr r="W35" s="8"/>
      </tp>
      <tp>
        <v>1.3812500000000001</v>
        <stp/>
        <stp>##V3_BDPV12</stp>
        <stp>247916AC3 CORP</stp>
        <stp>INT_Acc</stp>
        <stp>[USHY_Model_vs_462_04302013.xlsx]Model!R49C23_x0000__x0000_</stp>
        <tr r="W49" s="8"/>
      </tp>
      <tp>
        <v>3.4108402319916527E-2</v>
        <stp/>
        <stp>##V3_BDPV12</stp>
        <stp>466112AH2 CORP</stp>
        <stp>CNVX_BID</stp>
        <stp>[USHY_Model_vs_462_04302013.xlsx]Model!R75C20_x0000__x0000_</stp>
        <stp>PX_BID</stp>
        <stp>109.5</stp>
        <tr r="T75" s="8"/>
      </tp>
      <tp t="s">
        <v>2/15/2020</v>
        <stp/>
        <stp>##V3_BDPV12</stp>
        <stp>431318AJ3 CORP</stp>
        <stp>Maturity</stp>
        <stp>[USHY_Model_vs_462_04302013.xlsx]Model!R62C10_x0000__x0000_</stp>
        <tr r="J62" s="8"/>
      </tp>
      <tp t="s">
        <v>1/15/2023</v>
        <stp/>
        <stp>##V3_BDPV12</stp>
        <stp>097751BF7 CORP</stp>
        <stp>Maturity</stp>
        <stp>[USHY_Model_vs_462_04302013.xlsx]Model!R23C10_x0000__x0000_</stp>
        <tr r="J23" s="8"/>
      </tp>
      <tp t="s">
        <v>5/1/2021</v>
        <stp/>
        <stp>##V3_BDPV12</stp>
        <stp>120111BL2 CORP</stp>
        <stp>Maturity</stp>
        <stp>[USHY_Model_vs_462_04302013.xlsx]Model!R27C10_x0000__x0000_</stp>
        <tr r="J27" s="8"/>
      </tp>
      <tp t="s">
        <v>2/15/2018</v>
        <stp/>
        <stp>##V3_BDPV12</stp>
        <stp>014477AM5 CORP</stp>
        <stp>Maturity</stp>
        <stp>[USHY_Model_vs_462_04302013.xlsx]Model!R20C10_x0000__x0000_</stp>
        <tr r="J20" s="8"/>
      </tp>
      <tp t="s">
        <v>2/1/2020</v>
        <stp/>
        <stp>##V3_BDPV12</stp>
        <stp>466112AH2 CORP</stp>
        <stp>Maturity</stp>
        <stp>[USHY_Model_vs_462_04302013.xlsx]Model!R75C10_x0000__x0000_</stp>
        <tr r="J75" s="8"/>
      </tp>
      <tp t="s">
        <v>3/15/2022</v>
        <stp/>
        <stp>##V3_BDPV12</stp>
        <stp>552953BX8 CORP</stp>
        <stp>Maturity</stp>
        <stp>[USHY_Model_vs_462_04302013.xlsx]Model!R84C10_x0000__x0000_</stp>
        <tr r="J84" s="8"/>
      </tp>
      <tp t="s">
        <v>#N/A N/A</v>
        <stp/>
        <stp>##V3_BDPV12</stp>
        <stp>44701QAX0 CORP</stp>
        <stp>RTG_FITCH_no_watch</stp>
        <stp>[USHY_Model_vs_462_04302013.xlsx]Model!R68C13_x0000__x0000_</stp>
        <tr r="M68" s="8"/>
        <tr r="M68" s="8"/>
      </tp>
      <tp t="s">
        <v>B</v>
        <stp/>
        <stp>##V3_BDPV12</stp>
        <stp>12543DAQ3 CORP</stp>
        <stp>RTG_FITCH_no_watch</stp>
        <stp>[USHY_Model_vs_462_04302013.xlsx]Model!R45C13_x0000__x0000_</stp>
        <tr r="M45" s="8"/>
        <tr r="M45" s="8"/>
      </tp>
      <tp t="s">
        <v>BB+</v>
        <stp/>
        <stp>##V3_BDPV12</stp>
        <stp>03938LAX2 CORP</stp>
        <stp>RTG_FITCH_no_watch</stp>
        <stp>[USHY_Model_vs_462_04302013.xlsx]Model!R89C13_x0000__x0000_</stp>
        <tr r="M89" s="8"/>
        <tr r="M89" s="8"/>
      </tp>
      <tp t="s">
        <v>7/15/2022</v>
        <stp/>
        <stp>##V3_BDPV12</stp>
        <stp>62886EAE8 CORP</stp>
        <stp>Maturity</stp>
        <stp>[USHY_Model_vs_462_04302013.xlsx]Model!R93C10_x0000__x0000_</stp>
        <tr r="J93" s="8"/>
      </tp>
      <tp t="s">
        <v>6/15/2058</v>
        <stp/>
        <stp>##V3_BDPV12</stp>
        <stp>53079EAR5 CORP</stp>
        <stp>Maturity</stp>
        <stp>[USHY_Model_vs_462_04302013.xlsx]Model!R80C10_x0000__x0000_</stp>
        <tr r="J80" s="8"/>
      </tp>
      <tp t="s">
        <v>BB+</v>
        <stp/>
        <stp>##V3_BDPV12</stp>
        <stp>03938LAP9 CORP</stp>
        <stp>RTG_FITCH_no_watch</stp>
        <stp>[USHY_Model_vs_462_04302013.xlsx]Model!R88C13_x0000__x0000_</stp>
        <tr r="M88" s="8"/>
        <tr r="M88" s="8"/>
      </tp>
      <tp>
        <v>5.0808458999999999</v>
        <stp/>
        <stp>##V3_BDPV12</stp>
        <stp>203372AH0 CORP</stp>
        <stp>YLD_CNV_BID</stp>
        <stp>[USHY_Model_vs_462_04302013.xlsx]Model!R43C16_x0000__x0000_</stp>
        <stp>PX_BID</stp>
        <stp>108.875</stp>
        <tr r="P43" s="8"/>
      </tp>
      <tp>
        <v>5.8934438</v>
        <stp/>
        <stp>##V3_BDPV12</stp>
        <stp>428303AJ0 CORP</stp>
        <stp>YLD_CNV_BID</stp>
        <stp>[USHY_Model_vs_462_04302013.xlsx]Model!R69C16_x0000__x0000_</stp>
        <stp>PX_BID</stp>
        <stp>106.375</stp>
        <tr r="P69" s="8"/>
      </tp>
      <tp t="s">
        <v>6/1/2021</v>
        <stp/>
        <stp>##V3_BDPV12</stp>
        <stp>02076XAC6 CORP</stp>
        <stp>Maturity</stp>
        <stp>[USHY_Model_vs_462_04302013.xlsx]Model!R16C10_x0000__x0000_</stp>
        <tr r="J16" s="8"/>
      </tp>
      <tp t="s">
        <v>#N/A N/A</v>
        <stp/>
        <stp>##V3_BDPV12</stp>
        <stp>02076XAC6 CORP</stp>
        <stp>RTG_FITCH_no_watch</stp>
        <stp>[USHY_Model_vs_462_04302013.xlsx]Model!R16C13_x0000__x0000_</stp>
        <tr r="M16" s="8"/>
        <tr r="M16" s="8"/>
      </tp>
      <tp t="s">
        <v>#N/A N/A</v>
        <stp/>
        <stp>##V3_BDPV12</stp>
        <stp>120111BL2 CORP</stp>
        <stp>RTG_FITCH_no_watch</stp>
        <stp>[USHY_Model_vs_462_04302013.xlsx]Model!R27C13_x0000__x0000_</stp>
        <tr r="M27" s="8"/>
        <tr r="M27" s="8"/>
      </tp>
      <tp t="s">
        <v>BB-</v>
        <stp/>
        <stp>##V3_BDPV12</stp>
        <stp>466112AH2 CORP</stp>
        <stp>RTG_FITCH_no_watch</stp>
        <stp>[USHY_Model_vs_462_04302013.xlsx]Model!R75C13_x0000__x0000_</stp>
        <tr r="M75" s="8"/>
        <tr r="M75" s="8"/>
      </tp>
      <tp>
        <v>1.5523435157894598</v>
        <stp/>
        <stp>##V3_BDPV12</stp>
        <stp>203372AH0 CORP</stp>
        <stp>DUR_ADJ_BID</stp>
        <stp>[USHY_Model_vs_462_04302013.xlsx]Model!R43C18_x0000__x0000_</stp>
        <stp>PX_BID</stp>
        <stp>108.875</stp>
        <tr r="R43" s="8"/>
      </tp>
      <tp>
        <v>0.70357750111615036</v>
        <stp/>
        <stp>##V3_BDPV12</stp>
        <stp>428303AJ0 CORP</stp>
        <stp>DUR_ADJ_BID</stp>
        <stp>[USHY_Model_vs_462_04302013.xlsx]Model!R69C18_x0000__x0000_</stp>
        <stp>PX_BID</stp>
        <stp>106.375</stp>
        <tr r="R69" s="8"/>
      </tp>
      <tp t="s">
        <v>B+</v>
        <stp/>
        <stp>##V3_BDPV12</stp>
        <stp>48666KAN9 CORP</stp>
        <stp>RTG_FITCH_no_watch</stp>
        <stp>[USHY_Model_vs_462_04302013.xlsx]Model!R76C13_x0000__x0000_</stp>
        <tr r="M76" s="8"/>
        <tr r="M76" s="8"/>
      </tp>
      <tp t="s">
        <v>#N/A N/A</v>
        <stp/>
        <stp>##V3_BDPV12</stp>
        <stp>62886EAE8 CORP</stp>
        <stp>RTG_FITCH_no_watch</stp>
        <stp>[USHY_Model_vs_462_04302013.xlsx]Model!R93C13_x0000__x0000_</stp>
        <tr r="M93" s="8"/>
        <tr r="M93" s="8"/>
      </tp>
      <tp t="s">
        <v>BB</v>
        <stp/>
        <stp>##V3_BDPV12</stp>
        <stp>03077JAA8 CORP</stp>
        <stp>RTG_FITCH_no_watch</stp>
        <stp>[USHY_Model_vs_462_04302013.xlsx]Model!R19C13_x0000__x0000_</stp>
        <tr r="M19" s="8"/>
        <tr r="M19" s="8"/>
      </tp>
      <tp t="s">
        <v>DAL     US</v>
        <stp/>
        <stp>##V3_BDPV12</stp>
        <stp>247367AX3 CORP</stp>
        <stp>BOND_TO_EQY_TICKER</stp>
        <stp>[USHY_Model_vs_462_04302013.xlsx]Model!R47C29_x0000__x0000_</stp>
        <tr r="AC47" s="8"/>
      </tp>
      <tp t="s">
        <v>ALLY    US</v>
        <stp/>
        <stp>##V3_BDPV12</stp>
        <stp>36186CBY8 CORP</stp>
        <stp>BOND_TO_EQY_TICKER</stp>
        <stp>[USHY_Model_vs_462_04302013.xlsx]Model!R12C29_x0000__x0000_</stp>
        <tr r="AC12" s="8"/>
      </tp>
      <tp t="s">
        <v>F       US</v>
        <stp/>
        <stp>##V3_BDPV12</stp>
        <stp>345370BR0 CORP</stp>
        <stp>BOND_TO_EQY_TICKER</stp>
        <stp>[USHY_Model_vs_462_04302013.xlsx]Model!R53C29_x0000__x0000_</stp>
        <tr r="AC53" s="8"/>
      </tp>
      <tp t="s">
        <v>8222737Q US</v>
        <stp/>
        <stp>##V3_BDPV12</stp>
        <stp>35687MAT4 CORP</stp>
        <stp>BOND_TO_EQY_TICKER</stp>
        <stp>[USHY_Model_vs_462_04302013.xlsx]Model!R58C29_x0000__x0000_</stp>
        <tr r="AC58" s="8"/>
      </tp>
      <tp t="s">
        <v>ISLE    US</v>
        <stp/>
        <stp>##V3_BDPV12</stp>
        <stp>464592AN4 CORP</stp>
        <stp>BOND_TO_EQY_TICKER</stp>
        <stp>[USHY_Model_vs_462_04302013.xlsx]Model!R73C29_x0000__x0000_</stp>
        <tr r="AC73" s="8"/>
      </tp>
      <tp t="s">
        <v>NRG     US</v>
        <stp/>
        <stp>##V3_BDPV12</stp>
        <stp>629377BJ0 CORP</stp>
        <stp>BOND_TO_EQY_TICKER</stp>
        <stp>[USHY_Model_vs_462_04302013.xlsx]Model!R95C29_x0000__x0000_</stp>
        <tr r="AC95" s="8"/>
      </tp>
      <tp t="s">
        <v>JARDEN CORP</v>
        <stp/>
        <stp>##V3_BDPV12</stp>
        <stp>471109AE8 CORP</stp>
        <stp>ISSUER</stp>
        <stp>[USHY_Model_vs_462_04302013.xlsx]Model!R74C6_x0000__x0000_</stp>
        <tr r="F74" s="8"/>
      </tp>
      <tp t="s">
        <v>USD</v>
        <stp/>
        <stp>##V3_BDPV12</stp>
        <stp>055381AS6 CORP</stp>
        <stp>CRNCY</stp>
        <stp>[USHY_Model_vs_462_04302013.xlsx]Model!R25C7_x0000__x0000_</stp>
        <tr r="G25" s="8"/>
      </tp>
      <tp t="s">
        <v>794228Z US</v>
        <stp/>
        <stp>##V3_BDPV12</stp>
        <stp>60877UBA4 CORP</stp>
        <stp>BOND_TO_EQY_TICKER</stp>
        <stp>[USHY_Model_vs_462_04302013.xlsx]Model!R86C29_x0000__x0000_</stp>
        <tr r="AC86" s="8"/>
      </tp>
      <tp t="s">
        <v>DNR     US</v>
        <stp/>
        <stp>##V3_BDPV12</stp>
        <stp>247916AC3 CORP</stp>
        <stp>BOND_TO_EQY_TICKER</stp>
        <stp>[USHY_Model_vs_462_04302013.xlsx]Model!R49C29_x0000__x0000_</stp>
        <tr r="AC49" s="8"/>
      </tp>
      <tp t="s">
        <v>OGX AUSTRIA GMBH</v>
        <stp/>
        <stp>##V3_BDPV12</stp>
        <stp>670849AA6 CORP</stp>
        <stp>ISSUER</stp>
        <stp>[USHY_Model_vs_462_04302013.xlsx]Model!R96C6_x0000__x0000_</stp>
        <tr r="F96" s="8"/>
      </tp>
      <tp>
        <v>416.48849487304687</v>
        <stp/>
        <stp>##V3_BDPV12</stp>
        <stp>17121EAD9 CORP</stp>
        <stp>SPREAD_TO_TSY_BID</stp>
        <stp>[USHY_Model_vs_462_04302013.xlsx]Model!R38C17_x0000__x0000_</stp>
        <stp>PX_BID</stp>
        <stp>114.375</stp>
        <tr r="Q38" s="8"/>
      </tp>
      <tp t="s">
        <v>0751199D US</v>
        <stp/>
        <stp>##V3_BDPV12</stp>
        <stp>127693AG4 CORP</stp>
        <stp>BOND_TO_EQY_TICKER</stp>
        <stp>[USHY_Model_vs_462_04302013.xlsx]Model!R46C29_x0000__x0000_</stp>
        <tr r="AC46" s="8"/>
      </tp>
      <tp t="s">
        <v>0616616D LX</v>
        <stp/>
        <stp>##V3_BDPV12</stp>
        <stp>012605AA9 CORP</stp>
        <stp>BOND_TO_EQY_TICKER</stp>
        <stp>[USHY_Model_vs_462_04302013.xlsx]Model!R11C29_x0000__x0000_</stp>
        <tr r="AC11" s="8"/>
      </tp>
      <tp t="s">
        <v>WYNN</v>
        <stp/>
        <stp>##V3_BDPV12</stp>
        <stp>983130AT2 CORP</stp>
        <stp>TICKER</stp>
        <stp>[USHY_Model_vs_462_04302013.xlsx]Model!R133C30_x0000__x0000_</stp>
        <tr r="AD133" s="8"/>
      </tp>
      <tp t="s">
        <v>BB</v>
        <stp/>
        <stp>##V3_BDPV12</stp>
        <stp>570506AP0 CORP</stp>
        <stp>RTG_SP_no_watch</stp>
        <stp>[USHY_Model_vs_462_04302013.xlsx]Model!R91C12_x0000__x0000_</stp>
        <tr r="L91" s="8"/>
      </tp>
      <tp>
        <v>0.13603931878780184</v>
        <stp/>
        <stp>##V3_BDPV12</stp>
        <stp>896818AG6 CORP</stp>
        <stp>CNVX_OAS_BID</stp>
        <stp>[USHY_Model_vs_462_04302013.xlsx]Model!R121C19_x0000__x0000_</stp>
        <stp>PX_BID</stp>
        <stp>103.25</stp>
        <tr r="S121" s="8"/>
      </tp>
      <tp t="s">
        <v>7/1/2017</v>
        <stp/>
        <stp>##V3_BDPV12</stp>
        <stp>832248AQ1 CORP</stp>
        <stp>Maturity</stp>
        <stp>[USHY_Model_vs_462_04302013.xlsx]Model!R110C10_x0000__x0000_</stp>
        <tr r="J110" s="8"/>
      </tp>
      <tp t="s">
        <v>USD</v>
        <stp/>
        <stp>##V3_BDPV12</stp>
        <stp>06846NAC8 CORP</stp>
        <stp>CRNCY</stp>
        <stp>[USHY_Model_vs_462_04302013.xlsx]Model!R24C7_x0000__x0000_</stp>
        <tr r="G24" s="8"/>
      </tp>
      <tp t="s">
        <v>TDG</v>
        <stp/>
        <stp>##V3_BDPV12</stp>
        <stp>893647AQ0 CORP</stp>
        <stp>TICKER</stp>
        <stp>[USHY_Model_vs_462_04302013.xlsx]Model!R119C30_x0000__x0000_</stp>
        <tr r="AD119" s="8"/>
      </tp>
      <tp t="s">
        <v>10/1/2020</v>
        <stp/>
        <stp>##V3_BDPV12</stp>
        <stp>882330AM5 CORP</stp>
        <stp>Maturity</stp>
        <stp>[USHY_Model_vs_462_04302013.xlsx]Model!R126C10_x0000__x0000_</stp>
        <tr r="J126" s="8"/>
      </tp>
      <tp>
        <v>1.73333333</v>
        <stp/>
        <stp>##V3_BDPV12</stp>
        <stp>431318AJ3 CORP</stp>
        <stp>INT_Acc</stp>
        <stp>[USHY_Model_vs_462_04302013.xlsx]Model!R62C23_x0000__x0000_</stp>
        <tr r="W62" s="8"/>
      </tp>
      <tp>
        <v>3.7499999999999999E-2</v>
        <stp/>
        <stp>##V3_BDPV12</stp>
        <stp>120111BL2 CORP</stp>
        <stp>INT_Acc</stp>
        <stp>[USHY_Model_vs_462_04302013.xlsx]Model!R27C23_x0000__x0000_</stp>
        <tr r="W27" s="8"/>
      </tp>
      <tp t="s">
        <v>USD</v>
        <stp/>
        <stp>##V3_BDPV12</stp>
        <stp>07556QBC8 CORP</stp>
        <stp>CRNCY</stp>
        <stp>[USHY_Model_vs_462_04302013.xlsx]Model!R30C7_x0000__x0000_</stp>
        <tr r="G30" s="8"/>
      </tp>
      <tp>
        <v>2.4750000000000001</v>
        <stp/>
        <stp>##V3_BDPV12</stp>
        <stp>203372AH0 CORP</stp>
        <stp>INT_Acc</stp>
        <stp>[USHY_Model_vs_462_04302013.xlsx]Model!R43C23_x0000__x0000_</stp>
        <tr r="W43" s="8"/>
      </tp>
      <tp t="s">
        <v>USD</v>
        <stp/>
        <stp>##V3_BDPV12</stp>
        <stp>67000XAM8 CORP</stp>
        <stp>CRNCY</stp>
        <stp>[USHY_Model_vs_462_04302013.xlsx]Model!R64C7_x0000__x0000_</stp>
        <tr r="G64" s="8"/>
      </tp>
      <tp>
        <v>2.2680555600000001</v>
        <stp/>
        <stp>##V3_BDPV12</stp>
        <stp>428303AJ0 CORP</stp>
        <stp>INT_Acc</stp>
        <stp>[USHY_Model_vs_462_04302013.xlsx]Model!R69C23_x0000__x0000_</stp>
        <tr r="W69" s="8"/>
      </tp>
      <tp>
        <v>2.77916667</v>
        <stp/>
        <stp>##V3_BDPV12</stp>
        <stp>48666KAN9 CORP</stp>
        <stp>INT_Acc</stp>
        <stp>[USHY_Model_vs_462_04302013.xlsx]Model!R76C23_x0000__x0000_</stp>
        <tr r="W76" s="8"/>
      </tp>
      <tp>
        <v>326.02688598632812</v>
        <stp/>
        <stp>##V3_BDPV12</stp>
        <stp>458665AR7 CORP</stp>
        <stp>SPREAD_TO_TSY_BID</stp>
        <stp>[USHY_Model_vs_462_04302013.xlsx]Scraps!R21C16_x0000__x0000_</stp>
        <stp>PX_BID</stp>
        <stp>110</stp>
        <tr r="P21" s="11"/>
      </tp>
      <tp t="s">
        <v>11/1/2046</v>
        <stp/>
        <stp>##V3_BDPV12</stp>
        <stp>345370BR0 CORP</stp>
        <stp>Maturity</stp>
        <stp>[USHY_Model_vs_462_04302013.xlsx]Model!R53C10_x0000__x0000_</stp>
        <tr r="J53" s="8"/>
      </tp>
      <tp t="s">
        <v>5/15/2020</v>
        <stp/>
        <stp>##V3_BDPV12</stp>
        <stp>001546AL4 CORP</stp>
        <stp>Maturity</stp>
        <stp>[USHY_Model_vs_462_04302013.xlsx]Model!R10C10_x0000__x0000_</stp>
        <tr r="J10" s="8"/>
      </tp>
      <tp>
        <v>-0.53358199833532438</v>
        <stp/>
        <stp>##V3_BDPV12</stp>
        <stp>90321NAC6 CORP</stp>
        <stp>CNVX_OAS_BID</stp>
        <stp>[USHY_Model_vs_462_04302013.xlsx]Model!R128C19_x0000__x0000_</stp>
        <stp>PX_BID</stp>
        <stp>114.125</stp>
        <tr r="S128" s="8"/>
      </tp>
      <tp t="s">
        <v>1/15/2019</v>
        <stp/>
        <stp>##V3_BDPV12</stp>
        <stp>203372AH0 CORP</stp>
        <stp>Maturity</stp>
        <stp>[USHY_Model_vs_462_04302013.xlsx]Model!R43C10_x0000__x0000_</stp>
        <tr r="J43" s="8"/>
      </tp>
      <tp>
        <v>6.9054359999999999</v>
        <stp/>
        <stp>##V3_BDPV12</stp>
        <stp>012605AA9 CORP</stp>
        <stp>YLD_CNV_BID</stp>
        <stp>[USHY_Model_vs_462_04302013.xlsx]Model!R11C16_x0000__x0000_</stp>
        <stp>PX_BID</stp>
        <stp>106.625</stp>
        <tr r="P11" s="8"/>
      </tp>
      <tp t="s">
        <v>4/15/2020</v>
        <stp/>
        <stp>##V3_BDPV12</stp>
        <stp>59001AAN2 CORP</stp>
        <stp>Maturity</stp>
        <stp>[USHY_Model_vs_462_04302013.xlsx]Model!R87C10_x0000__x0000_</stp>
        <tr r="J87" s="8"/>
      </tp>
      <tp>
        <v>805.61041259765625</v>
        <stp/>
        <stp>##V3_BDPV12</stp>
        <stp>184502BG6 CORP</stp>
        <stp>SPREAD_TO_TSY_BID</stp>
        <stp>[USHY_Model_vs_462_04302013.xlsx]Model!R34C17_x0000__x0000_</stp>
        <stp>PX_BID</stp>
        <stp>98.25</stp>
        <tr r="Q34" s="8"/>
      </tp>
      <tp t="s">
        <v>5/20/2020</v>
        <stp/>
        <stp>##V3_BDPV12</stp>
        <stp>03077JAA8 CORP</stp>
        <stp>Maturity</stp>
        <stp>[USHY_Model_vs_462_04302013.xlsx]Model!R19C10_x0000__x0000_</stp>
        <tr r="J19" s="8"/>
      </tp>
      <tp>
        <v>3.6963799000000002</v>
        <stp/>
        <stp>##V3_BDPV12</stp>
        <stp>983130AT2 CORP</stp>
        <stp>YLD_CNV_BID</stp>
        <stp>[USHY_Model_vs_462_04302013.xlsx]Model!R133C16_x0000__x0000_</stp>
        <stp>PX_BID</stp>
        <stp>108.325</stp>
        <tr r="P133" s="8"/>
      </tp>
      <tp>
        <v>4.0595341999999999</v>
        <stp/>
        <stp>##V3_BDPV12</stp>
        <stp>21036PAH1 CORP</stp>
        <stp>YLD_CNV_BID</stp>
        <stp>[USHY_Model_vs_462_04302013.xlsx]Model!R117C16_x0000__x0000_</stp>
        <stp>PX_BID</stp>
        <stp>114.5</stp>
        <tr r="P117" s="8"/>
      </tp>
      <tp t="s">
        <v>#N/A N/A</v>
        <stp/>
        <stp>##V3_BDPV12</stp>
        <stp>428303AJ0 CORP</stp>
        <stp>RTG_FITCH_no_watch</stp>
        <stp>[USHY_Model_vs_462_04302013.xlsx]Model!R69C13_x0000__x0000_</stp>
        <tr r="M69" s="8"/>
        <tr r="M69" s="8"/>
      </tp>
      <tp>
        <v>4.3965969263220632</v>
        <stp/>
        <stp>##V3_BDPV12</stp>
        <stp>012605AA9 CORP</stp>
        <stp>DUR_ADJ_BID</stp>
        <stp>[USHY_Model_vs_462_04302013.xlsx]Model!R11C18_x0000__x0000_</stp>
        <stp>PX_BID</stp>
        <stp>106.625</stp>
        <tr r="R11" s="8"/>
      </tp>
      <tp t="s">
        <v>#N/A N/A</v>
        <stp/>
        <stp>##V3_BDPV12</stp>
        <stp>536022AC0 CORP</stp>
        <stp>RTG_FITCH_no_watch</stp>
        <stp>[USHY_Model_vs_462_04302013.xlsx]Model!R81C13_x0000__x0000_</stp>
        <tr r="M81" s="8"/>
        <tr r="M81" s="8"/>
      </tp>
      <tp>
        <v>4.2293270999999999</v>
        <stp/>
        <stp>##V3_BDPV12</stp>
        <stp>893647AQ0 CORP</stp>
        <stp>YLD_CNV_BID</stp>
        <stp>[USHY_Model_vs_462_04302013.xlsx]Model!R119C16_x0000__x0000_</stp>
        <stp>PX_BID</stp>
        <stp>106.125</stp>
        <tr r="P119" s="8"/>
      </tp>
      <tp t="s">
        <v>12/1/2019</v>
        <stp/>
        <stp>##V3_BDPV12</stp>
        <stp>500605AE0 CORP</stp>
        <stp>Maturity</stp>
        <stp>[USHY_Model_vs_462_04302013.xlsx]Scraps!R22C10_x0000__x0000_</stp>
        <tr r="J22" s="11"/>
      </tp>
      <tp t="s">
        <v>8/15/2024</v>
        <stp/>
        <stp>##V3_BDPV12</stp>
        <stp>46284PAP9 CORP</stp>
        <stp>Maturity</stp>
        <stp>[USHY_Model_vs_462_04302013.xlsx]Model!R72C10_x0000__x0000_</stp>
        <tr r="J72" s="8"/>
      </tp>
      <tp>
        <v>119.25</v>
        <stp/>
        <stp>##V3_BDPV12</stp>
        <stp>147446AR9 CORP</stp>
        <stp>PX_BID</stp>
        <stp>[USHY_Model_vs_462_04302013.xlsx]Scraps!R14C14_x0000__x0000_</stp>
        <tr r="N14" s="11"/>
      </tp>
      <tp t="s">
        <v>DVA     US</v>
        <stp/>
        <stp>##V3_BDPV12</stp>
        <stp>23918KAP3 CORP</stp>
        <stp>BOND_TO_EQY_TICKER</stp>
        <stp>[USHY_Model_vs_462_04302013.xlsx]Model!R50C29_x0000__x0000_</stp>
        <tr r="AC50" s="8"/>
      </tp>
      <tp t="s">
        <v>USD</v>
        <stp/>
        <stp>##V3_BDPV12</stp>
        <stp>131347BS4 CORP</stp>
        <stp>CRNCY</stp>
        <stp>[USHY_Model_vs_462_04302013.xlsx]Model!R42C7_x0000__x0000_</stp>
        <tr r="G42" s="8"/>
      </tp>
      <tp t="s">
        <v>CAESARS OPERATING ESCROW</v>
        <stp/>
        <stp>##V3_BDPV12</stp>
        <stp>127693AG4 CORP</stp>
        <stp>ISSUER</stp>
        <stp>[USHY_Model_vs_462_04302013.xlsx]Model!R46C6_x0000__x0000_</stp>
        <tr r="F46" s="8"/>
      </tp>
      <tp t="s">
        <v>USD</v>
        <stp/>
        <stp>##V3_BDPV12</stp>
        <stp>440543AP1 CORP</stp>
        <stp>CRNCY</stp>
        <stp>[USHY_Model_vs_462_04302013.xlsx]Model!R66C7_x0000__x0000_</stp>
        <tr r="G66" s="8"/>
      </tp>
      <tp t="s">
        <v>BERRY PETROLEUM CO</v>
        <stp/>
        <stp>##V3_BDPV12</stp>
        <stp>085789AE5 CORP</stp>
        <stp>ISSUER</stp>
        <stp>[USHY_Model_vs_462_04302013.xlsx]Model!R29C6_x0000__x0000_</stp>
        <tr r="F29" s="8"/>
      </tp>
      <tp t="s">
        <v>CHESAPEAKE ENERGY CORP</v>
        <stp/>
        <stp>##V3_BDPV12</stp>
        <stp>165167CF2 CORP</stp>
        <stp>ISSUER</stp>
        <stp>[USHY_Model_vs_462_04302013.xlsx]Model!R37C6_x0000__x0000_</stp>
        <tr r="F37" s="8"/>
      </tp>
      <tp t="s">
        <v>USD</v>
        <stp/>
        <stp>##V3_BDPV12</stp>
        <stp>184502AA0 CORP</stp>
        <stp>CRNCY</stp>
        <stp>[USHY_Model_vs_462_04302013.xlsx]Model!R33C7_x0000__x0000_</stp>
        <tr r="G33" s="8"/>
      </tp>
      <tp t="s">
        <v>USD</v>
        <stp/>
        <stp>##V3_BDPV12</stp>
        <stp>591709AL4 CORP</stp>
        <stp>CRNCY</stp>
        <stp>[USHY_Model_vs_462_04302013.xlsx]Model!R98C7_x0000__x0000_</stp>
        <tr r="G98" s="8"/>
      </tp>
      <tp t="s">
        <v>766481Z US</v>
        <stp/>
        <stp>##V3_BDPV12</stp>
        <stp>428040CG2 CORP</stp>
        <stp>BOND_TO_EQY_TICKER</stp>
        <stp>[USHY_Model_vs_462_04302013.xlsx]Model!R67C29_x0000__x0000_</stp>
        <tr r="AC67" s="8"/>
      </tp>
      <tp t="s">
        <v>MARKWEST ENERGY PART/FIN</v>
        <stp/>
        <stp>##V3_BDPV12</stp>
        <stp>570506AP0 CORP</stp>
        <stp>ISSUER</stp>
        <stp>[USHY_Model_vs_462_04302013.xlsx]Model!R91C6_x0000__x0000_</stp>
        <tr r="F91" s="8"/>
      </tp>
      <tp t="s">
        <v>USD</v>
        <stp/>
        <stp>##V3_BDPV12</stp>
        <stp>629377BJ0 CORP</stp>
        <stp>CRNCY</stp>
        <stp>[USHY_Model_vs_462_04302013.xlsx]Model!R95C7_x0000__x0000_</stp>
        <tr r="G95" s="8"/>
      </tp>
      <tp t="s">
        <v>INTELSAT LUXEMBOURG SA</v>
        <stp/>
        <stp>##V3_BDPV12</stp>
        <stp>458204AM6 CORP</stp>
        <stp>ISSUER</stp>
        <stp>[USHY_Model_vs_462_04302013.xlsx]Model!R71C6_x0000__x0000_</stp>
        <tr r="F71" s="8"/>
      </tp>
      <tp t="s">
        <v>#N/A Field Not Applicable</v>
        <stp/>
        <stp>##V3_BDPV12</stp>
        <stp>29977HAB6 CORP</stp>
        <stp>BOND_TO_EQY_TICKER</stp>
        <stp>[USHY_Model_vs_462_04302013.xlsx]Model!R51C29_x0000__x0000_</stp>
        <tr r="AC51" s="8"/>
      </tp>
      <tp t="s">
        <v>HEXION US FIN/NOVA SCOTI</v>
        <stp/>
        <stp>##V3_BDPV12</stp>
        <stp>428303AJ0 CORP</stp>
        <stp>ISSUER</stp>
        <stp>[USHY_Model_vs_462_04302013.xlsx]Model!R69C6_x0000__x0000_</stp>
        <tr r="F69" s="8"/>
      </tp>
      <tp t="s">
        <v>LINN ENERGY LLC/FIN CORP</v>
        <stp/>
        <stp>##V3_BDPV12</stp>
        <stp>536022AC0 CORP</stp>
        <stp>ISSUER</stp>
        <stp>[USHY_Model_vs_462_04302013.xlsx]Model!R81C6_x0000__x0000_</stp>
        <tr r="F81" s="8"/>
      </tp>
      <tp t="s">
        <v>#N/A N/A</v>
        <stp/>
        <stp>##V3_BDPV12</stp>
        <stp>0751898D LX EQUITY</stp>
        <stp>CUR_MKT_CAP</stp>
        <stp>[USHY_Model_vs_462_04302013.xlsx]Model!R103C31_x0000__x0000_</stp>
        <tr r="AE103" s="8"/>
      </tp>
      <tp t="s">
        <v>USD</v>
        <stp/>
        <stp>##V3_BDPV12</stp>
        <stp>12543DAQ3 CORP</stp>
        <stp>CRNCY</stp>
        <stp>[USHY_Model_vs_462_04302013.xlsx]Model!R45C7_x0000_0</stp>
        <tr r="G45" s="8"/>
      </tp>
      <tp t="s">
        <v>BB-</v>
        <stp/>
        <stp>##V3_BDPV12</stp>
        <stp>440543AP1 CORP</stp>
        <stp>RTG_SP_no_watch</stp>
        <stp>[USHY_Model_vs_462_04302013.xlsx]Model!R66C12_x0000__x0000_</stp>
        <tr r="L66" s="8"/>
      </tp>
      <tp>
        <v>0.15641905333431477</v>
        <stp/>
        <stp>##V3_BDPV12</stp>
        <stp>670849AA6 CORP</stp>
        <stp>CNVX_BID</stp>
        <stp>[USHY_Model_vs_462_04302013.xlsx]Model!R96C20_x0000__x0000_</stp>
        <stp>PX_BID</stp>
        <stp>61.875</stp>
        <tr r="T96" s="8"/>
      </tp>
      <tp t="s">
        <v>USD</v>
        <stp/>
        <stp>##V3_BDPV12</stp>
        <stp>40412CAB7 CORP</stp>
        <stp>CRNCY</stp>
        <stp>[USHY_Model_vs_462_04302013.xlsx]Model!R61C7_x0000_6</stp>
        <tr r="G61" s="8"/>
      </tp>
      <tp t="s">
        <v>11/1/2019</v>
        <stp/>
        <stp>##V3_BDPV12</stp>
        <stp>867363AV5 CORP</stp>
        <stp>Maturity</stp>
        <stp>[USHY_Model_vs_462_04302013.xlsx]Model!R108C10_x0000__x0000_</stp>
        <tr r="J108" s="8"/>
      </tp>
      <tp t="s">
        <v>BB+</v>
        <stp/>
        <stp>##V3_BDPV12</stp>
        <stp>03938LAX2 CORP</stp>
        <stp>RTG_SP_no_watch</stp>
        <stp>[USHY_Model_vs_462_04302013.xlsx]Model!R89C12_x0000__x0000_</stp>
        <tr r="L89" s="8"/>
      </tp>
      <tp t="s">
        <v>USD</v>
        <stp/>
        <stp>##V3_BDPV12</stp>
        <stp>03938LAP9 CORP</stp>
        <stp>CRNCY</stp>
        <stp>[USHY_Model_vs_462_04302013.xlsx]Model!R88C7_x0000__x0000_</stp>
        <tr r="G88" s="8"/>
      </tp>
      <tp t="s">
        <v>2/15/2022</v>
        <stp/>
        <stp>##V3_BDPV12</stp>
        <stp>737446AB0 CORP</stp>
        <stp>Maturity</stp>
        <stp>[USHY_Model_vs_462_04302013.xlsx]Model!R101C10_x0000__x0000_</stp>
        <tr r="J101" s="8"/>
      </tp>
      <tp>
        <v>0.86</v>
        <stp/>
        <stp>##V3_BDPV12</stp>
        <stp>549463AE7 CORP</stp>
        <stp>INT_Acc</stp>
        <stp>[USHY_Model_vs_462_04302013.xlsx]Model!R14C23_x0000__x0000_</stp>
        <tr r="W14" s="8"/>
      </tp>
      <tp>
        <v>0.48888889000000002</v>
        <stp/>
        <stp>##V3_BDPV12</stp>
        <stp>20605PAD3 CORP</stp>
        <stp>INT_Acc</stp>
        <stp>[USHY_Model_vs_462_04302013.xlsx]Model!R44C23_x0000__x0000_</stp>
        <tr r="W44" s="8"/>
      </tp>
      <tp>
        <v>3.5888888900000002</v>
        <stp/>
        <stp>##V3_BDPV12</stp>
        <stp>670849AA6 CORP</stp>
        <stp>INT_Acc</stp>
        <stp>[USHY_Model_vs_462_04302013.xlsx]Model!R96C23_x0000__x0000_</stp>
        <tr r="W96" s="8"/>
      </tp>
      <tp>
        <v>5.2083329999999997E-2</v>
        <stp/>
        <stp>##V3_BDPV12</stp>
        <stp>29977HAB6 CORP</stp>
        <stp>INT_Acc</stp>
        <stp>[USHY_Model_vs_462_04302013.xlsx]Model!R51C23_x0000__x0000_</stp>
        <tr r="W51" s="8"/>
      </tp>
      <tp>
        <v>1.42083333</v>
        <stp/>
        <stp>##V3_BDPV12</stp>
        <stp>629377BJ0 CORP</stp>
        <stp>INT_Acc</stp>
        <stp>[USHY_Model_vs_462_04302013.xlsx]Model!R95C23_x0000__x0000_</stp>
        <tr r="W95" s="8"/>
      </tp>
      <tp>
        <v>3.7499999999999999E-2</v>
        <stp/>
        <stp>##V3_BDPV12</stp>
        <stp>085789AE5 CORP</stp>
        <stp>INT_Acc</stp>
        <stp>[USHY_Model_vs_462_04302013.xlsx]Model!R29C23_x0000__x0000_</stp>
        <tr r="W29" s="8"/>
      </tp>
      <tp t="s">
        <v>USD</v>
        <stp/>
        <stp>##V3_BDPV12</stp>
        <stp>42330PAA5 CORP</stp>
        <stp>CRNCY</stp>
        <stp>[USHY_Model_vs_462_04302013.xlsx]Model!R63C7_x0000__x0000_</stp>
        <tr r="G63" s="8"/>
      </tp>
      <tp>
        <v>7.8207659474874E-2</v>
        <stp/>
        <stp>##V3_BDPV12</stp>
        <stp>22818VAB3 CORP</stp>
        <stp>CNVX_BID</stp>
        <stp>[USHY_Model_vs_462_04302013.xlsx]Model!R32C20_x0000__x0000_</stp>
        <stp>PX_BID</stp>
        <stp>111.063</stp>
        <tr r="T32" s="8"/>
      </tp>
      <tp t="s">
        <v>USD</v>
        <stp/>
        <stp>##V3_BDPV12</stp>
        <stp>18451QAH1 CORP</stp>
        <stp>CRNCY</stp>
        <stp>[USHY_Model_vs_462_04302013.xlsx]Model!R35C7_x0000_2</stp>
        <tr r="G35" s="8"/>
      </tp>
      <tp>
        <v>1.5972222199999999</v>
        <stp/>
        <stp>##V3_BDPV12</stp>
        <stp>22818VAB3 CORP</stp>
        <stp>INT_Acc</stp>
        <stp>[USHY_Model_vs_462_04302013.xlsx]Model!R32C23_x0000__x0000_</stp>
        <tr r="W32" s="8"/>
      </tp>
      <tp>
        <v>3.2763656327780284E-2</v>
        <stp/>
        <stp>##V3_BDPV12</stp>
        <stp>203372AH0 CORP</stp>
        <stp>CNVX_BID</stp>
        <stp>[USHY_Model_vs_462_04302013.xlsx]Model!R43C20_x0000__x0000_</stp>
        <stp>PX_BID</stp>
        <stp>108.875</stp>
        <tr r="T43" s="8"/>
      </tp>
      <tp>
        <v>0.76666666999999999</v>
        <stp/>
        <stp>##V3_BDPV12</stp>
        <stp>01449JAE5 CORP</stp>
        <stp>INT_Acc</stp>
        <stp>[USHY_Model_vs_462_04302013.xlsx]Model!R13C23_x0000__x0000_</stp>
        <tr r="W13" s="8"/>
      </tp>
      <tp>
        <v>5.9591376</v>
        <stp/>
        <stp>##V3_BDPV12</stp>
        <stp>85171RAA2 CORP</stp>
        <stp>YLD_CNV_BID</stp>
        <stp>[USHY_Model_vs_462_04302013.xlsx]Model!R15C16_x0000__x0000_</stp>
        <stp>PX_BID</stp>
        <stp>103.73999999999999</stp>
        <tr r="P15" s="8"/>
      </tp>
      <tp t="s">
        <v>6/15/2020</v>
        <stp/>
        <stp>##V3_BDPV12</stp>
        <stp>464592AN4 CORP</stp>
        <stp>Maturity</stp>
        <stp>[USHY_Model_vs_462_04302013.xlsx]Model!R73C10_x0000__x0000_</stp>
        <tr r="J73" s="8"/>
      </tp>
      <tp>
        <v>2.7173197288017779</v>
        <stp/>
        <stp>##V3_BDPV12</stp>
        <stp>69073TAP8 CORP</stp>
        <stp>DUR_ADJ_BID</stp>
        <stp>[USHY_Model_vs_462_04302013.xlsx]Model!R97C18_x0000__x0000_</stp>
        <stp>PX_BID</stp>
        <stp>114.84999999999999</stp>
        <tr r="R97" s="8"/>
      </tp>
      <tp t="s">
        <v>6/1/2021</v>
        <stp/>
        <stp>##V3_BDPV12</stp>
        <stp>204384AB7 CORP</stp>
        <stp>Maturity</stp>
        <stp>[USHY_Model_vs_462_04302013.xlsx]Model!R36C10_x0000__x0000_</stp>
        <tr r="J36" s="8"/>
      </tp>
      <tp>
        <v>5.6004902999999997</v>
        <stp/>
        <stp>##V3_BDPV12</stp>
        <stp>42330PAA5 CORP</stp>
        <stp>YLD_CNV_BID</stp>
        <stp>[USHY_Model_vs_462_04302013.xlsx]Model!R63C16_x0000__x0000_</stp>
        <stp>PX_BID</stp>
        <stp>102.625</stp>
        <tr r="P63" s="8"/>
      </tp>
      <tp>
        <v>4.0201599000000003</v>
        <stp/>
        <stp>##V3_BDPV12</stp>
        <stp>120111BL2 CORP</stp>
        <stp>YLD_CNV_BID</stp>
        <stp>[USHY_Model_vs_462_04302013.xlsx]Model!R27C16_x0000__x0000_</stp>
        <stp>PX_BID</stp>
        <stp>110.625</stp>
        <tr r="P27" s="8"/>
      </tp>
      <tp>
        <v>0.65926904735322356</v>
        <stp/>
        <stp>##V3_BDPV12</stp>
        <stp>42330PAA5 CORP</stp>
        <stp>DUR_ADJ_BID</stp>
        <stp>[USHY_Model_vs_462_04302013.xlsx]Model!R63C18_x0000__x0000_</stp>
        <stp>PX_BID</stp>
        <stp>102.625</stp>
        <tr r="R63" s="8"/>
      </tp>
      <tp t="s">
        <v>CCC+</v>
        <stp/>
        <stp>##V3_BDPV12</stp>
        <stp>319963BH6 CORP</stp>
        <stp>RTG_FITCH_no_watch</stp>
        <stp>[USHY_Model_vs_462_04302013.xlsx]Model!R54C13_x0000__x0000_</stp>
        <tr r="M54" s="8"/>
        <tr r="M54" s="8"/>
      </tp>
      <tp>
        <v>110</v>
        <stp/>
        <stp>##V3_BDPV12</stp>
        <stp>458665AR7 CORP</stp>
        <stp>PX_BID</stp>
        <stp>[USHY_Model_vs_462_04302013.xlsx]Scraps!R21C14_x0000__x0000_</stp>
        <tr r="N21" s="11"/>
      </tp>
      <tp>
        <v>2.7212723825056511</v>
        <stp/>
        <stp>##V3_BDPV12</stp>
        <stp>120111BL2 CORP</stp>
        <stp>DUR_ADJ_BID</stp>
        <stp>[USHY_Model_vs_462_04302013.xlsx]Model!R27C18_x0000__x0000_</stp>
        <stp>PX_BID</stp>
        <stp>110.625</stp>
        <tr r="R27" s="8"/>
      </tp>
      <tp t="s">
        <v>#N/A N/A</v>
        <stp/>
        <stp>##V3_BDPV12</stp>
        <stp>458204AM6 CORP</stp>
        <stp>RTG_FITCH_no_watch</stp>
        <stp>[USHY_Model_vs_462_04302013.xlsx]Model!R71C13_x0000__x0000_</stp>
        <tr r="M71" s="8"/>
        <tr r="M71" s="8"/>
      </tp>
      <tp t="s">
        <v>#N/A N/A</v>
        <stp/>
        <stp>##V3_BDPV12</stp>
        <stp>87612BAJ1 CORP</stp>
        <stp>RTG_FITCH_no_watch</stp>
        <stp>[USHY_Model_vs_462_04302013.xlsx]Model!R94C13_x0000__x0000_</stp>
        <tr r="M94" s="8"/>
        <tr r="M94" s="8"/>
      </tp>
      <tp t="s">
        <v>ACMP</v>
        <stp/>
        <stp>##V3_BDPV12</stp>
        <stp>00434NAA3 CORP</stp>
        <stp>Ticker</stp>
        <stp>[USHY_Model_vs_462_04302013.xlsx]Model!R8C5_x0000__x0000_</stp>
        <tr r="E8" s="8"/>
      </tp>
      <tp t="s">
        <v>USD</v>
        <stp/>
        <stp>##V3_BDPV12</stp>
        <stp>247916AC3 CORP</stp>
        <stp>CRNCY</stp>
        <stp>[USHY_Model_vs_462_04302013.xlsx]Model!R49C7_x0000__x0000_</stp>
        <tr r="G49" s="8"/>
      </tp>
      <tp t="s">
        <v>USD</v>
        <stp/>
        <stp>##V3_BDPV12</stp>
        <stp>001546AL4 CORP</stp>
        <stp>CRNCY</stp>
        <stp>[USHY_Model_vs_462_04302013.xlsx]Model!R10C7_x0000_7</stp>
        <tr r="G10" s="8"/>
      </tp>
      <tp t="s">
        <v>MWA     US</v>
        <stp/>
        <stp>##V3_BDPV12</stp>
        <stp>624758AD0 CORP</stp>
        <stp>BOND_TO_EQY_TICKER</stp>
        <stp>[USHY_Model_vs_462_04302013.xlsx]Model!R90C29_x0000__x0000_</stp>
        <tr r="AC90" s="8"/>
      </tp>
      <tp t="s">
        <v>METROPCS WIRELESS INC</v>
        <stp/>
        <stp>##V3_BDPV12</stp>
        <stp>591709AL4 CORP</stp>
        <stp>ISSUER</stp>
        <stp>[USHY_Model_vs_462_04302013.xlsx]Model!R98C6_x0000__x0000_</stp>
        <tr r="F98" s="8"/>
      </tp>
      <tp t="s">
        <v>0529483D US</v>
        <stp/>
        <stp>##V3_BDPV12</stp>
        <stp>18911MAD3 CORP</stp>
        <stp>BOND_TO_EQY_TICKER</stp>
        <stp>[USHY_Model_vs_462_04302013.xlsx]Model!R41C29_x0000__x0000_</stp>
        <tr r="AC41" s="8"/>
      </tp>
      <tp t="s">
        <v>USD</v>
        <stp/>
        <stp>##V3_BDPV12</stp>
        <stp>382550BB6 CORP</stp>
        <stp>CRNCY</stp>
        <stp>[USHY_Model_vs_462_04302013.xlsx]Model!R60C7_x0000__x0000_</stp>
        <tr r="G60" s="8"/>
      </tp>
      <tp t="s">
        <v>FME     GR</v>
        <stp/>
        <stp>##V3_BDPV12</stp>
        <stp>35803QAA5 CORP</stp>
        <stp>BOND_TO_EQY_TICKER</stp>
        <stp>[USHY_Model_vs_462_04302013.xlsx]Model!R56C29_x0000__x0000_</stp>
        <tr r="AC56" s="8"/>
      </tp>
      <tp t="s">
        <v>USD</v>
        <stp/>
        <stp>##V3_BDPV12</stp>
        <stp>058498AQ9 CORP</stp>
        <stp>CRNCY</stp>
        <stp>[USHY_Model_vs_462_04302013.xlsx]Model!R26C7_x0000__x0000_</stp>
        <tr r="G26" s="8"/>
      </tp>
      <tp t="s">
        <v>USD</v>
        <stp/>
        <stp>##V3_BDPV12</stp>
        <stp>12545DAB4 CORP</stp>
        <stp>CRNCY</stp>
        <stp>[USHY_Model_vs_462_04302013.xlsx]Model!R55C7_x0000_3</stp>
        <tr r="G55" s="8"/>
      </tp>
      <tp>
        <v>692.84130859375</v>
        <stp/>
        <stp>##V3_BDPV12</stp>
        <stp>007903AU1 CORP</stp>
        <stp>SPREAD_TO_TSY_BID</stp>
        <stp>[USHY_Model_vs_462_04302013.xlsx]Scraps!R7C16_x0000__x0000_</stp>
        <stp>PX_BID</stp>
        <stp>98.25</stp>
        <tr r="P7" s="11"/>
      </tp>
      <tp t="s">
        <v>5/15/2020</v>
        <stp/>
        <stp>##V3_BDPV12</stp>
        <stp>723456AN9 CORP</stp>
        <stp>Maturity</stp>
        <stp>[USHY_Model_vs_462_04302013.xlsx]Model!R100C10_x0000__x0000_</stp>
        <tr r="J100" s="8"/>
      </tp>
      <tp>
        <v>370.66964721679687</v>
        <stp/>
        <stp>##V3_BDPV12</stp>
        <stp>120111BL2 CORP</stp>
        <stp>SPREAD_TO_TSY_BID</stp>
        <stp>[USHY_Model_vs_462_04302013.xlsx]Model!R27C17_x0000__x0000_</stp>
        <stp>PX_BID</stp>
        <stp>110.625</stp>
        <tr r="Q27" s="8"/>
      </tp>
      <tp t="s">
        <v>USD</v>
        <stp/>
        <stp>##V3_BDPV12</stp>
        <stp>35687MAT4 CORP</stp>
        <stp>CRNCY</stp>
        <stp>[USHY_Model_vs_462_04302013.xlsx]Model!R58C7_x0000__x0000_</stp>
        <tr r="G58" s="8"/>
      </tp>
      <tp t="s">
        <v>11/15/2022</v>
        <stp/>
        <stp>##V3_BDPV12</stp>
        <stp>852061AS9 CORP</stp>
        <stp>Maturity</stp>
        <stp>[USHY_Model_vs_462_04302013.xlsx]Model!R105C10_x0000__x0000_</stp>
        <tr r="J105" s="8"/>
      </tp>
      <tp t="s">
        <v>BB</v>
        <stp/>
        <stp>##V3_BDPV12</stp>
        <stp>055381AS6 CORP</stp>
        <stp>RTG_SP_no_watch</stp>
        <stp>[USHY_Model_vs_462_04302013.xlsx]Model!R25C12_x0000__x0000_</stp>
        <tr r="L25" s="8"/>
      </tp>
      <tp>
        <v>105</v>
        <stp/>
        <stp>##V3_BDPV12</stp>
        <stp>867363AV5 CORP</stp>
        <stp>PX_BID</stp>
        <stp>[USHY_Model_vs_462_04302013.xlsx]Model!R108C15_x0000__x0000_</stp>
        <tr r="O108" s="8"/>
      </tp>
      <tp t="s">
        <v>USG</v>
        <stp/>
        <stp>##V3_BDPV12</stp>
        <stp>903293AY4 CORP</stp>
        <stp>TICKER</stp>
        <stp>[USHY_Model_vs_462_04302013.xlsx]Model!R130C30_x0000__x0000_</stp>
        <tr r="AD130" s="8"/>
      </tp>
      <tp>
        <v>1.7875000000000001</v>
        <stp/>
        <stp>##V3_BDPV12</stp>
        <stp>382550BB6 CORP</stp>
        <stp>INT_Acc</stp>
        <stp>[USHY_Model_vs_462_04302013.xlsx]Model!R60C23_x0000__x0000_</stp>
        <tr r="W60" s="8"/>
      </tp>
      <tp>
        <v>3.2583333300000001</v>
        <stp/>
        <stp>##V3_BDPV12</stp>
        <stp>18911MAD3 CORP</stp>
        <stp>INT_Acc</stp>
        <stp>[USHY_Model_vs_462_04302013.xlsx]Model!R41C23_x0000__x0000_</stp>
        <tr r="W41" s="8"/>
      </tp>
      <tp>
        <v>1.55</v>
        <stp/>
        <stp>##V3_BDPV12</stp>
        <stp>184502BG6 CORP</stp>
        <stp>INT_Acc</stp>
        <stp>[USHY_Model_vs_462_04302013.xlsx]Model!R34C23_x0000__x0000_</stp>
        <tr r="W34" s="8"/>
      </tp>
      <tp>
        <v>-6.4851651275350516E-2</v>
        <stp/>
        <stp>##V3_BDPV12</stp>
        <stp>XS0319639232 CORP</stp>
        <stp>CNVX_OAS_BID</stp>
        <stp>[USHY_Model_vs_462_04302013.xlsx]Model!R59C19_x0000__x0000_</stp>
        <stp>PX_BID</stp>
        <stp>104.517</stp>
        <tr r="S59" s="8"/>
      </tp>
      <tp>
        <v>2.2124999999999999</v>
        <stp/>
        <stp>##V3_BDPV12</stp>
        <stp>428040CG2 CORP</stp>
        <stp>INT_Acc</stp>
        <stp>[USHY_Model_vs_462_04302013.xlsx]Model!R67C23_x0000__x0000_</stp>
        <tr r="W67" s="8"/>
      </tp>
      <tp>
        <v>0.375</v>
        <stp/>
        <stp>##V3_BDPV12</stp>
        <stp>29273VAC4 CORP</stp>
        <stp>INT_Acc</stp>
        <stp>[USHY_Model_vs_462_04302013.xlsx]Model!R52C23_x0000__x0000_</stp>
        <tr r="W52" s="8"/>
      </tp>
      <tp>
        <v>0.14274271272563607</v>
        <stp/>
        <stp>##V3_BDPV12</stp>
        <stp>464592AN4 CORP</stp>
        <stp>CNVX_BID</stp>
        <stp>[USHY_Model_vs_462_04302013.xlsx]Model!R73C20_x0000__x0000_</stp>
        <stp>PX_BID</stp>
        <stp>110.2</stp>
        <tr r="T73" s="8"/>
      </tp>
      <tp t="s">
        <v>USD</v>
        <stp/>
        <stp>##V3_BDPV12</stp>
        <stp>02076XAC6 CORP</stp>
        <stp>CRNCY</stp>
        <stp>[USHY_Model_vs_462_04302013.xlsx]Model!R16C7_x0000_3</stp>
        <tr r="G16" s="8"/>
      </tp>
      <tp t="s">
        <v>11/1/2020</v>
        <stp/>
        <stp>##V3_BDPV12</stp>
        <stp>085789AE5 CORP</stp>
        <stp>Maturity</stp>
        <stp>[USHY_Model_vs_462_04302013.xlsx]Model!R29C10_x0000__x0000_</stp>
        <tr r="J29" s="8"/>
      </tp>
      <tp>
        <v>4.7814601000000003</v>
        <stp/>
        <stp>##V3_BDPV12</stp>
        <stp>67000XAM8 CORP</stp>
        <stp>YLD_CNV_BID</stp>
        <stp>[USHY_Model_vs_462_04302013.xlsx]Model!R64C16_x0000__x0000_</stp>
        <stp>PX_BID</stp>
        <stp>113.51000000000001</stp>
        <tr r="P64" s="8"/>
      </tp>
      <tp t="s">
        <v>4/15/2020</v>
        <stp/>
        <stp>##V3_BDPV12</stp>
        <stp>536022AC0 CORP</stp>
        <stp>Maturity</stp>
        <stp>[USHY_Model_vs_462_04302013.xlsx]Model!R81C10_x0000__x0000_</stp>
        <tr r="J81" s="8"/>
      </tp>
      <tp t="s">
        <v>10/1/2019</v>
        <stp/>
        <stp>##V3_BDPV12</stp>
        <stp>06846NAC8 CORP</stp>
        <stp>Maturity</stp>
        <stp>[USHY_Model_vs_462_04302013.xlsx]Model!R24C10_x0000__x0000_</stp>
        <tr r="J24" s="8"/>
      </tp>
      <tp t="s">
        <v>#N/A N/A</v>
        <stp/>
        <stp>##V3_BDPV12</stp>
        <stp>23918KAP3 CORP</stp>
        <stp>RTG_FITCH_no_watch</stp>
        <stp>[USHY_Model_vs_462_04302013.xlsx]Model!R50C13_x0000__x0000_</stp>
        <tr r="M50" s="8"/>
        <tr r="M50" s="8"/>
      </tp>
      <tp>
        <v>18113787109.375</v>
        <stp/>
        <stp>##V3_BDPV12</stp>
        <stp>DISH EQUITY</stp>
        <stp>CUR_MKT_CAP</stp>
        <stp>[USHY_Model_vs_462_04302013.xlsx]Model!R48C32_x0000__x0000_</stp>
        <tr r="AF48" s="8"/>
      </tp>
      <tp>
        <v>10129011718.75</v>
        <stp/>
        <stp>##V3_BDPV12</stp>
        <stp>CHTR EQUITY</stp>
        <stp>CUR_MKT_CAP</stp>
        <stp>[USHY_Model_vs_462_04302013.xlsx]Model!R39C32_x0000__x0000_</stp>
        <tr r="AF39" s="8"/>
      </tp>
      <tp>
        <v>840.53411865234375</v>
        <stp/>
        <stp>##V3_BDPV12</stp>
        <stp>127693AG4 CORP</stp>
        <stp>SPREAD_TO_TSY_BID</stp>
        <stp>[USHY_Model_vs_462_04302013.xlsx]Model!R46C17_x0000__x0000_</stp>
        <stp>PX_BID</stp>
        <stp>97.75</stp>
        <tr r="Q46" s="8"/>
      </tp>
      <tp>
        <v>6576666503.90625</v>
        <stp/>
        <stp>##V3_BDPV12</stp>
        <stp>BEAV EQUITY</stp>
        <stp>CUR_MKT_CAP</stp>
        <stp>[USHY_Model_vs_462_04302013.xlsx]Model!R25C32_x0000__x0000_</stp>
        <tr r="AF25" s="8"/>
      </tp>
      <tp>
        <v>244322540.28320312</v>
        <stp/>
        <stp>##V3_BDPV12</stp>
        <stp>CCMO EQUITY</stp>
        <stp>CUR_MKT_CAP</stp>
        <stp>[USHY_Model_vs_462_04302013.xlsx]Model!R33C32_x0000__x0000_</stp>
        <tr r="AF33" s="8"/>
      </tp>
      <tp>
        <v>244322540.28320312</v>
        <stp/>
        <stp>##V3_BDPV12</stp>
        <stp>CCMO EQUITY</stp>
        <stp>CUR_MKT_CAP</stp>
        <stp>[USHY_Model_vs_462_04302013.xlsx]Model!R34C32_x0000__x0000_</stp>
        <tr r="AF34" s="8"/>
      </tp>
      <tp t="s">
        <v>8/15/2022</v>
        <stp/>
        <stp>##V3_BDPV12</stp>
        <stp>23918KAP3 CORP</stp>
        <stp>Maturity</stp>
        <stp>[USHY_Model_vs_462_04302013.xlsx]Model!R50C10_x0000__x0000_</stp>
        <tr r="J50" s="8"/>
      </tp>
      <tp t="s">
        <v>6/15/2018</v>
        <stp/>
        <stp>##V3_BDPV12</stp>
        <stp>48666KAN9 CORP</stp>
        <stp>Maturity</stp>
        <stp>[USHY_Model_vs_462_04302013.xlsx]Model!R76C10_x0000__x0000_</stp>
        <tr r="J76" s="8"/>
      </tp>
      <tp t="s">
        <v>11/1/2031</v>
        <stp/>
        <stp>##V3_BDPV12</stp>
        <stp>36186CBY8 CORP</stp>
        <stp>Maturity</stp>
        <stp>[USHY_Model_vs_462_04302013.xlsx]Model!R12C10_x0000__x0000_</stp>
        <tr r="J12" s="8"/>
      </tp>
      <tp>
        <v>1.7979004237027281</v>
        <stp/>
        <stp>##V3_BDPV12</stp>
        <stp>723456AN9 CORP</stp>
        <stp>DUR_ADJ_BID</stp>
        <stp>[USHY_Model_vs_462_04302013.xlsx]Model!R100C18_x0000__x0000_</stp>
        <stp>PX_BID</stp>
        <stp>110.125</stp>
        <tr r="R100" s="8"/>
      </tp>
      <tp t="s">
        <v>10/1/2020</v>
        <stp/>
        <stp>##V3_BDPV12</stp>
        <stp>04939MAG4 CORP</stp>
        <stp>Maturity</stp>
        <stp>[USHY_Model_vs_462_04302013.xlsx]Model!R18C10_x0000__x0000_</stp>
        <tr r="J18" s="8"/>
      </tp>
      <tp t="s">
        <v>#N/A N/A</v>
        <stp/>
        <stp>##V3_BDPV12</stp>
        <stp>ALLY EQUITY</stp>
        <stp>CUR_MKT_CAP</stp>
        <stp>[USHY_Model_vs_462_04302013.xlsx]Model!R12C32_x0000__x0000_</stp>
        <tr r="AF12" s="8"/>
      </tp>
      <tp>
        <v>5.0475349999999999</v>
        <stp/>
        <stp>##V3_BDPV12</stp>
        <stp>740212AC9 CORP</stp>
        <stp>YLD_CNV_BID</stp>
        <stp>[USHY_Model_vs_462_04302013.xlsx]Model!R99C16_x0000__x0000_</stp>
        <stp>PX_BID</stp>
        <stp>106.625</stp>
        <tr r="P99" s="8"/>
      </tp>
      <tp t="s">
        <v>WD</v>
        <stp/>
        <stp>##V3_BDPV12</stp>
        <stp>428040CG2 CORP</stp>
        <stp>RTG_FITCH_no_watch</stp>
        <stp>[USHY_Model_vs_462_04302013.xlsx]Model!R67C13_x0000__x0000_</stp>
        <tr r="M67" s="8"/>
        <tr r="M67" s="8"/>
      </tp>
      <tp>
        <v>2445580078.125</v>
        <stp/>
        <stp>##V3_BDPV12</stp>
        <stp>APAM EQUITY</stp>
        <stp>CUR_MKT_CAP</stp>
        <stp>[USHY_Model_vs_462_04302013.xlsx]Model!R17C32_x0000__x0000_</stp>
        <tr r="AF17" s="8"/>
      </tp>
      <tp t="s">
        <v>#N/A N/A</v>
        <stp/>
        <stp>##V3_BDPV12</stp>
        <stp>29977HAB6 CORP</stp>
        <stp>RTG_FITCH_no_watch</stp>
        <stp>[USHY_Model_vs_462_04302013.xlsx]Model!R51C13_x0000__x0000_</stp>
        <tr r="M51" s="8"/>
        <tr r="M51" s="8"/>
      </tp>
      <tp t="s">
        <v>7/16/2031</v>
        <stp/>
        <stp>##V3_BDPV12</stp>
        <stp>345370CA6 CORP</stp>
        <stp>Maturity</stp>
        <stp>[USHY_Model_vs_462_04302013.xlsx]Scraps!R18C10_x0000__x0000_</stp>
        <tr r="J18" s="11"/>
      </tp>
      <tp>
        <v>2.2575817412892336</v>
        <stp/>
        <stp>##V3_BDPV12</stp>
        <stp>740212AC9 CORP</stp>
        <stp>DUR_ADJ_BID</stp>
        <stp>[USHY_Model_vs_462_04302013.xlsx]Model!R99C18_x0000__x0000_</stp>
        <stp>PX_BID</stp>
        <stp>106.625</stp>
        <tr r="R99" s="8"/>
      </tp>
      <tp>
        <v>328.26568603515625</v>
        <stp/>
        <stp>##V3_BDPV12</stp>
        <stp>00130HBN4 CORP</stp>
        <stp>SPREAD_TO_TSY_BID</stp>
        <stp>[USHY_Model_vs_462_04302013.xlsx]Scraps!R8C16_x0000__x0000_</stp>
        <stp>PX_BID</stp>
        <stp>121.75</stp>
        <tr r="P8" s="11"/>
      </tp>
      <tp>
        <v>550.9320068359375</v>
        <stp/>
        <stp>##V3_BDPV12</stp>
        <stp>42330PAA5 CORP</stp>
        <stp>SPREAD_TO_TSY_BID</stp>
        <stp>[USHY_Model_vs_462_04302013.xlsx]Model!R63C17_x0000__x0000_</stp>
        <stp>PX_BID</stp>
        <stp>102.625</stp>
        <tr r="Q63" s="8"/>
      </tp>
      <tp t="s">
        <v>DELTA AIR LINES 2002-1G1</v>
        <stp/>
        <stp>##V3_BDPV12</stp>
        <stp>247367AX3 CORP</stp>
        <stp>ISSUER</stp>
        <stp>[USHY_Model_vs_462_04302013.xlsx]Model!R47C6_x0000__x0000_</stp>
        <tr r="F47" s="8"/>
      </tp>
      <tp t="s">
        <v>BUILDING MATERIALS CORP</v>
        <stp/>
        <stp>##V3_BDPV12</stp>
        <stp>120111BL2 CORP</stp>
        <stp>ISSUER</stp>
        <stp>[USHY_Model_vs_462_04302013.xlsx]Model!R27C6_x0000__x0000_</stp>
        <tr r="F27" s="8"/>
      </tp>
      <tp t="s">
        <v>USD</v>
        <stp/>
        <stp>##V3_BDPV12</stp>
        <stp>624758AD0 CORP</stp>
        <stp>CRNCY</stp>
        <stp>[USHY_Model_vs_462_04302013.xlsx]Model!R90C7_x0000__x0000_</stp>
        <tr r="G90" s="8"/>
      </tp>
      <tp t="s">
        <v>HOLOGIC INC</v>
        <stp/>
        <stp>##V3_BDPV12</stp>
        <stp>436440AD3 CORP</stp>
        <stp>ISSUER</stp>
        <stp>[USHY_Model_vs_462_04302013.xlsx]Model!R65C6_x0000__x0000_</stp>
        <tr r="F65" s="8"/>
      </tp>
      <tp t="s">
        <v>CIT GROUP INC</v>
        <stp/>
        <stp>##V3_BDPV12</stp>
        <stp>125581GQ5 CORP</stp>
        <stp>ISSUER</stp>
        <stp>[USHY_Model_vs_462_04302013.xlsx]Model!R40C6_x0000__x0000_</stp>
        <tr r="F40" s="8"/>
      </tp>
      <tp t="s">
        <v>USD</v>
        <stp/>
        <stp>##V3_BDPV12</stp>
        <stp>436440AD3 CORP</stp>
        <stp>CRNCY</stp>
        <stp>[USHY_Model_vs_462_04302013.xlsx]Model!R65C7_x0000__x0000_</stp>
        <tr r="G65" s="8"/>
      </tp>
      <tp t="s">
        <v>USD</v>
        <stp/>
        <stp>##V3_BDPV12</stp>
        <stp>319963BH6 CORP</stp>
        <stp>CRNCY</stp>
        <stp>[USHY_Model_vs_462_04302013.xlsx]Model!R54C7_x0000__x0000_</stp>
        <tr r="G54" s="8"/>
      </tp>
      <tp t="s">
        <v>0283785D US</v>
        <stp/>
        <stp>##V3_BDPV12</stp>
        <stp>428303AJ0 CORP</stp>
        <stp>BOND_TO_EQY_TICKER</stp>
        <stp>[USHY_Model_vs_462_04302013.xlsx]Model!R69C29_x0000__x0000_</stp>
        <tr r="AC69" s="8"/>
      </tp>
      <tp t="s">
        <v>LINE    US</v>
        <stp/>
        <stp>##V3_BDPV12</stp>
        <stp>536022AC0 CORP</stp>
        <stp>BOND_TO_EQY_TICKER</stp>
        <stp>[USHY_Model_vs_462_04302013.xlsx]Model!R81C29_x0000__x0000_</stp>
        <tr r="AC81" s="8"/>
      </tp>
      <tp t="s">
        <v>USD</v>
        <stp/>
        <stp>##V3_BDPV12</stp>
        <stp>18911MAD3 CORP</stp>
        <stp>CRNCY</stp>
        <stp>[USHY_Model_vs_462_04302013.xlsx]Model!R41C7_x0000__x0000_</stp>
        <tr r="G41" s="8"/>
      </tp>
      <tp t="s">
        <v>B</v>
        <stp/>
        <stp>##V3_BDPV12</stp>
        <stp>12543DAQ3 CORP</stp>
        <stp>RTG_SP_no_watch</stp>
        <stp>[USHY_Model_vs_462_04302013.xlsx]Model!R45C12_x0000__x0000_</stp>
        <tr r="L45" s="8"/>
      </tp>
      <tp t="s">
        <v>USD</v>
        <stp/>
        <stp>##V3_BDPV12</stp>
        <stp>30251GAC1 CORP</stp>
        <stp>CRNCY</stp>
        <stp>[USHY_Model_vs_462_04302013.xlsx]Model!R57C7_x0000__x0000_</stp>
        <tr r="G57" s="8"/>
      </tp>
      <tp t="s">
        <v>B</v>
        <stp/>
        <stp>##V3_BDPV12</stp>
        <stp>053773AU1 CORP</stp>
        <stp>RTG_SP_no_watch</stp>
        <stp>[USHY_Model_vs_462_04302013.xlsx]Model!R31C12_x0000__x0000_</stp>
        <tr r="L31" s="8"/>
      </tp>
      <tp t="s">
        <v>USD</v>
        <stp/>
        <stp>##V3_BDPV12</stp>
        <stp>29977HAB6 CORP</stp>
        <stp>CRNCY</stp>
        <stp>[USHY_Model_vs_462_04302013.xlsx]Model!R51C7_x0000__x0000_</stp>
        <tr r="G51" s="8"/>
      </tp>
      <tp>
        <v>108.325</v>
        <stp/>
        <stp>##V3_BDPV12</stp>
        <stp>983130AT2 CORP</stp>
        <stp>PX_BID</stp>
        <stp>[USHY_Model_vs_462_04302013.xlsx]Model!R133C15_x0000__x0000_</stp>
        <tr r="O133" s="8"/>
      </tp>
      <tp>
        <v>106.125</v>
        <stp/>
        <stp>##V3_BDPV12</stp>
        <stp>893647AQ0 CORP</stp>
        <stp>PX_BID</stp>
        <stp>[USHY_Model_vs_462_04302013.xlsx]Model!R119C15_x0000__x0000_</stp>
        <tr r="O119" s="8"/>
      </tp>
      <tp>
        <v>580.00311279296875</v>
        <stp/>
        <stp>##V3_BDPV12</stp>
        <stp>428303AJ0 CORP</stp>
        <stp>SPREAD_TO_TSY_BID</stp>
        <stp>[USHY_Model_vs_462_04302013.xlsx]Model!R69C17_x0000__x0000_</stp>
        <stp>PX_BID</stp>
        <stp>106.375</stp>
        <tr r="Q69" s="8"/>
      </tp>
      <tp t="s">
        <v>2/1/2022</v>
        <stp/>
        <stp>##V3_BDPV12</stp>
        <stp>726505AL4 CORP</stp>
        <stp>Maturity</stp>
        <stp>[USHY_Model_vs_462_04302013.xlsx]Model!R102C10_x0000__x0000_</stp>
        <tr r="J102" s="8"/>
      </tp>
      <tp>
        <v>0.23800381358153344</v>
        <stp/>
        <stp>##V3_BDPV12</stp>
        <stp>012605AA9 CORP</stp>
        <stp>CNVX_BID</stp>
        <stp>[USHY_Model_vs_462_04302013.xlsx]Model!R11C20_x0000__x0000_</stp>
        <stp>PX_BID</stp>
        <stp>106.625</stp>
        <tr r="T11" s="8"/>
      </tp>
      <tp>
        <v>1.6791666700000001</v>
        <stp/>
        <stp>##V3_BDPV12</stp>
        <stp>06985PAH3 CORP</stp>
        <stp>INT_Acc</stp>
        <stp>[USHY_Model_vs_462_04302013.xlsx]Model!R22C23_x0000__x0000_</stp>
        <tr r="W22" s="8"/>
      </tp>
      <tp>
        <v>0.24115552204176993</v>
        <stp/>
        <stp>##V3_BDPV12</stp>
        <stp>319963BH6 CORP</stp>
        <stp>CNVX_BID</stp>
        <stp>[USHY_Model_vs_462_04302013.xlsx]Model!R54C20_x0000__x0000_</stp>
        <stp>PX_BID</stp>
        <stp>102.5</stp>
        <tr r="T54" s="8"/>
      </tp>
      <tp>
        <v>3.09166667</v>
        <stp/>
        <stp>##V3_BDPV12</stp>
        <stp>591709AL4 CORP</stp>
        <stp>INT_Acc</stp>
        <stp>[USHY_Model_vs_462_04302013.xlsx]Model!R98C23_x0000__x0000_</stp>
        <tr r="W98" s="8"/>
      </tp>
      <tp t="s">
        <v>USD</v>
        <stp/>
        <stp>##V3_BDPV12</stp>
        <stp>59870XAB6 CORP</stp>
        <stp>CRNCY</stp>
        <stp>[USHY_Model_vs_462_04302013.xlsx]Model!R83C7_x0000__x0000_</stp>
        <tr r="G83" s="8"/>
      </tp>
      <tp>
        <v>2.7444444400000001</v>
        <stp/>
        <stp>##V3_BDPV12</stp>
        <stp>204384AB7 CORP</stp>
        <stp>INT_Acc</stp>
        <stp>[USHY_Model_vs_462_04302013.xlsx]Model!R36C23_x0000__x0000_</stp>
        <tr r="W36" s="8"/>
      </tp>
      <tp>
        <v>1.62916667</v>
        <stp/>
        <stp>##V3_BDPV12</stp>
        <stp>87612BAJ1 CORP</stp>
        <stp>INT_Acc</stp>
        <stp>[USHY_Model_vs_462_04302013.xlsx]Model!R94C23_x0000__x0000_</stp>
        <tr r="W94" s="8"/>
      </tp>
      <tp t="s">
        <v>4/1/2022</v>
        <stp/>
        <stp>##V3_BDPV12</stp>
        <stp>055381AS6 CORP</stp>
        <stp>Maturity</stp>
        <stp>[USHY_Model_vs_462_04302013.xlsx]Model!R25C10_x0000__x0000_</stp>
        <tr r="J25" s="8"/>
      </tp>
      <tp t="s">
        <v>6/15/2022</v>
        <stp/>
        <stp>##V3_BDPV12</stp>
        <stp>570506AP0 CORP</stp>
        <stp>Maturity</stp>
        <stp>[USHY_Model_vs_462_04302013.xlsx]Model!R91C10_x0000__x0000_</stp>
        <tr r="J91" s="8"/>
      </tp>
      <tp>
        <v>5.8502786017004533</v>
        <stp/>
        <stp>##V3_BDPV12</stp>
        <stp>46284PAP9 CORP</stp>
        <stp>DUR_ADJ_BID</stp>
        <stp>[USHY_Model_vs_462_04302013.xlsx]Model!R72C18_x0000__x0000_</stp>
        <stp>PX_BID</stp>
        <stp>103.05200000000001</stp>
        <tr r="R72" s="8"/>
      </tp>
      <tp>
        <v>6.5597159000000005</v>
        <stp/>
        <stp>##V3_BDPV12</stp>
        <stp>07556QBC8 CORP</stp>
        <stp>YLD_CNV_BID</stp>
        <stp>[USHY_Model_vs_462_04302013.xlsx]Model!R30C16_x0000__x0000_</stp>
        <stp>PX_BID</stp>
        <stp>104.125</stp>
        <tr r="P30" s="8"/>
      </tp>
      <tp t="s">
        <v>BB+</v>
        <stp/>
        <stp>##V3_BDPV12</stp>
        <stp>XS0365314284 CORP</stp>
        <stp>RTG_FITCH_no_watch</stp>
        <stp>[USHY_Model_vs_462_04302013.xlsx]Model!R9C13_x0000__x0000_</stp>
        <tr r="M9" s="8"/>
        <tr r="M9" s="8"/>
      </tp>
      <tp t="s">
        <v>10/1/2018</v>
        <stp/>
        <stp>##V3_BDPV12</stp>
        <stp>01449JAE5 CORP</stp>
        <stp>Maturity</stp>
        <stp>[USHY_Model_vs_462_04302013.xlsx]Model!R13C10_x0000__x0000_</stp>
        <tr r="J13" s="8"/>
      </tp>
      <tp>
        <v>3.9133912999999998</v>
        <stp/>
        <stp>##V3_BDPV12</stp>
        <stp>014477AM5 CORP</stp>
        <stp>YLD_CNV_BID</stp>
        <stp>[USHY_Model_vs_462_04302013.xlsx]Model!R20C16_x0000__x0000_</stp>
        <stp>PX_BID</stp>
        <stp>108.375</stp>
        <tr r="P20" s="8"/>
      </tp>
      <tp>
        <v>1128135498.046875</v>
        <stp/>
        <stp>##V3_BDPV12</stp>
        <stp>TILE    US EQUITY</stp>
        <stp>CUR_MKT_CAP</stp>
        <stp>[USHY_Model_vs_462_04302013.xlsx]Scraps!R21C30_x0000__x0000_</stp>
        <tr r="AD21" s="11"/>
      </tp>
      <tp>
        <v>5.80458680483755</v>
        <stp/>
        <stp>##V3_BDPV12</stp>
        <stp>07556QBC8 CORP</stp>
        <stp>DUR_ADJ_BID</stp>
        <stp>[USHY_Model_vs_462_04302013.xlsx]Model!R30C18_x0000__x0000_</stp>
        <stp>PX_BID</stp>
        <stp>104.125</stp>
        <tr r="R30" s="8"/>
      </tp>
      <tp t="s">
        <v>#N/A N/A</v>
        <stp/>
        <stp>##V3_BDPV12</stp>
        <stp>624758AD0 CORP</stp>
        <stp>RTG_FITCH_no_watch</stp>
        <stp>[USHY_Model_vs_462_04302013.xlsx]Model!R90C13_x0000__x0000_</stp>
        <tr r="M90" s="8"/>
        <tr r="M90" s="8"/>
      </tp>
      <tp t="s">
        <v>#N/A N/A</v>
        <stp/>
        <stp>##V3_BDPV12</stp>
        <stp>18911MAD3 CORP</stp>
        <stp>RTG_FITCH_no_watch</stp>
        <stp>[USHY_Model_vs_462_04302013.xlsx]Model!R41C13_x0000__x0000_</stp>
        <tr r="M41" s="8"/>
        <tr r="M41" s="8"/>
      </tp>
      <tp t="s">
        <v>9/15/2017</v>
        <stp/>
        <stp>##V3_BDPV12</stp>
        <stp>110394AB9 CORP</stp>
        <stp>Maturity</stp>
        <stp>[USHY_Model_vs_462_04302013.xlsx]Scraps!R12C10_x0000__x0000_</stp>
        <tr r="J12" s="11"/>
      </tp>
      <tp t="s">
        <v>#N/A N/A</v>
        <stp/>
        <stp>##V3_BDPV12</stp>
        <stp>35803QAA5 CORP</stp>
        <stp>RTG_FITCH_no_watch</stp>
        <stp>[USHY_Model_vs_462_04302013.xlsx]Model!R56C13_x0000__x0000_</stp>
        <tr r="M56" s="8"/>
        <tr r="M56" s="8"/>
      </tp>
      <tp>
        <v>0.75149283447785453</v>
        <stp/>
        <stp>##V3_BDPV12</stp>
        <stp>014477AM5 CORP</stp>
        <stp>DUR_ADJ_BID</stp>
        <stp>[USHY_Model_vs_462_04302013.xlsx]Model!R20C18_x0000__x0000_</stp>
        <stp>PX_BID</stp>
        <stp>108.375</stp>
        <tr r="R20" s="8"/>
      </tp>
      <tp t="s">
        <v>6/15/2019</v>
        <stp/>
        <stp>##V3_BDPV12</stp>
        <stp>346091AZ4 CORP</stp>
        <stp>Maturity</stp>
        <stp>[USHY_Model_vs_462_04302013.xlsx]Scraps!R19C10_x0000__x0000_</stp>
        <tr r="J19" s="11"/>
      </tp>
      <tp t="s">
        <v>2/1/2023</v>
        <stp/>
        <stp>##V3_BDPV12</stp>
        <stp>07556QBC8 CORP</stp>
        <stp>Maturity</stp>
        <stp>[USHY_Model_vs_462_04302013.xlsx]Model!R30C10_x0000__x0000_</stp>
        <tr r="J30" s="8"/>
      </tp>
      <tp t="s">
        <v>10/15/2020</v>
        <stp/>
        <stp>##V3_BDPV12</stp>
        <stp>60877UBA4 CORP</stp>
        <stp>Maturity</stp>
        <stp>[USHY_Model_vs_462_04302013.xlsx]Model!R86C10_x0000__x0000_</stp>
        <tr r="J86" s="8"/>
      </tp>
      <tp>
        <v>844.94976806640625</v>
        <stp/>
        <stp>##V3_BDPV12</stp>
        <stp>60877UBA4 CORP</stp>
        <stp>SPREAD_TO_TSY_BID</stp>
        <stp>[USHY_Model_vs_462_04302013.xlsx]Model!R86C17_x0000__x0000_</stp>
        <stp>PX_BID</stp>
        <stp>103.313</stp>
        <tr r="Q86" s="8"/>
      </tp>
      <tp t="s">
        <v>DENBURY RESOURCES INC</v>
        <stp/>
        <stp>##V3_BDPV12</stp>
        <stp>247916AC3 CORP</stp>
        <stp>ISSUER</stp>
        <stp>[USHY_Model_vs_462_04302013.xlsx]Model!R49C6_x0000__x0000_</stp>
        <tr r="F49" s="8"/>
      </tp>
      <tp t="s">
        <v>USD</v>
        <stp/>
        <stp>##V3_BDPV12</stp>
        <stp>120111BL2 CORP</stp>
        <stp>CRNCY</stp>
        <stp>[USHY_Model_vs_462_04302013.xlsx]Model!R27C7_x0000__x0000_</stp>
        <tr r="G27" s="8"/>
      </tp>
      <tp t="s">
        <v>USD</v>
        <stp/>
        <stp>##V3_BDPV12</stp>
        <stp>014477AM5 CORP</stp>
        <stp>CRNCY</stp>
        <stp>[USHY_Model_vs_462_04302013.xlsx]Model!R20C7_x0000__x0000_</stp>
        <tr r="G20" s="8"/>
      </tp>
      <tp t="s">
        <v>USD</v>
        <stp/>
        <stp>##V3_BDPV12</stp>
        <stp>428040CG2 CORP</stp>
        <stp>CRNCY</stp>
        <stp>[USHY_Model_vs_462_04302013.xlsx]Model!R67C7_x0000__x0000_</stp>
        <tr r="G67" s="8"/>
      </tp>
      <tp t="s">
        <v>COMMSCOPE INC</v>
        <stp/>
        <stp>##V3_BDPV12</stp>
        <stp>203372AH0 CORP</stp>
        <stp>ISSUER</stp>
        <stp>[USHY_Model_vs_462_04302013.xlsx]Model!R43C6_x0000__x0000_</stp>
        <tr r="F43" s="8"/>
      </tp>
      <tp t="s">
        <v>USD</v>
        <stp/>
        <stp>##V3_BDPV12</stp>
        <stp>458204AM6 CORP</stp>
        <stp>CRNCY</stp>
        <stp>[USHY_Model_vs_462_04302013.xlsx]Model!R71C7_x0000__x0000_</stp>
        <tr r="G71" s="8"/>
      </tp>
      <tp t="s">
        <v>NGLS    US</v>
        <stp/>
        <stp>##V3_BDPV12</stp>
        <stp>87612BAJ1 CORP</stp>
        <stp>BOND_TO_EQY_TICKER</stp>
        <stp>[USHY_Model_vs_462_04302013.xlsx]Model!R94C29_x0000__x0000_</stp>
        <tr r="AC94" s="8"/>
      </tp>
      <tp t="s">
        <v>905989Z BH</v>
        <stp/>
        <stp>##V3_BDPV12</stp>
        <stp>458204AM6 CORP</stp>
        <stp>BOND_TO_EQY_TICKER</stp>
        <stp>[USHY_Model_vs_462_04302013.xlsx]Model!R71C29_x0000__x0000_</stp>
        <tr r="AC71" s="8"/>
      </tp>
      <tp t="s">
        <v>AMERICA WEST AIR 2000-1</v>
        <stp/>
        <stp>##V3_BDPV12</stp>
        <stp>023650AG9 CORP</stp>
        <stp>ISSUER</stp>
        <stp>[USHY_Model_vs_462_04302013.xlsx]Model!R79C6_x0000__x0000_</stp>
        <tr r="F79" s="8"/>
      </tp>
      <tp t="s">
        <v>USD</v>
        <stp/>
        <stp>##V3_BDPV12</stp>
        <stp>097751BF7 CORP</stp>
        <stp>CRNCY</stp>
        <stp>[USHY_Model_vs_462_04302013.xlsx]Model!R23C7_x0000__x0000_</stp>
        <tr r="G23" s="8"/>
      </tp>
      <tp t="s">
        <v>FDC     US</v>
        <stp/>
        <stp>##V3_BDPV12</stp>
        <stp>319963BH6 CORP</stp>
        <stp>BOND_TO_EQY_TICKER</stp>
        <stp>[USHY_Model_vs_462_04302013.xlsx]Model!R54C29_x0000__x0000_</stp>
        <tr r="AC54" s="8"/>
      </tp>
      <tp t="s">
        <v>FIRST DATA CORPORATION</v>
        <stp/>
        <stp>##V3_BDPV12</stp>
        <stp>319963BH6 CORP</stp>
        <stp>ISSUER</stp>
        <stp>[USHY_Model_vs_462_04302013.xlsx]Model!R54C6_x0000__x0000_</stp>
        <tr r="F54" s="8"/>
      </tp>
      <tp t="s">
        <v>HERTZ CORP</v>
        <stp/>
        <stp>##V3_BDPV12</stp>
        <stp>428040CG2 CORP</stp>
        <stp>ISSUER</stp>
        <stp>[USHY_Model_vs_462_04302013.xlsx]Model!R67C6_x0000__x0000_</stp>
        <tr r="F67" s="8"/>
      </tp>
      <tp>
        <v>261.02749633789062</v>
        <stp/>
        <stp>##V3_BDPV12</stp>
        <stp>058498AQ9 CORP</stp>
        <stp>SPREAD_TO_TSY_BID</stp>
        <stp>[USHY_Model_vs_462_04302013.xlsx]Model!R26C17_x0000__x0000_</stp>
        <stp>PX_BID</stp>
        <stp>109.649</stp>
        <tr r="Q26" s="8"/>
      </tp>
      <tp t="s">
        <v>4/1/2021</v>
        <stp/>
        <stp>##V3_BDPV12</stp>
        <stp>210805DT1 CORP</stp>
        <stp>Maturity</stp>
        <stp>[USHY_Model_vs_462_04302013.xlsx]Model!R127C10_x0000__x0000_</stp>
        <tr r="J127" s="8"/>
      </tp>
      <tp t="s">
        <v>BB-</v>
        <stp/>
        <stp>##V3_BDPV12</stp>
        <stp>125581GQ5 CORP</stp>
        <stp>RTG_SP_no_watch</stp>
        <stp>[USHY_Model_vs_462_04302013.xlsx]Model!R40C12_x0000__x0000_</stp>
        <tr r="L40" s="8"/>
      </tp>
      <tp t="s">
        <v>B+</v>
        <stp/>
        <stp>##V3_BDPV12</stp>
        <stp>36186CBY8 CORP</stp>
        <stp>RTG_SP_no_watch</stp>
        <stp>[USHY_Model_vs_462_04302013.xlsx]Model!R12C12_x0000__x0000_</stp>
        <tr r="L12" s="8"/>
      </tp>
      <tp>
        <v>109.89</v>
        <stp/>
        <stp>##V3_BDPV12</stp>
        <stp>882491AQ6 CORP</stp>
        <stp>PX_BID</stp>
        <stp>[USHY_Model_vs_462_04302013.xlsx]Model!R124C15_x0000__x0000_</stp>
        <tr r="O124" s="8"/>
      </tp>
      <tp t="s">
        <v>USD</v>
        <stp/>
        <stp>##V3_BDPV12</stp>
        <stp>63934EAM0 CORP</stp>
        <stp>CRNCY</stp>
        <stp>[USHY_Model_vs_462_04302013.xlsx]Model!R92C7_x0000__x0000_</stp>
        <tr r="G92" s="8"/>
      </tp>
      <tp>
        <v>1.85451389</v>
        <stp/>
        <stp>##V3_BDPV12</stp>
        <stp>097751BF7 CORP</stp>
        <stp>INT_Acc</stp>
        <stp>[USHY_Model_vs_462_04302013.xlsx]Model!R23C23_x0000__x0000_</stp>
        <tr r="W23" s="8"/>
      </tp>
      <tp>
        <v>1.7569444400000001</v>
        <stp/>
        <stp>##V3_BDPV12</stp>
        <stp>30251GAC1 CORP</stp>
        <stp>INT_Acc</stp>
        <stp>[USHY_Model_vs_462_04302013.xlsx]Model!R57C23_x0000__x0000_</stp>
        <tr r="W57" s="8"/>
      </tp>
      <tp>
        <v>0.44051206410648613</v>
        <stp/>
        <stp>##V3_BDPV12</stp>
        <stp>458204AM6 CORP</stp>
        <stp>CNVX_BID</stp>
        <stp>[USHY_Model_vs_462_04302013.xlsx]Model!R71C20_x0000__x0000_</stp>
        <stp>PX_BID</stp>
        <stp>105.5</stp>
        <tr r="T71" s="8"/>
      </tp>
      <tp>
        <v>0.46250000000000002</v>
        <stp/>
        <stp>##V3_BDPV12</stp>
        <stp>12545DAB4 CORP</stp>
        <stp>INT_Acc</stp>
        <stp>[USHY_Model_vs_462_04302013.xlsx]Model!R55C23_x0000__x0000_</stp>
        <tr r="W55" s="8"/>
      </tp>
      <tp>
        <v>2.8583333299999998</v>
        <stp/>
        <stp>##V3_BDPV12</stp>
        <stp>471109AE8 CORP</stp>
        <stp>INT_Acc</stp>
        <stp>[USHY_Model_vs_462_04302013.xlsx]Model!R74C23_x0000__x0000_</stp>
        <tr r="W74" s="8"/>
      </tp>
      <tp t="s">
        <v>6/1/2018</v>
        <stp/>
        <stp>##V3_BDPV12</stp>
        <stp>670849AA6 CORP</stp>
        <stp>Maturity</stp>
        <stp>[USHY_Model_vs_462_04302013.xlsx]Model!R96C10_x0000__x0000_</stp>
        <tr r="J96" s="8"/>
      </tp>
      <tp>
        <v>0.37948072987228026</v>
        <stp/>
        <stp>##V3_BDPV12</stp>
        <stp>039380AC4 CORP</stp>
        <stp>CNVX_BID</stp>
        <stp>[USHY_Model_vs_462_04302013.xlsx]Model!R7C20_x0000__x0000_</stp>
        <stp>PX_BID</stp>
        <stp>90.75</stp>
        <tr r="T7" s="8"/>
      </tp>
      <tp>
        <v>1143.2906494140625</v>
        <stp/>
        <stp>##V3_BDPV12</stp>
        <stp>184502AA0 CORP</stp>
        <stp>SPREAD_TO_TSY_BID</stp>
        <stp>[USHY_Model_vs_462_04302013.xlsx]Model!R33C17_x0000__x0000_</stp>
        <stp>PX_BID</stp>
        <stp>61.25</stp>
        <tr r="Q33" s="8"/>
      </tp>
      <tp>
        <v>5.3086282000000002</v>
        <stp/>
        <stp>##V3_BDPV12</stp>
        <stp>30251GAC1 CORP</stp>
        <stp>YLD_CNV_BID</stp>
        <stp>[USHY_Model_vs_462_04302013.xlsx]Model!R57C16_x0000__x0000_</stp>
        <stp>PX_BID</stp>
        <stp>105.245</stp>
        <tr r="P57" s="8"/>
      </tp>
      <tp t="s">
        <v>BB+</v>
        <stp/>
        <stp>##V3_BDPV12</stp>
        <stp>058498AQ9 CORP</stp>
        <stp>RTG_FITCH_no_watch</stp>
        <stp>[USHY_Model_vs_462_04302013.xlsx]Model!R26C13_x0000__x0000_</stp>
        <tr r="M26" s="8"/>
        <tr r="M26" s="8"/>
      </tp>
      <tp>
        <v>4.8533540999999998</v>
        <stp/>
        <stp>##V3_BDPV12</stp>
        <stp>62886EAE8 CORP</stp>
        <stp>YLD_CNV_BID</stp>
        <stp>[USHY_Model_vs_462_04302013.xlsx]Model!R93C16_x0000__x0000_</stp>
        <stp>PX_BID</stp>
        <stp>100.875</stp>
        <tr r="P93" s="8"/>
      </tp>
      <tp t="s">
        <v>6/15/2021</v>
        <stp/>
        <stp>##V3_BDPV12</stp>
        <stp>17121EAD9 CORP</stp>
        <stp>Maturity</stp>
        <stp>[USHY_Model_vs_462_04302013.xlsx]Model!R38C10_x0000__x0000_</stp>
        <tr r="J38" s="8"/>
      </tp>
      <tp t="s">
        <v>BB</v>
        <stp/>
        <stp>##V3_BDPV12</stp>
        <stp>018804AP9 CORP</stp>
        <stp>RTG_FITCH_no_watch</stp>
        <stp>[USHY_Model_vs_462_04302013.xlsx]Model!R21C13_x0000__x0000_</stp>
        <tr r="M21" s="8"/>
        <tr r="M21" s="8"/>
      </tp>
      <tp t="s">
        <v>TILE</v>
        <stp/>
        <stp>##V3_BDPV12</stp>
        <stp>458665AR7 CORP</stp>
        <stp>TICKER</stp>
        <stp>[USHY_Model_vs_462_04302013.xlsx]Scraps!R21C29_x0000__x0000_</stp>
        <tr r="AC21" s="11"/>
      </tp>
      <tp>
        <v>3.2367324541968245</v>
        <stp/>
        <stp>##V3_BDPV12</stp>
        <stp>30251GAC1 CORP</stp>
        <stp>DUR_ADJ_BID</stp>
        <stp>[USHY_Model_vs_462_04302013.xlsx]Model!R57C18_x0000__x0000_</stp>
        <stp>PX_BID</stp>
        <stp>105.245</stp>
        <tr r="R57" s="8"/>
      </tp>
      <tp>
        <v>4.3410447000000003</v>
        <stp/>
        <stp>##V3_BDPV12</stp>
        <stp>81211KAR1 CORP</stp>
        <stp>YLD_CNV_BID</stp>
        <stp>[USHY_Model_vs_462_04302013.xlsx]Model!R109C16_x0000__x0000_</stp>
        <stp>PX_BID</stp>
        <stp>116.125</stp>
        <tr r="P109" s="8"/>
      </tp>
      <tp t="s">
        <v>#N/A N/A</v>
        <stp/>
        <stp>##V3_BDPV12</stp>
        <stp>06846NAC8 CORP</stp>
        <stp>RTG_FITCH_no_watch</stp>
        <stp>[USHY_Model_vs_462_04302013.xlsx]Model!R24C13_x0000__x0000_</stp>
        <tr r="M24" s="8"/>
        <tr r="M24" s="8"/>
      </tp>
      <tp>
        <v>5.9083729964359986</v>
        <stp/>
        <stp>##V3_BDPV12</stp>
        <stp>62886EAE8 CORP</stp>
        <stp>DUR_ADJ_BID</stp>
        <stp>[USHY_Model_vs_462_04302013.xlsx]Model!R93C18_x0000__x0000_</stp>
        <stp>PX_BID</stp>
        <stp>100.875</stp>
        <tr r="R93" s="8"/>
      </tp>
      <tp t="s">
        <v>12/1/2017</v>
        <stp/>
        <stp>##V3_BDPV12</stp>
        <stp>147446AR9 CORP</stp>
        <stp>Maturity</stp>
        <stp>[USHY_Model_vs_462_04302013.xlsx]Scraps!R14C10_x0000__x0000_</stp>
        <tr r="J14" s="11"/>
      </tp>
      <tp t="s">
        <v>2/1/2021</v>
        <stp/>
        <stp>##V3_BDPV12</stp>
        <stp>22818VAB3 CORP</stp>
        <stp>Maturity</stp>
        <stp>[USHY_Model_vs_462_04302013.xlsx]Model!R32C10_x0000__x0000_</stp>
        <tr r="J32" s="8"/>
      </tp>
      <tp t="s">
        <v>12/15/2017</v>
        <stp/>
        <stp>##V3_BDPV12</stp>
        <stp>85171RAA2 CORP</stp>
        <stp>Maturity</stp>
        <stp>[USHY_Model_vs_462_04302013.xlsx]Model!R15C10_x0000__x0000_</stp>
        <tr r="J15" s="8"/>
      </tp>
      <tp t="s">
        <v>11/1/2018</v>
        <stp/>
        <stp>##V3_BDPV12</stp>
        <stp>17004RAA8 CORP</stp>
        <stp>Maturity</stp>
        <stp>[USHY_Model_vs_462_04302013.xlsx]Model!R77C10_x0000__x0000_</stp>
        <tr r="J77" s="8"/>
      </tp>
      <tp t="s">
        <v>13410Z  US</v>
        <stp/>
        <stp>##V3_BDPV12</stp>
        <stp>53079EAR5 CORP</stp>
        <stp>BOND_TO_EQY_TICKER</stp>
        <stp>[USHY_Model_vs_462_04302013.xlsx]Model!R80C29_x0000__x0000_</stp>
        <tr r="AC80" s="8"/>
      </tp>
      <tp t="s">
        <v>NRG ENERGY INC</v>
        <stp/>
        <stp>##V3_BDPV12</stp>
        <stp>629377BJ0 CORP</stp>
        <stp>ISSUER</stp>
        <stp>[USHY_Model_vs_462_04302013.xlsx]Model!R95C6_x0000__x0000_</stp>
        <tr r="F95" s="8"/>
      </tp>
      <tp t="s">
        <v>MTH     US</v>
        <stp/>
        <stp>##V3_BDPV12</stp>
        <stp>59001AAN2 CORP</stp>
        <stp>BOND_TO_EQY_TICKER</stp>
        <stp>[USHY_Model_vs_462_04302013.xlsx]Model!R87C29_x0000__x0000_</stp>
        <tr r="AC87" s="8"/>
      </tp>
      <tp t="s">
        <v>BRISTOW GROUP INC</v>
        <stp/>
        <stp>##V3_BDPV12</stp>
        <stp>110394AE3 CORP</stp>
        <stp>ISSUER</stp>
        <stp>[USHY_Model_vs_462_04302013.xlsx]Model!R28C6_x0000__x0000_</stp>
        <tr r="F28" s="8"/>
      </tp>
      <tp t="s">
        <v>USD</v>
        <stp/>
        <stp>##V3_BDPV12</stp>
        <stp>165167CF2 CORP</stp>
        <stp>CRNCY</stp>
        <stp>[USHY_Model_vs_462_04302013.xlsx]Model!R37C7_x0000__x0000_</stp>
        <tr r="G37" s="8"/>
      </tp>
      <tp t="s">
        <v>APL     US</v>
        <stp/>
        <stp>##V3_BDPV12</stp>
        <stp>04939MAG4 CORP</stp>
        <stp>BOND_TO_EQY_TICKER</stp>
        <stp>[USHY_Model_vs_462_04302013.xlsx]Model!R18C29_x0000__x0000_</stp>
        <tr r="AC18" s="8"/>
      </tp>
      <tp t="s">
        <v>USD</v>
        <stp/>
        <stp>##V3_BDPV12</stp>
        <stp>203372AH0 CORP</stp>
        <stp>CRNCY</stp>
        <stp>[USHY_Model_vs_462_04302013.xlsx]Model!R43C7_x0000__x0000_</stp>
        <tr r="G43" s="8"/>
      </tp>
      <tp t="s">
        <v>USD</v>
        <stp/>
        <stp>##V3_BDPV12</stp>
        <stp>570506AP0 CORP</stp>
        <stp>CRNCY</stp>
        <stp>[USHY_Model_vs_462_04302013.xlsx]Model!R91C7_x0000__x0000_</stp>
        <tr r="G91" s="8"/>
      </tp>
      <tp t="s">
        <v>ALLIANT TECHSYSTEMS INC</v>
        <stp/>
        <stp>##V3_BDPV12</stp>
        <stp>018804AP9 CORP</stp>
        <stp>ISSUER</stp>
        <stp>[USHY_Model_vs_462_04302013.xlsx]Model!R21C6_x0000__x0000_</stp>
        <tr r="F21" s="8"/>
      </tp>
      <tp t="s">
        <v>PCS     US</v>
        <stp/>
        <stp>##V3_BDPV12</stp>
        <stp>591709AL4 CORP</stp>
        <stp>BOND_TO_EQY_TICKER</stp>
        <stp>[USHY_Model_vs_462_04302013.xlsx]Model!R98C29_x0000__x0000_</stp>
        <tr r="AC98" s="8"/>
      </tp>
      <tp t="s">
        <v>LU      US</v>
        <stp/>
        <stp>##V3_BDPV12</stp>
        <stp>549463AE7 CORP</stp>
        <stp>BOND_TO_EQY_TICKER</stp>
        <stp>[USHY_Model_vs_462_04302013.xlsx]Model!R14C29_x0000__x0000_</stp>
        <tr r="AC14" s="8"/>
      </tp>
      <tp>
        <v>486.275146484375</v>
        <stp/>
        <stp>##V3_BDPV12</stp>
        <stp>30251GAC1 CORP</stp>
        <stp>SPREAD_TO_TSY_BID</stp>
        <stp>[USHY_Model_vs_462_04302013.xlsx]Model!R57C17_x0000__x0000_</stp>
        <stp>PX_BID</stp>
        <stp>105.245</stp>
        <tr r="Q57" s="8"/>
      </tp>
      <tp t="s">
        <v>BB+</v>
        <stp/>
        <stp>##V3_BDPV12</stp>
        <stp>058498AQ9 CORP</stp>
        <stp>RTG_SP_no_watch</stp>
        <stp>[USHY_Model_vs_462_04302013.xlsx]Model!R26C12_x0000__x0000_</stp>
        <tr r="L26" s="8"/>
      </tp>
      <tp>
        <v>381.81314086914062</v>
        <stp/>
        <stp>##V3_BDPV12</stp>
        <stp>014477AM5 CORP</stp>
        <stp>SPREAD_TO_TSY_BID</stp>
        <stp>[USHY_Model_vs_462_04302013.xlsx]Model!R20C17_x0000__x0000_</stp>
        <stp>PX_BID</stp>
        <stp>108.375</stp>
        <tr r="Q20" s="8"/>
      </tp>
      <tp t="s">
        <v>2/15/2020</v>
        <stp/>
        <stp>##V3_BDPV12</stp>
        <stp>796038AA5 CORP</stp>
        <stp>Maturity</stp>
        <stp>[USHY_Model_vs_462_04302013.xlsx]Model!R106C10_x0000__x0000_</stp>
        <tr r="J106" s="8"/>
      </tp>
      <tp t="s">
        <v>10/1/2018</v>
        <stp/>
        <stp>##V3_BDPV12</stp>
        <stp>864486AE5 CORP</stp>
        <stp>Maturity</stp>
        <stp>[USHY_Model_vs_462_04302013.xlsx]Model!R115C10_x0000__x0000_</stp>
        <tr r="J115" s="8"/>
      </tp>
      <tp>
        <v>354.02401733398438</v>
        <stp/>
        <stp>##V3_BDPV12</stp>
        <stp>247367AX3 CORP</stp>
        <stp>SPREAD_TO_TSY_BID</stp>
        <stp>[USHY_Model_vs_462_04302013.xlsx]Model!R47C17_x0000__x0000_</stp>
        <stp>PX_BID</stp>
        <stp>111.625</stp>
        <tr r="Q47" s="8"/>
      </tp>
      <tp t="s">
        <v>USD</v>
        <stp/>
        <stp>##V3_BDPV12</stp>
        <stp>35803QAA5 CORP</stp>
        <stp>CRNCY</stp>
        <stp>[USHY_Model_vs_462_04302013.xlsx]Model!R56C7_x0000_1</stp>
        <tr r="G56" s="8"/>
      </tp>
      <tp>
        <v>1.43541667</v>
        <stp/>
        <stp>##V3_BDPV12</stp>
        <stp>165167CF2 CORP</stp>
        <stp>INT_Acc</stp>
        <stp>[USHY_Model_vs_462_04302013.xlsx]Model!R37C23_x0000__x0000_</stp>
        <tr r="W37" s="8"/>
      </tp>
      <tp>
        <v>2.85</v>
        <stp/>
        <stp>##V3_BDPV12</stp>
        <stp>42330PAA5 CORP</stp>
        <stp>INT_Acc</stp>
        <stp>[USHY_Model_vs_462_04302013.xlsx]Model!R63C23_x0000__x0000_</stp>
        <tr r="W63" s="8"/>
      </tp>
      <tp>
        <v>0.3125</v>
        <stp/>
        <stp>##V3_BDPV12</stp>
        <stp>110394AE3 CORP</stp>
        <stp>INT_Acc</stp>
        <stp>[USHY_Model_vs_462_04302013.xlsx]Model!R28C23_x0000__x0000_</stp>
        <tr r="W28" s="8"/>
      </tp>
      <tp t="s">
        <v>USD</v>
        <stp/>
        <stp>##V3_BDPV12</stp>
        <stp>44701QAX0 CORP</stp>
        <stp>CRNCY</stp>
        <stp>[USHY_Model_vs_462_04302013.xlsx]Model!R68C7_x0000_1</stp>
        <tr r="G68" s="8"/>
      </tp>
      <tp>
        <v>1.24583333</v>
        <stp/>
        <stp>##V3_BDPV12</stp>
        <stp>35803QAA5 CORP</stp>
        <stp>INT_Acc</stp>
        <stp>[USHY_Model_vs_462_04302013.xlsx]Model!R56C23_x0000__x0000_</stp>
        <tr r="W56" s="8"/>
      </tp>
      <tp>
        <v>0.42445788848196436</v>
        <stp/>
        <stp>##V3_BDPV12</stp>
        <stp>07556QBC8 CORP</stp>
        <stp>CNVX_BID</stp>
        <stp>[USHY_Model_vs_462_04302013.xlsx]Model!R30C20_x0000__x0000_</stp>
        <stp>PX_BID</stp>
        <stp>104.125</stp>
        <tr r="T30" s="8"/>
      </tp>
      <tp>
        <v>0.67881944000000005</v>
        <stp/>
        <stp>##V3_BDPV12</stp>
        <stp>319963BH6 CORP</stp>
        <stp>INT_Acc</stp>
        <stp>[USHY_Model_vs_462_04302013.xlsx]Model!R54C23_x0000__x0000_</stp>
        <tr r="W54" s="8"/>
      </tp>
      <tp>
        <v>0.29488045414740061</v>
        <stp/>
        <stp>##V3_BDPV12</stp>
        <stp>204384AB7 CORP</stp>
        <stp>CNVX_BID</stp>
        <stp>[USHY_Model_vs_462_04302013.xlsx]Model!R36C20_x0000__x0000_</stp>
        <stp>PX_BID</stp>
        <stp>105.625</stp>
        <tr r="T36" s="8"/>
      </tp>
      <tp t="s">
        <v>#N/A Field Not Applicable</v>
        <stp/>
        <stp>##V3_BDPV12</stp>
        <stp>XS0171797219 CORP</stp>
        <stp>NXT_CALL_px</stp>
        <stp>[USHY_Model_vs_462_04302013.xlsx]Model!R70C22_x0000__x0000_</stp>
        <tr r="V70" s="8"/>
      </tp>
      <tp t="s">
        <v>USD</v>
        <stp/>
        <stp>##V3_BDPV12</stp>
        <stp>29273VAC4 CORP</stp>
        <stp>CRNCY</stp>
        <stp>[USHY_Model_vs_462_04302013.xlsx]Model!R52C7_x0000_2</stp>
        <tr r="G52" s="8"/>
      </tp>
      <tp>
        <v>1.5</v>
        <stp/>
        <stp>##V3_BDPV12</stp>
        <stp>62886EAE8 CORP</stp>
        <stp>INT_Acc</stp>
        <stp>[USHY_Model_vs_462_04302013.xlsx]Model!R93C23_x0000__x0000_</stp>
        <tr r="W93" s="8"/>
      </tp>
      <tp t="s">
        <v>USD</v>
        <stp/>
        <stp>##V3_BDPV12</stp>
        <stp>60877UBA4 CORP</stp>
        <stp>CRNCY</stp>
        <stp>[USHY_Model_vs_462_04302013.xlsx]Model!R86C7_x0000_0</stp>
        <tr r="G86" s="8"/>
      </tp>
      <tp>
        <v>6.5377263104012096E-2</v>
        <stp/>
        <stp>##V3_BDPV12</stp>
        <stp>740212AC9 CORP</stp>
        <stp>CNVX_BID</stp>
        <stp>[USHY_Model_vs_462_04302013.xlsx]Model!R99C20_x0000__x0000_</stp>
        <stp>PX_BID</stp>
        <stp>106.625</stp>
        <tr r="T99" s="8"/>
      </tp>
      <tp t="s">
        <v>9/1/2020</v>
        <stp/>
        <stp>##V3_BDPV12</stp>
        <stp>624758AD0 CORP</stp>
        <stp>Maturity</stp>
        <stp>[USHY_Model_vs_462_04302013.xlsx]Model!R90C10_x0000__x0000_</stp>
        <tr r="J90" s="8"/>
      </tp>
      <tp>
        <v>4633200195.3125</v>
        <stp/>
        <stp>##V3_BDPV12</stp>
        <stp>NGLS EQUITY</stp>
        <stp>CUR_MKT_CAP</stp>
        <stp>[USHY_Model_vs_462_04302013.xlsx]Model!R94C32_x0000__x0000_</stp>
        <tr r="AF94" s="8"/>
      </tp>
      <tp>
        <v>4.6161140594119789</v>
        <stp/>
        <stp>##V3_BDPV12</stp>
        <stp>88160QAB9 CORP</stp>
        <stp>DUR_ADJ_BID</stp>
        <stp>[USHY_Model_vs_462_04302013.xlsx]Model!R123C18_x0000__x0000_</stp>
        <stp>PX_BID</stp>
        <stp>106.875</stp>
        <tr r="R123" s="8"/>
      </tp>
      <tp>
        <v>4248899902.34375</v>
        <stp/>
        <stp>##V3_BDPV12</stp>
        <stp>OI EQUITY</stp>
        <stp>CUR_MKT_CAP</stp>
        <stp>[USHY_Model_vs_462_04302013.xlsx]Model!R97C32_x0000__x0000_</stp>
        <tr r="AF97" s="8"/>
      </tp>
      <tp>
        <v>2.1454369171383756</v>
        <stp/>
        <stp>##V3_BDPV12</stp>
        <stp>44701QAX0 CORP</stp>
        <stp>DUR_ADJ_BID</stp>
        <stp>[USHY_Model_vs_462_04302013.xlsx]Model!R68C18_x0000__x0000_</stp>
        <stp>PX_BID</stp>
        <stp>114.688</stp>
        <tr r="R68" s="8"/>
      </tp>
      <tp>
        <v>3.9630023306272182E-2</v>
        <stp/>
        <stp>##V3_BDPV12</stp>
        <stp>796038AA5 CORP</stp>
        <stp>CNVX_OAS_BID</stp>
        <stp>[USHY_Model_vs_462_04302013.xlsx]Model!R106C19_x0000__x0000_</stp>
        <stp>PX_BID</stp>
        <stp>105.443</stp>
        <tr r="S106" s="8"/>
      </tp>
      <tp t="s">
        <v>11/1/2021</v>
        <stp/>
        <stp>##V3_BDPV12</stp>
        <stp>63934EAM0 CORP</stp>
        <stp>Maturity</stp>
        <stp>[USHY_Model_vs_462_04302013.xlsx]Model!R92C10_x0000__x0000_</stp>
        <tr r="J92" s="8"/>
      </tp>
      <tp>
        <v>7.0807842538550929</v>
        <stp/>
        <stp>##V3_BDPV12</stp>
        <stp>247367AX3 CORP</stp>
        <stp>DUR_ADJ_BID</stp>
        <stp>[USHY_Model_vs_462_04302013.xlsx]Model!R47C18_x0000__x0000_</stp>
        <stp>PX_BID</stp>
        <stp>111.625</stp>
        <tr r="R47" s="8"/>
      </tp>
      <tp t="s">
        <v>BB+</v>
        <stp/>
        <stp>##V3_BDPV12</stp>
        <stp>22818VAB3 CORP</stp>
        <stp>RTG_FITCH_no_watch</stp>
        <stp>[USHY_Model_vs_462_04302013.xlsx]Model!R32C13_x0000__x0000_</stp>
        <tr r="M32" s="8"/>
        <tr r="M32" s="8"/>
      </tp>
      <tp t="s">
        <v>#N/A N/A</v>
        <stp/>
        <stp>##V3_BDPV12</stp>
        <stp>06985PAH3 CORP</stp>
        <stp>RTG_FITCH_no_watch</stp>
        <stp>[USHY_Model_vs_462_04302013.xlsx]Model!R22C13_x0000__x0000_</stp>
        <tr r="M22" s="8"/>
        <tr r="M22" s="8"/>
      </tp>
      <tp>
        <v>3.8288696</v>
        <stp/>
        <stp>##V3_BDPV12</stp>
        <stp>44701QAX0 CORP</stp>
        <stp>YLD_CNV_BID</stp>
        <stp>[USHY_Model_vs_462_04302013.xlsx]Model!R68C16_x0000__x0000_</stp>
        <stp>PX_BID</stp>
        <stp>114.688</stp>
        <tr r="P68" s="8"/>
      </tp>
      <tp t="s">
        <v>#N/A N/A</v>
        <stp/>
        <stp>##V3_BDPV12</stp>
        <stp>55336TAC9 CORP</stp>
        <stp>RTG_FITCH_no_watch</stp>
        <stp>[USHY_Model_vs_462_04302013.xlsx]Model!R85C13_x0000__x0000_</stp>
        <tr r="M85" s="8"/>
        <tr r="M85" s="8"/>
      </tp>
      <tp>
        <v>5.1730056598006415</v>
        <stp/>
        <stp>##V3_BDPV12</stp>
        <stp>247367AX3 CORP</stp>
        <stp>YLD_CNV_BID</stp>
        <stp>[USHY_Model_vs_462_04302013.xlsx]Model!R47C16_x0000__x0000_</stp>
        <stp>PX_BID</stp>
        <stp>111.625</stp>
        <tr r="P47" s="8"/>
      </tp>
      <tp t="s">
        <v>12/1/2018</v>
        <stp/>
        <stp>##V3_BDPV12</stp>
        <stp>458665AR7 CORP</stp>
        <stp>Maturity</stp>
        <stp>[USHY_Model_vs_462_04302013.xlsx]Scraps!R21C10_x0000__x0000_</stp>
        <tr r="J21" s="11"/>
      </tp>
      <tp t="s">
        <v>CNH</v>
        <stp/>
        <stp>##V3_BDPV12</stp>
        <stp>147446AR9 CORP</stp>
        <stp>TICKER</stp>
        <stp>[USHY_Model_vs_462_04302013.xlsx]Scraps!R14C29_x0000__x0000_</stp>
        <tr r="AC14" s="11"/>
      </tp>
      <tp t="s">
        <v>12/15/2020</v>
        <stp/>
        <stp>##V3_BDPV12</stp>
        <stp>109043AG4 CORP</stp>
        <stp>Maturity</stp>
        <stp>[USHY_Model_vs_462_04302013.xlsx]Scraps!R13C10_x0000__x0000_</stp>
        <tr r="J13" s="11"/>
      </tp>
      <tp t="s">
        <v>2/15/2021</v>
        <stp/>
        <stp>##V3_BDPV12</stp>
        <stp>59870XAB6 CORP</stp>
        <stp>Maturity</stp>
        <stp>[USHY_Model_vs_462_04302013.xlsx]Model!R83C10_x0000__x0000_</stp>
        <tr r="J83" s="8"/>
      </tp>
      <tp t="s">
        <v>29499Z  US</v>
        <stp/>
        <stp>##V3_BDPV12</stp>
        <stp>69073TAP8 CORP</stp>
        <stp>BOND_TO_EQY_TICKER</stp>
        <stp>[USHY_Model_vs_462_04302013.xlsx]Model!R97C29_x0000__x0000_</stp>
        <tr r="AC97" s="8"/>
      </tp>
      <tp t="s">
        <v>MGM     US</v>
        <stp/>
        <stp>##V3_BDPV12</stp>
        <stp>552953BX8 CORP</stp>
        <stp>BOND_TO_EQY_TICKER</stp>
        <stp>[USHY_Model_vs_462_04302013.xlsx]Model!R84C29_x0000__x0000_</stp>
        <tr r="AC84" s="8"/>
      </tp>
      <tp t="s">
        <v>MWE     US</v>
        <stp/>
        <stp>##V3_BDPV12</stp>
        <stp>570506AP0 CORP</stp>
        <stp>BOND_TO_EQY_TICKER</stp>
        <stp>[USHY_Model_vs_462_04302013.xlsx]Model!R91C29_x0000__x0000_</stp>
        <tr r="AC91" s="8"/>
      </tp>
      <tp t="s">
        <v>ALBEA BEAUTY HOLDINGS SA</v>
        <stp/>
        <stp>##V3_BDPV12</stp>
        <stp>012605AA9 CORP</stp>
        <stp>ISSUER</stp>
        <stp>[USHY_Model_vs_462_04302013.xlsx]Model!R11C6_x0000_0</stp>
        <tr r="F11" s="8"/>
      </tp>
      <tp t="s">
        <v>FORD MOTOR COMPANY</v>
        <stp/>
        <stp>##V3_BDPV12</stp>
        <stp>345370BR0 CORP</stp>
        <stp>ISSUER</stp>
        <stp>[USHY_Model_vs_462_04302013.xlsx]Model!R53C6_x0000__x0000_</stp>
        <tr r="F53" s="8"/>
      </tp>
      <tp t="s">
        <v>ISLE OF CAPRI CASINOS</v>
        <stp/>
        <stp>##V3_BDPV12</stp>
        <stp>464592AN4 CORP</stp>
        <stp>ISSUER</stp>
        <stp>[USHY_Model_vs_462_04302013.xlsx]Model!R73C6_x0000__x0000_</stp>
        <tr r="F73" s="8"/>
      </tp>
      <tp t="s">
        <v>USD</v>
        <stp/>
        <stp>##V3_BDPV12</stp>
        <stp>345370BR0 CORP</stp>
        <stp>CRNCY</stp>
        <stp>[USHY_Model_vs_462_04302013.xlsx]Model!R53C7_x0000__x0000_</stp>
        <tr r="G53" s="8"/>
      </tp>
      <tp t="s">
        <v>PD      CN</v>
        <stp/>
        <stp>##V3_BDPV12</stp>
        <stp>740212AC9 CORP</stp>
        <stp>BOND_TO_EQY_TICKER</stp>
        <stp>[USHY_Model_vs_462_04302013.xlsx]Model!R99C29_x0000__x0000_</stp>
        <tr r="AC99" s="8"/>
      </tp>
      <tp>
        <v>372.09597778320312</v>
        <stp/>
        <stp>##V3_BDPV12</stp>
        <stp>62886EAE8 CORP</stp>
        <stp>SPREAD_TO_TSY_BID</stp>
        <stp>[USHY_Model_vs_462_04302013.xlsx]Model!R93C17_x0000__x0000_</stp>
        <stp>PX_BID</stp>
        <stp>100.875</stp>
        <tr r="Q93" s="8"/>
      </tp>
      <tp t="s">
        <v>JBS USA LLC/JBS USA FINA</v>
        <stp/>
        <stp>##V3_BDPV12</stp>
        <stp>466112AH2 CORP</stp>
        <stp>ISSUER</stp>
        <stp>[USHY_Model_vs_462_04302013.xlsx]Model!R75C6_x0000__x0000_</stp>
        <tr r="F75" s="8"/>
      </tp>
      <tp t="s">
        <v>USD</v>
        <stp/>
        <stp>##V3_BDPV12</stp>
        <stp>513075BB6 CORP</stp>
        <stp>CRNCY</stp>
        <stp>[USHY_Model_vs_462_04302013.xlsx]Model!R78C7_x0000__x0000_</stp>
        <tr r="G78" s="8"/>
      </tp>
      <tp t="s">
        <v>B/E AEROSPACE INC</v>
        <stp/>
        <stp>##V3_BDPV12</stp>
        <stp>055381AS6 CORP</stp>
        <stp>ISSUER</stp>
        <stp>[USHY_Model_vs_462_04302013.xlsx]Model!R25C6_x0000__x0000_</stp>
        <tr r="F25" s="8"/>
      </tp>
      <tp t="s">
        <v>LAMAR MEDIA CORP</v>
        <stp/>
        <stp>##V3_BDPV12</stp>
        <stp>513075BB6 CORP</stp>
        <stp>ISSUER</stp>
        <stp>[USHY_Model_vs_462_04302013.xlsx]Model!R78C6_x0000__x0000_</stp>
        <tr r="F78" s="8"/>
      </tp>
      <tp t="s">
        <v>CGG VERITAS</v>
        <stp/>
        <stp>##V3_BDPV12</stp>
        <stp>204384AB7 CORP</stp>
        <stp>ISSUER</stp>
        <stp>[USHY_Model_vs_462_04302013.xlsx]Model!R36C6_x0000__x0000_</stp>
        <tr r="F36" s="8"/>
      </tp>
      <tp t="s">
        <v>CALPINE CORP</v>
        <stp/>
        <stp>##V3_BDPV12</stp>
        <stp>131347BS4 CORP</stp>
        <stp>ISSUER</stp>
        <stp>[USHY_Model_vs_462_04302013.xlsx]Model!R42C6_x0000__x0000_</stp>
        <tr r="F42" s="8"/>
      </tp>
      <tp t="s">
        <v>USD</v>
        <stp/>
        <stp>##V3_BDPV12</stp>
        <stp>549463AE7 CORP</stp>
        <stp>CRNCY</stp>
        <stp>[USHY_Model_vs_462_04302013.xlsx]Model!R14C7_x0000__x0000_</stp>
        <tr r="G14" s="8"/>
      </tp>
      <tp t="s">
        <v>OGXP3   BZ</v>
        <stp/>
        <stp>##V3_BDPV12</stp>
        <stp>670849AA6 CORP</stp>
        <stp>BOND_TO_EQY_TICKER</stp>
        <stp>[USHY_Model_vs_462_04302013.xlsx]Model!R96C29_x0000__x0000_</stp>
        <tr r="AC96" s="8"/>
      </tp>
      <tp t="s">
        <v>USD</v>
        <stp/>
        <stp>##V3_BDPV12</stp>
        <stp>670849AA6 CORP</stp>
        <stp>CRNCY</stp>
        <stp>[USHY_Model_vs_462_04302013.xlsx]Model!R96C7_x0000__x0000_</stp>
        <tr r="G96" s="8"/>
      </tp>
      <tp t="s">
        <v>USD</v>
        <stp/>
        <stp>##V3_BDPV12</stp>
        <stp>428303AJ0 CORP</stp>
        <stp>CRNCY</stp>
        <stp>[USHY_Model_vs_462_04302013.xlsx]Model!R69C7_x0000__x0000_</stp>
        <tr r="G69" s="8"/>
      </tp>
      <tp>
        <v>-1.3272125813103658E-2</v>
        <stp/>
        <stp>##V3_BDPV12</stp>
        <stp>90347CAA4 CORP</stp>
        <stp>CNVX_OAS_BID</stp>
        <stp>[USHY_Model_vs_462_04302013.xlsx]Model!R129C19_x0000__x0000_</stp>
        <stp>PX_BID</stp>
        <stp>106.25</stp>
        <tr r="S129" s="8"/>
      </tp>
      <tp t="s">
        <v>1/15/2018</v>
        <stp/>
        <stp>##V3_BDPV12</stp>
        <stp>903293AS7 CORP</stp>
        <stp>Maturity</stp>
        <stp>[USHY_Model_vs_462_04302013.xlsx]Model!R131C10_x0000__x0000_</stp>
        <tr r="J131" s="8"/>
      </tp>
      <tp t="s">
        <v>6/15/2021</v>
        <stp/>
        <stp>##V3_BDPV12</stp>
        <stp>444454AA0 CORP</stp>
        <stp>Maturity</stp>
        <stp>[USHY_Model_vs_462_04302013.xlsx]Model!R107C10_x0000__x0000_</stp>
        <tr r="J107" s="8"/>
      </tp>
      <tp t="s">
        <v>10/15/2018</v>
        <stp/>
        <stp>##V3_BDPV12</stp>
        <stp>903293AY4 CORP</stp>
        <stp>Maturity</stp>
        <stp>[USHY_Model_vs_462_04302013.xlsx]Model!R130C10_x0000__x0000_</stp>
        <tr r="J130" s="8"/>
      </tp>
      <tp t="s">
        <v>USD</v>
        <stp/>
        <stp>##V3_BDPV12</stp>
        <stp>03754HAB0 CORP</stp>
        <stp>CRNCY</stp>
        <stp>[USHY_Model_vs_462_04302013.xlsx]Model!R17C7_x0000__x0000_</stp>
        <tr r="G17" s="8"/>
      </tp>
      <tp t="s">
        <v>TEX</v>
        <stp/>
        <stp>##V3_BDPV12</stp>
        <stp>880779AY9 CORP</stp>
        <stp>TICKER</stp>
        <stp>[USHY_Model_vs_462_04302013.xlsx]Model!R120C30_x0000__x0000_</stp>
        <tr r="AD120" s="8"/>
      </tp>
      <tp t="s">
        <v>5/15/2021</v>
        <stp/>
        <stp>##V3_BDPV12</stp>
        <stp>806261AE3 CORP</stp>
        <stp>Maturity</stp>
        <stp>[USHY_Model_vs_462_04302013.xlsx]Model!R111C10_x0000__x0000_</stp>
        <tr r="J111" s="8"/>
      </tp>
      <tp>
        <v>0.14871021069003026</v>
        <stp/>
        <stp>##V3_BDPV12</stp>
        <stp>21036PAF5 CORP</stp>
        <stp>CNVX_OAS_BID</stp>
        <stp>[USHY_Model_vs_462_04302013.xlsx]Model!R118C19_x0000__x0000_</stp>
        <stp>PX_BID</stp>
        <stp>117.47</stp>
        <tr r="S118" s="8"/>
      </tp>
      <tp>
        <v>0.83347785152926424</v>
        <stp/>
        <stp>##V3_BDPV12</stp>
        <stp>81725WAG8 CORP</stp>
        <stp>CNVX_OAS_BID</stp>
        <stp>[USHY_Model_vs_462_04302013.xlsx]Model!R116C19_x0000__x0000_</stp>
        <stp>PX_BID</stp>
        <stp>101.25</stp>
        <tr r="S116" s="8"/>
      </tp>
      <tp>
        <v>100</v>
        <stp/>
        <stp>##V3_BDPV12</stp>
        <stp>XS0319639232 CORP</stp>
        <stp>NXT_CALL_px</stp>
        <stp>[USHY_Model_vs_462_04302013.xlsx]Model!R59C22_x0000__x0000_</stp>
        <tr r="V59" s="8"/>
      </tp>
      <tp>
        <v>3.6166666699999999</v>
        <stp/>
        <stp>##V3_BDPV12</stp>
        <stp>40412CAB7 CORP</stp>
        <stp>INT_Acc</stp>
        <stp>[USHY_Model_vs_462_04302013.xlsx]Model!R61C23_x0000__x0000_</stp>
        <tr r="W61" s="8"/>
      </tp>
      <tp>
        <v>3.1625000000000001</v>
        <stp/>
        <stp>##V3_BDPV12</stp>
        <stp>17121EAD9 CORP</stp>
        <stp>INT_Acc</stp>
        <stp>[USHY_Model_vs_462_04302013.xlsx]Model!R38C23_x0000__x0000_</stp>
        <tr r="W38" s="8"/>
      </tp>
      <tp t="s">
        <v>USD</v>
        <stp/>
        <stp>##V3_BDPV12</stp>
        <stp>20605PAD3 CORP</stp>
        <stp>CRNCY</stp>
        <stp>[USHY_Model_vs_462_04302013.xlsx]Model!R44C7_x0000__x0000_</stp>
        <tr r="G44" s="8"/>
      </tp>
      <tp>
        <v>0.58888889</v>
        <stp/>
        <stp>##V3_BDPV12</stp>
        <stp>04939MAG4 CORP</stp>
        <stp>INT_Acc</stp>
        <stp>[USHY_Model_vs_462_04302013.xlsx]Model!R18C23_x0000__x0000_</stp>
        <tr r="W18" s="8"/>
      </tp>
      <tp>
        <v>2.63888889</v>
        <stp/>
        <stp>##V3_BDPV12</stp>
        <stp>02076XAC6 CORP</stp>
        <stp>INT_Acc</stp>
        <stp>[USHY_Model_vs_462_04302013.xlsx]Model!R16C23_x0000__x0000_</stp>
        <tr r="W16" s="8"/>
      </tp>
      <tp>
        <v>1.95</v>
        <stp/>
        <stp>##V3_BDPV12</stp>
        <stp>127693AG4 CORP</stp>
        <stp>INT_Acc</stp>
        <stp>[USHY_Model_vs_462_04302013.xlsx]Model!R46C23_x0000__x0000_</stp>
        <tr r="W46" s="8"/>
      </tp>
      <tp>
        <v>0.67777778</v>
        <stp/>
        <stp>##V3_BDPV12</stp>
        <stp>06846NAC8 CORP</stp>
        <stp>INT_Acc</stp>
        <stp>[USHY_Model_vs_462_04302013.xlsx]Model!R24C23_x0000__x0000_</stp>
        <tr r="W24" s="8"/>
      </tp>
      <tp>
        <v>1.5013888900000001</v>
        <stp/>
        <stp>##V3_BDPV12</stp>
        <stp>513075BB6 CORP</stp>
        <stp>INT_Acc</stp>
        <stp>[USHY_Model_vs_462_04302013.xlsx]Model!R78C23_x0000__x0000_</stp>
        <tr r="W78" s="8"/>
      </tp>
      <tp>
        <v>1.85277778</v>
        <stp/>
        <stp>##V3_BDPV12</stp>
        <stp>07556QBC8 CORP</stp>
        <stp>INT_Acc</stp>
        <stp>[USHY_Model_vs_462_04302013.xlsx]Model!R30C23_x0000__x0000_</stp>
        <tr r="W30" s="8"/>
      </tp>
      <tp t="s">
        <v>7/2/2020</v>
        <stp/>
        <stp>##V3_BDPV12</stp>
        <stp>023650AG9 CORP</stp>
        <stp>Maturity</stp>
        <stp>[USHY_Model_vs_462_04302013.xlsx]Model!R79C10_x0000__x0000_</stp>
        <tr r="J79" s="8"/>
      </tp>
      <tp t="s">
        <v>11/15/2022</v>
        <stp/>
        <stp>##V3_BDPV12</stp>
        <stp>471109AE8 CORP</stp>
        <stp>Maturity</stp>
        <stp>[USHY_Model_vs_462_04302013.xlsx]Model!R74C10_x0000__x0000_</stp>
        <tr r="J74" s="8"/>
      </tp>
      <tp t="s">
        <v>9/15/2020</v>
        <stp/>
        <stp>##V3_BDPV12</stp>
        <stp>018804AP9 CORP</stp>
        <stp>Maturity</stp>
        <stp>[USHY_Model_vs_462_04302013.xlsx]Model!R21C10_x0000__x0000_</stp>
        <tr r="J21" s="8"/>
      </tp>
      <tp>
        <v>5.4008580000000004</v>
        <stp/>
        <stp>##V3_BDPV12</stp>
        <stp>204384AB7 CORP</stp>
        <stp>YLD_CNV_BID</stp>
        <stp>[USHY_Model_vs_462_04302013.xlsx]Model!R36C16_x0000__x0000_</stp>
        <stp>PX_BID</stp>
        <stp>105.625</stp>
        <tr r="P36" s="8"/>
      </tp>
      <tp t="s">
        <v>BB</v>
        <stp/>
        <stp>##V3_BDPV12</stp>
        <stp>53079EAR5 CORP</stp>
        <stp>RTG_FITCH_no_watch</stp>
        <stp>[USHY_Model_vs_462_04302013.xlsx]Model!R80C13_x0000__x0000_</stp>
        <tr r="M80" s="8"/>
        <tr r="M80" s="8"/>
      </tp>
      <tp>
        <v>4.4999374000000003</v>
        <stp/>
        <stp>##V3_BDPV12</stp>
        <stp>17121EAD9 CORP</stp>
        <stp>YLD_CNV_BID</stp>
        <stp>[USHY_Model_vs_462_04302013.xlsx]Model!R38C16_x0000__x0000_</stp>
        <stp>PX_BID</stp>
        <stp>114.375</stp>
        <tr r="P38" s="8"/>
      </tp>
      <tp>
        <v>9071305664.0625</v>
        <stp/>
        <stp>##V3_BDPV12</stp>
        <stp>LINE EQUITY</stp>
        <stp>CUR_MKT_CAP</stp>
        <stp>[USHY_Model_vs_462_04302013.xlsx]Model!R81C32_x0000__x0000_</stp>
        <tr r="AF81" s="8"/>
      </tp>
      <tp t="s">
        <v>#N/A N/A</v>
        <stp/>
        <stp>##V3_BDPV12</stp>
        <stp>591709AL4 CORP</stp>
        <stp>RTG_FITCH_no_watch</stp>
        <stp>[USHY_Model_vs_462_04302013.xlsx]Model!R98C13_x0000__x0000_</stp>
        <tr r="M98" s="8"/>
        <tr r="M98" s="8"/>
      </tp>
      <tp>
        <v>4.8863083382069359</v>
        <stp/>
        <stp>##V3_BDPV12</stp>
        <stp>204384AB7 CORP</stp>
        <stp>DUR_ADJ_BID</stp>
        <stp>[USHY_Model_vs_462_04302013.xlsx]Model!R36C18_x0000__x0000_</stp>
        <stp>PX_BID</stp>
        <stp>105.625</stp>
        <tr r="R36" s="8"/>
      </tp>
      <tp t="s">
        <v>NR</v>
        <stp/>
        <stp>##V3_BDPV12</stp>
        <stp>549463AE7 CORP</stp>
        <stp>RTG_FITCH_no_watch</stp>
        <stp>[USHY_Model_vs_462_04302013.xlsx]Model!R14C13_x0000__x0000_</stp>
        <tr r="M14" s="8"/>
        <tr r="M14" s="8"/>
      </tp>
      <tp t="s">
        <v>12/15/2020</v>
        <stp/>
        <stp>##V3_BDPV12</stp>
        <stp>67000XAM8 CORP</stp>
        <stp>Maturity</stp>
        <stp>[USHY_Model_vs_462_04302013.xlsx]Model!R64C10_x0000__x0000_</stp>
        <tr r="J64" s="8"/>
      </tp>
      <tp>
        <v>2.702424326612995</v>
        <stp/>
        <stp>##V3_BDPV12</stp>
        <stp>17121EAD9 CORP</stp>
        <stp>DUR_ADJ_BID</stp>
        <stp>[USHY_Model_vs_462_04302013.xlsx]Model!R38C18_x0000__x0000_</stp>
        <stp>PX_BID</stp>
        <stp>114.375</stp>
        <tr r="R38" s="8"/>
      </tp>
      <tp>
        <v>2259022705.078125</v>
        <stp/>
        <stp>##V3_BDPV12</stp>
        <stp>PD      CN EQUITY</stp>
        <stp>CUR_MKT_CAP</stp>
        <stp>[USHY_Model_vs_462_04302013.xlsx]Model!R99C31_x0000__x0000_</stp>
        <tr r="AE99" s="8"/>
      </tp>
      <tp t="s">
        <v>BB-</v>
        <stp/>
        <stp>##V3_BDPV12</stp>
        <stp>59001AAN2 CORP</stp>
        <stp>RTG_FITCH_no_watch</stp>
        <stp>[USHY_Model_vs_462_04302013.xlsx]Model!R87C13_x0000__x0000_</stp>
        <tr r="M87" s="8"/>
        <tr r="M87" s="8"/>
      </tp>
      <tp t="s">
        <v>#N/A N/A</v>
        <stp/>
        <stp>##V3_BDPV12</stp>
        <stp>04939MAG4 CORP</stp>
        <stp>RTG_FITCH_no_watch</stp>
        <stp>[USHY_Model_vs_462_04302013.xlsx]Model!R18C13_x0000__x0000_</stp>
        <tr r="M18" s="8"/>
        <tr r="M18" s="8"/>
      </tp>
      <tp t="s">
        <v>ATK     US</v>
        <stp/>
        <stp>##V3_BDPV12</stp>
        <stp>018804AP9 CORP</stp>
        <stp>BOND_TO_EQY_TICKER</stp>
        <stp>[USHY_Model_vs_462_04302013.xlsx]Model!R21C29_x0000__x0000_</stp>
        <tr r="AC21" s="8"/>
      </tp>
      <tp>
        <v>358.043212890625</v>
        <stp/>
        <stp>##V3_BDPV12</stp>
        <stp>44701QAX0 CORP</stp>
        <stp>SPREAD_TO_TSY_BID</stp>
        <stp>[USHY_Model_vs_462_04302013.xlsx]Model!R68C17_x0000__x0000_</stp>
        <stp>PX_BID</stp>
        <stp>114.688</stp>
        <tr r="Q68" s="8"/>
      </tp>
      <tp t="s">
        <v>#N/A N/A</v>
        <stp/>
        <stp>##V3_BDPV12</stp>
        <stp>8210449Z US EQUITY</stp>
        <stp>CUR_MKT_CAP</stp>
        <stp>[USHY_Model_vs_462_04302013.xlsx]Model!R125C31_x0000__x0000_</stp>
        <tr r="AE125" s="8"/>
      </tp>
      <tp>
        <v>591.60870361328125</v>
        <stp/>
        <stp>##V3_BDPV12</stp>
        <stp>06985PAH3 CORP</stp>
        <stp>SPREAD_TO_TSY_BID</stp>
        <stp>[USHY_Model_vs_462_04302013.xlsx]Model!R22C17_x0000__x0000_</stp>
        <stp>PX_BID</stp>
        <stp>104.565</stp>
        <tr r="Q22" s="8"/>
      </tp>
      <tp t="s">
        <v>BLL     US</v>
        <stp/>
        <stp>##V3_BDPV12</stp>
        <stp>058498AQ9 CORP</stp>
        <stp>BOND_TO_EQY_TICKER</stp>
        <stp>[USHY_Model_vs_462_04302013.xlsx]Model!R26C29_x0000__x0000_</stp>
        <tr r="AC26" s="8"/>
      </tp>
      <tp t="s">
        <v>USD</v>
        <stp/>
        <stp>##V3_BDPV12</stp>
        <stp>466112AH2 CORP</stp>
        <stp>CRNCY</stp>
        <stp>[USHY_Model_vs_462_04302013.xlsx]Model!R75C7_x0000_0</stp>
        <tr r="G75" s="8"/>
      </tp>
      <tp t="s">
        <v>HORNBECK OFFSHORE SERV</v>
        <stp/>
        <stp>##V3_BDPV12</stp>
        <stp>440543AP1 CORP</stp>
        <stp>ISSUER</stp>
        <stp>[USHY_Model_vs_462_04302013.xlsx]Model!R66C6_x0000__x0000_</stp>
        <tr r="F66" s="8"/>
      </tp>
      <tp t="s">
        <v>USD</v>
        <stp/>
        <stp>##V3_BDPV12</stp>
        <stp>247367AX3 CORP</stp>
        <stp>CRNCY</stp>
        <stp>[USHY_Model_vs_462_04302013.xlsx]Model!R47C7_x0000__x0000_</stp>
        <tr r="G47" s="8"/>
      </tp>
      <tp t="s">
        <v>USD</v>
        <stp/>
        <stp>##V3_BDPV12</stp>
        <stp>536022AC0 CORP</stp>
        <stp>CRNCY</stp>
        <stp>[USHY_Model_vs_462_04302013.xlsx]Model!R81C7_x0000__x0000_</stp>
        <tr r="G81" s="8"/>
      </tp>
      <tp t="s">
        <v>USD</v>
        <stp/>
        <stp>##V3_BDPV12</stp>
        <stp>184502BG6 CORP</stp>
        <stp>CRNCY</stp>
        <stp>[USHY_Model_vs_462_04302013.xlsx]Model!R34C7_x0000__x0000_</stp>
        <tr r="G34" s="8"/>
      </tp>
      <tp t="s">
        <v>BBG     US</v>
        <stp/>
        <stp>##V3_BDPV12</stp>
        <stp>06846NAC8 CORP</stp>
        <stp>BOND_TO_EQY_TICKER</stp>
        <stp>[USHY_Model_vs_462_04302013.xlsx]Model!R24C29_x0000__x0000_</stp>
        <tr r="AC24" s="8"/>
      </tp>
      <tp t="s">
        <v>ALCATEL-LUCENT USA INC</v>
        <stp/>
        <stp>##V3_BDPV12</stp>
        <stp>549463AE7 CORP</stp>
        <stp>ISSUER</stp>
        <stp>[USHY_Model_vs_462_04302013.xlsx]Model!R14C6_x0000_6</stp>
        <tr r="F14" s="8"/>
      </tp>
      <tp>
        <v>117.39</v>
        <stp/>
        <stp>##V3_BDPV12</stp>
        <stp>832248AQ1 CORP</stp>
        <stp>PX_BID</stp>
        <stp>[USHY_Model_vs_462_04302013.xlsx]Model!R110C15_x0000__x0000_</stp>
        <tr r="O110" s="8"/>
      </tp>
      <tp t="s">
        <v>2/15/2021</v>
        <stp/>
        <stp>##V3_BDPV12</stp>
        <stp>761735AF6 CORP</stp>
        <stp>Maturity</stp>
        <stp>[USHY_Model_vs_462_04302013.xlsx]Model!R103C10_x0000__x0000_</stp>
        <tr r="J103" s="8"/>
      </tp>
      <tp t="s">
        <v>10/1/2022</v>
        <stp/>
        <stp>##V3_BDPV12</stp>
        <stp>881609AZ4 CORP</stp>
        <stp>Maturity</stp>
        <stp>[USHY_Model_vs_462_04302013.xlsx]Model!R122C10_x0000__x0000_</stp>
        <tr r="J122" s="8"/>
      </tp>
      <tp>
        <v>118.8</v>
        <stp/>
        <stp>##V3_BDPV12</stp>
        <stp>903293AS7 CORP</stp>
        <stp>PX_BID</stp>
        <stp>[USHY_Model_vs_462_04302013.xlsx]Model!R131C15_x0000__x0000_</stp>
        <tr r="O131" s="8"/>
      </tp>
      <tp t="s">
        <v>5/15/2021</v>
        <stp/>
        <stp>##V3_BDPV12</stp>
        <stp>880779AY9 CORP</stp>
        <stp>Maturity</stp>
        <stp>[USHY_Model_vs_462_04302013.xlsx]Model!R120C10_x0000__x0000_</stp>
        <tr r="J120" s="8"/>
      </tp>
      <tp t="s">
        <v>4/1/2021</v>
        <stp/>
        <stp>##V3_BDPV12</stp>
        <stp>896818AG6 CORP</stp>
        <stp>Maturity</stp>
        <stp>[USHY_Model_vs_462_04302013.xlsx]Model!R121C10_x0000__x0000_</stp>
        <tr r="J121" s="8"/>
      </tp>
      <tp>
        <v>0.35749999999999998</v>
        <stp/>
        <stp>##V3_BDPV12</stp>
        <stp>59001AAN2 CORP</stp>
        <stp>INT_Acc</stp>
        <stp>[USHY_Model_vs_462_04302013.xlsx]Model!R87C23_x0000__x0000_</stp>
        <tr r="W87" s="8"/>
      </tp>
      <tp>
        <v>0.65555556000000004</v>
        <stp/>
        <stp>##V3_BDPV12</stp>
        <stp>03754HAB0 CORP</stp>
        <stp>INT_Acc</stp>
        <stp>[USHY_Model_vs_462_04302013.xlsx]Model!R17C23_x0000__x0000_</stp>
        <tr r="W17" s="8"/>
      </tp>
      <tp>
        <v>0.2466552324112036</v>
        <stp/>
        <stp>##V3_BDPV12</stp>
        <stp>04939MAG4 CORP</stp>
        <stp>CNVX_BID</stp>
        <stp>[USHY_Model_vs_462_04302013.xlsx]Model!R18C20_x0000__x0000_</stp>
        <stp>PX_BID</stp>
        <stp>106.125</stp>
        <tr r="T18" s="8"/>
      </tp>
      <tp>
        <v>2.7080472200000001</v>
        <stp/>
        <stp>##V3_BDPV12</stp>
        <stp>023650AG9 CORP</stp>
        <stp>INT_Acc</stp>
        <stp>[USHY_Model_vs_462_04302013.xlsx]Model!R79C23_x0000__x0000_</stp>
        <tr r="W79" s="8"/>
      </tp>
      <tp>
        <v>1.5972222199999999</v>
        <stp/>
        <stp>##V3_BDPV12</stp>
        <stp>436440AD3 CORP</stp>
        <stp>INT_Acc</stp>
        <stp>[USHY_Model_vs_462_04302013.xlsx]Model!R65C23_x0000__x0000_</stp>
        <tr r="W65" s="8"/>
      </tp>
      <tp>
        <v>9.2458235182247744E-2</v>
        <stp/>
        <stp>##V3_BDPV12</stp>
        <stp>17121EAD9 CORP</stp>
        <stp>CNVX_BID</stp>
        <stp>[USHY_Model_vs_462_04302013.xlsx]Model!R38C20_x0000__x0000_</stp>
        <stp>PX_BID</stp>
        <stp>114.375</stp>
        <tr r="T38" s="8"/>
      </tp>
      <tp>
        <v>0.2169814019024158</v>
        <stp/>
        <stp>##V3_BDPV12</stp>
        <stp>60877UBA4 CORP</stp>
        <stp>CNVX_BID</stp>
        <stp>[USHY_Model_vs_462_04302013.xlsx]Model!R86C20_x0000__x0000_</stp>
        <stp>PX_BID</stp>
        <stp>103.313</stp>
        <tr r="T86" s="8"/>
      </tp>
      <tp>
        <v>4.6527779999999998E-2</v>
        <stp/>
        <stp>##V3_BDPV12</stp>
        <stp>012605AA9 CORP</stp>
        <stp>INT_Acc</stp>
        <stp>[USHY_Model_vs_462_04302013.xlsx]Model!R11C23_x0000__x0000_</stp>
        <tr r="W11" s="8"/>
      </tp>
      <tp>
        <v>0.12774092484093108</v>
        <stp/>
        <stp>##V3_BDPV12</stp>
        <stp>06985PAH3 CORP</stp>
        <stp>CNVX_BID</stp>
        <stp>[USHY_Model_vs_462_04302013.xlsx]Model!R22C20_x0000__x0000_</stp>
        <stp>PX_BID</stp>
        <stp>104.565</stp>
        <tr r="T22" s="8"/>
      </tp>
      <tp>
        <v>5.8333330000000003E-2</v>
        <stp/>
        <stp>##V3_BDPV12</stp>
        <stp>17004RAA8 CORP</stp>
        <stp>INT_Acc</stp>
        <stp>[USHY_Model_vs_462_04302013.xlsx]Model!R77C23_x0000__x0000_</stp>
        <tr r="W77" s="8"/>
      </tp>
      <tp>
        <v>0.41974351215789896</v>
        <stp/>
        <stp>##V3_BDPV12</stp>
        <stp>62886EAE8 CORP</stp>
        <stp>CNVX_BID</stp>
        <stp>[USHY_Model_vs_462_04302013.xlsx]Model!R93C20_x0000__x0000_</stp>
        <stp>PX_BID</stp>
        <stp>100.875</stp>
        <tr r="T93" s="8"/>
      </tp>
      <tp t="s">
        <v>9/15/2017</v>
        <stp/>
        <stp>##V3_BDPV12</stp>
        <stp>XS0319639232 CORP</stp>
        <stp>NXT_CALL_DT</stp>
        <stp>[USHY_Model_vs_462_04302013.xlsx]Model!R59C21_x0000__x0000_</stp>
        <tr r="U59" s="8"/>
      </tp>
      <tp t="s">
        <v>#N/A N/A</v>
        <stp/>
        <stp>##V3_BDPV12</stp>
        <stp>8373421Z US EQUITY</stp>
        <stp>CUR_MKT_CAP</stp>
        <stp>[USHY_Model_vs_462_04302013.xlsx]Scraps!R16C30_x0000__x0000_</stp>
        <tr r="AD16" s="11"/>
      </tp>
      <tp t="s">
        <v>11/15/2020</v>
        <stp/>
        <stp>##V3_BDPV12</stp>
        <stp>591709AL4 CORP</stp>
        <stp>Maturity</stp>
        <stp>[USHY_Model_vs_462_04302013.xlsx]Model!R98C10_x0000__x0000_</stp>
        <tr r="J98" s="8"/>
      </tp>
      <tp t="s">
        <v>11/1/2019</v>
        <stp/>
        <stp>##V3_BDPV12</stp>
        <stp>012605AA9 CORP</stp>
        <stp>Maturity</stp>
        <stp>[USHY_Model_vs_462_04302013.xlsx]Model!R11C10_x0000__x0000_</stp>
        <tr r="J11" s="8"/>
      </tp>
      <tp t="s">
        <v>2/15/2020</v>
        <stp/>
        <stp>##V3_BDPV12</stp>
        <stp>127693AG4 CORP</stp>
        <stp>Maturity</stp>
        <stp>[USHY_Model_vs_462_04302013.xlsx]Model!R46C10_x0000__x0000_</stp>
        <tr r="J46" s="8"/>
      </tp>
      <tp t="s">
        <v>9/1/2020</v>
        <stp/>
        <stp>##V3_BDPV12</stp>
        <stp>629377BJ0 CORP</stp>
        <stp>Maturity</stp>
        <stp>[USHY_Model_vs_462_04302013.xlsx]Model!R95C10_x0000__x0000_</stp>
        <tr r="J95" s="8"/>
      </tp>
      <tp t="s">
        <v>8/15/2022</v>
        <stp/>
        <stp>##V3_BDPV12</stp>
        <stp>125581GQ5 CORP</stp>
        <stp>Maturity</stp>
        <stp>[USHY_Model_vs_462_04302013.xlsx]Model!R40C10_x0000__x0000_</stp>
        <tr r="J40" s="8"/>
      </tp>
      <tp t="s">
        <v>WD</v>
        <stp/>
        <stp>##V3_BDPV12</stp>
        <stp>69073TAP8 CORP</stp>
        <stp>RTG_FITCH_no_watch</stp>
        <stp>[USHY_Model_vs_462_04302013.xlsx]Model!R97C13_x0000__x0000_</stp>
        <tr r="M97" s="8"/>
        <tr r="M97" s="8"/>
      </tp>
      <tp>
        <v>-0.42214210385094447</v>
        <stp/>
        <stp>##V3_BDPV12</stp>
        <stp>880779AY9 CORP</stp>
        <stp>CNVX_OAS_BID</stp>
        <stp>[USHY_Model_vs_462_04302013.xlsx]Model!R120C19_x0000__x0000_</stp>
        <stp>PX_BID</stp>
        <stp>107.125</stp>
        <tr r="S120" s="8"/>
      </tp>
      <tp t="s">
        <v>BB</v>
        <stp/>
        <stp>##V3_BDPV12</stp>
        <stp>570506AP0 CORP</stp>
        <stp>RTG_FITCH_no_watch</stp>
        <stp>[USHY_Model_vs_462_04302013.xlsx]Model!R91C13_x0000__x0000_</stp>
        <tr r="M91" s="8"/>
        <tr r="M91" s="8"/>
      </tp>
      <tp t="s">
        <v>B</v>
        <stp/>
        <stp>##V3_BDPV12</stp>
        <stp>552953BX8 CORP</stp>
        <stp>RTG_FITCH_no_watch</stp>
        <stp>[USHY_Model_vs_462_04302013.xlsx]Model!R84C13_x0000__x0000_</stp>
        <tr r="M84" s="8"/>
        <tr r="M84" s="8"/>
      </tp>
      <tp>
        <v>4.3587265000000004</v>
        <stp/>
        <stp>##V3_BDPV12</stp>
        <stp>085789AE5 CORP</stp>
        <stp>YLD_CNV_BID</stp>
        <stp>[USHY_Model_vs_462_04302013.xlsx]Model!R29C16_x0000__x0000_</stp>
        <stp>PX_BID</stp>
        <stp>108.625</stp>
        <tr r="P29" s="8"/>
      </tp>
      <tp t="s">
        <v>10/15/2039</v>
        <stp/>
        <stp>##V3_BDPV12</stp>
        <stp>03938LAP9 CORP</stp>
        <stp>Maturity</stp>
        <stp>[USHY_Model_vs_462_04302013.xlsx]Model!R88C10_x0000__x0000_</stp>
        <tr r="J88" s="8"/>
      </tp>
      <tp>
        <v>15349919921.875</v>
        <stp/>
        <stp>##V3_BDPV12</stp>
        <stp>MT      NA EQUITY</stp>
        <stp>CUR_MKT_CAP</stp>
        <stp>[USHY_Model_vs_462_04302013.xlsx]Model!R88C31_x0000__x0000_</stp>
        <tr r="AE88" s="8"/>
      </tp>
      <tp>
        <v>2.2956015195160488</v>
        <stp/>
        <stp>##V3_BDPV12</stp>
        <stp>085789AE5 CORP</stp>
        <stp>DUR_ADJ_BID</stp>
        <stp>[USHY_Model_vs_462_04302013.xlsx]Model!R29C18_x0000__x0000_</stp>
        <stp>PX_BID</stp>
        <stp>108.625</stp>
        <tr r="R29" s="8"/>
      </tp>
      <tp>
        <v>15349919921.875</v>
        <stp/>
        <stp>##V3_BDPV12</stp>
        <stp>MT      NA EQUITY</stp>
        <stp>CUR_MKT_CAP</stp>
        <stp>[USHY_Model_vs_462_04302013.xlsx]Model!R89C31_x0000__x0000_</stp>
        <tr r="AE89" s="8"/>
      </tp>
      <tp t="s">
        <v>#N/A N/A</v>
        <stp/>
        <stp>##V3_BDPV12</stp>
        <stp>740212AC9 CORP</stp>
        <stp>RTG_FITCH_no_watch</stp>
        <stp>[USHY_Model_vs_462_04302013.xlsx]Model!R99C13_x0000__x0000_</stp>
        <tr r="M99" s="8"/>
        <tr r="M99" s="8"/>
      </tp>
      <tp t="s">
        <v>#N/A N/A</v>
        <stp/>
        <stp>##V3_BDPV12</stp>
        <stp>MTNA EQUITY</stp>
        <stp>CUR_MKT_CAP</stp>
        <stp>[USHY_Model_vs_462_04302013.xlsx]Model!R89C32_x0000__x0000_</stp>
        <tr r="AF89" s="8"/>
      </tp>
      <tp t="s">
        <v>#N/A N/A</v>
        <stp/>
        <stp>##V3_BDPV12</stp>
        <stp>MTNA EQUITY</stp>
        <stp>CUR_MKT_CAP</stp>
        <stp>[USHY_Model_vs_462_04302013.xlsx]Model!R88C32_x0000__x0000_</stp>
        <tr r="AF88" s="8"/>
      </tp>
      <tp t="s">
        <v>B</v>
        <stp/>
        <stp>##V3_BDPV12</stp>
        <stp>670849AA6 CORP</stp>
        <stp>RTG_FITCH_no_watch</stp>
        <stp>[USHY_Model_vs_462_04302013.xlsx]Model!R96C13_x0000__x0000_</stp>
        <tr r="M96" s="8"/>
        <tr r="M96" s="8"/>
      </tp>
      <tp t="s">
        <v>AK STEEL CORP</v>
        <stp/>
        <stp>##V3_BDPV12</stp>
        <stp>001546AL4 CORP</stp>
        <stp>ISSUER</stp>
        <stp>[USHY_Model_vs_462_04302013.xlsx]Model!R10C6_x0000_9</stp>
        <tr r="F10" s="8"/>
      </tp>
      <tp t="s">
        <v>AVIS BUDGET CAR/FINANCE</v>
        <stp/>
        <stp>##V3_BDPV12</stp>
        <stp>053773AU1 CORP</stp>
        <stp>ISSUER</stp>
        <stp>[USHY_Model_vs_462_04302013.xlsx]Model!R31C6_x0000__x0000_</stp>
        <tr r="F31" s="8"/>
      </tp>
      <tp t="s">
        <v>USD</v>
        <stp/>
        <stp>##V3_BDPV12</stp>
        <stp>053773AU1 CORP</stp>
        <stp>CRNCY</stp>
        <stp>[USHY_Model_vs_462_04302013.xlsx]Model!R31C7_x0000_9</stp>
        <tr r="G31" s="8"/>
      </tp>
      <tp t="s">
        <v>ALERIS INTL INC</v>
        <stp/>
        <stp>##V3_BDPV12</stp>
        <stp>014477AM5 CORP</stp>
        <stp>ISSUER</stp>
        <stp>[USHY_Model_vs_462_04302013.xlsx]Model!R20C6_x0000__x0000_</stp>
        <tr r="F20" s="8"/>
      </tp>
      <tp t="s">
        <v>0750598D US</v>
        <stp/>
        <stp>##V3_BDPV12</stp>
        <stp>22818VAB3 CORP</stp>
        <stp>BOND_TO_EQY_TICKER</stp>
        <stp>[USHY_Model_vs_462_04302013.xlsx]Model!R32C29_x0000__x0000_</stp>
        <tr r="AC32" s="8"/>
      </tp>
      <tp t="s">
        <v>MGM RESORTS INTL</v>
        <stp/>
        <stp>##V3_BDPV12</stp>
        <stp>552953BX8 CORP</stp>
        <stp>ISSUER</stp>
        <stp>[USHY_Model_vs_462_04302013.xlsx]Model!R84C6_x0000__x0000_</stp>
        <tr r="F84" s="8"/>
      </tp>
      <tp t="s">
        <v>PRECISION DRILLING CORP</v>
        <stp/>
        <stp>##V3_BDPV12</stp>
        <stp>740212AC9 CORP</stp>
        <stp>ISSUER</stp>
        <stp>[USHY_Model_vs_462_04302013.xlsx]Model!R99C6_x0000__x0000_</stp>
        <tr r="F99" s="8"/>
      </tp>
      <tp t="s">
        <v>BAS     US</v>
        <stp/>
        <stp>##V3_BDPV12</stp>
        <stp>06985PAH3 CORP</stp>
        <stp>BOND_TO_EQY_TICKER</stp>
        <stp>[USHY_Model_vs_462_04302013.xlsx]Model!R22C29_x0000__x0000_</stp>
        <tr r="AC22" s="8"/>
      </tp>
      <tp t="s">
        <v>794228Z US</v>
        <stp/>
        <stp>##V3_BDPV12</stp>
        <stp>55336TAC9 CORP</stp>
        <stp>BOND_TO_EQY_TICKER</stp>
        <stp>[USHY_Model_vs_462_04302013.xlsx]Model!R85C29_x0000__x0000_</stp>
        <tr r="AC85" s="8"/>
      </tp>
      <tp t="s">
        <v>USD</v>
        <stp/>
        <stp>##V3_BDPV12</stp>
        <stp>431318AJ3 CORP</stp>
        <stp>CRNCY</stp>
        <stp>[USHY_Model_vs_462_04302013.xlsx]Model!R62C7_x0000__x0000_</stp>
        <tr r="G62" s="8"/>
      </tp>
      <tp t="s">
        <v>USD</v>
        <stp/>
        <stp>##V3_BDPV12</stp>
        <stp>59001AAN2 CORP</stp>
        <stp>CRNCY</stp>
        <stp>[USHY_Model_vs_462_04302013.xlsx]Model!R87C7_x0000__x0000_</stp>
        <tr r="G87" s="8"/>
      </tp>
      <tp>
        <v>-0.86932166842385794</v>
        <stp/>
        <stp>##V3_BDPV12</stp>
        <stp>29269QAA5 CORP</stp>
        <stp>CNVX_OAS_BID</stp>
        <stp>[USHY_Model_vs_462_04302013.xlsx]Model!R125C19_x0000__x0000_</stp>
        <stp>PX_BID</stp>
        <stp>114.75</stp>
        <tr r="S125" s="8"/>
      </tp>
      <tp t="s">
        <v>BB+</v>
        <stp/>
        <stp>##V3_BDPV12</stp>
        <stp>345370BR0 CORP</stp>
        <stp>RTG_SP_no_watch</stp>
        <stp>[USHY_Model_vs_462_04302013.xlsx]Model!R53C12_x0000__x0000_</stp>
        <tr r="L53" s="8"/>
      </tp>
      <tp>
        <v>8.1764927322959244E-2</v>
        <stp/>
        <stp>##V3_BDPV12</stp>
        <stp>03754HAB0 CORP</stp>
        <stp>CNVX_BID</stp>
        <stp>[USHY_Model_vs_462_04302013.xlsx]Model!R17C20_x0000__x0000_</stp>
        <stp>PX_BID</stp>
        <stp>99.875</stp>
        <tr r="T17" s="8"/>
      </tp>
      <tp t="s">
        <v>TSO</v>
        <stp/>
        <stp>##V3_BDPV12</stp>
        <stp>881609AZ4 CORP</stp>
        <stp>TICKER</stp>
        <stp>[USHY_Model_vs_462_04302013.xlsx]Model!R122C30_x0000__x0000_</stp>
        <tr r="AD122" s="8"/>
      </tp>
      <tp t="s">
        <v>BB-</v>
        <stp/>
        <stp>##V3_BDPV12</stp>
        <stp>131347BS4 CORP</stp>
        <stp>RTG_SP_no_watch</stp>
        <stp>[USHY_Model_vs_462_04302013.xlsx]Model!R42C12_x0000__x0000_</stp>
        <tr r="L42" s="8"/>
      </tp>
      <tp t="s">
        <v>3/15/2020</v>
        <stp/>
        <stp>##V3_BDPV12</stp>
        <stp>038521AL4 CORP</stp>
        <stp>Maturity</stp>
        <stp>[USHY_Model_vs_462_04302013.xlsx]Model!R104C10_x0000__x0000_</stp>
        <tr r="J104" s="8"/>
      </tp>
      <tp>
        <v>0.32730395959137726</v>
        <stp/>
        <stp>##V3_BDPV12</stp>
        <stp>806261AE3 CORP</stp>
        <stp>CNVX_OAS_BID</stp>
        <stp>[USHY_Model_vs_462_04302013.xlsx]Model!R111C19_x0000__x0000_</stp>
        <stp>PX_BID</stp>
        <stp>101.25</stp>
        <tr r="S111" s="8"/>
      </tp>
      <tp t="s">
        <v>B</v>
        <stp/>
        <stp>##V3_BDPV12</stp>
        <stp>23918KAP3 CORP</stp>
        <stp>RTG_SP_no_watch</stp>
        <stp>[USHY_Model_vs_462_04302013.xlsx]Model!R50C12_x0000__x0000_</stp>
        <tr r="L50" s="8"/>
      </tp>
      <tp>
        <v>116.125</v>
        <stp/>
        <stp>##V3_BDPV12</stp>
        <stp>81211KAR1 CORP</stp>
        <stp>PX_BID</stp>
        <stp>[USHY_Model_vs_462_04302013.xlsx]Model!R109C15_x0000__x0000_</stp>
        <tr r="O109" s="8"/>
      </tp>
      <tp>
        <v>104.5</v>
        <stp/>
        <stp>##V3_BDPV12</stp>
        <stp>852061AS9 CORP</stp>
        <stp>PX_BID</stp>
        <stp>[USHY_Model_vs_462_04302013.xlsx]Model!R105C15_x0000__x0000_</stp>
        <tr r="O105" s="8"/>
      </tp>
      <tp t="s">
        <v>UAL</v>
        <stp/>
        <stp>##V3_BDPV12</stp>
        <stp>210805DT1 CORP</stp>
        <stp>TICKER</stp>
        <stp>[USHY_Model_vs_462_04302013.xlsx]Model!R127C30_x0000__x0000_</stp>
        <tr r="AD127" s="8"/>
      </tp>
      <tp>
        <v>4.5833329999999999E-2</v>
        <stp/>
        <stp>##V3_BDPV12</stp>
        <stp>63934EAM0 CORP</stp>
        <stp>INT_Acc</stp>
        <stp>[USHY_Model_vs_462_04302013.xlsx]Model!R92C23_x0000__x0000_</stp>
        <tr r="W92" s="8"/>
      </tp>
      <tp>
        <v>0.36249999999999999</v>
        <stp/>
        <stp>##V3_BDPV12</stp>
        <stp>184502AA0 CORP</stp>
        <stp>INT_Acc</stp>
        <stp>[USHY_Model_vs_462_04302013.xlsx]Model!R33C23_x0000__x0000_</stp>
        <tr r="W33" s="8"/>
      </tp>
      <tp t="s">
        <v>USD</v>
        <stp/>
        <stp>##V3_BDPV12</stp>
        <stp>06985PAH3 CORP</stp>
        <stp>CRNCY</stp>
        <stp>[USHY_Model_vs_462_04302013.xlsx]Model!R22C7_x0000__x0000_</stp>
        <tr r="G22" s="8"/>
      </tp>
      <tp>
        <v>3.0562499999999999</v>
        <stp/>
        <stp>##V3_BDPV12</stp>
        <stp>03077JAA8 CORP</stp>
        <stp>INT_Acc</stp>
        <stp>[USHY_Model_vs_462_04302013.xlsx]Model!R19C23_x0000__x0000_</stp>
        <tr r="W19" s="8"/>
      </tp>
      <tp>
        <v>6.5872210626950978E-2</v>
        <stp/>
        <stp>##V3_BDPV12</stp>
        <stp>085789AE5 CORP</stp>
        <stp>CNVX_BID</stp>
        <stp>[USHY_Model_vs_462_04302013.xlsx]Model!R29C20_x0000__x0000_</stp>
        <stp>PX_BID</stp>
        <stp>108.625</stp>
        <tr r="T29" s="8"/>
      </tp>
      <tp>
        <v>0.12900314108005378</v>
        <stp/>
        <stp>##V3_BDPV12</stp>
        <stp>30251GAC1 CORP</stp>
        <stp>CNVX_BID</stp>
        <stp>[USHY_Model_vs_462_04302013.xlsx]Model!R57C20_x0000__x0000_</stp>
        <stp>PX_BID</stp>
        <stp>105.245</stp>
        <tr r="T57" s="8"/>
      </tp>
      <tp t="s">
        <v>USD</v>
        <stp/>
        <stp>##V3_BDPV12</stp>
        <stp>25470XAJ4 CORP</stp>
        <stp>CRNCY</stp>
        <stp>[USHY_Model_vs_462_04302013.xlsx]Model!R48C7_x0000_2</stp>
        <tr r="G48" s="8"/>
      </tp>
      <tp>
        <v>0.19875404212193162</v>
        <stp/>
        <stp>##V3_BDPV12</stp>
        <stp>18451QAH1 CORP</stp>
        <stp>CNVX_BID</stp>
        <stp>[USHY_Model_vs_462_04302013.xlsx]Model!R35C20_x0000__x0000_</stp>
        <stp>PX_BID</stp>
        <stp>106.955</stp>
        <tr r="T35" s="8"/>
      </tp>
      <tp>
        <v>7.6535830384663528E-3</v>
        <stp/>
        <stp>##V3_BDPV12</stp>
        <stp>42330PAA5 CORP</stp>
        <stp>CNVX_BID</stp>
        <stp>[USHY_Model_vs_462_04302013.xlsx]Model!R63C20_x0000__x0000_</stp>
        <stp>PX_BID</stp>
        <stp>102.625</stp>
        <tr r="T63" s="8"/>
      </tp>
      <tp>
        <v>2.645</v>
        <stp/>
        <stp>##V3_BDPV12</stp>
        <stp>85171RAA2 CORP</stp>
        <stp>INT_Acc</stp>
        <stp>[USHY_Model_vs_462_04302013.xlsx]Model!R15C23_x0000__x0000_</stp>
        <tr r="W15" s="8"/>
      </tp>
      <tp t="s">
        <v>#N/A Field Not Applicable</v>
        <stp/>
        <stp>##V3_BDPV12</stp>
        <stp>XS0171797219 CORP</stp>
        <stp>NXT_CALL_DT</stp>
        <stp>[USHY_Model_vs_462_04302013.xlsx]Model!R70C21_x0000__x0000_</stp>
        <tr r="U70" s="8"/>
      </tp>
      <tp t="s">
        <v>10/15/2022</v>
        <stp/>
        <stp>##V3_BDPV12</stp>
        <stp>110394AE3 CORP</stp>
        <stp>Maturity</stp>
        <stp>[USHY_Model_vs_462_04302013.xlsx]Model!R28C10_x0000__x0000_</stp>
        <tr r="J28" s="8"/>
      </tp>
      <tp t="s">
        <v>ACCESS MIDSTREAM PARTNER</v>
        <stp/>
        <stp>##V3_BDPV12</stp>
        <stp>00434NAA3 CORP</stp>
        <stp>ISSUER</stp>
        <stp>[USHY_Model_vs_462_04302013.xlsx]Model!R8C6_x0000_1</stp>
        <tr r="F8" s="8"/>
      </tp>
      <tp>
        <v>105.25</v>
        <stp/>
        <stp>##V3_BDPV12</stp>
        <stp>1248EPAS2 CORP</stp>
        <stp>NXT_CALL_px</stp>
        <stp>[USHY_Model_vs_462_04302013.xlsx]Scraps!R17C21_x0000__x0000_</stp>
        <tr r="U17" s="11"/>
      </tp>
      <tp t="s">
        <v>#N/A N/A</v>
        <stp/>
        <stp>##V3_BDPV12</stp>
        <stp>93610Z  US EQUITY</stp>
        <stp>CUR_MKT_CAP</stp>
        <stp>[USHY_Model_vs_462_04302013.xlsx]Model!R10C31_x0000__x0000_</stp>
        <tr r="AE10" s="8"/>
      </tp>
      <tp>
        <v>113.22</v>
        <stp/>
        <stp>##V3_BDPV12</stp>
        <stp>59001AAN2 CORP</stp>
        <stp>PX_BID</stp>
        <stp>[USHY_Model_vs_462_04302013.xlsx]Scraps!R15C14_x0000__x0000_</stp>
        <tr r="N15" s="11"/>
      </tp>
      <tp t="s">
        <v>US</v>
        <stp/>
        <stp>##V3_BDPV12</stp>
        <stp>536022AC0 CORP</stp>
        <stp>CNTRY_OF_RISK</stp>
        <stp>[USHY_Model_vs_462_04302013.xlsx]Model!R81C8_x0000_1</stp>
        <tr r="H81" s="8"/>
      </tp>
      <tp t="s">
        <v>US</v>
        <stp/>
        <stp>##V3_BDPV12</stp>
        <stp>184502BG6 CORP</stp>
        <stp>CNTRY_OF_RISK</stp>
        <stp>[USHY_Model_vs_462_04302013.xlsx]Model!R34C8_x0000__x0000_</stp>
        <tr r="H34" s="8"/>
      </tp>
      <tp t="s">
        <v>US</v>
        <stp/>
        <stp>##V3_BDPV12</stp>
        <stp>247367AX3 CORP</stp>
        <stp>CNTRY_OF_RISK</stp>
        <stp>[USHY_Model_vs_462_04302013.xlsx]Model!R47C8_x0000_9</stp>
        <tr r="H47" s="8"/>
      </tp>
      <tp t="s">
        <v>BR</v>
        <stp/>
        <stp>##V3_BDPV12</stp>
        <stp>466112AH2 CORP</stp>
        <stp>CNTRY_OF_RISK</stp>
        <stp>[USHY_Model_vs_462_04302013.xlsx]Model!R75C8_x0000__x0000_</stp>
        <tr r="H75" s="8"/>
      </tp>
      <tp t="s">
        <v>B</v>
        <stp/>
        <stp>##V3_BDPV12</stp>
        <stp>536022AC0 CORP</stp>
        <stp>RTG_SP_no_watch</stp>
        <stp>[USHY_Model_vs_462_04302013.xlsx]Model!R81C12_x0000__x0000_</stp>
        <tr r="L81" s="8"/>
      </tp>
      <tp>
        <v>78.5</v>
        <stp/>
        <stp>##V3_BDPV12</stp>
        <stp>882330AM5 CORP</stp>
        <stp>PX_BID</stp>
        <stp>[USHY_Model_vs_462_04302013.xlsx]Model!R126C15_x0000__x0000_</stp>
        <tr r="O126" s="8"/>
      </tp>
      <tp t="s">
        <v>B</v>
        <stp/>
        <stp>##V3_BDPV12</stp>
        <stp>014477AM5 CORP</stp>
        <stp>RTG_SP_no_watch</stp>
        <stp>[USHY_Model_vs_462_04302013.xlsx]Model!R20C12_x0000__x0000_</stp>
        <tr r="L20" s="8"/>
      </tp>
      <tp t="s">
        <v>REYNOL</v>
        <stp/>
        <stp>##V3_BDPV12</stp>
        <stp>761735AF6 CORP</stp>
        <stp>TICKER</stp>
        <stp>[USHY_Model_vs_462_04302013.xlsx]Model!R103C30_x0000__x0000_</stp>
        <tr r="AD103" s="8"/>
      </tp>
      <tp t="s">
        <v>SAIVST</v>
        <stp/>
        <stp>##V3_BDPV12</stp>
        <stp>796038AA5 CORP</stp>
        <stp>TICKER</stp>
        <stp>[USHY_Model_vs_462_04302013.xlsx]Model!R106C30_x0000__x0000_</stp>
        <tr r="AD106" s="8"/>
      </tp>
      <tp t="s">
        <v>B</v>
        <stp/>
        <stp>##V3_BDPV12</stp>
        <stp>67000XAM8 CORP</stp>
        <stp>RTG_SP_no_watch</stp>
        <stp>[USHY_Model_vs_462_04302013.xlsx]Model!R64C12_x0000__x0000_</stp>
        <tr r="L64" s="8"/>
      </tp>
      <tp t="s">
        <v>#N/A Invalid Security</v>
        <stp/>
        <stp>##V3_BDPV12</stp>
        <stp>FMEGR EQUITY</stp>
        <stp>CUR_MKT_CAP</stp>
        <stp>[USHY_Model_vs_462_04302013.xlsx]Model!R56C32_x0000__x0000_</stp>
        <tr r="AF56" s="8"/>
      </tp>
      <tp t="s">
        <v>#N/A Invalid Security</v>
        <stp/>
        <stp>##V3_BDPV12</stp>
        <stp>FMGAU EQUITY</stp>
        <stp>CUR_MKT_CAP</stp>
        <stp>[USHY_Model_vs_462_04302013.xlsx]Model!R57C32_x0000__x0000_</stp>
        <tr r="AF57" s="8"/>
      </tp>
      <tp>
        <v>5.0528912092387905</v>
        <stp/>
        <stp>##V3_BDPV12</stp>
        <stp>03938LAX2 CORP</stp>
        <stp>YLD_CNV_BID</stp>
        <stp>[USHY_Model_vs_462_04302013.xlsx]Model!R89C16_x0000__x0000_</stp>
        <stp>PX_BID</stp>
        <stp>111.93899999999999</stp>
        <tr r="P89" s="8"/>
      </tp>
      <tp>
        <v>0.64444444000000001</v>
        <stp/>
        <stp>##V3_BDPV12</stp>
        <stp>039380AC4 CORP</stp>
        <stp>INT_Acc</stp>
        <stp>[USHY_Model_vs_462_04302013.xlsx]Model!R7C23_x0000__x0000_</stp>
        <tr r="W7" s="8"/>
      </tp>
      <tp>
        <v>378.08297729492187</v>
        <stp/>
        <stp>##V3_BDPV12</stp>
        <stp>53079EAR5 CORP</stp>
        <stp>SPREAD_TO_TSY_BID</stp>
        <stp>[USHY_Model_vs_462_04302013.xlsx]Model!R80C17_x0000__x0000_</stp>
        <stp>PX_BID</stp>
        <stp>154.5</stp>
        <tr r="Q80" s="8"/>
      </tp>
      <tp t="s">
        <v>US</v>
        <stp/>
        <stp>##V3_BDPV12</stp>
        <stp>431318AJ3 CORP</stp>
        <stp>CNTRY_OF_RISK</stp>
        <stp>[USHY_Model_vs_462_04302013.xlsx]Model!R62C8_x0000__x0000_</stp>
        <tr r="H62" s="8"/>
      </tp>
      <tp t="s">
        <v>US</v>
        <stp/>
        <stp>##V3_BDPV12</stp>
        <stp>053773AU1 CORP</stp>
        <stp>CNTRY_OF_RISK</stp>
        <stp>[USHY_Model_vs_462_04302013.xlsx]Model!R31C8_x0000_0</stp>
        <tr r="H31" s="8"/>
      </tp>
      <tp>
        <v>106.25</v>
        <stp/>
        <stp>##V3_BDPV12</stp>
        <stp>912909AG3 CORP</stp>
        <stp>PX_BID</stp>
        <stp>[USHY_Model_vs_462_04302013.xlsx]Model!R134C15_x0000__x0000_</stp>
        <tr r="O134" s="8"/>
      </tp>
      <tp>
        <v>103.25</v>
        <stp/>
        <stp>##V3_BDPV12</stp>
        <stp>896818AG6 CORP</stp>
        <stp>PX_BID</stp>
        <stp>[USHY_Model_vs_462_04302013.xlsx]Model!R121C15_x0000__x0000_</stp>
        <tr r="O121" s="8"/>
      </tp>
      <tp t="s">
        <v>US</v>
        <stp/>
        <stp>##V3_BDPV12</stp>
        <stp>25470XAJ4 CORP</stp>
        <stp>CNTRY_OF_RISK</stp>
        <stp>[USHY_Model_vs_462_04302013.xlsx]Model!R48C8_x0000_1</stp>
        <tr r="H48" s="8"/>
      </tp>
      <tp t="s">
        <v>NR</v>
        <stp/>
        <stp>##V3_BDPV12</stp>
        <stp>624758AD0 CORP</stp>
        <stp>RTG_SP_no_watch</stp>
        <stp>[USHY_Model_vs_462_04302013.xlsx]Model!R90C12_x0000__x0000_</stp>
        <tr r="L90" s="8"/>
      </tp>
      <tp t="s">
        <v>VEDLN</v>
        <stp/>
        <stp>##V3_BDPV12</stp>
        <stp>92241TAG7 CORP</stp>
        <stp>TICKER</stp>
        <stp>[USHY_Model_vs_462_04302013.xlsx]Model!R132C30_x0000__x0000_</stp>
        <tr r="AD132" s="8"/>
      </tp>
      <tp t="s">
        <v>US</v>
        <stp/>
        <stp>##V3_BDPV12</stp>
        <stp>06985PAH3 CORP</stp>
        <stp>CNTRY_OF_RISK</stp>
        <stp>[USHY_Model_vs_462_04302013.xlsx]Model!R22C8_x0000__x0000_</stp>
        <tr r="H22" s="8"/>
      </tp>
      <tp t="s">
        <v>#N/A Field Not Applicable</v>
        <stp/>
        <stp>##V3_BDPV12</stp>
        <stp>INTEL EQUITY</stp>
        <stp>CUR_MKT_CAP</stp>
        <stp>[USHY_Model_vs_462_04302013.xlsx]Model!R71C32_x0000__x0000_</stp>
        <tr r="AF71" s="8"/>
      </tp>
      <tp t="s">
        <v>SPH</v>
        <stp/>
        <stp>##V3_BDPV12</stp>
        <stp>864486AE5 CORP</stp>
        <stp>TICKER</stp>
        <stp>[USHY_Model_vs_462_04302013.xlsx]Model!R115C30_x0000__x0000_</stp>
        <tr r="AD115" s="8"/>
      </tp>
      <tp>
        <v>0.46250000000000002</v>
        <stp/>
        <stp>##V3_BDPV12</stp>
        <stp>35687MAT4 CORP</stp>
        <stp>INT_Acc</stp>
        <stp>[USHY_Model_vs_462_04302013.xlsx]Model!R58C23_x0000__x0000_</stp>
        <tr r="W58" s="8"/>
      </tp>
      <tp>
        <v>1.03333333</v>
        <stp/>
        <stp>##V3_BDPV12</stp>
        <stp>552953BX8 CORP</stp>
        <stp>INT_Acc</stp>
        <stp>[USHY_Model_vs_462_04302013.xlsx]Model!R84C23_x0000__x0000_</stp>
        <tr r="W84" s="8"/>
      </tp>
      <tp t="s">
        <v>US</v>
        <stp/>
        <stp>##V3_BDPV12</stp>
        <stp>59001AAN2 CORP</stp>
        <stp>CNTRY_OF_RISK</stp>
        <stp>[USHY_Model_vs_462_04302013.xlsx]Model!R87C8_x0000__x0000_</stp>
        <tr r="H87" s="8"/>
      </tp>
      <tp>
        <v>0.43406203617685185</v>
        <stp/>
        <stp>##V3_BDPV12</stp>
        <stp>109043AG4 CORP</stp>
        <stp>CNVX_BID</stp>
        <stp>[USHY_Model_vs_462_04302013.xlsx]Scraps!R13C19_x0000__x0000_</stp>
        <stp>PX_BID</stp>
        <stp>115</stp>
        <tr r="S13" s="11"/>
      </tp>
      <tp t="s">
        <v>#N/A N/A</v>
        <stp/>
        <stp>##V3_BDPV12</stp>
        <stp>15353Z  US EQUITY</stp>
        <stp>CUR_MKT_CAP</stp>
        <stp>[USHY_Model_vs_462_04302013.xlsx]Model!R68C31_x0000__x0000_</stp>
        <tr r="AE68" s="8"/>
      </tp>
      <tp>
        <v>5.7484012505787074</v>
        <stp/>
        <stp>##V3_BDPV12</stp>
        <stp>85375CBB6 CORP</stp>
        <stp>DUR_ADJ_BID</stp>
        <stp>[USHY_Model_vs_462_04302013.xlsx]Model!R114C18_x0000__x0000_</stp>
        <stp>PX_BID</stp>
        <stp>120.5</stp>
        <tr r="R114" s="8"/>
      </tp>
      <tp>
        <v>597.71343994140625</v>
        <stp/>
        <stp>##V3_BDPV12</stp>
        <stp>464592AN4 CORP</stp>
        <stp>SPREAD_TO_TSY_BID</stp>
        <stp>[USHY_Model_vs_462_04302013.xlsx]Model!R73C17_x0000__x0000_</stp>
        <stp>PX_BID</stp>
        <stp>110.2</stp>
        <tr r="Q73" s="8"/>
      </tp>
      <tp t="s">
        <v>AN</v>
        <stp/>
        <stp>##V3_BDPV12</stp>
        <stp>05329WAK8 CORP</stp>
        <stp>TICKER</stp>
        <stp>[USHY_Model_vs_462_04302013.xlsx]Scraps!R10C29_x0000__x0000_</stp>
        <tr r="AC10" s="11"/>
      </tp>
      <tp>
        <v>4.4311229000000001</v>
        <stp/>
        <stp>##V3_BDPV12</stp>
        <stp>88160QAB9 CORP</stp>
        <stp>YLD_CNV_BID</stp>
        <stp>[USHY_Model_vs_462_04302013.xlsx]Model!R123C16_x0000__x0000_</stp>
        <stp>PX_BID</stp>
        <stp>106.875</stp>
        <tr r="P123" s="8"/>
      </tp>
      <tp t="s">
        <v>US</v>
        <stp/>
        <stp>##V3_BDPV12</stp>
        <stp>570506AP0 CORP</stp>
        <stp>CNTRY_OF_RISK</stp>
        <stp>[USHY_Model_vs_462_04302013.xlsx]Model!R91C8_x0000__x0000_</stp>
        <tr r="H91" s="8"/>
      </tp>
      <tp t="s">
        <v>US</v>
        <stp/>
        <stp>##V3_BDPV12</stp>
        <stp>203372AH0 CORP</stp>
        <stp>CNTRY_OF_RISK</stp>
        <stp>[USHY_Model_vs_462_04302013.xlsx]Model!R43C8_x0000__x0000_</stp>
        <tr r="H43" s="8"/>
      </tp>
      <tp t="s">
        <v>US</v>
        <stp/>
        <stp>##V3_BDPV12</stp>
        <stp>165167CF2 CORP</stp>
        <stp>CNTRY_OF_RISK</stp>
        <stp>[USHY_Model_vs_462_04302013.xlsx]Model!R37C8_x0000__x0000_</stp>
        <tr r="H37" s="8"/>
      </tp>
      <tp t="s">
        <v>US</v>
        <stp/>
        <stp>##V3_BDPV12</stp>
        <stp>60877UBA4 CORP</stp>
        <stp>CNTRY_OF_RISK</stp>
        <stp>[USHY_Model_vs_462_04302013.xlsx]Model!R86C8_x0000__x0000_</stp>
        <tr r="H86" s="8"/>
      </tp>
      <tp t="s">
        <v>US</v>
        <stp/>
        <stp>##V3_BDPV12</stp>
        <stp>29273VAC4 CORP</stp>
        <stp>CNTRY_OF_RISK</stp>
        <stp>[USHY_Model_vs_462_04302013.xlsx]Model!R52C8_x0000__x0000_</stp>
        <tr r="H52" s="8"/>
      </tp>
      <tp t="s">
        <v>BB-</v>
        <stp/>
        <stp>##V3_BDPV12</stp>
        <stp>25470XAJ4 CORP</stp>
        <stp>RTG_SP_no_watch</stp>
        <stp>[USHY_Model_vs_462_04302013.xlsx]Model!R48C12_x0000__x0000_</stp>
        <tr r="L48" s="8"/>
      </tp>
      <tp t="s">
        <v>DE</v>
        <stp/>
        <stp>##V3_BDPV12</stp>
        <stp>35803QAA5 CORP</stp>
        <stp>CNTRY_OF_RISK</stp>
        <stp>[USHY_Model_vs_462_04302013.xlsx]Model!R56C8_x0000__x0000_</stp>
        <tr r="H56" s="8"/>
      </tp>
      <tp t="s">
        <v>URI</v>
        <stp/>
        <stp>##V3_BDPV12</stp>
        <stp>90321NAC6 CORP</stp>
        <stp>TICKER</stp>
        <stp>[USHY_Model_vs_462_04302013.xlsx]Model!R128C30_x0000__x0000_</stp>
        <tr r="AD128" s="8"/>
      </tp>
      <tp t="s">
        <v>US</v>
        <stp/>
        <stp>##V3_BDPV12</stp>
        <stp>44701QAX0 CORP</stp>
        <stp>CNTRY_OF_RISK</stp>
        <stp>[USHY_Model_vs_462_04302013.xlsx]Model!R68C8_x0000__x0000_</stp>
        <tr r="H68" s="8"/>
      </tp>
      <tp>
        <v>0.91666667000000002</v>
        <stp/>
        <stp>##V3_BDPV12</stp>
        <stp>018804AP9 CORP</stp>
        <stp>INT_Acc</stp>
        <stp>[USHY_Model_vs_462_04302013.xlsx]Model!R21C23_x0000__x0000_</stp>
        <tr r="W21" s="8"/>
      </tp>
      <tp t="s">
        <v>#N/A N/A</v>
        <stp/>
        <stp>##V3_BDPV12</stp>
        <stp>PDCN EQUITY</stp>
        <stp>CUR_MKT_CAP</stp>
        <stp>[USHY_Model_vs_462_04302013.xlsx]Model!R99C32_x0000__x0000_</stp>
        <tr r="AF99" s="8"/>
      </tp>
      <tp>
        <v>2.9463451451545657</v>
        <stp/>
        <stp>##V3_BDPV12</stp>
        <stp>81211KAR1 CORP</stp>
        <stp>DUR_ADJ_BID</stp>
        <stp>[USHY_Model_vs_462_04302013.xlsx]Model!R109C18_x0000__x0000_</stp>
        <stp>PX_BID</stp>
        <stp>116.125</stp>
        <tr r="R109" s="8"/>
      </tp>
      <tp>
        <v>10265484375</v>
        <stp/>
        <stp>##V3_BDPV12</stp>
        <stp>AES     US EQUITY</stp>
        <stp>CUR_MKT_CAP</stp>
        <stp>[USHY_Model_vs_462_04302013.xlsx]Scraps!R8C30_x0000__x0000_</stp>
        <tr r="AD8" s="11"/>
      </tp>
      <tp t="s">
        <v>US</v>
        <stp/>
        <stp>##V3_BDPV12</stp>
        <stp>549463AE7 CORP</stp>
        <stp>CNTRY_OF_RISK</stp>
        <stp>[USHY_Model_vs_462_04302013.xlsx]Model!R14C8_x0000_9</stp>
        <tr r="H14" s="8"/>
      </tp>
      <tp t="s">
        <v>US</v>
        <stp/>
        <stp>##V3_BDPV12</stp>
        <stp>428303AJ0 CORP</stp>
        <stp>CNTRY_OF_RISK</stp>
        <stp>[USHY_Model_vs_462_04302013.xlsx]Model!R69C8_x0000__x0000_</stp>
        <tr r="H69" s="8"/>
      </tp>
      <tp t="s">
        <v>BR</v>
        <stp/>
        <stp>##V3_BDPV12</stp>
        <stp>670849AA6 CORP</stp>
        <stp>CNTRY_OF_RISK</stp>
        <stp>[USHY_Model_vs_462_04302013.xlsx]Model!R96C8_x0000__x0000_</stp>
        <tr r="H96" s="8"/>
      </tp>
      <tp t="s">
        <v>US</v>
        <stp/>
        <stp>##V3_BDPV12</stp>
        <stp>345370BR0 CORP</stp>
        <stp>CNTRY_OF_RISK</stp>
        <stp>[USHY_Model_vs_462_04302013.xlsx]Model!R53C8_x0000__x0000_</stp>
        <tr r="H53" s="8"/>
      </tp>
      <tp t="s">
        <v>US</v>
        <stp/>
        <stp>##V3_BDPV12</stp>
        <stp>513075BB6 CORP</stp>
        <stp>CNTRY_OF_RISK</stp>
        <stp>[USHY_Model_vs_462_04302013.xlsx]Model!R78C8_x0000__x0000_</stp>
        <tr r="H78" s="8"/>
      </tp>
      <tp>
        <v>7.1060670503046781</v>
        <stp/>
        <stp>##V3_BDPV12</stp>
        <stp>XS0171797219 CORP</stp>
        <stp>YLD_CNV_BID</stp>
        <stp>[USHY_Model_vs_462_04302013.xlsx]Model!R70C16_x0000__x0000_</stp>
        <stp>PX_BID</stp>
        <stp>99.503</stp>
        <tr r="P70" s="8"/>
      </tp>
      <tp t="s">
        <v>BB-</v>
        <stp/>
        <stp>##V3_BDPV12</stp>
        <stp>1248EPBC6 CORP</stp>
        <stp>RTG_SP_no_watch</stp>
        <stp>[USHY_Model_vs_462_04302013.xlsx]Model!R39C12_x0000__x0000_</stp>
        <tr r="L39" s="8"/>
      </tp>
      <tp t="s">
        <v>BB</v>
        <stp/>
        <stp>##V3_BDPV12</stp>
        <stp>740212AC9 CORP</stp>
        <stp>RTG_SP_no_watch</stp>
        <stp>[USHY_Model_vs_462_04302013.xlsx]Model!R99C12_x0000__x0000_</stp>
        <tr r="L99" s="8"/>
      </tp>
      <tp t="s">
        <v>B-</v>
        <stp/>
        <stp>##V3_BDPV12</stp>
        <stp>001546AL4 CORP</stp>
        <stp>RTG_SP_no_watch</stp>
        <stp>[USHY_Model_vs_462_04302013.xlsx]Model!R10C12_x0000__x0000_</stp>
        <tr r="L10" s="8"/>
      </tp>
      <tp t="s">
        <v>CCC+</v>
        <stp/>
        <stp>##V3_BDPV12</stp>
        <stp>458204AM6 CORP</stp>
        <stp>RTG_SP_no_watch</stp>
        <stp>[USHY_Model_vs_462_04302013.xlsx]Model!R71C12_x0000__x0000_</stp>
        <tr r="L71" s="8"/>
      </tp>
      <tp t="s">
        <v>US</v>
        <stp/>
        <stp>##V3_BDPV12</stp>
        <stp>20605PAD3 CORP</stp>
        <stp>CNTRY_OF_RISK</stp>
        <stp>[USHY_Model_vs_462_04302013.xlsx]Model!R44C8_x0000__x0000_</stp>
        <tr r="H44" s="8"/>
      </tp>
      <tp t="s">
        <v>CCC+</v>
        <stp/>
        <stp>##V3_BDPV12</stp>
        <stp>55336TAC9 CORP</stp>
        <stp>RTG_SP_no_watch</stp>
        <stp>[USHY_Model_vs_462_04302013.xlsx]Model!R85C12_x0000__x0000_</stp>
        <tr r="L85" s="8"/>
      </tp>
      <tp>
        <v>-0.52143581964707275</v>
        <stp/>
        <stp>##V3_BDPV12</stp>
        <stp>903293AY4 CORP</stp>
        <stp>CNVX_OAS_BID</stp>
        <stp>[USHY_Model_vs_462_04302013.xlsx]Model!R130C19_x0000__x0000_</stp>
        <stp>PX_BID</stp>
        <stp>110.75</stp>
        <tr r="S130" s="8"/>
      </tp>
      <tp t="s">
        <v>#N/A Invalid Security</v>
        <stp/>
        <stp>##V3_BDPV12</stp>
        <stp>MCRON EQUITY</stp>
        <stp>CUR_MKT_CAP</stp>
        <stp>[USHY_Model_vs_462_04302013.xlsx]Model!R83C32_x0000__x0000_</stp>
        <tr r="AF83" s="8"/>
      </tp>
      <tp t="s">
        <v>LU</v>
        <stp/>
        <stp>##V3_BDPV12</stp>
        <stp>03754HAB0 CORP</stp>
        <stp>CNTRY_OF_RISK</stp>
        <stp>[USHY_Model_vs_462_04302013.xlsx]Model!R17C8_x0000__x0000_</stp>
        <tr r="H17" s="8"/>
      </tp>
      <tp>
        <v>0.375</v>
        <stp/>
        <stp>##V3_BDPV12</stp>
        <stp>03938LAP9 CORP</stp>
        <stp>INT_Acc</stp>
        <stp>[USHY_Model_vs_462_04302013.xlsx]Model!R88C23_x0000__x0000_</stp>
        <tr r="W88" s="8"/>
      </tp>
      <tp>
        <v>780.84271240234375</v>
        <stp/>
        <stp>##V3_BDPV12</stp>
        <stp>039380AC4 CORP</stp>
        <stp>SPREAD_TO_TSY_BID</stp>
        <stp>[USHY_Model_vs_462_04302013.xlsx]Model!R7C17_x0000__x0000_</stp>
        <stp>PX_BID</stp>
        <stp>90.75</stp>
        <tr r="Q7" s="8"/>
      </tp>
      <tp>
        <v>33006910156.25</v>
        <stp/>
        <stp>##V3_BDPV12</stp>
        <stp>AMT     US EQUITY</stp>
        <stp>CUR_MKT_CAP</stp>
        <stp>[USHY_Model_vs_462_04302013.xlsx]Scraps!R9C30_x0000__x0000_</stp>
        <tr r="AD9" s="11"/>
      </tp>
      <tp t="s">
        <v>US</v>
        <stp/>
        <stp>##V3_BDPV12</stp>
        <stp>436440AD3 CORP</stp>
        <stp>CNTRY_OF_RISK</stp>
        <stp>[USHY_Model_vs_462_04302013.xlsx]Model!R65C8_x0000__x0000_</stp>
        <tr r="H65" s="8"/>
      </tp>
      <tp t="s">
        <v>US</v>
        <stp/>
        <stp>##V3_BDPV12</stp>
        <stp>319963BH6 CORP</stp>
        <stp>CNTRY_OF_RISK</stp>
        <stp>[USHY_Model_vs_462_04302013.xlsx]Model!R54C8_x0000__x0000_</stp>
        <tr r="H54" s="8"/>
      </tp>
      <tp t="s">
        <v>US</v>
        <stp/>
        <stp>##V3_BDPV12</stp>
        <stp>624758AD0 CORP</stp>
        <stp>CNTRY_OF_RISK</stp>
        <stp>[USHY_Model_vs_462_04302013.xlsx]Model!R90C8_x0000__x0000_</stp>
        <tr r="H90" s="8"/>
      </tp>
      <tp t="s">
        <v>BB+</v>
        <stp/>
        <stp>##V3_BDPV12</stp>
        <stp>120111BL2 CORP</stp>
        <stp>RTG_SP_no_watch</stp>
        <stp>[USHY_Model_vs_462_04302013.xlsx]Model!R27C12_x0000__x0000_</stp>
        <tr r="L27" s="8"/>
      </tp>
      <tp t="s">
        <v>TXU</v>
        <stp/>
        <stp>##V3_BDPV12</stp>
        <stp>29269QAA5 CORP</stp>
        <stp>TICKER</stp>
        <stp>[USHY_Model_vs_462_04302013.xlsx]Model!R125C30_x0000__x0000_</stp>
        <tr r="AD125" s="8"/>
      </tp>
      <tp t="s">
        <v>BB-</v>
        <stp/>
        <stp>##V3_BDPV12</stp>
        <stp>431318AJ3 CORP</stp>
        <stp>RTG_SP_no_watch</stp>
        <stp>[USHY_Model_vs_462_04302013.xlsx]Model!R62C12_x0000__x0000_</stp>
        <tr r="L62" s="8"/>
      </tp>
      <tp t="s">
        <v>B</v>
        <stp/>
        <stp>##V3_BDPV12</stp>
        <stp>203372AH0 CORP</stp>
        <stp>RTG_SP_no_watch</stp>
        <stp>[USHY_Model_vs_462_04302013.xlsx]Model!R43C12_x0000__x0000_</stp>
        <tr r="L43" s="8"/>
      </tp>
      <tp t="s">
        <v>US</v>
        <stp/>
        <stp>##V3_BDPV12</stp>
        <stp>59870XAB6 CORP</stp>
        <stp>CNTRY_OF_RISK</stp>
        <stp>[USHY_Model_vs_462_04302013.xlsx]Model!R83C8_x0000__x0000_</stp>
        <tr r="H83" s="8"/>
      </tp>
      <tp>
        <v>5.7328468200813665E-2</v>
        <stp/>
        <stp>##V3_BDPV12</stp>
        <stp>629377BJ0 CORP</stp>
        <stp>CNVX_BID</stp>
        <stp>[USHY_Model_vs_462_04302013.xlsx]Model!R95C20_x0000__x0000_</stp>
        <stp>PX_BID</stp>
        <stp>113.75</stp>
        <tr r="T95" s="8"/>
      </tp>
      <tp t="s">
        <v>CCC+</v>
        <stp/>
        <stp>##V3_BDPV12</stp>
        <stp>428303AJ0 CORP</stp>
        <stp>RTG_SP_no_watch</stp>
        <stp>[USHY_Model_vs_462_04302013.xlsx]Model!R69C12_x0000__x0000_</stp>
        <tr r="L69" s="8"/>
      </tp>
      <tp t="s">
        <v>B</v>
        <stp/>
        <stp>##V3_BDPV12</stp>
        <stp>48666KAN9 CORP</stp>
        <stp>RTG_SP_no_watch</stp>
        <stp>[USHY_Model_vs_462_04302013.xlsx]Model!R76C12_x0000__x0000_</stp>
        <tr r="L76" s="8"/>
      </tp>
      <tp t="s">
        <v>SATS</v>
        <stp/>
        <stp>##V3_BDPV12</stp>
        <stp>444454AA0 CORP</stp>
        <stp>TICKER</stp>
        <stp>[USHY_Model_vs_462_04302013.xlsx]Model!R107C30_x0000__x0000_</stp>
        <tr r="AD107" s="8"/>
      </tp>
      <tp>
        <v>0.16589906885173025</v>
        <stp/>
        <stp>##V3_BDPV12</stp>
        <stp>210805DT1 CORP</stp>
        <stp>CNVX_OAS_BID</stp>
        <stp>[USHY_Model_vs_462_04302013.xlsx]Model!R127C19_x0000__x0000_</stp>
        <stp>PX_BID</stp>
        <stp>112.56</stp>
        <tr r="S127" s="8"/>
      </tp>
      <tp>
        <v>2.3958333299999999</v>
        <stp/>
        <stp>##V3_BDPV12</stp>
        <stp>570506AP0 CORP</stp>
        <stp>INT_Acc</stp>
        <stp>[USHY_Model_vs_462_04302013.xlsx]Model!R91C23_x0000__x0000_</stp>
        <tr r="W91" s="8"/>
      </tp>
      <tp t="s">
        <v>AES CORPORATION</v>
        <stp/>
        <stp>##V3_BDPV12</stp>
        <stp>00130HBN4 CORP</stp>
        <stp>ISSUER</stp>
        <stp>[USHY_Model_vs_462_04302013.xlsx]Scraps!R8C6_x0000__x0000_</stp>
        <tr r="F8" s="11"/>
      </tp>
      <tp t="s">
        <v>US</v>
        <stp/>
        <stp>##V3_BDPV12</stp>
        <stp>29977HAB6 CORP</stp>
        <stp>CNTRY_OF_RISK</stp>
        <stp>[USHY_Model_vs_462_04302013.xlsx]Model!R51C8_x0000__x0000_</stp>
        <tr r="H51" s="8"/>
      </tp>
      <tp t="s">
        <v>US</v>
        <stp/>
        <stp>##V3_BDPV12</stp>
        <stp>18911MAD3 CORP</stp>
        <stp>CNTRY_OF_RISK</stp>
        <stp>[USHY_Model_vs_462_04302013.xlsx]Model!R41C8_x0000__x0000_</stp>
        <tr r="H41" s="8"/>
      </tp>
      <tp t="s">
        <v>AU</v>
        <stp/>
        <stp>##V3_BDPV12</stp>
        <stp>30251GAC1 CORP</stp>
        <stp>CNTRY_OF_RISK</stp>
        <stp>[USHY_Model_vs_462_04302013.xlsx]Model!R57C8_x0000__x0000_</stp>
        <tr r="H57" s="8"/>
      </tp>
      <tp t="s">
        <v>#N/A N/A</v>
        <stp/>
        <stp>##V3_BDPV12</stp>
        <stp>7104Z   US EQUITY</stp>
        <stp>CUR_MKT_CAP</stp>
        <stp>[USHY_Model_vs_462_04302013.xlsx]Model!R27C31_x0000__x0000_</stp>
        <tr r="AE27" s="8"/>
      </tp>
      <tp>
        <v>5.4813263000000001</v>
        <stp/>
        <stp>##V3_BDPV12</stp>
        <stp>723456AN9 CORP</stp>
        <stp>YLD_CNV_BID</stp>
        <stp>[USHY_Model_vs_462_04302013.xlsx]Model!R100C16_x0000__x0000_</stp>
        <stp>PX_BID</stp>
        <stp>110.125</stp>
        <tr r="P100" s="8"/>
      </tp>
      <tp t="s">
        <v>MTH</v>
        <stp/>
        <stp>##V3_BDPV12</stp>
        <stp>59001AAN2 CORP</stp>
        <stp>TICKER</stp>
        <stp>[USHY_Model_vs_462_04302013.xlsx]Scraps!R15C29_x0000__x0000_</stp>
        <tr r="AC15" s="11"/>
      </tp>
      <tp t="s">
        <v>CA</v>
        <stp/>
        <stp>##V3_BDPV12</stp>
        <stp>097751BF7 CORP</stp>
        <stp>CNTRY_OF_RISK</stp>
        <stp>[USHY_Model_vs_462_04302013.xlsx]Model!R23C8_x0000_0</stp>
        <tr r="H23" s="8"/>
      </tp>
      <tp t="s">
        <v>US</v>
        <stp/>
        <stp>##V3_BDPV12</stp>
        <stp>428040CG2 CORP</stp>
        <stp>CNTRY_OF_RISK</stp>
        <stp>[USHY_Model_vs_462_04302013.xlsx]Model!R67C8_x0000_3</stp>
        <tr r="H67" s="8"/>
      </tp>
      <tp t="s">
        <v>US</v>
        <stp/>
        <stp>##V3_BDPV12</stp>
        <stp>014477AM5 CORP</stp>
        <stp>CNTRY_OF_RISK</stp>
        <stp>[USHY_Model_vs_462_04302013.xlsx]Model!R20C8_x0000__x0000_</stp>
        <tr r="H20" s="8"/>
      </tp>
      <tp t="s">
        <v>LU</v>
        <stp/>
        <stp>##V3_BDPV12</stp>
        <stp>458204AM6 CORP</stp>
        <stp>CNTRY_OF_RISK</stp>
        <stp>[USHY_Model_vs_462_04302013.xlsx]Model!R71C8_x0000__x0000_</stp>
        <tr r="H71" s="8"/>
      </tp>
      <tp t="s">
        <v>US</v>
        <stp/>
        <stp>##V3_BDPV12</stp>
        <stp>120111BL2 CORP</stp>
        <stp>CNTRY_OF_RISK</stp>
        <stp>[USHY_Model_vs_462_04302013.xlsx]Model!R27C8_x0000__x0000_</stp>
        <tr r="H27" s="8"/>
      </tp>
      <tp t="s">
        <v>B</v>
        <stp/>
        <stp>##V3_BDPV12</stp>
        <stp>18451QAH1 CORP</stp>
        <stp>RTG_SP_no_watch</stp>
        <stp>[USHY_Model_vs_462_04302013.xlsx]Model!R35C12_x0000__x0000_</stp>
        <tr r="L35" s="8"/>
      </tp>
      <tp>
        <v>111.2</v>
        <stp/>
        <stp>##V3_BDPV12</stp>
        <stp>78442FEL8 CORP</stp>
        <stp>PX_BID</stp>
        <stp>[USHY_Model_vs_462_04302013.xlsx]Model!R113C15_x0000__x0000_</stp>
        <tr r="O113" s="8"/>
      </tp>
      <tp t="s">
        <v>STZ</v>
        <stp/>
        <stp>##V3_BDPV12</stp>
        <stp>21036PAF5 CORP</stp>
        <stp>TICKER</stp>
        <stp>[USHY_Model_vs_462_04302013.xlsx]Model!R118C30_x0000__x0000_</stp>
        <tr r="AD118" s="8"/>
      </tp>
      <tp t="s">
        <v>SPF</v>
        <stp/>
        <stp>##V3_BDPV12</stp>
        <stp>85375CBB6 CORP</stp>
        <stp>TICKER</stp>
        <stp>[USHY_Model_vs_462_04302013.xlsx]Model!R114C30_x0000__x0000_</stp>
        <tr r="AD114" s="8"/>
      </tp>
      <tp t="s">
        <v>CC</v>
        <stp/>
        <stp>##V3_BDPV12</stp>
        <stp>60877UBA4 CORP</stp>
        <stp>RTG_SP_no_watch</stp>
        <stp>[USHY_Model_vs_462_04302013.xlsx]Model!R86C12_x0000__x0000_</stp>
        <tr r="L86" s="8"/>
      </tp>
      <tp t="s">
        <v>BB</v>
        <stp/>
        <stp>##V3_BDPV12</stp>
        <stp>466112AH2 CORP</stp>
        <stp>RTG_SP_no_watch</stp>
        <stp>[USHY_Model_vs_462_04302013.xlsx]Model!R75C12_x0000__x0000_</stp>
        <tr r="L75" s="8"/>
      </tp>
      <tp t="s">
        <v>ST</v>
        <stp/>
        <stp>##V3_BDPV12</stp>
        <stp>81725WAG8 CORP</stp>
        <stp>TICKER</stp>
        <stp>[USHY_Model_vs_462_04302013.xlsx]Model!R116C30_x0000__x0000_</stp>
        <tr r="AD116" s="8"/>
      </tp>
      <tp t="s">
        <v>BB</v>
        <stp/>
        <stp>##V3_BDPV12</stp>
        <stp>247916AC3 CORP</stp>
        <stp>RTG_SP_no_watch</stp>
        <stp>[USHY_Model_vs_462_04302013.xlsx]Model!R49C12_x0000__x0000_</stp>
        <tr r="L49" s="8"/>
      </tp>
      <tp>
        <v>112.5</v>
        <stp/>
        <stp>##V3_BDPV12</stp>
        <stp>726505AL4 CORP</stp>
        <stp>PX_BID</stp>
        <stp>[USHY_Model_vs_462_04302013.xlsx]Model!R102C15_x0000__x0000_</stp>
        <tr r="O102" s="8"/>
      </tp>
      <tp t="s">
        <v>#N/A Invalid Security</v>
        <stp/>
        <stp>##V3_BDPV12</stp>
        <stp>ALUFP EQUITY</stp>
        <stp>CUR_MKT_CAP</stp>
        <stp>[USHY_Model_vs_462_04302013.xlsx]Model!R14C32_x0000__x0000_</stp>
        <tr r="AF14" s="8"/>
      </tp>
      <tp>
        <v>103.80800000000001</v>
        <stp/>
        <stp>##V3_BDPV12</stp>
        <stp>038521AL4 CORP</stp>
        <stp>PX_BID</stp>
        <stp>[USHY_Model_vs_462_04302013.xlsx]Model!R104C15_x0000__x0000_</stp>
        <tr r="O104" s="8"/>
      </tp>
      <tp>
        <v>5.8860318627040623E-2</v>
        <stp/>
        <stp>##V3_BDPV12</stp>
        <stp>44701QAX0 CORP</stp>
        <stp>CNVX_BID</stp>
        <stp>[USHY_Model_vs_462_04302013.xlsx]Model!R68C20_x0000__x0000_</stp>
        <stp>PX_BID</stp>
        <stp>114.688</stp>
        <tr r="T68" s="8"/>
      </tp>
      <tp t="s">
        <v>US</v>
        <stp/>
        <stp>##V3_BDPV12</stp>
        <stp>63934EAM0 CORP</stp>
        <stp>CNTRY_OF_RISK</stp>
        <stp>[USHY_Model_vs_462_04302013.xlsx]Model!R92C8_x0000__x0000_</stp>
        <tr r="H92" s="8"/>
      </tp>
      <tp>
        <v>4.12083333</v>
        <stp/>
        <stp>##V3_BDPV12</stp>
        <stp>53079EAR5 CORP</stp>
        <stp>INT_Acc</stp>
        <stp>[USHY_Model_vs_462_04302013.xlsx]Model!R80C23_x0000__x0000_</stp>
        <tr r="W80" s="8"/>
      </tp>
      <tp t="s">
        <v>#N/A Invalid Override</v>
        <stp/>
        <stp>##V3_BDPV12</stp>
        <stp>110394AB9 CORP</stp>
        <stp>SPREAD_TO_TSY_BID</stp>
        <stp>[USHY_Model_vs_462_04302013.xlsx]Scraps!R12C16_x0000__x0000_</stp>
        <stp>PX_BID</stp>
        <stp>#N/A N/A</stp>
        <tr r="P12" s="11"/>
      </tp>
      <tp>
        <v>1.0621646477418483</v>
        <stp/>
        <stp>##V3_BDPV12</stp>
        <stp>XS0408620721 CORP</stp>
        <stp>CNVX_OAS_BID</stp>
        <stp>[USHY_Model_vs_462_04302013.xlsx]Model!R82C19_x0000__x0000_</stp>
        <stp>PX_BID</stp>
        <stp>150.45599999999999</stp>
        <tr r="S82" s="8"/>
      </tp>
      <tp>
        <v>2.9294539989158788E-2</v>
        <stp/>
        <stp>##V3_BDPV12</stp>
        <stp>458665AR7 CORP</stp>
        <stp>CNVX_BID</stp>
        <stp>[USHY_Model_vs_462_04302013.xlsx]Scraps!R21C19_x0000__x0000_</stp>
        <stp>PX_BID</stp>
        <stp>110</stp>
        <tr r="S21" s="11"/>
      </tp>
      <tp>
        <v>0.37704885836245289</v>
        <stp/>
        <stp>##V3_BDPV12</stp>
        <stp>00130HBN4 CORP</stp>
        <stp>CNVX_OAS_BID</stp>
        <stp>[USHY_Model_vs_462_04302013.xlsx]Scraps!R8C18_x0000__x0000_</stp>
        <stp>PX_BID</stp>
        <stp>121.75</stp>
        <tr r="R8" s="11"/>
      </tp>
      <tp>
        <v>4.5592119000000002</v>
        <stp/>
        <stp>##V3_BDPV12</stp>
        <stp>48666KAN9 CORP</stp>
        <stp>YLD_CNV_BID</stp>
        <stp>[USHY_Model_vs_462_04302013.xlsx]Model!R76C16_x0000__x0000_</stp>
        <stp>PX_BID</stp>
        <stp>112.15000000000001</stp>
        <tr r="P76" s="8"/>
      </tp>
      <tp>
        <v>5.6078077000000004</v>
        <stp/>
        <stp>##V3_BDPV12</stp>
        <stp>78442FEL8 CORP</stp>
        <stp>YLD_CNV_BID</stp>
        <stp>[USHY_Model_vs_462_04302013.xlsx]Model!R113C16_x0000__x0000_</stp>
        <stp>PX_BID</stp>
        <stp>111.2</stp>
        <tr r="P113" s="8"/>
      </tp>
      <tp>
        <v>0.36303134430165462</v>
        <stp/>
        <stp>##V3_BDPV12</stp>
        <stp>007903AU1 CORP</stp>
        <stp>CNVX_BID</stp>
        <stp>[USHY_Model_vs_462_04302013.xlsx]Scraps!R7C19_x0000__x0000_</stp>
        <stp>PX_BID</stp>
        <stp>98.25</stp>
        <tr r="S7" s="11"/>
      </tp>
      <tp>
        <v>6801329589.84375</v>
        <stp/>
        <stp>##V3_BDPV12</stp>
        <stp>MGM EQUITY</stp>
        <stp>CUR_MKT_CAP</stp>
        <stp>[USHY_Model_vs_462_04302013.xlsx]Model!R84C32_x0000__x0000_</stp>
        <tr r="AF84" s="8"/>
      </tp>
      <tp>
        <v>1754418212.890625</v>
        <stp/>
        <stp>##V3_BDPV12</stp>
        <stp>MTH EQUITY</stp>
        <stp>CUR_MKT_CAP</stp>
        <stp>[USHY_Model_vs_462_04302013.xlsx]Model!R87C32_x0000__x0000_</stp>
        <tr r="AF87" s="8"/>
      </tp>
      <tp t="s">
        <v>US</v>
        <stp/>
        <stp>##V3_BDPV12</stp>
        <stp>629377BJ0 CORP</stp>
        <stp>CNTRY_OF_RISK</stp>
        <stp>[USHY_Model_vs_462_04302013.xlsx]Model!R95C8_x0000_0</stp>
        <tr r="H95" s="8"/>
      </tp>
      <tp t="s">
        <v>US</v>
        <stp/>
        <stp>##V3_BDPV12</stp>
        <stp>591709AL4 CORP</stp>
        <stp>CNTRY_OF_RISK</stp>
        <stp>[USHY_Model_vs_462_04302013.xlsx]Model!R98C8_x0000_9</stp>
        <tr r="H98" s="8"/>
      </tp>
      <tp t="s">
        <v>US</v>
        <stp/>
        <stp>##V3_BDPV12</stp>
        <stp>184502AA0 CORP</stp>
        <stp>CNTRY_OF_RISK</stp>
        <stp>[USHY_Model_vs_462_04302013.xlsx]Model!R33C8_x0000__x0000_</stp>
        <tr r="H33" s="8"/>
      </tp>
      <tp t="s">
        <v>US</v>
        <stp/>
        <stp>##V3_BDPV12</stp>
        <stp>131347BS4 CORP</stp>
        <stp>CNTRY_OF_RISK</stp>
        <stp>[USHY_Model_vs_462_04302013.xlsx]Model!R42C8_x0000_2</stp>
        <tr r="H42" s="8"/>
      </tp>
      <tp t="s">
        <v>US</v>
        <stp/>
        <stp>##V3_BDPV12</stp>
        <stp>440543AP1 CORP</stp>
        <stp>CNTRY_OF_RISK</stp>
        <stp>[USHY_Model_vs_462_04302013.xlsx]Model!R66C8_x0000__x0000_</stp>
        <tr r="H66" s="8"/>
      </tp>
      <tp>
        <v>3.8286360364076173</v>
        <stp/>
        <stp>##V3_BDPV12</stp>
        <stp>XS0365314284 CORP</stp>
        <stp>YLD_CNV_BID</stp>
        <stp>[USHY_Model_vs_462_04302013.xlsx]Model!R9C16_x0000__x0000_</stp>
        <stp>PX_BID</stp>
        <stp>121.84099999999999</stp>
        <tr r="P9" s="8"/>
      </tp>
      <tp t="s">
        <v>BBG</v>
        <stp/>
        <stp>##V3_BDPV12</stp>
        <stp>06846NAC8 CORP</stp>
        <stp>Ticker</stp>
        <stp>[USHY_Model_vs_462_04302013.xlsx]Scraps!R11C5_x0000__x0000_</stp>
        <tr r="E11" s="11"/>
      </tp>
      <tp t="s">
        <v>B-</v>
        <stp/>
        <stp>##V3_BDPV12</stp>
        <stp>59870XAB6 CORP</stp>
        <stp>RTG_SP_no_watch</stp>
        <stp>[USHY_Model_vs_462_04302013.xlsx]Model!R83C12_x0000__x0000_</stp>
        <tr r="L83" s="8"/>
      </tp>
      <tp t="s">
        <v>US</v>
        <stp/>
        <stp>##V3_BDPV12</stp>
        <stp>18451QAH1 CORP</stp>
        <stp>CNTRY_OF_RISK</stp>
        <stp>[USHY_Model_vs_462_04302013.xlsx]Model!R35C8_x0000_0</stp>
        <tr r="H35" s="8"/>
      </tp>
      <tp>
        <v>110.125</v>
        <stp/>
        <stp>##V3_BDPV12</stp>
        <stp>723456AN9 CORP</stp>
        <stp>PX_BID</stp>
        <stp>[USHY_Model_vs_462_04302013.xlsx]Model!R100C15_x0000__x0000_</stp>
        <tr r="O100" s="8"/>
      </tp>
      <tp t="s">
        <v>US</v>
        <stp/>
        <stp>##V3_BDPV12</stp>
        <stp>42330PAA5 CORP</stp>
        <stp>CNTRY_OF_RISK</stp>
        <stp>[USHY_Model_vs_462_04302013.xlsx]Model!R63C8_x0000__x0000_</stp>
        <tr r="H63" s="8"/>
      </tp>
      <tp t="s">
        <v>USCOAT</v>
        <stp/>
        <stp>##V3_BDPV12</stp>
        <stp>90347CAA4 CORP</stp>
        <stp>TICKER</stp>
        <stp>[USHY_Model_vs_462_04302013.xlsx]Model!R129C30_x0000__x0000_</stp>
        <tr r="AD129" s="8"/>
      </tp>
      <tp>
        <v>0.47820573324652255</v>
        <stp/>
        <stp>##V3_BDPV12</stp>
        <stp>35803QAA5 CORP</stp>
        <stp>CNVX_BID</stp>
        <stp>[USHY_Model_vs_462_04302013.xlsx]Model!R56C20_x0000__x0000_</stp>
        <stp>PX_BID</stp>
        <stp>112.75</stp>
        <tr r="T56" s="8"/>
      </tp>
      <tp>
        <v>114.5</v>
        <stp/>
        <stp>##V3_BDPV12</stp>
        <stp>21036PAH1 CORP</stp>
        <stp>PX_BID</stp>
        <stp>[USHY_Model_vs_462_04302013.xlsx]Model!R117C15_x0000__x0000_</stp>
        <tr r="O117" s="8"/>
      </tp>
      <tp>
        <v>6.0795078814333117E-2</v>
        <stp/>
        <stp>##V3_BDPV12</stp>
        <stp>06846NAC8 CORP</stp>
        <stp>CNVX_BID</stp>
        <stp>[USHY_Model_vs_462_04302013.xlsx]Model!R24C20_x0000__x0000_</stp>
        <stp>PX_BID</stp>
        <stp>109.27</stp>
        <tr r="T24" s="8"/>
      </tp>
      <tp t="s">
        <v>TILE</v>
        <stp/>
        <stp>##V3_BDPV12</stp>
        <stp>458665AR7 CORP</stp>
        <stp>Ticker</stp>
        <stp>[USHY_Model_vs_462_04302013.xlsx]Scraps!R21C5_x0000__x0000_</stp>
        <tr r="E21" s="11"/>
      </tp>
      <tp t="s">
        <v>US</v>
        <stp/>
        <stp>##V3_BDPV12</stp>
        <stp>40412CAB7 CORP</stp>
        <stp>CNTRY_OF_RISK</stp>
        <stp>[USHY_Model_vs_462_04302013.xlsx]Model!R61C8_x0000__x0000_</stp>
        <tr r="H61" s="8"/>
      </tp>
      <tp>
        <v>1.88472222</v>
        <stp/>
        <stp>##V3_BDPV12</stp>
        <stp>69073TAP8 CORP</stp>
        <stp>INT_Acc</stp>
        <stp>[USHY_Model_vs_462_04302013.xlsx]Model!R97C23_x0000__x0000_</stp>
        <tr r="W97" s="8"/>
      </tp>
      <tp t="s">
        <v>LU</v>
        <stp/>
        <stp>##V3_BDPV12</stp>
        <stp>03938LAP9 CORP</stp>
        <stp>CNTRY_OF_RISK</stp>
        <stp>[USHY_Model_vs_462_04302013.xlsx]Model!R88C8_x0000__x0000_</stp>
        <tr r="H88" s="8"/>
      </tp>
      <tp>
        <v>0.63529038410184391</v>
        <stp/>
        <stp>##V3_BDPV12</stp>
        <stp>247367AX3 CORP</stp>
        <stp>CNVX_BID</stp>
        <stp>[USHY_Model_vs_462_04302013.xlsx]Model!R47C20_x0000__x0000_</stp>
        <stp>PX_BID</stp>
        <stp>111.625</stp>
        <tr r="T47" s="8"/>
      </tp>
      <tp>
        <v>1.1499999999999999</v>
        <stp/>
        <stp>##V3_BDPV12</stp>
        <stp>44701QAX0 CORP</stp>
        <stp>INT_Acc</stp>
        <stp>[USHY_Model_vs_462_04302013.xlsx]Model!R68C23_x0000__x0000_</stp>
        <tr r="W68" s="8"/>
      </tp>
      <tp t="s">
        <v>US</v>
        <stp/>
        <stp>##V3_BDPV12</stp>
        <stp>12543DAQ3 CORP</stp>
        <stp>CNTRY_OF_RISK</stp>
        <stp>[USHY_Model_vs_462_04302013.xlsx]Model!R45C8_x0000_9</stp>
        <tr r="H45" s="8"/>
      </tp>
      <tp t="s">
        <v>B-</v>
        <stp/>
        <stp>##V3_BDPV12</stp>
        <stp>039380AC4 CORP</stp>
        <stp>RTG_SP_no_watch</stp>
        <stp>[USHY_Model_vs_462_04302013.xlsx]Model!R7C12_x0000_1</stp>
        <tr r="L7" s="8"/>
      </tp>
      <tp>
        <v>4344710937.5</v>
        <stp/>
        <stp>##V3_BDPV12</stp>
        <stp>PCS EQUITY</stp>
        <stp>CUR_MKT_CAP</stp>
        <stp>[USHY_Model_vs_462_04302013.xlsx]Model!R98C32_x0000__x0000_</stp>
        <tr r="AF98" s="8"/>
      </tp>
      <tp>
        <v>4.6948096885456856</v>
        <stp/>
        <stp>##V3_BDPV12</stp>
        <stp>893647AQ0 CORP</stp>
        <stp>DUR_ADJ_BID</stp>
        <stp>[USHY_Model_vs_462_04302013.xlsx]Model!R119C18_x0000__x0000_</stp>
        <stp>PX_BID</stp>
        <stp>106.125</stp>
        <tr r="R119" s="8"/>
      </tp>
      <tp>
        <v>3.474090039580485</v>
        <stp/>
        <stp>##V3_BDPV12</stp>
        <stp>983130AT2 CORP</stp>
        <stp>DUR_ADJ_BID</stp>
        <stp>[USHY_Model_vs_462_04302013.xlsx]Model!R133C18_x0000__x0000_</stp>
        <stp>PX_BID</stp>
        <stp>108.325</stp>
        <tr r="R133" s="8"/>
      </tp>
      <tp>
        <v>110.25</v>
        <stp/>
        <stp>##V3_BDPV12</stp>
        <stp>05329WAK8 CORP</stp>
        <stp>PX_BID</stp>
        <stp>[USHY_Model_vs_462_04302013.xlsx]Scraps!R10C14_x0000__x0000_</stp>
        <tr r="N10" s="11"/>
      </tp>
      <tp>
        <v>9058339843.75</v>
        <stp/>
        <stp>##V3_BDPV12</stp>
        <stp>NRG EQUITY</stp>
        <stp>CUR_MKT_CAP</stp>
        <stp>[USHY_Model_vs_462_04302013.xlsx]Model!R95C32_x0000__x0000_</stp>
        <tr r="AF95" s="8"/>
      </tp>
      <tp>
        <v>4414243164.0625</v>
        <stp/>
        <stp>##V3_BDPV12</stp>
        <stp>NCR EQUITY</stp>
        <stp>CUR_MKT_CAP</stp>
        <stp>[USHY_Model_vs_462_04302013.xlsx]Model!R93C32_x0000__x0000_</stp>
        <tr r="AF93" s="8"/>
      </tp>
      <tp>
        <v>928120422.36328125</v>
        <stp/>
        <stp>##V3_BDPV12</stp>
        <stp>MWA EQUITY</stp>
        <stp>CUR_MKT_CAP</stp>
        <stp>[USHY_Model_vs_462_04302013.xlsx]Model!R90C32_x0000__x0000_</stp>
        <tr r="AF90" s="8"/>
      </tp>
      <tp>
        <v>2642187255.859375</v>
        <stp/>
        <stp>##V3_BDPV12</stp>
        <stp>NAV EQUITY</stp>
        <stp>CUR_MKT_CAP</stp>
        <stp>[USHY_Model_vs_462_04302013.xlsx]Model!R92C32_x0000__x0000_</stp>
        <tr r="AF92" s="8"/>
      </tp>
      <tp>
        <v>9335969726.5625</v>
        <stp/>
        <stp>##V3_BDPV12</stp>
        <stp>MWE EQUITY</stp>
        <stp>CUR_MKT_CAP</stp>
        <stp>[USHY_Model_vs_462_04302013.xlsx]Model!R91C32_x0000__x0000_</stp>
        <tr r="AF91" s="8"/>
      </tp>
      <tp t="s">
        <v>US</v>
        <stp/>
        <stp>##V3_BDPV12</stp>
        <stp>382550BB6 CORP</stp>
        <stp>CNTRY_OF_RISK</stp>
        <stp>[USHY_Model_vs_462_04302013.xlsx]Model!R60C8_x0000_5</stp>
        <tr r="H60" s="8"/>
      </tp>
      <tp t="s">
        <v>US</v>
        <stp/>
        <stp>##V3_BDPV12</stp>
        <stp>058498AQ9 CORP</stp>
        <stp>CNTRY_OF_RISK</stp>
        <stp>[USHY_Model_vs_462_04302013.xlsx]Model!R26C8_x0000__x0000_</stp>
        <tr r="H26" s="8"/>
      </tp>
      <tp t="s">
        <v>US</v>
        <stp/>
        <stp>##V3_BDPV12</stp>
        <stp>247916AC3 CORP</stp>
        <stp>CNTRY_OF_RISK</stp>
        <stp>[USHY_Model_vs_462_04302013.xlsx]Model!R49C8_x0000__x0000_</stp>
        <tr r="H49" s="8"/>
      </tp>
      <tp t="s">
        <v>US</v>
        <stp/>
        <stp>##V3_BDPV12</stp>
        <stp>001546AL4 CORP</stp>
        <stp>CNTRY_OF_RISK</stp>
        <stp>[USHY_Model_vs_462_04302013.xlsx]Model!R10C8_x0000__x0000_</stp>
        <tr r="H10" s="8"/>
      </tp>
      <tp>
        <v>0.30726537802689752</v>
        <stp/>
        <stp>##V3_BDPV12</stp>
        <stp>127693AG4 CORP</stp>
        <stp>CNVX_BID</stp>
        <stp>[USHY_Model_vs_462_04302013.xlsx]Model!R46C20_x0000__x0000_</stp>
        <stp>PX_BID</stp>
        <stp>97.75</stp>
        <tr r="T46" s="8"/>
      </tp>
      <tp t="s">
        <v>BGG</v>
        <stp/>
        <stp>##V3_BDPV12</stp>
        <stp>109043AG4 CORP</stp>
        <stp>Ticker</stp>
        <stp>[USHY_Model_vs_462_04302013.xlsx]Scraps!R13C5_x0000__x0000_</stp>
        <tr r="E13" s="11"/>
      </tp>
      <tp t="s">
        <v>US</v>
        <stp/>
        <stp>##V3_BDPV12</stp>
        <stp>02076XAC6 CORP</stp>
        <stp>CNTRY_OF_RISK</stp>
        <stp>[USHY_Model_vs_462_04302013.xlsx]Model!R16C8_x0000__x0000_</stp>
        <tr r="H16" s="8"/>
      </tp>
      <tp t="s">
        <v>SHAEFF</v>
        <stp/>
        <stp>##V3_BDPV12</stp>
        <stp>806261AE3 CORP</stp>
        <stp>TICKER</stp>
        <stp>[USHY_Model_vs_462_04302013.xlsx]Model!R111C30_x0000__x0000_</stp>
        <tr r="AD111" s="8"/>
      </tp>
      <tp t="s">
        <v>POST</v>
        <stp/>
        <stp>##V3_BDPV12</stp>
        <stp>737446AB0 CORP</stp>
        <stp>TICKER</stp>
        <stp>[USHY_Model_vs_462_04302013.xlsx]Model!R101C30_x0000__x0000_</stp>
        <tr r="AD101" s="8"/>
      </tp>
      <tp>
        <v>2.995966968734716E-2</v>
        <stp/>
        <stp>##V3_BDPV12</stp>
        <stp>18911MAD3 CORP</stp>
        <stp>CNVX_BID</stp>
        <stp>[USHY_Model_vs_462_04302013.xlsx]Model!R41C20_x0000__x0000_</stp>
        <stp>PX_BID</stp>
        <stp>109.75</stp>
        <tr r="T41" s="8"/>
      </tp>
      <tp>
        <v>8.7202702994602588E-2</v>
        <stp/>
        <stp>##V3_BDPV12</stp>
        <stp>29977HAB6 CORP</stp>
        <stp>CNVX_BID</stp>
        <stp>[USHY_Model_vs_462_04302013.xlsx]Model!R51C20_x0000__x0000_</stp>
        <stp>PX_BID</stp>
        <stp>116.75</stp>
        <tr r="T51" s="8"/>
      </tp>
      <tp t="s">
        <v>TLLP</v>
        <stp/>
        <stp>##V3_BDPV12</stp>
        <stp>88160QAB9 CORP</stp>
        <stp>TICKER</stp>
        <stp>[USHY_Model_vs_462_04302013.xlsx]Model!R123C30_x0000__x0000_</stp>
        <tr r="AD123" s="8"/>
      </tp>
      <tp>
        <v>113.75</v>
        <stp/>
        <stp>##V3_BDPV12</stp>
        <stp>82088KAB4 CORP</stp>
        <stp>PX_BID</stp>
        <stp>[USHY_Model_vs_462_04302013.xlsx]Model!R112C15_x0000__x0000_</stp>
        <tr r="O112" s="8"/>
      </tp>
      <tp t="s">
        <v>CCC+</v>
        <stp/>
        <stp>##V3_BDPV12</stp>
        <stp>464592AN4 CORP</stp>
        <stp>RTG_SP_no_watch</stp>
        <stp>[USHY_Model_vs_462_04302013.xlsx]Model!R73C12_x0000__x0000_</stp>
        <tr r="L73" s="8"/>
      </tp>
      <tp>
        <v>2.25799444</v>
        <stp/>
        <stp>##V3_BDPV12</stp>
        <stp>247367AX3 CORP</stp>
        <stp>INT_Acc</stp>
        <stp>[USHY_Model_vs_462_04302013.xlsx]Model!R47C23_x0000__x0000_</stp>
        <tr r="W47" s="8"/>
      </tp>
      <tp t="s">
        <v>US</v>
        <stp/>
        <stp>##V3_BDPV12</stp>
        <stp>35687MAT4 CORP</stp>
        <stp>CNTRY_OF_RISK</stp>
        <stp>[USHY_Model_vs_462_04302013.xlsx]Model!R58C8_x0000__x0000_</stp>
        <tr r="H58" s="8"/>
      </tp>
      <tp>
        <v>0.16948406981207373</v>
        <stp/>
        <stp>##V3_BDPV12</stp>
        <stp>23918KAP3 CORP</stp>
        <stp>CNVX_BID</stp>
        <stp>[USHY_Model_vs_462_04302013.xlsx]Model!R50C20_x0000__x0000_</stp>
        <stp>PX_BID</stp>
        <stp>107.25</stp>
        <tr r="T50" s="8"/>
      </tp>
      <tp>
        <v>2.1680296986385743</v>
        <stp/>
        <stp>##V3_BDPV12</stp>
        <stp>03938LAP9 CORP</stp>
        <stp>CNVX_BID</stp>
        <stp>[USHY_Model_vs_462_04302013.xlsx]Model!R88C20_x0000__x0000_</stp>
        <stp>PX_BID</stp>
        <stp>105.25</stp>
        <tr r="T88" s="8"/>
      </tp>
      <tp>
        <v>1.24583333</v>
        <stp/>
        <stp>##V3_BDPV12</stp>
        <stp>46284PAP9 CORP</stp>
        <stp>INT_Acc</stp>
        <stp>[USHY_Model_vs_462_04302013.xlsx]Model!R72C23_x0000__x0000_</stp>
        <tr r="W72" s="8"/>
      </tp>
      <tp t="s">
        <v>CA</v>
        <stp/>
        <stp>##V3_BDPV12</stp>
        <stp>12545DAB4 CORP</stp>
        <stp>CNTRY_OF_RISK</stp>
        <stp>[USHY_Model_vs_462_04302013.xlsx]Model!R55C8_x0000_6</stp>
        <tr r="H55" s="8"/>
      </tp>
      <tp t="s">
        <v>#N/A N/A</v>
        <stp/>
        <stp>##V3_BDPV12</stp>
        <stp>HXN EQUITY</stp>
        <stp>CUR_MKT_CAP</stp>
        <stp>[USHY_Model_vs_462_04302013.xlsx]Model!R69C32_x0000__x0000_</stp>
        <tr r="AF69" s="8"/>
      </tp>
      <tp>
        <v>5.1181707000000003</v>
        <stp/>
        <stp>##V3_BDPV12</stp>
        <stp>85375CBB6 CORP</stp>
        <stp>YLD_CNV_BID</stp>
        <stp>[USHY_Model_vs_462_04302013.xlsx]Model!R114C16_x0000__x0000_</stp>
        <stp>PX_BID</stp>
        <stp>120.5</stp>
        <tr r="P114" s="8"/>
      </tp>
      <tp>
        <v>4555249023.4375</v>
        <stp/>
        <stp>##V3_BDPV12</stp>
        <stp>HUN EQUITY</stp>
        <stp>CUR_MKT_CAP</stp>
        <stp>[USHY_Model_vs_462_04302013.xlsx]Model!R68C32_x0000__x0000_</stp>
        <tr r="AF68" s="8"/>
      </tp>
      <tp>
        <v>106.875</v>
        <stp/>
        <stp>##V3_BDPV12</stp>
        <stp>15672WAA2 CORP</stp>
        <stp>PX_BID</stp>
        <stp>[USHY_Model_vs_462_04302013.xlsx]Scraps!R16C14_x0000__x0000_</stp>
        <tr r="N16" s="11"/>
      </tp>
      <tp>
        <v>17765562500</v>
        <stp/>
        <stp>##V3_BDPV12</stp>
        <stp>HCA EQUITY</stp>
        <stp>CUR_MKT_CAP</stp>
        <stp>[USHY_Model_vs_462_04302013.xlsx]Model!R61C32_x0000__x0000_</stp>
        <tr r="AF61" s="8"/>
      </tp>
      <tp>
        <v>2411092285.15625</v>
        <stp/>
        <stp>##V3_BDPV12</stp>
        <stp>HLX EQUITY</stp>
        <stp>CUR_MKT_CAP</stp>
        <stp>[USHY_Model_vs_462_04302013.xlsx]Model!R63C32_x0000__x0000_</stp>
        <tr r="AF63" s="8"/>
      </tp>
      <tp t="s">
        <v>GEO</v>
        <stp/>
        <stp>##V3_BDPV12</stp>
        <stp>36159RAE3 CORP</stp>
        <stp>TICKER</stp>
        <stp>[USHY_Model_vs_462_04302013.xlsx]Scraps!R20C29_x0000__x0000_</stp>
        <tr r="AC20" s="11"/>
      </tp>
      <tp>
        <v>9643114257.8125</v>
        <stp/>
        <stp>##V3_BDPV12</stp>
        <stp>HTZ EQUITY</stp>
        <stp>CUR_MKT_CAP</stp>
        <stp>[USHY_Model_vs_462_04302013.xlsx]Model!R67C32_x0000__x0000_</stp>
        <tr r="AF67" s="8"/>
      </tp>
      <tp>
        <v>1611286621.09375</v>
        <stp/>
        <stp>##V3_BDPV12</stp>
        <stp>HOS EQUITY</stp>
        <stp>CUR_MKT_CAP</stp>
        <stp>[USHY_Model_vs_462_04302013.xlsx]Model!R66C32_x0000__x0000_</stp>
        <tr r="AF66" s="8"/>
      </tp>
      <tp t="s">
        <v>CA</v>
        <stp/>
        <stp>##V3_BDPV12</stp>
        <stp>740212AC9 CORP</stp>
        <stp>CNTRY_OF_RISK</stp>
        <stp>[USHY_Model_vs_462_04302013.xlsx]Model!R99C8_x0000__x0000_</stp>
        <tr r="H99" s="8"/>
      </tp>
      <tp t="s">
        <v>B+</v>
        <stp/>
        <stp>##V3_BDPV12</stp>
        <stp>12545DAB4 CORP</stp>
        <stp>RTG_SP_no_watch</stp>
        <stp>[USHY_Model_vs_462_04302013.xlsx]Model!R55C12_x0000__x0000_</stp>
        <tr r="L55" s="8"/>
      </tp>
      <tp t="s">
        <v>B+</v>
        <stp/>
        <stp>##V3_BDPV12</stp>
        <stp>30251GAC1 CORP</stp>
        <stp>RTG_SP_no_watch</stp>
        <stp>[USHY_Model_vs_462_04302013.xlsx]Model!R57C12_x0000__x0000_</stp>
        <tr r="L57" s="8"/>
      </tp>
      <tp>
        <v>120.5</v>
        <stp/>
        <stp>##V3_BDPV12</stp>
        <stp>85375CBB6 CORP</stp>
        <stp>PX_BID</stp>
        <stp>[USHY_Model_vs_462_04302013.xlsx]Model!R114C15_x0000__x0000_</stp>
        <tr r="O114" s="8"/>
      </tp>
      <tp t="s">
        <v>CEQUEL</v>
        <stp/>
        <stp>##V3_BDPV12</stp>
        <stp>15672WAA2 CORP</stp>
        <stp>Ticker</stp>
        <stp>[USHY_Model_vs_462_04302013.xlsx]Scraps!R16C5_x0000__x0000_</stp>
        <tr r="E16" s="11"/>
      </tp>
      <tp t="s">
        <v>BB</v>
        <stp/>
        <stp>##V3_BDPV12</stp>
        <stp>097751BF7 CORP</stp>
        <stp>RTG_SP_no_watch</stp>
        <stp>[USHY_Model_vs_462_04302013.xlsx]Model!R23C12_x0000__x0000_</stp>
        <tr r="L23" s="8"/>
      </tp>
      <tp t="s">
        <v>SLMA</v>
        <stp/>
        <stp>##V3_BDPV12</stp>
        <stp>78442FEL8 CORP</stp>
        <stp>TICKER</stp>
        <stp>[USHY_Model_vs_462_04302013.xlsx]Model!R113C30_x0000__x0000_</stp>
        <tr r="AD113" s="8"/>
      </tp>
      <tp>
        <v>117.47</v>
        <stp/>
        <stp>##V3_BDPV12</stp>
        <stp>21036PAF5 CORP</stp>
        <stp>PX_BID</stp>
        <stp>[USHY_Model_vs_462_04302013.xlsx]Model!R118C15_x0000__x0000_</stp>
        <tr r="O118" s="8"/>
      </tp>
      <tp t="s">
        <v>RMK</v>
        <stp/>
        <stp>##V3_BDPV12</stp>
        <stp>038521AL4 CORP</stp>
        <stp>TICKER</stp>
        <stp>[USHY_Model_vs_462_04302013.xlsx]Model!R104C30_x0000__x0000_</stp>
        <tr r="AD104" s="8"/>
      </tp>
      <tp t="s">
        <v>PXP</v>
        <stp/>
        <stp>##V3_BDPV12</stp>
        <stp>726505AL4 CORP</stp>
        <stp>TICKER</stp>
        <stp>[USHY_Model_vs_462_04302013.xlsx]Model!R102C30_x0000__x0000_</stp>
        <tr r="AD102" s="8"/>
      </tp>
      <tp>
        <v>4.2222920637404904E-2</v>
        <stp/>
        <stp>##V3_BDPV12</stp>
        <stp>536022AC0 CORP</stp>
        <stp>CNVX_BID</stp>
        <stp>[USHY_Model_vs_462_04302013.xlsx]Model!R81C20_x0000__x0000_</stp>
        <stp>PX_BID</stp>
        <stp>111.44</stp>
        <tr r="T81" s="8"/>
      </tp>
      <tp>
        <v>5.4590477253826548E-2</v>
        <stp/>
        <stp>##V3_BDPV12</stp>
        <stp>436440AD3 CORP</stp>
        <stp>CNVX_BID</stp>
        <stp>[USHY_Model_vs_462_04302013.xlsx]Model!R65C20_x0000__x0000_</stp>
        <stp>PX_BID</stp>
        <stp>107.75</stp>
        <tr r="T65" s="8"/>
      </tp>
      <tp t="s">
        <v>BB-</v>
        <stp/>
        <stp>##V3_BDPV12</stp>
        <stp>471109AE8 CORP</stp>
        <stp>RTG_SP_no_watch</stp>
        <stp>[USHY_Model_vs_462_04302013.xlsx]Model!R74C12_x0000__x0000_</stp>
        <tr r="L74" s="8"/>
      </tp>
      <tp>
        <v>0.25760420022134178</v>
        <stp/>
        <stp>##V3_BDPV12</stp>
        <stp>20605PAD3 CORP</stp>
        <stp>CNVX_BID</stp>
        <stp>[USHY_Model_vs_462_04302013.xlsx]Model!R44C20_x0000__x0000_</stp>
        <stp>PX_BID</stp>
        <stp>106.25</stp>
        <tr r="T44" s="8"/>
      </tp>
      <tp>
        <v>101.25</v>
        <stp/>
        <stp>##V3_BDPV12</stp>
        <stp>81725WAG8 CORP</stp>
        <stp>PX_BID</stp>
        <stp>[USHY_Model_vs_462_04302013.xlsx]Model!R116C15_x0000__x0000_</stp>
        <tr r="O116" s="8"/>
      </tp>
      <tp t="s">
        <v>US</v>
        <stp/>
        <stp>##V3_BDPV12</stp>
        <stp>03077JAA8 CORP</stp>
        <stp>CNTRY_OF_RISK</stp>
        <stp>[USHY_Model_vs_462_04302013.xlsx]Model!R19C8_x0000__x0000_</stp>
        <tr r="H19" s="8"/>
      </tp>
      <tp t="s">
        <v>FST</v>
        <stp/>
        <stp>##V3_BDPV12</stp>
        <stp>346091AZ4 CORP</stp>
        <stp>Ticker</stp>
        <stp>[USHY_Model_vs_462_04302013.xlsx]Scraps!R19C5_x0000__x0000_</stp>
        <tr r="E19" s="11"/>
      </tp>
      <tp>
        <v>1.0833333300000001</v>
        <stp/>
        <stp>##V3_BDPV12</stp>
        <stp>125581GQ5 CORP</stp>
        <stp>INT_Acc</stp>
        <stp>[USHY_Model_vs_462_04302013.xlsx]Model!R40C23_x0000__x0000_</stp>
        <tr r="W40" s="8"/>
      </tp>
      <tp>
        <v>6.7874157930505732E-2</v>
        <stp/>
        <stp>##V3_BDPV12</stp>
        <stp>058498AQ9 CORP</stp>
        <stp>CNVX_BID</stp>
        <stp>[USHY_Model_vs_462_04302013.xlsx]Model!R26C20_x0000__x0000_</stp>
        <stp>PX_BID</stp>
        <stp>109.649</stp>
        <tr r="T26" s="8"/>
      </tp>
      <tp>
        <v>4.4444440000000002E-2</v>
        <stp/>
        <stp>##V3_BDPV12</stp>
        <stp>36186CBY8 CORP</stp>
        <stp>INT_Acc</stp>
        <stp>[USHY_Model_vs_462_04302013.xlsx]Model!R12C23_x0000__x0000_</stp>
        <tr r="W12" s="8"/>
      </tp>
      <tp>
        <v>115</v>
        <stp/>
        <stp>##V3_BDPV12</stp>
        <stp>109043AG4 CORP</stp>
        <stp>PX_BID</stp>
        <stp>[USHY_Model_vs_462_04302013.xlsx]Scraps!R13C14_x0000__x0000_</stp>
        <tr r="N13" s="11"/>
      </tp>
      <tp>
        <v>2770884033.203125</v>
        <stp/>
        <stp>##V3_BDPV12</stp>
        <stp>LCC EQUITY</stp>
        <stp>CUR_MKT_CAP</stp>
        <stp>[USHY_Model_vs_462_04302013.xlsx]Model!R79C32_x0000__x0000_</stp>
        <tr r="AF79" s="8"/>
      </tp>
      <tp>
        <v>589.80035400390625</v>
        <stp/>
        <stp>##V3_BDPV12</stp>
        <stp>458204AM6 CORP</stp>
        <stp>SPREAD_TO_TSY_BID</stp>
        <stp>[USHY_Model_vs_462_04302013.xlsx]Model!R71C17_x0000__x0000_</stp>
        <stp>PX_BID</stp>
        <stp>105.5</stp>
        <tr r="Q71" s="8"/>
      </tp>
      <tp t="s">
        <v>#N/A Invalid Security</v>
        <stp/>
        <stp>##V3_BDPV12</stp>
        <stp>IKB EQUITY</stp>
        <stp>CUR_MKT_CAP</stp>
        <stp>[USHY_Model_vs_462_04302013.xlsx]Model!R70C32_x0000__x0000_</stp>
        <tr r="AF70" s="8"/>
      </tp>
      <tp>
        <v>7112797363.28125</v>
        <stp/>
        <stp>##V3_BDPV12</stp>
        <stp>IRM EQUITY</stp>
        <stp>CUR_MKT_CAP</stp>
        <stp>[USHY_Model_vs_462_04302013.xlsx]Model!R72C32_x0000__x0000_</stp>
        <tr r="AF72" s="8"/>
      </tp>
      <tp>
        <v>919.52923583984375</v>
        <stp/>
        <stp>##V3_BDPV12</stp>
        <stp>319963BH6 CORP</stp>
        <stp>SPREAD_TO_TSY_BID</stp>
        <stp>[USHY_Model_vs_462_04302013.xlsx]Model!R54C17_x0000__x0000_</stp>
        <stp>PX_BID</stp>
        <stp>102.5</stp>
        <tr r="Q54" s="8"/>
      </tp>
      <tp>
        <v>1889893920.8984375</v>
        <stp/>
        <stp>##V3_BDPV12</stp>
        <stp>KBH EQUITY</stp>
        <stp>CUR_MKT_CAP</stp>
        <stp>[USHY_Model_vs_462_04302013.xlsx]Model!R76C32_x0000__x0000_</stp>
        <tr r="AF76" s="8"/>
      </tp>
      <tp>
        <v>109.27</v>
        <stp/>
        <stp>##V3_BDPV12</stp>
        <stp>06846NAC8 CORP</stp>
        <stp>PX_BID</stp>
        <stp>[USHY_Model_vs_462_04302013.xlsx]Scraps!R11C14_x0000__x0000_</stp>
        <tr r="N11" s="11"/>
      </tp>
      <tp t="s">
        <v>#N/A N/A</v>
        <stp/>
        <stp>##V3_BDPV12</stp>
        <stp>KCI EQUITY</stp>
        <stp>CUR_MKT_CAP</stp>
        <stp>[USHY_Model_vs_462_04302013.xlsx]Model!R77C32_x0000__x0000_</stp>
        <tr r="AF77" s="8"/>
      </tp>
      <tp>
        <v>4841295410.15625</v>
        <stp/>
        <stp>##V3_BDPV12</stp>
        <stp>JAH EQUITY</stp>
        <stp>CUR_MKT_CAP</stp>
        <stp>[USHY_Model_vs_462_04302013.xlsx]Model!R74C32_x0000__x0000_</stp>
        <tr r="AF74" s="8"/>
      </tp>
      <tp t="s">
        <v>F</v>
        <stp/>
        <stp>##V3_BDPV12</stp>
        <stp>345370CA6 CORP</stp>
        <stp>TICKER</stp>
        <stp>[USHY_Model_vs_462_04302013.xlsx]Scraps!R18C29_x0000__x0000_</stp>
        <tr r="AC18" s="11"/>
      </tp>
      <tp t="s">
        <v>US</v>
        <stp/>
        <stp>##V3_BDPV12</stp>
        <stp>055381AS6 CORP</stp>
        <stp>CNTRY_OF_RISK</stp>
        <stp>[USHY_Model_vs_462_04302013.xlsx]Model!R25C8_x0000__x0000_</stp>
        <tr r="H25" s="8"/>
      </tp>
      <tp>
        <v>0.17318459387444751</v>
        <stp/>
        <stp>##V3_BDPV12</stp>
        <stp>XS0171797219 CORP</stp>
        <stp>DUR_ADJ_BID</stp>
        <stp>[USHY_Model_vs_462_04302013.xlsx]Model!R70C18_x0000__x0000_</stp>
        <stp>PX_BID</stp>
        <stp>99.503</stp>
        <tr r="R70" s="8"/>
      </tp>
      <tp t="s">
        <v>F</v>
        <stp/>
        <stp>##V3_BDPV12</stp>
        <stp>345370CA6 CORP</stp>
        <stp>Ticker</stp>
        <stp>[USHY_Model_vs_462_04302013.xlsx]Scraps!R18C5_x0000__x0000_</stp>
        <tr r="E18" s="11"/>
      </tp>
      <tp t="s">
        <v>B+</v>
        <stp/>
        <stp>##V3_BDPV12</stp>
        <stp>06985PAH3 CORP</stp>
        <stp>RTG_SP_no_watch</stp>
        <stp>[USHY_Model_vs_462_04302013.xlsx]Model!R22C12_x0000__x0000_</stp>
        <tr r="L22" s="8"/>
      </tp>
      <tp t="s">
        <v>US</v>
        <stp/>
        <stp>##V3_BDPV12</stp>
        <stp>67000XAM8 CORP</stp>
        <stp>CNTRY_OF_RISK</stp>
        <stp>[USHY_Model_vs_462_04302013.xlsx]Model!R64C8_x0000__x0000_</stp>
        <tr r="H64" s="8"/>
      </tp>
      <tp>
        <v>0.77503181194105741</v>
        <stp/>
        <stp>##V3_BDPV12</stp>
        <stp>184502AA0 CORP</stp>
        <stp>CNVX_BID</stp>
        <stp>[USHY_Model_vs_462_04302013.xlsx]Model!R33C20_x0000__x0000_</stp>
        <stp>PX_BID</stp>
        <stp>61.25</stp>
        <tr r="T33" s="8"/>
      </tp>
      <tp>
        <v>0.4703339338667713</v>
        <stp/>
        <stp>##V3_BDPV12</stp>
        <stp>1248EPBC6 CORP</stp>
        <stp>CNVX_BID</stp>
        <stp>[USHY_Model_vs_462_04302013.xlsx]Model!R39C20_x0000__x0000_</stp>
        <stp>PX_BID</stp>
        <stp>102.75</stp>
        <tr r="T39" s="8"/>
      </tp>
      <tp>
        <v>114.75</v>
        <stp/>
        <stp>##V3_BDPV12</stp>
        <stp>29269QAA5 CORP</stp>
        <stp>PX_BID</stp>
        <stp>[USHY_Model_vs_462_04302013.xlsx]Model!R125C15_x0000__x0000_</stp>
        <tr r="O125" s="8"/>
      </tp>
      <tp t="s">
        <v>US</v>
        <stp/>
        <stp>##V3_BDPV12</stp>
        <stp>07556QBC8 CORP</stp>
        <stp>CNTRY_OF_RISK</stp>
        <stp>[USHY_Model_vs_462_04302013.xlsx]Model!R30C8_x0000__x0000_</stp>
        <tr r="H30" s="8"/>
      </tp>
      <tp>
        <v>114.7</v>
        <stp/>
        <stp>##V3_BDPV12</stp>
        <stp>444454AA0 CORP</stp>
        <stp>PX_BID</stp>
        <stp>[USHY_Model_vs_462_04302013.xlsx]Model!R107C15_x0000__x0000_</stp>
        <tr r="O107" s="8"/>
      </tp>
      <tp t="s">
        <v>BB</v>
        <stp/>
        <stp>##V3_BDPV12</stp>
        <stp>87612BAJ1 CORP</stp>
        <stp>RTG_SP_no_watch</stp>
        <stp>[USHY_Model_vs_462_04302013.xlsx]Model!R94C12_x0000__x0000_</stp>
        <tr r="L94" s="8"/>
      </tp>
      <tp t="s">
        <v>B</v>
        <stp/>
        <stp>##V3_BDPV12</stp>
        <stp>591709AL4 CORP</stp>
        <stp>RTG_SP_no_watch</stp>
        <stp>[USHY_Model_vs_462_04302013.xlsx]Model!R98C12_x0000__x0000_</stp>
        <tr r="L98" s="8"/>
      </tp>
      <tp t="s">
        <v>BB-</v>
        <stp/>
        <stp>##V3_BDPV12</stp>
        <stp>204384AB7 CORP</stp>
        <stp>RTG_SP_no_watch</stp>
        <stp>[USHY_Model_vs_462_04302013.xlsx]Model!R36C12_x0000__x0000_</stp>
        <tr r="L36" s="8"/>
      </tp>
      <tp>
        <v>0.41040421709836317</v>
        <stp/>
        <stp>##V3_BDPV12</stp>
        <stp>165167CF2 CORP</stp>
        <stp>CNVX_BID</stp>
        <stp>[USHY_Model_vs_462_04302013.xlsx]Model!R37C20_x0000__x0000_</stp>
        <stp>PX_BID</stp>
        <stp>113.25</stp>
        <tr r="T37" s="8"/>
      </tp>
      <tp t="s">
        <v>CNH</v>
        <stp/>
        <stp>##V3_BDPV12</stp>
        <stp>147446AR9 CORP</stp>
        <stp>Ticker</stp>
        <stp>[USHY_Model_vs_462_04302013.xlsx]Scraps!R14C5_x0000__x0000_</stp>
        <tr r="E14" s="11"/>
      </tp>
      <tp>
        <v>2.1375000000000002</v>
        <stp/>
        <stp>##V3_BDPV12</stp>
        <stp>12543DAQ3 CORP</stp>
        <stp>INT_Acc</stp>
        <stp>[USHY_Model_vs_462_04302013.xlsx]Model!R45C23_x0000__x0000_</stp>
        <tr r="W45" s="8"/>
      </tp>
      <tp t="s">
        <v>US</v>
        <stp/>
        <stp>##V3_BDPV12</stp>
        <stp>06846NAC8 CORP</stp>
        <stp>CNTRY_OF_RISK</stp>
        <stp>[USHY_Model_vs_462_04302013.xlsx]Model!R24C8_x0000__x0000_</stp>
        <tr r="H24" s="8"/>
      </tp>
      <tp>
        <v>0.45833332999999998</v>
        <stp/>
        <stp>##V3_BDPV12</stp>
        <stp>053773AU1 CORP</stp>
        <stp>INT_Acc</stp>
        <stp>[USHY_Model_vs_462_04302013.xlsx]Model!R31C23_x0000__x0000_</stp>
        <tr r="W31" s="8"/>
      </tp>
      <tp t="s">
        <v>US</v>
        <stp/>
        <stp>##V3_BDPV12</stp>
        <stp>00434NAA3 CORP</stp>
        <stp>CNTRY_OF_RISK</stp>
        <stp>[USHY_Model_vs_462_04302013.xlsx]Model!R8C8_x0000_7</stp>
        <tr r="H8" s="8"/>
      </tp>
      <tp t="s">
        <v>#N/A N/A</v>
        <stp/>
        <stp>##V3_BDPV12</stp>
        <stp>29499Z  US EQUITY</stp>
        <stp>CUR_MKT_CAP</stp>
        <stp>[USHY_Model_vs_462_04302013.xlsx]Model!R97C31_x0000__x0000_</stp>
        <tr r="AE97" s="8"/>
      </tp>
      <tp t="s">
        <v>#N/A N/A</v>
        <stp/>
        <stp>##V3_BDPV12</stp>
        <stp>56938Z  US EQUITY</stp>
        <stp>CUR_MKT_CAP</stp>
        <stp>[USHY_Model_vs_462_04302013.xlsx]Model!R48C31_x0000__x0000_</stp>
        <tr r="AE48" s="8"/>
      </tp>
      <tp>
        <v>709.80670166015625</v>
        <stp/>
        <stp>##V3_BDPV12</stp>
        <stp>XS0171797219 CORP</stp>
        <stp>SPREAD_TO_TSY_BID</stp>
        <stp>[USHY_Model_vs_462_04302013.xlsx]Model!R70C17_x0000__x0000_</stp>
        <stp>PX_BID</stp>
        <stp>99.503</stp>
        <tr r="Q70" s="8"/>
      </tp>
      <tp>
        <v>319.05184936523437</v>
        <stp/>
        <stp>##V3_BDPV12</stp>
        <stp>247916AC3 CORP</stp>
        <stp>SPREAD_TO_TSY_BID</stp>
        <stp>[USHY_Model_vs_462_04302013.xlsx]Model!R49C17_x0000__x0000_</stp>
        <stp>PX_BID</stp>
        <stp>111.5</stp>
        <tr r="Q49" s="8"/>
      </tp>
      <tp>
        <v>9992737304.6875</v>
        <stp/>
        <stp>##V3_BDPV12</stp>
        <stp>CPN EQUITY</stp>
        <stp>CUR_MKT_CAP</stp>
        <stp>[USHY_Model_vs_462_04302013.xlsx]Model!R42C32_x0000__x0000_</stp>
        <tr r="AF42" s="8"/>
      </tp>
      <tp t="s">
        <v>#N/A N/A</v>
        <stp/>
        <stp>##V3_BDPV12</stp>
        <stp>CTV EQUITY</stp>
        <stp>CUR_MKT_CAP</stp>
        <stp>[USHY_Model_vs_462_04302013.xlsx]Model!R43C32_x0000__x0000_</stp>
        <tr r="AF43" s="8"/>
      </tp>
      <tp>
        <v>8555009765.625</v>
        <stp/>
        <stp>##V3_BDPV12</stp>
        <stp>CIT EQUITY</stp>
        <stp>CUR_MKT_CAP</stp>
        <stp>[USHY_Model_vs_462_04302013.xlsx]Model!R40C32_x0000__x0000_</stp>
        <tr r="AF40" s="8"/>
      </tp>
      <tp>
        <v>14739004882.8125</v>
        <stp/>
        <stp>##V3_BDPV12</stp>
        <stp>DAL EQUITY</stp>
        <stp>CUR_MKT_CAP</stp>
        <stp>[USHY_Model_vs_462_04302013.xlsx]Model!R47C32_x0000__x0000_</stp>
        <tr r="AF47" s="8"/>
      </tp>
      <tp>
        <v>1173391845.703125</v>
        <stp/>
        <stp>##V3_BDPV12</stp>
        <stp>CLD EQUITY</stp>
        <stp>CUR_MKT_CAP</stp>
        <stp>[USHY_Model_vs_462_04302013.xlsx]Model!R41C32_x0000__x0000_</stp>
        <tr r="AF41" s="8"/>
      </tp>
      <tp>
        <v>1963171997.0703125</v>
        <stp/>
        <stp>##V3_BDPV12</stp>
        <stp>CZR EQUITY</stp>
        <stp>CUR_MKT_CAP</stp>
        <stp>[USHY_Model_vs_462_04302013.xlsx]Model!R46C32_x0000__x0000_</stp>
        <tr r="AF46" s="8"/>
      </tp>
      <tp t="s">
        <v>BRS</v>
        <stp/>
        <stp>##V3_BDPV12</stp>
        <stp>110394AB9 CORP</stp>
        <stp>TICKER</stp>
        <stp>[USHY_Model_vs_462_04302013.xlsx]Scraps!R12C29_x0000__x0000_</stp>
        <tr r="AC12" s="11"/>
      </tp>
      <tp>
        <v>9086133789.0625</v>
        <stp/>
        <stp>##V3_BDPV12</stp>
        <stp>CXO EQUITY</stp>
        <stp>CUR_MKT_CAP</stp>
        <stp>[USHY_Model_vs_462_04302013.xlsx]Model!R44C32_x0000__x0000_</stp>
        <tr r="AF44" s="8"/>
      </tp>
      <tp>
        <v>4143650390.625</v>
        <stp/>
        <stp>##V3_BDPV12</stp>
        <stp>CYH EQUITY</stp>
        <stp>CUR_MKT_CAP</stp>
        <stp>[USHY_Model_vs_462_04302013.xlsx]Model!R45C32_x0000__x0000_</stp>
        <tr r="AF45" s="8"/>
      </tp>
      <tp>
        <v>396.22695922851562</v>
        <stp/>
        <stp>##V3_BDPV12</stp>
        <stp>513075BB6 CORP</stp>
        <stp>SPREAD_TO_TSY_BID</stp>
        <stp>[USHY_Model_vs_462_04302013.xlsx]Model!R78C17_x0000__x0000_</stp>
        <stp>PX_BID</stp>
        <stp>107.5</stp>
        <tr r="Q78" s="8"/>
      </tp>
      <tp>
        <v>6640165039.0625</v>
        <stp/>
        <stp>##V3_BDPV12</stp>
        <stp>DNR EQUITY</stp>
        <stp>CUR_MKT_CAP</stp>
        <stp>[USHY_Model_vs_462_04302013.xlsx]Model!R49C32_x0000__x0000_</stp>
        <tr r="AF49" s="8"/>
      </tp>
      <tp t="s">
        <v>FR</v>
        <stp/>
        <stp>##V3_BDPV12</stp>
        <stp>204384AB7 CORP</stp>
        <stp>CNTRY_OF_RISK</stp>
        <stp>[USHY_Model_vs_462_04302013.xlsx]Model!R36C8_x0000__x0000_</stp>
        <tr r="H36" s="8"/>
      </tp>
      <tp t="s">
        <v>US</v>
        <stp/>
        <stp>##V3_BDPV12</stp>
        <stp>085789AE5 CORP</stp>
        <stp>CNTRY_OF_RISK</stp>
        <stp>[USHY_Model_vs_462_04302013.xlsx]Model!R29C8_x0000__x0000_</stp>
        <tr r="H29" s="8"/>
      </tp>
      <tp t="s">
        <v>B</v>
        <stp/>
        <stp>##V3_BDPV12</stp>
        <stp>428040CG2 CORP</stp>
        <stp>RTG_SP_no_watch</stp>
        <stp>[USHY_Model_vs_462_04302013.xlsx]Model!R67C12_x0000__x0000_</stp>
        <tr r="L67" s="8"/>
      </tp>
      <tp>
        <v>101.25</v>
        <stp/>
        <stp>##V3_BDPV12</stp>
        <stp>806261AE3 CORP</stp>
        <stp>PX_BID</stp>
        <stp>[USHY_Model_vs_462_04302013.xlsx]Model!R111C15_x0000__x0000_</stp>
        <tr r="O111" s="8"/>
      </tp>
      <tp t="s">
        <v>BB</v>
        <stp/>
        <stp>##V3_BDPV12</stp>
        <stp>29273VAC4 CORP</stp>
        <stp>RTG_SP_no_watch</stp>
        <stp>[USHY_Model_vs_462_04302013.xlsx]Model!R52C12_x0000__x0000_</stp>
        <tr r="L52" s="8"/>
      </tp>
      <tp>
        <v>0.60147397919289713</v>
        <stp/>
        <stp>##V3_BDPV12</stp>
        <stp>25470XAJ4 CORP</stp>
        <stp>CNVX_BID</stp>
        <stp>[USHY_Model_vs_462_04302013.xlsx]Model!R48C20_x0000__x0000_</stp>
        <stp>PX_BID</stp>
        <stp>102.25</stp>
        <tr r="T48" s="8"/>
      </tp>
      <tp t="s">
        <v>B+</v>
        <stp/>
        <stp>##V3_BDPV12</stp>
        <stp>382550BB6 CORP</stp>
        <stp>RTG_SP_no_watch</stp>
        <stp>[USHY_Model_vs_462_04302013.xlsx]Model!R60C12_x0000__x0000_</stp>
        <tr r="L60" s="8"/>
      </tp>
      <tp t="s">
        <v>CCC+</v>
        <stp/>
        <stp>##V3_BDPV12</stp>
        <stp>184502BG6 CORP</stp>
        <stp>RTG_SP_no_watch</stp>
        <stp>[USHY_Model_vs_462_04302013.xlsx]Model!R34C12_x0000__x0000_</stp>
        <tr r="L34" s="8"/>
      </tp>
      <tp t="s">
        <v>BB-</v>
        <stp/>
        <stp>##V3_BDPV12</stp>
        <stp>18911MAD3 CORP</stp>
        <stp>RTG_SP_no_watch</stp>
        <stp>[USHY_Model_vs_462_04302013.xlsx]Model!R41C12_x0000__x0000_</stp>
        <tr r="L41" s="8"/>
      </tp>
      <tp t="s">
        <v>US</v>
        <stp/>
        <stp>##V3_BDPV12</stp>
        <stp>69073TAP8 CORP</stp>
        <stp>CNTRY_OF_RISK</stp>
        <stp>[USHY_Model_vs_462_04302013.xlsx]Model!R97C8_x0000__x0000_</stp>
        <tr r="H97" s="8"/>
      </tp>
      <tp>
        <v>5.6825221441698409E-2</v>
        <stp/>
        <stp>##V3_BDPV12</stp>
        <stp>624758AD0 CORP</stp>
        <stp>CNVX_BID</stp>
        <stp>[USHY_Model_vs_462_04302013.xlsx]Model!R90C20_x0000__x0000_</stp>
        <stp>PX_BID</stp>
        <stp>114.27</stp>
        <tr r="T90" s="8"/>
      </tp>
      <tp t="s">
        <v>SHEAHM</v>
        <stp/>
        <stp>##V3_BDPV12</stp>
        <stp>82088KAB4 CORP</stp>
        <stp>TICKER</stp>
        <stp>[USHY_Model_vs_462_04302013.xlsx]Model!R112C30_x0000__x0000_</stp>
        <tr r="AD112" s="8"/>
      </tp>
      <tp>
        <v>2.4119409356076912E-2</v>
        <stp/>
        <stp>##V3_BDPV12</stp>
        <stp>01449JAE5 CORP</stp>
        <stp>CNVX_BID</stp>
        <stp>[USHY_Model_vs_462_04302013.xlsx]Model!R13C20_x0000__x0000_</stp>
        <stp>PX_BID</stp>
        <stp>107.77</stp>
        <tr r="T13" s="8"/>
      </tp>
      <tp>
        <v>111</v>
        <stp/>
        <stp>##V3_BDPV12</stp>
        <stp>737446AB0 CORP</stp>
        <stp>PX_BID</stp>
        <stp>[USHY_Model_vs_462_04302013.xlsx]Model!R101C15_x0000__x0000_</stp>
        <tr r="O101" s="8"/>
      </tp>
      <tp t="s">
        <v>US</v>
        <stp/>
        <stp>##V3_BDPV12</stp>
        <stp>17004RAA8 CORP</stp>
        <stp>CNTRY_OF_RISK</stp>
        <stp>[USHY_Model_vs_462_04302013.xlsx]Model!R77C8_x0000__x0000_</stp>
        <tr r="H77" s="8"/>
      </tp>
      <tp>
        <v>106.875</v>
        <stp/>
        <stp>##V3_BDPV12</stp>
        <stp>88160QAB9 CORP</stp>
        <stp>PX_BID</stp>
        <stp>[USHY_Model_vs_462_04302013.xlsx]Model!R123C15_x0000__x0000_</stp>
        <tr r="O123" s="8"/>
      </tp>
      <tp t="s">
        <v>US</v>
        <stp/>
        <stp>##V3_BDPV12</stp>
        <stp>04939MAG4 CORP</stp>
        <stp>CNTRY_OF_RISK</stp>
        <stp>[USHY_Model_vs_462_04302013.xlsx]Model!R18C8_x0000__x0000_</stp>
        <tr r="H18" s="8"/>
      </tp>
      <tp t="s">
        <v>US</v>
        <stp/>
        <stp>##V3_BDPV12</stp>
        <stp>36186CBY8 CORP</stp>
        <stp>CNTRY_OF_RISK</stp>
        <stp>[USHY_Model_vs_462_04302013.xlsx]Model!R12C8_x0000__x0000_</stp>
        <tr r="H12" s="8"/>
      </tp>
      <tp t="s">
        <v>CHTR</v>
        <stp/>
        <stp>##V3_BDPV12</stp>
        <stp>1248EPAS2 CORP</stp>
        <stp>Ticker</stp>
        <stp>[USHY_Model_vs_462_04302013.xlsx]Scraps!R17C5_x0000__x0000_</stp>
        <tr r="E17" s="11"/>
      </tp>
      <tp>
        <v>0.46666667000000001</v>
        <stp/>
        <stp>##V3_BDPV12</stp>
        <stp>055381AS6 CORP</stp>
        <stp>INT_Acc</stp>
        <stp>[USHY_Model_vs_462_04302013.xlsx]Model!R25C23_x0000__x0000_</stp>
        <tr r="W25" s="8"/>
      </tp>
      <tp>
        <v>6.6668951108514714</v>
        <stp/>
        <stp>##V3_BDPV12</stp>
        <stp>03938LAX2 CORP</stp>
        <stp>DUR_ADJ_BID</stp>
        <stp>[USHY_Model_vs_462_04302013.xlsx]Model!R89C18_x0000__x0000_</stp>
        <stp>PX_BID</stp>
        <stp>111.93899999999999</stp>
        <tr r="R89" s="8"/>
      </tp>
      <tp t="s">
        <v>#N/A N/A</v>
        <stp/>
        <stp>##V3_BDPV12</stp>
        <stp>13410Z  US EQUITY</stp>
        <stp>CUR_MKT_CAP</stp>
        <stp>[USHY_Model_vs_462_04302013.xlsx]Model!R80C31_x0000__x0000_</stp>
        <tr r="AE80" s="8"/>
      </tp>
      <tp t="s">
        <v>#N/A N/A</v>
        <stp/>
        <stp>##V3_BDPV12</stp>
        <stp>FLI EQUITY</stp>
        <stp>CUR_MKT_CAP</stp>
        <stp>[USHY_Model_vs_462_04302013.xlsx]Model!R55C32_x0000__x0000_</stp>
        <tr r="AF55" s="8"/>
      </tp>
      <tp t="s">
        <v>KOP</v>
        <stp/>
        <stp>##V3_BDPV12</stp>
        <stp>500605AE0 CORP</stp>
        <stp>TICKER</stp>
        <stp>[USHY_Model_vs_462_04302013.xlsx]Scraps!R22C29_x0000__x0000_</stp>
        <tr r="AC22" s="11"/>
      </tp>
      <tp t="s">
        <v>#N/A N/A</v>
        <stp/>
        <stp>##V3_BDPV12</stp>
        <stp>FDC EQUITY</stp>
        <stp>CUR_MKT_CAP</stp>
        <stp>[USHY_Model_vs_462_04302013.xlsx]Model!R54C32_x0000__x0000_</stp>
        <tr r="AF54" s="8"/>
      </tp>
      <tp>
        <v>12472209960.9375</v>
        <stp/>
        <stp>##V3_BDPV12</stp>
        <stp>DVA EQUITY</stp>
        <stp>CUR_MKT_CAP</stp>
        <stp>[USHY_Model_vs_462_04302013.xlsx]Model!R50C32_x0000__x0000_</stp>
        <tr r="AF50" s="8"/>
      </tp>
      <tp>
        <v>16593326171.875</v>
        <stp/>
        <stp>##V3_BDPV12</stp>
        <stp>ETE EQUITY</stp>
        <stp>CUR_MKT_CAP</stp>
        <stp>[USHY_Model_vs_462_04302013.xlsx]Model!R52C32_x0000__x0000_</stp>
        <tr r="AF52" s="8"/>
      </tp>
      <tp>
        <v>8.3404913999999994</v>
        <stp/>
        <stp>##V3_BDPV12</stp>
        <stp>796038AA5 CORP</stp>
        <stp>YLD_CNV_BID</stp>
        <stp>[USHY_Model_vs_462_04302013.xlsx]Model!R106C16_x0000__x0000_</stp>
        <stp>PX_BID</stp>
        <stp>105.443</stp>
        <tr r="P106" s="8"/>
      </tp>
      <tp>
        <v>3844627929.6875</v>
        <stp/>
        <stp>##V3_BDPV12</stp>
        <stp>FSL EQUITY</stp>
        <stp>CUR_MKT_CAP</stp>
        <stp>[USHY_Model_vs_462_04302013.xlsx]Model!R58C32_x0000__x0000_</stp>
        <tr r="AF58" s="8"/>
      </tp>
      <tp t="s">
        <v>US</v>
        <stp/>
        <stp>##V3_BDPV12</stp>
        <stp>471109AE8 CORP</stp>
        <stp>CNTRY_OF_RISK</stp>
        <stp>[USHY_Model_vs_462_04302013.xlsx]Model!R74C8_x0000__x0000_</stp>
        <tr r="H74" s="8"/>
      </tp>
      <tp t="s">
        <v>US</v>
        <stp/>
        <stp>##V3_BDPV12</stp>
        <stp>023650AG9 CORP</stp>
        <stp>CNTRY_OF_RISK</stp>
        <stp>[USHY_Model_vs_462_04302013.xlsx]Model!R79C8_x0000__x0000_</stp>
        <tr r="H79" s="8"/>
      </tp>
      <tp t="s">
        <v>US</v>
        <stp/>
        <stp>##V3_BDPV12</stp>
        <stp>127693AG4 CORP</stp>
        <stp>CNTRY_OF_RISK</stp>
        <stp>[USHY_Model_vs_462_04302013.xlsx]Model!R46C8_x0000__x0000_</stp>
        <tr r="H46" s="8"/>
      </tp>
      <tp t="s">
        <v>US</v>
        <stp/>
        <stp>##V3_BDPV12</stp>
        <stp>125581GQ5 CORP</stp>
        <stp>CNTRY_OF_RISK</stp>
        <stp>[USHY_Model_vs_462_04302013.xlsx]Model!R40C8_x0000__x0000_</stp>
        <tr r="H40" s="8"/>
      </tp>
      <tp t="s">
        <v>PNK</v>
        <stp/>
        <stp>##V3_BDPV12</stp>
        <stp>723456AN9 CORP</stp>
        <stp>TICKER</stp>
        <stp>[USHY_Model_vs_462_04302013.xlsx]Model!R100C30_x0000__x0000_</stp>
        <tr r="AD100" s="8"/>
      </tp>
      <tp t="s">
        <v>BB-</v>
        <stp/>
        <stp>##V3_BDPV12</stp>
        <stp>629377BJ0 CORP</stp>
        <stp>RTG_SP_no_watch</stp>
        <stp>[USHY_Model_vs_462_04302013.xlsx]Model!R95C12_x0000__x0000_</stp>
        <tr r="L95" s="8"/>
      </tp>
      <tp t="s">
        <v>BB-</v>
        <stp/>
        <stp>##V3_BDPV12</stp>
        <stp>085789AE5 CORP</stp>
        <stp>RTG_SP_no_watch</stp>
        <stp>[USHY_Model_vs_462_04302013.xlsx]Model!R29C12_x0000__x0000_</stp>
        <tr r="L29" s="8"/>
      </tp>
      <tp t="s">
        <v>CCC+</v>
        <stp/>
        <stp>##V3_BDPV12</stp>
        <stp>549463AE7 CORP</stp>
        <stp>RTG_SP_no_watch</stp>
        <stp>[USHY_Model_vs_462_04302013.xlsx]Model!R14C12_x0000__x0000_</stp>
        <tr r="L14" s="8"/>
      </tp>
      <tp t="s">
        <v>BB+</v>
        <stp/>
        <stp>##V3_BDPV12</stp>
        <stp>20605PAD3 CORP</stp>
        <stp>RTG_SP_no_watch</stp>
        <stp>[USHY_Model_vs_462_04302013.xlsx]Model!R44C12_x0000__x0000_</stp>
        <tr r="L44" s="8"/>
      </tp>
      <tp>
        <v>0.15660523996881232</v>
        <stp/>
        <stp>##V3_BDPV12</stp>
        <stp>832248AQ1 CORP</stp>
        <stp>CNVX_OAS_BID</stp>
        <stp>[USHY_Model_vs_462_04302013.xlsx]Model!R110C19_x0000__x0000_</stp>
        <stp>PX_BID</stp>
        <stp>117.39</stp>
        <tr r="S110" s="8"/>
      </tp>
      <tp t="s">
        <v>B-</v>
        <stp/>
        <stp>##V3_BDPV12</stp>
        <stp>670849AA6 CORP</stp>
        <stp>RTG_SP_no_watch</stp>
        <stp>[USHY_Model_vs_462_04302013.xlsx]Model!R96C12_x0000__x0000_</stp>
        <tr r="L96" s="8"/>
      </tp>
      <tp t="s">
        <v>B</v>
        <stp/>
        <stp>##V3_BDPV12</stp>
        <stp>29977HAB6 CORP</stp>
        <stp>RTG_SP_no_watch</stp>
        <stp>[USHY_Model_vs_462_04302013.xlsx]Model!R51C12_x0000__x0000_</stp>
        <tr r="L51" s="8"/>
      </tp>
      <tp>
        <v>1424385498.046875</v>
        <stp/>
        <stp>##V3_BDPV12</stp>
        <stp>POST    US EQUITY</stp>
        <stp>CUR_MKT_CAP</stp>
        <stp>[USHY_Model_vs_462_04302013.xlsx]Model!R101C31_x0000__x0000_</stp>
        <tr r="AE101" s="8"/>
      </tp>
      <tp t="s">
        <v>STZ</v>
        <stp/>
        <stp>##V3_BDPV12</stp>
        <stp>21036PAH1 CORP</stp>
        <stp>TICKER</stp>
        <stp>[USHY_Model_vs_462_04302013.xlsx]Model!R117C30_x0000__x0000_</stp>
        <tr r="AD117" s="8"/>
      </tp>
      <tp>
        <v>0.22641207844670627</v>
        <stp/>
        <stp>##V3_BDPV12</stp>
        <stp>12545DAB4 CORP</stp>
        <stp>CNVX_BID</stp>
        <stp>[USHY_Model_vs_462_04302013.xlsx]Model!R55C20_x0000__x0000_</stp>
        <stp>PX_BID</stp>
        <stp>106.75</stp>
        <tr r="T55" s="8"/>
      </tp>
      <tp t="s">
        <v>CCC+</v>
        <stp/>
        <stp>##V3_BDPV12</stp>
        <stp>01449JAE5 CORP</stp>
        <stp>RTG_SP_no_watch</stp>
        <stp>[USHY_Model_vs_462_04302013.xlsx]Model!R13C12_x0000__x0000_</stp>
        <tr r="L13" s="8"/>
      </tp>
      <tp t="s">
        <v>BB</v>
        <stp/>
        <stp>##V3_BDPV12</stp>
        <stp>22818VAB3 CORP</stp>
        <stp>RTG_SP_no_watch</stp>
        <stp>[USHY_Model_vs_462_04302013.xlsx]Model!R32C12_x0000__x0000_</stp>
        <tr r="L32" s="8"/>
      </tp>
      <tp>
        <v>106.25</v>
        <stp/>
        <stp>##V3_BDPV12</stp>
        <stp>90347CAA4 CORP</stp>
        <stp>PX_BID</stp>
        <stp>[USHY_Model_vs_462_04302013.xlsx]Model!R129C15_x0000__x0000_</stp>
        <tr r="O129" s="8"/>
      </tp>
      <tp>
        <v>1.2749999999999999</v>
        <stp/>
        <stp>##V3_BDPV12</stp>
        <stp>03938LAX2 CORP</stp>
        <stp>INT_Acc</stp>
        <stp>[USHY_Model_vs_462_04302013.xlsx]Model!R89C23_x0000__x0000_</stp>
        <tr r="W89" s="8"/>
      </tp>
      <tp t="s">
        <v>US</v>
        <stp/>
        <stp>##V3_BDPV12</stp>
        <stp>01449JAE5 CORP</stp>
        <stp>CNTRY_OF_RISK</stp>
        <stp>[USHY_Model_vs_462_04302013.xlsx]Model!R13C8_x0000_3</stp>
        <tr r="H13" s="8"/>
      </tp>
      <tp>
        <v>0.48611111000000001</v>
        <stp/>
        <stp>##V3_BDPV12</stp>
        <stp>440543AP1 CORP</stp>
        <stp>INT_Acc</stp>
        <stp>[USHY_Model_vs_462_04302013.xlsx]Model!R66C23_x0000__x0000_</stp>
        <tr r="W66" s="8"/>
      </tp>
      <tp>
        <v>9.9460042730038264E-2</v>
        <stp/>
        <stp>##V3_BDPV12</stp>
        <stp>12543DAQ3 CORP</stp>
        <stp>CNVX_BID</stp>
        <stp>[USHY_Model_vs_462_04302013.xlsx]Model!R45C20_x0000__x0000_</stp>
        <stp>PX_BID</stp>
        <stp>112.05</stp>
        <tr r="T45" s="8"/>
      </tp>
      <tp t="s">
        <v>US</v>
        <stp/>
        <stp>##V3_BDPV12</stp>
        <stp>039380AC4 CORP</stp>
        <stp>CNTRY_OF_RISK</stp>
        <stp>[USHY_Model_vs_462_04302013.xlsx]Model!R7C8_x0000_2</stp>
        <tr r="H7" s="8"/>
      </tp>
      <tp t="s">
        <v>BB-</v>
        <stp/>
        <stp>##V3_BDPV12</stp>
        <stp>00434NAA3 CORP</stp>
        <stp>RTG_SP_no_watch</stp>
        <stp>[USHY_Model_vs_462_04302013.xlsx]Model!R8C12_x0000__x0000_</stp>
        <tr r="L8" s="8"/>
      </tp>
      <tp t="s">
        <v>ARCH COAL INC</v>
        <stp/>
        <stp>##V3_BDPV12</stp>
        <stp>039380AC4 CORP</stp>
        <stp>ISSUER</stp>
        <stp>[USHY_Model_vs_462_04302013.xlsx]Model!R7C6_x0000__x0000_</stp>
        <tr r="F7" s="8"/>
      </tp>
      <tp>
        <v>6.4459514280308552</v>
        <stp/>
        <stp>##V3_BDPV12</stp>
        <stp>78442FEL8 CORP</stp>
        <stp>DUR_ADJ_BID</stp>
        <stp>[USHY_Model_vs_462_04302013.xlsx]Model!R113C18_x0000__x0000_</stp>
        <stp>PX_BID</stp>
        <stp>111.2</stp>
        <tr r="R113" s="8"/>
      </tp>
      <tp t="s">
        <v>#N/A N/A</v>
        <stp/>
        <stp>##V3_BDPV12</stp>
        <stp>ARS EQUITY</stp>
        <stp>CUR_MKT_CAP</stp>
        <stp>[USHY_Model_vs_462_04302013.xlsx]Model!R20C32_x0000__x0000_</stp>
        <tr r="AF20" s="8"/>
      </tp>
      <tp>
        <v>575933898.92578125</v>
        <stp/>
        <stp>##V3_BDPV12</stp>
        <stp>BAS EQUITY</stp>
        <stp>CUR_MKT_CAP</stp>
        <stp>[USHY_Model_vs_462_04302013.xlsx]Model!R22C32_x0000__x0000_</stp>
        <tr r="AF22" s="8"/>
      </tp>
      <tp>
        <v>2418770019.53125</v>
        <stp/>
        <stp>##V3_BDPV12</stp>
        <stp>ATK EQUITY</stp>
        <stp>CUR_MKT_CAP</stp>
        <stp>[USHY_Model_vs_462_04302013.xlsx]Model!R21C32_x0000__x0000_</stp>
        <tr r="AF21" s="8"/>
      </tp>
      <tp>
        <v>6590210937.5</v>
        <stp/>
        <stp>##V3_BDPV12</stp>
        <stp>BLL EQUITY</stp>
        <stp>CUR_MKT_CAP</stp>
        <stp>[USHY_Model_vs_462_04302013.xlsx]Model!R26C32_x0000__x0000_</stp>
        <tr r="AF26" s="8"/>
      </tp>
      <tp>
        <v>987350830.078125</v>
        <stp/>
        <stp>##V3_BDPV12</stp>
        <stp>BBG EQUITY</stp>
        <stp>CUR_MKT_CAP</stp>
        <stp>[USHY_Model_vs_462_04302013.xlsx]Model!R24C32_x0000__x0000_</stp>
        <tr r="AF24" s="8"/>
      </tp>
      <tp t="s">
        <v>BGG</v>
        <stp/>
        <stp>##V3_BDPV12</stp>
        <stp>109043AG4 CORP</stp>
        <stp>TICKER</stp>
        <stp>[USHY_Model_vs_462_04302013.xlsx]Scraps!R13C29_x0000__x0000_</stp>
        <tr r="AC13" s="11"/>
      </tp>
      <tp>
        <v>131.886</v>
        <stp/>
        <stp>##V3_BDPV12</stp>
        <stp>345370CA6 CORP</stp>
        <stp>PX_BID</stp>
        <stp>[USHY_Model_vs_462_04302013.xlsx]Scraps!R18C14_x0000__x0000_</stp>
        <tr r="N18" s="11"/>
      </tp>
      <tp t="s">
        <v>BBG</v>
        <stp/>
        <stp>##V3_BDPV12</stp>
        <stp>06846NAC8 CORP</stp>
        <stp>TICKER</stp>
        <stp>[USHY_Model_vs_462_04302013.xlsx]Scraps!R11C29_x0000__x0000_</stp>
        <tr r="AC11" s="11"/>
      </tp>
      <tp>
        <v>2606384277.34375</v>
        <stp/>
        <stp>##V3_BDPV12</stp>
        <stp>BRY EQUITY</stp>
        <stp>CUR_MKT_CAP</stp>
        <stp>[USHY_Model_vs_462_04302013.xlsx]Model!R29C32_x0000__x0000_</stp>
        <tr r="AF29" s="8"/>
      </tp>
      <tp>
        <v>2267368164.0625</v>
        <stp/>
        <stp>##V3_BDPV12</stp>
        <stp>BRS EQUITY</stp>
        <stp>CUR_MKT_CAP</stp>
        <stp>[USHY_Model_vs_462_04302013.xlsx]Model!R28C32_x0000__x0000_</stp>
        <tr r="AF28" s="8"/>
      </tp>
      <tp t="s">
        <v>ACI</v>
        <stp/>
        <stp>##V3_BDPV12</stp>
        <stp>039380AC4 CORP</stp>
        <stp>TICKER</stp>
        <stp>[USHY_Model_vs_462_04302013.xlsx]Model!R7C30_x0000__x0000_</stp>
        <tr r="AD7" s="8"/>
      </tp>
      <tp t="s">
        <v>US</v>
        <stp/>
        <stp>##V3_BDPV12</stp>
        <stp>110394AE3 CORP</stp>
        <stp>CNTRY_OF_RISK</stp>
        <stp>[USHY_Model_vs_462_04302013.xlsx]Model!R28C8_x0000__x0000_</stp>
        <tr r="H28" s="8"/>
      </tp>
      <tp>
        <v>109.321</v>
        <stp/>
        <stp>##V3_BDPV12</stp>
        <stp>92241TAG7 CORP</stp>
        <stp>PX_BID</stp>
        <stp>[USHY_Model_vs_462_04302013.xlsx]Model!R132C15_x0000__x0000_</stp>
        <tr r="O132" s="8"/>
      </tp>
      <tp t="s">
        <v>#N/A N/A</v>
        <stp/>
        <stp>##V3_BDPV12</stp>
        <stp>03077JAA8 CORP</stp>
        <stp>RTG_SP_no_watch</stp>
        <stp>[USHY_Model_vs_462_04302013.xlsx]Model!R19C12_x0000__x0000_</stp>
        <tr r="L19" s="8"/>
      </tp>
      <tp t="s">
        <v>TGI</v>
        <stp/>
        <stp>##V3_BDPV12</stp>
        <stp>896818AG6 CORP</stp>
        <stp>TICKER</stp>
        <stp>[USHY_Model_vs_462_04302013.xlsx]Model!R121C30_x0000__x0000_</stp>
        <tr r="AD121" s="8"/>
      </tp>
      <tp t="s">
        <v>X</v>
        <stp/>
        <stp>##V3_BDPV12</stp>
        <stp>912909AG3 CORP</stp>
        <stp>TICKER</stp>
        <stp>[USHY_Model_vs_462_04302013.xlsx]Model!R134C30_x0000__x0000_</stp>
        <tr r="AD134" s="8"/>
      </tp>
      <tp t="s">
        <v>CCC+</v>
        <stp/>
        <stp>##V3_BDPV12</stp>
        <stp>63934EAM0 CORP</stp>
        <stp>RTG_SP_no_watch</stp>
        <stp>[USHY_Model_vs_462_04302013.xlsx]Model!R92C12_x0000__x0000_</stp>
        <tr r="L92" s="8"/>
      </tp>
      <tp t="s">
        <v>CCC-</v>
        <stp/>
        <stp>##V3_BDPV12</stp>
        <stp>184502AA0 CORP</stp>
        <stp>RTG_SP_no_watch</stp>
        <stp>[USHY_Model_vs_462_04302013.xlsx]Model!R33C12_x0000__x0000_</stp>
        <tr r="L33" s="8"/>
      </tp>
      <tp t="s">
        <v>US</v>
        <stp/>
        <stp>##V3_BDPV12</stp>
        <stp>85171RAA2 CORP</stp>
        <stp>CNTRY_OF_RISK</stp>
        <stp>[USHY_Model_vs_462_04302013.xlsx]Model!R15C8_x0000_9</stp>
        <tr r="H15" s="8"/>
      </tp>
      <tp t="s">
        <v>CCC+</v>
        <stp/>
        <stp>##V3_BDPV12</stp>
        <stp>85171RAA2 CORP</stp>
        <stp>RTG_SP_no_watch</stp>
        <stp>[USHY_Model_vs_462_04302013.xlsx]Model!R15C12_x0000__x0000_</stp>
        <tr r="L15" s="8"/>
      </tp>
      <tp>
        <v>110</v>
        <stp/>
        <stp>##V3_BDPV12</stp>
        <stp>864486AE5 CORP</stp>
        <stp>PX_BID</stp>
        <stp>[USHY_Model_vs_462_04302013.xlsx]Model!R115C15_x0000__x0000_</stp>
        <tr r="O115" s="8"/>
      </tp>
      <tp t="s">
        <v>US</v>
        <stp/>
        <stp>##V3_BDPV12</stp>
        <stp>87612BAJ1 CORP</stp>
        <stp>CNTRY_OF_RISK</stp>
        <stp>[USHY_Model_vs_462_04302013.xlsx]Model!R94C8_x0000_2</stp>
        <tr r="H94" s="8"/>
      </tp>
      <tp>
        <v>2.0343749999999998</v>
        <stp/>
        <stp>##V3_BDPV12</stp>
        <stp>131347BS4 CORP</stp>
        <stp>INT_Acc</stp>
        <stp>[USHY_Model_vs_462_04302013.xlsx]Model!R42C23_x0000__x0000_</stp>
        <tr r="W42" s="8"/>
      </tp>
      <tp>
        <v>4.1111109999999999E-2</v>
        <stp/>
        <stp>##V3_BDPV12</stp>
        <stp>345370BR0 CORP</stp>
        <stp>INT_Acc</stp>
        <stp>[USHY_Model_vs_462_04302013.xlsx]Model!R53C23_x0000__x0000_</stp>
        <tr r="W53" s="8"/>
      </tp>
      <tp t="s">
        <v>US</v>
        <stp/>
        <stp>##V3_BDPV12</stp>
        <stp>48666KAN9 CORP</stp>
        <stp>CNTRY_OF_RISK</stp>
        <stp>[USHY_Model_vs_462_04302013.xlsx]Model!R76C8_x0000__x0000_</stp>
        <tr r="H76" s="8"/>
      </tp>
      <tp>
        <v>1.24583333</v>
        <stp/>
        <stp>##V3_BDPV12</stp>
        <stp>23918KAP3 CORP</stp>
        <stp>INT_Acc</stp>
        <stp>[USHY_Model_vs_462_04302013.xlsx]Model!R50C23_x0000__x0000_</stp>
        <tr r="W50" s="8"/>
      </tp>
      <tp>
        <v>5.370296166725138E-2</v>
        <stp/>
        <stp>##V3_BDPV12</stp>
        <stp>131347BS4 CORP</stp>
        <stp>CNVX_BID</stp>
        <stp>[USHY_Model_vs_462_04302013.xlsx]Model!R42C20_x0000__x0000_</stp>
        <stp>PX_BID</stp>
        <stp>112.75</stp>
        <tr r="T42" s="8"/>
      </tp>
      <tp>
        <v>1.6094358873510448</v>
        <stp/>
        <stp>##V3_BDPV12</stp>
        <stp>36186CBY8 CORP</stp>
        <stp>CNVX_BID</stp>
        <stp>[USHY_Model_vs_462_04302013.xlsx]Model!R12C20_x0000__x0000_</stp>
        <stp>PX_BID</stp>
        <stp>131.75</stp>
        <tr r="T12" s="8"/>
      </tp>
      <tp t="s">
        <v>#N/A Invalid Security</v>
        <stp/>
        <stp>##V3_BDPV12</stp>
        <stp>CGGFP EQUITY</stp>
        <stp>CUR_MKT_CAP</stp>
        <stp>[USHY_Model_vs_462_04302013.xlsx]Model!R36C32_x0000__x0000_</stp>
        <tr r="AF36" s="8"/>
      </tp>
      <tp>
        <v>6044338378.90625</v>
        <stp/>
        <stp>##V3_BDPV12</stp>
        <stp>CCK EQUITY</stp>
        <stp>CUR_MKT_CAP</stp>
        <stp>[USHY_Model_vs_462_04302013.xlsx]Model!R32C32_x0000__x0000_</stp>
        <tr r="AF32" s="8"/>
      </tp>
      <tp t="s">
        <v>CEQUEL</v>
        <stp/>
        <stp>##V3_BDPV12</stp>
        <stp>15672WAA2 CORP</stp>
        <stp>TICKER</stp>
        <stp>[USHY_Model_vs_462_04302013.xlsx]Scraps!R16C29_x0000__x0000_</stp>
        <tr r="AC16" s="11"/>
      </tp>
      <tp>
        <v>3104861816.40625</v>
        <stp/>
        <stp>##V3_BDPV12</stp>
        <stp>CAR EQUITY</stp>
        <stp>CUR_MKT_CAP</stp>
        <stp>[USHY_Model_vs_462_04302013.xlsx]Model!R31C32_x0000__x0000_</stp>
        <tr r="AF31" s="8"/>
      </tp>
      <tp>
        <v>407053649.90234375</v>
        <stp/>
        <stp>##V3_BDPV12</stp>
        <stp>BZH EQUITY</stp>
        <stp>CUR_MKT_CAP</stp>
        <stp>[USHY_Model_vs_462_04302013.xlsx]Model!R30C32_x0000__x0000_</stp>
        <tr r="AF30" s="8"/>
      </tp>
      <tp>
        <v>12823976562.5</v>
        <stp/>
        <stp>##V3_BDPV12</stp>
        <stp>CHK EQUITY</stp>
        <stp>CUR_MKT_CAP</stp>
        <stp>[USHY_Model_vs_462_04302013.xlsx]Model!R37C32_x0000__x0000_</stp>
        <tr r="AF37" s="8"/>
      </tp>
      <tp>
        <v>2596992919.921875</v>
        <stp/>
        <stp>##V3_BDPV12</stp>
        <stp>CCO EQUITY</stp>
        <stp>CUR_MKT_CAP</stp>
        <stp>[USHY_Model_vs_462_04302013.xlsx]Model!R35C32_x0000__x0000_</stp>
        <tr r="AF35" s="8"/>
      </tp>
      <tp>
        <v>110.75</v>
        <stp/>
        <stp>##V3_BDPV12</stp>
        <stp>36159RAE3 CORP</stp>
        <stp>PX_BID</stp>
        <stp>[USHY_Model_vs_462_04302013.xlsx]Scraps!R20C14_x0000__x0000_</stp>
        <tr r="N20" s="11"/>
      </tp>
      <tp t="s">
        <v>BBB</v>
        <stp/>
        <stp>##V3_BDPV12</stp>
        <stp>023650AG9 CORP</stp>
        <stp>RTG_SP_no_watch</stp>
        <stp>[USHY_Model_vs_462_04302013.xlsx]Model!R79C12_x0000__x0000_</stp>
        <tr r="L79" s="8"/>
      </tp>
      <tp t="s">
        <v>BB</v>
        <stp/>
        <stp>##V3_BDPV12</stp>
        <stp>436440AD3 CORP</stp>
        <stp>RTG_SP_no_watch</stp>
        <stp>[USHY_Model_vs_462_04302013.xlsx]Model!R65C12_x0000__x0000_</stp>
        <tr r="L65" s="8"/>
      </tp>
      <tp t="s">
        <v>TXU</v>
        <stp/>
        <stp>##V3_BDPV12</stp>
        <stp>882330AM5 CORP</stp>
        <stp>TICKER</stp>
        <stp>[USHY_Model_vs_462_04302013.xlsx]Model!R126C30_x0000__x0000_</stp>
        <tr r="AD126" s="8"/>
      </tp>
      <tp t="s">
        <v>B+</v>
        <stp/>
        <stp>##V3_BDPV12</stp>
        <stp>59001AAN2 CORP</stp>
        <stp>RTG_SP_no_watch</stp>
        <stp>[USHY_Model_vs_462_04302013.xlsx]Model!R87C12_x0000__x0000_</stp>
        <tr r="L87" s="8"/>
      </tp>
      <tp t="s">
        <v>US</v>
        <stp/>
        <stp>##V3_BDPV12</stp>
        <stp>55336TAC9 CORP</stp>
        <stp>CNTRY_OF_RISK</stp>
        <stp>[USHY_Model_vs_462_04302013.xlsx]Model!R85C8_x0000__x0000_</stp>
        <tr r="H85" s="8"/>
      </tp>
      <tp t="s">
        <v>B+</v>
        <stp/>
        <stp>##V3_BDPV12</stp>
        <stp>03754HAB0 CORP</stp>
        <stp>RTG_SP_no_watch</stp>
        <stp>[USHY_Model_vs_462_04302013.xlsx]Model!R17C12_x0000__x0000_</stp>
        <tr r="L17" s="8"/>
      </tp>
      <tp>
        <v>-1.369899458859464</v>
        <stp/>
        <stp>##V3_BDPV12</stp>
        <stp>882491AQ6 CORP</stp>
        <stp>CNVX_OAS_BID</stp>
        <stp>[USHY_Model_vs_462_04302013.xlsx]Model!R124C19_x0000__x0000_</stp>
        <stp>PX_BID</stp>
        <stp>109.89</stp>
        <tr r="S124" s="8"/>
      </tp>
      <tp t="s">
        <v>AN</v>
        <stp/>
        <stp>##V3_BDPV12</stp>
        <stp>05329WAK8 CORP</stp>
        <stp>Ticker</stp>
        <stp>[USHY_Model_vs_462_04302013.xlsx]Scraps!R10C5_x0000__x0000_</stp>
        <tr r="E10" s="11"/>
      </tp>
      <tp>
        <v>105.443</v>
        <stp/>
        <stp>##V3_BDPV12</stp>
        <stp>796038AA5 CORP</stp>
        <stp>PX_BID</stp>
        <stp>[USHY_Model_vs_462_04302013.xlsx]Model!R106C15_x0000__x0000_</stp>
        <tr r="O106" s="8"/>
      </tp>
      <tp t="s">
        <v>B+</v>
        <stp/>
        <stp>##V3_BDPV12</stp>
        <stp>012605AA9 CORP</stp>
        <stp>RTG_SP_no_watch</stp>
        <stp>[USHY_Model_vs_462_04302013.xlsx]Model!R11C12_x0000__x0000_</stp>
        <tr r="L11" s="8"/>
      </tp>
      <tp>
        <v>106.5</v>
        <stp/>
        <stp>##V3_BDPV12</stp>
        <stp>761735AF6 CORP</stp>
        <stp>PX_BID</stp>
        <stp>[USHY_Model_vs_462_04302013.xlsx]Model!R103C15_x0000__x0000_</stp>
        <tr r="O103" s="8"/>
      </tp>
      <tp>
        <v>0.36630038278970911</v>
        <stp/>
        <stp>##V3_BDPV12</stp>
        <stp>023650AG9 CORP</stp>
        <stp>CNVX_BID</stp>
        <stp>[USHY_Model_vs_462_04302013.xlsx]Model!R79C20_x0000__x0000_</stp>
        <stp>PX_BID</stp>
        <stp>110.75</stp>
        <tr r="T79" s="8"/>
      </tp>
      <tp>
        <v>2621821044.921875</v>
        <stp/>
        <stp>##V3_BDPV12</stp>
        <stp>TLLP    US EQUITY</stp>
        <stp>CUR_MKT_CAP</stp>
        <stp>[USHY_Model_vs_462_04302013.xlsx]Model!R123C31_x0000__x0000_</stp>
        <tr r="AE123" s="8"/>
      </tp>
      <tp t="s">
        <v>B</v>
        <stp/>
        <stp>##V3_BDPV12</stp>
        <stp>17004RAA8 CORP</stp>
        <stp>RTG_SP_no_watch</stp>
        <stp>[USHY_Model_vs_462_04302013.xlsx]Model!R77C12_x0000__x0000_</stp>
        <tr r="L77" s="8"/>
      </tp>
      <tp t="s">
        <v>LU</v>
        <stp/>
        <stp>##V3_BDPV12</stp>
        <stp>03938LAX2 CORP</stp>
        <stp>CNTRY_OF_RISK</stp>
        <stp>[USHY_Model_vs_462_04302013.xlsx]Model!R89C8_x0000__x0000_</stp>
        <tr r="H89" s="8"/>
      </tp>
      <tp t="s">
        <v>AGSBB</v>
        <stp/>
        <stp>##V3_BDPV12</stp>
        <stp>XS0257650019 Corp</stp>
        <stp>TICKER</stp>
        <stp>[USHY_Model_vs_462_04302013.xlsx]462!R97C2_x0000__x0000_</stp>
        <tr r="B97" s="12"/>
      </tp>
      <tp>
        <v>0.48602173444115965</v>
        <stp/>
        <stp>##V3_BDPV12</stp>
        <stp>053773AU1 CORP</stp>
        <stp>CNVX_BID</stp>
        <stp>[USHY_Model_vs_462_04302013.xlsx]Model!R31C20_x0000__x0000_</stp>
        <stp>PX_BID</stp>
        <stp>102.25</stp>
        <tr r="T31" s="8"/>
      </tp>
      <tp>
        <v>1.81458333</v>
        <stp/>
        <stp>##V3_BDPV12</stp>
        <stp>00434NAA3 CORP</stp>
        <stp>INT_Acc</stp>
        <stp>[USHY_Model_vs_462_04302013.xlsx]Model!R8C23_x0000__x0000_</stp>
        <tr r="W8" s="8"/>
      </tp>
      <tp>
        <v>4.6008346733738081</v>
        <stp/>
        <stp>##V3_BDPV12</stp>
        <stp>880779AY9 CORP</stp>
        <stp>DUR_ADJ_BID</stp>
        <stp>[USHY_Model_vs_462_04302013.xlsx]Model!R120C18_x0000__x0000_</stp>
        <stp>PX_BID</stp>
        <stp>107.125</stp>
        <tr r="R120" s="8"/>
      </tp>
      <tp>
        <v>110.53</v>
        <stp/>
        <stp>##V3_BDPV12</stp>
        <stp>500605AE0 CORP</stp>
        <stp>PX_BID</stp>
        <stp>[USHY_Model_vs_462_04302013.xlsx]Scraps!R22C14_x0000__x0000_</stp>
        <tr r="N22" s="11"/>
      </tp>
      <tp>
        <v>4.5669836999999998</v>
        <stp/>
        <stp>##V3_BDPV12</stp>
        <stp>90321NAC6 CORP</stp>
        <stp>YLD_CNV_BID</stp>
        <stp>[USHY_Model_vs_462_04302013.xlsx]Model!R128C16_x0000__x0000_</stp>
        <stp>PX_BID</stp>
        <stp>114.125</stp>
        <tr r="P128" s="8"/>
      </tp>
      <tp>
        <v>6.7356449000000005</v>
        <stp/>
        <stp>##V3_BDPV12</stp>
        <stp>92241TAG7 CORP</stp>
        <stp>YLD_CNV_BID</stp>
        <stp>[USHY_Model_vs_462_04302013.xlsx]Model!R132C16_x0000__x0000_</stp>
        <stp>PX_BID</stp>
        <stp>109.321</stp>
        <tr r="P132" s="8"/>
      </tp>
      <tp t="s">
        <v>FR</v>
        <stp/>
        <stp>##V3_BDPV12</stp>
        <stp>012605AA9 CORP</stp>
        <stp>CNTRY_OF_RISK</stp>
        <stp>[USHY_Model_vs_462_04302013.xlsx]Model!R11C8_x0000__x0000_</stp>
        <tr r="H11" s="8"/>
      </tp>
      <tp t="s">
        <v>US</v>
        <stp/>
        <stp>##V3_BDPV12</stp>
        <stp>018804AP9 CORP</stp>
        <stp>CNTRY_OF_RISK</stp>
        <stp>[USHY_Model_vs_462_04302013.xlsx]Model!R21C8_x0000__x0000_</stp>
        <tr r="H21" s="8"/>
      </tp>
      <tp t="s">
        <v>US</v>
        <stp/>
        <stp>##V3_BDPV12</stp>
        <stp>464592AN4 CORP</stp>
        <stp>CNTRY_OF_RISK</stp>
        <stp>[USHY_Model_vs_462_04302013.xlsx]Model!R73C8_x0000__x0000_</stp>
        <tr r="H73" s="8"/>
      </tp>
      <tp t="s">
        <v>B+</v>
        <stp/>
        <stp>##V3_BDPV12</stp>
        <stp>04939MAG4 CORP</stp>
        <stp>RTG_SP_no_watch</stp>
        <stp>[USHY_Model_vs_462_04302013.xlsx]Model!R18C12_x0000__x0000_</stp>
        <tr r="L18" s="8"/>
      </tp>
      <tp t="s">
        <v>KOP</v>
        <stp/>
        <stp>##V3_BDPV12</stp>
        <stp>500605AE0 CORP</stp>
        <stp>Ticker</stp>
        <stp>[USHY_Model_vs_462_04302013.xlsx]Scraps!R22C5_x0000__x0000_</stp>
        <tr r="E22" s="11"/>
      </tp>
      <tp t="s">
        <v>BRS</v>
        <stp/>
        <stp>##V3_BDPV12</stp>
        <stp>110394AB9 CORP</stp>
        <stp>Ticker</stp>
        <stp>[USHY_Model_vs_462_04302013.xlsx]Scraps!R12C5_x0000__x0000_</stp>
        <tr r="E12" s="11"/>
      </tp>
      <tp t="s">
        <v>B+</v>
        <stp/>
        <stp>##V3_BDPV12</stp>
        <stp>02076XAC6 CORP</stp>
        <stp>RTG_SP_no_watch</stp>
        <stp>[USHY_Model_vs_462_04302013.xlsx]Model!R16C12_x0000__x0000_</stp>
        <tr r="L16" s="8"/>
      </tp>
      <tp t="s">
        <v>B</v>
        <stp/>
        <stp>##V3_BDPV12</stp>
        <stp>17121EAD9 CORP</stp>
        <stp>RTG_SP_no_watch</stp>
        <stp>[USHY_Model_vs_462_04302013.xlsx]Model!R38C12_x0000__x0000_</stp>
        <tr r="L38" s="8"/>
      </tp>
      <tp t="s">
        <v>B-</v>
        <stp/>
        <stp>##V3_BDPV12</stp>
        <stp>40412CAB7 CORP</stp>
        <stp>RTG_SP_no_watch</stp>
        <stp>[USHY_Model_vs_462_04302013.xlsx]Model!R61C12_x0000__x0000_</stp>
        <tr r="L61" s="8"/>
      </tp>
      <tp>
        <v>0.38490765386918346</v>
        <stp/>
        <stp>##V3_BDPV12</stp>
        <stp>184502BG6 CORP</stp>
        <stp>CNVX_BID</stp>
        <stp>[USHY_Model_vs_462_04302013.xlsx]Model!R34C20_x0000__x0000_</stp>
        <stp>PX_BID</stp>
        <stp>98.25</stp>
        <tr r="T34" s="8"/>
      </tp>
      <tp>
        <v>0.37443235424532634</v>
        <stp/>
        <stp>##V3_BDPV12</stp>
        <stp>59001AAN2 CORP</stp>
        <stp>CNVX_BID</stp>
        <stp>[USHY_Model_vs_462_04302013.xlsx]Model!R87C20_x0000__x0000_</stp>
        <stp>PX_BID</stp>
        <stp>113.22</stp>
        <tr r="T87" s="8"/>
      </tp>
      <tp>
        <v>6.1618741636571571E-2</v>
        <stp/>
        <stp>##V3_BDPV12</stp>
        <stp>17004RAA8 CORP</stp>
        <stp>CNVX_BID</stp>
        <stp>[USHY_Model_vs_462_04302013.xlsx]Model!R77C20_x0000__x0000_</stp>
        <stp>PX_BID</stp>
        <stp>112.25</stp>
        <tr r="T77" s="8"/>
      </tp>
      <tp t="s">
        <v>BB-</v>
        <stp/>
        <stp>##V3_BDPV12</stp>
        <stp>513075BB6 CORP</stp>
        <stp>RTG_SP_no_watch</stp>
        <stp>[USHY_Model_vs_462_04302013.xlsx]Model!R78C12_x0000__x0000_</stp>
        <tr r="L78" s="8"/>
      </tp>
      <tp t="s">
        <v>US</v>
        <stp/>
        <stp>##V3_BDPV12</stp>
        <stp>22818VAB3 CORP</stp>
        <stp>CNTRY_OF_RISK</stp>
        <stp>[USHY_Model_vs_462_04302013.xlsx]Model!R32C8_x0000__x0000_</stp>
        <tr r="H32" s="8"/>
      </tp>
      <tp t="s">
        <v>CCC</v>
        <stp/>
        <stp>##V3_BDPV12</stp>
        <stp>07556QBC8 CORP</stp>
        <stp>RTG_SP_no_watch</stp>
        <stp>[USHY_Model_vs_462_04302013.xlsx]Model!R30C12_x0000__x0000_</stp>
        <tr r="L30" s="8"/>
      </tp>
      <tp t="s">
        <v>MTH</v>
        <stp/>
        <stp>##V3_BDPV12</stp>
        <stp>59001AAN2 CORP</stp>
        <stp>Ticker</stp>
        <stp>[USHY_Model_vs_462_04302013.xlsx]Scraps!R15C5_x0000__x0000_</stp>
        <tr r="E15" s="11"/>
      </tp>
      <tp t="s">
        <v>US</v>
        <stp/>
        <stp>##V3_BDPV12</stp>
        <stp>46284PAP9 CORP</stp>
        <stp>CNTRY_OF_RISK</stp>
        <stp>[USHY_Model_vs_462_04302013.xlsx]Model!R72C8_x0000__x0000_</stp>
        <tr r="H72" s="8"/>
      </tp>
      <tp t="s">
        <v>B</v>
        <stp/>
        <stp>##V3_BDPV12</stp>
        <stp>127693AG4 CORP</stp>
        <stp>RTG_SP_no_watch</stp>
        <stp>[USHY_Model_vs_462_04302013.xlsx]Model!R46C12_x0000__x0000_</stp>
        <tr r="L46" s="8"/>
      </tp>
      <tp t="s">
        <v>B+</v>
        <stp/>
        <stp>##V3_BDPV12</stp>
        <stp>06846NAC8 CORP</stp>
        <stp>RTG_SP_no_watch</stp>
        <stp>[USHY_Model_vs_462_04302013.xlsx]Model!R24C12_x0000__x0000_</stp>
        <tr r="L24" s="8"/>
      </tp>
      <tp t="s">
        <v>US</v>
        <stp/>
        <stp>##V3_BDPV12</stp>
        <stp>23918KAP3 CORP</stp>
        <stp>CNTRY_OF_RISK</stp>
        <stp>[USHY_Model_vs_462_04302013.xlsx]Model!R50C8_x0000_3</stp>
        <tr r="H50" s="8"/>
      </tp>
      <tp t="s">
        <v>US</v>
        <stp/>
        <stp>##V3_BDPV12</stp>
        <stp>53079EAR5 CORP</stp>
        <stp>CNTRY_OF_RISK</stp>
        <stp>[USHY_Model_vs_462_04302013.xlsx]Model!R80C8_x0000__x0000_</stp>
        <tr r="H80" s="8"/>
      </tp>
      <tp>
        <v>0.12496078332270659</v>
        <stp/>
        <stp>##V3_BDPV12</stp>
        <stp>570506AP0 CORP</stp>
        <stp>CNVX_BID</stp>
        <stp>[USHY_Model_vs_462_04302013.xlsx]Model!R91C20_x0000__x0000_</stp>
        <stp>PX_BID</stp>
        <stp>111.25</stp>
        <tr r="T91" s="8"/>
      </tp>
      <tp t="s">
        <v>US</v>
        <stp/>
        <stp>##V3_BDPV12</stp>
        <stp>17121EAD9 CORP</stp>
        <stp>CNTRY_OF_RISK</stp>
        <stp>[USHY_Model_vs_462_04302013.xlsx]Model!R38C8_x0000_9</stp>
        <tr r="H38" s="8"/>
      </tp>
      <tp t="s">
        <v>#N/A N/A</v>
        <stp/>
        <stp>##V3_BDPV12</stp>
        <stp>1004Q   LN EQUITY</stp>
        <stp>CUR_MKT_CAP</stp>
        <stp>[USHY_Model_vs_462_04302013.xlsx]Model!R82C31_x0000__x0000_</stp>
        <tr r="AE82" s="8"/>
      </tp>
      <tp>
        <v>447097869.87304687</v>
        <stp/>
        <stp>##V3_BDPV12</stp>
        <stp>AKS EQUITY</stp>
        <stp>CUR_MKT_CAP</stp>
        <stp>[USHY_Model_vs_462_04302013.xlsx]Model!R10C32_x0000__x0000_</stp>
        <tr r="AF10" s="8"/>
      </tp>
      <tp t="s">
        <v>#N/A N/A</v>
        <stp/>
        <stp>##V3_BDPV12</stp>
        <stp>110394AB9 CORP</stp>
        <stp>PX_BID</stp>
        <stp>[USHY_Model_vs_462_04302013.xlsx]Scraps!R12C14_x0000__x0000_</stp>
        <tr r="N12" s="11"/>
      </tp>
      <tp>
        <v>2103115722.65625</v>
        <stp/>
        <stp>##V3_BDPV12</stp>
        <stp>ALR EQUITY</stp>
        <stp>CUR_MKT_CAP</stp>
        <stp>[USHY_Model_vs_462_04302013.xlsx]Model!R13C32_x0000__x0000_</stp>
        <tr r="AF13" s="8"/>
      </tp>
      <tp>
        <v>566.722900390625</v>
        <stp/>
        <stp>##V3_BDPV12</stp>
        <stp>466112AH2 CORP</stp>
        <stp>SPREAD_TO_TSY_BID</stp>
        <stp>[USHY_Model_vs_462_04302013.xlsx]Model!R75C17_x0000__x0000_</stp>
        <stp>PX_BID</stp>
        <stp>109.5</stp>
        <tr r="Q75" s="8"/>
      </tp>
      <tp>
        <v>1604635742.1875</v>
        <stp/>
        <stp>##V3_BDPV12</stp>
        <stp>ANR EQUITY</stp>
        <stp>CUR_MKT_CAP</stp>
        <stp>[USHY_Model_vs_462_04302013.xlsx]Model!R16C32_x0000__x0000_</stp>
        <tr r="AF16" s="8"/>
      </tp>
      <tp>
        <v>2718535888.671875</v>
        <stp/>
        <stp>##V3_BDPV12</stp>
        <stp>APL EQUITY</stp>
        <stp>CUR_MKT_CAP</stp>
        <stp>[USHY_Model_vs_462_04302013.xlsx]Model!R18C32_x0000__x0000_</stp>
        <tr r="AF18" s="8"/>
      </tp>
      <tp>
        <v>4186970703.125</v>
        <stp/>
        <stp>##V3_BDPV12</stp>
        <stp>APU EQUITY</stp>
        <stp>CUR_MKT_CAP</stp>
        <stp>[USHY_Model_vs_462_04302013.xlsx]Model!R19C32_x0000__x0000_</stp>
        <tr r="AF19" s="8"/>
      </tp>
      <tp t="s">
        <v>US</v>
        <stp/>
        <stp>##V3_BDPV12</stp>
        <stp>552953BX8 CORP</stp>
        <stp>CNTRY_OF_RISK</stp>
        <stp>[USHY_Model_vs_462_04302013.xlsx]Model!R84C8_x0000__x0000_</stp>
        <tr r="H84" s="8"/>
      </tp>
      <tp>
        <v>3.6176344473247558E-2</v>
        <stp/>
        <stp>##V3_BDPV12</stp>
        <stp>431318AJ3 CORP</stp>
        <stp>CNVX_BID</stp>
        <stp>[USHY_Model_vs_462_04302013.xlsx]Model!R62C20_x0000__x0000_</stp>
        <stp>PX_BID</stp>
        <stp>110.25</stp>
        <tr r="T62" s="8"/>
      </tp>
      <tp t="s">
        <v>GEO</v>
        <stp/>
        <stp>##V3_BDPV12</stp>
        <stp>36159RAE3 CORP</stp>
        <stp>Ticker</stp>
        <stp>[USHY_Model_vs_462_04302013.xlsx]Scraps!R20C5_x0000__x0000_</stp>
        <tr r="E20" s="11"/>
      </tp>
      <tp t="s">
        <v>B-</v>
        <stp/>
        <stp>##V3_BDPV12</stp>
        <stp>319963BH6 CORP</stp>
        <stp>RTG_SP_no_watch</stp>
        <stp>[USHY_Model_vs_462_04302013.xlsx]Model!R54C12_x0000__x0000_</stp>
        <tr r="L54" s="8"/>
      </tp>
      <tp t="s">
        <v>BB</v>
        <stp/>
        <stp>##V3_BDPV12</stp>
        <stp>110394AE3 CORP</stp>
        <stp>RTG_SP_no_watch</stp>
        <stp>[USHY_Model_vs_462_04302013.xlsx]Model!R28C12_x0000__x0000_</stp>
        <tr r="L28" s="8"/>
      </tp>
      <tp t="s">
        <v>BB+</v>
        <stp/>
        <stp>##V3_BDPV12</stp>
        <stp>35803QAA5 CORP</stp>
        <stp>RTG_SP_no_watch</stp>
        <stp>[USHY_Model_vs_462_04302013.xlsx]Model!R56C12_x0000__x0000_</stp>
        <tr r="L56" s="8"/>
      </tp>
      <tp t="s">
        <v>BB-</v>
        <stp/>
        <stp>##V3_BDPV12</stp>
        <stp>165167CF2 CORP</stp>
        <stp>RTG_SP_no_watch</stp>
        <stp>[USHY_Model_vs_462_04302013.xlsx]Model!R37C12_x0000__x0000_</stp>
        <tr r="L37" s="8"/>
      </tp>
      <tp t="s">
        <v>B</v>
        <stp/>
        <stp>##V3_BDPV12</stp>
        <stp>42330PAA5 CORP</stp>
        <stp>RTG_SP_no_watch</stp>
        <stp>[USHY_Model_vs_462_04302013.xlsx]Model!R63C12_x0000__x0000_</stp>
        <tr r="L63" s="8"/>
      </tp>
      <tp>
        <v>114.125</v>
        <stp/>
        <stp>##V3_BDPV12</stp>
        <stp>90321NAC6 CORP</stp>
        <stp>PX_BID</stp>
        <stp>[USHY_Model_vs_462_04302013.xlsx]Model!R128C15_x0000__x0000_</stp>
        <tr r="O128" s="8"/>
      </tp>
      <tp>
        <v>8.625</v>
        <stp/>
        <stp>##V3_BDPV12</stp>
        <stp>XS0365314284 CORP</stp>
        <stp>CPN</stp>
        <stp>[USHY_Model_vs_462_04302013.xlsx]Model!R9C9_x0000_8</stp>
        <tr r="I9" s="8"/>
      </tp>
      <tp t="s">
        <v>BB</v>
        <stp/>
        <stp>##V3_BDPV12</stp>
        <stp>62886EAE8 CORP</stp>
        <stp>RTG_SP_no_watch</stp>
        <stp>[USHY_Model_vs_462_04302013.xlsx]Model!R93C12_x0000__x0000_</stp>
        <tr r="L93" s="8"/>
      </tp>
      <tp>
        <v>5.4945502424371934E-2</v>
        <stp/>
        <stp>##V3_BDPV12</stp>
        <stp>382550BB6 CORP</stp>
        <stp>CNVX_BID</stp>
        <stp>[USHY_Model_vs_462_04302013.xlsx]Model!R60C20_x0000__x0000_</stp>
        <stp>PX_BID</stp>
        <stp>112.25</stp>
        <tr r="T60" s="8"/>
      </tp>
      <tp t="s">
        <v>US</v>
        <stp/>
        <stp>##V3_BDPV12</stp>
        <stp>62886EAE8 CORP</stp>
        <stp>CNTRY_OF_RISK</stp>
        <stp>[USHY_Model_vs_462_04302013.xlsx]Model!R93C8_x0000_0</stp>
        <tr r="H93" s="8"/>
      </tp>
      <tp>
        <v>2.68333333</v>
        <stp/>
        <stp>##V3_BDPV12</stp>
        <stp>058498AQ9 CORP</stp>
        <stp>INT_Acc</stp>
        <stp>[USHY_Model_vs_462_04302013.xlsx]Model!R26C23_x0000__x0000_</stp>
        <tr r="W26" s="8"/>
      </tp>
      <tp t="s">
        <v>GE</v>
        <stp/>
        <stp>##V3_BDPV12</stp>
        <stp>XS0319639232 Corp</stp>
        <stp>TICKER</stp>
        <stp>[USHY_Model_vs_462_04302013.xlsx]462!R43C2_x0000__x0000_</stp>
        <tr r="B43" s="12"/>
      </tp>
      <tp>
        <v>0.53174367030637915</v>
        <stp/>
        <stp>##V3_BDPV12</stp>
        <stp>552953BX8 CORP</stp>
        <stp>CNVX_BID</stp>
        <stp>[USHY_Model_vs_462_04302013.xlsx]Model!R84C20_x0000__x0000_</stp>
        <stp>PX_BID</stp>
        <stp>113.06</stp>
        <tr r="T84" s="8"/>
      </tp>
      <tp>
        <v>4.2129941897811616</v>
        <stp/>
        <stp>##V3_BDPV12</stp>
        <stp>48666KAN9 CORP</stp>
        <stp>DUR_ADJ_BID</stp>
        <stp>[USHY_Model_vs_462_04302013.xlsx]Model!R76C18_x0000__x0000_</stp>
        <stp>PX_BID</stp>
        <stp>112.15000000000001</stp>
        <tr r="R76" s="8"/>
      </tp>
      <tp t="s">
        <v>Caa1</v>
        <stp/>
        <stp>##V3_BDPV12</stp>
        <stp>464592AN4 CORP</stp>
        <stp>RTG_moody_no_watch</stp>
        <stp>[USHY_Model_vs_462_04302013.xlsx]Model!R73C11_x0000__x0000_</stp>
        <tr r="K73" s="8"/>
      </tp>
      <tp t="s">
        <v>B1</v>
        <stp/>
        <stp>##V3_BDPV12</stp>
        <stp>629377BJ0 CORP</stp>
        <stp>RTG_moody_no_watch</stp>
        <stp>[USHY_Model_vs_462_04302013.xlsx]Model!R95C11_x0000__x0000_</stp>
        <tr r="K95" s="8"/>
      </tp>
      <tp t="s">
        <v>B1</v>
        <stp/>
        <stp>##V3_BDPV12</stp>
        <stp>247916AC3 CORP</stp>
        <stp>RTG_moody_no_watch</stp>
        <stp>[USHY_Model_vs_462_04302013.xlsx]Model!R49C11_x0000__x0000_</stp>
        <tr r="K49" s="8"/>
      </tp>
      <tp t="s">
        <v>B2</v>
        <stp/>
        <stp>##V3_BDPV12</stp>
        <stp>60877UBA4 CORP</stp>
        <stp>RTG_moody_no_watch</stp>
        <stp>[USHY_Model_vs_462_04302013.xlsx]Model!R86C11_x0000__x0000_</stp>
        <tr r="K86" s="8"/>
      </tp>
      <tp t="s">
        <v>B2</v>
        <stp/>
        <stp>##V3_BDPV12</stp>
        <stp>012605AA9 CORP</stp>
        <stp>RTG_moody_no_watch</stp>
        <stp>[USHY_Model_vs_462_04302013.xlsx]Model!R11C11_x0000__x0000_</stp>
        <tr r="K11" s="8"/>
      </tp>
      <tp>
        <v>0.52222221999999996</v>
        <stp/>
        <stp>##V3_BDPV12</stp>
        <stp>88160QAB9 CORP</stp>
        <stp>INT_Acc</stp>
        <stp>[USHY_Model_vs_462_04302013.xlsx]Model!R123C23_x0000__x0000_</stp>
        <tr r="W123" s="8"/>
      </tp>
      <tp t="s">
        <v>B3</v>
        <stp/>
        <stp>##V3_BDPV12</stp>
        <stp>127693AG4 CORP</stp>
        <stp>RTG_moody_no_watch</stp>
        <stp>[USHY_Model_vs_462_04302013.xlsx]Model!R46C11_x0000__x0000_</stp>
        <tr r="K46" s="8"/>
      </tp>
      <tp>
        <v>179.36932373046875</v>
        <stp/>
        <stp>##V3_BDPV12</stp>
        <stp>029912BC5 CORP</stp>
        <stp>SPREAD_TO_TSY_BID</stp>
        <stp>[USHY_Model_vs_462_04302013.xlsx]Scraps!R9C16_x0000__x0000_</stp>
        <stp>PX_BID</stp>
        <stp>113.72499999999999</stp>
        <tr r="P9" s="11"/>
      </tp>
      <tp t="s">
        <v>Ba1</v>
        <stp/>
        <stp>##V3_BDPV12</stp>
        <stp>247367AX3 CORP</stp>
        <stp>RTG_moody_no_watch</stp>
        <stp>[USHY_Model_vs_462_04302013.xlsx]Model!R47C11_x0000__x0000_</stp>
        <tr r="K47" s="8"/>
      </tp>
      <tp t="s">
        <v>Baa3</v>
        <stp/>
        <stp>##V3_BDPV12</stp>
        <stp>345370BR0 CORP</stp>
        <stp>RTG_moody_no_watch</stp>
        <stp>[USHY_Model_vs_462_04302013.xlsx]Model!R53C11_x0000__x0000_</stp>
        <tr r="K53" s="8"/>
      </tp>
      <tp t="s">
        <v>B1</v>
        <stp/>
        <stp>##V3_BDPV12</stp>
        <stp>36186CBY8 CORP</stp>
        <stp>RTG_moody_no_watch</stp>
        <stp>[USHY_Model_vs_462_04302013.xlsx]Model!R12C11_x0000__x0000_</stp>
        <tr r="K12" s="8"/>
      </tp>
      <tp t="s">
        <v>B1</v>
        <stp/>
        <stp>##V3_BDPV12</stp>
        <stp>35687MAT4 CORP</stp>
        <stp>RTG_moody_no_watch</stp>
        <stp>[USHY_Model_vs_462_04302013.xlsx]Model!R58C11_x0000__x0000_</stp>
        <tr r="K58" s="8"/>
      </tp>
      <tp t="s">
        <v>USD</v>
        <stp/>
        <stp>##V3_BDPV12</stp>
        <stp>81725WAG8 CORP</stp>
        <stp>CRNCY</stp>
        <stp>[USHY_Model_vs_462_04302013.xlsx]Model!R116C7_x0000__x0000_</stp>
        <tr r="G116" s="8"/>
      </tp>
      <tp t="s">
        <v>USD</v>
        <stp/>
        <stp>##V3_BDPV12</stp>
        <stp>92241TAG7 CORP</stp>
        <stp>CRNCY</stp>
        <stp>[USHY_Model_vs_462_04302013.xlsx]Model!R132C7_x0000__x0000_</stp>
        <tr r="G132" s="8"/>
      </tp>
      <tp>
        <v>2.6354166700000001</v>
        <stp/>
        <stp>##V3_BDPV12</stp>
        <stp>109043AG4 CORP</stp>
        <stp>INT_Acc</stp>
        <stp>[USHY_Model_vs_462_04302013.xlsx]Scraps!R13C22_x0000__x0000_</stp>
        <tr r="V13" s="11"/>
      </tp>
      <tp>
        <v>0</v>
        <stp/>
        <stp>##V3_BDPV12</stp>
        <stp>110394AB9 CORP</stp>
        <stp>INT_Acc</stp>
        <stp>[USHY_Model_vs_462_04302013.xlsx]Scraps!R12C22_x0000__x0000_</stp>
        <tr r="V12" s="11"/>
      </tp>
      <tp>
        <v>5.3151845</v>
        <stp/>
        <stp>##V3_BDPV12</stp>
        <stp>1248EPBC6 CORP</stp>
        <stp>YLD_CNV_BID</stp>
        <stp>[USHY_Model_vs_462_04302013.xlsx]Model!R39C16_x0000__x0000_</stp>
        <stp>PX_BID</stp>
        <stp>102.75</stp>
        <tr r="P39" s="8"/>
      </tp>
      <tp>
        <v>1.40555556</v>
        <stp/>
        <stp>##V3_BDPV12</stp>
        <stp>05329WAK8 CORP</stp>
        <stp>INT_Acc</stp>
        <stp>[USHY_Model_vs_462_04302013.xlsx]Scraps!R10C22_x0000__x0000_</stp>
        <tr r="V10" s="11"/>
      </tp>
      <tp>
        <v>4.0250000000000004</v>
        <stp/>
        <stp>##V3_BDPV12</stp>
        <stp>15672WAA2 CORP</stp>
        <stp>INT_Acc</stp>
        <stp>[USHY_Model_vs_462_04302013.xlsx]Scraps!R16C22_x0000__x0000_</stp>
        <tr r="V16" s="11"/>
      </tp>
      <tp>
        <v>1.7250000000000001</v>
        <stp/>
        <stp>##V3_BDPV12</stp>
        <stp>726505AL4 CORP</stp>
        <stp>INT_Acc</stp>
        <stp>[USHY_Model_vs_462_04302013.xlsx]Model!R102C23_x0000__x0000_</stp>
        <tr r="W102" s="8"/>
      </tp>
      <tp>
        <v>1.59791667</v>
        <stp/>
        <stp>##V3_BDPV12</stp>
        <stp>737446AB0 CORP</stp>
        <stp>INT_Acc</stp>
        <stp>[USHY_Model_vs_462_04302013.xlsx]Model!R101C23_x0000__x0000_</stp>
        <tr r="W101" s="8"/>
      </tp>
      <tp t="s">
        <v>AUTONATION INC</v>
        <stp/>
        <stp>##V3_BDPV12</stp>
        <stp>05329WAK8 CORP</stp>
        <stp>ISSUER</stp>
        <stp>[USHY_Model_vs_462_04302013.xlsx]Scraps!R10C6_x0000__x0000_</stp>
        <tr r="F10" s="11"/>
      </tp>
      <tp t="s">
        <v>B1</v>
        <stp/>
        <stp>##V3_BDPV12</stp>
        <stp>17121EAD9 CORP</stp>
        <stp>RTG_moody_no_watch</stp>
        <stp>[USHY_Model_vs_462_04302013.xlsx]Model!R38C11_x0000__x0000_</stp>
        <tr r="K38" s="8"/>
      </tp>
      <tp t="s">
        <v>Ba3</v>
        <stp/>
        <stp>##V3_BDPV12</stp>
        <stp>110394AE3 CORP</stp>
        <stp>RTG_moody_no_watch</stp>
        <stp>[USHY_Model_vs_462_04302013.xlsx]Model!R28C11_x0000__x0000_</stp>
        <tr r="K28" s="8"/>
      </tp>
      <tp t="s">
        <v>B3</v>
        <stp/>
        <stp>##V3_BDPV12</stp>
        <stp>40412CAB7 CORP</stp>
        <stp>RTG_moody_no_watch</stp>
        <stp>[USHY_Model_vs_462_04302013.xlsx]Model!R61C11_x0000__x0000_</stp>
        <tr r="K61" s="8"/>
      </tp>
      <tp t="s">
        <v>B1</v>
        <stp/>
        <stp>##V3_BDPV12</stp>
        <stp>20605PAD3 CORP</stp>
        <stp>RTG_moody_no_watch</stp>
        <stp>[USHY_Model_vs_462_04302013.xlsx]Model!R44C11_x0000__x0000_</stp>
        <tr r="K44" s="8"/>
      </tp>
      <tp>
        <v>7.15</v>
        <stp/>
        <stp>##V3_BDPV12</stp>
        <stp>59001AAN2 CORP</stp>
        <stp>CPN</stp>
        <stp>[USHY_Model_vs_462_04302013.xlsx]Scraps!R15C9_x0000__x0000_</stp>
        <tr r="I15" s="11"/>
      </tp>
      <tp t="s">
        <v>USD</v>
        <stp/>
        <stp>##V3_BDPV12</stp>
        <stp>458665AR7 CORP</stp>
        <stp>CRNCY</stp>
        <stp>[USHY_Model_vs_462_04302013.xlsx]Scraps!R21C7_x0000__x0000_</stp>
        <tr r="G21" s="11"/>
      </tp>
      <tp>
        <v>104.517</v>
        <stp/>
        <stp>##V3_BDPV12</stp>
        <stp>XS0319639232 CORP</stp>
        <stp>PX_BID</stp>
        <stp>[USHY_Model_vs_462_04302013.xlsx]Model!R59C15_x0000__x0000_</stp>
        <tr r="O59" s="8"/>
      </tp>
      <tp>
        <v>1.7875000000000001</v>
        <stp/>
        <stp>##V3_BDPV12</stp>
        <stp>761735AF6 CORP</stp>
        <stp>INT_Acc</stp>
        <stp>[USHY_Model_vs_462_04302013.xlsx]Model!R103C23_x0000__x0000_</stp>
        <tr r="W103" s="8"/>
      </tp>
      <tp t="s">
        <v>#N/A Field Not Applicable</v>
        <stp/>
        <stp>##V3_BDPV12</stp>
        <stp>TYH3 comdty</stp>
        <stp>FUT_CTD_EQV_YLD</stp>
        <stp>[USHY_Model_vs_462_04302013.xlsx]Scraps!R457C8_x0000__x0000_</stp>
        <tr r="H457" s="11"/>
      </tp>
      <tp>
        <v>100</v>
        <stp/>
        <stp>##V3_BDPV12</stp>
        <stp>XS0365314284 CORP</stp>
        <stp>NXT_CALL_px</stp>
        <stp>[USHY_Model_vs_462_04302013.xlsx]Model!R9C22_x0000__x0000_</stp>
        <tr r="V9" s="8"/>
      </tp>
      <tp t="s">
        <v>Ba3</v>
        <stp/>
        <stp>##V3_BDPV12</stp>
        <stp>120111BL2 CORP</stp>
        <stp>RTG_moody_no_watch</stp>
        <stp>[USHY_Model_vs_462_04302013.xlsx]Model!R27C11_x0000__x0000_</stp>
        <tr r="K27" s="8"/>
      </tp>
      <tp t="s">
        <v>Ba3</v>
        <stp/>
        <stp>##V3_BDPV12</stp>
        <stp>62886EAE8 CORP</stp>
        <stp>RTG_moody_no_watch</stp>
        <stp>[USHY_Model_vs_462_04302013.xlsx]Model!R93C11_x0000__x0000_</stp>
        <tr r="K93" s="8"/>
      </tp>
      <tp t="s">
        <v>B2</v>
        <stp/>
        <stp>##V3_BDPV12</stp>
        <stp>48666KAN9 CORP</stp>
        <stp>RTG_moody_no_watch</stp>
        <stp>[USHY_Model_vs_462_04302013.xlsx]Model!R76C11_x0000__x0000_</stp>
        <tr r="K76" s="8"/>
      </tp>
      <tp t="s">
        <v>Ba2</v>
        <stp/>
        <stp>##V3_BDPV12</stp>
        <stp>03077JAA8 CORP</stp>
        <stp>RTG_moody_no_watch</stp>
        <stp>[USHY_Model_vs_462_04302013.xlsx]Model!R19C11_x0000__x0000_</stp>
        <tr r="K19" s="8"/>
      </tp>
      <tp t="s">
        <v>Ba3</v>
        <stp/>
        <stp>##V3_BDPV12</stp>
        <stp>466112AH2 CORP</stp>
        <stp>RTG_moody_no_watch</stp>
        <stp>[USHY_Model_vs_462_04302013.xlsx]Model!R75C11_x0000__x0000_</stp>
        <tr r="K75" s="8"/>
      </tp>
      <tp t="s">
        <v>B2</v>
        <stp/>
        <stp>##V3_BDPV12</stp>
        <stp>02076XAC6 CORP</stp>
        <stp>RTG_moody_no_watch</stp>
        <stp>[USHY_Model_vs_462_04302013.xlsx]Model!R16C11_x0000__x0000_</stp>
        <tr r="K16" s="8"/>
      </tp>
      <tp t="s">
        <v>Ba1</v>
        <stp/>
        <stp>##V3_BDPV12</stp>
        <stp>03938LAP9 CORP</stp>
        <stp>RTG_moody_no_watch</stp>
        <stp>[USHY_Model_vs_462_04302013.xlsx]Model!R88C11_x0000__x0000_</stp>
        <tr r="K88" s="8"/>
      </tp>
      <tp t="s">
        <v>Ba1</v>
        <stp/>
        <stp>##V3_BDPV12</stp>
        <stp>03938LAX2 CORP</stp>
        <stp>RTG_moody_no_watch</stp>
        <stp>[USHY_Model_vs_462_04302013.xlsx]Model!R89C11_x0000__x0000_</stp>
        <tr r="K89" s="8"/>
      </tp>
      <tp t="s">
        <v>B3</v>
        <stp/>
        <stp>##V3_BDPV12</stp>
        <stp>12543DAQ3 CORP</stp>
        <stp>RTG_moody_no_watch</stp>
        <stp>[USHY_Model_vs_462_04302013.xlsx]Model!R45C11_x0000__x0000_</stp>
        <tr r="K45" s="8"/>
      </tp>
      <tp t="s">
        <v>B2</v>
        <stp/>
        <stp>##V3_BDPV12</stp>
        <stp>44701QAX0 CORP</stp>
        <stp>RTG_moody_no_watch</stp>
        <stp>[USHY_Model_vs_462_04302013.xlsx]Model!R68C11_x0000__x0000_</stp>
        <tr r="K68" s="8"/>
      </tp>
      <tp t="s">
        <v>USD</v>
        <stp/>
        <stp>##V3_BDPV12</stp>
        <stp>109043AG4 CORP</stp>
        <stp>CRNCY</stp>
        <stp>[USHY_Model_vs_462_04302013.xlsx]Scraps!R13C7_x0000__x0000_</stp>
        <tr r="G13" s="11"/>
      </tp>
      <tp>
        <v>4.4882970999999996</v>
        <stp/>
        <stp>##V3_BDPV12</stp>
        <stp>20605PAD3 CORP</stp>
        <stp>YLD_CNV_BID</stp>
        <stp>[USHY_Model_vs_462_04302013.xlsx]Model!R44C16_x0000__x0000_</stp>
        <stp>PX_BID</stp>
        <stp>106.25</stp>
        <tr r="P44" s="8"/>
      </tp>
      <tp>
        <v>2.1124999999999998</v>
        <stp/>
        <stp>##V3_BDPV12</stp>
        <stp>796038AA5 CORP</stp>
        <stp>INT_Acc</stp>
        <stp>[USHY_Model_vs_462_04302013.xlsx]Model!R106C23_x0000__x0000_</stp>
        <tr r="W106" s="8"/>
      </tp>
      <tp>
        <v>2.9229166700000002</v>
        <stp/>
        <stp>##V3_BDPV12</stp>
        <stp>444454AA0 CORP</stp>
        <stp>INT_Acc</stp>
        <stp>[USHY_Model_vs_462_04302013.xlsx]Model!R107C23_x0000__x0000_</stp>
        <tr r="W107" s="8"/>
      </tp>
      <tp>
        <v>5.4433330000000002E-2</v>
        <stp/>
        <stp>##V3_BDPV12</stp>
        <stp>210805DT1 CORP</stp>
        <stp>INT_Acc</stp>
        <stp>[USHY_Model_vs_462_04302013.xlsx]Model!R127C23_x0000__x0000_</stp>
        <tr r="W127" s="8"/>
      </tp>
      <tp>
        <v>1.5562</v>
        <stp/>
        <stp>##V3_BDPV12</stp>
        <stp>GBP Curncy</stp>
        <stp>PX_LAST</stp>
        <stp>[USHY_Model_vs_462_04302013.xlsx]Model!R2C7_x0000_1</stp>
        <tr r="G2" s="8"/>
      </tp>
      <tp t="s">
        <v>GEO GROUP INC/THE</v>
        <stp/>
        <stp>##V3_BDPV12</stp>
        <stp>36159RAE3 CORP</stp>
        <stp>ISSUER</stp>
        <stp>[USHY_Model_vs_462_04302013.xlsx]Scraps!R20C6_x0000__x0000_</stp>
        <tr r="F20" s="11"/>
      </tp>
      <tp t="s">
        <v>5/22/2018</v>
        <stp/>
        <stp>##V3_BDPV12</stp>
        <stp>XS0365314284 CORP</stp>
        <stp>NXT_CALL_DT</stp>
        <stp>[USHY_Model_vs_462_04302013.xlsx]Model!R9C21_x0000__x0000_</stp>
        <tr r="U9" s="8"/>
      </tp>
      <tp t="s">
        <v>B3</v>
        <stp/>
        <stp>##V3_BDPV12</stp>
        <stp>001546AL4 CORP</stp>
        <stp>RTG_moody_no_watch</stp>
        <stp>[USHY_Model_vs_462_04302013.xlsx]Model!R10C11_x0000__x0000_</stp>
        <tr r="K10" s="8"/>
      </tp>
      <tp t="s">
        <v>B3</v>
        <stp/>
        <stp>##V3_BDPV12</stp>
        <stp>63934EAM0 CORP</stp>
        <stp>RTG_moody_no_watch</stp>
        <stp>[USHY_Model_vs_462_04302013.xlsx]Model!R92C11_x0000__x0000_</stp>
        <tr r="K92" s="8"/>
      </tp>
      <tp t="s">
        <v>Caa1</v>
        <stp/>
        <stp>##V3_BDPV12</stp>
        <stp>85171RAA2 CORP</stp>
        <stp>RTG_moody_no_watch</stp>
        <stp>[USHY_Model_vs_462_04302013.xlsx]Model!R15C11_x0000__x0000_</stp>
        <tr r="K15" s="8"/>
      </tp>
      <tp t="s">
        <v>B2</v>
        <stp/>
        <stp>##V3_BDPV12</stp>
        <stp>12545DAB4 CORP</stp>
        <stp>RTG_moody_no_watch</stp>
        <stp>[USHY_Model_vs_462_04302013.xlsx]Model!R55C11_x0000__x0000_</stp>
        <tr r="K55" s="8"/>
      </tp>
      <tp t="s">
        <v>Caa1</v>
        <stp/>
        <stp>##V3_BDPV12</stp>
        <stp>59870XAB6 CORP</stp>
        <stp>RTG_moody_no_watch</stp>
        <stp>[USHY_Model_vs_462_04302013.xlsx]Model!R83C11_x0000__x0000_</stp>
        <tr r="K83" s="8"/>
      </tp>
      <tp>
        <v>3.3833333300000001</v>
        <stp/>
        <stp>##V3_BDPV12</stp>
        <stp>21036PAF5 CORP</stp>
        <stp>INT_Acc</stp>
        <stp>[USHY_Model_vs_462_04302013.xlsx]Model!R118C23_x0000__x0000_</stp>
        <tr r="W118" s="8"/>
      </tp>
      <tp t="s">
        <v>B2</v>
        <stp/>
        <stp>##V3_BDPV12</stp>
        <stp>436440AD3 CORP</stp>
        <stp>RTG_moody_no_watch</stp>
        <stp>[USHY_Model_vs_462_04302013.xlsx]Model!R65C11_x0000__x0000_</stp>
        <tr r="K65" s="8"/>
      </tp>
      <tp t="s">
        <v>Ba2</v>
        <stp/>
        <stp>##V3_BDPV12</stp>
        <stp>25470XAJ4 CORP</stp>
        <stp>RTG_moody_no_watch</stp>
        <stp>[USHY_Model_vs_462_04302013.xlsx]Model!R48C11_x0000__x0000_</stp>
        <tr r="K48" s="8"/>
      </tp>
      <tp t="s">
        <v>B2</v>
        <stp/>
        <stp>##V3_BDPV12</stp>
        <stp>053773AU1 CORP</stp>
        <stp>RTG_moody_no_watch</stp>
        <stp>[USHY_Model_vs_462_04302013.xlsx]Model!R31C11_x0000__x0000_</stp>
        <tr r="K31" s="8"/>
      </tp>
      <tp t="s">
        <v>USD</v>
        <stp/>
        <stp>##V3_BDPV12</stp>
        <stp>147446AR9 CORP</stp>
        <stp>CRNCY</stp>
        <stp>[USHY_Model_vs_462_04302013.xlsx]Scraps!R14C7_x0000__x0000_</stp>
        <tr r="G14" s="11"/>
      </tp>
      <tp t="s">
        <v>US</v>
        <stp/>
        <stp>##V3_BDPV12</stp>
        <stp>85375CBB6 CORP</stp>
        <stp>CNTRY_OF_RISK</stp>
        <stp>[USHY_Model_vs_462_04302013.xlsx]Model!R114C8_x0000__x0000_</stp>
        <tr r="H114" s="8"/>
      </tp>
      <tp>
        <v>2.2143055600000001</v>
        <stp/>
        <stp>##V3_BDPV12</stp>
        <stp>345370CA6 CORP</stp>
        <stp>INT_Acc</stp>
        <stp>[USHY_Model_vs_462_04302013.xlsx]Scraps!R18C22_x0000__x0000_</stp>
        <tr r="V18" s="11"/>
      </tp>
      <tp>
        <v>5.9677083240116321E-2</v>
        <stp/>
        <stp>##V3_BDPV12</stp>
        <stp>018804AP9 CORP</stp>
        <stp>CNVX_BID</stp>
        <stp>[USHY_Model_vs_462_04302013.xlsx]Model!R21C20_x0000__x0000_</stp>
        <stp>PX_BID</stp>
        <stp>109</stp>
        <tr r="T21" s="8"/>
      </tp>
      <tp t="s">
        <v>MERITAGE HOMES CORP</v>
        <stp/>
        <stp>##V3_BDPV12</stp>
        <stp>59001AAN2 CORP</stp>
        <stp>ISSUER</stp>
        <stp>[USHY_Model_vs_462_04302013.xlsx]Scraps!R15C6_x0000__x0000_</stp>
        <tr r="F15" s="11"/>
      </tp>
      <tp t="s">
        <v>BRISTOW GROUP INC</v>
        <stp/>
        <stp>##V3_BDPV12</stp>
        <stp>110394AB9 CORP</stp>
        <stp>ISSUER</stp>
        <stp>[USHY_Model_vs_462_04302013.xlsx]Scraps!R12C6_x0000__x0000_</stp>
        <tr r="F12" s="11"/>
      </tp>
      <tp t="s">
        <v>KOPPERS INC</v>
        <stp/>
        <stp>##V3_BDPV12</stp>
        <stp>500605AE0 CORP</stp>
        <stp>ISSUER</stp>
        <stp>[USHY_Model_vs_462_04302013.xlsx]Scraps!R22C6_x0000__x0000_</stp>
        <tr r="F22" s="11"/>
      </tp>
      <tp t="s">
        <v>B1</v>
        <stp/>
        <stp>##V3_BDPV12</stp>
        <stp>513075BB6 CORP</stp>
        <stp>RTG_moody_no_watch</stp>
        <stp>[USHY_Model_vs_462_04302013.xlsx]Model!R78C11_x0000__x0000_</stp>
        <tr r="K78" s="8"/>
      </tp>
      <tp t="s">
        <v>B1</v>
        <stp/>
        <stp>##V3_BDPV12</stp>
        <stp>085789AE5 CORP</stp>
        <stp>RTG_moody_no_watch</stp>
        <stp>[USHY_Model_vs_462_04302013.xlsx]Model!R29C11_x0000__x0000_</stp>
        <tr r="K29" s="8"/>
      </tp>
      <tp t="s">
        <v>Ba3</v>
        <stp/>
        <stp>##V3_BDPV12</stp>
        <stp>431318AJ3 CORP</stp>
        <stp>RTG_moody_no_watch</stp>
        <stp>[USHY_Model_vs_462_04302013.xlsx]Model!R62C11_x0000__x0000_</stp>
        <tr r="K62" s="8"/>
      </tp>
      <tp t="s">
        <v>B3</v>
        <stp/>
        <stp>##V3_BDPV12</stp>
        <stp>18451QAH1 CORP</stp>
        <stp>RTG_moody_no_watch</stp>
        <stp>[USHY_Model_vs_462_04302013.xlsx]Model!R35C11_x0000__x0000_</stp>
        <tr r="K35" s="8"/>
      </tp>
      <tp t="s">
        <v>B3</v>
        <stp/>
        <stp>##V3_BDPV12</stp>
        <stp>203372AH0 CORP</stp>
        <stp>RTG_moody_no_watch</stp>
        <stp>[USHY_Model_vs_462_04302013.xlsx]Model!R43C11_x0000__x0000_</stp>
        <tr r="K43" s="8"/>
      </tp>
      <tp t="s">
        <v>B1</v>
        <stp/>
        <stp>##V3_BDPV12</stp>
        <stp>30251GAC1 CORP</stp>
        <stp>RTG_moody_no_watch</stp>
        <stp>[USHY_Model_vs_462_04302013.xlsx]Model!R57C11_x0000__x0000_</stp>
        <tr r="K57" s="8"/>
      </tp>
      <tp t="s">
        <v>B3</v>
        <stp/>
        <stp>##V3_BDPV12</stp>
        <stp>17004RAA8 CORP</stp>
        <stp>RTG_moody_no_watch</stp>
        <stp>[USHY_Model_vs_462_04302013.xlsx]Model!R77C11_x0000__x0000_</stp>
        <tr r="K77" s="8"/>
      </tp>
      <tp t="s">
        <v>Ba2</v>
        <stp/>
        <stp>##V3_BDPV12</stp>
        <stp>29273VAC4 CORP</stp>
        <stp>RTG_moody_no_watch</stp>
        <stp>[USHY_Model_vs_462_04302013.xlsx]Model!R52C11_x0000__x0000_</stp>
        <tr r="K52" s="8"/>
      </tp>
      <tp t="s">
        <v>Ba3</v>
        <stp/>
        <stp>##V3_BDPV12</stp>
        <stp>204384AB7 CORP</stp>
        <stp>RTG_moody_no_watch</stp>
        <stp>[USHY_Model_vs_462_04302013.xlsx]Model!R36C11_x0000__x0000_</stp>
        <tr r="K36" s="8"/>
      </tp>
      <tp t="s">
        <v>B1</v>
        <stp/>
        <stp>##V3_BDPV12</stp>
        <stp>382550BB6 CORP</stp>
        <stp>RTG_moody_no_watch</stp>
        <stp>[USHY_Model_vs_462_04302013.xlsx]Model!R60C11_x0000__x0000_</stp>
        <tr r="K60" s="8"/>
      </tp>
      <tp t="s">
        <v>Ca</v>
        <stp/>
        <stp>##V3_BDPV12</stp>
        <stp>184502AA0 CORP</stp>
        <stp>RTG_moody_no_watch</stp>
        <stp>[USHY_Model_vs_462_04302013.xlsx]Model!R33C11_x0000__x0000_</stp>
        <tr r="K33" s="8"/>
      </tp>
      <tp t="s">
        <v>Ba3</v>
        <stp/>
        <stp>##V3_BDPV12</stp>
        <stp>125581GQ5 CORP</stp>
        <stp>RTG_moody_no_watch</stp>
        <stp>[USHY_Model_vs_462_04302013.xlsx]Model!R40C11_x0000__x0000_</stp>
        <tr r="K40" s="8"/>
      </tp>
      <tp t="s">
        <v>Ba2</v>
        <stp/>
        <stp>##V3_BDPV12</stp>
        <stp>055381AS6 CORP</stp>
        <stp>RTG_moody_no_watch</stp>
        <stp>[USHY_Model_vs_462_04302013.xlsx]Model!R25C11_x0000__x0000_</stp>
        <tr r="K25" s="8"/>
      </tp>
      <tp t="s">
        <v>USD</v>
        <stp/>
        <stp>##V3_BDPV12</stp>
        <stp>346091AZ4 CORP</stp>
        <stp>CRNCY</stp>
        <stp>[USHY_Model_vs_462_04302013.xlsx]Scraps!R19C7_x0000__x0000_</stp>
        <tr r="G19" s="11"/>
      </tp>
      <tp t="s">
        <v>USD</v>
        <stp/>
        <stp>##V3_BDPV12</stp>
        <stp>500605AE0 CORP</stp>
        <stp>CRNCY</stp>
        <stp>[USHY_Model_vs_462_04302013.xlsx]Scraps!R22C7_x0000__x0000_</stp>
        <tr r="G22" s="11"/>
      </tp>
      <tp t="s">
        <v>USD</v>
        <stp/>
        <stp>##V3_BDPV12</stp>
        <stp>110394AB9 CORP</stp>
        <stp>CRNCY</stp>
        <stp>[USHY_Model_vs_462_04302013.xlsx]Scraps!R12C7_x0000__x0000_</stp>
        <tr r="G12" s="11"/>
      </tp>
      <tp t="s">
        <v>#N/A Invalid Security</v>
        <stp/>
        <stp>##V3_BDPV12</stp>
        <stp>#N/A Field Not Applicable EQUITY</stp>
        <stp>CUR_MKT_CAP</stp>
        <stp>[USHY_Model_vs_462_04302013.xlsx]Model!R129C31_x0000__x0000_</stp>
        <tr r="AE129" s="8"/>
      </tp>
      <tp t="s">
        <v>LLOYDS</v>
        <stp/>
        <stp>##V3_BDPV12</stp>
        <stp>XS0408620721 CORP</stp>
        <stp>TICKER</stp>
        <stp>[USHY_Model_vs_462_04302013.xlsx]Model!R82C30_x0000__x0000_</stp>
        <tr r="AD82" s="8"/>
      </tp>
      <tp>
        <v>3.8701334862167274</v>
        <stp/>
        <stp>##V3_BDPV12</stp>
        <stp>867363AV5 CORP</stp>
        <stp>DUR_ADJ_BID</stp>
        <stp>[USHY_Model_vs_462_04302013.xlsx]Model!R108C18_x0000__x0000_</stp>
        <stp>PX_BID</stp>
        <stp>105</stp>
        <tr r="R108" s="8"/>
      </tp>
      <tp>
        <v>0.41875000000000001</v>
        <stp/>
        <stp>##V3_BDPV12</stp>
        <stp>903293AY4 CORP</stp>
        <stp>INT_Acc</stp>
        <stp>[USHY_Model_vs_462_04302013.xlsx]Model!R130C23_x0000__x0000_</stp>
        <tr r="W130" s="8"/>
      </tp>
      <tp t="s">
        <v>#N/A Invalid Security</v>
        <stp/>
        <stp>##V3_BDPV12</stp>
        <stp>#N/A Field Not Applicable EQUITY</stp>
        <stp>CUR_MKT_CAP</stp>
        <stp>[USHY_Model_vs_462_04302013.xlsx]Scraps!R17C30_x0000__x0000_</stp>
        <tr r="AD17" s="11"/>
      </tp>
      <tp>
        <v>2.81666667</v>
        <stp/>
        <stp>##V3_BDPV12</stp>
        <stp>852061AS9 CORP</stp>
        <stp>INT_Acc</stp>
        <stp>[USHY_Model_vs_462_04302013.xlsx]Model!R105C23_x0000__x0000_</stp>
        <tr r="W105" s="8"/>
      </tp>
      <tp t="s">
        <v>CASE NEW HOLLAND INC</v>
        <stp/>
        <stp>##V3_BDPV12</stp>
        <stp>147446AR9 CORP</stp>
        <stp>ISSUER</stp>
        <stp>[USHY_Model_vs_462_04302013.xlsx]Scraps!R14C6_x0000__x0000_</stp>
        <tr r="F14" s="11"/>
      </tp>
      <tp>
        <v>0.18185089352897882</v>
        <stp/>
        <stp>##V3_BDPV12</stp>
        <stp>147446AR9 CORP</stp>
        <stp>CNVX_BID</stp>
        <stp>[USHY_Model_vs_462_04302013.xlsx]Scraps!R14C19_x0000__x0000_</stp>
        <stp>PX_BID</stp>
        <stp>119.25</stp>
        <tr r="S14" s="11"/>
      </tp>
      <tp t="s">
        <v>FORD MOTOR COMPANY</v>
        <stp/>
        <stp>##V3_BDPV12</stp>
        <stp>345370CA6 CORP</stp>
        <stp>ISSUER</stp>
        <stp>[USHY_Model_vs_462_04302013.xlsx]Scraps!R18C6_x0000__x0000_</stp>
        <tr r="F18" s="11"/>
      </tp>
      <tp>
        <v>7.4835709628910347</v>
        <stp/>
        <stp>##V3_BDPV12</stp>
        <stp>XS0408620721 CORP</stp>
        <stp>YLD_CNV_BID</stp>
        <stp>[USHY_Model_vs_462_04302013.xlsx]Model!R82C16_x0000__x0000_</stp>
        <stp>PX_BID</stp>
        <stp>150.45599999999999</stp>
        <tr r="P82" s="8"/>
      </tp>
      <tp t="s">
        <v>B2</v>
        <stp/>
        <stp>##V3_BDPV12</stp>
        <stp>67000XAM8 CORP</stp>
        <stp>RTG_moody_no_watch</stp>
        <stp>[USHY_Model_vs_462_04302013.xlsx]Model!R64C11_x0000__x0000_</stp>
        <tr r="K64" s="8"/>
      </tp>
      <tp t="s">
        <v>B2</v>
        <stp/>
        <stp>##V3_BDPV12</stp>
        <stp>014477AM5 CORP</stp>
        <stp>RTG_moody_no_watch</stp>
        <stp>[USHY_Model_vs_462_04302013.xlsx]Model!R20C11_x0000__x0000_</stp>
        <tr r="K20" s="8"/>
      </tp>
      <tp t="s">
        <v>Ba2</v>
        <stp/>
        <stp>##V3_BDPV12</stp>
        <stp>097751BF7 CORP</stp>
        <stp>RTG_moody_no_watch</stp>
        <stp>[USHY_Model_vs_462_04302013.xlsx]Model!R23C11_x0000__x0000_</stp>
        <tr r="K23" s="8"/>
      </tp>
      <tp t="s">
        <v>Ba3</v>
        <stp/>
        <stp>##V3_BDPV12</stp>
        <stp>471109AE8 CORP</stp>
        <stp>RTG_moody_no_watch</stp>
        <stp>[USHY_Model_vs_462_04302013.xlsx]Model!R74C11_x0000__x0000_</stp>
        <tr r="K74" s="8"/>
      </tp>
      <tp t="s">
        <v>B3</v>
        <stp/>
        <stp>##V3_BDPV12</stp>
        <stp>03754HAB0 CORP</stp>
        <stp>RTG_moody_no_watch</stp>
        <stp>[USHY_Model_vs_462_04302013.xlsx]Model!R17C11_x0000__x0000_</stp>
        <tr r="K17" s="8"/>
      </tp>
      <tp t="s">
        <v>B1</v>
        <stp/>
        <stp>##V3_BDPV12</stp>
        <stp>131347BS4 CORP</stp>
        <stp>RTG_moody_no_watch</stp>
        <stp>[USHY_Model_vs_462_04302013.xlsx]Model!R42C11_x0000__x0000_</stp>
        <tr r="K42" s="8"/>
      </tp>
      <tp t="s">
        <v>Ba3</v>
        <stp/>
        <stp>##V3_BDPV12</stp>
        <stp>440543AP1 CORP</stp>
        <stp>RTG_moody_no_watch</stp>
        <stp>[USHY_Model_vs_462_04302013.xlsx]Model!R66C11_x0000__x0000_</stp>
        <tr r="K66" s="8"/>
      </tp>
      <tp t="s">
        <v>USD</v>
        <stp/>
        <stp>##V3_BDPV12</stp>
        <stp>345370CA6 CORP</stp>
        <stp>CRNCY</stp>
        <stp>[USHY_Model_vs_462_04302013.xlsx]Scraps!R18C7_x0000__x0000_</stp>
        <tr r="G18" s="11"/>
      </tp>
      <tp t="s">
        <v>1/15/2014</v>
        <stp/>
        <stp>##V3_BDPV12</stp>
        <stp>1248EPAS2 CORP</stp>
        <stp>NXT_CALL_DT</stp>
        <stp>[USHY_Model_vs_462_04302013.xlsx]Scraps!R17C20_x0000__x0000_</stp>
        <tr r="T17" s="11"/>
      </tp>
      <tp t="s">
        <v>#N/A Invalid Security</v>
        <stp/>
        <stp>##V3_BDPV12</stp>
        <stp>CEQUEL EQUITY</stp>
        <stp>CUR_MKT_CAP</stp>
        <stp>[USHY_Model_vs_462_04302013.xlsx]Scraps!R16C31_x0000__x0000_</stp>
        <tr r="AE16" s="11"/>
      </tp>
      <tp>
        <v>2.5614948668935011</v>
        <stp/>
        <stp>##V3_BDPV12</stp>
        <stp>03754HAB0 CORP</stp>
        <stp>DUR_ADJ_BID</stp>
        <stp>[USHY_Model_vs_462_04302013.xlsx]Model!R17C18_x0000__x0000_</stp>
        <stp>PX_BID</stp>
        <stp>99.875</stp>
        <tr r="R17" s="8"/>
      </tp>
      <tp>
        <v>6.9479515975782693</v>
        <stp/>
        <stp>##V3_BDPV12</stp>
        <stp>25470XAJ4 CORP</stp>
        <stp>DUR_ADJ_BID</stp>
        <stp>[USHY_Model_vs_462_04302013.xlsx]Model!R48C18_x0000__x0000_</stp>
        <stp>PX_BID</stp>
        <stp>102.25</stp>
        <tr r="R48" s="8"/>
      </tp>
      <tp>
        <v>0.89444444000000001</v>
        <stp/>
        <stp>##V3_BDPV12</stp>
        <stp>038521AL4 CORP</stp>
        <stp>INT_Acc</stp>
        <stp>[USHY_Model_vs_462_04302013.xlsx]Model!R104C23_x0000__x0000_</stp>
        <tr r="W104" s="8"/>
      </tp>
      <tp t="s">
        <v>FOREST OIL CORPORATION</v>
        <stp/>
        <stp>##V3_BDPV12</stp>
        <stp>346091AZ4 CORP</stp>
        <stp>ISSUER</stp>
        <stp>[USHY_Model_vs_462_04302013.xlsx]Scraps!R19C6_x0000__x0000_</stp>
        <tr r="F19" s="11"/>
      </tp>
      <tp>
        <v>-0.33857252497142915</v>
        <stp/>
        <stp>##V3_BDPV12</stp>
        <stp>038521AL4 CORP</stp>
        <stp>CNVX_OAS_BID</stp>
        <stp>[USHY_Model_vs_462_04302013.xlsx]Model!R104C19_x0000__x0000_</stp>
        <stp>PX_BID</stp>
        <stp>103.80800000000001</stp>
        <tr r="S104" s="8"/>
      </tp>
      <tp t="s">
        <v>CEQUEL COM HLDG I/CAP CP</v>
        <stp/>
        <stp>##V3_BDPV12</stp>
        <stp>15672WAA2 CORP</stp>
        <stp>ISSUER</stp>
        <stp>[USHY_Model_vs_462_04302013.xlsx]Scraps!R16C6_x0000__x0000_</stp>
        <tr r="F16" s="11"/>
      </tp>
      <tp t="s">
        <v>Caa1</v>
        <stp/>
        <stp>##V3_BDPV12</stp>
        <stp>01449JAE5 CORP</stp>
        <stp>RTG_moody_no_watch</stp>
        <stp>[USHY_Model_vs_462_04302013.xlsx]Model!R13C11_x0000__x0000_</stp>
        <tr r="K13" s="8"/>
      </tp>
      <tp t="s">
        <v>B3</v>
        <stp/>
        <stp>##V3_BDPV12</stp>
        <stp>42330PAA5 CORP</stp>
        <stp>RTG_moody_no_watch</stp>
        <stp>[USHY_Model_vs_462_04302013.xlsx]Model!R63C11_x0000__x0000_</stp>
        <tr r="K63" s="8"/>
      </tp>
      <tp t="s">
        <v>Caa2</v>
        <stp/>
        <stp>##V3_BDPV12</stp>
        <stp>07556QBC8 CORP</stp>
        <stp>RTG_moody_no_watch</stp>
        <stp>[USHY_Model_vs_462_04302013.xlsx]Model!R30C11_x0000__x0000_</stp>
        <tr r="K30" s="8"/>
      </tp>
      <tp t="s">
        <v>B1</v>
        <stp/>
        <stp>##V3_BDPV12</stp>
        <stp>46284PAP9 CORP</stp>
        <stp>RTG_moody_no_watch</stp>
        <stp>[USHY_Model_vs_462_04302013.xlsx]Model!R72C11_x0000__x0000_</stp>
        <tr r="K72" s="8"/>
      </tp>
      <tp>
        <v>4.0250000000000004</v>
        <stp/>
        <stp>##V3_BDPV12</stp>
        <stp>82088KAB4 CORP</stp>
        <stp>INT_Acc</stp>
        <stp>[USHY_Model_vs_462_04302013.xlsx]Model!R112C23_x0000__x0000_</stp>
        <tr r="W112" s="8"/>
      </tp>
      <tp t="s">
        <v>US</v>
        <stp/>
        <stp>##V3_BDPV12</stp>
        <stp>90347CAA4 CORP</stp>
        <stp>CNTRY_OF_RISK</stp>
        <stp>[USHY_Model_vs_462_04302013.xlsx]Model!R129C8_x0000__x0000_</stp>
        <tr r="H129" s="8"/>
      </tp>
      <tp>
        <v>5.5</v>
        <stp/>
        <stp>##V3_BDPV12</stp>
        <stp>05329WAK8 CORP</stp>
        <stp>CPN</stp>
        <stp>[USHY_Model_vs_462_04302013.xlsx]Scraps!R10C9_x0000__x0000_</stp>
        <tr r="I10" s="11"/>
      </tp>
      <tp>
        <v>3.8384564000000001</v>
        <stp/>
        <stp>##V3_BDPV12</stp>
        <stp>35803QAA5 CORP</stp>
        <stp>YLD_CNV_BID</stp>
        <stp>[USHY_Model_vs_462_04302013.xlsx]Model!R56C16_x0000__x0000_</stp>
        <stp>PX_BID</stp>
        <stp>112.75</stp>
        <tr r="P56" s="8"/>
      </tp>
      <tp>
        <v>2.00416667</v>
        <stp/>
        <stp>##V3_BDPV12</stp>
        <stp>882491AQ6 CORP</stp>
        <stp>INT_Acc</stp>
        <stp>[USHY_Model_vs_462_04302013.xlsx]Model!R124C23_x0000__x0000_</stp>
        <tr r="W124" s="8"/>
      </tp>
      <tp t="s">
        <v>#N/A Invalid Security</v>
        <stp/>
        <stp>##V3_BDPV12</stp>
        <stp>SAIVST EQUITY</stp>
        <stp>CUR_MKT_CAP</stp>
        <stp>[USHY_Model_vs_462_04302013.xlsx]Model!R106C32_x0000__x0000_</stp>
        <tr r="AF106" s="8"/>
      </tp>
      <tp>
        <v>1.0904632939187031</v>
        <stp/>
        <stp>##V3_BDPV12</stp>
        <stp>549463AE7 CORP</stp>
        <stp>CNVX_BID</stp>
        <stp>[USHY_Model_vs_462_04302013.xlsx]Model!R14C20_x0000__x0000_</stp>
        <stp>PX_BID</stp>
        <stp>74.227999999999994</stp>
        <tr r="T14" s="8"/>
      </tp>
      <tp>
        <v>3.3333330000000001E-2</v>
        <stp/>
        <stp>##V3_BDPV12</stp>
        <stp>21036PAH1 CORP</stp>
        <stp>INT_Acc</stp>
        <stp>[USHY_Model_vs_462_04302013.xlsx]Model!R117C23_x0000__x0000_</stp>
        <tr r="W117" s="8"/>
      </tp>
      <tp t="s">
        <v>B1</v>
        <stp/>
        <stp>##V3_BDPV12</stp>
        <stp>023650AG9 CORP</stp>
        <stp>RTG_moody_no_watch</stp>
        <stp>[USHY_Model_vs_462_04302013.xlsx]Model!R79C11_x0000__x0000_</stp>
        <tr r="K79" s="8"/>
      </tp>
      <tp>
        <v>0.21666667000000001</v>
        <stp/>
        <stp>##V3_BDPV12</stp>
        <stp>81725WAG8 CORP</stp>
        <stp>INT_Acc</stp>
        <stp>[USHY_Model_vs_462_04302013.xlsx]Model!R116C23_x0000__x0000_</stp>
        <tr r="W116" s="8"/>
      </tp>
      <tp t="s">
        <v>B1</v>
        <stp/>
        <stp>##V3_BDPV12</stp>
        <stp>1248EPBC6 CORP</stp>
        <stp>RTG_moody_no_watch</stp>
        <stp>[USHY_Model_vs_462_04302013.xlsx]Model!R39C11_x0000__x0000_</stp>
        <tr r="K39" s="8"/>
      </tp>
      <tp t="s">
        <v>Ba3</v>
        <stp/>
        <stp>##V3_BDPV12</stp>
        <stp>165167CF2 CORP</stp>
        <stp>RTG_moody_no_watch</stp>
        <stp>[USHY_Model_vs_462_04302013.xlsx]Model!R37C11_x0000__x0000_</stp>
        <tr r="K37" s="8"/>
      </tp>
      <tp t="s">
        <v>Caa1</v>
        <stp/>
        <stp>##V3_BDPV12</stp>
        <stp>184502BG6 CORP</stp>
        <stp>RTG_moody_no_watch</stp>
        <stp>[USHY_Model_vs_462_04302013.xlsx]Model!R34C11_x0000__x0000_</stp>
        <tr r="K34" s="8"/>
      </tp>
      <tp t="s">
        <v>USD</v>
        <stp/>
        <stp>##V3_BDPV12</stp>
        <stp>21036PAF5 CORP</stp>
        <stp>CRNCY</stp>
        <stp>[USHY_Model_vs_462_04302013.xlsx]Model!R118C7_x0000__x0000_</stp>
        <tr r="G118" s="8"/>
      </tp>
      <tp t="s">
        <v>USD</v>
        <stp/>
        <stp>##V3_BDPV12</stp>
        <stp>21036PAH1 CORP</stp>
        <stp>CRNCY</stp>
        <stp>[USHY_Model_vs_462_04302013.xlsx]Model!R117C7_x0000__x0000_</stp>
        <tr r="G117" s="8"/>
      </tp>
      <tp>
        <v>3.2194444400000002</v>
        <stp/>
        <stp>##V3_BDPV12</stp>
        <stp>458665AR7 CORP</stp>
        <stp>INT_Acc</stp>
        <stp>[USHY_Model_vs_462_04302013.xlsx]Scraps!R21C22_x0000__x0000_</stp>
        <tr r="V21" s="11"/>
      </tp>
      <tp t="s">
        <v>IKB</v>
        <stp/>
        <stp>##V3_BDPV12</stp>
        <stp>XS0171797219 CORP</stp>
        <stp>TICKER</stp>
        <stp>[USHY_Model_vs_462_04302013.xlsx]Model!R70C30_x0000__x0000_</stp>
        <tr r="AD70" s="8"/>
      </tp>
      <tp>
        <v>3.3250000000000002</v>
        <stp/>
        <stp>##V3_BDPV12</stp>
        <stp>500605AE0 CORP</stp>
        <stp>INT_Acc</stp>
        <stp>[USHY_Model_vs_462_04302013.xlsx]Scraps!R22C22_x0000__x0000_</stp>
        <tr r="V22" s="11"/>
      </tp>
      <tp>
        <v>0.35749999999999998</v>
        <stp/>
        <stp>##V3_BDPV12</stp>
        <stp>59001AAN2 CORP</stp>
        <stp>INT_Acc</stp>
        <stp>[USHY_Model_vs_462_04302013.xlsx]Scraps!R15C22_x0000__x0000_</stp>
        <tr r="V15" s="11"/>
      </tp>
      <tp>
        <v>7.0227944000000004</v>
        <stp/>
        <stp>##V3_BDPV12</stp>
        <stp>17004RAA8 CORP</stp>
        <stp>YLD_CNV_BID</stp>
        <stp>[USHY_Model_vs_462_04302013.xlsx]Model!R77C16_x0000__x0000_</stp>
        <stp>PX_BID</stp>
        <stp>112.25</stp>
        <tr r="P77" s="8"/>
      </tp>
      <tp>
        <v>5.05</v>
        <stp/>
        <stp>##V3_BDPV12</stp>
        <stp>029912BC5 CORP</stp>
        <stp>CPN</stp>
        <stp>[USHY_Model_vs_462_04302013.xlsx]Scraps!R9C9_x0000__x0000_</stp>
        <tr r="I9" s="11"/>
      </tp>
      <tp>
        <v>0.66666667000000002</v>
        <stp/>
        <stp>##V3_BDPV12</stp>
        <stp>864486AE5 CORP</stp>
        <stp>INT_Acc</stp>
        <stp>[USHY_Model_vs_462_04302013.xlsx]Model!R115C23_x0000__x0000_</stp>
        <tr r="W115" s="8"/>
      </tp>
      <tp t="s">
        <v>CCO HLDGS LLC/CAP CORP</v>
        <stp/>
        <stp>##V3_BDPV12</stp>
        <stp>1248EPAS2 CORP</stp>
        <stp>ISSUER</stp>
        <stp>[USHY_Model_vs_462_04302013.xlsx]Scraps!R17C6_x0000__x0000_</stp>
        <tr r="F17" s="11"/>
      </tp>
      <tp>
        <v>2.9249999999999998</v>
        <stp/>
        <stp>##V3_BDPV12</stp>
        <stp>903293AS7 CORP</stp>
        <stp>INT_Acc</stp>
        <stp>[USHY_Model_vs_462_04302013.xlsx]Model!R131C23_x0000__x0000_</stp>
        <tr r="W131" s="8"/>
      </tp>
      <tp>
        <v>2.6166666699999999</v>
        <stp/>
        <stp>##V3_BDPV12</stp>
        <stp>880779AY9 CORP</stp>
        <stp>INT_Acc</stp>
        <stp>[USHY_Model_vs_462_04302013.xlsx]Model!R120C23_x0000__x0000_</stp>
        <tr r="W120" s="8"/>
      </tp>
      <tp t="s">
        <v>AES</v>
        <stp/>
        <stp>##V3_BDPV12</stp>
        <stp>00130HBN4 CORP</stp>
        <stp>Ticker</stp>
        <stp>[USHY_Model_vs_462_04302013.xlsx]Scraps!R8C5_x0000__x0000_</stp>
        <tr r="E8" s="11"/>
      </tp>
      <tp>
        <v>1.2952096341464672E-2</v>
        <stp/>
        <stp>##V3_BDPV12</stp>
        <stp>35687MAT4 CORP</stp>
        <stp>CNVX_BID</stp>
        <stp>[USHY_Model_vs_462_04302013.xlsx]Model!R58C20_x0000__x0000_</stp>
        <stp>PX_BID</stp>
        <stp>110</stp>
        <tr r="T58" s="8"/>
      </tp>
      <tp t="s">
        <v>B2</v>
        <stp/>
        <stp>##V3_BDPV12</stp>
        <stp>06985PAH3 CORP</stp>
        <stp>RTG_moody_no_watch</stp>
        <stp>[USHY_Model_vs_462_04302013.xlsx]Model!R22C11_x0000__x0000_</stp>
        <tr r="K22" s="8"/>
      </tp>
      <tp t="s">
        <v>Ba2</v>
        <stp/>
        <stp>##V3_BDPV12</stp>
        <stp>22818VAB3 CORP</stp>
        <stp>RTG_moody_no_watch</stp>
        <stp>[USHY_Model_vs_462_04302013.xlsx]Model!R32C11_x0000__x0000_</stp>
        <tr r="K32" s="8"/>
      </tp>
      <tp t="s">
        <v>B1</v>
        <stp/>
        <stp>##V3_BDPV12</stp>
        <stp>55336TAC9 CORP</stp>
        <stp>RTG_moody_no_watch</stp>
        <stp>[USHY_Model_vs_462_04302013.xlsx]Model!R85C11_x0000__x0000_</stp>
        <tr r="K85" s="8"/>
      </tp>
      <tp>
        <v>7.625</v>
        <stp/>
        <stp>##V3_BDPV12</stp>
        <stp>06846NAC8 CORP</stp>
        <stp>CPN</stp>
        <stp>[USHY_Model_vs_462_04302013.xlsx]Scraps!R11C9_x0000__x0000_</stp>
        <tr r="I11" s="11"/>
      </tp>
      <tp>
        <v>5.0389251000000002</v>
        <stp/>
        <stp>##V3_BDPV12</stp>
        <stp>737446AB0 CORP</stp>
        <stp>YLD_CNV_BID</stp>
        <stp>[USHY_Model_vs_462_04302013.xlsx]Model!R101C16_x0000__x0000_</stp>
        <stp>PX_BID</stp>
        <stp>111</stp>
        <tr r="P101" s="8"/>
      </tp>
      <tp>
        <v>6.875</v>
        <stp/>
        <stp>##V3_BDPV12</stp>
        <stp>109043AG4 CORP</stp>
        <stp>CPN</stp>
        <stp>[USHY_Model_vs_462_04302013.xlsx]Scraps!R13C9_x0000__x0000_</stp>
        <tr r="I13" s="11"/>
      </tp>
      <tp>
        <v>150.45599999999999</v>
        <stp/>
        <stp>##V3_BDPV12</stp>
        <stp>XS0408620721 CORP</stp>
        <stp>PX_BID</stp>
        <stp>[USHY_Model_vs_462_04302013.xlsx]Model!R82C15_x0000__x0000_</stp>
        <tr r="O82" s="8"/>
      </tp>
      <tp>
        <v>4.6548158836500759</v>
        <stp/>
        <stp>##V3_BDPV12</stp>
        <stp>20605PAD3 CORP</stp>
        <stp>DUR_ADJ_BID</stp>
        <stp>[USHY_Model_vs_462_04302013.xlsx]Model!R44C18_x0000__x0000_</stp>
        <stp>PX_BID</stp>
        <stp>106.25</stp>
        <tr r="R44" s="8"/>
      </tp>
      <tp>
        <v>4.0833333300000003</v>
        <stp/>
        <stp>##V3_BDPV12</stp>
        <stp>723456AN9 CORP</stp>
        <stp>INT_Acc</stp>
        <stp>[USHY_Model_vs_462_04302013.xlsx]Model!R100C23_x0000__x0000_</stp>
        <tr r="W100" s="8"/>
      </tp>
      <tp>
        <v>3.6805560000000001E-2</v>
        <stp/>
        <stp>##V3_BDPV12</stp>
        <stp>867363AV5 CORP</stp>
        <stp>INT_Acc</stp>
        <stp>[USHY_Model_vs_462_04302013.xlsx]Model!R108C23_x0000__x0000_</stp>
        <tr r="W108" s="8"/>
      </tp>
      <tp>
        <v>0.71666666999999995</v>
        <stp/>
        <stp>##V3_BDPV12</stp>
        <stp>983130AT2 CORP</stp>
        <stp>INT_Acc</stp>
        <stp>[USHY_Model_vs_462_04302013.xlsx]Model!R133C23_x0000__x0000_</stp>
        <tr r="W133" s="8"/>
      </tp>
      <tp>
        <v>4.6793102413493867E-2</v>
        <stp/>
        <stp>##V3_BDPV12</stp>
        <stp>346091AZ4 CORP</stp>
        <stp>CNVX_BID</stp>
        <stp>[USHY_Model_vs_462_04302013.xlsx]Scraps!R19C19_x0000__x0000_</stp>
        <stp>PX_BID</stp>
        <stp>101.02</stp>
        <tr r="S19" s="11"/>
      </tp>
      <tp t="s">
        <v>B1</v>
        <stp/>
        <stp>##V3_BDPV12</stp>
        <stp>06846NAC8 CORP</stp>
        <stp>RTG_moody_no_watch</stp>
        <stp>[USHY_Model_vs_462_04302013.xlsx]Model!R24C11_x0000__x0000_</stp>
        <tr r="K24" s="8"/>
      </tp>
      <tp>
        <v>8.0182750137973539E-3</v>
        <stp/>
        <stp>##V3_BDPV12</stp>
        <stp>1248EPAS2 CORP</stp>
        <stp>CNVX_BID</stp>
        <stp>[USHY_Model_vs_462_04302013.xlsx]Scraps!R17C19_x0000__x0000_</stp>
        <stp>PX_BID</stp>
        <stp>108.63</stp>
        <tr r="S17" s="11"/>
      </tp>
      <tp t="s">
        <v>Ba3</v>
        <stp/>
        <stp>##V3_BDPV12</stp>
        <stp>018804AP9 CORP</stp>
        <stp>RTG_moody_no_watch</stp>
        <stp>[USHY_Model_vs_462_04302013.xlsx]Model!R21C11_x0000__x0000_</stp>
        <tr r="K21" s="8"/>
      </tp>
      <tp>
        <v>2.5125000000000002</v>
        <stp/>
        <stp>##V3_BDPV12</stp>
        <stp>85375CBB6 CORP</stp>
        <stp>INT_Acc</stp>
        <stp>[USHY_Model_vs_462_04302013.xlsx]Model!R114C23_x0000__x0000_</stp>
        <tr r="W114" s="8"/>
      </tp>
      <tp t="s">
        <v>Ba1</v>
        <stp/>
        <stp>##V3_BDPV12</stp>
        <stp>058498AQ9 CORP</stp>
        <stp>RTG_moody_no_watch</stp>
        <stp>[USHY_Model_vs_462_04302013.xlsx]Model!R26C11_x0000__x0000_</stp>
        <tr r="K26" s="8"/>
      </tp>
      <tp>
        <v>5.1193687891367213E-3</v>
        <stp/>
        <stp>##V3_BDPV12</stp>
        <stp>15672WAA2 CORP</stp>
        <stp>CNVX_BID</stp>
        <stp>[USHY_Model_vs_462_04302013.xlsx]Scraps!R16C19_x0000__x0000_</stp>
        <stp>PX_BID</stp>
        <stp>106.875</stp>
        <tr r="S16" s="11"/>
      </tp>
      <tp>
        <v>8.625</v>
        <stp/>
        <stp>##V3_BDPV12</stp>
        <stp>15672WAA2 CORP</stp>
        <stp>CPN</stp>
        <stp>[USHY_Model_vs_462_04302013.xlsx]Scraps!R16C9_x0000__x0000_</stp>
        <tr r="I16" s="11"/>
      </tp>
      <tp t="s">
        <v>ALBHSA</v>
        <stp/>
        <stp>##V3_BDPV12</stp>
        <stp>012605AA9 Corp</stp>
        <stp>TICKER</stp>
        <stp>[USHY_Model_vs_462_04302013.xlsx]462!R5C2_x0000__x0000_</stp>
        <tr r="B5" s="12"/>
      </tp>
      <tp>
        <v>4.875</v>
        <stp/>
        <stp>##V3_BDPV12</stp>
        <stp>00434NAA3 CORP</stp>
        <stp>CPN</stp>
        <stp>[USHY_Model_vs_462_04302013.xlsx]Model!R8C9_x0000_0</stp>
        <tr r="I8" s="8"/>
      </tp>
      <tp t="s">
        <v>Ba1</v>
        <stp/>
        <stp>##V3_BDPV12</stp>
        <stp>740212AC9 CORP</stp>
        <stp>RTG_moody_no_watch</stp>
        <stp>[USHY_Model_vs_462_04302013.xlsx]Model!R99C11_x0000__x0000_</stp>
        <tr r="K99" s="8"/>
      </tp>
      <tp t="s">
        <v>B2</v>
        <stp/>
        <stp>##V3_BDPV12</stp>
        <stp>670849AA6 CORP</stp>
        <stp>RTG_moody_no_watch</stp>
        <stp>[USHY_Model_vs_462_04302013.xlsx]Model!R96C11_x0000__x0000_</stp>
        <tr r="K96" s="8"/>
      </tp>
      <tp>
        <v>103.87500000000001</v>
        <stp/>
        <stp>##V3_BDPV12</stp>
        <stp>007903AU1 CORP</stp>
        <stp>NXT_CALL_px</stp>
        <stp>[USHY_Model_vs_462_04302013.xlsx]Scraps!R7C21_x0000__x0000_</stp>
        <tr r="U7" s="11"/>
      </tp>
      <tp t="s">
        <v>Ba3</v>
        <stp/>
        <stp>##V3_BDPV12</stp>
        <stp>69073TAP8 CORP</stp>
        <stp>RTG_moody_no_watch</stp>
        <stp>[USHY_Model_vs_462_04302013.xlsx]Model!R97C11_x0000__x0000_</stp>
        <tr r="K97" s="8"/>
      </tp>
      <tp t="s">
        <v>Ba3</v>
        <stp/>
        <stp>##V3_BDPV12</stp>
        <stp>570506AP0 CORP</stp>
        <stp>RTG_moody_no_watch</stp>
        <stp>[USHY_Model_vs_462_04302013.xlsx]Model!R91C11_x0000__x0000_</stp>
        <tr r="K91" s="8"/>
      </tp>
      <tp t="s">
        <v>B3</v>
        <stp/>
        <stp>##V3_BDPV12</stp>
        <stp>552953BX8 CORP</stp>
        <stp>RTG_moody_no_watch</stp>
        <stp>[USHY_Model_vs_462_04302013.xlsx]Model!R84C11_x0000__x0000_</stp>
        <tr r="K84" s="8"/>
      </tp>
      <tp t="s">
        <v>AMGFIN</v>
        <stp/>
        <stp>##V3_BDPV12</stp>
        <stp>85171RAA2 Corp</stp>
        <stp>TICKER</stp>
        <stp>[USHY_Model_vs_462_04302013.xlsx]462!R3C2_x0000_2</stp>
        <tr r="B3" s="12"/>
      </tp>
      <tp t="s">
        <v>AKS</v>
        <stp/>
        <stp>##V3_BDPV12</stp>
        <stp>001546AL4 Corp</stp>
        <stp>TICKER</stp>
        <stp>[USHY_Model_vs_462_04302013.xlsx]462!R4C2_x0000__x0000_</stp>
        <tr r="B4" s="12"/>
      </tp>
      <tp>
        <v>7.75</v>
        <stp/>
        <stp>##V3_BDPV12</stp>
        <stp>007903AU1 CORP</stp>
        <stp>CPN</stp>
        <stp>[USHY_Model_vs_462_04302013.xlsx]Scraps!R7C9_x0000_4</stp>
        <tr r="I7" s="11"/>
      </tp>
      <tp>
        <v>6.2216750111031232</v>
        <stp/>
        <stp>##V3_BDPV12</stp>
        <stp>1248EPBC6 CORP</stp>
        <stp>DUR_ADJ_BID</stp>
        <stp>[USHY_Model_vs_462_04302013.xlsx]Model!R39C18_x0000__x0000_</stp>
        <stp>PX_BID</stp>
        <stp>102.75</stp>
        <tr r="R39" s="8"/>
      </tp>
      <tp>
        <v>1.6304596260837707</v>
        <stp/>
        <stp>##V3_BDPV12</stp>
        <stp>345370CA6 CORP</stp>
        <stp>CNVX_BID</stp>
        <stp>[USHY_Model_vs_462_04302013.xlsx]Scraps!R18C19_x0000__x0000_</stp>
        <stp>PX_BID</stp>
        <stp>131.886</stp>
        <tr r="S18" s="11"/>
      </tp>
      <tp>
        <v>3.3672135156832792</v>
        <stp/>
        <stp>##V3_BDPV12</stp>
        <stp>345370BR0 CORP</stp>
        <stp>CNVX_BID</stp>
        <stp>[USHY_Model_vs_462_04302013.xlsx]Model!R53C20_x0000__x0000_</stp>
        <stp>PX_BID</stp>
        <stp>132</stp>
        <tr r="T53" s="8"/>
      </tp>
      <tp>
        <v>1</v>
        <stp/>
        <stp>##V3_BDPV12</stp>
        <stp>912909AG3 CORP</stp>
        <stp>INT_Acc</stp>
        <stp>[USHY_Model_vs_462_04302013.xlsx]Model!R134C23_x0000__x0000_</stp>
        <tr r="W134" s="8"/>
      </tp>
      <tp t="s">
        <v>#N/A Invalid Security</v>
        <stp/>
        <stp>##V3_BDPV12</stp>
        <stp>VEDLN EQUITY</stp>
        <stp>CUR_MKT_CAP</stp>
        <stp>[USHY_Model_vs_462_04302013.xlsx]Model!R132C32_x0000__x0000_</stp>
        <tr r="AF132" s="8"/>
      </tp>
      <tp t="s">
        <v>BRIGGS &amp; STRATTON CORP</v>
        <stp/>
        <stp>##V3_BDPV12</stp>
        <stp>109043AG4 CORP</stp>
        <stp>ISSUER</stp>
        <stp>[USHY_Model_vs_462_04302013.xlsx]Scraps!R13C6_x0000__x0000_</stp>
        <tr r="F13" s="11"/>
      </tp>
      <tp t="s">
        <v>B1</v>
        <stp/>
        <stp>##V3_BDPV12</stp>
        <stp>59001AAN2 CORP</stp>
        <stp>RTG_moody_no_watch</stp>
        <stp>[USHY_Model_vs_462_04302013.xlsx]Model!R87C11_x0000__x0000_</stp>
        <tr r="K87" s="8"/>
      </tp>
      <tp t="s">
        <v>B2</v>
        <stp/>
        <stp>##V3_BDPV12</stp>
        <stp>04939MAG4 CORP</stp>
        <stp>RTG_moody_no_watch</stp>
        <stp>[USHY_Model_vs_462_04302013.xlsx]Model!R18C11_x0000__x0000_</stp>
        <tr r="K18" s="8"/>
      </tp>
      <tp t="s">
        <v>Ba3</v>
        <stp/>
        <stp>##V3_BDPV12</stp>
        <stp>591709AL4 CORP</stp>
        <stp>RTG_moody_no_watch</stp>
        <stp>[USHY_Model_vs_462_04302013.xlsx]Model!R98C11_x0000__x0000_</stp>
        <tr r="K98" s="8"/>
      </tp>
      <tp t="s">
        <v>WR</v>
        <stp/>
        <stp>##V3_BDPV12</stp>
        <stp>549463AE7 CORP</stp>
        <stp>RTG_moody_no_watch</stp>
        <stp>[USHY_Model_vs_462_04302013.xlsx]Model!R14C11_x0000__x0000_</stp>
        <tr r="K14" s="8"/>
      </tp>
      <tp>
        <v>1.1166666700000001</v>
        <stp/>
        <stp>##V3_BDPV12</stp>
        <stp>81211KAR1 CORP</stp>
        <stp>INT_Acc</stp>
        <stp>[USHY_Model_vs_462_04302013.xlsx]Model!R109C23_x0000__x0000_</stp>
        <tr r="W109" s="8"/>
      </tp>
      <tp>
        <v>1.88472222</v>
        <stp/>
        <stp>##V3_BDPV12</stp>
        <stp>90347CAA4 CORP</stp>
        <stp>INT_Acc</stp>
        <stp>[USHY_Model_vs_462_04302013.xlsx]Model!R129C23_x0000__x0000_</stp>
        <tr r="W129" s="8"/>
      </tp>
      <tp t="s">
        <v>Baa3</v>
        <stp/>
        <stp>##V3_BDPV12</stp>
        <stp>53079EAR5 CORP</stp>
        <stp>RTG_moody_no_watch</stp>
        <stp>[USHY_Model_vs_462_04302013.xlsx]Model!R80C11_x0000__x0000_</stp>
        <tr r="K80" s="8"/>
      </tp>
      <tp>
        <v>318.9989013671875</v>
        <stp/>
        <stp>##V3_BDPV12</stp>
        <stp>00434NAA3 CORP</stp>
        <stp>SPREAD_TO_TSY_BID</stp>
        <stp>[USHY_Model_vs_462_04302013.xlsx]Model!R8C17_x0000__x0000_</stp>
        <stp>PX_BID</stp>
        <stp>103</stp>
        <tr r="Q8" s="8"/>
      </tp>
      <tp t="s">
        <v>8/1/2015</v>
        <stp/>
        <stp>##V3_BDPV12</stp>
        <stp>007903AU1 CORP</stp>
        <stp>NXT_CALL_DT</stp>
        <stp>[USHY_Model_vs_462_04302013.xlsx]Scraps!R7C20_x0000__x0000_</stp>
        <tr r="T7" s="11"/>
      </tp>
      <tp t="s">
        <v>US</v>
        <stp/>
        <stp>##V3_BDPV12</stp>
        <stp>78442FEL8 CORP</stp>
        <stp>CNTRY_OF_RISK</stp>
        <stp>[USHY_Model_vs_462_04302013.xlsx]Model!R113C8_x0000__x0000_</stp>
        <tr r="H113" s="8"/>
      </tp>
      <tp t="s">
        <v>US</v>
        <stp/>
        <stp>##V3_BDPV12</stp>
        <stp>90321NAC6 CORP</stp>
        <stp>CNTRY_OF_RISK</stp>
        <stp>[USHY_Model_vs_462_04302013.xlsx]Model!R128C8_x0000__x0000_</stp>
        <tr r="H128" s="8"/>
      </tp>
      <tp>
        <v>99.503</v>
        <stp/>
        <stp>##V3_BDPV12</stp>
        <stp>XS0171797219 CORP</stp>
        <stp>PX_BID</stp>
        <stp>[USHY_Model_vs_462_04302013.xlsx]Model!R70C15_x0000__x0000_</stp>
        <tr r="O70" s="8"/>
      </tp>
      <tp t="s">
        <v>ANR</v>
        <stp/>
        <stp>##V3_BDPV12</stp>
        <stp>02076XAB8 Corp</stp>
        <stp>TICKER</stp>
        <stp>[USHY_Model_vs_462_04302013.xlsx]462!R8C2_x0000__x0000_</stp>
        <tr r="B8" s="12"/>
      </tp>
      <tp>
        <v>396.18545532226562</v>
        <stp/>
        <stp>##V3_BDPV12</stp>
        <stp>81211KAR1 CORP</stp>
        <stp>SPREAD_TO_TSY_BID</stp>
        <stp>[USHY_Model_vs_462_04302013.xlsx]Model!R109C17_x0000__x0000_</stp>
        <stp>PX_BID</stp>
        <stp>116.125</stp>
        <tr r="Q109" s="8"/>
      </tp>
      <tp>
        <v>1.43541667</v>
        <stp/>
        <stp>##V3_BDPV12</stp>
        <stp>36159RAE3 CORP</stp>
        <stp>INT_Acc</stp>
        <stp>[USHY_Model_vs_462_04302013.xlsx]Scraps!R20C22_x0000__x0000_</stp>
        <tr r="V20" s="11"/>
      </tp>
      <tp>
        <v>0.14789325570439907</v>
        <stp/>
        <stp>##V3_BDPV12</stp>
        <stp>055381AS6 CORP</stp>
        <stp>CNVX_BID</stp>
        <stp>[USHY_Model_vs_462_04302013.xlsx]Model!R25C20_x0000__x0000_</stp>
        <stp>PX_BID</stp>
        <stp>107</stp>
        <tr r="T25" s="8"/>
      </tp>
      <tp t="s">
        <v>INTERFACE INC</v>
        <stp/>
        <stp>##V3_BDPV12</stp>
        <stp>458665AR7 CORP</stp>
        <stp>ISSUER</stp>
        <stp>[USHY_Model_vs_462_04302013.xlsx]Scraps!R21C6_x0000__x0000_</stp>
        <tr r="F21" s="11"/>
      </tp>
      <tp t="s">
        <v>BILL BARRETT CORP</v>
        <stp/>
        <stp>##V3_BDPV12</stp>
        <stp>06846NAC8 CORP</stp>
        <stp>ISSUER</stp>
        <stp>[USHY_Model_vs_462_04302013.xlsx]Scraps!R11C6_x0000__x0000_</stp>
        <tr r="F11" s="11"/>
      </tp>
      <tp t="s">
        <v>#N/A Field Not Applicable</v>
        <stp/>
        <stp>##V3_BDPV12</stp>
        <stp>USH3 comdty</stp>
        <stp>FUT_CTD_EQV_YLD</stp>
        <stp>[USHY_Model_vs_462_04302013.xlsx]Scraps!R458C8_x0000__x0000_</stp>
        <tr r="H458" s="11"/>
      </tp>
      <tp t="s">
        <v>Caa2</v>
        <stp/>
        <stp>##V3_BDPV12</stp>
        <stp>458204AM6 CORP</stp>
        <stp>RTG_moody_no_watch</stp>
        <stp>[USHY_Model_vs_462_04302013.xlsx]Model!R71C11_x0000__x0000_</stp>
        <tr r="K71" s="8"/>
      </tp>
      <tp t="s">
        <v>Ba3</v>
        <stp/>
        <stp>##V3_BDPV12</stp>
        <stp>87612BAJ1 CORP</stp>
        <stp>RTG_moody_no_watch</stp>
        <stp>[USHY_Model_vs_462_04302013.xlsx]Model!R94C11_x0000__x0000_</stp>
        <tr r="K94" s="8"/>
      </tp>
      <tp t="s">
        <v>Caa1</v>
        <stp/>
        <stp>##V3_BDPV12</stp>
        <stp>319963BH6 CORP</stp>
        <stp>RTG_moody_no_watch</stp>
        <stp>[USHY_Model_vs_462_04302013.xlsx]Model!R54C11_x0000__x0000_</stp>
        <tr r="K54" s="8"/>
      </tp>
      <tp>
        <v>7.875</v>
        <stp/>
        <stp>##V3_BDPV12</stp>
        <stp>500605AE0 CORP</stp>
        <stp>CPN</stp>
        <stp>[USHY_Model_vs_462_04302013.xlsx]Scraps!R22C9_x0000__x0000_</stp>
        <tr r="I22" s="11"/>
      </tp>
      <tp t="s">
        <v>US</v>
        <stp/>
        <stp>##V3_BDPV12</stp>
        <stp>82088KAB4 CORP</stp>
        <stp>CNTRY_OF_RISK</stp>
        <stp>[USHY_Model_vs_462_04302013.xlsx]Model!R112C8_x0000__x0000_</stp>
        <tr r="H112" s="8"/>
      </tp>
      <tp t="s">
        <v>APAM</v>
        <stp/>
        <stp>##V3_BDPV12</stp>
        <stp>03754HAB0 Corp</stp>
        <stp>TICKER</stp>
        <stp>[USHY_Model_vs_462_04302013.xlsx]462!R9C2_x0000_2</stp>
        <tr r="B9" s="12"/>
      </tp>
      <tp t="s">
        <v>#N/A Field Not Applicable</v>
        <stp/>
        <stp>##V3_BDPV12</stp>
        <stp>TUH3 comdty</stp>
        <stp>FUT_CNV_MOD_DUR_BASED_ON_CTD</stp>
        <stp>[USHY_Model_vs_462_04302013.xlsx]Scraps!R455C9_x0000__x0000_</stp>
        <tr r="I455" s="11"/>
      </tp>
      <tp t="s">
        <v>#N/A Field Not Applicable</v>
        <stp/>
        <stp>##V3_BDPV12</stp>
        <stp>TYH3 comdty</stp>
        <stp>FUT_CNV_MOD_DUR_BASED_ON_CTD</stp>
        <stp>[USHY_Model_vs_462_04302013.xlsx]Scraps!R457C9_x0000__x0000_</stp>
        <tr r="I457" s="11"/>
      </tp>
      <tp t="s">
        <v>#N/A Field Not Applicable</v>
        <stp/>
        <stp>##V3_BDPV12</stp>
        <stp>USH3 comdty</stp>
        <stp>FUT_CNV_MOD_DUR_BASED_ON_CTD</stp>
        <stp>[USHY_Model_vs_462_04302013.xlsx]Scraps!R458C9_x0000__x0000_</stp>
        <tr r="I458" s="11"/>
      </tp>
      <tp t="s">
        <v>#N/A Field Not Applicable</v>
        <stp/>
        <stp>##V3_BDPV12</stp>
        <stp>FVH3 comdty</stp>
        <stp>FUT_CNV_MOD_DUR_BASED_ON_CTD</stp>
        <stp>[USHY_Model_vs_462_04302013.xlsx]Scraps!R456C9_x0000__x0000_</stp>
        <tr r="I456" s="11"/>
      </tp>
      <tp>
        <v>6.2894781103805553</v>
        <stp/>
        <stp>##V3_BDPV12</stp>
        <stp>35803QAA5 CORP</stp>
        <stp>DUR_ADJ_BID</stp>
        <stp>[USHY_Model_vs_462_04302013.xlsx]Model!R56C18_x0000__x0000_</stp>
        <stp>PX_BID</stp>
        <stp>112.75</stp>
        <tr r="R56" s="8"/>
      </tp>
      <tp t="s">
        <v>B2</v>
        <stp/>
        <stp>##V3_BDPV12</stp>
        <stp>536022AC0 CORP</stp>
        <stp>RTG_moody_no_watch</stp>
        <stp>[USHY_Model_vs_462_04302013.xlsx]Model!R81C11_x0000__x0000_</stp>
        <tr r="K81" s="8"/>
      </tp>
      <tp t="s">
        <v>B3</v>
        <stp/>
        <stp>##V3_BDPV12</stp>
        <stp>428303AJ0 CORP</stp>
        <stp>RTG_moody_no_watch</stp>
        <stp>[USHY_Model_vs_462_04302013.xlsx]Model!R69C11_x0000__x0000_</stp>
        <tr r="K69" s="8"/>
      </tp>
      <tp>
        <v>7.45</v>
        <stp/>
        <stp>##V3_BDPV12</stp>
        <stp>345370CA6 CORP</stp>
        <stp>CPN</stp>
        <stp>[USHY_Model_vs_462_04302013.xlsx]Scraps!R18C9_x0000__x0000_</stp>
        <tr r="I18" s="11"/>
      </tp>
      <tp t="s">
        <v>GE</v>
        <stp/>
        <stp>##V3_BDPV12</stp>
        <stp>XS0319639232 CORP</stp>
        <stp>TICKER</stp>
        <stp>[USHY_Model_vs_462_04302013.xlsx]Model!R59C30_x0000__x0000_</stp>
        <tr r="AD59" s="8"/>
      </tp>
      <tp t="s">
        <v>CCBGBB</v>
        <stp/>
        <stp>##V3_BDPV12</stp>
        <stp>XS0286515621 Corp</stp>
        <stp>TICKER</stp>
        <stp>[USHY_Model_vs_462_04302013.xlsx]462!R108C2_x0000_3</stp>
        <tr r="B108" s="12"/>
      </tp>
      <tp>
        <v>3.3250000000000002</v>
        <stp/>
        <stp>##V3_BDPV12</stp>
        <stp>147446AR9 CORP</stp>
        <stp>INT_Acc</stp>
        <stp>[USHY_Model_vs_462_04302013.xlsx]Scraps!R14C22_x0000__x0000_</stp>
        <tr r="V14" s="11"/>
      </tp>
      <tp>
        <v>2.198877549070029</v>
        <stp/>
        <stp>##V3_BDPV12</stp>
        <stp>17004RAA8 CORP</stp>
        <stp>DUR_ADJ_BID</stp>
        <stp>[USHY_Model_vs_462_04302013.xlsx]Model!R77C18_x0000__x0000_</stp>
        <stp>PX_BID</stp>
        <stp>112.25</stp>
        <tr r="R77" s="8"/>
      </tp>
      <tp>
        <v>0.47777777999999999</v>
        <stp/>
        <stp>##V3_BDPV12</stp>
        <stp>881609AZ4 CORP</stp>
        <stp>INT_Acc</stp>
        <stp>[USHY_Model_vs_462_04302013.xlsx]Model!R122C23_x0000__x0000_</stp>
        <tr r="W122" s="8"/>
      </tp>
      <tp t="s">
        <v>#N/A Field Not Applicable</v>
        <stp/>
        <stp>##V3_BDPV12</stp>
        <stp>TUH3 comdty</stp>
        <stp>FUT_CTD_EQV_YLD</stp>
        <stp>[USHY_Model_vs_462_04302013.xlsx]Scraps!R455C8_x0000__x0000_</stp>
        <tr r="H455" s="11"/>
      </tp>
      <tp t="s">
        <v>B2</v>
        <stp/>
        <stp>##V3_BDPV12</stp>
        <stp>624758AD0 CORP</stp>
        <stp>RTG_moody_no_watch</stp>
        <stp>[USHY_Model_vs_462_04302013.xlsx]Model!R90C11_x0000__x0000_</stp>
        <tr r="K90" s="8"/>
      </tp>
      <tp t="s">
        <v>Ba2</v>
        <stp/>
        <stp>##V3_BDPV12</stp>
        <stp>35803QAA5 CORP</stp>
        <stp>RTG_moody_no_watch</stp>
        <stp>[USHY_Model_vs_462_04302013.xlsx]Model!R56C11_x0000__x0000_</stp>
        <tr r="K56" s="8"/>
      </tp>
      <tp t="s">
        <v>B1</v>
        <stp/>
        <stp>##V3_BDPV12</stp>
        <stp>18911MAD3 CORP</stp>
        <stp>RTG_moody_no_watch</stp>
        <stp>[USHY_Model_vs_462_04302013.xlsx]Model!R41C11_x0000__x0000_</stp>
        <tr r="K41" s="8"/>
      </tp>
      <tp t="s">
        <v>USD</v>
        <stp/>
        <stp>##V3_BDPV12</stp>
        <stp>29269QAA5 CORP</stp>
        <stp>CRNCY</stp>
        <stp>[USHY_Model_vs_462_04302013.xlsx]Model!R125C7_x0000__x0000_</stp>
        <tr r="G125" s="8"/>
      </tp>
      <tp>
        <v>7.5</v>
        <stp/>
        <stp>##V3_BDPV12</stp>
        <stp>110394AB9 CORP</stp>
        <stp>CPN</stp>
        <stp>[USHY_Model_vs_462_04302013.xlsx]Scraps!R12C9_x0000__x0000_</stp>
        <tr r="I12" s="11"/>
      </tp>
      <tp t="s">
        <v>ACMP</v>
        <stp/>
        <stp>##V3_BDPV12</stp>
        <stp>16524RAC7 Corp</stp>
        <stp>TICKER</stp>
        <stp>[USHY_Model_vs_462_04302013.xlsx]462!R2C2_x0000__x0000_</stp>
        <tr r="B2" s="12"/>
      </tp>
      <tp>
        <v>513.70147705078125</v>
        <stp/>
        <stp>##V3_BDPV12</stp>
        <stp>XS0408620721 CORP</stp>
        <stp>SPREAD_TO_TSY_BID</stp>
        <stp>[USHY_Model_vs_462_04302013.xlsx]Model!R82C17_x0000__x0000_</stp>
        <stp>PX_BID</stp>
        <stp>150.45599999999999</stp>
        <tr r="Q82" s="8"/>
      </tp>
      <tp>
        <v>0.27500000000000002</v>
        <stp/>
        <stp>##V3_BDPV12</stp>
        <stp>893647AQ0 CORP</stp>
        <stp>INT_Acc</stp>
        <stp>[USHY_Model_vs_462_04302013.xlsx]Model!R119C23_x0000__x0000_</stp>
        <tr r="W119" s="8"/>
      </tp>
      <tp>
        <v>0.90729166999999999</v>
        <stp/>
        <stp>##V3_BDPV12</stp>
        <stp>896818AG6 CORP</stp>
        <stp>INT_Acc</stp>
        <stp>[USHY_Model_vs_462_04302013.xlsx]Model!R121C23_x0000__x0000_</stp>
        <tr r="W121" s="8"/>
      </tp>
      <tp>
        <v>0.29383786781214571</v>
        <stp/>
        <stp>##V3_BDPV12</stp>
        <stp>440543AP1 CORP</stp>
        <stp>CNVX_BID</stp>
        <stp>[USHY_Model_vs_462_04302013.xlsx]Model!R66C20_x0000__x0000_</stp>
        <stp>PX_BID</stp>
        <stp>100</stp>
        <tr r="T66" s="8"/>
      </tp>
      <tp t="s">
        <v>#N/A Field Not Applicable</v>
        <stp/>
        <stp>##V3_BDPV12</stp>
        <stp>FVH3 comdty</stp>
        <stp>FUT_CTD_EQV_YLD</stp>
        <stp>[USHY_Model_vs_462_04302013.xlsx]Scraps!R456C8_x0000__x0000_</stp>
        <tr r="H456" s="11"/>
      </tp>
      <tp>
        <v>8.0343328641759566</v>
        <stp/>
        <stp>##V3_BDPV12</stp>
        <stp>XS0408620721 CORP</stp>
        <stp>DUR_ADJ_BID</stp>
        <stp>[USHY_Model_vs_462_04302013.xlsx]Model!R82C18_x0000__x0000_</stp>
        <stp>PX_BID</stp>
        <stp>150.45599999999999</stp>
        <tr r="R82" s="8"/>
      </tp>
      <tp>
        <v>3.34583333</v>
        <stp/>
        <stp>##V3_BDPV12</stp>
        <stp>92241TAG7 CORP</stp>
        <stp>INT_Acc</stp>
        <stp>[USHY_Model_vs_462_04302013.xlsx]Model!R132C23_x0000__x0000_</stp>
        <tr r="W132" s="8"/>
      </tp>
      <tp>
        <v>4.2222222199999999</v>
        <stp/>
        <stp>##V3_BDPV12</stp>
        <stp>29269QAA5 CORP</stp>
        <stp>INT_Acc</stp>
        <stp>[USHY_Model_vs_462_04302013.xlsx]Model!R125C23_x0000__x0000_</stp>
        <tr r="W125" s="8"/>
      </tp>
      <tp t="s">
        <v>B2</v>
        <stp/>
        <stp>##V3_BDPV12</stp>
        <stp>428040CG2 CORP</stp>
        <stp>RTG_moody_no_watch</stp>
        <stp>[USHY_Model_vs_462_04302013.xlsx]Model!R67C11_x0000__x0000_</stp>
        <tr r="K67" s="8"/>
      </tp>
      <tp t="s">
        <v>B2</v>
        <stp/>
        <stp>##V3_BDPV12</stp>
        <stp>29977HAB6 CORP</stp>
        <stp>RTG_moody_no_watch</stp>
        <stp>[USHY_Model_vs_462_04302013.xlsx]Model!R51C11_x0000__x0000_</stp>
        <tr r="K51" s="8"/>
      </tp>
      <tp>
        <v>0.38124999999999998</v>
        <stp/>
        <stp>##V3_BDPV12</stp>
        <stp>90321NAC6 CORP</stp>
        <stp>INT_Acc</stp>
        <stp>[USHY_Model_vs_462_04302013.xlsx]Model!R128C23_x0000__x0000_</stp>
        <tr r="W128" s="8"/>
      </tp>
      <tp>
        <v>1.97361111</v>
        <stp/>
        <stp>##V3_BDPV12</stp>
        <stp>78442FEL8 CORP</stp>
        <stp>INT_Acc</stp>
        <stp>[USHY_Model_vs_462_04302013.xlsx]Model!R113C23_x0000__x0000_</stp>
        <tr r="W113" s="8"/>
      </tp>
      <tp t="s">
        <v>B2</v>
        <stp/>
        <stp>##V3_BDPV12</stp>
        <stp>23918KAP3 CORP</stp>
        <stp>RTG_moody_no_watch</stp>
        <stp>[USHY_Model_vs_462_04302013.xlsx]Model!R50C11_x0000__x0000_</stp>
        <tr r="K50" s="8"/>
      </tp>
      <tp>
        <v>6.625</v>
        <stp/>
        <stp>##V3_BDPV12</stp>
        <stp>36159RAE3 CORP</stp>
        <stp>CPN</stp>
        <stp>[USHY_Model_vs_462_04302013.xlsx]Scraps!R20C9_x0000__x0000_</stp>
        <tr r="I20" s="11"/>
      </tp>
      <tp t="s">
        <v>USD</v>
        <stp/>
        <stp>##V3_BDPV12</stp>
        <stp>88160QAB9 CORP</stp>
        <stp>CRNCY</stp>
        <stp>[USHY_Model_vs_462_04302013.xlsx]Model!R123C7_x0000__x0000_</stp>
        <tr r="G123" s="8"/>
      </tp>
      <tp>
        <v>1575.919677734375</v>
        <stp/>
        <stp>##V3_BDPV12</stp>
        <stp>882330AM5 CORP</stp>
        <stp>SPREAD_TO_TSY_BID</stp>
        <stp>[USHY_Model_vs_462_04302013.xlsx]Model!R126C17_x0000__x0000_</stp>
        <stp>PX_BID</stp>
        <stp>78.5</stp>
        <tr r="Q126" s="8"/>
      </tp>
      <tp t="s">
        <v>US</v>
        <stp/>
        <stp>##V3_BDPV12</stp>
        <stp>81211KAR1 CORP</stp>
        <stp>CNTRY_OF_RISK</stp>
        <stp>[USHY_Model_vs_462_04302013.xlsx]Model!R109C8_x0000__x0000_</stp>
        <tr r="H109" s="8"/>
      </tp>
      <tp>
        <v>2.8407821000000002</v>
        <stp/>
        <stp>##V3_BDPV12</stp>
        <stp>864486AE5 CORP</stp>
        <stp>YLD_CNV_BID</stp>
        <stp>[USHY_Model_vs_462_04302013.xlsx]Model!R115C16_x0000__x0000_</stp>
        <stp>PX_BID</stp>
        <stp>110</stp>
        <tr r="P115" s="8"/>
      </tp>
      <tp t="s">
        <v>ALR</v>
        <stp/>
        <stp>##V3_BDPV12</stp>
        <stp>01449JAF2 Corp</stp>
        <stp>TICKER</stp>
        <stp>[USHY_Model_vs_462_04302013.xlsx]462!R7C2_x0000_2</stp>
        <tr r="B7" s="12"/>
      </tp>
      <tp>
        <v>2.77916667</v>
        <stp/>
        <stp>##V3_BDPV12</stp>
        <stp>346091AZ4 CORP</stp>
        <stp>INT_Acc</stp>
        <stp>[USHY_Model_vs_462_04302013.xlsx]Scraps!R19C22_x0000__x0000_</stp>
        <tr r="V19" s="11"/>
      </tp>
      <tp t="s">
        <v>BAC</v>
        <stp/>
        <stp>##V3_BDPV12</stp>
        <stp>XS0191752434 Corp</stp>
        <stp>TICKER</stp>
        <stp>[USHY_Model_vs_462_04302013.xlsx]462!R101C2_x0000_3</stp>
        <tr r="B101" s="12"/>
      </tp>
      <tp>
        <v>0.67777778</v>
        <stp/>
        <stp>##V3_BDPV12</stp>
        <stp>06846NAC8 CORP</stp>
        <stp>INT_Acc</stp>
        <stp>[USHY_Model_vs_462_04302013.xlsx]Scraps!R11C22_x0000__x0000_</stp>
        <tr r="V11" s="11"/>
      </tp>
      <tp>
        <v>7.4197351000000005</v>
        <stp/>
        <stp>##V3_BDPV12</stp>
        <stp>03754HAB0 CORP</stp>
        <stp>YLD_CNV_BID</stp>
        <stp>[USHY_Model_vs_462_04302013.xlsx]Model!R17C16_x0000__x0000_</stp>
        <stp>PX_BID</stp>
        <stp>99.875</stp>
        <tr r="P17" s="8"/>
      </tp>
      <tp>
        <v>1.1017547886425609E-3</v>
        <stp/>
        <stp>##V3_BDPV12</stp>
        <stp>XS0171797219 CORP</stp>
        <stp>CNVX_OAS_BID</stp>
        <stp>[USHY_Model_vs_462_04302013.xlsx]Model!R70C19_x0000__x0000_</stp>
        <stp>PX_BID</stp>
        <stp>99.503</stp>
        <tr r="S70" s="8"/>
      </tp>
      <tp>
        <v>5.5579346000000003</v>
        <stp/>
        <stp>##V3_BDPV12</stp>
        <stp>25470XAJ4 CORP</stp>
        <stp>YLD_CNV_BID</stp>
        <stp>[USHY_Model_vs_462_04302013.xlsx]Model!R48C16_x0000__x0000_</stp>
        <stp>PX_BID</stp>
        <stp>102.25</stp>
        <tr r="P48" s="8"/>
      </tp>
      <tp>
        <v>408.60845947265625</v>
        <stp/>
        <stp>##V3_BDPV12</stp>
        <stp>90321NAC6 CORP</stp>
        <stp>SPREAD_TO_TSY_BID</stp>
        <stp>[USHY_Model_vs_462_04302013.xlsx]Model!R128C17_x0000__x0000_</stp>
        <stp>PX_BID</stp>
        <stp>114.125</stp>
        <tr r="Q128" s="8"/>
      </tp>
      <tp>
        <v>8</v>
        <stp/>
        <stp>##V3_BDPV12</stp>
        <stp>00130HBN4 CORP</stp>
        <stp>CPN</stp>
        <stp>[USHY_Model_vs_462_04302013.xlsx]Scraps!R8C9_x0000_9</stp>
        <tr r="I8" s="11"/>
      </tp>
      <tp>
        <v>0.66790148257979265</v>
        <stp/>
        <stp>##V3_BDPV12</stp>
        <stp>125581GQ5 CORP</stp>
        <stp>CNVX_BID</stp>
        <stp>[USHY_Model_vs_462_04302013.xlsx]Model!R40C20_x0000__x0000_</stp>
        <stp>PX_BID</stp>
        <stp>112</stp>
        <tr r="T40" s="8"/>
      </tp>
      <tp>
        <v>5.2777780000000003E-2</v>
        <stp/>
        <stp>##V3_BDPV12</stp>
        <stp>806261AE3 CORP</stp>
        <stp>INT_Acc</stp>
        <stp>[USHY_Model_vs_462_04302013.xlsx]Model!R111C23_x0000__x0000_</stp>
        <tr r="W111" s="8"/>
      </tp>
      <tp>
        <v>1.02222222</v>
        <stp/>
        <stp>##V3_BDPV12</stp>
        <stp>882330AM5 CORP</stp>
        <stp>INT_Acc</stp>
        <stp>[USHY_Model_vs_462_04302013.xlsx]Model!R126C23_x0000__x0000_</stp>
        <tr r="W126" s="8"/>
      </tp>
      <tp>
        <v>2.6263888899999999</v>
        <stp/>
        <stp>##V3_BDPV12</stp>
        <stp>832248AQ1 CORP</stp>
        <stp>INT_Acc</stp>
        <stp>[USHY_Model_vs_462_04302013.xlsx]Model!R110C23_x0000__x0000_</stp>
        <tr r="W110" s="8"/>
      </tp>
      <tp t="s">
        <v>MWA</v>
        <stp/>
        <stp>##V3_BDPV12</stp>
        <stp>624758AD0 CORP</stp>
        <stp>Ticker</stp>
        <stp>[USHY_Model_vs_462_04302013.xlsx]Model!R90C5_x0000__x0000_</stp>
        <tr r="E90" s="8"/>
      </tp>
      <tp t="s">
        <v>CCMO</v>
        <stp/>
        <stp>##V3_BDPV12</stp>
        <stp>184502BG6 CORP</stp>
        <stp>Ticker</stp>
        <stp>[USHY_Model_vs_462_04302013.xlsx]Model!R34C5_x0000__x0000_</stp>
        <tr r="E34" s="8"/>
      </tp>
      <tp t="s">
        <v>CCMO</v>
        <stp/>
        <stp>##V3_BDPV12</stp>
        <stp>184502AA0 CORP</stp>
        <stp>Ticker</stp>
        <stp>[USHY_Model_vs_462_04302013.xlsx]Model!R33C5_x0000__x0000_</stp>
        <tr r="E33" s="8"/>
      </tp>
      <tp>
        <v>0.13211809313508099</v>
        <stp/>
        <stp>##V3_BDPV12</stp>
        <stp>726505AL4 CORP</stp>
        <stp>CNVX_BID</stp>
        <stp>[USHY_Model_vs_462_04302013.xlsx]Model!R102C20_x0000__x0000_</stp>
        <stp>PX_BID</stp>
        <stp>112.5</stp>
        <tr r="T102" s="8"/>
      </tp>
      <tp>
        <v>6.7194608000000002</v>
        <stp/>
        <stp>##V3_BDPV12</stp>
        <stp>346091AZ4 CORP</stp>
        <stp>YLD_CNV_BID</stp>
        <stp>[USHY_Model_vs_462_04302013.xlsx]Scraps!R19C15_x0000__x0000_</stp>
        <stp>PX_BID</stp>
        <stp>101.02</stp>
        <tr r="O19" s="11"/>
      </tp>
      <tp t="s">
        <v>USD</v>
        <stp/>
        <stp>##V3_BDPV12</stp>
        <stp>85375CBB6 CORP</stp>
        <stp>CRNCY</stp>
        <stp>[USHY_Model_vs_462_04302013.xlsx]Model!R114C7_x0000__x0000_</stp>
        <tr r="G114" s="8"/>
      </tp>
      <tp t="s">
        <v>US</v>
        <stp/>
        <stp>##V3_BDPV12</stp>
        <stp>147446AR9 CORP</stp>
        <stp>CNTRY_OF_RISK</stp>
        <stp>[USHY_Model_vs_462_04302013.xlsx]Scraps!R14C8_x0000__x0000_</stp>
        <tr r="H14" s="11"/>
      </tp>
      <tp>
        <v>1.3420411542484061</v>
        <stp/>
        <stp>##V3_BDPV12</stp>
        <stp>864486AE5 CORP</stp>
        <stp>DUR_ADJ_BID</stp>
        <stp>[USHY_Model_vs_462_04302013.xlsx]Model!R115C18_x0000__x0000_</stp>
        <stp>PX_BID</stp>
        <stp>110</stp>
        <tr r="R115" s="8"/>
      </tp>
      <tp>
        <v>1.8855827489441002</v>
        <stp/>
        <stp>##V3_BDPV12</stp>
        <stp>346091AZ4 CORP</stp>
        <stp>DUR_ADJ_BID</stp>
        <stp>[USHY_Model_vs_462_04302013.xlsx]Scraps!R19C17_x0000__x0000_</stp>
        <stp>PX_BID</stp>
        <stp>101.02</stp>
        <tr r="Q19" s="11"/>
      </tp>
      <tp>
        <v>2.1905415208819417</v>
        <stp/>
        <stp>##V3_BDPV12</stp>
        <stp>06846NAC8 CORP</stp>
        <stp>DUR_ADJ_BID</stp>
        <stp>[USHY_Model_vs_462_04302013.xlsx]Model!R24C18_x0000__x0000_</stp>
        <stp>PX_BID</stp>
        <stp>109.27</stp>
        <tr r="R24" s="8"/>
      </tp>
      <tp>
        <v>0.45835753117369926</v>
        <stp/>
        <stp>##V3_BDPV12</stp>
        <stp>029912BC5 CORP</stp>
        <stp>CNVX_OAS_BID</stp>
        <stp>[USHY_Model_vs_462_04302013.xlsx]Scraps!R9C18_x0000__x0000_</stp>
        <stp>PX_BID</stp>
        <stp>113.72499999999999</stp>
        <tr r="R9" s="11"/>
      </tp>
      <tp>
        <v>3.7515152219574301</v>
        <stp/>
        <stp>##V3_BDPV12</stp>
        <stp>23918KAP3 CORP</stp>
        <stp>DUR_ADJ_BID</stp>
        <stp>[USHY_Model_vs_462_04302013.xlsx]Model!R50C18_x0000__x0000_</stp>
        <stp>PX_BID</stp>
        <stp>107.25</stp>
        <tr r="R50" s="8"/>
      </tp>
      <tp>
        <v>5.5386074960841558</v>
        <stp/>
        <stp>##V3_BDPV12</stp>
        <stp>59001AAN2 CORP</stp>
        <stp>DUR_ADJ_BID</stp>
        <stp>[USHY_Model_vs_462_04302013.xlsx]Model!R87C18_x0000__x0000_</stp>
        <stp>PX_BID</stp>
        <stp>113.22</stp>
        <tr r="R87" s="8"/>
      </tp>
      <tp t="s">
        <v>BB-</v>
        <stp/>
        <stp>##V3_BDPV12</stp>
        <stp>903293AY4 CORP</stp>
        <stp>RTG_SP_no_watch</stp>
        <stp>[USHY_Model_vs_462_04302013.xlsx]Model!R130C12_x0000__x0000_</stp>
        <tr r="L130" s="8"/>
      </tp>
      <tp t="s">
        <v>B+</v>
        <stp/>
        <stp>##V3_BDPV12</stp>
        <stp>852061AS9 CORP</stp>
        <stp>RTG_SP_no_watch</stp>
        <stp>[USHY_Model_vs_462_04302013.xlsx]Model!R105C12_x0000__x0000_</stp>
        <tr r="L105" s="8"/>
      </tp>
      <tp t="s">
        <v>AES</v>
        <stp/>
        <stp>##V3_BDPV12</stp>
        <stp>00130HBN4 CORP</stp>
        <stp>TICKER</stp>
        <stp>[USHY_Model_vs_462_04302013.xlsx]Scraps!R8C29_x0000__x0000_</stp>
        <tr r="AC8" s="11"/>
      </tp>
      <tp t="s">
        <v>ACMP    US</v>
        <stp/>
        <stp>##V3_BDPV12</stp>
        <stp>00434NAA3 CORP</stp>
        <stp>BOND_TO_EQY_TICKER</stp>
        <stp>[USHY_Model_vs_462_04302013.xlsx]Model!R8C29_x0000__x0000_</stp>
        <tr r="AC8" s="8"/>
      </tp>
      <tp t="s">
        <v>#N/A Invalid Security</v>
        <stp/>
        <stp>##V3_BDPV12</stp>
        <stp>SHEAHM EQUITY</stp>
        <stp>CUR_MKT_CAP</stp>
        <stp>[USHY_Model_vs_462_04302013.xlsx]Model!R112C32_x0000__x0000_</stp>
        <tr r="AF112" s="8"/>
      </tp>
      <tp t="s">
        <v>HILCRP</v>
        <stp/>
        <stp>##V3_BDPV12</stp>
        <stp>431318AJ3 CORP</stp>
        <stp>Ticker</stp>
        <stp>[USHY_Model_vs_462_04302013.xlsx]Model!R62C5_x0000__x0000_</stp>
        <tr r="E62" s="8"/>
      </tp>
      <tp>
        <v>380.1903076171875</v>
        <stp/>
        <stp>##V3_BDPV12</stp>
        <stp>59001AAN2 CORP</stp>
        <stp>SPREAD_TO_TSY_BID</stp>
        <stp>[USHY_Model_vs_462_04302013.xlsx]Scraps!R15C16_x0000__x0000_</stp>
        <stp>PX_BID</stp>
        <stp>113.22</stp>
        <tr r="P15" s="11"/>
      </tp>
      <tp>
        <v>0.46134359564697069</v>
        <stp/>
        <stp>##V3_BDPV12</stp>
        <stp>444454AA0 CORP</stp>
        <stp>CNVX_BID</stp>
        <stp>[USHY_Model_vs_462_04302013.xlsx]Model!R107C20_x0000__x0000_</stp>
        <stp>PX_BID</stp>
        <stp>114.7</stp>
        <tr r="T107" s="8"/>
      </tp>
      <tp>
        <v>2.9526842000000002</v>
        <stp/>
        <stp>##V3_BDPV12</stp>
        <stp>029912BC5 CORP</stp>
        <stp>YLD_CNV_BID</stp>
        <stp>[USHY_Model_vs_462_04302013.xlsx]Scraps!R9C15_x0000__x0000_</stp>
        <stp>PX_BID</stp>
        <stp>113.72499999999999</stp>
        <tr r="O9" s="11"/>
      </tp>
      <tp t="s">
        <v>US</v>
        <stp/>
        <stp>##V3_BDPV12</stp>
        <stp>109043AG4 CORP</stp>
        <stp>CNTRY_OF_RISK</stp>
        <stp>[USHY_Model_vs_462_04302013.xlsx]Scraps!R13C8_x0000__x0000_</stp>
        <tr r="H13" s="11"/>
      </tp>
      <tp>
        <v>3.3078664</v>
        <stp/>
        <stp>##V3_BDPV12</stp>
        <stp>147446AR9 CORP</stp>
        <stp>YLD_CNV_BID</stp>
        <stp>[USHY_Model_vs_462_04302013.xlsx]Scraps!R14C15_x0000__x0000_</stp>
        <stp>PX_BID</stp>
        <stp>119.25</stp>
        <tr r="O14" s="11"/>
      </tp>
      <tp>
        <v>3.8240073524143186</v>
        <stp/>
        <stp>##V3_BDPV12</stp>
        <stp>147446AR9 CORP</stp>
        <stp>DUR_ADJ_BID</stp>
        <stp>[USHY_Model_vs_462_04302013.xlsx]Scraps!R14C17_x0000__x0000_</stp>
        <stp>PX_BID</stp>
        <stp>119.25</stp>
        <tr r="Q14" s="11"/>
      </tp>
      <tp t="s">
        <v>B-</v>
        <stp/>
        <stp>##V3_BDPV12</stp>
        <stp>038521AL4 CORP</stp>
        <stp>RTG_SP_no_watch</stp>
        <stp>[USHY_Model_vs_462_04302013.xlsx]Model!R104C12_x0000__x0000_</stp>
        <tr r="L104" s="8"/>
      </tp>
      <tp>
        <v>367.79782104492187</v>
        <stp/>
        <stp>##V3_BDPV12</stp>
        <stp>88160QAB9 CORP</stp>
        <stp>SPREAD_TO_TSY_BID</stp>
        <stp>[USHY_Model_vs_462_04302013.xlsx]Model!R123C17_x0000__x0000_</stp>
        <stp>PX_BID</stp>
        <stp>106.875</stp>
        <tr r="Q123" s="8"/>
      </tp>
      <tp>
        <v>2.9235063345436119E-2</v>
        <stp/>
        <stp>##V3_BDPV12</stp>
        <stp>500605AE0 CORP</stp>
        <stp>CNVX_BID</stp>
        <stp>[USHY_Model_vs_462_04302013.xlsx]Scraps!R22C19_x0000__x0000_</stp>
        <stp>PX_BID</stp>
        <stp>110.53</stp>
        <tr r="S22" s="11"/>
      </tp>
      <tp>
        <v>98.25</v>
        <stp/>
        <stp>##V3_BDPV12</stp>
        <stp>007903AU1 CORP</stp>
        <stp>PX_BID</stp>
        <stp>[USHY_Model_vs_462_04302013.xlsx]Scraps!R7C14_x0000__x0000_</stp>
        <tr r="N7" s="11"/>
      </tp>
      <tp>
        <v>192.08323669433594</v>
        <stp/>
        <stp>##V3_BDPV12</stp>
        <stp>125581GQ5 CORP</stp>
        <stp>SPREAD_TO_TSY_BID</stp>
        <stp>[USHY_Model_vs_462_04302013.xlsx]Model!R40C17_x0000__x0000_</stp>
        <stp>PX_BID</stp>
        <stp>112</stp>
        <tr r="Q40" s="8"/>
      </tp>
      <tp>
        <v>361.37152099609375</v>
        <stp/>
        <stp>##V3_BDPV12</stp>
        <stp>03077JAA8 CORP</stp>
        <stp>SPREAD_TO_TSY_BID</stp>
        <stp>[USHY_Model_vs_462_04302013.xlsx]Model!R19C17_x0000__x0000_</stp>
        <stp>PX_BID</stp>
        <stp>111</stp>
        <tr r="Q19" s="8"/>
      </tp>
      <tp t="s">
        <v>BB</v>
        <stp/>
        <stp>##V3_BDPV12</stp>
        <stp>458665AR7 CORP</stp>
        <stp>RTG_SP_no_watch</stp>
        <stp>[USHY_Model_vs_462_04302013.xlsx]Scraps!R21C12_x0000__x0000_</stp>
        <tr r="L21" s="11"/>
      </tp>
      <tp t="s">
        <v>GT</v>
        <stp/>
        <stp>##V3_BDPV12</stp>
        <stp>382550BB6 CORP</stp>
        <stp>Ticker</stp>
        <stp>[USHY_Model_vs_462_04302013.xlsx]Model!R60C5_x0000_3</stp>
        <tr r="E60" s="8"/>
      </tp>
      <tp t="s">
        <v>BBDBCN</v>
        <stp/>
        <stp>##V3_BDPV12</stp>
        <stp>097751BF7 CORP</stp>
        <stp>Ticker</stp>
        <stp>[USHY_Model_vs_462_04302013.xlsx]Model!R23C5_x0000_9</stp>
        <tr r="E23" s="8"/>
      </tp>
      <tp t="s">
        <v>B+</v>
        <stp/>
        <stp>##V3_BDPV12</stp>
        <stp>500605AE0 CORP</stp>
        <stp>RTG_SP_no_watch</stp>
        <stp>[USHY_Model_vs_462_04302013.xlsx]Scraps!R22C12_x0000__x0000_</stp>
        <tr r="L22" s="11"/>
      </tp>
      <tp>
        <v>0.41893504793490838</v>
        <stp/>
        <stp>##V3_BDPV12</stp>
        <stp>85375CBB6 CORP</stp>
        <stp>CNVX_BID</stp>
        <stp>[USHY_Model_vs_462_04302013.xlsx]Model!R114C20_x0000__x0000_</stp>
        <stp>PX_BID</stp>
        <stp>120.5</stp>
        <tr r="T114" s="8"/>
      </tp>
      <tp>
        <v>0.25573841573414546</v>
        <stp/>
        <stp>##V3_BDPV12</stp>
        <stp>761735AF6 CORP</stp>
        <stp>CNVX_BID</stp>
        <stp>[USHY_Model_vs_462_04302013.xlsx]Model!R103C20_x0000__x0000_</stp>
        <stp>PX_BID</stp>
        <stp>106.5</stp>
        <tr r="T103" s="8"/>
      </tp>
      <tp t="s">
        <v>US</v>
        <stp/>
        <stp>##V3_BDPV12</stp>
        <stp>458665AR7 CORP</stp>
        <stp>CNTRY_OF_RISK</stp>
        <stp>[USHY_Model_vs_462_04302013.xlsx]Scraps!R21C8_x0000__x0000_</stp>
        <tr r="H21" s="11"/>
      </tp>
      <tp t="s">
        <v>Baa2</v>
        <stp/>
        <stp>##V3_BDPV12</stp>
        <stp>XS0365314284 CORP</stp>
        <stp>RTG_moody_no_watch</stp>
        <stp>[USHY_Model_vs_462_04302013.xlsx]Model!R9C11_x0000_3</stp>
        <tr r="K9" s="8"/>
      </tp>
      <tp>
        <v>2.0022160000000002</v>
        <stp/>
        <stp>##V3_BDPV12</stp>
        <stp>1248EPAS2 CORP</stp>
        <stp>YLD_CNV_BID</stp>
        <stp>[USHY_Model_vs_462_04302013.xlsx]Scraps!R17C15_x0000__x0000_</stp>
        <stp>PX_BID</stp>
        <stp>108.63</stp>
        <tr r="O17" s="11"/>
      </tp>
      <tp t="s">
        <v>B</v>
        <stp/>
        <stp>##V3_BDPV12</stp>
        <stp>82088KAB4 CORP</stp>
        <stp>RTG_SP_no_watch</stp>
        <stp>[USHY_Model_vs_462_04302013.xlsx]Model!R112C12_x0000__x0000_</stp>
        <tr r="L112" s="8"/>
      </tp>
      <tp>
        <v>0.67747637059286503</v>
        <stp/>
        <stp>##V3_BDPV12</stp>
        <stp>1248EPAS2 CORP</stp>
        <stp>DUR_ADJ_BID</stp>
        <stp>[USHY_Model_vs_462_04302013.xlsx]Scraps!R17C17_x0000__x0000_</stp>
        <stp>PX_BID</stp>
        <stp>108.63</stp>
        <tr r="Q17" s="11"/>
      </tp>
      <tp t="s">
        <v>B-</v>
        <stp/>
        <stp>##V3_BDPV12</stp>
        <stp>882491AQ6 CORP</stp>
        <stp>RTG_SP_no_watch</stp>
        <stp>[USHY_Model_vs_462_04302013.xlsx]Model!R124C12_x0000__x0000_</stp>
        <tr r="L124" s="8"/>
      </tp>
      <tp>
        <v>7.9419133439945541E-2</v>
        <stp/>
        <stp>##V3_BDPV12</stp>
        <stp>36159RAE3 CORP</stp>
        <stp>CNVX_BID</stp>
        <stp>[USHY_Model_vs_462_04302013.xlsx]Scraps!R20C19_x0000__x0000_</stp>
        <stp>PX_BID</stp>
        <stp>110.75</stp>
        <tr r="S20" s="11"/>
      </tp>
      <tp>
        <v>0.18161317074016439</v>
        <stp/>
        <stp>##V3_BDPV12</stp>
        <stp>85171RAA2 CORP</stp>
        <stp>CNVX_BID</stp>
        <stp>[USHY_Model_vs_462_04302013.xlsx]Model!R15C20_x0000__x0000_</stp>
        <stp>PX_BID</stp>
        <stp>103.73999999999999</stp>
        <tr r="T15" s="8"/>
      </tp>
      <tp t="s">
        <v>B+</v>
        <stp/>
        <stp>##V3_BDPV12</stp>
        <stp>59001AAN2 CORP</stp>
        <stp>RTG_SP_no_watch</stp>
        <stp>[USHY_Model_vs_462_04302013.xlsx]Scraps!R15C12_x0000__x0000_</stp>
        <tr r="L15" s="11"/>
      </tp>
      <tp>
        <v>324.1572265625</v>
        <stp/>
        <stp>##V3_BDPV12</stp>
        <stp>500605AE0 CORP</stp>
        <stp>SPREAD_TO_TSY_BID</stp>
        <stp>[USHY_Model_vs_462_04302013.xlsx]Scraps!R22C16_x0000__x0000_</stp>
        <stp>PX_BID</stp>
        <stp>110.53</stp>
        <tr r="P22" s="11"/>
      </tp>
      <tp t="s">
        <v>#N/A Invalid Security</v>
        <stp/>
        <stp>##V3_BDPV12</stp>
        <stp xml:space="preserve"> comdty</stp>
        <stp/>
        <stp>[USHY_Model_vs_462_04302013.xlsx]Model!R242C70_x0000__x0000_</stp>
        <tr r="BR242" s="8"/>
      </tp>
      <tp t="s">
        <v>#N/A Invalid Security</v>
        <stp/>
        <stp>##V3_BDPV12</stp>
        <stp xml:space="preserve"> comdty</stp>
        <stp/>
        <stp>[USHY_Model_vs_462_04302013.xlsx]Model!R243C70_x0000__x0000_</stp>
        <tr r="BR243" s="8"/>
      </tp>
      <tp>
        <v>0.18145880415093221</v>
        <stp/>
        <stp>##V3_BDPV12</stp>
        <stp>881609AZ4 CORP</stp>
        <stp>CNVX_BID</stp>
        <stp>[USHY_Model_vs_462_04302013.xlsx]Model!R122C20_x0000__x0000_</stp>
        <stp>PX_BID</stp>
        <stp>106.5</stp>
        <tr r="T122" s="8"/>
      </tp>
      <tp t="s">
        <v>IN</v>
        <stp/>
        <stp>##V3_BDPV12</stp>
        <stp>92241TAG7 CORP</stp>
        <stp>CNTRY_OF_RISK</stp>
        <stp>[USHY_Model_vs_462_04302013.xlsx]Model!R132C8_x0000__x0000_</stp>
        <tr r="H132" s="8"/>
      </tp>
      <tp t="s">
        <v>LU</v>
        <stp/>
        <stp>##V3_BDPV12</stp>
        <stp>81725WAG8 CORP</stp>
        <stp>CNTRY_OF_RISK</stp>
        <stp>[USHY_Model_vs_462_04302013.xlsx]Model!R116C8_x0000__x0000_</stp>
        <tr r="H116" s="8"/>
      </tp>
      <tp t="s">
        <v>BB+</v>
        <stp/>
        <stp>##V3_BDPV12</stp>
        <stp>21036PAH1 CORP</stp>
        <stp>RTG_SP_no_watch</stp>
        <stp>[USHY_Model_vs_462_04302013.xlsx]Model!R117C12_x0000__x0000_</stp>
        <tr r="L117" s="8"/>
      </tp>
      <tp>
        <v>-0.54264076664653116</v>
        <stp/>
        <stp>##V3_BDPV12</stp>
        <stp>867363AV5 CORP</stp>
        <stp>CNVX_OAS_BID</stp>
        <stp>[USHY_Model_vs_462_04302013.xlsx]Model!R108C19_x0000__x0000_</stp>
        <stp>PX_BID</stp>
        <stp>105</stp>
        <tr r="S108" s="8"/>
      </tp>
      <tp t="s">
        <v>BB</v>
        <stp/>
        <stp>##V3_BDPV12</stp>
        <stp>81725WAG8 CORP</stp>
        <stp>RTG_SP_no_watch</stp>
        <stp>[USHY_Model_vs_462_04302013.xlsx]Model!R116C12_x0000__x0000_</stp>
        <tr r="L116" s="8"/>
      </tp>
      <tp>
        <v>4.7795942</v>
        <stp/>
        <stp>##V3_BDPV12</stp>
        <stp>29977HAB6 CORP</stp>
        <stp>YLD_CNV_BID</stp>
        <stp>[USHY_Model_vs_462_04302013.xlsx]Model!R51C16_x0000__x0000_</stp>
        <stp>PX_BID</stp>
        <stp>116.75</stp>
        <tr r="P51" s="8"/>
      </tp>
      <tp>
        <v>1.3154054865157829</v>
        <stp/>
        <stp>##V3_BDPV12</stp>
        <stp>01449JAE5 CORP</stp>
        <stp>DUR_ADJ_BID</stp>
        <stp>[USHY_Model_vs_462_04302013.xlsx]Model!R13C18_x0000__x0000_</stp>
        <stp>PX_BID</stp>
        <stp>107.77</stp>
        <tr r="R13" s="8"/>
      </tp>
      <tp t="s">
        <v>BB-</v>
        <stp/>
        <stp>##V3_BDPV12</stp>
        <stp>864486AE5 CORP</stp>
        <stp>RTG_SP_no_watch</stp>
        <stp>[USHY_Model_vs_462_04302013.xlsx]Model!R115C12_x0000__x0000_</stp>
        <tr r="L115" s="8"/>
      </tp>
      <tp t="s">
        <v>B-</v>
        <stp/>
        <stp>##V3_BDPV12</stp>
        <stp>903293AS7 CORP</stp>
        <stp>RTG_SP_no_watch</stp>
        <stp>[USHY_Model_vs_462_04302013.xlsx]Model!R131C12_x0000__x0000_</stp>
        <tr r="L131" s="8"/>
      </tp>
      <tp t="s">
        <v>B+</v>
        <stp/>
        <stp>##V3_BDPV12</stp>
        <stp>880779AY9 CORP</stp>
        <stp>RTG_SP_no_watch</stp>
        <stp>[USHY_Model_vs_462_04302013.xlsx]Model!R120C12_x0000__x0000_</stp>
        <tr r="L120" s="8"/>
      </tp>
      <tp>
        <v>9.2117522607156221E-2</v>
        <stp/>
        <stp>##V3_BDPV12</stp>
        <stp>69073TAP8 CORP</stp>
        <stp>CNVX_BID</stp>
        <stp>[USHY_Model_vs_462_04302013.xlsx]Model!R97C20_x0000__x0000_</stp>
        <stp>PX_BID</stp>
        <stp>114.84999999999999</stp>
        <tr r="T97" s="8"/>
      </tp>
      <tp t="s">
        <v>#N/A Field Not Applicable</v>
        <stp/>
        <stp>##V3_BDPV12</stp>
        <stp>USH3 comdty</stp>
        <stp>PX_LAST</stp>
        <stp>[USHY_Model_vs_462_04302013.xlsx]Scraps!R458C7_x0000__x0000_</stp>
        <tr r="G458" s="11"/>
      </tp>
      <tp>
        <v>345.400146484375</v>
        <stp/>
        <stp>##V3_BDPV12</stp>
        <stp>055381AS6 CORP</stp>
        <stp>SPREAD_TO_TSY_BID</stp>
        <stp>[USHY_Model_vs_462_04302013.xlsx]Model!R25C17_x0000__x0000_</stp>
        <stp>PX_BID</stp>
        <stp>107</stp>
        <tr r="Q25" s="8"/>
      </tp>
      <tp t="s">
        <v>OGXPBZ</v>
        <stp/>
        <stp>##V3_BDPV12</stp>
        <stp>670849AA6 CORP</stp>
        <stp>Ticker</stp>
        <stp>[USHY_Model_vs_462_04302013.xlsx]Model!R96C5_x0000__x0000_</stp>
        <tr r="E96" s="8"/>
      </tp>
      <tp t="s">
        <v>JAH</v>
        <stp/>
        <stp>##V3_BDPV12</stp>
        <stp>471109AE8 CORP</stp>
        <stp>Ticker</stp>
        <stp>[USHY_Model_vs_462_04302013.xlsx]Model!R74C5_x0000__x0000_</stp>
        <tr r="E74" s="8"/>
      </tp>
      <tp>
        <v>0.52553926013520236</v>
        <stp/>
        <stp>##V3_BDPV12</stp>
        <stp>78442FEL8 CORP</stp>
        <stp>CNVX_BID</stp>
        <stp>[USHY_Model_vs_462_04302013.xlsx]Model!R113C20_x0000__x0000_</stp>
        <stp>PX_BID</stp>
        <stp>111.2</stp>
        <tr r="T113" s="8"/>
      </tp>
      <tp>
        <v>4.5985207308239309</v>
        <stp/>
        <stp>##V3_BDPV12</stp>
        <stp>59870XAB6 CORP</stp>
        <stp>DUR_ADJ_BID</stp>
        <stp>[USHY_Model_vs_462_04302013.xlsx]Model!R83C18_x0000__x0000_</stp>
        <stp>PX_BID</stp>
        <stp>104</stp>
        <tr r="R83" s="8"/>
      </tp>
      <tp t="s">
        <v>US</v>
        <stp/>
        <stp>##V3_BDPV12</stp>
        <stp>21036PAF5 CORP</stp>
        <stp>CNTRY_OF_RISK</stp>
        <stp>[USHY_Model_vs_462_04302013.xlsx]Model!R118C8_x0000__x0000_</stp>
        <tr r="H118" s="8"/>
      </tp>
      <tp t="s">
        <v>US</v>
        <stp/>
        <stp>##V3_BDPV12</stp>
        <stp>21036PAH1 CORP</stp>
        <stp>CNTRY_OF_RISK</stp>
        <stp>[USHY_Model_vs_462_04302013.xlsx]Model!R117C8_x0000__x0000_</stp>
        <tr r="H117" s="8"/>
      </tp>
      <tp>
        <v>4.2318113999999998</v>
        <stp/>
        <stp>##V3_BDPV12</stp>
        <stp>018804AP9 CORP</stp>
        <stp>YLD_CNV_BID</stp>
        <stp>[USHY_Model_vs_462_04302013.xlsx]Model!R21C16_x0000__x0000_</stp>
        <stp>PX_BID</stp>
        <stp>109</stp>
        <tr r="P21" s="8"/>
      </tp>
      <tp>
        <v>6.8998165</v>
        <stp/>
        <stp>##V3_BDPV12</stp>
        <stp>59870XAB6 CORP</stp>
        <stp>YLD_CNV_BID</stp>
        <stp>[USHY_Model_vs_462_04302013.xlsx]Model!R83C16_x0000__x0000_</stp>
        <stp>PX_BID</stp>
        <stp>104</stp>
        <tr r="P83" s="8"/>
      </tp>
      <tp t="s">
        <v>BB-</v>
        <stp/>
        <stp>##V3_BDPV12</stp>
        <stp>88160QAB9 CORP</stp>
        <stp>RTG_SP_no_watch</stp>
        <stp>[USHY_Model_vs_462_04302013.xlsx]Model!R123C12_x0000__x0000_</stp>
        <tr r="L123" s="8"/>
      </tp>
      <tp>
        <v>2.1699250941808601</v>
        <stp/>
        <stp>##V3_BDPV12</stp>
        <stp>018804AP9 CORP</stp>
        <stp>DUR_ADJ_BID</stp>
        <stp>[USHY_Model_vs_462_04302013.xlsx]Model!R21C18_x0000__x0000_</stp>
        <stp>PX_BID</stp>
        <stp>109</stp>
        <tr r="R21" s="8"/>
      </tp>
      <tp>
        <v>4.1174439999999999</v>
        <stp/>
        <stp>##V3_BDPV12</stp>
        <stp>12543DAQ3 CORP</stp>
        <stp>YLD_CNV_BID</stp>
        <stp>[USHY_Model_vs_462_04302013.xlsx]Model!R45C16_x0000__x0000_</stp>
        <stp>PX_BID</stp>
        <stp>112.05</stp>
        <tr r="P45" s="8"/>
      </tp>
      <tp>
        <v>7.7079988000000004</v>
        <stp/>
        <stp>##V3_BDPV12</stp>
        <stp>12545DAB4 CORP</stp>
        <stp>YLD_CNV_BID</stp>
        <stp>[USHY_Model_vs_462_04302013.xlsx]Model!R55C16_x0000__x0000_</stp>
        <stp>PX_BID</stp>
        <stp>106.75</stp>
        <tr r="P55" s="8"/>
      </tp>
      <tp t="s">
        <v>B</v>
        <stp/>
        <stp>##V3_BDPV12</stp>
        <stp>726505AL4 CORP</stp>
        <stp>RTG_SP_no_watch</stp>
        <stp>[USHY_Model_vs_462_04302013.xlsx]Model!R102C12_x0000__x0000_</stp>
        <tr r="L102" s="8"/>
      </tp>
      <tp t="s">
        <v>B+</v>
        <stp/>
        <stp>##V3_BDPV12</stp>
        <stp>737446AB0 CORP</stp>
        <stp>RTG_SP_no_watch</stp>
        <stp>[USHY_Model_vs_462_04302013.xlsx]Model!R101C12_x0000__x0000_</stp>
        <tr r="L101" s="8"/>
      </tp>
      <tp>
        <v>7</v>
        <stp/>
        <stp>##V3_BDPV12</stp>
        <stp>1248EPAS2 CORP</stp>
        <stp>CPN</stp>
        <stp>[USHY_Model_vs_462_04302013.xlsx]Scraps!R17C9_x0000__x0000_</stp>
        <tr r="I17" s="11"/>
      </tp>
      <tp>
        <v>121.75</v>
        <stp/>
        <stp>##V3_BDPV12</stp>
        <stp>00130HBN4 CORP</stp>
        <stp>PX_BID</stp>
        <stp>[USHY_Model_vs_462_04302013.xlsx]Scraps!R8C14_x0000__x0000_</stp>
        <tr r="N8" s="11"/>
      </tp>
      <tp t="s">
        <v>#N/A Invalid Security</v>
        <stp/>
        <stp>##V3_BDPV12</stp>
        <stp>SHAEFF EQUITY</stp>
        <stp>CUR_MKT_CAP</stp>
        <stp>[USHY_Model_vs_462_04302013.xlsx]Model!R111C32_x0000__x0000_</stp>
        <tr r="AF111" s="8"/>
      </tp>
      <tp>
        <v>398.33737182617187</v>
        <stp/>
        <stp>##V3_BDPV12</stp>
        <stp>018804AP9 CORP</stp>
        <stp>SPREAD_TO_TSY_BID</stp>
        <stp>[USHY_Model_vs_462_04302013.xlsx]Model!R21C17_x0000__x0000_</stp>
        <stp>PX_BID</stp>
        <stp>109</stp>
        <tr r="Q21" s="8"/>
      </tp>
      <tp>
        <v>0.63058658679189705</v>
        <stp/>
        <stp>##V3_BDPV12</stp>
        <stp>852061AS9 CORP</stp>
        <stp>CNVX_BID</stp>
        <stp>[USHY_Model_vs_462_04302013.xlsx]Model!R105C20_x0000__x0000_</stp>
        <stp>PX_BID</stp>
        <stp>104.5</stp>
        <tr r="T105" s="8"/>
      </tp>
      <tp t="s">
        <v>BB</v>
        <stp/>
        <stp>##V3_BDPV12</stp>
        <stp>109043AG4 CORP</stp>
        <stp>RTG_SP_no_watch</stp>
        <stp>[USHY_Model_vs_462_04302013.xlsx]Scraps!R13C12_x0000__x0000_</stp>
        <tr r="L13" s="11"/>
      </tp>
      <tp t="s">
        <v>NR</v>
        <stp/>
        <stp>##V3_BDPV12</stp>
        <stp>110394AB9 CORP</stp>
        <stp>RTG_SP_no_watch</stp>
        <stp>[USHY_Model_vs_462_04302013.xlsx]Scraps!R12C12_x0000__x0000_</stp>
        <tr r="L12" s="11"/>
      </tp>
      <tp>
        <v>0.60789025161692933</v>
        <stp/>
        <stp>##V3_BDPV12</stp>
        <stp>21036PAH1 CORP</stp>
        <stp>CNVX_BID</stp>
        <stp>[USHY_Model_vs_462_04302013.xlsx]Model!R117C20_x0000__x0000_</stp>
        <stp>PX_BID</stp>
        <stp>114.5</stp>
        <tr r="T117" s="8"/>
      </tp>
      <tp>
        <v>7.25</v>
        <stp/>
        <stp>##V3_BDPV12</stp>
        <stp>346091AZ4 CORP</stp>
        <stp>CPN</stp>
        <stp>[USHY_Model_vs_462_04302013.xlsx]Scraps!R19C9_x0000__x0000_</stp>
        <tr r="I19" s="11"/>
      </tp>
      <tp>
        <v>3.7243921966784712</v>
        <stp/>
        <stp>##V3_BDPV12</stp>
        <stp>63934EAM0 CORP</stp>
        <stp>DUR_ADJ_BID</stp>
        <stp>[USHY_Model_vs_462_04302013.xlsx]Model!R92C18_x0000__x0000_</stp>
        <stp>PX_BID</stp>
        <stp>104</stp>
        <tr r="R92" s="8"/>
      </tp>
      <tp t="s">
        <v>USD</v>
        <stp/>
        <stp>##V3_BDPV12</stp>
        <stp>90347CAA4 CORP</stp>
        <stp>CRNCY</stp>
        <stp>[USHY_Model_vs_462_04302013.xlsx]Model!R129C7_x0000__x0000_</stp>
        <tr r="G129" s="8"/>
      </tp>
      <tp>
        <v>5.6064991337157366</v>
        <stp/>
        <stp>##V3_BDPV12</stp>
        <stp>05329WAK8 CORP</stp>
        <stp>DUR_ADJ_BID</stp>
        <stp>[USHY_Model_vs_462_04302013.xlsx]Scraps!R10C17_x0000__x0000_</stp>
        <stp>PX_BID</stp>
        <stp>110.25</stp>
        <tr r="Q10" s="11"/>
      </tp>
      <tp>
        <v>3.7639124000000002</v>
        <stp/>
        <stp>##V3_BDPV12</stp>
        <stp>05329WAK8 CORP</stp>
        <stp>YLD_CNV_BID</stp>
        <stp>[USHY_Model_vs_462_04302013.xlsx]Scraps!R10C15_x0000__x0000_</stp>
        <stp>PX_BID</stp>
        <stp>110.25</stp>
        <tr r="O10" s="11"/>
      </tp>
      <tp>
        <v>7.1924431000000002</v>
        <stp/>
        <stp>##V3_BDPV12</stp>
        <stp>63934EAM0 CORP</stp>
        <stp>YLD_CNV_BID</stp>
        <stp>[USHY_Model_vs_462_04302013.xlsx]Model!R92C16_x0000__x0000_</stp>
        <stp>PX_BID</stp>
        <stp>104</stp>
        <tr r="P92" s="8"/>
      </tp>
      <tp>
        <v>542.16912841796875</v>
        <stp/>
        <stp>##V3_BDPV12</stp>
        <stp>92241TAG7 CORP</stp>
        <stp>SPREAD_TO_TSY_BID</stp>
        <stp>[USHY_Model_vs_462_04302013.xlsx]Model!R132C17_x0000__x0000_</stp>
        <stp>PX_BID</stp>
        <stp>109.321</stp>
        <tr r="Q132" s="8"/>
      </tp>
      <tp t="s">
        <v>CCC+</v>
        <stp/>
        <stp>##V3_BDPV12</stp>
        <stp>761735AF6 CORP</stp>
        <stp>RTG_SP_no_watch</stp>
        <stp>[USHY_Model_vs_462_04302013.xlsx]Model!R103C12_x0000__x0000_</stp>
        <tr r="L103" s="8"/>
      </tp>
      <tp>
        <v>0.17010862157217307</v>
        <stp/>
        <stp>##V3_BDPV12</stp>
        <stp>63934EAM0 CORP</stp>
        <stp>CNVX_BID</stp>
        <stp>[USHY_Model_vs_462_04302013.xlsx]Model!R92C20_x0000__x0000_</stp>
        <stp>PX_BID</stp>
        <stp>104</stp>
        <tr r="T92" s="8"/>
      </tp>
      <tp>
        <v>1.3173999999999999</v>
        <stp/>
        <stp>##V3_BDPV12</stp>
        <stp>EUR Curncy</stp>
        <stp>PX_LAST</stp>
        <stp>[USHY_Model_vs_462_04302013.xlsx]Model!R1C7_x0000_2</stp>
        <tr r="G1" s="8"/>
      </tp>
      <tp t="s">
        <v>BB+</v>
        <stp/>
        <stp>##V3_BDPV12</stp>
        <stp>05329WAK8 CORP</stp>
        <stp>RTG_SP_no_watch</stp>
        <stp>[USHY_Model_vs_462_04302013.xlsx]Scraps!R10C12_x0000__x0000_</stp>
        <tr r="L10" s="11"/>
      </tp>
      <tp>
        <v>6.0795078814333117E-2</v>
        <stp/>
        <stp>##V3_BDPV12</stp>
        <stp>06846NAC8 CORP</stp>
        <stp>CNVX_BID</stp>
        <stp>[USHY_Model_vs_462_04302013.xlsx]Scraps!R11C19_x0000__x0000_</stp>
        <stp>PX_BID</stp>
        <stp>109.27</stp>
        <tr r="S11" s="11"/>
      </tp>
      <tp t="s">
        <v>B-</v>
        <stp/>
        <stp>##V3_BDPV12</stp>
        <stp>15672WAA2 CORP</stp>
        <stp>RTG_SP_no_watch</stp>
        <stp>[USHY_Model_vs_462_04302013.xlsx]Scraps!R16C12_x0000__x0000_</stp>
        <tr r="L16" s="11"/>
      </tp>
      <tp>
        <v>4.5</v>
        <stp/>
        <stp>##V3_BDPV12</stp>
        <stp>XS0171797219 CORP</stp>
        <stp>CPN</stp>
        <stp>[USHY_Model_vs_462_04302013.xlsx]Model!R70C9_x0000__x0000_</stp>
        <tr r="I70" s="8"/>
      </tp>
      <tp t="s">
        <v>#N/A Field Not Applicable</v>
        <stp/>
        <stp>##V3_BDPV12</stp>
        <stp>TUH3 comdty</stp>
        <stp>PX_LAST</stp>
        <stp>[USHY_Model_vs_462_04302013.xlsx]Scraps!R455C7_x0000__x0000_</stp>
        <tr r="G455" s="11"/>
      </tp>
      <tp t="s">
        <v>AMD</v>
        <stp/>
        <stp>##V3_BDPV12</stp>
        <stp>007903AU1 CORP</stp>
        <stp>TICKER</stp>
        <stp>[USHY_Model_vs_462_04302013.xlsx]Scraps!R7C29_x0000__x0000_</stp>
        <tr r="AC7" s="11"/>
      </tp>
      <tp>
        <v>0.32713573316997574</v>
        <stp/>
        <stp>##V3_BDPV12</stp>
        <stp>001546AL4 CORP</stp>
        <stp>CNVX_BID</stp>
        <stp>[USHY_Model_vs_462_04302013.xlsx]Model!R10C20_x0000__x0000_</stp>
        <stp>PX_BID</stp>
        <stp>88</stp>
        <tr r="T10" s="8"/>
      </tp>
      <tp t="s">
        <v>BB+</v>
        <stp/>
        <stp>##V3_BDPV12</stp>
        <stp>345370CA6 CORP</stp>
        <stp>RTG_SP_no_watch</stp>
        <stp>[USHY_Model_vs_462_04302013.xlsx]Scraps!R18C12_x0000__x0000_</stp>
        <tr r="L18" s="11"/>
      </tp>
      <tp>
        <v>272.57705688476562</v>
        <stp/>
        <stp>##V3_BDPV12</stp>
        <stp>05329WAK8 CORP</stp>
        <stp>SPREAD_TO_TSY_BID</stp>
        <stp>[USHY_Model_vs_462_04302013.xlsx]Scraps!R10C16_x0000__x0000_</stp>
        <stp>PX_BID</stp>
        <stp>110.25</stp>
        <tr r="P10" s="11"/>
      </tp>
      <tp>
        <v>1.4507112201828445</v>
        <stp/>
        <stp>##V3_BDPV12</stp>
        <stp>500605AE0 CORP</stp>
        <stp>DUR_ADJ_BID</stp>
        <stp>[USHY_Model_vs_462_04302013.xlsx]Scraps!R22C17_x0000__x0000_</stp>
        <stp>PX_BID</stp>
        <stp>110.53</stp>
        <tr r="Q22" s="11"/>
      </tp>
      <tp>
        <v>2.4236823225048179</v>
        <stp/>
        <stp>##V3_BDPV12</stp>
        <stp>428040CG2 CORP</stp>
        <stp>DUR_ADJ_BID</stp>
        <stp>[USHY_Model_vs_462_04302013.xlsx]Model!R67C18_x0000__x0000_</stp>
        <stp>PX_BID</stp>
        <stp>113</stp>
        <tr r="R67" s="8"/>
      </tp>
      <tp>
        <v>5.5386074960841558</v>
        <stp/>
        <stp>##V3_BDPV12</stp>
        <stp>59001AAN2 CORP</stp>
        <stp>DUR_ADJ_BID</stp>
        <stp>[USHY_Model_vs_462_04302013.xlsx]Scraps!R15C17_x0000__x0000_</stp>
        <stp>PX_BID</stp>
        <stp>113.22</stp>
        <tr r="Q15" s="11"/>
      </tp>
      <tp t="s">
        <v>US</v>
        <stp/>
        <stp>##V3_BDPV12</stp>
        <stp>345370CA6 CORP</stp>
        <stp>CNTRY_OF_RISK</stp>
        <stp>[USHY_Model_vs_462_04302013.xlsx]Scraps!R18C8_x0000__x0000_</stp>
        <tr r="H18" s="11"/>
      </tp>
      <tp>
        <v>3.5899418999999999</v>
        <stp/>
        <stp>##V3_BDPV12</stp>
        <stp>428040CG2 CORP</stp>
        <stp>YLD_CNV_BID</stp>
        <stp>[USHY_Model_vs_462_04302013.xlsx]Model!R67C16_x0000__x0000_</stp>
        <stp>PX_BID</stp>
        <stp>113</stp>
        <tr r="P67" s="8"/>
      </tp>
      <tp>
        <v>4.8832616</v>
        <stp/>
        <stp>##V3_BDPV12</stp>
        <stp>59001AAN2 CORP</stp>
        <stp>YLD_CNV_BID</stp>
        <stp>[USHY_Model_vs_462_04302013.xlsx]Scraps!R15C15_x0000__x0000_</stp>
        <stp>PX_BID</stp>
        <stp>113.22</stp>
        <tr r="O15" s="11"/>
      </tp>
      <tp>
        <v>3.4108304999999999</v>
        <stp/>
        <stp>##V3_BDPV12</stp>
        <stp>500605AE0 CORP</stp>
        <stp>YLD_CNV_BID</stp>
        <stp>[USHY_Model_vs_462_04302013.xlsx]Scraps!R22C15_x0000__x0000_</stp>
        <stp>PX_BID</stp>
        <stp>110.53</stp>
        <tr r="O22" s="11"/>
      </tp>
      <tp t="s">
        <v>B-</v>
        <stp/>
        <stp>##V3_BDPV12</stp>
        <stp>444454AA0 CORP</stp>
        <stp>RTG_SP_no_watch</stp>
        <stp>[USHY_Model_vs_462_04302013.xlsx]Model!R107C12_x0000__x0000_</stp>
        <tr r="L107" s="8"/>
      </tp>
      <tp t="s">
        <v>B-</v>
        <stp/>
        <stp>##V3_BDPV12</stp>
        <stp>796038AA5 CORP</stp>
        <stp>RTG_SP_no_watch</stp>
        <stp>[USHY_Model_vs_462_04302013.xlsx]Model!R106C12_x0000__x0000_</stp>
        <tr r="L106" s="8"/>
      </tp>
      <tp t="s">
        <v>B</v>
        <stp/>
        <stp>##V3_BDPV12</stp>
        <stp>210805DT1 CORP</stp>
        <stp>RTG_SP_no_watch</stp>
        <stp>[USHY_Model_vs_462_04302013.xlsx]Model!R127C12_x0000__x0000_</stp>
        <tr r="L127" s="8"/>
      </tp>
      <tp t="s">
        <v>#N/A Field Not Applicable</v>
        <stp/>
        <stp>##V3_BDPV12</stp>
        <stp>FVH3 comdty</stp>
        <stp>PX_LAST</stp>
        <stp>[USHY_Model_vs_462_04302013.xlsx]Scraps!R456C7_x0000__x0000_</stp>
        <tr r="G456" s="11"/>
      </tp>
      <tp t="s">
        <v>BLL</v>
        <stp/>
        <stp>##V3_BDPV12</stp>
        <stp>058498AQ9 CORP</stp>
        <stp>Ticker</stp>
        <stp>[USHY_Model_vs_462_04302013.xlsx]Model!R26C5_x0000__x0000_</stp>
        <tr r="E26" s="8"/>
      </tp>
      <tp>
        <v>610.47430419921875</v>
        <stp/>
        <stp>##V3_BDPV12</stp>
        <stp>55336TAC9 CORP</stp>
        <stp>SPREAD_TO_TSY_BID</stp>
        <stp>[USHY_Model_vs_462_04302013.xlsx]Model!R85C17_x0000__x0000_</stp>
        <stp>PX_BID</stp>
        <stp>109</stp>
        <tr r="Q85" s="8"/>
      </tp>
      <tp>
        <v>2.5230945711401924</v>
        <stp/>
        <stp>##V3_BDPV12</stp>
        <stp>36159RAE3 CORP</stp>
        <stp>DUR_ADJ_BID</stp>
        <stp>[USHY_Model_vs_462_04302013.xlsx]Scraps!R20C17_x0000__x0000_</stp>
        <stp>PX_BID</stp>
        <stp>110.75</stp>
        <tr r="Q20" s="11"/>
      </tp>
      <tp t="s">
        <v>US</v>
        <stp/>
        <stp>##V3_BDPV12</stp>
        <stp>500605AE0 CORP</stp>
        <stp>CNTRY_OF_RISK</stp>
        <stp>[USHY_Model_vs_462_04302013.xlsx]Scraps!R22C8_x0000__x0000_</stp>
        <tr r="H22" s="11"/>
      </tp>
      <tp t="s">
        <v>US</v>
        <stp/>
        <stp>##V3_BDPV12</stp>
        <stp>110394AB9 CORP</stp>
        <stp>CNTRY_OF_RISK</stp>
        <stp>[USHY_Model_vs_462_04302013.xlsx]Scraps!R12C8_x0000__x0000_</stp>
        <tr r="H12" s="11"/>
      </tp>
      <tp t="s">
        <v>US</v>
        <stp/>
        <stp>##V3_BDPV12</stp>
        <stp>346091AZ4 CORP</stp>
        <stp>CNTRY_OF_RISK</stp>
        <stp>[USHY_Model_vs_462_04302013.xlsx]Scraps!R19C8_x0000__x0000_</stp>
        <tr r="H19" s="11"/>
      </tp>
      <tp>
        <v>3.2704164196501702</v>
        <stp/>
        <stp>##V3_BDPV12</stp>
        <stp>737446AB0 CORP</stp>
        <stp>DUR_ADJ_BID</stp>
        <stp>[USHY_Model_vs_462_04302013.xlsx]Model!R101C18_x0000__x0000_</stp>
        <stp>PX_BID</stp>
        <stp>111</stp>
        <tr r="R101" s="8"/>
      </tp>
      <tp>
        <v>3.6655834999999999</v>
        <stp/>
        <stp>##V3_BDPV12</stp>
        <stp>36159RAE3 CORP</stp>
        <stp>YLD_CNV_BID</stp>
        <stp>[USHY_Model_vs_462_04302013.xlsx]Scraps!R20C15_x0000__x0000_</stp>
        <stp>PX_BID</stp>
        <stp>110.75</stp>
        <tr r="O20" s="11"/>
      </tp>
      <tp t="s">
        <v>BB+</v>
        <stp/>
        <stp>##V3_BDPV12</stp>
        <stp>21036PAF5 CORP</stp>
        <stp>RTG_SP_no_watch</stp>
        <stp>[USHY_Model_vs_462_04302013.xlsx]Model!R118C12_x0000__x0000_</stp>
        <tr r="L118" s="8"/>
      </tp>
      <tp>
        <v>4.7201345999999997</v>
        <stp/>
        <stp>##V3_BDPV12</stp>
        <stp>18911MAD3 CORP</stp>
        <stp>YLD_CNV_BID</stp>
        <stp>[USHY_Model_vs_462_04302013.xlsx]Model!R41C16_x0000__x0000_</stp>
        <stp>PX_BID</stp>
        <stp>109.75</stp>
        <tr r="P41" s="8"/>
      </tp>
      <tp>
        <v>7.5696383000000003</v>
        <stp/>
        <stp>##V3_BDPV12</stp>
        <stp>02076XAC6 CORP</stp>
        <stp>YLD_CNV_BID</stp>
        <stp>[USHY_Model_vs_462_04302013.xlsx]Model!R16C16_x0000__x0000_</stp>
        <stp>PX_BID</stp>
        <stp>92.125</stp>
        <tr r="P16" s="8"/>
      </tp>
      <tp>
        <v>11.735684103190609</v>
        <stp/>
        <stp>##V3_BDPV12</stp>
        <stp>03938LAP9 CORP</stp>
        <stp>DUR_ADJ_BID</stp>
        <stp>[USHY_Model_vs_462_04302013.xlsx]Model!R88C18_x0000__x0000_</stp>
        <stp>PX_BID</stp>
        <stp>105.25</stp>
        <tr r="R88" s="8"/>
      </tp>
      <tp>
        <v>5.2881244000000001</v>
        <stp/>
        <stp>##V3_BDPV12</stp>
        <stp>36186CBY8 CORP</stp>
        <stp>YLD_CNV_BID</stp>
        <stp>[USHY_Model_vs_462_04302013.xlsx]Model!R12C16_x0000__x0000_</stp>
        <stp>PX_BID</stp>
        <stp>131.75</stp>
        <tr r="P12" s="8"/>
      </tp>
      <tp>
        <v>0.65488801275567121</v>
        <stp/>
        <stp>##V3_BDPV12</stp>
        <stp>097751BF7 CORP</stp>
        <stp>CNVX_BID</stp>
        <stp>[USHY_Model_vs_462_04302013.xlsx]Model!R23C20_x0000__x0000_</stp>
        <stp>PX_BID</stp>
        <stp>107.06699999999999</stp>
        <tr r="T23" s="8"/>
      </tp>
      <tp t="s">
        <v>HTZ</v>
        <stp/>
        <stp>##V3_BDPV12</stp>
        <stp>428040CG2 CORP</stp>
        <stp>Ticker</stp>
        <stp>[USHY_Model_vs_462_04302013.xlsx]Model!R67C5_x0000__x0000_</stp>
        <tr r="E67" s="8"/>
      </tp>
      <tp t="s">
        <v>FDC</v>
        <stp/>
        <stp>##V3_BDPV12</stp>
        <stp>319963BH6 CORP</stp>
        <stp>Ticker</stp>
        <stp>[USHY_Model_vs_462_04302013.xlsx]Model!R54C5_x0000__x0000_</stp>
        <tr r="E54" s="8"/>
      </tp>
      <tp t="s">
        <v>LCC</v>
        <stp/>
        <stp>##V3_BDPV12</stp>
        <stp>023650AG9 CORP</stp>
        <stp>Ticker</stp>
        <stp>[USHY_Model_vs_462_04302013.xlsx]Model!R79C5_x0000__x0000_</stp>
        <tr r="E79" s="8"/>
      </tp>
      <tp t="s">
        <v>CTV</v>
        <stp/>
        <stp>##V3_BDPV12</stp>
        <stp>203372AH0 CORP</stp>
        <stp>Ticker</stp>
        <stp>[USHY_Model_vs_462_04302013.xlsx]Model!R43C5_x0000__x0000_</stp>
        <tr r="E43" s="8"/>
      </tp>
      <tp t="s">
        <v>DNR</v>
        <stp/>
        <stp>##V3_BDPV12</stp>
        <stp>247916AC3 CORP</stp>
        <stp>Ticker</stp>
        <stp>[USHY_Model_vs_462_04302013.xlsx]Model!R49C5_x0000_1</stp>
        <tr r="E49" s="8"/>
      </tp>
      <tp t="s">
        <v>BB+</v>
        <stp/>
        <stp>##V3_BDPV12</stp>
        <stp>147446AR9 CORP</stp>
        <stp>RTG_SP_no_watch</stp>
        <stp>[USHY_Model_vs_462_04302013.xlsx]Scraps!R14C12_x0000__x0000_</stp>
        <tr r="L14" s="11"/>
      </tp>
      <tp>
        <v>357.861572265625</v>
        <stp/>
        <stp>##V3_BDPV12</stp>
        <stp>29273VAC4 CORP</stp>
        <stp>SPREAD_TO_TSY_BID</stp>
        <stp>[USHY_Model_vs_462_04302013.xlsx]Model!R52C17_x0000__x0000_</stp>
        <stp>PX_BID</stp>
        <stp>117</stp>
        <tr r="Q52" s="8"/>
      </tp>
      <tp>
        <v>2.2479149662343745</v>
        <stp/>
        <stp>##V3_BDPV12</stp>
        <stp>40412CAB7 CORP</stp>
        <stp>DUR_ADJ_BID</stp>
        <stp>[USHY_Model_vs_462_04302013.xlsx]Model!R61C18_x0000__x0000_</stp>
        <stp>PX_BID</stp>
        <stp>113</stp>
        <tr r="R61" s="8"/>
      </tp>
      <tp t="s">
        <v>USD</v>
        <stp/>
        <stp>##V3_BDPV12</stp>
        <stp>78442FEL8 CORP</stp>
        <stp>CRNCY</stp>
        <stp>[USHY_Model_vs_462_04302013.xlsx]Model!R113C7_x0000__x0000_</stp>
        <tr r="G113" s="8"/>
      </tp>
      <tp t="s">
        <v>USD</v>
        <stp/>
        <stp>##V3_BDPV12</stp>
        <stp>90321NAC6 CORP</stp>
        <stp>CRNCY</stp>
        <stp>[USHY_Model_vs_462_04302013.xlsx]Model!R128C7_x0000__x0000_</stp>
        <tr r="G128" s="8"/>
      </tp>
      <tp>
        <v>3.7904881000000001</v>
        <stp/>
        <stp>##V3_BDPV12</stp>
        <stp>40412CAB7 CORP</stp>
        <stp>YLD_CNV_BID</stp>
        <stp>[USHY_Model_vs_462_04302013.xlsx]Model!R61C16_x0000__x0000_</stp>
        <stp>PX_BID</stp>
        <stp>113</stp>
        <tr r="P61" s="8"/>
      </tp>
      <tp t="s">
        <v>AMT</v>
        <stp/>
        <stp>##V3_BDPV12</stp>
        <stp>029912BC5 CORP</stp>
        <stp>TICKER</stp>
        <stp>[USHY_Model_vs_462_04302013.xlsx]Scraps!R9C29_x0000__x0000_</stp>
        <tr r="AC9" s="11"/>
      </tp>
      <tp>
        <v>0.41571734705940716</v>
        <stp/>
        <stp>##V3_BDPV12</stp>
        <stp>46284PAP9 CORP</stp>
        <stp>CNVX_BID</stp>
        <stp>[USHY_Model_vs_462_04302013.xlsx]Model!R72C20_x0000__x0000_</stp>
        <stp>PX_BID</stp>
        <stp>103.05200000000001</stp>
        <tr r="T72" s="8"/>
      </tp>
      <tp>
        <v>6.5315334184495116E-2</v>
        <stp/>
        <stp>##V3_BDPV12</stp>
        <stp>40412CAB7 CORP</stp>
        <stp>CNVX_BID</stp>
        <stp>[USHY_Model_vs_462_04302013.xlsx]Model!R61C20_x0000__x0000_</stp>
        <stp>PX_BID</stp>
        <stp>113</stp>
        <tr r="T61" s="8"/>
      </tp>
      <tp t="s">
        <v>CIT</v>
        <stp/>
        <stp>##V3_BDPV12</stp>
        <stp>125581GQ5 CORP</stp>
        <stp>Ticker</stp>
        <stp>[USHY_Model_vs_462_04302013.xlsx]Model!R40C5_x0000__x0000_</stp>
        <tr r="E40" s="8"/>
      </tp>
      <tp t="s">
        <v>BMCAUS</v>
        <stp/>
        <stp>##V3_BDPV12</stp>
        <stp>120111BL2 CORP</stp>
        <stp>Ticker</stp>
        <stp>[USHY_Model_vs_462_04302013.xlsx]Model!R27C5_x0000__x0000_</stp>
        <tr r="E27" s="8"/>
      </tp>
      <tp t="s">
        <v>HOLX</v>
        <stp/>
        <stp>##V3_BDPV12</stp>
        <stp>436440AD3 CORP</stp>
        <stp>Ticker</stp>
        <stp>[USHY_Model_vs_462_04302013.xlsx]Model!R65C5_x0000__x0000_</stp>
        <tr r="E65" s="8"/>
      </tp>
      <tp>
        <v>474.79214477539062</v>
        <stp/>
        <stp>##V3_BDPV12</stp>
        <stp>06846NAC8 CORP</stp>
        <stp>SPREAD_TO_TSY_BID</stp>
        <stp>[USHY_Model_vs_462_04302013.xlsx]Scraps!R11C16_x0000__x0000_</stp>
        <stp>PX_BID</stp>
        <stp>109.27</stp>
        <tr r="P11" s="11"/>
      </tp>
      <tp t="s">
        <v>DAL</v>
        <stp/>
        <stp>##V3_BDPV12</stp>
        <stp>247367AX3 CORP</stp>
        <stp>Ticker</stp>
        <stp>[USHY_Model_vs_462_04302013.xlsx]Model!R47C5_x0000__x0000_</stp>
        <tr r="E47" s="8"/>
      </tp>
      <tp>
        <v>7.875</v>
        <stp/>
        <stp>##V3_BDPV12</stp>
        <stp>147446AR9 CORP</stp>
        <stp>CPN</stp>
        <stp>[USHY_Model_vs_462_04302013.xlsx]Scraps!R14C9_x0000__x0000_</stp>
        <tr r="I14" s="11"/>
      </tp>
      <tp>
        <v>3.9281839999999999</v>
        <stp/>
        <stp>##V3_BDPV12</stp>
        <stp>055381AS6 CORP</stp>
        <stp>YLD_CNV_BID</stp>
        <stp>[USHY_Model_vs_462_04302013.xlsx]Model!R25C16_x0000__x0000_</stp>
        <stp>PX_BID</stp>
        <stp>107</stp>
        <tr r="P25" s="8"/>
      </tp>
      <tp>
        <v>3.5181287805563795</v>
        <stp/>
        <stp>##V3_BDPV12</stp>
        <stp>055381AS6 CORP</stp>
        <stp>DUR_ADJ_BID</stp>
        <stp>[USHY_Model_vs_462_04302013.xlsx]Model!R25C18_x0000__x0000_</stp>
        <stp>PX_BID</stp>
        <stp>107</stp>
        <tr r="R25" s="8"/>
      </tp>
      <tp>
        <v>2.6461567768037777</v>
        <stp/>
        <stp>##V3_BDPV12</stp>
        <stp>29977HAB6 CORP</stp>
        <stp>DUR_ADJ_BID</stp>
        <stp>[USHY_Model_vs_462_04302013.xlsx]Model!R51C18_x0000__x0000_</stp>
        <stp>PX_BID</stp>
        <stp>116.75</stp>
        <tr r="R51" s="8"/>
      </tp>
      <tp>
        <v>5.7825188000000001</v>
        <stp/>
        <stp>##V3_BDPV12</stp>
        <stp>01449JAE5 CORP</stp>
        <stp>YLD_CNV_BID</stp>
        <stp>[USHY_Model_vs_462_04302013.xlsx]Model!R13C16_x0000__x0000_</stp>
        <stp>PX_BID</stp>
        <stp>107.77</stp>
        <tr r="P13" s="8"/>
      </tp>
      <tp t="s">
        <v>BB+</v>
        <stp/>
        <stp>##V3_BDPV12</stp>
        <stp>881609AZ4 CORP</stp>
        <stp>RTG_SP_no_watch</stp>
        <stp>[USHY_Model_vs_462_04302013.xlsx]Model!R122C12_x0000__x0000_</stp>
        <tr r="L122" s="8"/>
      </tp>
      <tp>
        <v>13</v>
        <stp/>
        <stp>##V3_BDPV12</stp>
        <stp>XS0408620721 CORP</stp>
        <stp>CPN</stp>
        <stp>[USHY_Model_vs_462_04302013.xlsx]Model!R82C9_x0000__x0000_</stp>
        <tr r="I82" s="8"/>
      </tp>
      <tp>
        <v>0.27989081185799108</v>
        <stp/>
        <stp>##V3_BDPV12</stp>
        <stp>882330AM5 CORP</stp>
        <stp>CNVX_BID</stp>
        <stp>[USHY_Model_vs_462_04302013.xlsx]Model!R126C20_x0000__x0000_</stp>
        <stp>PX_BID</stp>
        <stp>78.5</stp>
        <tr r="T126" s="8"/>
      </tp>
      <tp t="s">
        <v>#N/A Field Not Applicable</v>
        <stp/>
        <stp>##V3_BDPV12</stp>
        <stp>TYH3 comdty</stp>
        <stp>PX_LAST</stp>
        <stp>[USHY_Model_vs_462_04302013.xlsx]Scraps!R457C7_x0000__x0000_</stp>
        <tr r="G457" s="11"/>
      </tp>
      <tp>
        <v>649.57940673828125</v>
        <stp/>
        <stp>##V3_BDPV12</stp>
        <stp>346091AZ4 CORP</stp>
        <stp>SPREAD_TO_TSY_BID</stp>
        <stp>[USHY_Model_vs_462_04302013.xlsx]Scraps!R19C16_x0000__x0000_</stp>
        <stp>PX_BID</stp>
        <stp>101.02</stp>
        <tr r="P19" s="11"/>
      </tp>
      <tp>
        <v>246.46952819824219</v>
        <stp/>
        <stp>##V3_BDPV12</stp>
        <stp>345370BR0 CORP</stp>
        <stp>SPREAD_TO_TSY_BID</stp>
        <stp>[USHY_Model_vs_462_04302013.xlsx]Model!R53C17_x0000__x0000_</stp>
        <stp>PX_BID</stp>
        <stp>132</stp>
        <tr r="Q53" s="8"/>
      </tp>
      <tp t="s">
        <v>#N/A Invalid Security</v>
        <stp/>
        <stp>##V3_BDPV12</stp>
        <stp>SDSINC EQUITY</stp>
        <stp>CUR_MKT_CAP</stp>
        <stp>[USHY_Model_vs_462_04302013.xlsx]Model!R108C32_x0000__x0000_</stp>
        <tr r="AF108" s="8"/>
      </tp>
      <tp t="s">
        <v>B-</v>
        <stp/>
        <stp>##V3_BDPV12</stp>
        <stp>346091AZ4 CORP</stp>
        <stp>RTG_SP_no_watch</stp>
        <stp>[USHY_Model_vs_462_04302013.xlsx]Scraps!R19C12_x0000__x0000_</stp>
        <tr r="L19" s="11"/>
      </tp>
      <tp t="s">
        <v>PCS</v>
        <stp/>
        <stp>##V3_BDPV12</stp>
        <stp>591709AL4 CORP</stp>
        <stp>Ticker</stp>
        <stp>[USHY_Model_vs_462_04302013.xlsx]Model!R98C5_x0000_9</stp>
        <tr r="E98" s="8"/>
      </tp>
      <tp>
        <v>5.3386233000000001</v>
        <stp/>
        <stp>##V3_BDPV12</stp>
        <stp>345370BR0 CORP</stp>
        <stp>YLD_CNV_BID</stp>
        <stp>[USHY_Model_vs_462_04302013.xlsx]Model!R53C16_x0000__x0000_</stp>
        <stp>PX_BID</stp>
        <stp>132</stp>
        <tr r="P53" s="8"/>
      </tp>
      <tp>
        <v>3.3001098</v>
        <stp/>
        <stp>##V3_BDPV12</stp>
        <stp>35687MAT4 CORP</stp>
        <stp>YLD_CNV_BID</stp>
        <stp>[USHY_Model_vs_462_04302013.xlsx]Model!R58C16_x0000__x0000_</stp>
        <stp>PX_BID</stp>
        <stp>110</stp>
        <tr r="P58" s="8"/>
      </tp>
      <tp t="s">
        <v>#N/A Field Not Applicable</v>
        <stp/>
        <stp>##V3_BDPV12</stp>
        <stp>00130HBN4 CORP</stp>
        <stp>NXT_CALL_DT</stp>
        <stp>[USHY_Model_vs_462_04302013.xlsx]Scraps!R8C20_x0000__x0000_</stp>
        <tr r="T8" s="11"/>
      </tp>
      <tp>
        <v>14.662910607315172</v>
        <stp/>
        <stp>##V3_BDPV12</stp>
        <stp>345370BR0 CORP</stp>
        <stp>DUR_ADJ_BID</stp>
        <stp>[USHY_Model_vs_462_04302013.xlsx]Model!R53C18_x0000__x0000_</stp>
        <stp>PX_BID</stp>
        <stp>132</stp>
        <tr r="R53" s="8"/>
      </tp>
      <tp>
        <v>0.91428518423287153</v>
        <stp/>
        <stp>##V3_BDPV12</stp>
        <stp>35687MAT4 CORP</stp>
        <stp>DUR_ADJ_BID</stp>
        <stp>[USHY_Model_vs_462_04302013.xlsx]Model!R58C18_x0000__x0000_</stp>
        <stp>PX_BID</stp>
        <stp>110</stp>
        <tr r="R58" s="8"/>
      </tp>
      <tp>
        <v>5.0006668999999997</v>
        <stp/>
        <stp>##V3_BDPV12</stp>
        <stp>06846NAC8 CORP</stp>
        <stp>YLD_CNV_BID</stp>
        <stp>[USHY_Model_vs_462_04302013.xlsx]Model!R24C16_x0000__x0000_</stp>
        <stp>PX_BID</stp>
        <stp>109.27</stp>
        <tr r="P24" s="8"/>
      </tp>
      <tp>
        <v>4.4850029999999999</v>
        <stp/>
        <stp>##V3_BDPV12</stp>
        <stp>23918KAP3 CORP</stp>
        <stp>YLD_CNV_BID</stp>
        <stp>[USHY_Model_vs_462_04302013.xlsx]Model!R50C16_x0000__x0000_</stp>
        <stp>PX_BID</stp>
        <stp>107.25</stp>
        <tr r="P50" s="8"/>
      </tp>
      <tp>
        <v>4.8832616</v>
        <stp/>
        <stp>##V3_BDPV12</stp>
        <stp>59001AAN2 CORP</stp>
        <stp>YLD_CNV_BID</stp>
        <stp>[USHY_Model_vs_462_04302013.xlsx]Model!R87C16_x0000__x0000_</stp>
        <stp>PX_BID</stp>
        <stp>113.22</stp>
        <tr r="P87" s="8"/>
      </tp>
      <tp t="s">
        <v>B-</v>
        <stp/>
        <stp>##V3_BDPV12</stp>
        <stp>893647AQ0 CORP</stp>
        <stp>RTG_SP_no_watch</stp>
        <stp>[USHY_Model_vs_462_04302013.xlsx]Model!R119C12_x0000__x0000_</stp>
        <tr r="L119" s="8"/>
      </tp>
      <tp t="s">
        <v>BB-</v>
        <stp/>
        <stp>##V3_BDPV12</stp>
        <stp>896818AG6 CORP</stp>
        <stp>RTG_SP_no_watch</stp>
        <stp>[USHY_Model_vs_462_04302013.xlsx]Model!R121C12_x0000__x0000_</stp>
        <tr r="L121" s="8"/>
      </tp>
      <tp>
        <v>0.55333582689292149</v>
        <stp/>
        <stp>##V3_BDPV12</stp>
        <stp>03938LAX2 CORP</stp>
        <stp>CNVX_BID</stp>
        <stp>[USHY_Model_vs_462_04302013.xlsx]Model!R89C20_x0000__x0000_</stp>
        <stp>PX_BID</stp>
        <stp>111.93899999999999</stp>
        <tr r="T89" s="8"/>
      </tp>
      <tp t="s">
        <v>B+</v>
        <stp/>
        <stp>##V3_BDPV12</stp>
        <stp>06846NAC8 CORP</stp>
        <stp>RTG_SP_no_watch</stp>
        <stp>[USHY_Model_vs_462_04302013.xlsx]Scraps!R11C12_x0000__x0000_</stp>
        <tr r="L11" s="11"/>
      </tp>
      <tp>
        <v>6.7766269053291375E-2</v>
        <stp/>
        <stp>##V3_BDPV12</stp>
        <stp>67000XAM8 CORP</stp>
        <stp>CNVX_BID</stp>
        <stp>[USHY_Model_vs_462_04302013.xlsx]Model!R64C20_x0000__x0000_</stp>
        <stp>PX_BID</stp>
        <stp>113.51000000000001</stp>
        <tr r="T64" s="8"/>
      </tp>
      <tp>
        <v>0.18047835435921408</v>
        <stp/>
        <stp>##V3_BDPV12</stp>
        <stp>110394AE3 CORP</stp>
        <stp>CNVX_BID</stp>
        <stp>[USHY_Model_vs_462_04302013.xlsx]Model!R28C20_x0000__x0000_</stp>
        <stp>PX_BID</stp>
        <stp>108.76000000000001</stp>
        <tr r="T28" s="8"/>
      </tp>
      <tp t="s">
        <v>INTEL</v>
        <stp/>
        <stp>##V3_BDPV12</stp>
        <stp>458204AM6 CORP</stp>
        <stp>Ticker</stp>
        <stp>[USHY_Model_vs_462_04302013.xlsx]Model!R71C5_x0000__x0000_</stp>
        <tr r="E71" s="8"/>
      </tp>
      <tp t="s">
        <v>HXN</v>
        <stp/>
        <stp>##V3_BDPV12</stp>
        <stp>428303AJ0 CORP</stp>
        <stp>Ticker</stp>
        <stp>[USHY_Model_vs_462_04302013.xlsx]Model!R69C5_x0000__x0000_</stp>
        <tr r="E69" s="8"/>
      </tp>
      <tp t="s">
        <v>LINE</v>
        <stp/>
        <stp>##V3_BDPV12</stp>
        <stp>536022AC0 CORP</stp>
        <stp>Ticker</stp>
        <stp>[USHY_Model_vs_462_04302013.xlsx]Model!R81C5_x0000__x0000_</stp>
        <tr r="E81" s="8"/>
      </tp>
      <tp t="s">
        <v>MWE</v>
        <stp/>
        <stp>##V3_BDPV12</stp>
        <stp>570506AP0 CORP</stp>
        <stp>Ticker</stp>
        <stp>[USHY_Model_vs_462_04302013.xlsx]Model!R91C5_x0000__x0000_</stp>
        <tr r="E91" s="8"/>
      </tp>
      <tp t="s">
        <v>CHK</v>
        <stp/>
        <stp>##V3_BDPV12</stp>
        <stp>165167CF2 CORP</stp>
        <stp>Ticker</stp>
        <stp>[USHY_Model_vs_462_04302013.xlsx]Model!R37C5_x0000__x0000_</stp>
        <tr r="E37" s="8"/>
      </tp>
      <tp t="s">
        <v>BRY</v>
        <stp/>
        <stp>##V3_BDPV12</stp>
        <stp>085789AE5 CORP</stp>
        <stp>Ticker</stp>
        <stp>[USHY_Model_vs_462_04302013.xlsx]Model!R29C5_x0000_5</stp>
        <tr r="E29" s="8"/>
      </tp>
      <tp t="s">
        <v>CZR</v>
        <stp/>
        <stp>##V3_BDPV12</stp>
        <stp>127693AG4 CORP</stp>
        <stp>Ticker</stp>
        <stp>[USHY_Model_vs_462_04302013.xlsx]Model!R46C5_x0000_1</stp>
        <tr r="E46" s="8"/>
      </tp>
      <tp t="s">
        <v>#N/A Field Not Applicable</v>
        <stp/>
        <stp>##V3_BDPV12</stp>
        <stp>00130HBN4 CORP</stp>
        <stp>NXT_CALL_px</stp>
        <stp>[USHY_Model_vs_462_04302013.xlsx]Scraps!R8C21_x0000__x0000_</stp>
        <tr r="U8" s="11"/>
      </tp>
      <tp>
        <v>6.1602757998145279</v>
        <stp/>
        <stp>##V3_BDPV12</stp>
        <stp>029912BC5 CORP</stp>
        <stp>DUR_ADJ_BID</stp>
        <stp>[USHY_Model_vs_462_04302013.xlsx]Scraps!R9C17_x0000__x0000_</stp>
        <stp>PX_BID</stp>
        <stp>113.72499999999999</stp>
        <tr r="Q9" s="11"/>
      </tp>
      <tp t="s">
        <v>B+</v>
        <stp/>
        <stp>##V3_BDPV12</stp>
        <stp>90321NAC6 CORP</stp>
        <stp>RTG_SP_no_watch</stp>
        <stp>[USHY_Model_vs_462_04302013.xlsx]Model!R128C12_x0000__x0000_</stp>
        <tr r="L128" s="8"/>
      </tp>
      <tp>
        <v>5.3582986999999997</v>
        <stp/>
        <stp>##V3_BDPV12</stp>
        <stp>867363AV5 CORP</stp>
        <stp>YLD_CNV_BID</stp>
        <stp>[USHY_Model_vs_462_04302013.xlsx]Model!R108C16_x0000__x0000_</stp>
        <stp>PX_BID</stp>
        <stp>105</stp>
        <tr r="P108" s="8"/>
      </tp>
      <tp>
        <v>7.625</v>
        <stp/>
        <stp>##V3_BDPV12</stp>
        <stp>458665AR7 CORP</stp>
        <stp>CPN</stp>
        <stp>[USHY_Model_vs_462_04302013.xlsx]Scraps!R21C9_x0000__x0000_</stp>
        <tr r="I21" s="11"/>
      </tp>
      <tp t="s">
        <v>BBB-</v>
        <stp/>
        <stp>##V3_BDPV12</stp>
        <stp>78442FEL8 CORP</stp>
        <stp>RTG_SP_no_watch</stp>
        <stp>[USHY_Model_vs_462_04302013.xlsx]Model!R113C12_x0000__x0000_</stp>
        <tr r="L113" s="8"/>
      </tp>
      <tp t="s">
        <v>BB</v>
        <stp/>
        <stp>##V3_BDPV12</stp>
        <stp>92241TAG7 CORP</stp>
        <stp>RTG_SP_no_watch</stp>
        <stp>[USHY_Model_vs_462_04302013.xlsx]Model!R132C12_x0000__x0000_</stp>
        <tr r="L132" s="8"/>
      </tp>
      <tp t="s">
        <v>5/22/2038</v>
        <stp/>
        <stp>##V3_BDPV12</stp>
        <stp>XS0365314284 CORP</stp>
        <stp>Maturity</stp>
        <stp>[USHY_Model_vs_462_04302013.xlsx]Model!R9C10_x0000__x0000_</stp>
        <tr r="J9" s="8"/>
      </tp>
      <tp>
        <v>-0.53025610855328631</v>
        <stp/>
        <stp>##V3_BDPV12</stp>
        <stp>737446AB0 CORP</stp>
        <stp>CNVX_OAS_BID</stp>
        <stp>[USHY_Model_vs_462_04302013.xlsx]Model!R101C19_x0000__x0000_</stp>
        <stp>PX_BID</stp>
        <stp>111</stp>
        <tr r="S101" s="8"/>
      </tp>
      <tp t="s">
        <v>B-</v>
        <stp/>
        <stp>##V3_BDPV12</stp>
        <stp>29269QAA5 CORP</stp>
        <stp>RTG_SP_no_watch</stp>
        <stp>[USHY_Model_vs_462_04302013.xlsx]Model!R125C12_x0000__x0000_</stp>
        <tr r="L125" s="8"/>
      </tp>
      <tp t="s">
        <v>#N/A N/A</v>
        <stp/>
        <stp>##V3_BDPV12</stp>
        <stp>806261AE3 CORP</stp>
        <stp>RTG_SP_no_watch</stp>
        <stp>[USHY_Model_vs_462_04302013.xlsx]Model!R111C12_x0000__x0000_</stp>
        <tr r="L111" s="8"/>
      </tp>
      <tp t="s">
        <v>CCC</v>
        <stp/>
        <stp>##V3_BDPV12</stp>
        <stp>882330AM5 CORP</stp>
        <stp>RTG_SP_no_watch</stp>
        <stp>[USHY_Model_vs_462_04302013.xlsx]Model!R126C12_x0000__x0000_</stp>
        <tr r="L126" s="8"/>
      </tp>
      <tp>
        <v>263.29620361328125</v>
        <stp/>
        <stp>##V3_BDPV12</stp>
        <stp>345370CA6 CORP</stp>
        <stp>SPREAD_TO_TSY_BID</stp>
        <stp>[USHY_Model_vs_462_04302013.xlsx]Scraps!R18C16_x0000__x0000_</stp>
        <stp>PX_BID</stp>
        <stp>131.886</stp>
        <tr r="P18" s="11"/>
      </tp>
      <tp t="s">
        <v>BB</v>
        <stp/>
        <stp>##V3_BDPV12</stp>
        <stp>832248AQ1 CORP</stp>
        <stp>RTG_SP_no_watch</stp>
        <stp>[USHY_Model_vs_462_04302013.xlsx]Model!R110C12_x0000__x0000_</stp>
        <tr r="L110" s="8"/>
      </tp>
      <tp>
        <v>0.37724427901334312</v>
        <stp/>
        <stp>##V3_BDPV12</stp>
        <stp>05329WAK8 CORP</stp>
        <stp>CNVX_BID</stp>
        <stp>[USHY_Model_vs_462_04302013.xlsx]Scraps!R10C19_x0000__x0000_</stp>
        <stp>PX_BID</stp>
        <stp>110.25</stp>
        <tr r="S10" s="11"/>
      </tp>
      <tp>
        <v>0.23158880840326659</v>
        <stp/>
        <stp>##V3_BDPV12</stp>
        <stp>55336TAC9 CORP</stp>
        <stp>CNVX_BID</stp>
        <stp>[USHY_Model_vs_462_04302013.xlsx]Model!R85C20_x0000__x0000_</stp>
        <stp>PX_BID</stp>
        <stp>109</stp>
        <tr r="T85" s="8"/>
      </tp>
      <tp>
        <v>6.5810166975175555E-2</v>
        <stp/>
        <stp>##V3_BDPV12</stp>
        <stp>591709AL4 CORP</stp>
        <stp>CNVX_BID</stp>
        <stp>[USHY_Model_vs_462_04302013.xlsx]Model!R98C20_x0000__x0000_</stp>
        <stp>PX_BID</stp>
        <stp>108.05500000000001</stp>
        <tr r="T98" s="8"/>
      </tp>
      <tp>
        <v>271.66229248046875</v>
        <stp/>
        <stp>##V3_BDPV12</stp>
        <stp>147446AR9 CORP</stp>
        <stp>SPREAD_TO_TSY_BID</stp>
        <stp>[USHY_Model_vs_462_04302013.xlsx]Scraps!R14C16_x0000__x0000_</stp>
        <stp>PX_BID</stp>
        <stp>119.25</stp>
        <tr r="P14" s="11"/>
      </tp>
      <tp>
        <v>6.741164211059357E-2</v>
        <stp/>
        <stp>##V3_BDPV12</stp>
        <stp>471109AE8 CORP</stp>
        <stp>CNVX_BID</stp>
        <stp>[USHY_Model_vs_462_04302013.xlsx]Model!R74C20_x0000__x0000_</stp>
        <stp>PX_BID</stp>
        <stp>110.40000000000001</stp>
        <tr r="T74" s="8"/>
      </tp>
      <tp t="s">
        <v>MGM</v>
        <stp/>
        <stp>##V3_BDPV12</stp>
        <stp>552953BX8 CORP</stp>
        <stp>Ticker</stp>
        <stp>[USHY_Model_vs_462_04302013.xlsx]Model!R84C5_x0000__x0000_</stp>
        <tr r="E84" s="8"/>
      </tp>
      <tp t="s">
        <v>PDCN</v>
        <stp/>
        <stp>##V3_BDPV12</stp>
        <stp>740212AC9 CORP</stp>
        <stp>Ticker</stp>
        <stp>[USHY_Model_vs_462_04302013.xlsx]Model!R99C5_x0000_2</stp>
        <tr r="E99" s="8"/>
      </tp>
      <tp>
        <v>0.17930996020274192</v>
        <stp/>
        <stp>##V3_BDPV12</stp>
        <stp>903293AS7 CORP</stp>
        <stp>CNVX_BID</stp>
        <stp>[USHY_Model_vs_462_04302013.xlsx]Model!R131C20_x0000__x0000_</stp>
        <stp>PX_BID</stp>
        <stp>118.8</stp>
        <tr r="T131" s="8"/>
      </tp>
      <tp t="s">
        <v>ARS</v>
        <stp/>
        <stp>##V3_BDPV12</stp>
        <stp>014477AM5 CORP</stp>
        <stp>Ticker</stp>
        <stp>[USHY_Model_vs_462_04302013.xlsx]Model!R20C5_x0000__x0000_</stp>
        <tr r="E20" s="8"/>
      </tp>
      <tp t="s">
        <v>AKS</v>
        <stp/>
        <stp>##V3_BDPV12</stp>
        <stp>001546AL4 CORP</stp>
        <stp>Ticker</stp>
        <stp>[USHY_Model_vs_462_04302013.xlsx]Model!R10C5_x0000__x0000_</stp>
        <tr r="E10" s="8"/>
      </tp>
      <tp t="s">
        <v>CAR</v>
        <stp/>
        <stp>##V3_BDPV12</stp>
        <stp>053773AU1 CORP</stp>
        <stp>Ticker</stp>
        <stp>[USHY_Model_vs_462_04302013.xlsx]Model!R31C5_x0000__x0000_</stp>
        <tr r="E31" s="8"/>
      </tp>
      <tp>
        <v>352.56265258789063</v>
        <stp/>
        <stp>##V3_BDPV12</stp>
        <stp>40412CAB7 CORP</stp>
        <stp>SPREAD_TO_TSY_BID</stp>
        <stp>[USHY_Model_vs_462_04302013.xlsx]Model!R61C17_x0000__x0000_</stp>
        <stp>PX_BID</stp>
        <stp>113</stp>
        <tr r="Q61" s="8"/>
      </tp>
      <tp t="s">
        <v>#N/A Field Not Applicable</v>
        <stp/>
        <stp>##V3_BDPV12</stp>
        <stp>029912BC5 CORP</stp>
        <stp>NXT_CALL_px</stp>
        <stp>[USHY_Model_vs_462_04302013.xlsx]Scraps!R9C21_x0000__x0000_</stp>
        <tr r="U9" s="11"/>
      </tp>
      <tp>
        <v>2.6938589564716109</v>
        <stp/>
        <stp>##V3_BDPV12</stp>
        <stp>03077JAA8 CORP</stp>
        <stp>DUR_ADJ_BID</stp>
        <stp>[USHY_Model_vs_462_04302013.xlsx]Model!R19C18_x0000__x0000_</stp>
        <stp>PX_BID</stp>
        <stp>111</stp>
        <tr r="R19" s="8"/>
      </tp>
      <tp>
        <v>4.9998122</v>
        <stp/>
        <stp>##V3_BDPV12</stp>
        <stp>440543AP1 CORP</stp>
        <stp>YLD_CNV_BID</stp>
        <stp>[USHY_Model_vs_462_04302013.xlsx]Model!R66C16_x0000__x0000_</stp>
        <stp>PX_BID</stp>
        <stp>100</stp>
        <tr r="P66" s="8"/>
      </tp>
      <tp t="s">
        <v>USD</v>
        <stp/>
        <stp>##V3_BDPV12</stp>
        <stp>81211KAR1 CORP</stp>
        <stp>CRNCY</stp>
        <stp>[USHY_Model_vs_462_04302013.xlsx]Model!R109C7_x0000__x0000_</stp>
        <tr r="G109" s="8"/>
      </tp>
      <tp t="s">
        <v>US</v>
        <stp/>
        <stp>##V3_BDPV12</stp>
        <stp>88160QAB9 CORP</stp>
        <stp>CNTRY_OF_RISK</stp>
        <stp>[USHY_Model_vs_462_04302013.xlsx]Model!R123C8_x0000__x0000_</stp>
        <tr r="H123" s="8"/>
      </tp>
      <tp>
        <v>3.9362941</v>
        <stp/>
        <stp>##V3_BDPV12</stp>
        <stp>03077JAA8 CORP</stp>
        <stp>YLD_CNV_BID</stp>
        <stp>[USHY_Model_vs_462_04302013.xlsx]Model!R19C16_x0000__x0000_</stp>
        <stp>PX_BID</stp>
        <stp>111</stp>
        <tr r="P19" s="8"/>
      </tp>
      <tp>
        <v>4.9779114844259036</v>
        <stp/>
        <stp>##V3_BDPV12</stp>
        <stp>440543AP1 CORP</stp>
        <stp>DUR_ADJ_BID</stp>
        <stp>[USHY_Model_vs_462_04302013.xlsx]Model!R66C18_x0000__x0000_</stp>
        <stp>PX_BID</stp>
        <stp>100</stp>
        <tr r="R66" s="8"/>
      </tp>
      <tp t="s">
        <v>B</v>
        <stp/>
        <stp>##V3_BDPV12</stp>
        <stp>723456AN9 CORP</stp>
        <stp>RTG_SP_no_watch</stp>
        <stp>[USHY_Model_vs_462_04302013.xlsx]Model!R100C12_x0000__x0000_</stp>
        <tr r="L100" s="8"/>
      </tp>
      <tp t="s">
        <v>B-</v>
        <stp/>
        <stp>##V3_BDPV12</stp>
        <stp>867363AV5 CORP</stp>
        <stp>RTG_SP_no_watch</stp>
        <stp>[USHY_Model_vs_462_04302013.xlsx]Model!R108C12_x0000__x0000_</stp>
        <tr r="L108" s="8"/>
      </tp>
      <tp t="s">
        <v>BBB-</v>
        <stp/>
        <stp>##V3_BDPV12</stp>
        <stp>983130AT2 CORP</stp>
        <stp>RTG_SP_no_watch</stp>
        <stp>[USHY_Model_vs_462_04302013.xlsx]Model!R133C12_x0000__x0000_</stp>
        <tr r="L133" s="8"/>
      </tp>
      <tp>
        <v>0.37443235424532634</v>
        <stp/>
        <stp>##V3_BDPV12</stp>
        <stp>59001AAN2 CORP</stp>
        <stp>CNVX_BID</stp>
        <stp>[USHY_Model_vs_462_04302013.xlsx]Scraps!R15C19_x0000__x0000_</stp>
        <stp>PX_BID</stp>
        <stp>113.22</stp>
        <tr r="S15" s="11"/>
      </tp>
      <tp>
        <v>113.72499999999999</v>
        <stp/>
        <stp>##V3_BDPV12</stp>
        <stp>029912BC5 CORP</stp>
        <stp>PX_BID</stp>
        <stp>[USHY_Model_vs_462_04302013.xlsx]Scraps!R9C14_x0000__x0000_</stp>
        <tr r="N9" s="11"/>
      </tp>
      <tp>
        <v>7.4273939162222274E-2</v>
        <stp/>
        <stp>##V3_BDPV12</stp>
        <stp>428040CG2 CORP</stp>
        <stp>CNVX_BID</stp>
        <stp>[USHY_Model_vs_462_04302013.xlsx]Model!R67C20_x0000__x0000_</stp>
        <stp>PX_BID</stp>
        <stp>113</stp>
        <tr r="T67" s="8"/>
      </tp>
      <tp>
        <v>0.21938828530179269</v>
        <stp/>
        <stp>##V3_BDPV12</stp>
        <stp>48666KAN9 CORP</stp>
        <stp>CNVX_BID</stp>
        <stp>[USHY_Model_vs_462_04302013.xlsx]Model!R76C20_x0000__x0000_</stp>
        <stp>PX_BID</stp>
        <stp>112.15000000000001</stp>
        <tr r="T76" s="8"/>
      </tp>
      <tp>
        <v>415.84817504882812</v>
        <stp/>
        <stp>##V3_BDPV12</stp>
        <stp>440543AP1 CORP</stp>
        <stp>SPREAD_TO_TSY_BID</stp>
        <stp>[USHY_Model_vs_462_04302013.xlsx]Model!R66C17_x0000__x0000_</stp>
        <stp>PX_BID</stp>
        <stp>100</stp>
        <tr r="Q66" s="8"/>
      </tp>
      <tp t="s">
        <v>ALUFP</v>
        <stp/>
        <stp>##V3_BDPV12</stp>
        <stp>549463AE7 CORP</stp>
        <stp>Ticker</stp>
        <stp>[USHY_Model_vs_462_04302013.xlsx]Model!R14C5_x0000__x0000_</stp>
        <tr r="E14" s="8"/>
      </tp>
      <tp>
        <v>319.52874755859375</v>
        <stp/>
        <stp>##V3_BDPV12</stp>
        <stp>35687MAT4 CORP</stp>
        <stp>SPREAD_TO_TSY_BID</stp>
        <stp>[USHY_Model_vs_462_04302013.xlsx]Model!R58C17_x0000__x0000_</stp>
        <stp>PX_BID</stp>
        <stp>110</stp>
        <tr r="Q58" s="8"/>
      </tp>
      <tp>
        <v>2.0214409487051248</v>
        <stp/>
        <stp>##V3_BDPV12</stp>
        <stp>53079EAR5 CORP</stp>
        <stp>CNVX_OAS_BID</stp>
        <stp>[USHY_Model_vs_462_04302013.xlsx]Model!R80C19_x0000__x0000_</stp>
        <stp>PX_BID</stp>
        <stp>154.5</stp>
        <tr r="S80" s="8"/>
      </tp>
      <tp t="s">
        <v>HOS</v>
        <stp/>
        <stp>##V3_BDPV12</stp>
        <stp>440543AP1 CORP</stp>
        <stp>Ticker</stp>
        <stp>[USHY_Model_vs_462_04302013.xlsx]Model!R66C5_x0000__x0000_</stp>
        <tr r="E66" s="8"/>
      </tp>
      <tp t="s">
        <v>B+</v>
        <stp/>
        <stp>##V3_BDPV12</stp>
        <stp>85375CBB6 CORP</stp>
        <stp>RTG_SP_no_watch</stp>
        <stp>[USHY_Model_vs_462_04302013.xlsx]Model!R114C12_x0000__x0000_</stp>
        <tr r="L114" s="8"/>
      </tp>
      <tp t="s">
        <v>US</v>
        <stp/>
        <stp>##V3_BDPV12</stp>
        <stp>29269QAA5 CORP</stp>
        <stp>CNTRY_OF_RISK</stp>
        <stp>[USHY_Model_vs_462_04302013.xlsx]Model!R125C8_x0000__x0000_</stp>
        <tr r="H125" s="8"/>
      </tp>
      <tp t="s">
        <v>#N/A Field Not Applicable</v>
        <stp/>
        <stp>##V3_BDPV12</stp>
        <stp>029912BC5 CORP</stp>
        <stp>NXT_CALL_DT</stp>
        <stp>[USHY_Model_vs_462_04302013.xlsx]Scraps!R9C20_x0000__x0000_</stp>
        <tr r="T9" s="11"/>
      </tp>
      <tp>
        <v>-0.51119210441445895</v>
        <stp/>
        <stp>##V3_BDPV12</stp>
        <stp>864486AE5 CORP</stp>
        <stp>CNVX_OAS_BID</stp>
        <stp>[USHY_Model_vs_462_04302013.xlsx]Model!R115C19_x0000__x0000_</stp>
        <stp>PX_BID</stp>
        <stp>110</stp>
        <tr r="S115" s="8"/>
      </tp>
      <tp>
        <v>1.4714433579913122</v>
        <stp/>
        <stp>##V3_BDPV12</stp>
        <stp>18911MAD3 CORP</stp>
        <stp>DUR_ADJ_BID</stp>
        <stp>[USHY_Model_vs_462_04302013.xlsx]Model!R41C18_x0000__x0000_</stp>
        <stp>PX_BID</stp>
        <stp>109.75</stp>
        <tr r="R41" s="8"/>
      </tp>
      <tp>
        <v>5.9811273863517815</v>
        <stp/>
        <stp>##V3_BDPV12</stp>
        <stp>02076XAC6 CORP</stp>
        <stp>DUR_ADJ_BID</stp>
        <stp>[USHY_Model_vs_462_04302013.xlsx]Model!R16C18_x0000__x0000_</stp>
        <stp>PX_BID</stp>
        <stp>92.125</stp>
        <tr r="R16" s="8"/>
      </tp>
      <tp>
        <v>7.0585375625271807</v>
        <stp/>
        <stp>##V3_BDPV12</stp>
        <stp>03938LAP9 CORP</stp>
        <stp>YLD_CNV_BID</stp>
        <stp>[USHY_Model_vs_462_04302013.xlsx]Model!R88C16_x0000__x0000_</stp>
        <stp>PX_BID</stp>
        <stp>105.25</stp>
        <tr r="P88" s="8"/>
      </tp>
      <tp>
        <v>10.76901771599668</v>
        <stp/>
        <stp>##V3_BDPV12</stp>
        <stp>36186CBY8 CORP</stp>
        <stp>DUR_ADJ_BID</stp>
        <stp>[USHY_Model_vs_462_04302013.xlsx]Model!R12C18_x0000__x0000_</stp>
        <stp>PX_BID</stp>
        <stp>131.75</stp>
        <tr r="R12" s="8"/>
      </tp>
      <tp>
        <v>9.1231190888350341E-2</v>
        <stp/>
        <stp>##V3_BDPV12</stp>
        <stp>03077JAA8 CORP</stp>
        <stp>CNVX_BID</stp>
        <stp>[USHY_Model_vs_462_04302013.xlsx]Model!R19C20_x0000__x0000_</stp>
        <stp>PX_BID</stp>
        <stp>111</stp>
        <tr r="T19" s="8"/>
      </tp>
      <tp>
        <v>5.5</v>
        <stp/>
        <stp>##V3_BDPV12</stp>
        <stp>XS0319639232 CORP</stp>
        <stp>CPN</stp>
        <stp>[USHY_Model_vs_462_04302013.xlsx]Model!R59C9_x0000__x0000_</stp>
        <tr r="I59" s="8"/>
      </tp>
      <tp>
        <v>0.28016730219289238</v>
        <stp/>
        <stp>##V3_BDPV12</stp>
        <stp>00434NAA3 CORP</stp>
        <stp>CNVX_OAS_BID</stp>
        <stp>[USHY_Model_vs_462_04302013.xlsx]Model!R8C19_x0000_9</stp>
        <stp>PX_BID</stp>
        <stp>103</stp>
        <tr r="S8" s="8"/>
      </tp>
      <tp t="s">
        <v>#N/A Invalid Security</v>
        <stp/>
        <stp>##V3_BDPV12</stp>
        <stp>USCOAT EQUITY</stp>
        <stp>CUR_MKT_CAP</stp>
        <stp>[USHY_Model_vs_462_04302013.xlsx]Model!R129C32_x0000__x0000_</stp>
        <tr r="AF129" s="8"/>
      </tp>
      <tp t="s">
        <v>#N/A N/A</v>
        <stp/>
        <stp>##V3_BDPV12</stp>
        <stp>00434NAA3 CORP</stp>
        <stp>RTG_FITCH_no_watch</stp>
        <stp>[USHY_Model_vs_462_04302013.xlsx]Model!R8C13_x0000__x0000_</stp>
        <tr r="M8" s="8"/>
        <tr r="M8" s="8"/>
      </tp>
      <tp t="s">
        <v>CGGFP</v>
        <stp/>
        <stp>##V3_BDPV12</stp>
        <stp>204384AB7 CORP</stp>
        <stp>Ticker</stp>
        <stp>[USHY_Model_vs_462_04302013.xlsx]Model!R36C5_x0000__x0000_</stp>
        <tr r="E36" s="8"/>
      </tp>
      <tp t="s">
        <v>BEAV</v>
        <stp/>
        <stp>##V3_BDPV12</stp>
        <stp>055381AS6 CORP</stp>
        <stp>Ticker</stp>
        <stp>[USHY_Model_vs_462_04302013.xlsx]Model!R25C5_x0000_1</stp>
        <tr r="E25" s="8"/>
      </tp>
      <tp t="s">
        <v>LAMR</v>
        <stp/>
        <stp>##V3_BDPV12</stp>
        <stp>513075BB6 CORP</stp>
        <stp>Ticker</stp>
        <stp>[USHY_Model_vs_462_04302013.xlsx]Model!R78C5_x0000_1</stp>
        <tr r="E78" s="8"/>
      </tp>
      <tp t="s">
        <v>CPN</v>
        <stp/>
        <stp>##V3_BDPV12</stp>
        <stp>131347BS4 CORP</stp>
        <stp>Ticker</stp>
        <stp>[USHY_Model_vs_462_04302013.xlsx]Model!R42C5_x0000__x0000_</stp>
        <tr r="E42" s="8"/>
      </tp>
      <tp t="s">
        <v>JBSSBZ</v>
        <stp/>
        <stp>##V3_BDPV12</stp>
        <stp>466112AH2 CORP</stp>
        <stp>Ticker</stp>
        <stp>[USHY_Model_vs_462_04302013.xlsx]Model!R75C5_x0000__x0000_</stp>
        <tr r="E75" s="8"/>
      </tp>
      <tp t="s">
        <v>ALBHSA</v>
        <stp/>
        <stp>##V3_BDPV12</stp>
        <stp>012605AA9 CORP</stp>
        <stp>Ticker</stp>
        <stp>[USHY_Model_vs_462_04302013.xlsx]Model!R11C5_x0000__x0000_</stp>
        <tr r="E11" s="8"/>
      </tp>
      <tp t="s">
        <v>ISLE</v>
        <stp/>
        <stp>##V3_BDPV12</stp>
        <stp>464592AN4 CORP</stp>
        <stp>Ticker</stp>
        <stp>[USHY_Model_vs_462_04302013.xlsx]Model!R73C5_x0000__x0000_</stp>
        <tr r="E73" s="8"/>
      </tp>
      <tp t="s">
        <v>F</v>
        <stp/>
        <stp>##V3_BDPV12</stp>
        <stp>345370BR0 CORP</stp>
        <stp>Ticker</stp>
        <stp>[USHY_Model_vs_462_04302013.xlsx]Model!R53C5_x0000__x0000_</stp>
        <tr r="E53" s="8"/>
      </tp>
      <tp>
        <v>606.666259765625</v>
        <stp/>
        <stp>##V3_BDPV12</stp>
        <stp>59870XAB6 CORP</stp>
        <stp>SPREAD_TO_TSY_BID</stp>
        <stp>[USHY_Model_vs_462_04302013.xlsx]Model!R83C17_x0000__x0000_</stp>
        <stp>PX_BID</stp>
        <stp>104</stp>
        <tr r="Q83" s="8"/>
      </tp>
      <tp>
        <v>337.59512329101562</v>
        <stp/>
        <stp>##V3_BDPV12</stp>
        <stp>36159RAE3 CORP</stp>
        <stp>SPREAD_TO_TSY_BID</stp>
        <stp>[USHY_Model_vs_462_04302013.xlsx]Scraps!R20C16_x0000__x0000_</stp>
        <stp>PX_BID</stp>
        <stp>110.75</stp>
        <tr r="P20" s="11"/>
      </tp>
      <tp>
        <v>2.1905415208819417</v>
        <stp/>
        <stp>##V3_BDPV12</stp>
        <stp>06846NAC8 CORP</stp>
        <stp>DUR_ADJ_BID</stp>
        <stp>[USHY_Model_vs_462_04302013.xlsx]Scraps!R11C17_x0000__x0000_</stp>
        <stp>PX_BID</stp>
        <stp>109.27</stp>
        <tr r="Q11" s="11"/>
      </tp>
      <tp>
        <v>5.82368638079621</v>
        <stp/>
        <stp>##V3_BDPV12</stp>
        <stp>29273VAC4 CORP</stp>
        <stp>DUR_ADJ_BID</stp>
        <stp>[USHY_Model_vs_462_04302013.xlsx]Model!R52C18_x0000__x0000_</stp>
        <stp>PX_BID</stp>
        <stp>117</stp>
        <tr r="R52" s="8"/>
      </tp>
      <tp>
        <v>4.7620450999999999</v>
        <stp/>
        <stp>##V3_BDPV12</stp>
        <stp>29273VAC4 CORP</stp>
        <stp>YLD_CNV_BID</stp>
        <stp>[USHY_Model_vs_462_04302013.xlsx]Model!R52C16_x0000__x0000_</stp>
        <stp>PX_BID</stp>
        <stp>117</stp>
        <tr r="P52" s="8"/>
      </tp>
      <tp>
        <v>5.0006668999999997</v>
        <stp/>
        <stp>##V3_BDPV12</stp>
        <stp>06846NAC8 CORP</stp>
        <stp>YLD_CNV_BID</stp>
        <stp>[USHY_Model_vs_462_04302013.xlsx]Scraps!R11C15_x0000__x0000_</stp>
        <stp>PX_BID</stp>
        <stp>109.27</stp>
        <tr r="O11" s="11"/>
      </tp>
      <tp>
        <v>2.8275677864710698</v>
        <stp/>
        <stp>##V3_BDPV12</stp>
        <stp>12543DAQ3 CORP</stp>
        <stp>DUR_ADJ_BID</stp>
        <stp>[USHY_Model_vs_462_04302013.xlsx]Model!R45C18_x0000__x0000_</stp>
        <stp>PX_BID</stp>
        <stp>112.05</stp>
        <tr r="R45" s="8"/>
      </tp>
      <tp>
        <v>4.2579353469737544</v>
        <stp/>
        <stp>##V3_BDPV12</stp>
        <stp>12545DAB4 CORP</stp>
        <stp>DUR_ADJ_BID</stp>
        <stp>[USHY_Model_vs_462_04302013.xlsx]Model!R55C18_x0000__x0000_</stp>
        <stp>PX_BID</stp>
        <stp>106.75</stp>
        <tr r="R55" s="8"/>
      </tp>
      <tp t="s">
        <v>BB</v>
        <stp/>
        <stp>##V3_BDPV12</stp>
        <stp>912909AG3 CORP</stp>
        <stp>RTG_SP_no_watch</stp>
        <stp>[USHY_Model_vs_462_04302013.xlsx]Model!R134C12_x0000__x0000_</stp>
        <tr r="L134" s="8"/>
      </tp>
      <tp>
        <v>0.2610602586037083</v>
        <stp/>
        <stp>##V3_BDPV12</stp>
        <stp>59870XAB6 CORP</stp>
        <stp>CNVX_BID</stp>
        <stp>[USHY_Model_vs_462_04302013.xlsx]Model!R83C20_x0000__x0000_</stp>
        <stp>PX_BID</stp>
        <stp>104</stp>
        <tr r="T83" s="8"/>
      </tp>
      <tp t="s">
        <v>B+</v>
        <stp/>
        <stp>##V3_BDPV12</stp>
        <stp>36159RAE3 CORP</stp>
        <stp>RTG_SP_no_watch</stp>
        <stp>[USHY_Model_vs_462_04302013.xlsx]Scraps!R20C12_x0000__x0000_</stp>
        <tr r="L20" s="11"/>
      </tp>
      <tp t="s">
        <v>#N/A Invalid Security</v>
        <stp/>
        <stp>##V3_BDPV12</stp>
        <stp>REYNOL EQUITY</stp>
        <stp>CUR_MKT_CAP</stp>
        <stp>[USHY_Model_vs_462_04302013.xlsx]Model!R103C32_x0000__x0000_</stp>
        <tr r="AF103" s="8"/>
      </tp>
      <tp>
        <v>661.55926513671875</v>
        <stp/>
        <stp>##V3_BDPV12</stp>
        <stp>63934EAM0 CORP</stp>
        <stp>SPREAD_TO_TSY_BID</stp>
        <stp>[USHY_Model_vs_462_04302013.xlsx]Model!R92C17_x0000__x0000_</stp>
        <stp>PX_BID</stp>
        <stp>104</stp>
        <tr r="Q92" s="8"/>
      </tp>
      <tp t="s">
        <v>ATK</v>
        <stp/>
        <stp>##V3_BDPV12</stp>
        <stp>018804AP9 CORP</stp>
        <stp>Ticker</stp>
        <stp>[USHY_Model_vs_462_04302013.xlsx]Model!R21C5_x0000__x0000_</stp>
        <tr r="E21" s="8"/>
      </tp>
      <tp>
        <v>-0.67682407353126217</v>
        <stp/>
        <stp>##V3_BDPV12</stp>
        <stp>87612BAJ1 CORP</stp>
        <stp>CNVX_OAS_BID</stp>
        <stp>[USHY_Model_vs_462_04302013.xlsx]Model!R94C19_x0000__x0000_</stp>
        <stp>PX_BID</stp>
        <stp>111.5</stp>
        <tr r="S94" s="8"/>
      </tp>
      <tp t="s">
        <v>NRG</v>
        <stp/>
        <stp>##V3_BDPV12</stp>
        <stp>629377BJ0 CORP</stp>
        <stp>Ticker</stp>
        <stp>[USHY_Model_vs_462_04302013.xlsx]Model!R95C5_x0000__x0000_</stp>
        <tr r="E95" s="8"/>
      </tp>
      <tp t="s">
        <v>BRS</v>
        <stp/>
        <stp>##V3_BDPV12</stp>
        <stp>110394AE3 CORP</stp>
        <stp>Ticker</stp>
        <stp>[USHY_Model_vs_462_04302013.xlsx]Model!R28C5_x0000_3</stp>
        <tr r="E28" s="8"/>
      </tp>
      <tp t="s">
        <v>BB-</v>
        <stp/>
        <stp>##V3_BDPV12</stp>
        <stp>81211KAR1 CORP</stp>
        <stp>RTG_SP_no_watch</stp>
        <stp>[USHY_Model_vs_462_04302013.xlsx]Model!R109C12_x0000__x0000_</stp>
        <tr r="L109" s="8"/>
      </tp>
      <tp t="s">
        <v>USD</v>
        <stp/>
        <stp>##V3_BDPV12</stp>
        <stp>82088KAB4 CORP</stp>
        <stp>CRNCY</stp>
        <stp>[USHY_Model_vs_462_04302013.xlsx]Model!R112C7_x0000__x0000_</stp>
        <tr r="G112" s="8"/>
      </tp>
      <tp>
        <v>3.4758388</v>
        <stp/>
        <stp>##V3_BDPV12</stp>
        <stp>125581GQ5 CORP</stp>
        <stp>YLD_CNV_BID</stp>
        <stp>[USHY_Model_vs_462_04302013.xlsx]Model!R40C16_x0000__x0000_</stp>
        <stp>PX_BID</stp>
        <stp>112</stp>
        <tr r="P40" s="8"/>
      </tp>
      <tp>
        <v>4.3208874297460076</v>
        <stp/>
        <stp>##V3_BDPV12</stp>
        <stp>55336TAC9 CORP</stp>
        <stp>DUR_ADJ_BID</stp>
        <stp>[USHY_Model_vs_462_04302013.xlsx]Model!R85C18_x0000__x0000_</stp>
        <stp>PX_BID</stp>
        <stp>109</stp>
        <tr r="R85" s="8"/>
      </tp>
      <tp t="s">
        <v>B-</v>
        <stp/>
        <stp>##V3_BDPV12</stp>
        <stp>90347CAA4 CORP</stp>
        <stp>RTG_SP_no_watch</stp>
        <stp>[USHY_Model_vs_462_04302013.xlsx]Model!R129C12_x0000__x0000_</stp>
        <tr r="L129" s="8"/>
      </tp>
      <tp>
        <v>7.4514233880360869</v>
        <stp/>
        <stp>##V3_BDPV12</stp>
        <stp>125581GQ5 CORP</stp>
        <stp>DUR_ADJ_BID</stp>
        <stp>[USHY_Model_vs_462_04302013.xlsx]Model!R40C18_x0000__x0000_</stp>
        <stp>PX_BID</stp>
        <stp>112</stp>
        <tr r="R40" s="8"/>
      </tp>
      <tp>
        <v>6.8660639999999997</v>
        <stp/>
        <stp>##V3_BDPV12</stp>
        <stp>55336TAC9 CORP</stp>
        <stp>YLD_CNV_BID</stp>
        <stp>[USHY_Model_vs_462_04302013.xlsx]Model!R85C16_x0000__x0000_</stp>
        <stp>PX_BID</stp>
        <stp>109</stp>
        <tr r="P85" s="8"/>
      </tp>
      <tp>
        <v>0.41696291242402939</v>
        <stp/>
        <stp>##V3_BDPV12</stp>
        <stp>29273VAC4 CORP</stp>
        <stp>CNVX_BID</stp>
        <stp>[USHY_Model_vs_462_04302013.xlsx]Model!R52C20_x0000__x0000_</stp>
        <stp>PX_BID</stp>
        <stp>117</stp>
        <tr r="T52" s="8"/>
      </tp>
      <tp>
        <v>330.86563110351562</v>
        <stp/>
        <stp>##V3_BDPV12</stp>
        <stp>428040CG2 CORP</stp>
        <stp>SPREAD_TO_TSY_BID</stp>
        <stp>[USHY_Model_vs_462_04302013.xlsx]Model!R67C17_x0000__x0000_</stp>
        <stp>PX_BID</stp>
        <stp>113</stp>
        <tr r="Q67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Weightings by Yield Buckets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H0A0</c:v>
                </c:pt>
              </c:strCache>
            </c:strRef>
          </c:tx>
          <c:dLbls>
            <c:dLbl>
              <c:idx val="0"/>
              <c:layout>
                <c:manualLayout>
                  <c:x val="-3.4525277435265102E-2"/>
                  <c:y val="1.4911458810323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0830250719276599E-2"/>
                  <c:y val="-3.2308160755701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982737361282372E-2"/>
                  <c:y val="-9.94097254021593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8914919852034526E-2"/>
                  <c:y val="-1.9881945080431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7542129058775232E-2"/>
                  <c:y val="1.7396701945377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9.8643649815042551E-3"/>
                  <c:y val="-2.2367188215485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1237155774763666E-2"/>
                  <c:y val="2.4852431350539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9.8643649815043158E-3"/>
                  <c:y val="-2.2367188215485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Sheet4!$B$2:$L$2</c:f>
              <c:numCache>
                <c:formatCode>0%</c:formatCode>
                <c:ptCount val="11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9.9999999999999992E-2</c:v>
                </c:pt>
                <c:pt idx="9">
                  <c:v>0.10999999999999999</c:v>
                </c:pt>
                <c:pt idx="10">
                  <c:v>999999</c:v>
                </c:pt>
              </c:numCache>
            </c:numRef>
          </c:cat>
          <c:val>
            <c:numRef>
              <c:f>Sheet4!$B$3:$L$3</c:f>
              <c:numCache>
                <c:formatCode>0.00%</c:formatCode>
                <c:ptCount val="11"/>
                <c:pt idx="0">
                  <c:v>2.94098E-2</c:v>
                </c:pt>
                <c:pt idx="1">
                  <c:v>6.7800899999999956E-2</c:v>
                </c:pt>
                <c:pt idx="2">
                  <c:v>0.13182399999999997</c:v>
                </c:pt>
                <c:pt idx="3">
                  <c:v>0.20403380000000002</c:v>
                </c:pt>
                <c:pt idx="4">
                  <c:v>0.18431940000000022</c:v>
                </c:pt>
                <c:pt idx="5">
                  <c:v>0.12937030000000005</c:v>
                </c:pt>
                <c:pt idx="6">
                  <c:v>7.9317999999999986E-2</c:v>
                </c:pt>
                <c:pt idx="7">
                  <c:v>5.3209000000000006E-2</c:v>
                </c:pt>
                <c:pt idx="8">
                  <c:v>3.2477099999999995E-2</c:v>
                </c:pt>
                <c:pt idx="9">
                  <c:v>1.4943800000000002E-2</c:v>
                </c:pt>
                <c:pt idx="10">
                  <c:v>5.9803399999999972E-2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Mod Port</c:v>
                </c:pt>
              </c:strCache>
            </c:strRef>
          </c:tx>
          <c:dLbls>
            <c:dLbl>
              <c:idx val="4"/>
              <c:layout>
                <c:manualLayout>
                  <c:x val="-5.0772626931567331E-2"/>
                  <c:y val="-5.2840151192176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9.9409725402158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2426215675269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Sheet4!$B$2:$L$2</c:f>
              <c:numCache>
                <c:formatCode>0%</c:formatCode>
                <c:ptCount val="11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6.0000000000000005E-2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9.9999999999999992E-2</c:v>
                </c:pt>
                <c:pt idx="9">
                  <c:v>0.10999999999999999</c:v>
                </c:pt>
                <c:pt idx="10">
                  <c:v>999999</c:v>
                </c:pt>
              </c:numCache>
            </c:numRef>
          </c:cat>
          <c:val>
            <c:numRef>
              <c:f>Sheet4!$B$4:$L$4</c:f>
              <c:numCache>
                <c:formatCode>0.00%</c:formatCode>
                <c:ptCount val="11"/>
                <c:pt idx="0">
                  <c:v>0</c:v>
                </c:pt>
                <c:pt idx="1">
                  <c:v>2.5124190833149204E-2</c:v>
                </c:pt>
                <c:pt idx="2">
                  <c:v>0.19506788265216835</c:v>
                </c:pt>
                <c:pt idx="3">
                  <c:v>0.25080756791838194</c:v>
                </c:pt>
                <c:pt idx="4">
                  <c:v>0.25753971371865131</c:v>
                </c:pt>
                <c:pt idx="5">
                  <c:v>0.10957426528356837</c:v>
                </c:pt>
                <c:pt idx="6">
                  <c:v>8.9202762147368914E-2</c:v>
                </c:pt>
                <c:pt idx="7">
                  <c:v>1.2561928143932227E-2</c:v>
                </c:pt>
                <c:pt idx="8">
                  <c:v>2.8228361562738318E-2</c:v>
                </c:pt>
                <c:pt idx="9">
                  <c:v>1.4992043085010866E-2</c:v>
                </c:pt>
                <c:pt idx="10">
                  <c:v>9.9310451895566979E-3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51424"/>
        <c:axId val="350713344"/>
      </c:lineChart>
      <c:catAx>
        <c:axId val="350551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50713344"/>
        <c:crosses val="autoZero"/>
        <c:auto val="1"/>
        <c:lblAlgn val="ctr"/>
        <c:lblOffset val="100"/>
        <c:noMultiLvlLbl val="0"/>
      </c:catAx>
      <c:valAx>
        <c:axId val="350713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05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5</xdr:row>
      <xdr:rowOff>52386</xdr:rowOff>
    </xdr:from>
    <xdr:to>
      <xdr:col>14</xdr:col>
      <xdr:colOff>161925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-Yang Tan" refreshedDate="41269.617266782407" createdVersion="4" refreshedVersion="4" minRefreshableVersion="3" recordCount="444">
  <cacheSource type="worksheet">
    <worksheetSource ref="E6:AB500" sheet="Model"/>
  </cacheSource>
  <cacheFields count="23">
    <cacheField name="Ticker" numFmtId="0">
      <sharedItems containsBlank="1" count="129">
        <s v="ACCO"/>
        <s v="ACI"/>
        <s v="ACMP"/>
        <s v="AIG"/>
        <s v="AKS"/>
        <s v="ALBHSA"/>
        <s v="ALLY"/>
        <s v="ALR"/>
        <s v="ALUFP"/>
        <s v="AMGFIN"/>
        <s v="AMSIND"/>
        <s v="ANR"/>
        <s v="APAM"/>
        <s v="APL"/>
        <s v="APU"/>
        <s v="ARII"/>
        <s v="ARS"/>
        <s v="ATK"/>
        <s v="BAS"/>
        <s v="BBG"/>
        <s v="BEAV"/>
        <s v="BLL"/>
        <s v="BRY"/>
        <s v="BZ"/>
        <s v="BZH"/>
        <s v="CAR"/>
        <s v="CCK"/>
        <s v="CCMO"/>
        <s v="CCO"/>
        <s v="CHK"/>
        <s v="CHRYGR"/>
        <s v="CHTR"/>
        <s v="CIT"/>
        <s v="CLD"/>
        <s v="CPN"/>
        <s v="CTV"/>
        <s v="CVGI"/>
        <s v="CXO"/>
        <s v="CZR"/>
        <s v="DAL"/>
        <s v="DISH"/>
        <s v="DNR"/>
        <s v="EPENEG"/>
        <s v="ETE"/>
        <s v="F"/>
        <s v="FDC"/>
        <s v="FIS"/>
        <s v="FLI"/>
        <s v="FMGAU"/>
        <s v="FSL"/>
        <s v="FTR"/>
        <s v="GAFP"/>
        <s v="GE"/>
        <s v="GT"/>
        <s v="HCA"/>
        <s v="HEP"/>
        <s v="HILCRP"/>
        <s v="HLX"/>
        <s v="HNDLIN"/>
        <s v="HOLX"/>
        <s v="HOS"/>
        <s v="HTZ"/>
        <s v="HUN"/>
        <s v="HXN"/>
        <s v="IEP"/>
        <s v="IKB"/>
        <s v="INTEL"/>
        <s v="IRM"/>
        <s v="ISLE"/>
        <s v="JAH"/>
        <s v="JBSSBZ"/>
        <s v="KBH"/>
        <s v="KCI"/>
        <s v="LAMR"/>
        <s v="LCC"/>
        <s v="LIBMUT"/>
        <s v="LINE"/>
        <s v="LLOYDS"/>
        <s v="MCRON"/>
        <s v="MGM"/>
        <s v="MOMENT"/>
        <s v="MTH"/>
        <s v="MTNA"/>
        <s v="MWA"/>
        <s v="NAV"/>
        <s v="NCR"/>
        <s v="NGLS"/>
        <s v="NRG"/>
        <s v="OGXPBZ"/>
        <s v="OI"/>
        <s v="PCS"/>
        <s v="PDCN"/>
        <s v="PKDY"/>
        <s v="PNK"/>
        <s v="POST"/>
        <s v="PPO"/>
        <s v="PXP"/>
        <s v="REYNOL"/>
        <s v="S"/>
        <s v="SAIVST"/>
        <s v="SATS"/>
        <s v="SDSINC"/>
        <s v="SEE"/>
        <s v="SFD"/>
        <s v="SFY"/>
        <s v="SHAEFF"/>
        <s v="SHEAHM"/>
        <s v="SIDE"/>
        <s v="SLMA"/>
        <s v="SPF"/>
        <s v="SPH"/>
        <s v="TDG"/>
        <s v="TEX"/>
        <s v="TGI"/>
        <s v="TXI"/>
        <s v="TXU"/>
        <s v="UAL"/>
        <s v="URI"/>
        <s v="USG"/>
        <s v="VEDLN"/>
        <s v="WIN"/>
        <s v="WYNN"/>
        <s v="X"/>
        <m/>
        <s v="FST" u="1"/>
        <s v="HOV" u="1"/>
        <s v="VSAT" u="1"/>
        <s v="NRGY" u="1"/>
        <s v="JCP" u="1"/>
      </sharedItems>
    </cacheField>
    <cacheField name="ISSUER" numFmtId="0">
      <sharedItems containsBlank="1"/>
    </cacheField>
    <cacheField name="CRNCY" numFmtId="0">
      <sharedItems containsBlank="1"/>
    </cacheField>
    <cacheField name="Ctry of Risk" numFmtId="0">
      <sharedItems containsBlank="1"/>
    </cacheField>
    <cacheField name="CPN" numFmtId="0">
      <sharedItems containsString="0" containsBlank="1" containsNumber="1" minValue="4.5" maxValue="13"/>
    </cacheField>
    <cacheField name="Maturity" numFmtId="0">
      <sharedItems containsBlank="1"/>
    </cacheField>
    <cacheField name="Moodys" numFmtId="0">
      <sharedItems containsBlank="1"/>
    </cacheField>
    <cacheField name="S&amp;P" numFmtId="0">
      <sharedItems containsBlank="1"/>
    </cacheField>
    <cacheField name="Eq MktCap" numFmtId="0">
      <sharedItems containsString="0" containsBlank="1" containsNumber="1" minValue="0" maxValue="217699.796875"/>
    </cacheField>
    <cacheField name="Price" numFmtId="0">
      <sharedItems containsString="0" containsBlank="1" containsNumber="1" minValue="47.5" maxValue="149.125"/>
    </cacheField>
    <cacheField name="YTW" numFmtId="0">
      <sharedItems containsString="0" containsBlank="1" containsNumber="1" minValue="2.4896527000000002E-2" maxValue="0.19114453000000001"/>
    </cacheField>
    <cacheField name="Spread" numFmtId="0">
      <sharedItems containsString="0" containsBlank="1" containsNumber="1" minValue="2.5" maxValue="1813.74951171875"/>
    </cacheField>
    <cacheField name="Duration" numFmtId="0">
      <sharedItems containsString="0" containsBlank="1" containsNumber="1" minValue="7.2419439228597754E-2" maxValue="13.789942091421118"/>
    </cacheField>
    <cacheField name="Sprd Cvx" numFmtId="43">
      <sharedItems containsBlank="1" containsMixedTypes="1" containsNumber="1" minValue="-4.3666296871604589" maxValue="3.1964741025432772"/>
    </cacheField>
    <cacheField name="Convx" numFmtId="43">
      <sharedItems containsString="0" containsBlank="1" containsNumber="1" minValue="4.1023082165268484E-4" maxValue="3.0908851231930514"/>
    </cacheField>
    <cacheField name="Nx Call Dt" numFmtId="0">
      <sharedItems containsBlank="1"/>
    </cacheField>
    <cacheField name="Nx Call Px" numFmtId="0">
      <sharedItems containsBlank="1" containsMixedTypes="1" containsNumber="1" minValue="100" maxValue="107.5"/>
    </cacheField>
    <cacheField name="INT_Acc" numFmtId="43">
      <sharedItems containsString="0" containsBlank="1" containsNumber="1" minValue="0.16250000000000001" maxValue="5.7581521699999998"/>
    </cacheField>
    <cacheField name="Dirty Px" numFmtId="43">
      <sharedItems containsString="0" containsBlank="1" containsNumber="1" minValue="49.030555560000003" maxValue="150.37315217"/>
    </cacheField>
    <cacheField name="FX" numFmtId="43">
      <sharedItems containsString="0" containsBlank="1" containsNumber="1" minValue="1" maxValue="1.6120000000000001"/>
    </cacheField>
    <cacheField name="MV in USD" numFmtId="164">
      <sharedItems containsString="0" containsBlank="1" containsNumber="1" minValue="0" maxValue="2638333.3332500001"/>
    </cacheField>
    <cacheField name="Weight" numFmtId="10">
      <sharedItems containsString="0" containsBlank="1" containsNumber="1" minValue="0" maxValue="2.6274384541775601E-2"/>
    </cacheField>
    <cacheField name="Dur Contr" numFmtId="43">
      <sharedItems containsString="0" containsBlank="1" containsNumber="1" minValue="0" maxValue="0.33348203178441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s v="MEAD PROD/ACCO BRANDS"/>
    <s v="USD"/>
    <s v="US"/>
    <n v="6.75"/>
    <s v="4/30/2020"/>
    <s v="B1"/>
    <s v="B+"/>
    <n v="822.3299560546875"/>
    <n v="105"/>
    <n v="5.7935537999999995E-2"/>
    <n v="473.37506103515625"/>
    <n v="5.0863052725618809"/>
    <n v="-9.3275969054131713E-2"/>
    <n v="0.31651325856506723"/>
    <s v="4/30/2017"/>
    <n v="103.37500000000001"/>
    <n v="1.125"/>
    <n v="106.125"/>
    <n v="1"/>
    <n v="636750"/>
    <n v="6.3412056945688113E-3"/>
    <n v="3.2253307958684772E-2"/>
  </r>
  <r>
    <x v="1"/>
    <s v="ARCH COAL INC"/>
    <s v="USD"/>
    <s v="US"/>
    <n v="7.25"/>
    <s v="10/1/2020"/>
    <s v="B3"/>
    <s v="B-"/>
    <n v="1575.0987548828125"/>
    <n v="91.228999999999999"/>
    <n v="8.8333283999999998E-2"/>
    <n v="747.912109375"/>
    <n v="5.6098762405731799"/>
    <n v="0.39904305422168723"/>
    <n v="0.40312784813976038"/>
    <s v="10/1/2015"/>
    <n v="103.62500000000001"/>
    <n v="1.8125"/>
    <n v="93.041499999999999"/>
    <n v="1"/>
    <n v="488467.875"/>
    <n v="4.8645076883610935E-3"/>
    <n v="2.7289286103022461E-2"/>
  </r>
  <r>
    <x v="2"/>
    <s v="ACCESS MIDSTREAM PARTNER"/>
    <s v="USD"/>
    <s v="US"/>
    <n v="4.875"/>
    <s v="5/15/2023"/>
    <s v="Ba3"/>
    <s v="BB-"/>
    <n v="5353.8994140625"/>
    <n v="102"/>
    <n v="4.5730481599999998E-2"/>
    <n v="317.92520141601562"/>
    <n v="6.5421038539285847"/>
    <n v="-0.43341117327330786"/>
    <n v="0.50884656892715296"/>
    <s v="12/15/2017"/>
    <n v="102.438"/>
    <n v="0.16250000000000001"/>
    <n v="102.16249999999999"/>
    <n v="1"/>
    <n v="664056.25"/>
    <n v="6.6131405952320537E-3"/>
    <n v="4.3263852574639196E-2"/>
  </r>
  <r>
    <x v="3"/>
    <s v="AMERICAN INTL GROUP"/>
    <s v="GBP"/>
    <s v="US"/>
    <n v="8.625"/>
    <s v="5/22/2038"/>
    <s v="Baa2"/>
    <s v="BBB"/>
    <n v="52069.26171875"/>
    <n v="120.913"/>
    <n v="4.2436022730039907E-2"/>
    <n v="323.31924438476562"/>
    <n v="4.3987644190188595"/>
    <n v="0.24688820773194348"/>
    <n v="0.23800414079408294"/>
    <s v="5/22/2018"/>
    <n v="100"/>
    <n v="0.92921271000000005"/>
    <n v="121.84221271"/>
    <n v="1.6120000000000001"/>
    <n v="2553325.4095507604"/>
    <n v="2.5427815668834744E-2"/>
    <n v="0.11185097081744051"/>
  </r>
  <r>
    <x v="4"/>
    <s v="AK STEEL CORP"/>
    <s v="USD"/>
    <s v="US"/>
    <n v="7.625"/>
    <s v="5/15/2020"/>
    <s v="B3"/>
    <s v="B-"/>
    <n v="627.99774169921875"/>
    <n v="90.906999999999996"/>
    <n v="9.3567374999999994E-2"/>
    <n v="807.59014892578125"/>
    <n v="5.3734109815578508"/>
    <n v="0.36482557409015054"/>
    <n v="0.36763108737701217"/>
    <s v="5/15/2015"/>
    <n v="103.813"/>
    <n v="0.97430556000000001"/>
    <n v="91.881305560000001"/>
    <n v="1"/>
    <n v="505347.18058000004"/>
    <n v="5.0326037208138037E-3"/>
    <n v="2.7042248099249794E-2"/>
  </r>
  <r>
    <x v="5"/>
    <s v="ALBEA BEAUTY HOLDINGS SA"/>
    <s v="USD"/>
    <s v="FR"/>
    <n v="8.375"/>
    <s v="11/1/2019"/>
    <s v="B2"/>
    <s v="#N/A N/A"/>
    <n v="0"/>
    <n v="103.625"/>
    <n v="7.5904935000000007E-2"/>
    <n v="664.033935546875"/>
    <n v="4.5215489937855278"/>
    <n v="0.15578757235778637"/>
    <n v="0.25612595809293365"/>
    <s v="11/1/2015"/>
    <n v="106.28100000000001"/>
    <n v="1.41909722"/>
    <n v="105.04409722"/>
    <n v="1"/>
    <n v="525220.48609999998"/>
    <n v="5.2305161167829116E-3"/>
    <n v="2.365003488481876E-2"/>
  </r>
  <r>
    <x v="6"/>
    <s v="ALLY FINANCIAL INC"/>
    <s v="USD"/>
    <s v="US"/>
    <n v="8"/>
    <s v="11/1/2031"/>
    <s v="B1"/>
    <s v="B+"/>
    <n v="0"/>
    <n v="126.75"/>
    <n v="5.6695501000000002E-2"/>
    <n v="338.15045166015625"/>
    <n v="10.602208735455305"/>
    <n v="1.6497175677799509"/>
    <n v="1.5939600811560883"/>
    <s v="#N/A Field Not Applicable"/>
    <s v="#N/A Field Not Applicable"/>
    <n v="1.3333333300000001"/>
    <n v="128.08333332999999"/>
    <n v="1"/>
    <n v="576374.999985"/>
    <n v="5.7399488529438249E-3"/>
    <n v="6.0856135869747675E-2"/>
  </r>
  <r>
    <x v="7"/>
    <s v="ALERE INC"/>
    <s v="USD"/>
    <s v="US"/>
    <n v="7.25"/>
    <s v="7/1/2018"/>
    <s v="B3"/>
    <s v="B-"/>
    <n v="1518.5264892578125"/>
    <n v="100.625"/>
    <n v="7.081965409999999E-2"/>
    <n v="642.0032958984375"/>
    <n v="3.741719567777988"/>
    <n v="-7.4195587462390397E-2"/>
    <n v="0.1706762818708521"/>
    <s v="12/15/2015"/>
    <n v="103.62500000000001"/>
    <n v="0.40277777999999997"/>
    <n v="101.02777777999999"/>
    <n v="1"/>
    <n v="505138.8888999999"/>
    <n v="5.0305294053252314E-3"/>
    <n v="1.8822830312187983E-2"/>
  </r>
  <r>
    <x v="7"/>
    <s v="ALERE INC"/>
    <s v="USD"/>
    <s v="US"/>
    <n v="8.625"/>
    <s v="10/1/2018"/>
    <s v="Caa1"/>
    <s v="CCC+"/>
    <n v="1518.5264892578125"/>
    <n v="101.25"/>
    <n v="8.2240251E-2"/>
    <n v="769.4373779296875"/>
    <n v="3.0936125492349156"/>
    <n v="-0.3067733172563209"/>
    <n v="0.12047212239596369"/>
    <s v="10/1/2014"/>
    <n v="104.313"/>
    <n v="2.15625"/>
    <n v="103.40625"/>
    <n v="1"/>
    <n v="258515.62500000003"/>
    <n v="2.5744809633058744E-3"/>
    <n v="7.9644466158494479E-3"/>
  </r>
  <r>
    <x v="8"/>
    <s v="ALCATEL-LUCENT USA INC"/>
    <s v="USD"/>
    <s v="US"/>
    <n v="6.45"/>
    <s v="3/15/2029"/>
    <s v="WR"/>
    <s v="CCC+"/>
    <n v="0"/>
    <n v="73.56"/>
    <n v="9.7208327000000011E-2"/>
    <n v="758.68621826171875"/>
    <n v="8.585451221430219"/>
    <n v="1.1257748087324975"/>
    <n v="1.0967346619102007"/>
    <s v="#N/A Field Not Applicable"/>
    <s v="#N/A Field Not Applicable"/>
    <n v="1.8991666700000001"/>
    <n v="75.459166670000002"/>
    <n v="1"/>
    <n v="377295.83334999997"/>
    <n v="3.757378071419089E-3"/>
    <n v="3.2258786152640141E-2"/>
  </r>
  <r>
    <x v="9"/>
    <s v="SPRINGLEAF FINANCE CORP"/>
    <s v="USD"/>
    <s v="US"/>
    <n v="6.9"/>
    <s v="12/15/2017"/>
    <s v="Caa1"/>
    <s v="CCC"/>
    <n v="0"/>
    <n v="89.5"/>
    <n v="9.6112360999999993E-2"/>
    <n v="885.51116943359375"/>
    <n v="4.0274105338128416"/>
    <n v="0.20023845910939253"/>
    <n v="0.19842295576748054"/>
    <s v="#N/A Field Not Applicable"/>
    <s v="#N/A Field Not Applicable"/>
    <n v="0.30666666999999997"/>
    <n v="89.806666669999998"/>
    <n v="1"/>
    <n v="606195.00002250005"/>
    <n v="6.0369174498026189E-3"/>
    <n v="2.4313144929093623E-2"/>
  </r>
  <r>
    <x v="10"/>
    <s v="AMSTED INDUSTRIES"/>
    <s v="USD"/>
    <s v="US"/>
    <n v="8.125"/>
    <s v="3/15/2018"/>
    <s v="B1"/>
    <s v="BB-"/>
    <n v="0"/>
    <n v="104.375"/>
    <n v="6.5832550000000004E-2"/>
    <n v="615.65460205078125"/>
    <n v="2.7413634658904593"/>
    <n v="-0.50226673426849833"/>
    <n v="9.4828568906160093E-2"/>
    <s v="3/15/2014"/>
    <n v="104.063"/>
    <n v="2.39236111"/>
    <n v="106.76736111"/>
    <n v="1"/>
    <n v="747371.52777000004"/>
    <n v="7.4428529059343803E-3"/>
    <n v="2.0403565038325151E-2"/>
  </r>
  <r>
    <x v="11"/>
    <s v="ALPHA NATURAL RESOURCES"/>
    <s v="USD"/>
    <s v="US"/>
    <n v="6.25"/>
    <s v="6/1/2021"/>
    <s v="B2"/>
    <s v="B+"/>
    <n v="2107.968505859375"/>
    <n v="92.875"/>
    <n v="7.4012153999999997E-2"/>
    <n v="591.8740234375"/>
    <n v="6.3241618161872095"/>
    <n v="0.30328802526856291"/>
    <n v="0.4978888477146014"/>
    <s v="6/1/2016"/>
    <n v="103.12500000000001"/>
    <n v="0.52083332999999998"/>
    <n v="93.395833330000002"/>
    <n v="1"/>
    <n v="490328.12498249998"/>
    <n v="4.8830333699980783E-3"/>
    <n v="3.0881093185709797E-2"/>
  </r>
  <r>
    <x v="12"/>
    <s v="APERAM"/>
    <s v="USD"/>
    <s v="LU"/>
    <n v="7.375"/>
    <s v="4/1/2016"/>
    <s v="B3"/>
    <s v="B+"/>
    <n v="890.93768310546875"/>
    <n v="93.75"/>
    <n v="9.6532184000000007E-2"/>
    <n v="921.77587890625"/>
    <n v="2.7506361912069264"/>
    <n v="9.4901363887034795E-2"/>
    <n v="9.4956359753029254E-2"/>
    <s v="10/1/2013"/>
    <n v="103.688"/>
    <n v="1.84375"/>
    <n v="95.59375"/>
    <n v="1"/>
    <n v="477968.75"/>
    <n v="4.759949995015212E-3"/>
    <n v="1.309289072462407E-2"/>
  </r>
  <r>
    <x v="13"/>
    <s v="ATLAS PIPELINE LP/FIN CO"/>
    <s v="USD"/>
    <s v="US"/>
    <n v="6.625"/>
    <s v="10/1/2020"/>
    <s v="B2"/>
    <s v="B+"/>
    <n v="1994.5177001953125"/>
    <n v="104.375"/>
    <n v="5.7188838999999998E-2"/>
    <n v="478.76138305664062"/>
    <n v="4.6857178305351477"/>
    <n v="-0.31475679529579059"/>
    <n v="0.26878011433538002"/>
    <s v="10/1/2016"/>
    <n v="103.313"/>
    <n v="1.7114583299999999"/>
    <n v="106.08645833"/>
    <n v="1"/>
    <n v="636518.74997999996"/>
    <n v="6.3389027437345848E-3"/>
    <n v="2.9702309612345313E-2"/>
  </r>
  <r>
    <x v="14"/>
    <s v="AMERIGAS FINANCE LLC/COR"/>
    <s v="USD"/>
    <s v="US"/>
    <n v="6.75"/>
    <s v="5/20/2020"/>
    <s v="Ba2"/>
    <s v="#N/A N/A"/>
    <n v="3531.08349609375"/>
    <n v="110.85"/>
    <n v="4.2138834999999999E-2"/>
    <n v="375.32034301757812"/>
    <n v="3.0205787235759369"/>
    <n v="-0.4111806024429801"/>
    <n v="0.11149632761414535"/>
    <s v="5/20/2016"/>
    <n v="103.37500000000001"/>
    <n v="0.76875000000000004"/>
    <n v="111.61874999999999"/>
    <n v="1"/>
    <n v="725521.87499999988"/>
    <n v="7.2252586498378329E-3"/>
    <n v="2.1824462550033157E-2"/>
  </r>
  <r>
    <x v="15"/>
    <s v="AMERICAN RAILCAR IND"/>
    <s v="USD"/>
    <s v="US"/>
    <n v="7.5"/>
    <s v="3/1/2014"/>
    <s v="B3"/>
    <s v="B+"/>
    <n v="662.77532958984375"/>
    <n v="100"/>
    <n v="7.3170731700000005E-2"/>
    <n v="724.60894775390625"/>
    <n v="0.16465863458362459"/>
    <n v="-1.5438805348318569"/>
    <n v="5.4224933703109148E-4"/>
    <s v="1/28/2013"/>
    <n v="101.87500000000001"/>
    <n v="2.5"/>
    <n v="102.5"/>
    <n v="1"/>
    <n v="424349.99999999994"/>
    <n v="4.2259766572285426E-3"/>
    <n v="6.9584354616152196E-4"/>
  </r>
  <r>
    <x v="16"/>
    <s v="ALERIS INTL INC"/>
    <s v="USD"/>
    <s v="US"/>
    <n v="7.625"/>
    <s v="2/15/2018"/>
    <s v="B2"/>
    <s v="B"/>
    <n v="0"/>
    <n v="101.5"/>
    <n v="7.1944849000000005E-2"/>
    <n v="659.43182373046875"/>
    <n v="3.3983330683439852"/>
    <n v="-6.5911958101203427E-2"/>
    <n v="0.14477619734084998"/>
    <s v="2/15/2014"/>
    <n v="105.71900000000001"/>
    <n v="2.8805555599999999"/>
    <n v="104.38055556"/>
    <n v="1"/>
    <n v="782854.16670000006"/>
    <n v="7.796214055586905E-3"/>
    <n v="2.649413203298915E-2"/>
  </r>
  <r>
    <x v="17"/>
    <s v="ALLIANT TECHSYSTEMS INC"/>
    <s v="USD"/>
    <s v="US"/>
    <n v="6.875"/>
    <s v="9/15/2020"/>
    <s v="Ba3"/>
    <s v="BB-"/>
    <n v="2029.18896484375"/>
    <n v="109.875"/>
    <n v="4.1864160000000004E-2"/>
    <n v="383.51885986328125"/>
    <n v="2.4323482335639599"/>
    <n v="-0.46607781974343998"/>
    <n v="7.4545555037720507E-2"/>
    <s v="9/15/2015"/>
    <n v="103.438"/>
    <n v="2.0243055600000002"/>
    <n v="111.89930556"/>
    <n v="1"/>
    <n v="811269.96531"/>
    <n v="8.0791986240383411E-3"/>
    <n v="1.9651424501792036E-2"/>
  </r>
  <r>
    <x v="18"/>
    <s v="BASIC ENERGY SERVICES"/>
    <s v="USD"/>
    <s v="US"/>
    <n v="7.75"/>
    <s v="2/15/2019"/>
    <s v="B2"/>
    <s v="B+"/>
    <n v="487.27047729492187"/>
    <n v="101.35"/>
    <n v="7.3606626999999994E-2"/>
    <n v="676.049560546875"/>
    <n v="3.3866700051969905"/>
    <n v="-0.2299149083202103"/>
    <n v="0.14404886012441886"/>
    <s v="2/15/2015"/>
    <n v="103.87500000000001"/>
    <n v="2.92777778"/>
    <n v="104.27777777999999"/>
    <n v="1"/>
    <n v="782083.33334999997"/>
    <n v="7.7885375533040873E-3"/>
    <n v="2.6377206516125309E-2"/>
  </r>
  <r>
    <x v="19"/>
    <s v="BILL BARRETT CORP"/>
    <s v="USD"/>
    <s v="US"/>
    <n v="7.625"/>
    <s v="10/1/2019"/>
    <s v="B1"/>
    <s v="BB-"/>
    <n v="886.4727783203125"/>
    <n v="106"/>
    <n v="6.1457879E-2"/>
    <n v="542.82666015625"/>
    <n v="3.9060661154537168"/>
    <n v="-0.64441425552221687"/>
    <n v="0.18866043174723138"/>
    <s v="10/1/2015"/>
    <n v="103.813"/>
    <n v="1.90625"/>
    <n v="107.90625"/>
    <n v="1"/>
    <n v="674414.0625"/>
    <n v="6.7162909990141906E-3"/>
    <n v="2.6234276692776122E-2"/>
  </r>
  <r>
    <x v="20"/>
    <s v="B/E AEROSPACE INC"/>
    <s v="USD"/>
    <s v="US"/>
    <n v="6.875"/>
    <s v="10/1/2020"/>
    <s v="Ba2"/>
    <s v="BB"/>
    <n v="5097.33349609375"/>
    <n v="111.75"/>
    <n v="3.5507666E-2"/>
    <n v="319.4503173828125"/>
    <n v="2.4858178699981823"/>
    <n v="-0.30142772531265183"/>
    <n v="7.7461314171692539E-2"/>
    <s v="10/1/2015"/>
    <n v="103.438"/>
    <n v="1.71875"/>
    <n v="113.46875"/>
    <n v="1"/>
    <n v="510609.37500000006"/>
    <n v="5.085008365057278E-3"/>
    <n v="1.2640404662949623E-2"/>
  </r>
  <r>
    <x v="21"/>
    <s v="BALL CORP"/>
    <s v="USD"/>
    <s v="US"/>
    <n v="5.75"/>
    <s v="5/15/2021"/>
    <s v="Ba1"/>
    <s v="BB+"/>
    <n v="6929.49072265625"/>
    <n v="107.76"/>
    <n v="3.8259506999999998E-2"/>
    <n v="345.55230712890625"/>
    <n v="2.6307735630833258"/>
    <n v="-0.69435581103545829"/>
    <n v="8.516549860948662E-2"/>
    <s v="11/15/2015"/>
    <n v="102.87500000000001"/>
    <n v="0.73472221999999998"/>
    <n v="108.49472222"/>
    <n v="1"/>
    <n v="515349.93054500001"/>
    <n v="5.132218161393946E-3"/>
    <n v="1.3501703858971306E-2"/>
  </r>
  <r>
    <x v="22"/>
    <s v="BERRY PETROLEUM CO"/>
    <s v="USD"/>
    <s v="US"/>
    <n v="6.75"/>
    <s v="11/1/2020"/>
    <s v="B1"/>
    <s v="B+"/>
    <n v="1802.113037109375"/>
    <n v="109"/>
    <n v="4.4608802000000003E-2"/>
    <n v="409.48590087890625"/>
    <n v="2.5563016859015102"/>
    <n v="-0.56990016429579904"/>
    <n v="8.1281594877310862E-2"/>
    <s v="11/1/2015"/>
    <n v="103.37500000000001"/>
    <n v="1.125"/>
    <n v="110.125"/>
    <n v="1"/>
    <n v="688281.25"/>
    <n v="6.8543902347309614E-3"/>
    <n v="1.7521889312869604E-2"/>
  </r>
  <r>
    <x v="23"/>
    <s v="BOISE PAPER HDG/CO-ISSR"/>
    <s v="USD"/>
    <s v="US"/>
    <n v="8"/>
    <s v="4/1/2020"/>
    <s v="Ba3"/>
    <s v="BB"/>
    <n v="801.86199951171875"/>
    <n v="111"/>
    <n v="4.5079589999999996E-2"/>
    <n v="420.92965698242187"/>
    <n v="2.0329636998556171"/>
    <n v="-0.30876771028209038"/>
    <n v="5.3464167192151704E-2"/>
    <s v="4/1/2015"/>
    <n v="104.00000000000001"/>
    <n v="2"/>
    <n v="113"/>
    <n v="1"/>
    <n v="762749.99999999988"/>
    <n v="7.5960025811265958E-3"/>
    <n v="1.5442397511439941E-2"/>
  </r>
  <r>
    <x v="24"/>
    <s v="BEAZER HOMES USA"/>
    <s v="USD"/>
    <s v="US"/>
    <n v="8.125"/>
    <s v="6/15/2016"/>
    <s v="Caa3"/>
    <s v="CCC"/>
    <n v="411.34259033203125"/>
    <n v="106.75"/>
    <n v="5.9342115000000001E-2"/>
    <n v="546.014892578125"/>
    <n v="2.9969551145305782"/>
    <n v="0.11117600404377682"/>
    <n v="0.11074791952983939"/>
    <s v="#N/A Field Not Applicable"/>
    <s v="#N/A Field Not Applicable"/>
    <n v="0.36111111000000001"/>
    <n v="107.11111111"/>
    <n v="1"/>
    <n v="642666.66665999999"/>
    <n v="6.400128035074908E-3"/>
    <n v="1.9180896448368286E-2"/>
  </r>
  <r>
    <x v="25"/>
    <s v="AVIS BUDGET CAR RENTAL"/>
    <s v="USD"/>
    <s v="US"/>
    <n v="8.25"/>
    <s v="1/15/2019"/>
    <s v="B2"/>
    <s v="B"/>
    <n v="2091.388427734375"/>
    <n v="111.06100000000001"/>
    <n v="4.0300098699999995E-2"/>
    <n v="378.36056518554687"/>
    <n v="1.6153729820978338"/>
    <n v="-0.14100432525307532"/>
    <n v="3.5610032510483766E-2"/>
    <s v="10/15/2014"/>
    <n v="104.12500000000001"/>
    <n v="3.8041666699999999"/>
    <n v="114.86516667000001"/>
    <n v="1"/>
    <n v="861488.75002500019"/>
    <n v="8.5793127090153087E-3"/>
    <n v="1.3858789955111904E-2"/>
  </r>
  <r>
    <x v="26"/>
    <s v="CROWN AMER/CAP CORP III"/>
    <s v="USD"/>
    <s v="US"/>
    <n v="6.25"/>
    <s v="2/1/2021"/>
    <s v="Ba2"/>
    <s v="BB"/>
    <n v="5289.658203125"/>
    <n v="109.883"/>
    <n v="3.7873201000000002E-2"/>
    <n v="338.27435302734375"/>
    <n v="2.7493227323670206"/>
    <n v="-0.47123769918826086"/>
    <n v="9.425327385178485E-2"/>
    <s v="2/1/2016"/>
    <n v="103.12500000000001"/>
    <n v="2.6041666700000001"/>
    <n v="112.48716666999999"/>
    <n v="1"/>
    <n v="562435.83334999997"/>
    <n v="5.6011327982231247E-3"/>
    <n v="1.5399321729161338E-2"/>
  </r>
  <r>
    <x v="27"/>
    <s v="CLEAR CHANNEL COMMUNICAT"/>
    <s v="USD"/>
    <s v="US"/>
    <n v="9"/>
    <s v="3/1/2021"/>
    <s v="Caa1"/>
    <s v="CCC+"/>
    <n v="282.54986572265625"/>
    <n v="92.275000000000006"/>
    <n v="0.10423300599999999"/>
    <n v="898.93878173828125"/>
    <n v="5.3902965179630673"/>
    <n v="0.37735570253977846"/>
    <n v="0.3919847105704185"/>
    <s v="3/1/2016"/>
    <n v="104.50000000000001"/>
    <n v="3"/>
    <n v="95.275000000000006"/>
    <n v="1"/>
    <n v="333462.50000000006"/>
    <n v="3.3208548157442519E-3"/>
    <n v="1.7900392149967123E-2"/>
  </r>
  <r>
    <x v="27"/>
    <s v="CLEAR CHANNEL COMMUNICAT"/>
    <s v="USD"/>
    <s v="US"/>
    <n v="7.25"/>
    <s v="10/15/2027"/>
    <s v="Ca"/>
    <s v="CCC-"/>
    <n v="282.54986572265625"/>
    <n v="47.5"/>
    <n v="0.17083083899999998"/>
    <n v="1503.2003173828125"/>
    <n v="6.0386328486356406"/>
    <n v="0.62284548931617356"/>
    <n v="0.61793831619148998"/>
    <s v="#N/A Field Not Applicable"/>
    <s v="#N/A Field Not Applicable"/>
    <n v="1.53055556"/>
    <n v="49.030555560000003"/>
    <n v="1"/>
    <n v="343213.88892000006"/>
    <n v="3.4179660257159196E-3"/>
    <n v="2.0639841918408761E-2"/>
  </r>
  <r>
    <x v="28"/>
    <s v="CLEAR CHANNEL WORLDWIDE"/>
    <s v="USD"/>
    <s v="US"/>
    <n v="7.625"/>
    <s v="3/15/2020"/>
    <s v="B3"/>
    <s v="B"/>
    <n v="2461.249267578125"/>
    <n v="101.25"/>
    <n v="7.3279476999999996E-2"/>
    <n v="651.85101318359375"/>
    <n v="4.1539170103117105"/>
    <n v="-5.0210310188046628E-2"/>
    <n v="0.21523210241997809"/>
    <s v="3/15/2015"/>
    <n v="105.71900000000001"/>
    <n v="2.2451388900000002"/>
    <n v="103.49513889000001"/>
    <n v="1"/>
    <n v="543349.47917250008"/>
    <n v="5.4110574188765683E-3"/>
    <n v="2.2477083456044756E-2"/>
  </r>
  <r>
    <x v="29"/>
    <s v="CHESAPEAKE ENERGY CORP"/>
    <s v="USD"/>
    <s v="US"/>
    <n v="6.625"/>
    <s v="8/15/2020"/>
    <s v="Ba3"/>
    <s v="BB-"/>
    <n v="11364.6103515625"/>
    <n v="107.425"/>
    <n v="5.4214900000000003E-2"/>
    <n v="409.20916748046875"/>
    <n v="5.8702699197656347"/>
    <n v="0.43986783273583324"/>
    <n v="0.4297309807851904"/>
    <s v="#N/A Field Not Applicable"/>
    <s v="#N/A Field Not Applicable"/>
    <n v="2.5027777800000002"/>
    <n v="109.92777778"/>
    <n v="1"/>
    <n v="1484025.00003"/>
    <n v="1.4778967854060018E-2"/>
    <n v="8.6756530438871798E-2"/>
  </r>
  <r>
    <x v="30"/>
    <s v="CHRYSLER GP/CG CO-ISSUER"/>
    <s v="USD"/>
    <s v="US"/>
    <n v="8.25"/>
    <s v="6/15/2021"/>
    <s v="B2"/>
    <s v="B"/>
    <n v="4756.5322265625"/>
    <n v="113.61799999999999"/>
    <n v="5.0154751999999997E-2"/>
    <n v="454.14126586914062"/>
    <n v="3.023022075141323"/>
    <n v="-0.28131050705803262"/>
    <n v="0.11236882958234026"/>
    <s v="6/15/2016"/>
    <n v="104.12500000000001"/>
    <n v="0.36666666999999997"/>
    <n v="113.98466667"/>
    <n v="1"/>
    <n v="683908.00002000004"/>
    <n v="6.8108383263258592E-3"/>
    <n v="2.0589314610701653E-2"/>
  </r>
  <r>
    <x v="31"/>
    <s v="CCO HLDGS LLC/CAP CORP"/>
    <s v="USD"/>
    <s v="US"/>
    <n v="7"/>
    <s v="1/15/2019"/>
    <s v="B1"/>
    <s v="BB-"/>
    <n v="7425.86962890625"/>
    <n v="107.25"/>
    <n v="4.7517638000000001E-2"/>
    <n v="458.90863037109375"/>
    <n v="0.96880403494114131"/>
    <n v="-1.5816924043199494"/>
    <n v="1.4471678314912785E-2"/>
    <s v="1/15/2014"/>
    <n v="105.25"/>
    <n v="3.2277777799999998"/>
    <n v="110.47777778"/>
    <n v="1"/>
    <n v="552388.8888999999"/>
    <n v="5.5010782377844011E-3"/>
    <n v="5.3294667932924306E-3"/>
  </r>
  <r>
    <x v="32"/>
    <s v="CIT GROUP INC"/>
    <s v="USD"/>
    <s v="US"/>
    <n v="5.25"/>
    <s v="3/15/2018"/>
    <s v="B1"/>
    <s v="BB-"/>
    <n v="7662.49853515625"/>
    <n v="107.75"/>
    <n v="3.6027041000000003E-2"/>
    <n v="279.32662963867187"/>
    <n v="4.5024063786878727"/>
    <n v="0.24514213509507282"/>
    <n v="0.24242193703279921"/>
    <s v="#N/A Field Not Applicable"/>
    <s v="#N/A Field Not Applicable"/>
    <n v="1.54583333"/>
    <n v="109.29583332999999"/>
    <n v="1"/>
    <n v="1092958.3332999998"/>
    <n v="1.0884450109224021E-2"/>
    <n v="4.9006217600280143E-2"/>
  </r>
  <r>
    <x v="33"/>
    <s v="CLOUD PEAK ENRGY RES/FIN"/>
    <s v="USD"/>
    <s v="US"/>
    <n v="8.5"/>
    <s v="12/15/2019"/>
    <s v="B1"/>
    <s v="BB-"/>
    <n v="1170.121826171875"/>
    <n v="110"/>
    <n v="5.1501846000000004E-2"/>
    <n v="488.50723266601562"/>
    <n v="1.7982585866399123"/>
    <n v="-0.39458893918841681"/>
    <n v="4.2223921450079326E-2"/>
    <s v="12/15/2014"/>
    <n v="104.25000000000001"/>
    <n v="0.37777778000000001"/>
    <n v="110.37777778"/>
    <n v="1"/>
    <n v="551888.88890000002"/>
    <n v="5.4960988850599668E-3"/>
    <n v="9.8834070130811337E-3"/>
  </r>
  <r>
    <x v="34"/>
    <s v="CALPINE CORP"/>
    <s v="USD"/>
    <s v="US"/>
    <n v="7.875"/>
    <s v="7/31/2020"/>
    <s v="B1"/>
    <s v="BB-"/>
    <n v="8305.658203125"/>
    <n v="112"/>
    <n v="4.3662467999999996E-2"/>
    <n v="402.9498291015625"/>
    <n v="2.285350305185466"/>
    <n v="-0.28213800498691066"/>
    <n v="6.7217062182309481E-2"/>
    <s v="7/31/2015"/>
    <n v="103.937"/>
    <n v="3.28125"/>
    <n v="115.28125"/>
    <n v="1"/>
    <n v="778148.4375"/>
    <n v="7.749351084561951E-3"/>
    <n v="1.7709981866092978E-2"/>
  </r>
  <r>
    <x v="35"/>
    <s v="COMMSCOPE INC"/>
    <s v="USD"/>
    <s v="US"/>
    <n v="8.25"/>
    <s v="1/15/2019"/>
    <s v="B3"/>
    <s v="B"/>
    <n v="0"/>
    <n v="109.5"/>
    <n v="5.2194741000000003E-2"/>
    <n v="494.47332763671875"/>
    <n v="1.8144312788553898"/>
    <n v="-0.55652040724928298"/>
    <n v="4.4009784095535166E-2"/>
    <s v="1/15/2015"/>
    <n v="104.12500000000001"/>
    <n v="3.8041666699999999"/>
    <n v="113.30416667"/>
    <n v="1"/>
    <n v="793129.1666900001"/>
    <n v="7.898539753974471E-3"/>
    <n v="1.4331357586894035E-2"/>
  </r>
  <r>
    <x v="36"/>
    <s v="COMMERCIAL VEHICLE GROUP"/>
    <s v="USD"/>
    <s v="US"/>
    <n v="7.875"/>
    <s v="4/15/2019"/>
    <s v="B2"/>
    <s v="B"/>
    <n v="234.65119934082031"/>
    <n v="100.05"/>
    <n v="7.8558824999999999E-2"/>
    <n v="722.5347900390625"/>
    <n v="3.5257396430509069"/>
    <n v="-0.26444377135023517"/>
    <n v="0.15446789091761032"/>
    <s v="4/15/2014"/>
    <n v="105.90600000000001"/>
    <n v="1.6625000000000001"/>
    <n v="101.71249999999999"/>
    <n v="1"/>
    <n v="0"/>
    <n v="0"/>
    <n v="0"/>
  </r>
  <r>
    <x v="37"/>
    <s v="CONCHO RESOURCES INC"/>
    <s v="USD"/>
    <s v="US"/>
    <n v="7"/>
    <s v="1/15/2021"/>
    <s v="B1"/>
    <s v="BB+"/>
    <n v="8251.240234375"/>
    <n v="111.875"/>
    <n v="3.9123546000000002E-2"/>
    <n v="351.65280151367187"/>
    <n v="2.677710062216994"/>
    <n v="-0.32291235121855866"/>
    <n v="9.0415410019438425E-2"/>
    <s v="1/15/2016"/>
    <n v="103.50000000000001"/>
    <n v="3.2277777799999998"/>
    <n v="115.10277778"/>
    <n v="1"/>
    <n v="690616.66668000002"/>
    <n v="6.8776479615474621E-3"/>
    <n v="1.8416347151021837E-2"/>
  </r>
  <r>
    <x v="38"/>
    <s v="CAESARS ENTERTAINMENT OP"/>
    <s v="USD"/>
    <s v="US"/>
    <n v="10"/>
    <s v="12/15/2018"/>
    <s v="#N/A N/A"/>
    <s v="CCC"/>
    <n v="927.31024169921875"/>
    <n v="68.375"/>
    <n v="0.19114453000000001"/>
    <n v="1813.74951171875"/>
    <n v="3.9073978317726419"/>
    <n v="0.20373093309186135"/>
    <n v="0.2048839846136741"/>
    <s v="12/15/2013"/>
    <n v="105.00000000000001"/>
    <n v="0.44444444"/>
    <n v="68.819444439999998"/>
    <n v="1"/>
    <n v="1101111.1110400001"/>
    <n v="1.0965641221326799E-2"/>
    <n v="4.2847122732209038E-2"/>
  </r>
  <r>
    <x v="39"/>
    <s v="DELTA AIR LINES 2002-1G1"/>
    <s v="USD"/>
    <s v="US"/>
    <n v="6.718"/>
    <s v="1/2/2023"/>
    <s v="Ba1"/>
    <s v="BBB"/>
    <n v="9946.0166015625"/>
    <n v="109"/>
    <n v="5.534230978892532E-2"/>
    <n v="376.32424926757812"/>
    <n v="7.1420836271623926"/>
    <n v="0.37911430314234723"/>
    <n v="0.65768049001998419"/>
    <s v="#N/A Field Not Applicable"/>
    <s v="#N/A Field Not Applicable"/>
    <n v="3.3403388899999999"/>
    <n v="112.34033889"/>
    <n v="1"/>
    <n v="1572764.74446"/>
    <n v="1.5662700830446505E-2"/>
    <n v="0.11186431915827479"/>
  </r>
  <r>
    <x v="40"/>
    <s v="DISH DBS CORP"/>
    <s v="USD"/>
    <s v="US"/>
    <n v="7.875"/>
    <s v="9/1/2019"/>
    <s v="Ba2"/>
    <s v="BB-"/>
    <n v="15872.30078125"/>
    <n v="119"/>
    <n v="4.5384408000000001E-2"/>
    <n v="340.31015014648437"/>
    <n v="5.2086124408291035"/>
    <n v="0.34472252956592414"/>
    <n v="0.33865243786174543"/>
    <s v="#N/A Field Not Applicable"/>
    <s v="#N/A Field Not Applicable"/>
    <n v="2.625"/>
    <n v="121.625"/>
    <n v="1"/>
    <n v="608125"/>
    <n v="6.0561377510948691E-3"/>
    <n v="3.1544074433727524E-2"/>
  </r>
  <r>
    <x v="41"/>
    <s v="DENBURY RESOURCES INC"/>
    <s v="USD"/>
    <s v="US"/>
    <n v="6.375"/>
    <s v="8/15/2021"/>
    <s v="B1"/>
    <s v="BB"/>
    <n v="6246.12255859375"/>
    <n v="110.75"/>
    <n v="3.9836613999999999E-2"/>
    <n v="347.82012939453125"/>
    <n v="3.1813534809582502"/>
    <n v="-0.39378904049364793"/>
    <n v="0.12461506985152017"/>
    <s v="8/15/2016"/>
    <n v="103.188"/>
    <n v="2.40833333"/>
    <n v="113.15833333"/>
    <n v="1"/>
    <n v="678949.99998000008"/>
    <n v="6.7614630643120068E-3"/>
    <n v="2.1510604056019639E-2"/>
  </r>
  <r>
    <x v="42"/>
    <s v="EP ENERGY/EP FINANCE INC"/>
    <s v="USD"/>
    <s v="US"/>
    <n v="9.375"/>
    <s v="5/1/2020"/>
    <s v="#N/A N/A"/>
    <s v="B"/>
    <n v="0"/>
    <n v="112.5"/>
    <n v="6.4272111000000007E-2"/>
    <n v="597.63104248046875"/>
    <n v="2.8407932877226405"/>
    <n v="-0.45632663556061398"/>
    <n v="0.10124277644633799"/>
    <s v="5/1/2016"/>
    <n v="104.688"/>
    <n v="1.5625"/>
    <n v="114.0625"/>
    <n v="1"/>
    <n v="570312.5"/>
    <n v="5.6795742013094229E-3"/>
    <n v="1.6134496268202486E-2"/>
  </r>
  <r>
    <x v="43"/>
    <s v="ENERGY TRANSFER EQUITY"/>
    <s v="USD"/>
    <s v="US"/>
    <n v="7.5"/>
    <s v="10/15/2020"/>
    <s v="Ba2"/>
    <s v="BB"/>
    <n v="12637.1962890625"/>
    <n v="115.5"/>
    <n v="5.0651244999999998E-2"/>
    <n v="370.35272216796875"/>
    <n v="5.9459644045259683"/>
    <n v="0.45150828219542244"/>
    <n v="0.44105990075844037"/>
    <s v="#N/A Field Not Applicable"/>
    <s v="#N/A Field Not Applicable"/>
    <n v="1.5833333300000001"/>
    <n v="117.08333333"/>
    <n v="1"/>
    <n v="585416.66665000003"/>
    <n v="5.8299921480274384E-3"/>
    <n v="3.4664925790837041E-2"/>
  </r>
  <r>
    <x v="44"/>
    <s v="FORD MOTOR COMPANY"/>
    <s v="USD"/>
    <s v="US"/>
    <n v="7.4"/>
    <s v="11/1/2046"/>
    <s v="Baa3"/>
    <s v="BB+"/>
    <n v="47277.765625"/>
    <n v="120.18300000000001"/>
    <n v="5.9988553999999999E-2"/>
    <n v="306.43685913085937"/>
    <n v="13.789942091421118"/>
    <n v="3.1964741025432772"/>
    <n v="3.0908851231930514"/>
    <s v="#N/A Field Not Applicable"/>
    <s v="#N/A Field Not Applicable"/>
    <n v="1.23333333"/>
    <n v="121.41633333"/>
    <n v="1"/>
    <n v="2428326.6665999996"/>
    <n v="2.4182990006308937E-2"/>
    <n v="0.33348203178441588"/>
  </r>
  <r>
    <x v="45"/>
    <s v="FIRST DATA CORPORATION"/>
    <s v="USD"/>
    <s v="US"/>
    <n v="8.875"/>
    <s v="8/15/2020"/>
    <s v="B1"/>
    <s v="B+"/>
    <n v="0"/>
    <n v="109.25"/>
    <n v="6.5516093999999997E-2"/>
    <n v="621.01397705078125"/>
    <n v="2.2668321481402249"/>
    <n v="-0.67607656308496122"/>
    <n v="6.6516529838955257E-2"/>
    <s v="8/15/2015"/>
    <n v="104.438"/>
    <n v="3.3527777799999998"/>
    <n v="112.60277778"/>
    <n v="1"/>
    <n v="1126027.7778"/>
    <n v="1.1213778966357321E-2"/>
    <n v="2.5419754663077436E-2"/>
  </r>
  <r>
    <x v="46"/>
    <s v="FIDELITY NATIONAL INFORM"/>
    <s v="USD"/>
    <s v="US"/>
    <n v="7.875"/>
    <s v="7/15/2020"/>
    <s v="Ba2"/>
    <s v="BB+"/>
    <n v="10100.6787109375"/>
    <n v="112.75"/>
    <n v="3.1016214E-2"/>
    <n v="288.34329223632812"/>
    <n v="1.4165718213955734"/>
    <n v="-0.1799398514379682"/>
    <n v="2.8083200917568909E-2"/>
    <s v="7/15/2014"/>
    <n v="105.90600000000001"/>
    <n v="3.6312500000000001"/>
    <n v="116.38124999999999"/>
    <n v="1"/>
    <n v="523715.62499999994"/>
    <n v="5.2155296483465466E-3"/>
    <n v="7.3881723335008816E-3"/>
  </r>
  <r>
    <x v="47"/>
    <s v="CHC HELICOPTER SA"/>
    <s v="USD"/>
    <s v="CA"/>
    <n v="9.25"/>
    <s v="10/15/2020"/>
    <s v="B2"/>
    <s v="B+"/>
    <n v="0"/>
    <n v="105.5"/>
    <n v="8.038261699999999E-2"/>
    <n v="709.8463134765625"/>
    <n v="4.3882933423552366"/>
    <n v="-0.80215078723697797"/>
    <n v="0.24474522626260092"/>
    <s v="10/15/2015"/>
    <n v="104.62500000000001"/>
    <n v="1.9527777799999999"/>
    <n v="107.45277778000001"/>
    <n v="1"/>
    <n v="805895.83334999997"/>
    <n v="8.0256792268053358E-3"/>
    <n v="3.5219034718868579E-2"/>
  </r>
  <r>
    <x v="48"/>
    <s v="FMG RESOURCES AUG 2006"/>
    <s v="USD"/>
    <s v="AU"/>
    <n v="6.875"/>
    <s v="2/1/2018"/>
    <s v="B1"/>
    <s v="B+"/>
    <n v="0"/>
    <n v="102.375"/>
    <n v="6.2055803999999999E-2"/>
    <n v="561.261962890625"/>
    <n v="3.4311893138096075"/>
    <n v="-2.7847158512577876E-2"/>
    <n v="0.14641310156249224"/>
    <s v="2/1/2014"/>
    <n v="105.15600000000001"/>
    <n v="2.8645833299999999"/>
    <n v="105.23958333"/>
    <n v="1"/>
    <n v="578817.70831500005"/>
    <n v="5.7642750656997999E-3"/>
    <n v="1.9778319007288325E-2"/>
  </r>
  <r>
    <x v="49"/>
    <s v="FREESCALE SEMICONDUCTOR"/>
    <s v="USD"/>
    <s v="US"/>
    <n v="9.25"/>
    <s v="4/15/2018"/>
    <s v="B1"/>
    <s v="B"/>
    <n v="2688.54248046875"/>
    <n v="109.125"/>
    <n v="5.3322713000000001E-2"/>
    <n v="514.19915771484375"/>
    <n v="1.1960199446472881"/>
    <n v="-0.24307006560109576"/>
    <n v="2.0577969828320001E-2"/>
    <s v="4/15/2014"/>
    <n v="104.62500000000001"/>
    <n v="1.9527777799999999"/>
    <n v="111.07777778000001"/>
    <n v="1"/>
    <n v="999700.00002000004"/>
    <n v="9.9557178374358301E-3"/>
    <n v="1.1907237096854021E-2"/>
  </r>
  <r>
    <x v="50"/>
    <s v="FRONTIER COMMUNICATIONS"/>
    <s v="USD"/>
    <s v="US"/>
    <n v="8.75"/>
    <s v="4/15/2022"/>
    <s v="Ba2"/>
    <s v="BB"/>
    <n v="4208.44580078125"/>
    <n v="116"/>
    <n v="6.4327412E-2"/>
    <n v="478.24087524414062"/>
    <n v="6.4524631579629323"/>
    <n v="0.55763552959509066"/>
    <n v="0.54197545589010576"/>
    <s v="#N/A Field Not Applicable"/>
    <s v="#N/A Field Not Applicable"/>
    <n v="1.8472222199999999"/>
    <n v="117.84722222000001"/>
    <n v="1"/>
    <n v="471388.88888000004"/>
    <n v="4.6944230962266522E-3"/>
    <n v="3.0290592076292751E-2"/>
  </r>
  <r>
    <x v="51"/>
    <s v="CGG VERITAS"/>
    <s v="USD"/>
    <s v="FR"/>
    <n v="6.5"/>
    <s v="6/1/2021"/>
    <s v="Ba3"/>
    <s v="BB-"/>
    <n v="3945.011962890625"/>
    <n v="107.5"/>
    <n v="4.9689027000000004E-2"/>
    <n v="450.20458984375"/>
    <n v="3.0437930639221271"/>
    <n v="-0.66545137958619216"/>
    <n v="0.11286383956234472"/>
    <s v="6/1/2016"/>
    <n v="103.25000000000001"/>
    <n v="0.54166667000000002"/>
    <n v="108.04166667"/>
    <n v="1"/>
    <n v="810312.50002499996"/>
    <n v="8.0696635092875058E-3"/>
    <n v="2.45623858177548E-2"/>
  </r>
  <r>
    <x v="52"/>
    <s v="GENERAL ELEC CAP CORP"/>
    <s v="EUR"/>
    <s v="US"/>
    <n v="5.5"/>
    <s v="9/15/2067"/>
    <s v="A2"/>
    <s v="AA-"/>
    <n v="217699.796875"/>
    <n v="99.537000000000006"/>
    <n v="5.6069674212879422E-2"/>
    <n v="526.46539306640625"/>
    <n v="3.9871568070438563"/>
    <n v="-0.25408738356014221"/>
    <n v="0.2081059365872486"/>
    <s v="9/15/2017"/>
    <n v="100"/>
    <n v="1.61232877"/>
    <n v="101.14932877000001"/>
    <n v="1.3221000000000001"/>
    <n v="1203565.7481013529"/>
    <n v="1.1985956773691827E-2"/>
    <n v="4.7789889139158784E-2"/>
  </r>
  <r>
    <x v="53"/>
    <s v="GOODYEAR TIRE &amp; RUBBER"/>
    <s v="USD"/>
    <s v="US"/>
    <n v="8.25"/>
    <s v="8/15/2020"/>
    <s v="B1"/>
    <s v="B+"/>
    <n v="3218.81103515625"/>
    <n v="109.87"/>
    <n v="5.6264082E-2"/>
    <n v="528.49383544921875"/>
    <n v="2.2954037519348915"/>
    <n v="-0.54882310272144297"/>
    <n v="6.7802449097570647E-2"/>
    <s v="8/15/2015"/>
    <n v="104.12500000000001"/>
    <n v="3.1166666699999999"/>
    <n v="112.98666667000001"/>
    <n v="1"/>
    <n v="847400.00002500007"/>
    <n v="8.4390069976225217E-3"/>
    <n v="1.937092832494754E-2"/>
  </r>
  <r>
    <x v="54"/>
    <s v="HCA HOLDINGS INC"/>
    <s v="USD"/>
    <s v="US"/>
    <n v="7.75"/>
    <s v="5/15/2021"/>
    <s v="B3"/>
    <s v="B-"/>
    <n v="13539.9814453125"/>
    <n v="109"/>
    <n v="5.5744436000000001E-2"/>
    <n v="520.401611328125"/>
    <n v="2.5514050344966255"/>
    <n v="-0.65918438054095074"/>
    <n v="8.1300628697916461E-2"/>
    <s v="11/15/2015"/>
    <n v="103.87500000000001"/>
    <n v="0.99027778"/>
    <n v="109.99027778"/>
    <n v="1"/>
    <n v="1099902.7777999998"/>
    <n v="1.0953607786505556E-2"/>
    <n v="2.7947090052391713E-2"/>
  </r>
  <r>
    <x v="55"/>
    <s v="HOLLY ENERGY PARTNERS LP"/>
    <s v="USD"/>
    <s v="US"/>
    <n v="6.5"/>
    <s v="3/1/2020"/>
    <s v="B1"/>
    <s v="BB-"/>
    <n v="1911.0467529296875"/>
    <n v="105.875"/>
    <n v="5.1870731000000003E-2"/>
    <n v="438.61636352539062"/>
    <n v="4.2942633718743917"/>
    <n v="-0.7574715787016818"/>
    <n v="0.22568454801928009"/>
    <s v="3/1/2016"/>
    <n v="103.25000000000001"/>
    <n v="2.1666666700000001"/>
    <n v="108.04166667"/>
    <n v="1"/>
    <n v="540208.33334999997"/>
    <n v="5.3797756728583375E-3"/>
    <n v="2.3102173620856467E-2"/>
  </r>
  <r>
    <x v="56"/>
    <s v="HILCORP ENERGY I/HILCORP"/>
    <s v="USD"/>
    <s v="US"/>
    <n v="8"/>
    <s v="2/15/2020"/>
    <s v="Ba3"/>
    <s v="BB-"/>
    <n v="0"/>
    <n v="109.5"/>
    <n v="5.0293913000000003E-2"/>
    <n v="474.48928833007812"/>
    <n v="1.9020064779560486"/>
    <n v="-0.4748704790174656"/>
    <n v="4.7650971207693127E-2"/>
    <s v="2/15/2015"/>
    <n v="104.00000000000001"/>
    <n v="3.0222222200000002"/>
    <n v="112.52222222"/>
    <n v="1"/>
    <n v="618872.22221000004"/>
    <n v="6.1631661714778279E-3"/>
    <n v="1.1722381982870407E-2"/>
  </r>
  <r>
    <x v="57"/>
    <s v="HELIX ENERGY SOLUTIONS"/>
    <s v="USD"/>
    <s v="US"/>
    <n v="9.5"/>
    <s v="1/15/2016"/>
    <s v="B3"/>
    <s v="B"/>
    <n v="2156.28857421875"/>
    <n v="102.875"/>
    <n v="2.7147219700000003E-2"/>
    <n v="264.37380981445312"/>
    <n v="7.2419439228597754E-2"/>
    <n v="4.2108378375521204E-4"/>
    <n v="4.1023082165268484E-4"/>
    <s v="1/28/2013"/>
    <n v="102.37500000000001"/>
    <n v="4.3805555600000003"/>
    <n v="107.25555556"/>
    <n v="1"/>
    <n v="589905.55558000004"/>
    <n v="5.8746956706740077E-3"/>
    <n v="4.2544216610888261E-4"/>
  </r>
  <r>
    <x v="58"/>
    <s v="NOVELIS INC"/>
    <s v="USD"/>
    <s v="US"/>
    <n v="8.75"/>
    <s v="12/15/2020"/>
    <s v="B2"/>
    <s v="B"/>
    <n v="0"/>
    <n v="110.5"/>
    <n v="6.1804978000000003E-2"/>
    <n v="580.062744140625"/>
    <n v="2.6013667995536895"/>
    <n v="-0.54999015267620499"/>
    <n v="8.4400312470980635E-2"/>
    <s v="12/15/2015"/>
    <n v="104.37500000000001"/>
    <n v="0.36458332999999998"/>
    <n v="110.86458333"/>
    <n v="1"/>
    <n v="1053213.5416349999"/>
    <n v="1.0488643435905531E-2"/>
    <n v="2.7284808806521385E-2"/>
  </r>
  <r>
    <x v="59"/>
    <s v="HOLOGIC INC"/>
    <s v="USD"/>
    <s v="US"/>
    <n v="6.25"/>
    <s v="8/1/2020"/>
    <s v="B2"/>
    <s v="BB"/>
    <n v="5404.923828125"/>
    <n v="108"/>
    <n v="4.1113027999999996E-2"/>
    <n v="377.4239501953125"/>
    <n v="2.3298398674685132"/>
    <n v="-0.64682900375662433"/>
    <n v="6.8940259713605179E-2"/>
    <s v="8/1/2015"/>
    <n v="103.12500000000001"/>
    <n v="2.6041666700000001"/>
    <n v="110.60416667"/>
    <n v="1"/>
    <n v="774229.16668999998"/>
    <n v="7.7103202209908017E-3"/>
    <n v="1.7963811441813006E-2"/>
  </r>
  <r>
    <x v="60"/>
    <s v="HORNBECK OFFSHORE SERV"/>
    <s v="USD"/>
    <s v="US"/>
    <n v="8"/>
    <s v="9/1/2017"/>
    <s v="Ba3"/>
    <s v="BB-"/>
    <n v="1236.4515380859375"/>
    <n v="107.55"/>
    <n v="2.4896527000000002E-2"/>
    <n v="235.22286987304687"/>
    <n v="0.64062065491156595"/>
    <n v="-9.0894158981741826E-3"/>
    <n v="7.3526313320623569E-3"/>
    <s v="9/1/2013"/>
    <n v="104.00000000000001"/>
    <n v="2.6666666700000001"/>
    <n v="110.21666667"/>
    <n v="1"/>
    <n v="771516.66668999987"/>
    <n v="7.6833072324607376E-3"/>
    <n v="4.9220853111457694E-3"/>
  </r>
  <r>
    <x v="61"/>
    <s v="HERTZ CORP"/>
    <s v="USD"/>
    <s v="US"/>
    <n v="7.375"/>
    <s v="1/15/2021"/>
    <s v="B2"/>
    <s v="B"/>
    <n v="6843.0048828125"/>
    <n v="109.75"/>
    <n v="5.0134505000000003E-2"/>
    <n v="461.76239013671875"/>
    <n v="2.6446499555569232"/>
    <n v="-0.51896594397122087"/>
    <n v="8.8665221580303322E-2"/>
    <s v="1/15/2016"/>
    <n v="103.688"/>
    <n v="3.4006944400000001"/>
    <n v="113.15069444"/>
    <n v="1"/>
    <n v="1131506.9443999999"/>
    <n v="1.1268344372632013E-2"/>
    <n v="2.9800826444281361E-2"/>
  </r>
  <r>
    <x v="62"/>
    <s v="HUNTSMAN INTERNATIONAL L"/>
    <s v="USD"/>
    <s v="US"/>
    <n v="8.625"/>
    <s v="3/15/2020"/>
    <s v="B2"/>
    <s v="B+"/>
    <n v="3806.23388671875"/>
    <n v="113"/>
    <n v="4.2667110000000001E-2"/>
    <n v="397.33993530273437"/>
    <n v="1.9820832308707856"/>
    <n v="-0.14499490294515227"/>
    <n v="5.129890296422468E-2"/>
    <s v="3/15/2015"/>
    <n v="104.3125"/>
    <n v="2.5395833300000001"/>
    <n v="115.53958333"/>
    <n v="1"/>
    <n v="1386474.9999600002"/>
    <n v="1.3807496136825512E-2"/>
    <n v="2.7367606553115001E-2"/>
  </r>
  <r>
    <x v="63"/>
    <s v="HEXION US FIN/NOVA SCOTI"/>
    <s v="USD"/>
    <s v="US"/>
    <n v="8.875"/>
    <s v="2/1/2018"/>
    <s v="B3"/>
    <s v="CCC+"/>
    <n v="0"/>
    <n v="104"/>
    <n v="7.7110959999999992E-2"/>
    <n v="711.8134765625"/>
    <n v="3.2802789868310542"/>
    <n v="-0.90189296205927927"/>
    <n v="0.13737493362807851"/>
    <s v="2/1/2014"/>
    <n v="104.438"/>
    <n v="3.6979166700000001"/>
    <n v="107.69791667"/>
    <n v="1"/>
    <n v="888507.81252749998"/>
    <n v="8.8483875939823486E-3"/>
    <n v="2.902517989187689E-2"/>
  </r>
  <r>
    <x v="64"/>
    <s v="ICAHN ENTERPRISES/FIN"/>
    <s v="USD"/>
    <s v="US"/>
    <n v="8"/>
    <s v="1/15/2018"/>
    <s v="Ba3"/>
    <s v="BBB-"/>
    <n v="4324.12060546875"/>
    <n v="107.125"/>
    <n v="4.6919255E-2"/>
    <n v="452.9248046875"/>
    <n v="0.96267068154883018"/>
    <n v="-0.32944008467716829"/>
    <n v="1.4370919820762501E-2"/>
    <s v="1/15/2014"/>
    <n v="104.00000000000001"/>
    <n v="3.6888888899999999"/>
    <n v="110.81388889"/>
    <n v="1"/>
    <n v="1052731.9444550001"/>
    <n v="1.0483847351444905E-2"/>
    <n v="1.0092492475069366E-2"/>
  </r>
  <r>
    <x v="65"/>
    <s v="IKB DEUTSCHE INDUSTRIEBK"/>
    <s v="EUR"/>
    <s v="DE"/>
    <n v="4.5"/>
    <s v="7/9/2013"/>
    <s v="WR"/>
    <s v="#N/A N/A"/>
    <n v="316.69247436523437"/>
    <n v="98.103999999999999"/>
    <n v="8.1210763935142899E-2"/>
    <n v="806.7999267578125"/>
    <n v="0.49943479201386992"/>
    <n v="4.9062526989248944E-3"/>
    <n v="4.9887021789340961E-3"/>
    <s v="#N/A Field Not Applicable"/>
    <s v="#N/A Field Not Applicable"/>
    <n v="2.1575342499999999"/>
    <n v="100.26153425"/>
    <n v="1.3221000000000001"/>
    <n v="1259279.8571032875"/>
    <n v="1.2540797174588402E-2"/>
    <n v="6.2633104285786858E-3"/>
  </r>
  <r>
    <x v="66"/>
    <s v="INTELSAT LUXEMBOURG SA"/>
    <s v="USD"/>
    <s v="LU"/>
    <n v="11.25"/>
    <s v="2/4/2017"/>
    <s v="Caa3"/>
    <s v="CCC+"/>
    <n v="0"/>
    <n v="105.5"/>
    <n v="8.3569531000000002E-2"/>
    <n v="807.2454833984375"/>
    <n v="1.8031394320020711"/>
    <n v="-2.0037635098056015"/>
    <n v="4.4033895294600667E-2"/>
    <s v="2/15/2013"/>
    <n v="105.625"/>
    <n v="4.25"/>
    <n v="109.75"/>
    <n v="1"/>
    <n v="1097500"/>
    <n v="1.0929679230136271E-2"/>
    <n v="1.9707735598992748E-2"/>
  </r>
  <r>
    <x v="67"/>
    <s v="IRON MOUNTAIN INC"/>
    <s v="USD"/>
    <s v="US"/>
    <n v="7.75"/>
    <s v="10/1/2019"/>
    <s v="B1"/>
    <s v="B+"/>
    <n v="5908.62744140625"/>
    <n v="112.5"/>
    <n v="4.2270804000000002E-2"/>
    <n v="387.08169555664062"/>
    <n v="2.453652394812774"/>
    <n v="-0.27532779137060653"/>
    <n v="7.5981685553478159E-2"/>
    <s v="10/1/2015"/>
    <n v="103.87500000000001"/>
    <n v="1.9375"/>
    <n v="114.4375"/>
    <n v="1"/>
    <n v="801062.5"/>
    <n v="7.9775454836364789E-3"/>
    <n v="1.9574123580652476E-2"/>
  </r>
  <r>
    <x v="68"/>
    <s v="ISLE OF CAPRI CASINOS"/>
    <s v="USD"/>
    <s v="US"/>
    <n v="8.875"/>
    <s v="6/15/2020"/>
    <s v="Caa1"/>
    <s v="CCC+"/>
    <n v="230.2208251953125"/>
    <n v="109.75"/>
    <n v="6.7100055000000006E-2"/>
    <n v="584.45245361328125"/>
    <n v="4.3332683534661092"/>
    <n v="-0.57831060877781038"/>
    <n v="0.23269304938874882"/>
    <s v="6/15/2016"/>
    <n v="104.438"/>
    <n v="0.39444444000000001"/>
    <n v="110.14444444"/>
    <n v="1"/>
    <n v="908691.66662999999"/>
    <n v="9.0493926518121388E-3"/>
    <n v="3.9213446796186296E-2"/>
  </r>
  <r>
    <x v="69"/>
    <s v="JARDEN CORP"/>
    <s v="USD"/>
    <s v="US"/>
    <n v="7.5"/>
    <s v="1/15/2020"/>
    <s v="B2"/>
    <s v="B"/>
    <n v="3927.19287109375"/>
    <n v="110.25"/>
    <n v="2.5000000000000001E-2"/>
    <n v="2.5"/>
    <n v="1.8406533770289419"/>
    <n v="-0.28860907247514739"/>
    <n v="4.4995436605267759E-2"/>
    <s v="1/15/2015"/>
    <n v="103.75000000000001"/>
    <n v="3.4583333299999999"/>
    <n v="113.70833333"/>
    <n v="1"/>
    <n v="568541.66665000003"/>
    <n v="5.6619389935777349E-3"/>
    <n v="1.0421667129060707E-2"/>
  </r>
  <r>
    <x v="70"/>
    <s v="JBS USA LLC/JBS USA FINA"/>
    <s v="USD"/>
    <s v="BR"/>
    <n v="8.25"/>
    <s v="2/1/2020"/>
    <s v="B1"/>
    <s v="BB"/>
    <n v="0"/>
    <n v="105.375"/>
    <n v="6.9736777E-2"/>
    <n v="618.98248291015625"/>
    <n v="4.0051524827516083"/>
    <n v="-0.15225725508000404"/>
    <n v="0.20308975646039623"/>
    <s v="2/1/2015"/>
    <n v="106.188"/>
    <n v="3.4375"/>
    <n v="108.8125"/>
    <n v="1"/>
    <n v="816093.75"/>
    <n v="8.127237274914826E-3"/>
    <n v="3.2550824549536533E-2"/>
  </r>
  <r>
    <x v="71"/>
    <s v="KB HOME"/>
    <s v="USD"/>
    <s v="US"/>
    <n v="7.25"/>
    <s v="6/15/2018"/>
    <s v="B2"/>
    <s v="B"/>
    <n v="1177.387451171875"/>
    <n v="109.5"/>
    <n v="5.2253708999999995E-2"/>
    <n v="435.989013671875"/>
    <n v="4.5153452204435593"/>
    <n v="0.2502909099839436"/>
    <n v="0.24738902214985778"/>
    <s v="#N/A Field Not Applicable"/>
    <s v="#N/A Field Not Applicable"/>
    <n v="0.32222222"/>
    <n v="109.82222222"/>
    <n v="1"/>
    <n v="713844.44443000003"/>
    <n v="7.1089665583915591E-3"/>
    <n v="3.2099438171726426E-2"/>
  </r>
  <r>
    <x v="72"/>
    <s v="KINETICS CONCEPT/KCI USA"/>
    <s v="USD"/>
    <s v="US"/>
    <n v="10.5"/>
    <s v="11/1/2018"/>
    <s v="B3"/>
    <s v="B"/>
    <n v="0"/>
    <n v="105.5"/>
    <n v="9.0628026E-2"/>
    <n v="832.93255615234375"/>
    <n v="3.7105660247024117"/>
    <n v="9.7660921347639609E-2"/>
    <n v="0.17567616815824474"/>
    <s v="11/1/2015"/>
    <n v="105.25"/>
    <n v="1.75"/>
    <n v="107.25"/>
    <n v="1"/>
    <n v="536250"/>
    <n v="5.3403557969572439E-3"/>
    <n v="1.9815742780012122E-2"/>
  </r>
  <r>
    <x v="73"/>
    <s v="LAMAR MEDIA CORP"/>
    <s v="USD"/>
    <s v="US"/>
    <n v="5.875"/>
    <s v="2/1/2022"/>
    <s v="B1"/>
    <s v="BB-"/>
    <n v="3618.076904296875"/>
    <n v="108.75"/>
    <n v="4.1875153000000005E-2"/>
    <n v="359.4554443359375"/>
    <n v="3.5569867302267113"/>
    <n v="-0.44925848312249866"/>
    <n v="0.15443863135219707"/>
    <s v="2/1/2017"/>
    <n v="102.938"/>
    <n v="2.4479166700000001"/>
    <n v="111.19791667"/>
    <n v="1"/>
    <n v="555989.58335000009"/>
    <n v="5.536936493223339E-3"/>
    <n v="1.9694809632503439E-2"/>
  </r>
  <r>
    <x v="74"/>
    <s v="AMERICA WEST AIR 2000-1"/>
    <s v="USD"/>
    <s v="US"/>
    <n v="8.0570000000000004"/>
    <s v="7/2/2020"/>
    <s v="B1"/>
    <s v="BBB"/>
    <n v="2163.740234375"/>
    <n v="107"/>
    <n v="6.8482767278064655E-2"/>
    <n v="554.21038818359375"/>
    <n v="5.4422630372901084"/>
    <n v="0.19810272498050066"/>
    <n v="0.38394023889969869"/>
    <s v="#N/A Field Not Applicable"/>
    <s v="#N/A Field Not Applicable"/>
    <n v="4.00611944"/>
    <n v="111.00611944000001"/>
    <n v="1"/>
    <n v="1110061.1944000002"/>
    <n v="1.1054772465251883E-2"/>
    <n v="6.0162979573292773E-2"/>
  </r>
  <r>
    <x v="75"/>
    <s v="LIBERTY MUTUAL GROUP INC"/>
    <s v="USD"/>
    <s v="US"/>
    <n v="10.75"/>
    <s v="6/15/2058"/>
    <s v="Baa3"/>
    <s v="BB"/>
    <n v="0"/>
    <n v="149.125"/>
    <n v="6.7013422290806632E-2"/>
    <n v="402.56243896484375"/>
    <n v="11.155542620339613"/>
    <n v="1.9877133678472594"/>
    <n v="1.9449185667419591"/>
    <s v="6/15/2038"/>
    <n v="100"/>
    <n v="0.47777777999999999"/>
    <n v="149.60277778"/>
    <n v="1"/>
    <n v="1271623.6111299999"/>
    <n v="1.2663724985073749E-2"/>
    <n v="0.14127072380324984"/>
  </r>
  <r>
    <x v="76"/>
    <s v="LINN ENERGY LLC/FIN CORP"/>
    <s v="USD"/>
    <s v="US"/>
    <n v="8.625"/>
    <s v="4/15/2020"/>
    <s v="B2"/>
    <s v="B"/>
    <n v="7223.17822265625"/>
    <n v="109.125"/>
    <n v="6.0721353999999998E-2"/>
    <n v="576.9066162109375"/>
    <n v="2.0414339108473545"/>
    <n v="-0.6614299261406984"/>
    <n v="5.390337303447542E-2"/>
    <s v="4/15/2015"/>
    <n v="104.313"/>
    <n v="1.8208333299999999"/>
    <n v="110.94583333"/>
    <n v="1"/>
    <n v="887566.66664000007"/>
    <n v="8.8390149993043208E-3"/>
    <n v="1.8044264958068247E-2"/>
  </r>
  <r>
    <x v="77"/>
    <s v="LLOYDS TSB BANK PLC"/>
    <s v="GBP"/>
    <s v="GB"/>
    <n v="13"/>
    <s v="#N/A Field Not Applicable"/>
    <s v="Ba2"/>
    <s v="BB+"/>
    <n v="0"/>
    <n v="144.61500000000001"/>
    <n v="8.011915341355566E-2"/>
    <n v="550.895751953125"/>
    <n v="7.8438121461539989"/>
    <n v="0.9753911851195064"/>
    <n v="0.94351829569129542"/>
    <s v="1/22/2029"/>
    <n v="100"/>
    <n v="5.7581521699999998"/>
    <n v="150.37315217"/>
    <n v="1.6120000000000001"/>
    <n v="1272607.9868147101"/>
    <n v="1.267352809256881E-2"/>
    <n v="9.9408773587115154E-2"/>
  </r>
  <r>
    <x v="78"/>
    <s v="MCRON FINANCE SUB LLC/MC"/>
    <s v="USD"/>
    <s v="US"/>
    <n v="8.375"/>
    <s v="5/15/2019"/>
    <s v="B1"/>
    <s v="B+"/>
    <n v="0"/>
    <n v="102.75"/>
    <n v="7.7362061999999995E-2"/>
    <n v="688.9609375"/>
    <n v="4.2418011595043925"/>
    <n v="0.28858762889713935"/>
    <n v="0.22403401015792632"/>
    <s v="5/15/2015"/>
    <n v="106.28100000000001"/>
    <n v="1.07013889"/>
    <n v="103.82013889"/>
    <n v="1"/>
    <n v="519100.69444999995"/>
    <n v="5.1695709143320988E-3"/>
    <n v="2.1928291898554081E-2"/>
  </r>
  <r>
    <x v="79"/>
    <s v="MGM RESORTS INTL"/>
    <s v="USD"/>
    <s v="US"/>
    <n v="7.75"/>
    <s v="3/15/2022"/>
    <s v="B3"/>
    <s v="B+"/>
    <n v="5694.3017578125"/>
    <n v="107.688"/>
    <n v="6.6191525000000001E-2"/>
    <n v="498.51834106445312"/>
    <n v="6.4945902619437117"/>
    <n v="0.56220300614125496"/>
    <n v="0.54596379139770612"/>
    <s v="#N/A Field Not Applicable"/>
    <s v="#N/A Field Not Applicable"/>
    <n v="2.2819444400000002"/>
    <n v="109.96994444000001"/>
    <n v="1"/>
    <n v="1374624.3055000002"/>
    <n v="1.3689478561333802E-2"/>
    <n v="8.8907554155525717E-2"/>
  </r>
  <r>
    <x v="80"/>
    <s v="MOMENTIVE PERFORMANCE"/>
    <s v="USD"/>
    <s v="US"/>
    <n v="10"/>
    <s v="10/15/2020"/>
    <s v="B2"/>
    <s v="CC"/>
    <n v="0"/>
    <n v="97.5"/>
    <n v="0.10471422000000001"/>
    <n v="910.98248291015625"/>
    <n v="5.1748871766956057"/>
    <n v="0.31152417842649677"/>
    <n v="0.35886217597872333"/>
    <s v="10/15/2015"/>
    <n v="107.5"/>
    <n v="2.11111111"/>
    <n v="99.611111109999996"/>
    <n v="1"/>
    <n v="547861.11110500002"/>
    <n v="5.4559874323860573E-3"/>
    <n v="2.8234119400066992E-2"/>
  </r>
  <r>
    <x v="81"/>
    <s v="MERITAGE HOMES CORP"/>
    <s v="USD"/>
    <s v="US"/>
    <n v="7.15"/>
    <s v="4/15/2020"/>
    <s v="B1"/>
    <s v="B+"/>
    <n v="1303.6763916015625"/>
    <n v="110"/>
    <n v="5.4662369999999995E-2"/>
    <n v="420.1236572265625"/>
    <n v="5.6538764258348966"/>
    <n v="0.40484479497076764"/>
    <n v="0.39633958279732301"/>
    <s v="#N/A Field Not Applicable"/>
    <s v="#N/A Field Not Applicable"/>
    <n v="1.50944444"/>
    <n v="111.50944444"/>
    <n v="1"/>
    <n v="557547.22219999996"/>
    <n v="5.5524485597262061E-3"/>
    <n v="3.1392858017496923E-2"/>
  </r>
  <r>
    <x v="82"/>
    <s v="ARCELORMITTAL"/>
    <s v="USD"/>
    <s v="LU"/>
    <n v="6.75"/>
    <s v="2/25/2022"/>
    <s v="Ba1"/>
    <s v="BB+"/>
    <n v="20167.017578125"/>
    <n v="104.938"/>
    <n v="6.0381619330596388E-2"/>
    <n v="441.36941528320313"/>
    <n v="6.6779992755232742"/>
    <n v="0.56131155378611719"/>
    <n v="0.56750006037362433"/>
    <s v="#N/A Field Not Applicable"/>
    <s v="#N/A Field Not Applicable"/>
    <n v="2.3624999999999998"/>
    <n v="107.3005"/>
    <n v="1"/>
    <n v="536502.5"/>
    <n v="5.3428703700830835E-3"/>
    <n v="3.56796844606296E-2"/>
  </r>
  <r>
    <x v="82"/>
    <s v="ARCELORMITTAL"/>
    <s v="USD"/>
    <s v="LU"/>
    <n v="7.5"/>
    <s v="10/15/2039"/>
    <s v="Ba1"/>
    <s v="BB+"/>
    <n v="20167.017578125"/>
    <n v="92.59"/>
    <n v="8.184856260756225E-2"/>
    <n v="543.10589599609375"/>
    <n v="10.770815080877128"/>
    <n v="1.7281120114122759"/>
    <n v="1.9225719657620839"/>
    <s v="#N/A Field Not Applicable"/>
    <s v="#N/A Field Not Applicable"/>
    <n v="1.5833333300000001"/>
    <n v="94.173333330000006"/>
    <n v="1"/>
    <n v="941733.33330000006"/>
    <n v="9.3784448777184583E-3"/>
    <n v="0.10101349552410482"/>
  </r>
  <r>
    <x v="83"/>
    <s v="MUELLER WATER PRODUCTS"/>
    <s v="USD"/>
    <s v="US"/>
    <n v="7.375"/>
    <s v="6/1/2017"/>
    <s v="Caa2"/>
    <s v="CCC+"/>
    <n v="871.067626953125"/>
    <n v="102.625"/>
    <n v="6.1853949999999998E-2"/>
    <n v="586.75323486328125"/>
    <n v="2.1802694147326962"/>
    <n v="-3.4274142684159989"/>
    <n v="6.0250155250956228E-2"/>
    <s v="1/28/2013"/>
    <n v="103.688"/>
    <n v="0.61458332999999998"/>
    <n v="103.23958333"/>
    <n v="1"/>
    <n v="412958.33332000003"/>
    <n v="4.1125304041907014E-3"/>
    <n v="8.9664242574152789E-3"/>
  </r>
  <r>
    <x v="83"/>
    <s v="MUELLER WATER PRODUCTS"/>
    <s v="USD"/>
    <s v="US"/>
    <n v="8.75"/>
    <s v="9/1/2020"/>
    <s v="B2"/>
    <s v="NR"/>
    <n v="871.067626953125"/>
    <n v="114.5"/>
    <n v="4.4792388000000002E-2"/>
    <n v="413.24179077148437"/>
    <n v="2.3447260106273791"/>
    <n v="-0.15665465577858687"/>
    <n v="7.0519270575934878E-2"/>
    <s v="9/1/2015"/>
    <n v="104.37500000000001"/>
    <n v="2.9166666700000001"/>
    <n v="117.41666667"/>
    <n v="1"/>
    <n v="293541.66667499999"/>
    <n v="2.9232949953870904E-3"/>
    <n v="6.8543258124209548E-3"/>
  </r>
  <r>
    <x v="84"/>
    <s v="NAVISTAR INTL CORP"/>
    <s v="USD"/>
    <s v="US"/>
    <n v="8.25"/>
    <s v="11/1/2021"/>
    <s v="B3"/>
    <s v="CCC+"/>
    <n v="1616.66162109375"/>
    <n v="99.5"/>
    <n v="8.3280489999999999E-2"/>
    <n v="676.481201171875"/>
    <n v="6.0969077994891805"/>
    <n v="2.8596173748254673E-2"/>
    <n v="0.48514413523509847"/>
    <s v="11/1/2014"/>
    <n v="104.12500000000001"/>
    <n v="1.375"/>
    <n v="100.875"/>
    <n v="1"/>
    <n v="453937.5"/>
    <n v="4.5206298546970232E-3"/>
    <n v="2.7561863419705922E-2"/>
  </r>
  <r>
    <x v="85"/>
    <s v="NCR CORP"/>
    <s v="USD"/>
    <s v="US"/>
    <n v="5"/>
    <s v="7/15/2022"/>
    <s v="Ba3"/>
    <s v="BB"/>
    <n v="4087.843505859375"/>
    <n v="101.75"/>
    <n v="4.7213266000000004E-2"/>
    <n v="340.82916259765625"/>
    <n v="6.1503125191382759"/>
    <n v="-0.53372651109594071"/>
    <n v="0.45534691514999365"/>
    <s v="7/15/2017"/>
    <n v="102.50000000000001"/>
    <n v="1.4444444400000001"/>
    <n v="103.19444444"/>
    <n v="1"/>
    <n v="670763.88885999995"/>
    <n v="6.679939994896196E-3"/>
    <n v="4.1083718577702544E-2"/>
  </r>
  <r>
    <x v="86"/>
    <s v="TARGA RESOURCES PARTNERS"/>
    <s v="USD"/>
    <s v="US"/>
    <n v="6.375"/>
    <s v="8/1/2022"/>
    <s v="Ba3"/>
    <s v="BB"/>
    <n v="3687.926513671875"/>
    <n v="108.75"/>
    <n v="4.7101952999999995E-2"/>
    <n v="548"/>
    <n v="3.5141719598880594"/>
    <n v="-0.46971144728830616"/>
    <n v="0.15176413074209413"/>
    <s v="2/1/2017"/>
    <n v="103.188"/>
    <n v="2.65625"/>
    <n v="111.40625"/>
    <n v="1"/>
    <n v="724140.625"/>
    <n v="7.2115031879365805E-3"/>
    <n v="2.5342462291690081E-2"/>
  </r>
  <r>
    <x v="87"/>
    <s v="NRG ENERGY INC"/>
    <s v="USD"/>
    <s v="US"/>
    <n v="8.25"/>
    <s v="9/1/2020"/>
    <s v="B1"/>
    <s v="BB-"/>
    <n v="7313.6064453125"/>
    <n v="112"/>
    <n v="4.8606987999999997E-2"/>
    <n v="451.3878173828125"/>
    <n v="2.3503975148053002"/>
    <n v="-0.32245487520057758"/>
    <n v="7.0650712721225847E-2"/>
    <s v="9/1/2015"/>
    <n v="104.12500000000001"/>
    <n v="2.75"/>
    <n v="114.75"/>
    <n v="1"/>
    <n v="975375"/>
    <n v="9.7134723271928604E-3"/>
    <n v="2.2830521217964157E-2"/>
  </r>
  <r>
    <x v="88"/>
    <s v="OGX AUSTRIA GMBH"/>
    <s v="USD"/>
    <s v="BR"/>
    <n v="8.5"/>
    <s v="6/1/2018"/>
    <s v="B1"/>
    <s v="B"/>
    <n v="14141.392578125"/>
    <n v="90.134"/>
    <n v="0.109593815"/>
    <n v="1010.242919921875"/>
    <n v="4.1328185910318469"/>
    <n v="0.21437203245106595"/>
    <n v="0.21506830377043146"/>
    <s v="6/1/2015"/>
    <n v="104.25000000000001"/>
    <n v="0.70833332999999998"/>
    <n v="90.842333330000002"/>
    <n v="1"/>
    <n v="454211.66665000003"/>
    <n v="4.5233601996082775E-3"/>
    <n v="1.8694227126874616E-2"/>
  </r>
  <r>
    <x v="89"/>
    <s v="OWENS-BROCKWAY"/>
    <s v="USD"/>
    <s v="US"/>
    <n v="7.375"/>
    <s v="5/15/2016"/>
    <s v="Ba3"/>
    <s v="BB"/>
    <n v="3456.756103515625"/>
    <n v="114.95"/>
    <n v="2.7070269257139033E-2"/>
    <n v="224.89202880859375"/>
    <n v="2.9515637572455828"/>
    <n v="0.10943870014475482"/>
    <n v="0.10903661847965289"/>
    <s v="#N/A Field Not Applicable"/>
    <s v="#N/A Field Not Applicable"/>
    <n v="3.0729166700000001"/>
    <n v="118.02291667"/>
    <n v="1"/>
    <n v="501597.39584750001"/>
    <n v="4.9952607191661611E-3"/>
    <n v="1.4743830496683347E-2"/>
  </r>
  <r>
    <x v="90"/>
    <s v="METROPCS WIRELESS INC"/>
    <s v="USD"/>
    <s v="US"/>
    <n v="6.625"/>
    <s v="11/15/2020"/>
    <s v="B2"/>
    <s v="B"/>
    <n v="3588.2392578125"/>
    <n v="106.833"/>
    <n v="5.1189752999999998E-2"/>
    <n v="474.85476684570312"/>
    <n v="2.5869840604003369"/>
    <n v="-0.8325169216338012"/>
    <n v="8.2938985077718616E-2"/>
    <s v="11/15/2015"/>
    <n v="103.313"/>
    <n v="0.84652777999999995"/>
    <n v="107.67952778"/>
    <n v="1"/>
    <n v="699916.93057000008"/>
    <n v="6.970266550224747E-3"/>
    <n v="1.8031968462173066E-2"/>
  </r>
  <r>
    <x v="91"/>
    <s v="PRECISION DRILLING CORP"/>
    <s v="USD"/>
    <s v="CA"/>
    <n v="6.625"/>
    <s v="11/15/2020"/>
    <s v="Ba1"/>
    <s v="BB"/>
    <n v="2194.180419921875"/>
    <n v="107.5"/>
    <n v="4.8804488E-2"/>
    <n v="451.00210571289062"/>
    <n v="2.590807215379292"/>
    <n v="-0.7593362338025792"/>
    <n v="8.3165151451300975E-2"/>
    <s v="11/15/2015"/>
    <n v="103.313"/>
    <n v="0.84652777999999995"/>
    <n v="108.34652778"/>
    <n v="1"/>
    <n v="541732.63890000002"/>
    <n v="5.3949557828448678E-3"/>
    <n v="1.397729036884672E-2"/>
  </r>
  <r>
    <x v="92"/>
    <s v="PACKAGING DYNAMICS CORP"/>
    <s v="USD"/>
    <s v="US"/>
    <n v="8.75"/>
    <s v="2/1/2016"/>
    <s v="B3"/>
    <s v="B"/>
    <n v="0"/>
    <n v="104.5"/>
    <n v="6.3593508999999993E-2"/>
    <n v="619.14599609375"/>
    <n v="0.99204347579605867"/>
    <n v="-4.3666296871604589"/>
    <n v="1.5084943957151695E-2"/>
    <s v="2/1/2013"/>
    <n v="104.37500000000001"/>
    <n v="3.6458333299999999"/>
    <n v="108.14583333"/>
    <n v="1"/>
    <n v="540729.16665000003"/>
    <n v="5.3849624982810016E-3"/>
    <n v="5.3421169138261121E-3"/>
  </r>
  <r>
    <x v="93"/>
    <s v="PINNACLE ENTERTAINMENT"/>
    <s v="USD"/>
    <s v="US"/>
    <n v="8.75"/>
    <s v="5/15/2020"/>
    <s v="B3"/>
    <s v="B"/>
    <n v="934.4986572265625"/>
    <n v="108.938"/>
    <n v="6.3629167E-2"/>
    <n v="605.04046630859375"/>
    <n v="2.1165974185624186"/>
    <n v="-0.73555461384904319"/>
    <n v="5.7403770836851907E-2"/>
    <s v="5/15/2015"/>
    <n v="104.37500000000001"/>
    <n v="1.1180555599999999"/>
    <n v="110.05605556"/>
    <n v="1"/>
    <n v="990504.50003999996"/>
    <n v="9.8641425616799068E-3"/>
    <n v="2.0878418682383375E-2"/>
  </r>
  <r>
    <x v="94"/>
    <s v="POST HOLDINGS INC"/>
    <s v="USD"/>
    <s v="US"/>
    <n v="7.375"/>
    <s v="2/15/2022"/>
    <s v="B1"/>
    <s v="B+"/>
    <n v="1139.3450927734375"/>
    <n v="109.5"/>
    <n v="5.5695994999999998E-2"/>
    <n v="496.94326782226562"/>
    <n v="3.4739625120857291"/>
    <n v="-0.43941899745968194"/>
    <n v="0.14976966190020247"/>
    <s v="2/15/2017"/>
    <n v="103.688"/>
    <n v="2.7861111099999998"/>
    <n v="112.28611110999999"/>
    <n v="1"/>
    <n v="701788.19443749997"/>
    <n v="6.9889019158982943E-3"/>
    <n v="2.4279183256474803E-2"/>
  </r>
  <r>
    <x v="95"/>
    <s v="POLYPORE INTERNATIONAL I"/>
    <s v="USD"/>
    <s v="US"/>
    <n v="7.5"/>
    <s v="11/15/2017"/>
    <s v="B3"/>
    <s v="B+"/>
    <n v="2149.175537109375"/>
    <n v="109.25"/>
    <n v="3.0766249999999998E-2"/>
    <n v="292.8299560546875"/>
    <n v="0.84244186039763502"/>
    <n v="-2.7044802826999267E-2"/>
    <n v="1.1324307915092521E-2"/>
    <s v="11/15/2013"/>
    <n v="105.625"/>
    <n v="0.95833332999999998"/>
    <n v="110.20833333"/>
    <n v="1"/>
    <n v="523489.58331749996"/>
    <n v="5.2132785658113622E-3"/>
    <n v="4.3918840937532382E-3"/>
  </r>
  <r>
    <x v="96"/>
    <s v="PLAINS EXPLORATION &amp; PRO"/>
    <s v="USD"/>
    <s v="US"/>
    <n v="6.75"/>
    <s v="2/1/2022"/>
    <s v="B1"/>
    <s v="B"/>
    <n v="5995.919921875"/>
    <n v="112.5"/>
    <n v="4.1557061999999999E-2"/>
    <n v="356.2745361328125"/>
    <n v="3.5095737966722007"/>
    <n v="-0.27984305578212582"/>
    <n v="0.15176292130827387"/>
    <s v="2/1/2017"/>
    <n v="103.37500000000001"/>
    <n v="2.8125"/>
    <n v="115.3125"/>
    <n v="1"/>
    <n v="1153125"/>
    <n v="1.1483632220729737E-2"/>
    <n v="4.0302654732493677E-2"/>
  </r>
  <r>
    <x v="97"/>
    <s v="REYNOLDS GRP ISS/REYNOLD"/>
    <s v="USD"/>
    <s v="US"/>
    <n v="8.25"/>
    <s v="2/15/2021"/>
    <s v="Caa2"/>
    <s v="CCC+"/>
    <n v="0"/>
    <n v="102"/>
    <n v="7.8294966999999993E-2"/>
    <n v="681.47711181640625"/>
    <n v="4.6163390153523727"/>
    <n v="-0.13650569551198641"/>
    <n v="0.27213797911126381"/>
    <s v="2/15/2016"/>
    <n v="104.12500000000001"/>
    <n v="3.1166666699999999"/>
    <n v="105.11666667"/>
    <n v="1"/>
    <n v="1576750.0000499999"/>
    <n v="1.5702388817005784E-2"/>
    <n v="7.248755013017659E-2"/>
  </r>
  <r>
    <x v="98"/>
    <s v="SPRINT NEXTEL CORP"/>
    <s v="USD"/>
    <s v="US"/>
    <n v="6"/>
    <s v="11/15/2022"/>
    <s v="B3"/>
    <s v="B+"/>
    <n v="16660.5859375"/>
    <n v="104.75"/>
    <n v="5.3726973999999997E-2"/>
    <n v="360.94046020507812"/>
    <n v="7.3972681971918757"/>
    <n v="0.70569340135177949"/>
    <n v="0.68022450905922127"/>
    <s v="#N/A Field Not Applicable"/>
    <s v="#N/A Field Not Applicable"/>
    <n v="0.78333333000000005"/>
    <n v="105.53333333"/>
    <n v="1"/>
    <n v="2638333.3332500001"/>
    <n v="2.6274384541775601E-2"/>
    <n v="0.1943586691716665"/>
  </r>
  <r>
    <x v="99"/>
    <s v="SAMSON INVESTMENT COMPAN"/>
    <s v="USD"/>
    <s v="US"/>
    <n v="9.75"/>
    <s v="2/15/2020"/>
    <s v="B3"/>
    <s v="B-"/>
    <n v="10215.4091796875"/>
    <n v="105.625"/>
    <n v="8.3725743000000005E-2"/>
    <n v="758.019287109375"/>
    <n v="3.880773376714227"/>
    <n v="4.9216922341009481E-2"/>
    <n v="0.19448026152238534"/>
    <s v="2/15/2016"/>
    <n v="104.87500000000001"/>
    <n v="3.68333333"/>
    <n v="109.30833333"/>
    <n v="1"/>
    <n v="819812.49997500004"/>
    <n v="8.1642712105538494E-3"/>
    <n v="3.168368635419181E-2"/>
  </r>
  <r>
    <x v="100"/>
    <s v="HUGHES SATELLITE SYSTEMS"/>
    <s v="USD"/>
    <s v="US"/>
    <n v="7.625"/>
    <s v="6/15/2021"/>
    <s v="B3"/>
    <s v="B-"/>
    <n v="2955.212158203125"/>
    <n v="114.25"/>
    <n v="5.4947451999999994E-2"/>
    <n v="400.48797607421875"/>
    <n v="6.3433334987700674"/>
    <n v="0.51568030539772058"/>
    <n v="0.50225222534380609"/>
    <s v="#N/A Field Not Applicable"/>
    <s v="#N/A Field Not Applicable"/>
    <n v="0.33888889"/>
    <n v="114.58888889000001"/>
    <n v="1"/>
    <n v="744827.77778500004"/>
    <n v="7.4175204490981939E-3"/>
    <n v="4.7051805942576568E-2"/>
  </r>
  <r>
    <x v="101"/>
    <s v="SUNGARD DATA SYSTEMS INC"/>
    <s v="USD"/>
    <s v="US"/>
    <n v="6.625"/>
    <s v="11/1/2019"/>
    <s v="Caa1"/>
    <s v="B-"/>
    <n v="0"/>
    <n v="102.625"/>
    <n v="5.9888535E-2"/>
    <n v="525.53765869140625"/>
    <n v="4.0591981178968721"/>
    <n v="-9.411856516165025E-2"/>
    <n v="0.20037841112656232"/>
    <s v="11/1/2015"/>
    <n v="103.3125"/>
    <n v="1.1041666699999999"/>
    <n v="103.72916667"/>
    <n v="1"/>
    <n v="726104.16668999998"/>
    <n v="7.2310575212638697E-3"/>
    <n v="2.9352295080718321E-2"/>
  </r>
  <r>
    <x v="102"/>
    <s v="SEALED AIR CORP"/>
    <s v="USD"/>
    <s v="US"/>
    <n v="8.375"/>
    <s v="9/15/2021"/>
    <s v="B1"/>
    <s v="BB-"/>
    <n v="3403.989990234375"/>
    <n v="114"/>
    <n v="5.2071984000000002E-2"/>
    <n v="468.57821655273437"/>
    <n v="3.1499602362252537"/>
    <n v="-0.25435495982552281"/>
    <n v="0.12385971327850057"/>
    <s v="9/15/2016"/>
    <n v="104.188"/>
    <n v="2.4659722199999998"/>
    <n v="116.46597222"/>
    <n v="1"/>
    <n v="687149.23609799996"/>
    <n v="6.8431168417169156E-3"/>
    <n v="2.1555545943251628E-2"/>
  </r>
  <r>
    <x v="103"/>
    <s v="SMITHFIELD FOODS INC"/>
    <s v="USD"/>
    <s v="US"/>
    <n v="7.75"/>
    <s v="7/1/2017"/>
    <s v="B1"/>
    <s v="BB"/>
    <n v="2944.531982421875"/>
    <n v="116"/>
    <n v="3.8440792000000001E-2"/>
    <n v="317.39114379882812"/>
    <n v="3.7362627889521747"/>
    <n v="0.17603132042986763"/>
    <n v="0.17471541505018284"/>
    <s v="#N/A Field Not Applicable"/>
    <s v="#N/A Field Not Applicable"/>
    <n v="3.875"/>
    <n v="119.875"/>
    <n v="1"/>
    <n v="701268.75"/>
    <n v="6.9837289217481776E-3"/>
    <n v="2.6093046498456809E-2"/>
  </r>
  <r>
    <x v="104"/>
    <s v="SWIFT ENERGY CO"/>
    <s v="USD"/>
    <s v="US"/>
    <n v="8.875"/>
    <s v="1/15/2020"/>
    <s v="B3"/>
    <s v="B+"/>
    <n v="661.0198974609375"/>
    <n v="108.6"/>
    <n v="6.3799013000000002E-2"/>
    <n v="610.51605224609375"/>
    <n v="1.7913196824126356"/>
    <n v="-0.73363908231483188"/>
    <n v="4.313777255442993E-2"/>
    <s v="1/15/2015"/>
    <n v="104.438"/>
    <n v="4.0923611099999997"/>
    <n v="112.69236110999999"/>
    <n v="1"/>
    <n v="732500.34721499984"/>
    <n v="7.2947551991101502E-3"/>
    <n v="1.3067238566547916E-2"/>
  </r>
  <r>
    <x v="105"/>
    <s v="SCHAEFFLER FINANCE BV"/>
    <s v="USD"/>
    <s v="DE"/>
    <n v="8.5"/>
    <s v="2/15/2019"/>
    <s v="Ba3"/>
    <s v="B+"/>
    <n v="0"/>
    <n v="112"/>
    <n v="5.3178333999999994E-2"/>
    <n v="503.33349609375"/>
    <n v="1.89330176759432"/>
    <n v="-0.73399632138592585"/>
    <n v="4.732841908254401E-2"/>
    <s v="2/15/2015"/>
    <n v="106.375"/>
    <n v="3.21111111"/>
    <n v="115.21111111"/>
    <n v="1"/>
    <n v="576055.55554999993"/>
    <n v="5.7367675999083776E-3"/>
    <n v="1.0861432237184356E-2"/>
  </r>
  <r>
    <x v="106"/>
    <s v="SHEA HOMES LP/FNDG CP"/>
    <s v="USD"/>
    <s v="US"/>
    <n v="8.625"/>
    <s v="5/15/2019"/>
    <s v="B2"/>
    <s v="B"/>
    <n v="0"/>
    <n v="110.75"/>
    <n v="5.4550739000000001E-2"/>
    <n v="514.2562255859375"/>
    <n v="2.1301196985304065"/>
    <n v="-0.51366568757319597"/>
    <n v="5.8059771509697593E-2"/>
    <s v="5/15/2015"/>
    <n v="104.313"/>
    <n v="1.1020833299999999"/>
    <n v="111.85208333"/>
    <n v="1"/>
    <n v="587223.43748249998"/>
    <n v="5.8479852465619176E-3"/>
    <n v="1.2456908570416737E-2"/>
  </r>
  <r>
    <x v="107"/>
    <s v="ASSOC MAT LLC/AMH NEW FI"/>
    <s v="USD"/>
    <s v="US"/>
    <n v="9.125"/>
    <s v="11/1/2017"/>
    <s v="Caa1"/>
    <s v="B-"/>
    <n v="0"/>
    <n v="104.5"/>
    <n v="7.7400406000000005E-2"/>
    <n v="719.44329833984375"/>
    <n v="3.1652156649025791"/>
    <n v="3.4376669571647471E-2"/>
    <n v="0.1255884878490226"/>
    <s v="11/1/2013"/>
    <n v="106.84400000000001"/>
    <n v="1.5208333300000001"/>
    <n v="106.02083333"/>
    <n v="1"/>
    <n v="715640.62497750006"/>
    <n v="7.1268541913971041E-3"/>
    <n v="2.2558030528086716E-2"/>
  </r>
  <r>
    <x v="108"/>
    <s v="SLM CORP"/>
    <s v="USD"/>
    <s v="US"/>
    <n v="7.25"/>
    <s v="1/25/2022"/>
    <s v="Ba1"/>
    <s v="BBB-"/>
    <n v="7741.15966796875"/>
    <n v="111.05"/>
    <n v="5.6733670999999999E-2"/>
    <n v="406.52627563476562"/>
    <n v="6.5562689277065775"/>
    <n v="0.56851283567448563"/>
    <n v="0.55177294961531831"/>
    <s v="#N/A Field Not Applicable"/>
    <s v="#N/A Field Not Applicable"/>
    <n v="3.1416666700000002"/>
    <n v="114.19166667"/>
    <n v="1"/>
    <n v="1141916.6666999999"/>
    <n v="1.137201173082226E-2"/>
    <n v="7.455796715630468E-2"/>
  </r>
  <r>
    <x v="109"/>
    <s v="STANDARD PACIFIC CORP"/>
    <s v="USD"/>
    <s v="US"/>
    <n v="8.375"/>
    <s v="5/15/2018"/>
    <s v="B3"/>
    <s v="B"/>
    <n v="2579.1728515625"/>
    <n v="116"/>
    <n v="4.9450773000000003E-2"/>
    <n v="409.84805297851562"/>
    <n v="4.3650248091457948"/>
    <n v="0.23729720041253097"/>
    <n v="0.23472206075666038"/>
    <s v="#N/A Field Not Applicable"/>
    <s v="#N/A Field Not Applicable"/>
    <n v="1.07013889"/>
    <n v="117.07013889"/>
    <n v="1"/>
    <n v="878026.04167499999"/>
    <n v="8.744002725479736E-3"/>
    <n v="3.8167788827957495E-2"/>
  </r>
  <r>
    <x v="110"/>
    <s v="SUBURBAN PROPANE PARTNRS"/>
    <s v="USD"/>
    <s v="US"/>
    <n v="7.5"/>
    <s v="10/1/2018"/>
    <s v="Ba3"/>
    <s v="BB-"/>
    <n v="2172.1953125"/>
    <n v="107.5"/>
    <n v="5.0384343999999998E-2"/>
    <n v="479.63238525390625"/>
    <n v="1.6095211199098691"/>
    <s v="#N/A Field Not Applicable"/>
    <n v="3.4776224420825348E-2"/>
    <s v="#N/A Field Not Applicable"/>
    <s v="#N/A Field Not Applicable"/>
    <n v="1.875"/>
    <n v="109.375"/>
    <n v="1"/>
    <n v="461562.5"/>
    <n v="4.5965649837446674E-3"/>
    <n v="7.3982684203752064E-3"/>
  </r>
  <r>
    <x v="111"/>
    <s v="TRANSDIGM INC"/>
    <s v="USD"/>
    <s v="US"/>
    <n v="7.75"/>
    <s v="12/15/2018"/>
    <s v="B3"/>
    <s v="B-"/>
    <n v="6918.2958984375"/>
    <n v="111"/>
    <n v="3.7872471999999997E-2"/>
    <n v="352.2135009765625"/>
    <n v="1.8197260847413024"/>
    <n v="-0.14250284644270561"/>
    <n v="4.3088766296756315E-2"/>
    <s v="12/15/2014"/>
    <n v="103.87500000000001"/>
    <n v="0.34444444000000002"/>
    <n v="111.34444444"/>
    <n v="1"/>
    <n v="584558.33331000002"/>
    <n v="5.8214442591174326E-3"/>
    <n v="1.0593433969183497E-2"/>
  </r>
  <r>
    <x v="112"/>
    <s v="TEREX CORP"/>
    <s v="USD"/>
    <s v="US"/>
    <n v="6"/>
    <s v="5/15/2021"/>
    <s v="B3"/>
    <s v="B+"/>
    <n v="2940.444091796875"/>
    <n v="105.25"/>
    <n v="4.9578255999999994E-2"/>
    <n v="399.914306640625"/>
    <n v="4.9114751088295021"/>
    <n v="-0.60644071017415047"/>
    <n v="0.28966299792407157"/>
    <s v="11/15/2016"/>
    <n v="103.00000000000001"/>
    <n v="0.58333332999999998"/>
    <n v="105.83333333"/>
    <n v="1"/>
    <n v="793749.99997500004"/>
    <n v="7.9047224497926401E-3"/>
    <n v="3.8823847554362315E-2"/>
  </r>
  <r>
    <x v="113"/>
    <s v="TRIUMPH GROUP INC"/>
    <s v="USD"/>
    <s v="US"/>
    <n v="8.625"/>
    <s v="7/15/2018"/>
    <s v="Ba3"/>
    <s v="B+"/>
    <n v="3229.221923828125"/>
    <n v="111.505"/>
    <n v="3.6199555000000001E-2"/>
    <n v="340.17669677734375"/>
    <n v="1.4029418322289018"/>
    <n v="-2.4450906162294596E-2"/>
    <n v="2.7704180957315496E-2"/>
    <s v="7/15/2014"/>
    <n v="104.313"/>
    <n v="3.9770833300000001"/>
    <n v="115.48208332999999"/>
    <n v="1"/>
    <n v="808374.5833099999"/>
    <n v="8.0503643675383756E-3"/>
    <n v="1.1294192935904553E-2"/>
  </r>
  <r>
    <x v="114"/>
    <s v="TEXAS INDUSTRIES INC"/>
    <s v="USD"/>
    <s v="US"/>
    <n v="9.25"/>
    <s v="8/15/2020"/>
    <s v="Caa2"/>
    <s v="B-"/>
    <n v="1407.76416015625"/>
    <n v="109.155"/>
    <n v="6.9991497E-2"/>
    <n v="665.76800537109375"/>
    <n v="2.2515047229408736"/>
    <n v="-0.72419534308183231"/>
    <n v="6.5842183924308073E-2"/>
    <s v="8/15/2015"/>
    <n v="104.62500000000001"/>
    <n v="3.4944444400000001"/>
    <n v="112.64944444"/>
    <n v="1"/>
    <n v="732221.38886000006"/>
    <n v="7.2919771350202058E-3"/>
    <n v="1.6417920959074853E-2"/>
  </r>
  <r>
    <x v="115"/>
    <s v="TEXAS COMPETITIVE/TCEH"/>
    <s v="USD"/>
    <s v="US"/>
    <n v="11.5"/>
    <s v="10/1/2020"/>
    <s v="Caa1"/>
    <s v="CCC"/>
    <n v="0"/>
    <n v="78.125"/>
    <n v="0.16562181400000001"/>
    <n v="1555.085693359375"/>
    <n v="4.502661422058206"/>
    <n v="0.27363977335867112"/>
    <n v="0.28963440091438702"/>
    <s v="4/1/2016"/>
    <n v="105.75"/>
    <n v="2.875"/>
    <n v="81"/>
    <n v="1"/>
    <n v="263250"/>
    <n v="2.6216292094153743E-3"/>
    <n v="1.1804308704175559E-2"/>
  </r>
  <r>
    <x v="115"/>
    <s v="ENERGY FUTURE/EFIH FINAN"/>
    <s v="USD"/>
    <s v="US"/>
    <n v="10"/>
    <s v="12/1/2020"/>
    <s v="Caa3"/>
    <s v="B-"/>
    <n v="0"/>
    <n v="113.81399999999999"/>
    <n v="6.3231827000000004E-2"/>
    <n v="594.77191162109375"/>
    <n v="2.5306702604036539"/>
    <n v="-0.29418069592966328"/>
    <n v="8.0768696445315855E-2"/>
    <s v="12/1/2015"/>
    <n v="105.00000000000001"/>
    <n v="0.83333332999999998"/>
    <n v="114.64733333"/>
    <n v="1"/>
    <n v="687883.99997999996"/>
    <n v="6.8504341387922224E-3"/>
    <n v="1.7336189945895395E-2"/>
  </r>
  <r>
    <x v="116"/>
    <s v="CONTL AIRLINES 2005-ERJ1"/>
    <s v="USD"/>
    <s v="US"/>
    <n v="9.798"/>
    <s v="4/1/2021"/>
    <s v="B1"/>
    <s v="B"/>
    <n v="7905.111328125"/>
    <n v="107.46"/>
    <n v="8.5352516828147637E-2"/>
    <n v="723.81939697265625"/>
    <n v="5.7084856831070878"/>
    <n v="0.16459791184175848"/>
    <n v="0.41283846522995937"/>
    <s v="#N/A Field Not Applicable"/>
    <s v="#N/A Field Not Applicable"/>
    <n v="0.8165"/>
    <n v="108.2765"/>
    <n v="1"/>
    <n v="1570009.25"/>
    <n v="1.5635259672753369E-2"/>
    <n v="8.9253655993574224E-2"/>
  </r>
  <r>
    <x v="117"/>
    <s v="UNITED RENTALS NORTH AM"/>
    <s v="USD"/>
    <s v="US"/>
    <n v="8.375"/>
    <s v="9/15/2020"/>
    <s v="Caa1"/>
    <s v="B-"/>
    <n v="4117.498046875"/>
    <n v="111.25"/>
    <n v="5.3106156000000002E-2"/>
    <n v="495.93881225585937"/>
    <n v="2.3784212907333733"/>
    <n v="-0.41724537000117329"/>
    <n v="7.2135173983679232E-2"/>
    <s v="9/15/2015"/>
    <n v="104.188"/>
    <n v="2.4659722199999998"/>
    <n v="113.71597222"/>
    <n v="1"/>
    <n v="739153.81943000003"/>
    <n v="7.361015169111587E-3"/>
    <n v="1.750759519962632E-2"/>
  </r>
  <r>
    <x v="117"/>
    <s v="UNITED RENTALS NORTH AM"/>
    <s v="USD"/>
    <s v="US"/>
    <n v="7.625"/>
    <s v="4/15/2022"/>
    <s v="B3"/>
    <s v="B+"/>
    <n v="4117.498046875"/>
    <n v="111.25"/>
    <n v="5.446223E-2"/>
    <n v="481.56881713867187"/>
    <n v="3.6270290096944469"/>
    <n v="-0.33627284936208091"/>
    <n v="0.16159700239376645"/>
    <s v="4/15/2017"/>
    <n v="103.813"/>
    <n v="1.6097222200000001"/>
    <n v="112.85972221999999"/>
    <n v="1"/>
    <n v="225719.44443999999"/>
    <n v="2.2478734612608343E-3"/>
    <n v="8.1531022541153127E-3"/>
  </r>
  <r>
    <x v="118"/>
    <s v="USG CORP"/>
    <s v="USD"/>
    <s v="US"/>
    <n v="6.3"/>
    <s v="11/15/2016"/>
    <s v="Caa2"/>
    <s v="B-"/>
    <n v="2937.7734375"/>
    <n v="104"/>
    <n v="5.1453037000000007E-2"/>
    <n v="459.2490234375"/>
    <n v="3.3921308651328506"/>
    <n v="0.14036938003253582"/>
    <n v="0.1396086718591501"/>
    <s v="#N/A Field Not Applicable"/>
    <s v="#N/A Field Not Applicable"/>
    <n v="0.80500000000000005"/>
    <n v="104.80500000000001"/>
    <n v="1"/>
    <n v="262012.50000000003"/>
    <n v="2.6093053114223962E-3"/>
    <n v="8.8511050834309945E-3"/>
  </r>
  <r>
    <x v="118"/>
    <s v="USG CORP"/>
    <s v="USD"/>
    <s v="US"/>
    <n v="8.375"/>
    <s v="10/15/2018"/>
    <s v="B2"/>
    <s v="BB-"/>
    <n v="2937.7734375"/>
    <n v="110.5"/>
    <n v="4.4704594999999993E-2"/>
    <n v="422.405517578125"/>
    <n v="1.643282007624548"/>
    <n v="-0.20854207873822722"/>
    <n v="3.6148759353401665E-2"/>
    <s v="10/15/2014"/>
    <n v="104.188"/>
    <n v="1.7680555600000001"/>
    <n v="112.26805555999999"/>
    <n v="1"/>
    <n v="477139.23612999998"/>
    <n v="4.751689110718129E-3"/>
    <n v="7.8083652214685903E-3"/>
  </r>
  <r>
    <x v="119"/>
    <s v="VEDANTA RESOURCES PLC"/>
    <s v="USD"/>
    <s v="IN"/>
    <n v="8.25"/>
    <s v="6/7/2021"/>
    <s v="Ba3"/>
    <s v="BB"/>
    <n v="3125.000244140625"/>
    <n v="109.818"/>
    <n v="6.7056305999999996E-2"/>
    <n v="521.998779296875"/>
    <n v="6.1170869914344035"/>
    <n v="0.48750841440615494"/>
    <n v="0.47546184176663486"/>
    <s v="#N/A Field Not Applicable"/>
    <s v="#N/A Field Not Applicable"/>
    <n v="0.55000000000000004"/>
    <n v="110.36799999999999"/>
    <n v="1"/>
    <n v="717392"/>
    <n v="7.1442956193766916E-3"/>
    <n v="4.3702277796250952E-2"/>
  </r>
  <r>
    <x v="120"/>
    <s v="WINDSTREAM CORP"/>
    <s v="USD"/>
    <s v="US"/>
    <n v="7.75"/>
    <s v="10/1/2021"/>
    <s v="Ba3"/>
    <s v="B"/>
    <n v="5117.29736328125"/>
    <n v="109.25"/>
    <n v="5.8985457999999998E-2"/>
    <n v="536.889404296875"/>
    <n v="3.2012978601761684"/>
    <n v="-0.51670784758045096"/>
    <n v="0.12698369525607184"/>
    <s v="10/1/2016"/>
    <n v="103.87500000000001"/>
    <n v="1.9375"/>
    <n v="111.1875"/>
    <n v="1"/>
    <n v="500343.75"/>
    <n v="4.9827760294337076E-3"/>
    <n v="1.5951350240763232E-2"/>
  </r>
  <r>
    <x v="121"/>
    <s v="WYNN LAS VEGAS LLC/CORP"/>
    <s v="USD"/>
    <s v="US"/>
    <n v="7.875"/>
    <s v="5/1/2020"/>
    <s v="#N/A N/A"/>
    <s v="BBB-"/>
    <n v="11198.2568359375"/>
    <n v="114.06"/>
    <n v="3.2084411E-2"/>
    <n v="290.0335693359375"/>
    <n v="2.1329195058503454"/>
    <n v="-9.3696935613121687E-2"/>
    <n v="5.8149714070392239E-2"/>
    <s v="5/1/2015"/>
    <n v="103.938"/>
    <n v="1.3125"/>
    <n v="115.3725"/>
    <n v="1"/>
    <n v="1038352.5000000001"/>
    <n v="1.0340646699599155E-2"/>
    <n v="2.2055767048682035E-2"/>
  </r>
  <r>
    <x v="122"/>
    <s v="US STEEL CORP"/>
    <s v="USD"/>
    <s v="US"/>
    <n v="7.5"/>
    <s v="3/15/2022"/>
    <s v="B1"/>
    <s v="BB"/>
    <n v="3514.689697265625"/>
    <n v="106.807"/>
    <n v="6.3073977000000003E-2"/>
    <n v="505.87606811523438"/>
    <n v="5.4660800908257148"/>
    <n v="0.23047293467957425"/>
    <n v="0.37593829690493596"/>
    <s v="3/15/2017"/>
    <n v="103.75000000000001"/>
    <n v="2.2083333299999999"/>
    <n v="109.01533333"/>
    <n v="1"/>
    <n v="654091.99997999996"/>
    <n v="6.5139095642639628E-3"/>
    <n v="3.5605551382662456E-2"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  <r>
    <x v="123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useAutoFormatting="1" itemPrintTitles="1" createdVersion="4" indent="0" outline="1" outlineData="1" multipleFieldFilters="0">
  <location ref="B7:C132" firstHeaderRow="1" firstDataRow="1" firstDataCol="1"/>
  <pivotFields count="23">
    <pivotField axis="axisRow" outline="0" subtotalTop="0" showAll="0" sortType="ascending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124"/>
        <item x="50"/>
        <item x="51"/>
        <item x="52"/>
        <item x="53"/>
        <item x="54"/>
        <item x="55"/>
        <item x="56"/>
        <item x="57"/>
        <item x="58"/>
        <item x="59"/>
        <item x="60"/>
        <item m="1" x="125"/>
        <item x="61"/>
        <item x="62"/>
        <item x="63"/>
        <item x="64"/>
        <item x="65"/>
        <item x="66"/>
        <item x="67"/>
        <item x="68"/>
        <item x="69"/>
        <item x="70"/>
        <item m="1" x="128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m="1" x="12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m="1" x="126"/>
        <item x="120"/>
        <item x="121"/>
        <item x="122"/>
        <item x="123"/>
        <item t="default"/>
      </items>
    </pivotField>
    <pivotField outline="0" subtotalTop="0" showAll="0"/>
    <pivotField outline="0" subtotalTop="0" showAll="0"/>
    <pivotField showAll="0" defaultSubtotal="0"/>
    <pivotField numFmtId="165" outline="0" subtotalTop="0" showAll="0"/>
    <pivotField outline="0" subtotalTop="0" showAll="0"/>
    <pivotField outline="0" subtotalTop="0" showAll="0"/>
    <pivotField outline="0" subtotalTop="0" showAll="0"/>
    <pivotField showAll="0" defaultSubtotal="0"/>
    <pivotField showAll="0" defaultSubtotal="0"/>
    <pivotField numFmtId="10" outline="0" subtotalTop="0" showAll="0"/>
    <pivotField numFmtId="164" outline="0" subtotalTop="0" showAll="0"/>
    <pivotField numFmtId="43" outline="0" subtotalTop="0" showAll="0"/>
    <pivotField showAll="0" defaultSubtotal="0"/>
    <pivotField showAll="0" defaultSubtotal="0"/>
    <pivotField outline="0" subtotalTop="0" showAll="0"/>
    <pivotField outline="0" subtotalTop="0" showAll="0"/>
    <pivotField numFmtId="43" outline="0" subtotalTop="0" showAll="0"/>
    <pivotField numFmtId="43" outline="0" subtotalTop="0" showAll="0"/>
    <pivotField numFmtId="43" outline="0" subtotalTop="0" showAll="0"/>
    <pivotField numFmtId="164" outline="0" subtotalTop="0" showAll="0"/>
    <pivotField dataField="1" showAll="0" defaultSubtotal="0"/>
    <pivotField showAll="0" defaultSubtotal="0"/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 t="grand">
      <x/>
    </i>
  </rowItems>
  <colItems count="1">
    <i/>
  </colItems>
  <dataFields count="1">
    <dataField name="Sum of Weight" fld="21" baseField="0" baseItem="0"/>
  </dataFields>
  <formats count="16"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outline="0" collapsedLevelsAreSubtotals="1" fieldPosition="0">
        <references count="1">
          <reference field="0" count="1" selected="0">
            <x v="47"/>
          </reference>
        </references>
      </pivotArea>
    </format>
    <format dxfId="16">
      <pivotArea dataOnly="0" labelOnly="1" fieldPosition="0">
        <references count="1">
          <reference field="0" count="1">
            <x v="47"/>
          </reference>
        </references>
      </pivotArea>
    </format>
    <format dxfId="15">
      <pivotArea outline="0" collapsedLevelsAreSubtotals="1" fieldPosition="0">
        <references count="1">
          <reference field="0" count="1" selected="0">
            <x v="6"/>
          </reference>
        </references>
      </pivotArea>
    </format>
    <format dxfId="14">
      <pivotArea dataOnly="0" labelOnly="1" fieldPosition="0">
        <references count="1">
          <reference field="0" count="1">
            <x v="6"/>
          </reference>
        </references>
      </pivotArea>
    </format>
    <format dxfId="13">
      <pivotArea outline="0" collapsedLevelsAreSubtotals="1" fieldPosition="0">
        <references count="1">
          <reference field="0" count="1" selected="0">
            <x v="35"/>
          </reference>
        </references>
      </pivotArea>
    </format>
    <format dxfId="12">
      <pivotArea dataOnly="0" labelOnly="1" fieldPosition="0">
        <references count="1">
          <reference field="0" count="1">
            <x v="35"/>
          </reference>
        </references>
      </pivotArea>
    </format>
    <format dxfId="11">
      <pivotArea outline="0" collapsedLevelsAreSubtotals="1" fieldPosition="0">
        <references count="1">
          <reference field="0" count="1" selected="0">
            <x v="89"/>
          </reference>
        </references>
      </pivotArea>
    </format>
    <format dxfId="10">
      <pivotArea dataOnly="0" labelOnly="1" fieldPosition="0">
        <references count="1">
          <reference field="0" count="1">
            <x v="89"/>
          </reference>
        </references>
      </pivotArea>
    </format>
    <format dxfId="9">
      <pivotArea outline="0" collapsedLevelsAreSubtotals="1" fieldPosition="0">
        <references count="1">
          <reference field="0" count="1" selected="0">
            <x v="41"/>
          </reference>
        </references>
      </pivotArea>
    </format>
    <format dxfId="8">
      <pivotArea dataOnly="0" labelOnly="1" fieldPosition="0">
        <references count="1">
          <reference field="0" count="1">
            <x v="41"/>
          </reference>
        </references>
      </pivotArea>
    </format>
    <format dxfId="7">
      <pivotArea outline="0" collapsedLevelsAreSubtotals="1" fieldPosition="0">
        <references count="1">
          <reference field="0" count="99" selected="0">
            <x v="1"/>
            <x v="3"/>
            <x v="4"/>
            <x v="6"/>
            <x v="7"/>
            <x v="8"/>
            <x v="9"/>
            <x v="10"/>
            <x v="11"/>
            <x v="12"/>
            <x v="15"/>
            <x v="17"/>
            <x v="18"/>
            <x v="20"/>
            <x v="21"/>
            <x v="22"/>
            <x v="23"/>
            <x v="24"/>
            <x v="25"/>
            <x v="26"/>
            <x v="27"/>
            <x v="33"/>
            <x v="34"/>
            <x v="35"/>
            <x v="36"/>
            <x v="37"/>
            <x v="39"/>
            <x v="40"/>
            <x v="41"/>
            <x v="43"/>
            <x v="44"/>
            <x v="45"/>
            <x v="46"/>
            <x v="47"/>
            <x v="48"/>
            <x v="49"/>
            <x v="51"/>
            <x v="52"/>
            <x v="54"/>
            <x v="55"/>
            <x v="57"/>
            <x v="58"/>
            <x v="59"/>
            <x v="61"/>
            <x v="62"/>
            <x v="63"/>
            <x v="64"/>
            <x v="65"/>
            <x v="66"/>
            <x v="67"/>
            <x v="69"/>
            <x v="70"/>
            <x v="71"/>
            <x v="72"/>
            <x v="74"/>
            <x v="75"/>
            <x v="76"/>
            <x v="77"/>
            <x v="78"/>
            <x v="79"/>
            <x v="80"/>
            <x v="82"/>
            <x v="83"/>
            <x v="86"/>
            <x v="87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4"/>
            <x v="105"/>
            <x v="106"/>
            <x v="107"/>
            <x v="108"/>
            <x v="110"/>
            <x v="111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</reference>
        </references>
      </pivotArea>
    </format>
    <format dxfId="6">
      <pivotArea dataOnly="0" labelOnly="1" fieldPosition="0">
        <references count="1">
          <reference field="0" count="43">
            <x v="1"/>
            <x v="3"/>
            <x v="4"/>
            <x v="6"/>
            <x v="7"/>
            <x v="8"/>
            <x v="9"/>
            <x v="10"/>
            <x v="11"/>
            <x v="12"/>
            <x v="15"/>
            <x v="17"/>
            <x v="18"/>
            <x v="20"/>
            <x v="21"/>
            <x v="22"/>
            <x v="23"/>
            <x v="24"/>
            <x v="25"/>
            <x v="26"/>
            <x v="27"/>
            <x v="33"/>
            <x v="34"/>
            <x v="35"/>
            <x v="36"/>
            <x v="37"/>
            <x v="39"/>
            <x v="40"/>
            <x v="41"/>
            <x v="43"/>
            <x v="44"/>
            <x v="45"/>
            <x v="46"/>
            <x v="47"/>
            <x v="48"/>
            <x v="49"/>
            <x v="51"/>
            <x v="52"/>
            <x v="54"/>
            <x v="55"/>
            <x v="57"/>
            <x v="58"/>
            <x v="59"/>
          </reference>
        </references>
      </pivotArea>
    </format>
    <format dxfId="5">
      <pivotArea dataOnly="0" labelOnly="1" fieldPosition="0">
        <references count="1">
          <reference field="0" count="44">
            <x v="61"/>
            <x v="62"/>
            <x v="63"/>
            <x v="64"/>
            <x v="65"/>
            <x v="66"/>
            <x v="67"/>
            <x v="69"/>
            <x v="70"/>
            <x v="71"/>
            <x v="72"/>
            <x v="74"/>
            <x v="75"/>
            <x v="76"/>
            <x v="77"/>
            <x v="78"/>
            <x v="79"/>
            <x v="80"/>
            <x v="82"/>
            <x v="83"/>
            <x v="86"/>
            <x v="87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4"/>
            <x v="105"/>
            <x v="106"/>
            <x v="107"/>
            <x v="108"/>
            <x v="110"/>
            <x v="111"/>
            <x v="112"/>
          </reference>
        </references>
      </pivotArea>
    </format>
    <format dxfId="4">
      <pivotArea dataOnly="0" labelOnly="1" fieldPosition="0">
        <references count="1">
          <reference field="0" count="12"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513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A6" sqref="A6"/>
    </sheetView>
  </sheetViews>
  <sheetFormatPr defaultRowHeight="12.75" outlineLevelRow="1" outlineLevelCol="1" x14ac:dyDescent="0.2"/>
  <cols>
    <col min="1" max="1" width="5.28515625" style="1" customWidth="1"/>
    <col min="2" max="2" width="0.140625" style="1" customWidth="1"/>
    <col min="3" max="3" width="13.42578125" style="1" bestFit="1" customWidth="1"/>
    <col min="4" max="4" width="0.42578125" style="1" customWidth="1"/>
    <col min="5" max="5" width="9.140625" style="1"/>
    <col min="6" max="6" width="31" style="1" bestFit="1" customWidth="1"/>
    <col min="7" max="7" width="8.85546875" style="1" bestFit="1" customWidth="1"/>
    <col min="8" max="8" width="5.85546875" style="1" customWidth="1"/>
    <col min="9" max="9" width="8" style="1" customWidth="1"/>
    <col min="10" max="10" width="10.85546875" style="1" customWidth="1"/>
    <col min="11" max="13" width="10" style="1" customWidth="1"/>
    <col min="14" max="14" width="9.7109375" style="1" customWidth="1"/>
    <col min="15" max="15" width="9.140625" style="1"/>
    <col min="16" max="16" width="10.5703125" style="1" customWidth="1"/>
    <col min="17" max="17" width="8" style="1" customWidth="1"/>
    <col min="18" max="18" width="10.5703125" style="1" customWidth="1"/>
    <col min="19" max="25" width="6.42578125" style="1" hidden="1" customWidth="1" outlineLevel="1"/>
    <col min="26" max="26" width="0.42578125" style="1" customWidth="1" collapsed="1"/>
    <col min="27" max="28" width="0.42578125" style="1" customWidth="1"/>
    <col min="29" max="33" width="6.42578125" style="1" hidden="1" customWidth="1" outlineLevel="1"/>
    <col min="34" max="34" width="8.42578125" style="102" bestFit="1" customWidth="1" collapsed="1"/>
    <col min="35" max="35" width="8.42578125" style="102" bestFit="1" customWidth="1"/>
    <col min="36" max="36" width="10.28515625" style="90" bestFit="1" customWidth="1"/>
    <col min="37" max="16384" width="9.140625" style="1"/>
  </cols>
  <sheetData>
    <row r="1" spans="1:74" x14ac:dyDescent="0.2">
      <c r="B1" s="2"/>
      <c r="C1" s="3" t="s">
        <v>0</v>
      </c>
      <c r="D1" s="3"/>
      <c r="F1" s="41" t="s">
        <v>1</v>
      </c>
      <c r="G1" s="129">
        <f>_xll.BDP(F1&amp;" Curncy","PX_LAST")</f>
        <v>1.3173999999999999</v>
      </c>
      <c r="I1" s="5"/>
      <c r="J1" s="6"/>
      <c r="K1" s="7"/>
      <c r="L1" s="7"/>
      <c r="M1" s="7"/>
      <c r="N1" s="7"/>
      <c r="O1" s="8"/>
      <c r="R1" s="9"/>
      <c r="S1" s="10"/>
      <c r="T1" s="10"/>
      <c r="U1" s="4"/>
      <c r="V1" s="4"/>
      <c r="Z1" s="11"/>
      <c r="AB1" s="12"/>
      <c r="AC1" s="12"/>
      <c r="AD1" s="12"/>
      <c r="AE1" s="12"/>
      <c r="AF1" s="12"/>
      <c r="AG1" s="12"/>
      <c r="AJ1" s="158">
        <f>SUMPRODUCT(AO1:AU1,AO4:AU4)/SUM(AO4:AU4)</f>
        <v>8.3978329201175637</v>
      </c>
      <c r="AK1" s="140">
        <v>1</v>
      </c>
      <c r="AL1" s="140">
        <v>2</v>
      </c>
      <c r="AM1" s="140">
        <v>3</v>
      </c>
      <c r="AN1" s="140">
        <v>4</v>
      </c>
      <c r="AO1" s="140">
        <v>5</v>
      </c>
      <c r="AP1" s="140">
        <v>6</v>
      </c>
      <c r="AQ1" s="140">
        <v>7</v>
      </c>
      <c r="AR1" s="140">
        <v>8</v>
      </c>
      <c r="AS1" s="140">
        <v>9</v>
      </c>
      <c r="AT1" s="140">
        <v>10</v>
      </c>
      <c r="AU1" s="140">
        <v>11</v>
      </c>
      <c r="AW1" s="10">
        <f>SUMPRODUCT(BB1:BH1,BB4:BH4)/SUM(BB4:BH4)</f>
        <v>8.0157671219721145</v>
      </c>
      <c r="AX1" s="140">
        <v>1</v>
      </c>
      <c r="AY1" s="140">
        <v>2</v>
      </c>
      <c r="AZ1" s="140">
        <v>3</v>
      </c>
      <c r="BA1" s="140">
        <v>4</v>
      </c>
      <c r="BB1" s="140">
        <v>5</v>
      </c>
      <c r="BC1" s="140">
        <v>6</v>
      </c>
      <c r="BD1" s="140">
        <v>7</v>
      </c>
      <c r="BE1" s="140">
        <v>8</v>
      </c>
      <c r="BF1" s="140">
        <v>9</v>
      </c>
      <c r="BG1" s="140">
        <v>10</v>
      </c>
      <c r="BH1" s="140">
        <v>11</v>
      </c>
      <c r="BN1" s="13"/>
      <c r="BR1" s="8"/>
    </row>
    <row r="2" spans="1:74" ht="13.5" thickBot="1" x14ac:dyDescent="0.25">
      <c r="B2" s="2"/>
      <c r="C2" s="5"/>
      <c r="D2" s="5"/>
      <c r="F2" s="41" t="s">
        <v>2</v>
      </c>
      <c r="G2" s="129">
        <f>_xll.BDP(F2&amp;" Curncy","PX_LAST")</f>
        <v>1.5562</v>
      </c>
      <c r="I2" s="5"/>
      <c r="J2" s="6"/>
      <c r="K2" s="7"/>
      <c r="L2" s="14"/>
      <c r="M2" s="14"/>
      <c r="N2" s="14"/>
      <c r="O2" s="8" t="s">
        <v>3</v>
      </c>
      <c r="P2" s="13">
        <f>SUMPRODUCT(P203:P204,AA203:AA204)</f>
        <v>0</v>
      </c>
      <c r="R2" s="9"/>
      <c r="S2" s="10"/>
      <c r="T2" s="130"/>
      <c r="U2" s="22"/>
      <c r="V2" s="130"/>
      <c r="Z2" s="11"/>
      <c r="AA2" s="144"/>
      <c r="AB2" s="134"/>
      <c r="AC2" s="134"/>
      <c r="AD2" s="134"/>
      <c r="AE2" s="134"/>
      <c r="AF2" s="134"/>
      <c r="AG2" s="134"/>
      <c r="AH2" s="159"/>
      <c r="AI2" s="159"/>
      <c r="AJ2" s="160">
        <f>ROUND(AJ1,0)</f>
        <v>8</v>
      </c>
      <c r="AK2" s="15"/>
      <c r="AL2" s="15"/>
      <c r="AM2" s="15"/>
      <c r="AN2" s="15"/>
      <c r="AO2" s="13"/>
      <c r="AP2" s="13"/>
      <c r="AQ2" s="13"/>
      <c r="AR2" s="13"/>
      <c r="AS2" s="13"/>
      <c r="AT2" s="13"/>
      <c r="AW2" s="15">
        <f>ROUND(AW1,0)</f>
        <v>8</v>
      </c>
      <c r="AX2" s="15"/>
      <c r="AY2" s="15"/>
      <c r="AZ2" s="15"/>
      <c r="BA2" s="15"/>
      <c r="BB2" s="13"/>
      <c r="BC2" s="13"/>
      <c r="BD2" s="13"/>
      <c r="BE2" s="13"/>
      <c r="BF2" s="13"/>
      <c r="BG2" s="13"/>
      <c r="BN2" s="13"/>
      <c r="BR2" s="8"/>
    </row>
    <row r="3" spans="1:74" x14ac:dyDescent="0.2">
      <c r="A3" s="4" t="s">
        <v>6853</v>
      </c>
      <c r="B3" s="11"/>
      <c r="C3" s="93">
        <f ca="1">NOW()</f>
        <v>41394.484768287039</v>
      </c>
      <c r="D3" s="145"/>
      <c r="E3" s="16"/>
      <c r="F3" s="17"/>
      <c r="G3" s="4"/>
      <c r="H3" s="4"/>
      <c r="I3" s="4"/>
      <c r="J3" s="14"/>
      <c r="K3" s="4"/>
      <c r="L3" s="4"/>
      <c r="M3" s="4"/>
      <c r="N3" s="4"/>
      <c r="O3" s="113" t="s">
        <v>4</v>
      </c>
      <c r="P3" s="20" t="s">
        <v>5</v>
      </c>
      <c r="Q3" s="20" t="s">
        <v>6</v>
      </c>
      <c r="R3" s="21" t="s">
        <v>7</v>
      </c>
      <c r="S3" s="10"/>
      <c r="T3" s="130"/>
      <c r="U3" s="22"/>
      <c r="V3" s="15"/>
      <c r="W3" s="4"/>
      <c r="X3" s="4"/>
      <c r="Y3" s="4"/>
      <c r="Z3" s="139" t="s">
        <v>5409</v>
      </c>
      <c r="AA3" s="146"/>
      <c r="AB3" s="136"/>
      <c r="AC3" s="136"/>
      <c r="AD3" s="136"/>
      <c r="AE3" s="136"/>
      <c r="AF3" s="136"/>
      <c r="AG3" s="136"/>
      <c r="AH3" s="161">
        <f>SUM(AH7:AH189)</f>
        <v>0.94744999999999913</v>
      </c>
      <c r="AI3" s="161">
        <f>SUM(AI7:AI189)</f>
        <v>1.02160655</v>
      </c>
      <c r="AJ3" s="16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4"/>
      <c r="AV3" s="4"/>
      <c r="AW3" s="4"/>
      <c r="AX3" s="22"/>
      <c r="AY3" s="22"/>
      <c r="AZ3" s="22"/>
      <c r="BA3" s="22"/>
      <c r="BB3" s="23"/>
      <c r="BC3" s="23"/>
      <c r="BD3" s="23"/>
      <c r="BE3" s="23"/>
      <c r="BF3" s="23"/>
      <c r="BG3" s="23"/>
      <c r="BH3" s="4"/>
      <c r="BI3" s="4"/>
      <c r="BJ3" s="4"/>
      <c r="BK3" s="4"/>
      <c r="BL3" s="4"/>
      <c r="BM3" s="4"/>
      <c r="BN3" s="23"/>
      <c r="BO3" s="4"/>
      <c r="BP3" s="4"/>
      <c r="BQ3" s="4"/>
      <c r="BR3" s="19"/>
      <c r="BS3" s="4"/>
      <c r="BT3" s="4"/>
      <c r="BU3" s="4"/>
      <c r="BV3" s="4"/>
    </row>
    <row r="4" spans="1:74" ht="13.5" thickBot="1" x14ac:dyDescent="0.25">
      <c r="A4" s="4"/>
      <c r="B4" s="11"/>
      <c r="C4" s="16" t="s">
        <v>8</v>
      </c>
      <c r="D4" s="16"/>
      <c r="E4" s="16"/>
      <c r="F4" s="4"/>
      <c r="G4" s="4"/>
      <c r="H4" s="4"/>
      <c r="I4" s="18" t="s">
        <v>5397</v>
      </c>
      <c r="J4" s="25"/>
      <c r="K4" s="14" t="str">
        <f>HLOOKUP(AJ2,AK1:AU6,6,FALSE)</f>
        <v>B1</v>
      </c>
      <c r="L4" s="26" t="str">
        <f>HLOOKUP(AW2,AX1:BH6,6,FALSE)</f>
        <v>B+</v>
      </c>
      <c r="M4" s="26"/>
      <c r="N4" s="4"/>
      <c r="O4" s="114">
        <f>SUMPRODUCT(O7:O500,$AH7:$AH500)/AH3</f>
        <v>109.96484753812874</v>
      </c>
      <c r="P4" s="115">
        <f>SUMPRODUCT(P7:P500,$AH7:$AH500)/AH3</f>
        <v>5.3867640722292644E-2</v>
      </c>
      <c r="Q4" s="116">
        <f>SUMPRODUCT(Q7:Q500,$AA7:$AA500)</f>
        <v>456.59354842385704</v>
      </c>
      <c r="R4" s="117">
        <f>SUMPRODUCT(R7:R500,$AH7:$AH500)/AH3</f>
        <v>4.5652673785867242</v>
      </c>
      <c r="S4" s="28"/>
      <c r="T4" s="131"/>
      <c r="U4" s="22"/>
      <c r="V4" s="132"/>
      <c r="W4" s="29"/>
      <c r="X4" s="29"/>
      <c r="Y4" s="29"/>
      <c r="Z4" s="11">
        <f>SUM(Z7:Z500)</f>
        <v>102411593.87075543</v>
      </c>
      <c r="AA4" s="147"/>
      <c r="AB4" s="136"/>
      <c r="AC4" s="136"/>
      <c r="AD4" s="136"/>
      <c r="AE4" s="136"/>
      <c r="AF4" s="136"/>
      <c r="AG4" s="136"/>
      <c r="AH4" s="161"/>
      <c r="AI4" s="161"/>
      <c r="AJ4" s="162"/>
      <c r="AK4" s="23">
        <f>SUM(AK7:AK514)</f>
        <v>1.2506829052091306E-2</v>
      </c>
      <c r="AL4" s="23">
        <f>SUM(AL7:AL514)</f>
        <v>0</v>
      </c>
      <c r="AM4" s="23">
        <f>SUM(AM7:AM514)</f>
        <v>2.4831199696180643E-2</v>
      </c>
      <c r="AN4" s="23">
        <f>SUM(AN7:AN514)</f>
        <v>3.8951637746594277E-2</v>
      </c>
      <c r="AO4" s="23">
        <f>SUM(AO7:AO514)</f>
        <v>7.0038550131240468E-2</v>
      </c>
      <c r="AP4" s="23">
        <f>SUM(AP7:AP514)</f>
        <v>5.6890495985869829E-2</v>
      </c>
      <c r="AQ4" s="23">
        <f>SUM(AQ7:AQ514)</f>
        <v>0.13743451787285821</v>
      </c>
      <c r="AR4" s="23">
        <f>SUM(AR7:AR514)</f>
        <v>0.19820548596153084</v>
      </c>
      <c r="AS4" s="23">
        <f>SUM(AS7:AS514)</f>
        <v>0.14797896645599823</v>
      </c>
      <c r="AT4" s="23">
        <f>SUM(AT7:AT514)</f>
        <v>0.19135513268257065</v>
      </c>
      <c r="AU4" s="23">
        <f>SUM(AU7:AU514)</f>
        <v>9.5945184227921657E-2</v>
      </c>
      <c r="AV4" s="4"/>
      <c r="AW4" s="4"/>
      <c r="AX4" s="23">
        <f>SUM(AX7:AX513)</f>
        <v>0</v>
      </c>
      <c r="AY4" s="23">
        <f>SUM(AY7:AY513)</f>
        <v>0</v>
      </c>
      <c r="AZ4" s="23">
        <f>SUM(AZ7:AZ513)</f>
        <v>5.147801077700373E-2</v>
      </c>
      <c r="BA4" s="23">
        <f>SUM(BA7:BA513)</f>
        <v>2.0633514539347659E-2</v>
      </c>
      <c r="BB4" s="23">
        <f>SUM(BB7:BB513)</f>
        <v>9.5878904343482604E-2</v>
      </c>
      <c r="BC4" s="23">
        <f>SUM(BC7:BC513)</f>
        <v>0.1155392720434745</v>
      </c>
      <c r="BD4" s="23">
        <f>SUM(BD7:BD513)</f>
        <v>0.14205815756781007</v>
      </c>
      <c r="BE4" s="23">
        <f>SUM(BE7:BE513)</f>
        <v>0.15598123722514978</v>
      </c>
      <c r="BF4" s="23">
        <f>SUM(BF7:BF513)</f>
        <v>0.17914301520943124</v>
      </c>
      <c r="BG4" s="23">
        <f>SUM(BG7:BG513)</f>
        <v>0.10184171481403909</v>
      </c>
      <c r="BH4" s="23">
        <f>SUM(BH7:BH513)</f>
        <v>9.7314781349974941E-2</v>
      </c>
      <c r="BI4" s="4"/>
      <c r="BJ4" s="4"/>
      <c r="BK4" s="4"/>
      <c r="BL4" s="4"/>
      <c r="BM4" s="4"/>
      <c r="BN4" s="23"/>
      <c r="BO4" s="4"/>
      <c r="BP4" s="4"/>
      <c r="BQ4" s="4"/>
      <c r="BR4" s="27"/>
      <c r="BS4" s="4"/>
      <c r="BT4" s="4"/>
      <c r="BU4" s="34">
        <f>SUM(BK5:BU5)</f>
        <v>0.99302976053452618</v>
      </c>
      <c r="BV4" s="4"/>
    </row>
    <row r="5" spans="1:74" x14ac:dyDescent="0.2">
      <c r="A5" s="4"/>
      <c r="B5" s="11"/>
      <c r="C5" s="16" t="s">
        <v>9</v>
      </c>
      <c r="D5" s="148" t="s">
        <v>5396</v>
      </c>
      <c r="E5" s="16" t="s">
        <v>8</v>
      </c>
      <c r="F5" s="4"/>
      <c r="G5" s="4"/>
      <c r="H5" s="79" t="s">
        <v>252</v>
      </c>
      <c r="I5" s="24"/>
      <c r="J5" s="30"/>
      <c r="K5" s="31" t="s">
        <v>10</v>
      </c>
      <c r="L5" s="31" t="s">
        <v>11</v>
      </c>
      <c r="M5" s="31" t="s">
        <v>6850</v>
      </c>
      <c r="N5" s="31" t="s">
        <v>12</v>
      </c>
      <c r="O5" s="32" t="s">
        <v>13</v>
      </c>
      <c r="P5" s="33" t="s">
        <v>14</v>
      </c>
      <c r="Q5" s="33" t="s">
        <v>15</v>
      </c>
      <c r="R5" s="33" t="s">
        <v>16</v>
      </c>
      <c r="S5" s="28" t="s">
        <v>5375</v>
      </c>
      <c r="T5" s="28" t="s">
        <v>5374</v>
      </c>
      <c r="U5" s="33" t="s">
        <v>17</v>
      </c>
      <c r="V5" s="33" t="s">
        <v>18</v>
      </c>
      <c r="W5" s="35"/>
      <c r="X5" s="35"/>
      <c r="Y5" s="35"/>
      <c r="Z5" s="36"/>
      <c r="AA5" s="149"/>
      <c r="AB5" s="136"/>
      <c r="AC5" s="1" t="s">
        <v>5418</v>
      </c>
      <c r="AE5" s="142" t="s">
        <v>12</v>
      </c>
      <c r="AF5" s="142" t="s">
        <v>12</v>
      </c>
      <c r="AG5" s="136"/>
      <c r="AH5" s="161" t="s">
        <v>6848</v>
      </c>
      <c r="AI5" s="163">
        <v>462</v>
      </c>
      <c r="AK5" s="37"/>
      <c r="AL5" s="37"/>
      <c r="AM5" s="37"/>
      <c r="AN5" s="37"/>
      <c r="AO5" s="23"/>
      <c r="AP5" s="23"/>
      <c r="AQ5" s="23"/>
      <c r="AR5" s="23"/>
      <c r="AS5" s="23"/>
      <c r="AT5" s="23"/>
      <c r="AU5" s="4"/>
      <c r="AV5" s="4"/>
      <c r="AW5" s="4"/>
      <c r="AX5" s="37"/>
      <c r="AY5" s="37"/>
      <c r="AZ5" s="37"/>
      <c r="BA5" s="37"/>
      <c r="BB5" s="23"/>
      <c r="BC5" s="23"/>
      <c r="BD5" s="23"/>
      <c r="BE5" s="23"/>
      <c r="BF5" s="23"/>
      <c r="BG5" s="23"/>
      <c r="BH5" s="4"/>
      <c r="BI5" s="4"/>
      <c r="BJ5" s="4"/>
      <c r="BK5" s="23">
        <f>SUM(BK7:BK240)</f>
        <v>0</v>
      </c>
      <c r="BL5" s="23">
        <f>SUM(BL7:BL240)</f>
        <v>2.5124190833149204E-2</v>
      </c>
      <c r="BM5" s="23">
        <f>SUM(BM7:BM240)</f>
        <v>0.19506788265216835</v>
      </c>
      <c r="BN5" s="23">
        <f>SUM(BN7:BN240)</f>
        <v>0.25080756791838194</v>
      </c>
      <c r="BO5" s="23">
        <f>SUM(BO7:BO240)</f>
        <v>0.25753971371865131</v>
      </c>
      <c r="BP5" s="23">
        <f>SUM(BP7:BP240)</f>
        <v>0.10957426528356837</v>
      </c>
      <c r="BQ5" s="23">
        <f>SUM(BQ7:BQ240)</f>
        <v>8.9202762147368914E-2</v>
      </c>
      <c r="BR5" s="23">
        <f>SUM(BR7:BR240)</f>
        <v>1.2561928143932227E-2</v>
      </c>
      <c r="BS5" s="23">
        <f>SUM(BS7:BS240)</f>
        <v>2.8228361562738318E-2</v>
      </c>
      <c r="BT5" s="23">
        <f>SUM(BT7:BT240)</f>
        <v>1.4992043085010866E-2</v>
      </c>
      <c r="BU5" s="23">
        <f>SUM(BU7:BU240)</f>
        <v>9.9310451895566979E-3</v>
      </c>
      <c r="BV5" s="4"/>
    </row>
    <row r="6" spans="1:74" x14ac:dyDescent="0.2">
      <c r="A6" s="4" t="s">
        <v>5395</v>
      </c>
      <c r="B6" s="11" t="s">
        <v>19</v>
      </c>
      <c r="C6" s="16" t="s">
        <v>20</v>
      </c>
      <c r="D6" s="16" t="s">
        <v>5370</v>
      </c>
      <c r="E6" s="4" t="s">
        <v>21</v>
      </c>
      <c r="F6" s="4" t="s">
        <v>22</v>
      </c>
      <c r="G6" s="4" t="s">
        <v>23</v>
      </c>
      <c r="H6" s="4" t="s">
        <v>260</v>
      </c>
      <c r="I6" s="38" t="s">
        <v>24</v>
      </c>
      <c r="J6" s="39" t="s">
        <v>25</v>
      </c>
      <c r="K6" s="14" t="s">
        <v>26</v>
      </c>
      <c r="L6" s="14" t="s">
        <v>27</v>
      </c>
      <c r="M6" s="14" t="s">
        <v>6851</v>
      </c>
      <c r="N6" s="14" t="s">
        <v>5408</v>
      </c>
      <c r="O6" s="40" t="s">
        <v>4</v>
      </c>
      <c r="P6" s="41" t="s">
        <v>28</v>
      </c>
      <c r="Q6" s="41" t="s">
        <v>6</v>
      </c>
      <c r="R6" s="41" t="s">
        <v>7</v>
      </c>
      <c r="S6" s="42" t="s">
        <v>5376</v>
      </c>
      <c r="T6" s="89" t="s">
        <v>5377</v>
      </c>
      <c r="U6" s="4" t="s">
        <v>29</v>
      </c>
      <c r="V6" s="4" t="s">
        <v>30</v>
      </c>
      <c r="W6" s="43" t="s">
        <v>31</v>
      </c>
      <c r="X6" s="43" t="s">
        <v>32</v>
      </c>
      <c r="Y6" s="43" t="s">
        <v>33</v>
      </c>
      <c r="Z6" s="25" t="s">
        <v>34</v>
      </c>
      <c r="AA6" s="43" t="s">
        <v>35</v>
      </c>
      <c r="AB6" s="118" t="s">
        <v>36</v>
      </c>
      <c r="AC6" s="43" t="s">
        <v>5417</v>
      </c>
      <c r="AD6" s="43" t="s">
        <v>5419</v>
      </c>
      <c r="AF6" s="118"/>
      <c r="AG6" s="118"/>
      <c r="AH6" s="164" t="s">
        <v>6826</v>
      </c>
      <c r="AI6" s="164" t="s">
        <v>6826</v>
      </c>
      <c r="AJ6" s="165" t="s">
        <v>7201</v>
      </c>
      <c r="AK6" s="43" t="s">
        <v>5413</v>
      </c>
      <c r="AL6" s="43" t="s">
        <v>5412</v>
      </c>
      <c r="AM6" s="43" t="s">
        <v>5411</v>
      </c>
      <c r="AN6" s="43" t="s">
        <v>5410</v>
      </c>
      <c r="AO6" s="141" t="s">
        <v>37</v>
      </c>
      <c r="AP6" s="141" t="s">
        <v>38</v>
      </c>
      <c r="AQ6" s="141" t="s">
        <v>39</v>
      </c>
      <c r="AR6" s="141" t="s">
        <v>40</v>
      </c>
      <c r="AS6" s="141" t="s">
        <v>41</v>
      </c>
      <c r="AT6" s="141" t="s">
        <v>42</v>
      </c>
      <c r="AU6" s="41" t="s">
        <v>43</v>
      </c>
      <c r="AV6" s="4" t="s">
        <v>44</v>
      </c>
      <c r="AW6" s="4"/>
      <c r="AX6" s="43" t="s">
        <v>5413</v>
      </c>
      <c r="AY6" s="43" t="s">
        <v>5416</v>
      </c>
      <c r="AZ6" s="43" t="s">
        <v>5415</v>
      </c>
      <c r="BA6" s="43" t="s">
        <v>5414</v>
      </c>
      <c r="BB6" s="141" t="s">
        <v>45</v>
      </c>
      <c r="BC6" s="141" t="s">
        <v>46</v>
      </c>
      <c r="BD6" s="141" t="s">
        <v>47</v>
      </c>
      <c r="BE6" s="141" t="s">
        <v>48</v>
      </c>
      <c r="BF6" s="141" t="s">
        <v>49</v>
      </c>
      <c r="BG6" s="141" t="s">
        <v>50</v>
      </c>
      <c r="BH6" s="41" t="s">
        <v>43</v>
      </c>
      <c r="BI6" s="4" t="s">
        <v>44</v>
      </c>
      <c r="BJ6" s="4"/>
      <c r="BK6" s="80">
        <v>0.02</v>
      </c>
      <c r="BL6" s="80">
        <f>BK6+1%</f>
        <v>0.03</v>
      </c>
      <c r="BM6" s="80">
        <f>BL6+1%</f>
        <v>0.04</v>
      </c>
      <c r="BN6" s="80">
        <f t="shared" ref="BN6:BT6" si="0">BM6+1%</f>
        <v>0.05</v>
      </c>
      <c r="BO6" s="80">
        <f t="shared" si="0"/>
        <v>6.0000000000000005E-2</v>
      </c>
      <c r="BP6" s="80">
        <f t="shared" si="0"/>
        <v>7.0000000000000007E-2</v>
      </c>
      <c r="BQ6" s="80">
        <f t="shared" si="0"/>
        <v>0.08</v>
      </c>
      <c r="BR6" s="80">
        <f t="shared" si="0"/>
        <v>0.09</v>
      </c>
      <c r="BS6" s="80">
        <f t="shared" si="0"/>
        <v>9.9999999999999992E-2</v>
      </c>
      <c r="BT6" s="80">
        <f t="shared" si="0"/>
        <v>0.10999999999999999</v>
      </c>
      <c r="BU6" s="4">
        <v>999999</v>
      </c>
      <c r="BV6" s="4"/>
    </row>
    <row r="7" spans="1:74" x14ac:dyDescent="0.2">
      <c r="A7" s="65">
        <v>1</v>
      </c>
      <c r="B7" s="2">
        <v>525</v>
      </c>
      <c r="C7" s="1" t="s">
        <v>54</v>
      </c>
      <c r="D7" s="1">
        <v>500000</v>
      </c>
      <c r="E7" s="1" t="str">
        <f>_xll.BDP($C7&amp;" CORP",E$6)</f>
        <v>ACI</v>
      </c>
      <c r="F7" s="1" t="str">
        <f>_xll.BDP($C7&amp;" CORP",F$6)</f>
        <v>ARCH COAL INC</v>
      </c>
      <c r="G7" s="1" t="str">
        <f>_xll.BDP($C7&amp;" CORP",G$6)</f>
        <v>USD</v>
      </c>
      <c r="H7" s="1" t="str">
        <f>_xll.BDP($C7&amp;" CORP",H$5)</f>
        <v>US</v>
      </c>
      <c r="I7" s="5">
        <f>_xll.BDP($C7&amp;" CORP",I$6)</f>
        <v>7.25</v>
      </c>
      <c r="J7" s="6" t="str">
        <f>_xll.BDP($C7&amp;" CORP",J$6)</f>
        <v>10/1/2020</v>
      </c>
      <c r="K7" s="7" t="str">
        <f>_xll.BDP($C7&amp;" CORP",K$5)</f>
        <v>B3</v>
      </c>
      <c r="L7" s="7" t="str">
        <f>_xll.BDP($C7&amp;" CORP",L$5)</f>
        <v>B-</v>
      </c>
      <c r="M7" s="7" t="str">
        <f>IF(ISNA(_xll.BDP($C7&amp;" CORP",M$5)),"",_xll.BDP($C7&amp;" CORP",M$5))</f>
        <v>B</v>
      </c>
      <c r="N7" s="44">
        <f t="shared" ref="N7:N39" si="1">AG7</f>
        <v>1011.4583740234375</v>
      </c>
      <c r="O7" s="49">
        <f>_xll.BDP($C7&amp;" CORP",O$5)</f>
        <v>90.75</v>
      </c>
      <c r="P7" s="13">
        <f>_xll.BDP($C7&amp;" CORP",P$5,"PX_BID",$O7)/100</f>
        <v>8.9840809999999993E-2</v>
      </c>
      <c r="Q7" s="2">
        <f>_xll.BDP($C7&amp;" CORP",Q$5,"PX_BID",$O7)</f>
        <v>780.84271240234375</v>
      </c>
      <c r="R7" s="12">
        <f>_xll.BDP($C7&amp;" CORP",R$5,"PX_BID",$O7)</f>
        <v>5.4863763696989327</v>
      </c>
      <c r="S7" s="12">
        <f>_xll.BDP($C7&amp;" CORP",S$5,"PX_BID",$O7)</f>
        <v>0.38487775261329032</v>
      </c>
      <c r="T7" s="12">
        <f>_xll.BDP($C7&amp;" CORP",T$5,"PX_BID",$O7)</f>
        <v>0.37948072987228026</v>
      </c>
      <c r="U7" s="6" t="str">
        <f>_xll.BDP($C7&amp;" CORP",U$5)</f>
        <v>10/1/2015</v>
      </c>
      <c r="V7" s="6">
        <f>_xll.BDP($C7&amp;" CORP",V$5)</f>
        <v>103.62500000000001</v>
      </c>
      <c r="W7" s="45">
        <f>_xll.BDP($C7&amp;" CORP",W$6)</f>
        <v>0.64444444000000001</v>
      </c>
      <c r="X7" s="45">
        <f t="shared" ref="X7:X39" si="2">O7+W7</f>
        <v>91.394444440000001</v>
      </c>
      <c r="Y7" s="45">
        <f t="shared" ref="Y7:Y39" si="3">IF($G7="EUR",G$1,IF($G7="GBP",G$2,1))</f>
        <v>1</v>
      </c>
      <c r="Z7" s="9">
        <f t="shared" ref="Z7:Z39" si="4">(B7*1000)*(X7/100)*Y7</f>
        <v>479820.83331000002</v>
      </c>
      <c r="AA7" s="46">
        <f t="shared" ref="AA7:AA39" si="5">Z7/Z$4</f>
        <v>4.6852198581689803E-3</v>
      </c>
      <c r="AB7" s="12">
        <f t="shared" ref="AB7:AB39" si="6">AA7*R7</f>
        <v>2.5704879516702479E-2</v>
      </c>
      <c r="AC7" s="44" t="str">
        <f>_xll.BDP($C7&amp;" CORP",AC$5)</f>
        <v>ACI     US</v>
      </c>
      <c r="AD7" s="44" t="str">
        <f>_xll.BDP($C7&amp;" CORP",AD$6)</f>
        <v>ACI</v>
      </c>
      <c r="AE7" s="44">
        <f>_xll.BDP($AC7&amp;" EQUITY",AE$5)/1000000</f>
        <v>1011.4583740234375</v>
      </c>
      <c r="AF7" s="44">
        <f>_xll.BDP($AD7&amp;" EQUITY",AF$5)/1000000</f>
        <v>1011.4583740234375</v>
      </c>
      <c r="AG7" s="2">
        <f t="shared" ref="AG7:AG39" si="7">IF(ISERR(AE7),IF(ISERR(AF7),0,AF7),AE7)</f>
        <v>1011.4583740234375</v>
      </c>
      <c r="AH7" s="102">
        <v>4.0000000000000001E-3</v>
      </c>
      <c r="AI7" s="102">
        <f>SUMIF('462'!$B:$B,$E7,'462'!$K:$K)/100</f>
        <v>3.3973300000000001E-3</v>
      </c>
      <c r="AJ7" s="92">
        <f>AH7-AI7</f>
        <v>6.0267000000000003E-4</v>
      </c>
      <c r="AK7" s="13">
        <f t="shared" ref="AK7:AK39" si="8">IF(LEFT($K7,1)=AK$6,$AA7,0)</f>
        <v>0</v>
      </c>
      <c r="AL7" s="13">
        <f t="shared" ref="AL7:AT16" si="9">IF($K7=AL$6,$AA7,0)</f>
        <v>0</v>
      </c>
      <c r="AM7" s="13">
        <f t="shared" si="9"/>
        <v>0</v>
      </c>
      <c r="AN7" s="13">
        <f t="shared" si="9"/>
        <v>0</v>
      </c>
      <c r="AO7" s="13">
        <f t="shared" si="9"/>
        <v>0</v>
      </c>
      <c r="AP7" s="13">
        <f t="shared" si="9"/>
        <v>0</v>
      </c>
      <c r="AQ7" s="13">
        <f t="shared" si="9"/>
        <v>0</v>
      </c>
      <c r="AR7" s="13">
        <f t="shared" si="9"/>
        <v>0</v>
      </c>
      <c r="AS7" s="13">
        <f t="shared" si="9"/>
        <v>0</v>
      </c>
      <c r="AT7" s="13">
        <f t="shared" si="9"/>
        <v>4.6852198581689803E-3</v>
      </c>
      <c r="AU7" s="13">
        <f t="shared" ref="AU7:AU39" si="10">IF(LEFT($K7,1)=AU$6,$AA7,0)</f>
        <v>0</v>
      </c>
      <c r="AV7" s="12">
        <f t="shared" ref="AV7:AV39" si="11">SUM(AK7:AU7)-AA7</f>
        <v>0</v>
      </c>
      <c r="AW7" s="47"/>
      <c r="AX7" s="13">
        <f t="shared" ref="AX7:BG16" si="12">IF($L7=AX$6,$AA7,0)</f>
        <v>0</v>
      </c>
      <c r="AY7" s="13">
        <f t="shared" si="12"/>
        <v>0</v>
      </c>
      <c r="AZ7" s="13">
        <f t="shared" si="12"/>
        <v>0</v>
      </c>
      <c r="BA7" s="13">
        <f t="shared" si="12"/>
        <v>0</v>
      </c>
      <c r="BB7" s="13">
        <f t="shared" si="12"/>
        <v>0</v>
      </c>
      <c r="BC7" s="13">
        <f t="shared" si="12"/>
        <v>0</v>
      </c>
      <c r="BD7" s="13">
        <f t="shared" si="12"/>
        <v>0</v>
      </c>
      <c r="BE7" s="13">
        <f t="shared" si="12"/>
        <v>0</v>
      </c>
      <c r="BF7" s="13">
        <f t="shared" si="12"/>
        <v>0</v>
      </c>
      <c r="BG7" s="13">
        <f t="shared" si="12"/>
        <v>4.6852198581689803E-3</v>
      </c>
      <c r="BH7" s="13">
        <f t="shared" ref="BH7:BH39" si="13">IF(LEFT($L7,1)=BH$6,$AA7,0)</f>
        <v>0</v>
      </c>
      <c r="BI7" s="12">
        <f t="shared" ref="BI7:BI39" si="14">SUM(AX7:BH7)-AA7</f>
        <v>0</v>
      </c>
      <c r="BK7" s="1">
        <f t="shared" ref="BK7:BK39" si="15">IF($P7&lt;=BK$6,$AA7,0)</f>
        <v>0</v>
      </c>
      <c r="BL7" s="1">
        <f t="shared" ref="BL7:BU7" si="16">IF(AND($P7&gt;BK$6,$P7&lt;=BL$6),$AA7,0)</f>
        <v>0</v>
      </c>
      <c r="BM7" s="1">
        <f t="shared" si="16"/>
        <v>0</v>
      </c>
      <c r="BN7" s="1">
        <f t="shared" si="16"/>
        <v>0</v>
      </c>
      <c r="BO7" s="1">
        <f t="shared" si="16"/>
        <v>0</v>
      </c>
      <c r="BP7" s="1">
        <f t="shared" si="16"/>
        <v>0</v>
      </c>
      <c r="BQ7" s="1">
        <f t="shared" si="16"/>
        <v>0</v>
      </c>
      <c r="BR7" s="1">
        <f t="shared" si="16"/>
        <v>4.6852198581689803E-3</v>
      </c>
      <c r="BS7" s="1">
        <f t="shared" si="16"/>
        <v>0</v>
      </c>
      <c r="BT7" s="1">
        <f t="shared" si="16"/>
        <v>0</v>
      </c>
      <c r="BU7" s="1">
        <f t="shared" si="16"/>
        <v>0</v>
      </c>
    </row>
    <row r="8" spans="1:74" x14ac:dyDescent="0.2">
      <c r="A8" s="65">
        <v>2</v>
      </c>
      <c r="B8" s="2">
        <v>650</v>
      </c>
      <c r="C8" s="50" t="s">
        <v>5385</v>
      </c>
      <c r="D8" s="1">
        <v>525005</v>
      </c>
      <c r="E8" s="1" t="str">
        <f>_xll.BDP($C8&amp;" CORP",E$6)</f>
        <v>ACMP</v>
      </c>
      <c r="F8" s="1" t="str">
        <f>_xll.BDP($C8&amp;" CORP",F$6)</f>
        <v>ACCESS MIDSTREAM PARTNER</v>
      </c>
      <c r="G8" s="1" t="str">
        <f>_xll.BDP($C8&amp;" CORP",G$6)</f>
        <v>USD</v>
      </c>
      <c r="H8" s="1" t="str">
        <f>_xll.BDP($C8&amp;" CORP",H$5)</f>
        <v>US</v>
      </c>
      <c r="I8" s="5">
        <f>_xll.BDP($C8&amp;" CORP",I$6)</f>
        <v>4.875</v>
      </c>
      <c r="J8" s="6" t="str">
        <f>_xll.BDP($C8&amp;" CORP",J$6)</f>
        <v>5/15/2023</v>
      </c>
      <c r="K8" s="7" t="str">
        <f>_xll.BDP($C8&amp;" CORP",K$5)</f>
        <v>Ba3</v>
      </c>
      <c r="L8" s="7" t="str">
        <f>_xll.BDP($C8&amp;" CORP",L$5)</f>
        <v>BB-</v>
      </c>
      <c r="M8" s="7" t="str">
        <f>IF(ISNA(_xll.BDP($C8&amp;" CORP",M$5)),"",_xll.BDP($C8&amp;" CORP",M$5))</f>
        <v>#N/A N/A</v>
      </c>
      <c r="N8" s="44">
        <f t="shared" si="1"/>
        <v>6755.068359375</v>
      </c>
      <c r="O8" s="49">
        <f>_xll.BDP($C8&amp;" CORP",O$5)</f>
        <v>103</v>
      </c>
      <c r="P8" s="13">
        <f>_xll.BDP($C8&amp;" CORP",P$5,"PX_BID",$O8)/100</f>
        <v>4.4072991200000002E-2</v>
      </c>
      <c r="Q8" s="2">
        <f>_xll.BDP($C8&amp;" CORP",Q$5,"PX_BID",$O8)</f>
        <v>318.9989013671875</v>
      </c>
      <c r="R8" s="12">
        <f>_xll.BDP($C8&amp;" CORP",R$5,"PX_BID",$O8)</f>
        <v>6.2239142128844875</v>
      </c>
      <c r="S8" s="12">
        <f>_xll.BDP($C8&amp;" CORP",S$5,"PX_BID",$O8)</f>
        <v>0.28016730219289238</v>
      </c>
      <c r="T8" s="12">
        <f>_xll.BDP($C8&amp;" CORP",T$5,"PX_BID",$O8)</f>
        <v>0.46649226244045927</v>
      </c>
      <c r="U8" s="6" t="str">
        <f>_xll.BDP($C8&amp;" CORP",U$5)</f>
        <v>12/15/2017</v>
      </c>
      <c r="V8" s="6">
        <f>_xll.BDP($C8&amp;" CORP",V$5)</f>
        <v>102.438</v>
      </c>
      <c r="W8" s="45">
        <f>_xll.BDP($C8&amp;" CORP",W$6)</f>
        <v>1.81458333</v>
      </c>
      <c r="X8" s="45">
        <f t="shared" si="2"/>
        <v>104.81458333</v>
      </c>
      <c r="Y8" s="45">
        <f t="shared" si="3"/>
        <v>1</v>
      </c>
      <c r="Z8" s="9">
        <f t="shared" si="4"/>
        <v>681294.79164499999</v>
      </c>
      <c r="AA8" s="46">
        <f t="shared" si="5"/>
        <v>6.6525162424949814E-3</v>
      </c>
      <c r="AB8" s="12">
        <f t="shared" si="6"/>
        <v>4.1404690393109421E-2</v>
      </c>
      <c r="AC8" s="44" t="str">
        <f>_xll.BDP($C8&amp;" CORP",AC$5)</f>
        <v>ACMP    US</v>
      </c>
      <c r="AD8" s="44" t="str">
        <f>_xll.BDP($C8&amp;" CORP",AD$6)</f>
        <v>ACMP</v>
      </c>
      <c r="AE8" s="44">
        <f>_xll.BDP($AC8&amp;" EQUITY",AE$5)/1000000</f>
        <v>6755.068359375</v>
      </c>
      <c r="AF8" s="44">
        <f>_xll.BDP($AD8&amp;" EQUITY",AF$5)/1000000</f>
        <v>6755.068359375</v>
      </c>
      <c r="AG8" s="2">
        <f t="shared" si="7"/>
        <v>6755.068359375</v>
      </c>
      <c r="AH8" s="102">
        <v>6.4999999999999997E-3</v>
      </c>
      <c r="AI8" s="102">
        <f>SUMIF('462'!$B:$B,$E8,'462'!$K:$K)/100</f>
        <v>6.6412199999999998E-3</v>
      </c>
      <c r="AJ8" s="92">
        <f t="shared" ref="AJ8:AJ71" si="17">AH8-AI8</f>
        <v>-1.4122000000000006E-4</v>
      </c>
      <c r="AK8" s="13">
        <f t="shared" si="8"/>
        <v>0</v>
      </c>
      <c r="AL8" s="13">
        <f t="shared" si="9"/>
        <v>0</v>
      </c>
      <c r="AM8" s="13">
        <f t="shared" si="9"/>
        <v>0</v>
      </c>
      <c r="AN8" s="13">
        <f t="shared" si="9"/>
        <v>0</v>
      </c>
      <c r="AO8" s="13">
        <f t="shared" si="9"/>
        <v>0</v>
      </c>
      <c r="AP8" s="13">
        <f t="shared" si="9"/>
        <v>0</v>
      </c>
      <c r="AQ8" s="13">
        <f t="shared" si="9"/>
        <v>6.6525162424949814E-3</v>
      </c>
      <c r="AR8" s="13">
        <f t="shared" si="9"/>
        <v>0</v>
      </c>
      <c r="AS8" s="13">
        <f t="shared" si="9"/>
        <v>0</v>
      </c>
      <c r="AT8" s="13">
        <f t="shared" si="9"/>
        <v>0</v>
      </c>
      <c r="AU8" s="13">
        <f t="shared" si="10"/>
        <v>0</v>
      </c>
      <c r="AV8" s="12">
        <f t="shared" si="11"/>
        <v>0</v>
      </c>
      <c r="AW8" s="47"/>
      <c r="AX8" s="13">
        <f t="shared" si="12"/>
        <v>0</v>
      </c>
      <c r="AY8" s="13">
        <f t="shared" si="12"/>
        <v>0</v>
      </c>
      <c r="AZ8" s="13">
        <f t="shared" si="12"/>
        <v>0</v>
      </c>
      <c r="BA8" s="13">
        <f t="shared" si="12"/>
        <v>0</v>
      </c>
      <c r="BB8" s="13">
        <f t="shared" si="12"/>
        <v>0</v>
      </c>
      <c r="BC8" s="13">
        <f t="shared" si="12"/>
        <v>0</v>
      </c>
      <c r="BD8" s="13">
        <f t="shared" si="12"/>
        <v>6.6525162424949814E-3</v>
      </c>
      <c r="BE8" s="13">
        <f t="shared" si="12"/>
        <v>0</v>
      </c>
      <c r="BF8" s="13">
        <f t="shared" si="12"/>
        <v>0</v>
      </c>
      <c r="BG8" s="13">
        <f t="shared" si="12"/>
        <v>0</v>
      </c>
      <c r="BH8" s="13">
        <f t="shared" si="13"/>
        <v>0</v>
      </c>
      <c r="BI8" s="12">
        <f t="shared" si="14"/>
        <v>0</v>
      </c>
      <c r="BK8" s="1">
        <f t="shared" si="15"/>
        <v>0</v>
      </c>
      <c r="BL8" s="1">
        <f t="shared" ref="BL8:BU8" si="18">IF(AND($P8&gt;BK$6,$P8&lt;=BL$6),$AA8,0)</f>
        <v>0</v>
      </c>
      <c r="BM8" s="1">
        <f t="shared" si="18"/>
        <v>0</v>
      </c>
      <c r="BN8" s="1">
        <f t="shared" si="18"/>
        <v>6.6525162424949814E-3</v>
      </c>
      <c r="BO8" s="1">
        <f t="shared" si="18"/>
        <v>0</v>
      </c>
      <c r="BP8" s="1">
        <f t="shared" si="18"/>
        <v>0</v>
      </c>
      <c r="BQ8" s="1">
        <f t="shared" si="18"/>
        <v>0</v>
      </c>
      <c r="BR8" s="1">
        <f t="shared" si="18"/>
        <v>0</v>
      </c>
      <c r="BS8" s="1">
        <f t="shared" si="18"/>
        <v>0</v>
      </c>
      <c r="BT8" s="1">
        <f t="shared" si="18"/>
        <v>0</v>
      </c>
      <c r="BU8" s="1">
        <f t="shared" si="18"/>
        <v>0</v>
      </c>
    </row>
    <row r="9" spans="1:74" x14ac:dyDescent="0.2">
      <c r="A9" s="65">
        <v>3</v>
      </c>
      <c r="B9" s="2">
        <v>1300</v>
      </c>
      <c r="C9" s="3" t="s">
        <v>56</v>
      </c>
      <c r="D9" s="1">
        <v>1450000</v>
      </c>
      <c r="E9" s="1" t="str">
        <f>_xll.BDP($C9&amp;" CORP",E$6)</f>
        <v>AIG</v>
      </c>
      <c r="F9" s="1" t="str">
        <f>_xll.BDP($C9&amp;" CORP",F$6)</f>
        <v>AMERICAN INTL GROUP</v>
      </c>
      <c r="G9" s="1" t="str">
        <f>_xll.BDP($C9&amp;" CORP",G$6)</f>
        <v>GBP</v>
      </c>
      <c r="H9" s="1" t="str">
        <f>_xll.BDP($C9&amp;" CORP",H$5)</f>
        <v>US</v>
      </c>
      <c r="I9" s="5">
        <f>_xll.BDP($C9&amp;" CORP",I$6)</f>
        <v>8.625</v>
      </c>
      <c r="J9" s="6" t="str">
        <f>_xll.BDP($C9&amp;" CORP",J$6)</f>
        <v>5/22/2038</v>
      </c>
      <c r="K9" s="7" t="str">
        <f>_xll.BDP($C9&amp;" CORP",K$5)</f>
        <v>Baa2</v>
      </c>
      <c r="L9" s="7" t="str">
        <f>_xll.BDP($C9&amp;" CORP",L$5)</f>
        <v>BBB</v>
      </c>
      <c r="M9" s="7" t="str">
        <f>IF(ISNA(_xll.BDP($C9&amp;" CORP",M$5)),"",_xll.BDP($C9&amp;" CORP",M$5))</f>
        <v>BB+</v>
      </c>
      <c r="N9" s="44">
        <f t="shared" si="1"/>
        <v>61400.25</v>
      </c>
      <c r="O9" s="49">
        <f>_xll.BDP($C9&amp;" CORP",O$5)</f>
        <v>121.84099999999999</v>
      </c>
      <c r="P9" s="13">
        <f>_xll.BDP($C9&amp;" CORP",P$5,"PX_BID",$O9)/100</f>
        <v>3.828636036407617E-2</v>
      </c>
      <c r="Q9" s="2">
        <f>_xll.BDP($C9&amp;" CORP",Q$5,"PX_BID",$O9)</f>
        <v>312.66653442382812</v>
      </c>
      <c r="R9" s="12">
        <f>_xll.BDP($C9&amp;" CORP",R$5,"PX_BID",$O9)</f>
        <v>4.0838414615907066</v>
      </c>
      <c r="S9" s="12">
        <f>_xll.BDP($C9&amp;" CORP",S$5,"PX_BID",$O9)</f>
        <v>0.2436666144908321</v>
      </c>
      <c r="T9" s="12">
        <f>_xll.BDP($C9&amp;" CORP",T$5,"PX_BID",$O9)</f>
        <v>0.20966667008433276</v>
      </c>
      <c r="U9" s="6" t="str">
        <f>_xll.BDP($C9&amp;" CORP",U$5)</f>
        <v>5/22/2018</v>
      </c>
      <c r="V9" s="6">
        <f>_xll.BDP($C9&amp;" CORP",V$5)</f>
        <v>100</v>
      </c>
      <c r="W9" s="45">
        <f>_xll.BDP($C9&amp;" CORP",W$6)</f>
        <v>3.85980663</v>
      </c>
      <c r="X9" s="45">
        <f t="shared" si="2"/>
        <v>125.70080662999999</v>
      </c>
      <c r="Y9" s="45">
        <f t="shared" si="3"/>
        <v>1.5562</v>
      </c>
      <c r="Z9" s="9">
        <f t="shared" si="4"/>
        <v>2543002.7386088776</v>
      </c>
      <c r="AA9" s="46">
        <f t="shared" si="5"/>
        <v>2.4831199696180643E-2</v>
      </c>
      <c r="AB9" s="12">
        <f t="shared" si="6"/>
        <v>0.10140668286030106</v>
      </c>
      <c r="AC9" s="44" t="str">
        <f>_xll.BDP($C9&amp;" CORP",AC$5)</f>
        <v>AIG     US</v>
      </c>
      <c r="AD9" s="44" t="str">
        <f>_xll.BDP($C9&amp;" CORP",AD$6)</f>
        <v>AIG</v>
      </c>
      <c r="AE9" s="44">
        <f>_xll.BDP($AC9&amp;" EQUITY",AE$5)/1000000</f>
        <v>61400.25</v>
      </c>
      <c r="AF9" s="44">
        <f>_xll.BDP($AD9&amp;" EQUITY",AF$5)/1000000</f>
        <v>61400.25</v>
      </c>
      <c r="AG9" s="2">
        <f t="shared" si="7"/>
        <v>61400.25</v>
      </c>
      <c r="AH9" s="102">
        <v>2.5000000000000001E-2</v>
      </c>
      <c r="AI9" s="102">
        <f>SUMIF('462'!$B:$B,$E9,'462'!$K:$K)/100</f>
        <v>0</v>
      </c>
      <c r="AJ9" s="92">
        <f t="shared" si="17"/>
        <v>2.5000000000000001E-2</v>
      </c>
      <c r="AK9" s="13">
        <f t="shared" si="8"/>
        <v>0</v>
      </c>
      <c r="AL9" s="13">
        <f t="shared" si="9"/>
        <v>0</v>
      </c>
      <c r="AM9" s="13">
        <f t="shared" si="9"/>
        <v>2.4831199696180643E-2</v>
      </c>
      <c r="AN9" s="13">
        <f t="shared" si="9"/>
        <v>0</v>
      </c>
      <c r="AO9" s="13">
        <f t="shared" si="9"/>
        <v>0</v>
      </c>
      <c r="AP9" s="13">
        <f t="shared" si="9"/>
        <v>0</v>
      </c>
      <c r="AQ9" s="13">
        <f t="shared" si="9"/>
        <v>0</v>
      </c>
      <c r="AR9" s="13">
        <f t="shared" si="9"/>
        <v>0</v>
      </c>
      <c r="AS9" s="13">
        <f t="shared" si="9"/>
        <v>0</v>
      </c>
      <c r="AT9" s="13">
        <f t="shared" si="9"/>
        <v>0</v>
      </c>
      <c r="AU9" s="13">
        <f t="shared" si="10"/>
        <v>0</v>
      </c>
      <c r="AV9" s="12">
        <f t="shared" si="11"/>
        <v>0</v>
      </c>
      <c r="AX9" s="13">
        <f t="shared" si="12"/>
        <v>0</v>
      </c>
      <c r="AY9" s="13">
        <f t="shared" si="12"/>
        <v>0</v>
      </c>
      <c r="AZ9" s="13">
        <f t="shared" si="12"/>
        <v>2.4831199696180643E-2</v>
      </c>
      <c r="BA9" s="13">
        <f t="shared" si="12"/>
        <v>0</v>
      </c>
      <c r="BB9" s="13">
        <f t="shared" si="12"/>
        <v>0</v>
      </c>
      <c r="BC9" s="13">
        <f t="shared" si="12"/>
        <v>0</v>
      </c>
      <c r="BD9" s="13">
        <f t="shared" si="12"/>
        <v>0</v>
      </c>
      <c r="BE9" s="13">
        <f t="shared" si="12"/>
        <v>0</v>
      </c>
      <c r="BF9" s="13">
        <f t="shared" si="12"/>
        <v>0</v>
      </c>
      <c r="BG9" s="13">
        <f t="shared" si="12"/>
        <v>0</v>
      </c>
      <c r="BH9" s="13">
        <f t="shared" si="13"/>
        <v>0</v>
      </c>
      <c r="BI9" s="12">
        <f t="shared" si="14"/>
        <v>0</v>
      </c>
      <c r="BK9" s="1">
        <f t="shared" si="15"/>
        <v>0</v>
      </c>
      <c r="BL9" s="1">
        <f t="shared" ref="BL9:BU9" si="19">IF(AND($P9&gt;BK$6,$P9&lt;=BL$6),$AA9,0)</f>
        <v>0</v>
      </c>
      <c r="BM9" s="1">
        <f t="shared" si="19"/>
        <v>2.4831199696180643E-2</v>
      </c>
      <c r="BN9" s="1">
        <f t="shared" si="19"/>
        <v>0</v>
      </c>
      <c r="BO9" s="1">
        <f t="shared" si="19"/>
        <v>0</v>
      </c>
      <c r="BP9" s="1">
        <f t="shared" si="19"/>
        <v>0</v>
      </c>
      <c r="BQ9" s="1">
        <f t="shared" si="19"/>
        <v>0</v>
      </c>
      <c r="BR9" s="1">
        <f t="shared" si="19"/>
        <v>0</v>
      </c>
      <c r="BS9" s="1">
        <f t="shared" si="19"/>
        <v>0</v>
      </c>
      <c r="BT9" s="1">
        <f t="shared" si="19"/>
        <v>0</v>
      </c>
      <c r="BU9" s="1">
        <f t="shared" si="19"/>
        <v>0</v>
      </c>
    </row>
    <row r="10" spans="1:74" x14ac:dyDescent="0.2">
      <c r="A10" s="65">
        <v>4</v>
      </c>
      <c r="B10" s="2">
        <v>550</v>
      </c>
      <c r="C10" s="1" t="s">
        <v>57</v>
      </c>
      <c r="D10" s="1">
        <v>650000</v>
      </c>
      <c r="E10" s="1" t="str">
        <f>_xll.BDP($C10&amp;" CORP",E$6)</f>
        <v>AKS</v>
      </c>
      <c r="F10" s="1" t="str">
        <f>_xll.BDP($C10&amp;" CORP",F$6)</f>
        <v>AK STEEL CORP</v>
      </c>
      <c r="G10" s="1" t="str">
        <f>_xll.BDP($C10&amp;" CORP",G$6)</f>
        <v>USD</v>
      </c>
      <c r="H10" s="1" t="str">
        <f>_xll.BDP($C10&amp;" CORP",H$5)</f>
        <v>US</v>
      </c>
      <c r="I10" s="5">
        <f>_xll.BDP($C10&amp;" CORP",I$6)</f>
        <v>7.625</v>
      </c>
      <c r="J10" s="6" t="str">
        <f>_xll.BDP($C10&amp;" CORP",J$6)</f>
        <v>5/15/2020</v>
      </c>
      <c r="K10" s="7" t="str">
        <f>_xll.BDP($C10&amp;" CORP",K$5)</f>
        <v>B3</v>
      </c>
      <c r="L10" s="7" t="str">
        <f>_xll.BDP($C10&amp;" CORP",L$5)</f>
        <v>B-</v>
      </c>
      <c r="M10" s="7" t="str">
        <f>IF(ISNA(_xll.BDP($C10&amp;" CORP",M$5)),"",_xll.BDP($C10&amp;" CORP",M$5))</f>
        <v>#N/A N/A</v>
      </c>
      <c r="N10" s="44">
        <f t="shared" si="1"/>
        <v>447.09786987304687</v>
      </c>
      <c r="O10" s="49">
        <f>_xll.BDP($C10&amp;" CORP",O$5)</f>
        <v>88</v>
      </c>
      <c r="P10" s="13">
        <f>_xll.BDP($C10&amp;" CORP",P$5,"PX_BID",$O10)/100</f>
        <v>0.10043783299999999</v>
      </c>
      <c r="Q10" s="2">
        <f>_xll.BDP($C10&amp;" CORP",Q$5,"PX_BID",$O10)</f>
        <v>894.5321044921875</v>
      </c>
      <c r="R10" s="12">
        <f>_xll.BDP($C10&amp;" CORP",R$5,"PX_BID",$O10)</f>
        <v>4.9964767980050473</v>
      </c>
      <c r="S10" s="12">
        <f>_xll.BDP($C10&amp;" CORP",S$5,"PX_BID",$O10)</f>
        <v>0.33060695221903463</v>
      </c>
      <c r="T10" s="12">
        <f>_xll.BDP($C10&amp;" CORP",T$5,"PX_BID",$O10)</f>
        <v>0.32713573316997574</v>
      </c>
      <c r="U10" s="6" t="str">
        <f>_xll.BDP($C10&amp;" CORP",U$5)</f>
        <v>5/15/2015</v>
      </c>
      <c r="V10" s="6">
        <f>_xll.BDP($C10&amp;" CORP",V$5)</f>
        <v>103.813</v>
      </c>
      <c r="W10" s="45">
        <f>_xll.BDP($C10&amp;" CORP",W$6)</f>
        <v>3.55833333</v>
      </c>
      <c r="X10" s="45">
        <f t="shared" si="2"/>
        <v>91.558333329999996</v>
      </c>
      <c r="Y10" s="45">
        <f t="shared" si="3"/>
        <v>1</v>
      </c>
      <c r="Z10" s="9">
        <f t="shared" si="4"/>
        <v>503570.833315</v>
      </c>
      <c r="AA10" s="46">
        <f t="shared" si="5"/>
        <v>4.9171271950958209E-3</v>
      </c>
      <c r="AB10" s="12">
        <f t="shared" si="6"/>
        <v>2.4568311943135905E-2</v>
      </c>
      <c r="AC10" s="44" t="str">
        <f>_xll.BDP($C10&amp;" CORP",AC$5)</f>
        <v>93610Z  US</v>
      </c>
      <c r="AD10" s="44" t="str">
        <f>_xll.BDP($C10&amp;" CORP",AD$6)</f>
        <v>AKS</v>
      </c>
      <c r="AE10" s="44" t="e">
        <f>_xll.BDP($AC10&amp;" EQUITY",AE$5)/1000000</f>
        <v>#VALUE!</v>
      </c>
      <c r="AF10" s="44">
        <f>_xll.BDP($AD10&amp;" EQUITY",AF$5)/1000000</f>
        <v>447.09786987304687</v>
      </c>
      <c r="AG10" s="2">
        <f t="shared" si="7"/>
        <v>447.09786987304687</v>
      </c>
      <c r="AH10" s="102">
        <v>5.0000000000000001E-3</v>
      </c>
      <c r="AI10" s="102">
        <f>SUMIF('462'!$B:$B,$E10,'462'!$K:$K)/100</f>
        <v>3.0577900000000003E-3</v>
      </c>
      <c r="AJ10" s="92">
        <f t="shared" si="17"/>
        <v>1.9422099999999998E-3</v>
      </c>
      <c r="AK10" s="13">
        <f t="shared" si="8"/>
        <v>0</v>
      </c>
      <c r="AL10" s="13">
        <f t="shared" si="9"/>
        <v>0</v>
      </c>
      <c r="AM10" s="13">
        <f t="shared" si="9"/>
        <v>0</v>
      </c>
      <c r="AN10" s="13">
        <f t="shared" si="9"/>
        <v>0</v>
      </c>
      <c r="AO10" s="13">
        <f t="shared" si="9"/>
        <v>0</v>
      </c>
      <c r="AP10" s="13">
        <f t="shared" si="9"/>
        <v>0</v>
      </c>
      <c r="AQ10" s="13">
        <f t="shared" si="9"/>
        <v>0</v>
      </c>
      <c r="AR10" s="13">
        <f t="shared" si="9"/>
        <v>0</v>
      </c>
      <c r="AS10" s="13">
        <f t="shared" si="9"/>
        <v>0</v>
      </c>
      <c r="AT10" s="13">
        <f t="shared" si="9"/>
        <v>4.9171271950958209E-3</v>
      </c>
      <c r="AU10" s="13">
        <f t="shared" si="10"/>
        <v>0</v>
      </c>
      <c r="AV10" s="12">
        <f t="shared" si="11"/>
        <v>0</v>
      </c>
      <c r="AW10" s="47"/>
      <c r="AX10" s="13">
        <f t="shared" si="12"/>
        <v>0</v>
      </c>
      <c r="AY10" s="13">
        <f t="shared" si="12"/>
        <v>0</v>
      </c>
      <c r="AZ10" s="13">
        <f t="shared" si="12"/>
        <v>0</v>
      </c>
      <c r="BA10" s="13">
        <f t="shared" si="12"/>
        <v>0</v>
      </c>
      <c r="BB10" s="13">
        <f t="shared" si="12"/>
        <v>0</v>
      </c>
      <c r="BC10" s="13">
        <f t="shared" si="12"/>
        <v>0</v>
      </c>
      <c r="BD10" s="13">
        <f t="shared" si="12"/>
        <v>0</v>
      </c>
      <c r="BE10" s="13">
        <f t="shared" si="12"/>
        <v>0</v>
      </c>
      <c r="BF10" s="13">
        <f t="shared" si="12"/>
        <v>0</v>
      </c>
      <c r="BG10" s="13">
        <f t="shared" si="12"/>
        <v>4.9171271950958209E-3</v>
      </c>
      <c r="BH10" s="13">
        <f t="shared" si="13"/>
        <v>0</v>
      </c>
      <c r="BI10" s="12">
        <f t="shared" si="14"/>
        <v>0</v>
      </c>
      <c r="BK10" s="1">
        <f t="shared" si="15"/>
        <v>0</v>
      </c>
      <c r="BL10" s="1">
        <f t="shared" ref="BL10:BU10" si="20">IF(AND($P10&gt;BK$6,$P10&lt;=BL$6),$AA10,0)</f>
        <v>0</v>
      </c>
      <c r="BM10" s="1">
        <f t="shared" si="20"/>
        <v>0</v>
      </c>
      <c r="BN10" s="1">
        <f t="shared" si="20"/>
        <v>0</v>
      </c>
      <c r="BO10" s="1">
        <f t="shared" si="20"/>
        <v>0</v>
      </c>
      <c r="BP10" s="1">
        <f t="shared" si="20"/>
        <v>0</v>
      </c>
      <c r="BQ10" s="1">
        <f t="shared" si="20"/>
        <v>0</v>
      </c>
      <c r="BR10" s="1">
        <f t="shared" si="20"/>
        <v>0</v>
      </c>
      <c r="BS10" s="1">
        <f t="shared" si="20"/>
        <v>0</v>
      </c>
      <c r="BT10" s="1">
        <f t="shared" si="20"/>
        <v>4.9171271950958209E-3</v>
      </c>
      <c r="BU10" s="1">
        <f t="shared" si="20"/>
        <v>0</v>
      </c>
    </row>
    <row r="11" spans="1:74" x14ac:dyDescent="0.2">
      <c r="A11" s="65">
        <v>5</v>
      </c>
      <c r="B11" s="2">
        <v>500</v>
      </c>
      <c r="C11" s="50" t="s">
        <v>5392</v>
      </c>
      <c r="D11" s="1">
        <v>525011</v>
      </c>
      <c r="E11" s="1" t="str">
        <f>_xll.BDP($C11&amp;" CORP",E$6)</f>
        <v>ALBHSA</v>
      </c>
      <c r="F11" s="1" t="str">
        <f>_xll.BDP($C11&amp;" CORP",F$6)</f>
        <v>ALBEA BEAUTY HOLDINGS SA</v>
      </c>
      <c r="G11" s="1" t="str">
        <f>_xll.BDP($C11&amp;" CORP",G$6)</f>
        <v>USD</v>
      </c>
      <c r="H11" s="1" t="str">
        <f>_xll.BDP($C11&amp;" CORP",H$5)</f>
        <v>FR</v>
      </c>
      <c r="I11" s="5">
        <f>_xll.BDP($C11&amp;" CORP",I$6)</f>
        <v>8.375</v>
      </c>
      <c r="J11" s="6" t="str">
        <f>_xll.BDP($C11&amp;" CORP",J$6)</f>
        <v>11/1/2019</v>
      </c>
      <c r="K11" s="7" t="str">
        <f>_xll.BDP($C11&amp;" CORP",K$5)</f>
        <v>B2</v>
      </c>
      <c r="L11" s="7" t="str">
        <f>_xll.BDP($C11&amp;" CORP",L$5)</f>
        <v>B+</v>
      </c>
      <c r="M11" s="7" t="str">
        <f>IF(ISNA(_xll.BDP($C11&amp;" CORP",M$5)),"",_xll.BDP($C11&amp;" CORP",M$5))</f>
        <v>#N/A N/A</v>
      </c>
      <c r="N11" s="44">
        <f t="shared" si="1"/>
        <v>0</v>
      </c>
      <c r="O11" s="49">
        <f>_xll.BDP($C11&amp;" CORP",O$5)</f>
        <v>106.625</v>
      </c>
      <c r="P11" s="13">
        <f>_xll.BDP($C11&amp;" CORP",P$5,"PX_BID",$O11)/100</f>
        <v>6.9054359999999995E-2</v>
      </c>
      <c r="Q11" s="2">
        <f>_xll.BDP($C11&amp;" CORP",Q$5,"PX_BID",$O11)</f>
        <v>613.418701171875</v>
      </c>
      <c r="R11" s="12">
        <f>_xll.BDP($C11&amp;" CORP",R$5,"PX_BID",$O11)</f>
        <v>4.3965969263220632</v>
      </c>
      <c r="S11" s="12">
        <f>_xll.BDP($C11&amp;" CORP",S$5,"PX_BID",$O11)</f>
        <v>0.1918261438492502</v>
      </c>
      <c r="T11" s="12">
        <f>_xll.BDP($C11&amp;" CORP",T$5,"PX_BID",$O11)</f>
        <v>0.23800381358153344</v>
      </c>
      <c r="U11" s="6" t="str">
        <f>_xll.BDP($C11&amp;" CORP",U$5)</f>
        <v>11/1/2015</v>
      </c>
      <c r="V11" s="6">
        <f>_xll.BDP($C11&amp;" CORP",V$5)</f>
        <v>106.28100000000001</v>
      </c>
      <c r="W11" s="45">
        <f>_xll.BDP($C11&amp;" CORP",W$6)</f>
        <v>4.6527779999999998E-2</v>
      </c>
      <c r="X11" s="45">
        <f t="shared" si="2"/>
        <v>106.67152778000001</v>
      </c>
      <c r="Y11" s="45">
        <f t="shared" si="3"/>
        <v>1</v>
      </c>
      <c r="Z11" s="9">
        <f t="shared" si="4"/>
        <v>533357.63890000002</v>
      </c>
      <c r="AA11" s="46">
        <f t="shared" si="5"/>
        <v>5.2079810375093199E-3</v>
      </c>
      <c r="AB11" s="12">
        <f t="shared" si="6"/>
        <v>2.2897393421857065E-2</v>
      </c>
      <c r="AC11" s="44" t="str">
        <f>_xll.BDP($C11&amp;" CORP",AC$5)</f>
        <v>0616616D LX</v>
      </c>
      <c r="AD11" s="44" t="str">
        <f>_xll.BDP($C11&amp;" CORP",AD$6)</f>
        <v>ALBHSA</v>
      </c>
      <c r="AE11" s="44" t="e">
        <f>_xll.BDP($AC11&amp;" EQUITY",AE$5)/1000000</f>
        <v>#VALUE!</v>
      </c>
      <c r="AF11" s="44" t="e">
        <f>_xll.BDP($AD11&amp;" EQUITY",AF$5)/1000000</f>
        <v>#VALUE!</v>
      </c>
      <c r="AG11" s="2">
        <f t="shared" si="7"/>
        <v>0</v>
      </c>
      <c r="AH11" s="102">
        <v>5.0000000000000001E-3</v>
      </c>
      <c r="AI11" s="102">
        <f>SUMIF('462'!$B:$B,$E11,'462'!$K:$K)/100</f>
        <v>5.6935899999999992E-3</v>
      </c>
      <c r="AJ11" s="92">
        <f t="shared" si="17"/>
        <v>-6.9358999999999914E-4</v>
      </c>
      <c r="AK11" s="13">
        <f t="shared" si="8"/>
        <v>0</v>
      </c>
      <c r="AL11" s="13">
        <f t="shared" si="9"/>
        <v>0</v>
      </c>
      <c r="AM11" s="13">
        <f t="shared" si="9"/>
        <v>0</v>
      </c>
      <c r="AN11" s="13">
        <f t="shared" si="9"/>
        <v>0</v>
      </c>
      <c r="AO11" s="13">
        <f t="shared" si="9"/>
        <v>0</v>
      </c>
      <c r="AP11" s="13">
        <f t="shared" si="9"/>
        <v>0</v>
      </c>
      <c r="AQ11" s="13">
        <f t="shared" si="9"/>
        <v>0</v>
      </c>
      <c r="AR11" s="13">
        <f t="shared" si="9"/>
        <v>0</v>
      </c>
      <c r="AS11" s="13">
        <f t="shared" si="9"/>
        <v>5.2079810375093199E-3</v>
      </c>
      <c r="AT11" s="13">
        <f t="shared" si="9"/>
        <v>0</v>
      </c>
      <c r="AU11" s="13">
        <f t="shared" si="10"/>
        <v>0</v>
      </c>
      <c r="AV11" s="12">
        <f t="shared" si="11"/>
        <v>0</v>
      </c>
      <c r="AW11" s="47"/>
      <c r="AX11" s="13">
        <f t="shared" si="12"/>
        <v>0</v>
      </c>
      <c r="AY11" s="13">
        <f t="shared" si="12"/>
        <v>0</v>
      </c>
      <c r="AZ11" s="13">
        <f t="shared" si="12"/>
        <v>0</v>
      </c>
      <c r="BA11" s="13">
        <f t="shared" si="12"/>
        <v>0</v>
      </c>
      <c r="BB11" s="13">
        <f t="shared" si="12"/>
        <v>0</v>
      </c>
      <c r="BC11" s="13">
        <f t="shared" si="12"/>
        <v>0</v>
      </c>
      <c r="BD11" s="13">
        <f t="shared" si="12"/>
        <v>0</v>
      </c>
      <c r="BE11" s="13">
        <f t="shared" si="12"/>
        <v>5.2079810375093199E-3</v>
      </c>
      <c r="BF11" s="13">
        <f t="shared" si="12"/>
        <v>0</v>
      </c>
      <c r="BG11" s="13">
        <f t="shared" si="12"/>
        <v>0</v>
      </c>
      <c r="BH11" s="13">
        <f t="shared" si="13"/>
        <v>0</v>
      </c>
      <c r="BI11" s="12">
        <f t="shared" si="14"/>
        <v>0</v>
      </c>
      <c r="BK11" s="1">
        <f t="shared" si="15"/>
        <v>0</v>
      </c>
      <c r="BL11" s="1">
        <f t="shared" ref="BL11:BU11" si="21">IF(AND($P11&gt;BK$6,$P11&lt;=BL$6),$AA11,0)</f>
        <v>0</v>
      </c>
      <c r="BM11" s="1">
        <f t="shared" si="21"/>
        <v>0</v>
      </c>
      <c r="BN11" s="1">
        <f t="shared" si="21"/>
        <v>0</v>
      </c>
      <c r="BO11" s="1">
        <f t="shared" si="21"/>
        <v>0</v>
      </c>
      <c r="BP11" s="1">
        <f t="shared" si="21"/>
        <v>5.2079810375093199E-3</v>
      </c>
      <c r="BQ11" s="1">
        <f t="shared" si="21"/>
        <v>0</v>
      </c>
      <c r="BR11" s="1">
        <f t="shared" si="21"/>
        <v>0</v>
      </c>
      <c r="BS11" s="1">
        <f t="shared" si="21"/>
        <v>0</v>
      </c>
      <c r="BT11" s="1">
        <f t="shared" si="21"/>
        <v>0</v>
      </c>
      <c r="BU11" s="1">
        <f t="shared" si="21"/>
        <v>0</v>
      </c>
    </row>
    <row r="12" spans="1:74" x14ac:dyDescent="0.2">
      <c r="A12" s="65">
        <v>6</v>
      </c>
      <c r="B12" s="2">
        <f>D12/1000</f>
        <v>450</v>
      </c>
      <c r="C12" s="1" t="s">
        <v>61</v>
      </c>
      <c r="D12" s="1">
        <v>450000</v>
      </c>
      <c r="E12" s="1" t="str">
        <f>_xll.BDP($C12&amp;" CORP",E$6)</f>
        <v>ALLY</v>
      </c>
      <c r="F12" s="1" t="str">
        <f>_xll.BDP($C12&amp;" CORP",F$6)</f>
        <v>ALLY FINANCIAL INC</v>
      </c>
      <c r="G12" s="1" t="str">
        <f>_xll.BDP($C12&amp;" CORP",G$6)</f>
        <v>USD</v>
      </c>
      <c r="H12" s="1" t="str">
        <f>_xll.BDP($C12&amp;" CORP",H$5)</f>
        <v>US</v>
      </c>
      <c r="I12" s="5">
        <f>_xll.BDP($C12&amp;" CORP",I$6)</f>
        <v>8</v>
      </c>
      <c r="J12" s="6" t="str">
        <f>_xll.BDP($C12&amp;" CORP",J$6)</f>
        <v>11/1/2031</v>
      </c>
      <c r="K12" s="7" t="str">
        <f>_xll.BDP($C12&amp;" CORP",K$5)</f>
        <v>B1</v>
      </c>
      <c r="L12" s="7" t="str">
        <f>_xll.BDP($C12&amp;" CORP",L$5)</f>
        <v>B+</v>
      </c>
      <c r="M12" s="7" t="str">
        <f>IF(ISNA(_xll.BDP($C12&amp;" CORP",M$5)),"",_xll.BDP($C12&amp;" CORP",M$5))</f>
        <v>BB-</v>
      </c>
      <c r="N12" s="44">
        <f t="shared" si="1"/>
        <v>0</v>
      </c>
      <c r="O12" s="49">
        <f>_xll.BDP($C12&amp;" CORP",O$5)</f>
        <v>131.75</v>
      </c>
      <c r="P12" s="13">
        <f>_xll.BDP($C12&amp;" CORP",P$5,"PX_BID",$O12)/100</f>
        <v>5.2881244000000001E-2</v>
      </c>
      <c r="Q12" s="2">
        <f>_xll.BDP($C12&amp;" CORP",Q$5,"PX_BID",$O12)</f>
        <v>310.10916137695312</v>
      </c>
      <c r="R12" s="12">
        <f>_xll.BDP($C12&amp;" CORP",R$5,"PX_BID",$O12)</f>
        <v>10.76901771599668</v>
      </c>
      <c r="S12" s="12">
        <f>_xll.BDP($C12&amp;" CORP",S$5,"PX_BID",$O12)</f>
        <v>1.6699354123167309</v>
      </c>
      <c r="T12" s="12">
        <f>_xll.BDP($C12&amp;" CORP",T$5,"PX_BID",$O12)</f>
        <v>1.6094358873510448</v>
      </c>
      <c r="U12" s="6" t="str">
        <f>_xll.BDP($C12&amp;" CORP",U$5)</f>
        <v>#N/A Field Not Applicable</v>
      </c>
      <c r="V12" s="6" t="str">
        <f>_xll.BDP($C12&amp;" CORP",V$5)</f>
        <v>#N/A Field Not Applicable</v>
      </c>
      <c r="W12" s="45">
        <f>_xll.BDP($C12&amp;" CORP",W$6)</f>
        <v>4.4444440000000002E-2</v>
      </c>
      <c r="X12" s="45">
        <f t="shared" si="2"/>
        <v>131.79444444000001</v>
      </c>
      <c r="Y12" s="45">
        <f t="shared" si="3"/>
        <v>1</v>
      </c>
      <c r="Z12" s="9">
        <f t="shared" si="4"/>
        <v>593074.99998000008</v>
      </c>
      <c r="AA12" s="46">
        <f t="shared" si="5"/>
        <v>5.7910923711280904E-3</v>
      </c>
      <c r="AB12" s="12">
        <f t="shared" si="6"/>
        <v>6.2364376339651625E-2</v>
      </c>
      <c r="AC12" s="44" t="str">
        <f>_xll.BDP($C12&amp;" CORP",AC$5)</f>
        <v>ALLY    US</v>
      </c>
      <c r="AD12" s="44" t="str">
        <f>_xll.BDP($C12&amp;" CORP",AD$6)</f>
        <v>ALLY</v>
      </c>
      <c r="AE12" s="44" t="e">
        <f>_xll.BDP($AC12&amp;" EQUITY",AE$5)/1000000</f>
        <v>#VALUE!</v>
      </c>
      <c r="AF12" s="44" t="e">
        <f>_xll.BDP($AD12&amp;" EQUITY",AF$5)/1000000</f>
        <v>#VALUE!</v>
      </c>
      <c r="AG12" s="2">
        <f t="shared" si="7"/>
        <v>0</v>
      </c>
      <c r="AH12" s="102">
        <v>6.4999999999999997E-3</v>
      </c>
      <c r="AI12" s="102">
        <f>SUMIF('462'!$B:$B,$E12,'462'!$K:$K)/100</f>
        <v>0</v>
      </c>
      <c r="AJ12" s="92">
        <f t="shared" si="17"/>
        <v>6.4999999999999997E-3</v>
      </c>
      <c r="AK12" s="13">
        <f t="shared" si="8"/>
        <v>0</v>
      </c>
      <c r="AL12" s="13">
        <f t="shared" si="9"/>
        <v>0</v>
      </c>
      <c r="AM12" s="13">
        <f t="shared" si="9"/>
        <v>0</v>
      </c>
      <c r="AN12" s="13">
        <f t="shared" si="9"/>
        <v>0</v>
      </c>
      <c r="AO12" s="13">
        <f t="shared" si="9"/>
        <v>0</v>
      </c>
      <c r="AP12" s="13">
        <f t="shared" si="9"/>
        <v>0</v>
      </c>
      <c r="AQ12" s="13">
        <f t="shared" si="9"/>
        <v>0</v>
      </c>
      <c r="AR12" s="13">
        <f t="shared" si="9"/>
        <v>5.7910923711280904E-3</v>
      </c>
      <c r="AS12" s="13">
        <f t="shared" si="9"/>
        <v>0</v>
      </c>
      <c r="AT12" s="13">
        <f t="shared" si="9"/>
        <v>0</v>
      </c>
      <c r="AU12" s="13">
        <f t="shared" si="10"/>
        <v>0</v>
      </c>
      <c r="AV12" s="12">
        <f t="shared" si="11"/>
        <v>0</v>
      </c>
      <c r="AW12" s="47"/>
      <c r="AX12" s="13">
        <f t="shared" si="12"/>
        <v>0</v>
      </c>
      <c r="AY12" s="13">
        <f t="shared" si="12"/>
        <v>0</v>
      </c>
      <c r="AZ12" s="13">
        <f t="shared" si="12"/>
        <v>0</v>
      </c>
      <c r="BA12" s="13">
        <f t="shared" si="12"/>
        <v>0</v>
      </c>
      <c r="BB12" s="13">
        <f t="shared" si="12"/>
        <v>0</v>
      </c>
      <c r="BC12" s="13">
        <f t="shared" si="12"/>
        <v>0</v>
      </c>
      <c r="BD12" s="13">
        <f t="shared" si="12"/>
        <v>0</v>
      </c>
      <c r="BE12" s="13">
        <f t="shared" si="12"/>
        <v>5.7910923711280904E-3</v>
      </c>
      <c r="BF12" s="13">
        <f t="shared" si="12"/>
        <v>0</v>
      </c>
      <c r="BG12" s="13">
        <f t="shared" si="12"/>
        <v>0</v>
      </c>
      <c r="BH12" s="13">
        <f t="shared" si="13"/>
        <v>0</v>
      </c>
      <c r="BI12" s="12">
        <f t="shared" si="14"/>
        <v>0</v>
      </c>
      <c r="BK12" s="1">
        <f t="shared" si="15"/>
        <v>0</v>
      </c>
      <c r="BL12" s="1">
        <f t="shared" ref="BL12:BU12" si="22">IF(AND($P12&gt;BK$6,$P12&lt;=BL$6),$AA12,0)</f>
        <v>0</v>
      </c>
      <c r="BM12" s="1">
        <f t="shared" si="22"/>
        <v>0</v>
      </c>
      <c r="BN12" s="1">
        <f t="shared" si="22"/>
        <v>0</v>
      </c>
      <c r="BO12" s="1">
        <f t="shared" si="22"/>
        <v>5.7910923711280904E-3</v>
      </c>
      <c r="BP12" s="1">
        <f t="shared" si="22"/>
        <v>0</v>
      </c>
      <c r="BQ12" s="1">
        <f t="shared" si="22"/>
        <v>0</v>
      </c>
      <c r="BR12" s="1">
        <f t="shared" si="22"/>
        <v>0</v>
      </c>
      <c r="BS12" s="1">
        <f t="shared" si="22"/>
        <v>0</v>
      </c>
      <c r="BT12" s="1">
        <f t="shared" si="22"/>
        <v>0</v>
      </c>
      <c r="BU12" s="1">
        <f t="shared" si="22"/>
        <v>0</v>
      </c>
    </row>
    <row r="13" spans="1:74" x14ac:dyDescent="0.2">
      <c r="A13" s="65">
        <v>7</v>
      </c>
      <c r="B13" s="2">
        <v>250</v>
      </c>
      <c r="C13" s="1" t="s">
        <v>63</v>
      </c>
      <c r="D13" s="1">
        <v>700000</v>
      </c>
      <c r="E13" s="1" t="str">
        <f>_xll.BDP($C13&amp;" CORP",E$6)</f>
        <v>ALR</v>
      </c>
      <c r="F13" s="1" t="str">
        <f>_xll.BDP($C13&amp;" CORP",F$6)</f>
        <v>ALERE INC</v>
      </c>
      <c r="G13" s="1" t="str">
        <f>_xll.BDP($C13&amp;" CORP",G$6)</f>
        <v>USD</v>
      </c>
      <c r="H13" s="1" t="str">
        <f>_xll.BDP($C13&amp;" CORP",H$5)</f>
        <v>US</v>
      </c>
      <c r="I13" s="5">
        <f>_xll.BDP($C13&amp;" CORP",I$6)</f>
        <v>8.625</v>
      </c>
      <c r="J13" s="6" t="str">
        <f>_xll.BDP($C13&amp;" CORP",J$6)</f>
        <v>10/1/2018</v>
      </c>
      <c r="K13" s="7" t="str">
        <f>_xll.BDP($C13&amp;" CORP",K$5)</f>
        <v>Caa1</v>
      </c>
      <c r="L13" s="7" t="str">
        <f>_xll.BDP($C13&amp;" CORP",L$5)</f>
        <v>CCC+</v>
      </c>
      <c r="M13" s="7" t="str">
        <f>IF(ISNA(_xll.BDP($C13&amp;" CORP",M$5)),"",_xll.BDP($C13&amp;" CORP",M$5))</f>
        <v>#N/A N/A</v>
      </c>
      <c r="N13" s="44">
        <f t="shared" si="1"/>
        <v>2103.11572265625</v>
      </c>
      <c r="O13" s="49">
        <f>_xll.BDP($C13&amp;" CORP",O$5)</f>
        <v>107.77</v>
      </c>
      <c r="P13" s="13">
        <f>_xll.BDP($C13&amp;" CORP",P$5,"PX_BID",$O13)/100</f>
        <v>5.7825188E-2</v>
      </c>
      <c r="Q13" s="2">
        <f>_xll.BDP($C13&amp;" CORP",Q$5,"PX_BID",$O13)</f>
        <v>563.0350341796875</v>
      </c>
      <c r="R13" s="12">
        <f>_xll.BDP($C13&amp;" CORP",R$5,"PX_BID",$O13)</f>
        <v>1.3154054865157829</v>
      </c>
      <c r="S13" s="12">
        <f>_xll.BDP($C13&amp;" CORP",S$5,"PX_BID",$O13)</f>
        <v>-1.8783351056614623</v>
      </c>
      <c r="T13" s="12">
        <f>_xll.BDP($C13&amp;" CORP",T$5,"PX_BID",$O13)</f>
        <v>2.4119409356076912E-2</v>
      </c>
      <c r="U13" s="6" t="str">
        <f>_xll.BDP($C13&amp;" CORP",U$5)</f>
        <v>10/1/2014</v>
      </c>
      <c r="V13" s="6">
        <f>_xll.BDP($C13&amp;" CORP",V$5)</f>
        <v>104.313</v>
      </c>
      <c r="W13" s="45">
        <f>_xll.BDP($C13&amp;" CORP",W$6)</f>
        <v>0.76666666999999999</v>
      </c>
      <c r="X13" s="45">
        <f t="shared" si="2"/>
        <v>108.53666667</v>
      </c>
      <c r="Y13" s="45">
        <f t="shared" si="3"/>
        <v>1</v>
      </c>
      <c r="Z13" s="9">
        <f t="shared" si="4"/>
        <v>271341.66667499999</v>
      </c>
      <c r="AA13" s="46">
        <f t="shared" si="5"/>
        <v>2.6495209811638726E-3</v>
      </c>
      <c r="AB13" s="12">
        <f t="shared" si="6"/>
        <v>3.4851944352616384E-3</v>
      </c>
      <c r="AC13" s="44" t="str">
        <f>_xll.BDP($C13&amp;" CORP",AC$5)</f>
        <v>ALR     US</v>
      </c>
      <c r="AD13" s="44" t="str">
        <f>_xll.BDP($C13&amp;" CORP",AD$6)</f>
        <v>ALR</v>
      </c>
      <c r="AE13" s="44">
        <f>_xll.BDP($AC13&amp;" EQUITY",AE$5)/1000000</f>
        <v>2103.11572265625</v>
      </c>
      <c r="AF13" s="44">
        <f>_xll.BDP($AD13&amp;" EQUITY",AF$5)/1000000</f>
        <v>2103.11572265625</v>
      </c>
      <c r="AG13" s="2">
        <f t="shared" si="7"/>
        <v>2103.11572265625</v>
      </c>
      <c r="AH13" s="102">
        <v>6.0000000000000001E-3</v>
      </c>
      <c r="AI13" s="102">
        <f>SUMIF('462'!$B:$B,$E13,'462'!$K:$K)/100</f>
        <v>5.3712499999999993E-3</v>
      </c>
      <c r="AJ13" s="92">
        <f t="shared" si="17"/>
        <v>6.2875000000000084E-4</v>
      </c>
      <c r="AK13" s="13">
        <f t="shared" si="8"/>
        <v>0</v>
      </c>
      <c r="AL13" s="13">
        <f t="shared" si="9"/>
        <v>0</v>
      </c>
      <c r="AM13" s="13">
        <f t="shared" si="9"/>
        <v>0</v>
      </c>
      <c r="AN13" s="13">
        <f t="shared" si="9"/>
        <v>0</v>
      </c>
      <c r="AO13" s="13">
        <f t="shared" si="9"/>
        <v>0</v>
      </c>
      <c r="AP13" s="13">
        <f t="shared" si="9"/>
        <v>0</v>
      </c>
      <c r="AQ13" s="13">
        <f t="shared" si="9"/>
        <v>0</v>
      </c>
      <c r="AR13" s="13">
        <f t="shared" si="9"/>
        <v>0</v>
      </c>
      <c r="AS13" s="13">
        <f t="shared" si="9"/>
        <v>0</v>
      </c>
      <c r="AT13" s="13">
        <f t="shared" si="9"/>
        <v>0</v>
      </c>
      <c r="AU13" s="13">
        <f t="shared" si="10"/>
        <v>2.6495209811638726E-3</v>
      </c>
      <c r="AV13" s="12">
        <f t="shared" si="11"/>
        <v>0</v>
      </c>
      <c r="AW13" s="47"/>
      <c r="AX13" s="13">
        <f t="shared" si="12"/>
        <v>0</v>
      </c>
      <c r="AY13" s="13">
        <f t="shared" si="12"/>
        <v>0</v>
      </c>
      <c r="AZ13" s="13">
        <f t="shared" si="12"/>
        <v>0</v>
      </c>
      <c r="BA13" s="13">
        <f t="shared" si="12"/>
        <v>0</v>
      </c>
      <c r="BB13" s="13">
        <f t="shared" si="12"/>
        <v>0</v>
      </c>
      <c r="BC13" s="13">
        <f t="shared" si="12"/>
        <v>0</v>
      </c>
      <c r="BD13" s="13">
        <f t="shared" si="12"/>
        <v>0</v>
      </c>
      <c r="BE13" s="13">
        <f t="shared" si="12"/>
        <v>0</v>
      </c>
      <c r="BF13" s="13">
        <f t="shared" si="12"/>
        <v>0</v>
      </c>
      <c r="BG13" s="13">
        <f t="shared" si="12"/>
        <v>0</v>
      </c>
      <c r="BH13" s="13">
        <f t="shared" si="13"/>
        <v>2.6495209811638726E-3</v>
      </c>
      <c r="BI13" s="12">
        <f t="shared" si="14"/>
        <v>0</v>
      </c>
      <c r="BK13" s="1">
        <f t="shared" si="15"/>
        <v>0</v>
      </c>
      <c r="BL13" s="1">
        <f t="shared" ref="BL13:BU13" si="23">IF(AND($P13&gt;BK$6,$P13&lt;=BL$6),$AA13,0)</f>
        <v>0</v>
      </c>
      <c r="BM13" s="1">
        <f t="shared" si="23"/>
        <v>0</v>
      </c>
      <c r="BN13" s="1">
        <f t="shared" si="23"/>
        <v>0</v>
      </c>
      <c r="BO13" s="1">
        <f t="shared" si="23"/>
        <v>2.6495209811638726E-3</v>
      </c>
      <c r="BP13" s="1">
        <f t="shared" si="23"/>
        <v>0</v>
      </c>
      <c r="BQ13" s="1">
        <f t="shared" si="23"/>
        <v>0</v>
      </c>
      <c r="BR13" s="1">
        <f t="shared" si="23"/>
        <v>0</v>
      </c>
      <c r="BS13" s="1">
        <f t="shared" si="23"/>
        <v>0</v>
      </c>
      <c r="BT13" s="1">
        <f t="shared" si="23"/>
        <v>0</v>
      </c>
      <c r="BU13" s="1">
        <f t="shared" si="23"/>
        <v>0</v>
      </c>
    </row>
    <row r="14" spans="1:74" x14ac:dyDescent="0.2">
      <c r="A14" s="65">
        <v>8</v>
      </c>
      <c r="B14" s="2">
        <f>D14/1000</f>
        <v>500</v>
      </c>
      <c r="C14" s="1" t="s">
        <v>66</v>
      </c>
      <c r="D14" s="1">
        <v>500000</v>
      </c>
      <c r="E14" s="1" t="str">
        <f>_xll.BDP($C14&amp;" CORP",E$6)</f>
        <v>ALUFP</v>
      </c>
      <c r="F14" s="1" t="str">
        <f>_xll.BDP($C14&amp;" CORP",F$6)</f>
        <v>ALCATEL-LUCENT USA INC</v>
      </c>
      <c r="G14" s="1" t="str">
        <f>_xll.BDP($C14&amp;" CORP",G$6)</f>
        <v>USD</v>
      </c>
      <c r="H14" s="1" t="str">
        <f>_xll.BDP($C14&amp;" CORP",H$5)</f>
        <v>US</v>
      </c>
      <c r="I14" s="5">
        <f>_xll.BDP($C14&amp;" CORP",I$6)</f>
        <v>6.45</v>
      </c>
      <c r="J14" s="6" t="str">
        <f>_xll.BDP($C14&amp;" CORP",J$6)</f>
        <v>3/15/2029</v>
      </c>
      <c r="K14" s="7" t="str">
        <f>_xll.BDP($C14&amp;" CORP",K$5)</f>
        <v>WR</v>
      </c>
      <c r="L14" s="7" t="str">
        <f>_xll.BDP($C14&amp;" CORP",L$5)</f>
        <v>CCC+</v>
      </c>
      <c r="M14" s="7" t="str">
        <f>IF(ISNA(_xll.BDP($C14&amp;" CORP",M$5)),"",_xll.BDP($C14&amp;" CORP",M$5))</f>
        <v>NR</v>
      </c>
      <c r="N14" s="44">
        <f t="shared" si="1"/>
        <v>0</v>
      </c>
      <c r="O14" s="49">
        <f>_xll.BDP($C14&amp;" CORP",O$5)</f>
        <v>74.227999999999994</v>
      </c>
      <c r="P14" s="13">
        <f>_xll.BDP($C14&amp;" CORP",P$5,"PX_BID",$O14)/100</f>
        <v>9.6546562000000002E-2</v>
      </c>
      <c r="Q14" s="2">
        <f>_xll.BDP($C14&amp;" CORP",Q$5,"PX_BID",$O14)</f>
        <v>762.768798828125</v>
      </c>
      <c r="R14" s="12">
        <f>_xll.BDP($C14&amp;" CORP",R$5,"PX_BID",$O14)</f>
        <v>8.6518921497495853</v>
      </c>
      <c r="S14" s="12">
        <f>_xll.BDP($C14&amp;" CORP",S$5,"PX_BID",$O14)</f>
        <v>1.1208884704456819</v>
      </c>
      <c r="T14" s="12">
        <f>_xll.BDP($C14&amp;" CORP",T$5,"PX_BID",$O14)</f>
        <v>1.0904632939187031</v>
      </c>
      <c r="U14" s="6" t="str">
        <f>_xll.BDP($C14&amp;" CORP",U$5)</f>
        <v>#N/A Field Not Applicable</v>
      </c>
      <c r="V14" s="6" t="str">
        <f>_xll.BDP($C14&amp;" CORP",V$5)</f>
        <v>#N/A Field Not Applicable</v>
      </c>
      <c r="W14" s="45">
        <f>_xll.BDP($C14&amp;" CORP",W$6)</f>
        <v>0.86</v>
      </c>
      <c r="X14" s="45">
        <f t="shared" si="2"/>
        <v>75.087999999999994</v>
      </c>
      <c r="Y14" s="45">
        <f t="shared" si="3"/>
        <v>1</v>
      </c>
      <c r="Z14" s="9">
        <f t="shared" si="4"/>
        <v>375440</v>
      </c>
      <c r="AA14" s="46">
        <f t="shared" si="5"/>
        <v>3.6659911813677016E-3</v>
      </c>
      <c r="AB14" s="12">
        <f t="shared" si="6"/>
        <v>3.1717760323126426E-2</v>
      </c>
      <c r="AC14" s="44" t="str">
        <f>_xll.BDP($C14&amp;" CORP",AC$5)</f>
        <v>LU      US</v>
      </c>
      <c r="AD14" s="44" t="str">
        <f>_xll.BDP($C14&amp;" CORP",AD$6)</f>
        <v>ALUFP</v>
      </c>
      <c r="AE14" s="44" t="e">
        <f>_xll.BDP($AC14&amp;" EQUITY",AE$5)/1000000</f>
        <v>#VALUE!</v>
      </c>
      <c r="AF14" s="44" t="e">
        <f>_xll.BDP($AD14&amp;" EQUITY",AF$5)/1000000</f>
        <v>#VALUE!</v>
      </c>
      <c r="AG14" s="2">
        <f t="shared" si="7"/>
        <v>0</v>
      </c>
      <c r="AH14" s="102">
        <v>4.4999999999999997E-3</v>
      </c>
      <c r="AI14" s="102">
        <f>SUMIF('462'!$B:$B,$E14,'462'!$K:$K)/100</f>
        <v>1.003474E-2</v>
      </c>
      <c r="AJ14" s="92">
        <f t="shared" si="17"/>
        <v>-5.5347400000000007E-3</v>
      </c>
      <c r="AK14" s="13">
        <f t="shared" si="8"/>
        <v>0</v>
      </c>
      <c r="AL14" s="13">
        <f t="shared" si="9"/>
        <v>0</v>
      </c>
      <c r="AM14" s="13">
        <f t="shared" si="9"/>
        <v>0</v>
      </c>
      <c r="AN14" s="13">
        <f t="shared" si="9"/>
        <v>0</v>
      </c>
      <c r="AO14" s="13">
        <f t="shared" si="9"/>
        <v>0</v>
      </c>
      <c r="AP14" s="13">
        <f t="shared" si="9"/>
        <v>0</v>
      </c>
      <c r="AQ14" s="13">
        <f t="shared" si="9"/>
        <v>0</v>
      </c>
      <c r="AR14" s="13">
        <f t="shared" si="9"/>
        <v>0</v>
      </c>
      <c r="AS14" s="13">
        <f t="shared" si="9"/>
        <v>0</v>
      </c>
      <c r="AT14" s="13">
        <f t="shared" si="9"/>
        <v>0</v>
      </c>
      <c r="AU14" s="13">
        <f t="shared" si="10"/>
        <v>0</v>
      </c>
      <c r="AV14" s="12">
        <f t="shared" si="11"/>
        <v>-3.6659911813677016E-3</v>
      </c>
      <c r="AW14" s="47"/>
      <c r="AX14" s="13">
        <f t="shared" si="12"/>
        <v>0</v>
      </c>
      <c r="AY14" s="13">
        <f t="shared" si="12"/>
        <v>0</v>
      </c>
      <c r="AZ14" s="13">
        <f t="shared" si="12"/>
        <v>0</v>
      </c>
      <c r="BA14" s="13">
        <f t="shared" si="12"/>
        <v>0</v>
      </c>
      <c r="BB14" s="13">
        <f t="shared" si="12"/>
        <v>0</v>
      </c>
      <c r="BC14" s="13">
        <f t="shared" si="12"/>
        <v>0</v>
      </c>
      <c r="BD14" s="13">
        <f t="shared" si="12"/>
        <v>0</v>
      </c>
      <c r="BE14" s="13">
        <f t="shared" si="12"/>
        <v>0</v>
      </c>
      <c r="BF14" s="13">
        <f t="shared" si="12"/>
        <v>0</v>
      </c>
      <c r="BG14" s="13">
        <f t="shared" si="12"/>
        <v>0</v>
      </c>
      <c r="BH14" s="13">
        <f t="shared" si="13"/>
        <v>3.6659911813677016E-3</v>
      </c>
      <c r="BI14" s="12">
        <f t="shared" si="14"/>
        <v>0</v>
      </c>
      <c r="BK14" s="1">
        <f t="shared" si="15"/>
        <v>0</v>
      </c>
      <c r="BL14" s="1">
        <f t="shared" ref="BL14:BU14" si="24">IF(AND($P14&gt;BK$6,$P14&lt;=BL$6),$AA14,0)</f>
        <v>0</v>
      </c>
      <c r="BM14" s="1">
        <f t="shared" si="24"/>
        <v>0</v>
      </c>
      <c r="BN14" s="1">
        <f t="shared" si="24"/>
        <v>0</v>
      </c>
      <c r="BO14" s="1">
        <f t="shared" si="24"/>
        <v>0</v>
      </c>
      <c r="BP14" s="1">
        <f t="shared" si="24"/>
        <v>0</v>
      </c>
      <c r="BQ14" s="1">
        <f t="shared" si="24"/>
        <v>0</v>
      </c>
      <c r="BR14" s="1">
        <f t="shared" si="24"/>
        <v>0</v>
      </c>
      <c r="BS14" s="1">
        <f t="shared" si="24"/>
        <v>3.6659911813677016E-3</v>
      </c>
      <c r="BT14" s="1">
        <f t="shared" si="24"/>
        <v>0</v>
      </c>
      <c r="BU14" s="1">
        <f t="shared" si="24"/>
        <v>0</v>
      </c>
    </row>
    <row r="15" spans="1:74" x14ac:dyDescent="0.2">
      <c r="A15" s="65">
        <v>9</v>
      </c>
      <c r="B15" s="2">
        <f>D15/1000</f>
        <v>675</v>
      </c>
      <c r="C15" s="3" t="s">
        <v>68</v>
      </c>
      <c r="D15" s="1">
        <v>675000</v>
      </c>
      <c r="E15" s="1" t="str">
        <f>_xll.BDP($C15&amp;" CORP",E$6)</f>
        <v>AMGFIN</v>
      </c>
      <c r="F15" s="1" t="str">
        <f>_xll.BDP($C15&amp;" CORP",F$6)</f>
        <v>SPRINGLEAF FINANCE CORP</v>
      </c>
      <c r="G15" s="1" t="str">
        <f>_xll.BDP($C15&amp;" CORP",G$6)</f>
        <v>USD</v>
      </c>
      <c r="H15" s="1" t="str">
        <f>_xll.BDP($C15&amp;" CORP",H$5)</f>
        <v>US</v>
      </c>
      <c r="I15" s="5">
        <f>_xll.BDP($C15&amp;" CORP",I$6)</f>
        <v>6.9</v>
      </c>
      <c r="J15" s="6" t="str">
        <f>_xll.BDP($C15&amp;" CORP",J$6)</f>
        <v>12/15/2017</v>
      </c>
      <c r="K15" s="7" t="str">
        <f>_xll.BDP($C15&amp;" CORP",K$5)</f>
        <v>Caa1</v>
      </c>
      <c r="L15" s="7" t="str">
        <f>_xll.BDP($C15&amp;" CORP",L$5)</f>
        <v>CCC+</v>
      </c>
      <c r="M15" s="7" t="str">
        <f>IF(ISNA(_xll.BDP($C15&amp;" CORP",M$5)),"",_xll.BDP($C15&amp;" CORP",M$5))</f>
        <v>CCC</v>
      </c>
      <c r="N15" s="44">
        <f t="shared" si="1"/>
        <v>0</v>
      </c>
      <c r="O15" s="49">
        <f>_xll.BDP($C15&amp;" CORP",O$5)</f>
        <v>103.74</v>
      </c>
      <c r="P15" s="13">
        <f>_xll.BDP($C15&amp;" CORP",P$5,"PX_BID",$O15)/100</f>
        <v>5.9591376000000001E-2</v>
      </c>
      <c r="Q15" s="2">
        <f>_xll.BDP($C15&amp;" CORP",Q$5,"PX_BID",$O15)</f>
        <v>536.11773681640625</v>
      </c>
      <c r="R15" s="12">
        <f>_xll.BDP($C15&amp;" CORP",R$5,"PX_BID",$O15)</f>
        <v>3.831017933576363</v>
      </c>
      <c r="S15" s="12">
        <f>_xll.BDP($C15&amp;" CORP",S$5,"PX_BID",$O15)</f>
        <v>0.1831056015447754</v>
      </c>
      <c r="T15" s="12">
        <f>_xll.BDP($C15&amp;" CORP",T$5,"PX_BID",$O15)</f>
        <v>0.18161317074016439</v>
      </c>
      <c r="U15" s="6" t="str">
        <f>_xll.BDP($C15&amp;" CORP",U$5)</f>
        <v>#N/A Field Not Applicable</v>
      </c>
      <c r="V15" s="6" t="str">
        <f>_xll.BDP($C15&amp;" CORP",V$5)</f>
        <v>#N/A Field Not Applicable</v>
      </c>
      <c r="W15" s="45">
        <f>_xll.BDP($C15&amp;" CORP",W$6)</f>
        <v>2.645</v>
      </c>
      <c r="X15" s="45">
        <f t="shared" si="2"/>
        <v>106.38499999999999</v>
      </c>
      <c r="Y15" s="45">
        <f t="shared" si="3"/>
        <v>1</v>
      </c>
      <c r="Z15" s="9">
        <f t="shared" si="4"/>
        <v>718098.75</v>
      </c>
      <c r="AA15" s="46">
        <f t="shared" si="5"/>
        <v>7.0118892095971923E-3</v>
      </c>
      <c r="AB15" s="12">
        <f t="shared" si="6"/>
        <v>2.6862673310217432E-2</v>
      </c>
      <c r="AC15" s="44" t="str">
        <f>_xll.BDP($C15&amp;" CORP",AC$5)</f>
        <v>AGC1    US</v>
      </c>
      <c r="AD15" s="44" t="str">
        <f>_xll.BDP($C15&amp;" CORP",AD$6)</f>
        <v>AMGFIN</v>
      </c>
      <c r="AE15" s="44" t="e">
        <f>_xll.BDP($AC15&amp;" EQUITY",AE$5)/1000000</f>
        <v>#VALUE!</v>
      </c>
      <c r="AF15" s="44" t="e">
        <f>_xll.BDP($AD15&amp;" EQUITY",AF$5)/1000000</f>
        <v>#VALUE!</v>
      </c>
      <c r="AG15" s="2">
        <f t="shared" si="7"/>
        <v>0</v>
      </c>
      <c r="AH15" s="102">
        <v>6.4999999999999997E-3</v>
      </c>
      <c r="AI15" s="102">
        <f>SUMIF('462'!$B:$B,$E15,'462'!$K:$K)/100</f>
        <v>4.6710600000000003E-3</v>
      </c>
      <c r="AJ15" s="92">
        <f t="shared" si="17"/>
        <v>1.8289399999999994E-3</v>
      </c>
      <c r="AK15" s="13">
        <f t="shared" si="8"/>
        <v>0</v>
      </c>
      <c r="AL15" s="13">
        <f t="shared" si="9"/>
        <v>0</v>
      </c>
      <c r="AM15" s="13">
        <f t="shared" si="9"/>
        <v>0</v>
      </c>
      <c r="AN15" s="13">
        <f t="shared" si="9"/>
        <v>0</v>
      </c>
      <c r="AO15" s="13">
        <f t="shared" si="9"/>
        <v>0</v>
      </c>
      <c r="AP15" s="13">
        <f t="shared" si="9"/>
        <v>0</v>
      </c>
      <c r="AQ15" s="13">
        <f t="shared" si="9"/>
        <v>0</v>
      </c>
      <c r="AR15" s="13">
        <f t="shared" si="9"/>
        <v>0</v>
      </c>
      <c r="AS15" s="13">
        <f t="shared" si="9"/>
        <v>0</v>
      </c>
      <c r="AT15" s="13">
        <f t="shared" si="9"/>
        <v>0</v>
      </c>
      <c r="AU15" s="13">
        <f t="shared" si="10"/>
        <v>7.0118892095971923E-3</v>
      </c>
      <c r="AV15" s="12">
        <f t="shared" si="11"/>
        <v>0</v>
      </c>
      <c r="AW15" s="47"/>
      <c r="AX15" s="13">
        <f t="shared" si="12"/>
        <v>0</v>
      </c>
      <c r="AY15" s="13">
        <f t="shared" si="12"/>
        <v>0</v>
      </c>
      <c r="AZ15" s="13">
        <f t="shared" si="12"/>
        <v>0</v>
      </c>
      <c r="BA15" s="13">
        <f t="shared" si="12"/>
        <v>0</v>
      </c>
      <c r="BB15" s="13">
        <f t="shared" si="12"/>
        <v>0</v>
      </c>
      <c r="BC15" s="13">
        <f t="shared" si="12"/>
        <v>0</v>
      </c>
      <c r="BD15" s="13">
        <f t="shared" si="12"/>
        <v>0</v>
      </c>
      <c r="BE15" s="13">
        <f t="shared" si="12"/>
        <v>0</v>
      </c>
      <c r="BF15" s="13">
        <f t="shared" si="12"/>
        <v>0</v>
      </c>
      <c r="BG15" s="13">
        <f t="shared" si="12"/>
        <v>0</v>
      </c>
      <c r="BH15" s="13">
        <f t="shared" si="13"/>
        <v>7.0118892095971923E-3</v>
      </c>
      <c r="BI15" s="12">
        <f t="shared" si="14"/>
        <v>0</v>
      </c>
      <c r="BK15" s="1">
        <f t="shared" si="15"/>
        <v>0</v>
      </c>
      <c r="BL15" s="1">
        <f t="shared" ref="BL15:BU15" si="25">IF(AND($P15&gt;BK$6,$P15&lt;=BL$6),$AA15,0)</f>
        <v>0</v>
      </c>
      <c r="BM15" s="1">
        <f t="shared" si="25"/>
        <v>0</v>
      </c>
      <c r="BN15" s="1">
        <f t="shared" si="25"/>
        <v>0</v>
      </c>
      <c r="BO15" s="1">
        <f t="shared" si="25"/>
        <v>7.0118892095971923E-3</v>
      </c>
      <c r="BP15" s="1">
        <f t="shared" si="25"/>
        <v>0</v>
      </c>
      <c r="BQ15" s="1">
        <f t="shared" si="25"/>
        <v>0</v>
      </c>
      <c r="BR15" s="1">
        <f t="shared" si="25"/>
        <v>0</v>
      </c>
      <c r="BS15" s="1">
        <f t="shared" si="25"/>
        <v>0</v>
      </c>
      <c r="BT15" s="1">
        <f t="shared" si="25"/>
        <v>0</v>
      </c>
      <c r="BU15" s="1">
        <f t="shared" si="25"/>
        <v>0</v>
      </c>
    </row>
    <row r="16" spans="1:74" x14ac:dyDescent="0.2">
      <c r="A16" s="65">
        <v>10</v>
      </c>
      <c r="B16" s="2">
        <v>525</v>
      </c>
      <c r="C16" s="1" t="s">
        <v>72</v>
      </c>
      <c r="D16" s="1">
        <v>600000</v>
      </c>
      <c r="E16" s="1" t="str">
        <f>_xll.BDP($C16&amp;" CORP",E$6)</f>
        <v>ANR</v>
      </c>
      <c r="F16" s="1" t="str">
        <f>_xll.BDP($C16&amp;" CORP",F$6)</f>
        <v>ALPHA NATURAL RESOURCES</v>
      </c>
      <c r="G16" s="1" t="str">
        <f>_xll.BDP($C16&amp;" CORP",G$6)</f>
        <v>USD</v>
      </c>
      <c r="H16" s="1" t="str">
        <f>_xll.BDP($C16&amp;" CORP",H$5)</f>
        <v>US</v>
      </c>
      <c r="I16" s="5">
        <f>_xll.BDP($C16&amp;" CORP",I$6)</f>
        <v>6.25</v>
      </c>
      <c r="J16" s="6" t="str">
        <f>_xll.BDP($C16&amp;" CORP",J$6)</f>
        <v>6/1/2021</v>
      </c>
      <c r="K16" s="7" t="str">
        <f>_xll.BDP($C16&amp;" CORP",K$5)</f>
        <v>B2</v>
      </c>
      <c r="L16" s="7" t="str">
        <f>_xll.BDP($C16&amp;" CORP",L$5)</f>
        <v>B+</v>
      </c>
      <c r="M16" s="7" t="str">
        <f>IF(ISNA(_xll.BDP($C16&amp;" CORP",M$5)),"",_xll.BDP($C16&amp;" CORP",M$5))</f>
        <v>#N/A N/A</v>
      </c>
      <c r="N16" s="44">
        <f t="shared" si="1"/>
        <v>1606.843017578125</v>
      </c>
      <c r="O16" s="49">
        <f>_xll.BDP($C16&amp;" CORP",O$5)</f>
        <v>92.125</v>
      </c>
      <c r="P16" s="13">
        <f>_xll.BDP($C16&amp;" CORP",P$5,"PX_BID",$O16)/100</f>
        <v>7.5696383000000006E-2</v>
      </c>
      <c r="Q16" s="2">
        <f>_xll.BDP($C16&amp;" CORP",Q$5,"PX_BID",$O16)</f>
        <v>625.9017333984375</v>
      </c>
      <c r="R16" s="12">
        <f>_xll.BDP($C16&amp;" CORP",R$5,"PX_BID",$O16)</f>
        <v>5.9811273863517815</v>
      </c>
      <c r="S16" s="12">
        <f>_xll.BDP($C16&amp;" CORP",S$5,"PX_BID",$O16)</f>
        <v>0.46314832968501973</v>
      </c>
      <c r="T16" s="12">
        <f>_xll.BDP($C16&amp;" CORP",T$5,"PX_BID",$O16)</f>
        <v>0.4542100467012426</v>
      </c>
      <c r="U16" s="6" t="str">
        <f>_xll.BDP($C16&amp;" CORP",U$5)</f>
        <v>6/1/2016</v>
      </c>
      <c r="V16" s="6">
        <f>_xll.BDP($C16&amp;" CORP",V$5)</f>
        <v>103.12500000000001</v>
      </c>
      <c r="W16" s="45">
        <f>_xll.BDP($C16&amp;" CORP",W$6)</f>
        <v>2.63888889</v>
      </c>
      <c r="X16" s="45">
        <f t="shared" si="2"/>
        <v>94.763888890000004</v>
      </c>
      <c r="Y16" s="45">
        <f t="shared" si="3"/>
        <v>1</v>
      </c>
      <c r="Z16" s="9">
        <f t="shared" si="4"/>
        <v>497510.41667250003</v>
      </c>
      <c r="AA16" s="46">
        <f t="shared" si="5"/>
        <v>4.8579501389302048E-3</v>
      </c>
      <c r="AB16" s="12">
        <f t="shared" si="6"/>
        <v>2.9056018617486891E-2</v>
      </c>
      <c r="AC16" s="44" t="str">
        <f>_xll.BDP($C16&amp;" CORP",AC$5)</f>
        <v>ANR     US</v>
      </c>
      <c r="AD16" s="44" t="str">
        <f>_xll.BDP($C16&amp;" CORP",AD$6)</f>
        <v>ANR</v>
      </c>
      <c r="AE16" s="44">
        <f>_xll.BDP($AC16&amp;" EQUITY",AE$5)/1000000</f>
        <v>1606.843017578125</v>
      </c>
      <c r="AF16" s="44">
        <f>_xll.BDP($AD16&amp;" EQUITY",AF$5)/1000000</f>
        <v>1604.6357421875</v>
      </c>
      <c r="AG16" s="2">
        <f t="shared" si="7"/>
        <v>1606.843017578125</v>
      </c>
      <c r="AH16" s="102">
        <v>4.0000000000000001E-3</v>
      </c>
      <c r="AI16" s="102">
        <f>SUMIF('462'!$B:$B,$E16,'462'!$K:$K)/100</f>
        <v>3.5418100000000003E-3</v>
      </c>
      <c r="AJ16" s="92">
        <f t="shared" si="17"/>
        <v>4.5818999999999981E-4</v>
      </c>
      <c r="AK16" s="13">
        <f t="shared" si="8"/>
        <v>0</v>
      </c>
      <c r="AL16" s="13">
        <f t="shared" si="9"/>
        <v>0</v>
      </c>
      <c r="AM16" s="13">
        <f t="shared" si="9"/>
        <v>0</v>
      </c>
      <c r="AN16" s="13">
        <f t="shared" si="9"/>
        <v>0</v>
      </c>
      <c r="AO16" s="13">
        <f t="shared" si="9"/>
        <v>0</v>
      </c>
      <c r="AP16" s="13">
        <f t="shared" si="9"/>
        <v>0</v>
      </c>
      <c r="AQ16" s="13">
        <f t="shared" si="9"/>
        <v>0</v>
      </c>
      <c r="AR16" s="13">
        <f t="shared" si="9"/>
        <v>0</v>
      </c>
      <c r="AS16" s="13">
        <f t="shared" si="9"/>
        <v>4.8579501389302048E-3</v>
      </c>
      <c r="AT16" s="13">
        <f t="shared" si="9"/>
        <v>0</v>
      </c>
      <c r="AU16" s="13">
        <f t="shared" si="10"/>
        <v>0</v>
      </c>
      <c r="AV16" s="12">
        <f t="shared" si="11"/>
        <v>0</v>
      </c>
      <c r="AX16" s="13">
        <f t="shared" si="12"/>
        <v>0</v>
      </c>
      <c r="AY16" s="13">
        <f t="shared" si="12"/>
        <v>0</v>
      </c>
      <c r="AZ16" s="13">
        <f t="shared" si="12"/>
        <v>0</v>
      </c>
      <c r="BA16" s="13">
        <f t="shared" si="12"/>
        <v>0</v>
      </c>
      <c r="BB16" s="13">
        <f t="shared" si="12"/>
        <v>0</v>
      </c>
      <c r="BC16" s="13">
        <f t="shared" si="12"/>
        <v>0</v>
      </c>
      <c r="BD16" s="13">
        <f t="shared" si="12"/>
        <v>0</v>
      </c>
      <c r="BE16" s="13">
        <f t="shared" si="12"/>
        <v>4.8579501389302048E-3</v>
      </c>
      <c r="BF16" s="13">
        <f t="shared" si="12"/>
        <v>0</v>
      </c>
      <c r="BG16" s="13">
        <f t="shared" si="12"/>
        <v>0</v>
      </c>
      <c r="BH16" s="13">
        <f t="shared" si="13"/>
        <v>0</v>
      </c>
      <c r="BI16" s="12">
        <f t="shared" si="14"/>
        <v>0</v>
      </c>
      <c r="BK16" s="1">
        <f t="shared" si="15"/>
        <v>0</v>
      </c>
      <c r="BL16" s="1">
        <f t="shared" ref="BL16:BU16" si="26">IF(AND($P16&gt;BK$6,$P16&lt;=BL$6),$AA16,0)</f>
        <v>0</v>
      </c>
      <c r="BM16" s="1">
        <f t="shared" si="26"/>
        <v>0</v>
      </c>
      <c r="BN16" s="1">
        <f t="shared" si="26"/>
        <v>0</v>
      </c>
      <c r="BO16" s="1">
        <f t="shared" si="26"/>
        <v>0</v>
      </c>
      <c r="BP16" s="1">
        <f t="shared" si="26"/>
        <v>0</v>
      </c>
      <c r="BQ16" s="1">
        <f t="shared" si="26"/>
        <v>4.8579501389302048E-3</v>
      </c>
      <c r="BR16" s="1">
        <f t="shared" si="26"/>
        <v>0</v>
      </c>
      <c r="BS16" s="1">
        <f t="shared" si="26"/>
        <v>0</v>
      </c>
      <c r="BT16" s="1">
        <f t="shared" si="26"/>
        <v>0</v>
      </c>
      <c r="BU16" s="1">
        <f t="shared" si="26"/>
        <v>0</v>
      </c>
    </row>
    <row r="17" spans="1:73" x14ac:dyDescent="0.2">
      <c r="A17" s="65">
        <v>11</v>
      </c>
      <c r="B17" s="2">
        <f>D17/1000</f>
        <v>500</v>
      </c>
      <c r="C17" s="1" t="s">
        <v>74</v>
      </c>
      <c r="D17" s="1">
        <v>500000</v>
      </c>
      <c r="E17" s="1" t="str">
        <f>_xll.BDP($C17&amp;" CORP",E$6)</f>
        <v>APAM</v>
      </c>
      <c r="F17" s="1" t="str">
        <f>_xll.BDP($C17&amp;" CORP",F$6)</f>
        <v>APERAM</v>
      </c>
      <c r="G17" s="1" t="str">
        <f>_xll.BDP($C17&amp;" CORP",G$6)</f>
        <v>USD</v>
      </c>
      <c r="H17" s="1" t="str">
        <f>_xll.BDP($C17&amp;" CORP",H$5)</f>
        <v>LU</v>
      </c>
      <c r="I17" s="5">
        <f>_xll.BDP($C17&amp;" CORP",I$6)</f>
        <v>7.375</v>
      </c>
      <c r="J17" s="6" t="str">
        <f>_xll.BDP($C17&amp;" CORP",J$6)</f>
        <v>4/1/2016</v>
      </c>
      <c r="K17" s="7" t="str">
        <f>_xll.BDP($C17&amp;" CORP",K$5)</f>
        <v>B3</v>
      </c>
      <c r="L17" s="7" t="str">
        <f>_xll.BDP($C17&amp;" CORP",L$5)</f>
        <v>B+</v>
      </c>
      <c r="M17" s="7" t="str">
        <f>IF(ISNA(_xll.BDP($C17&amp;" CORP",M$5)),"",_xll.BDP($C17&amp;" CORP",M$5))</f>
        <v>#N/A N/A</v>
      </c>
      <c r="N17" s="44">
        <f t="shared" si="1"/>
        <v>728.75030517578125</v>
      </c>
      <c r="O17" s="49">
        <f>_xll.BDP($C17&amp;" CORP",O$5)</f>
        <v>99.875</v>
      </c>
      <c r="P17" s="13">
        <f>_xll.BDP($C17&amp;" CORP",P$5,"PX_BID",$O17)/100</f>
        <v>7.4197351000000009E-2</v>
      </c>
      <c r="Q17" s="2">
        <f>_xll.BDP($C17&amp;" CORP",Q$5,"PX_BID",$O17)</f>
        <v>711.771728515625</v>
      </c>
      <c r="R17" s="12">
        <f>_xll.BDP($C17&amp;" CORP",R$5,"PX_BID",$O17)</f>
        <v>2.5614948668935011</v>
      </c>
      <c r="S17" s="12">
        <f>_xll.BDP($C17&amp;" CORP",S$5,"PX_BID",$O17)</f>
        <v>-9.1234455911379297E-2</v>
      </c>
      <c r="T17" s="12">
        <f>_xll.BDP($C17&amp;" CORP",T$5,"PX_BID",$O17)</f>
        <v>8.1764927322959244E-2</v>
      </c>
      <c r="U17" s="6" t="str">
        <f>_xll.BDP($C17&amp;" CORP",U$5)</f>
        <v>10/1/2013</v>
      </c>
      <c r="V17" s="6">
        <f>_xll.BDP($C17&amp;" CORP",V$5)</f>
        <v>103.688</v>
      </c>
      <c r="W17" s="45">
        <f>_xll.BDP($C17&amp;" CORP",W$6)</f>
        <v>0.65555556000000004</v>
      </c>
      <c r="X17" s="45">
        <f t="shared" si="2"/>
        <v>100.53055556</v>
      </c>
      <c r="Y17" s="45">
        <f t="shared" si="3"/>
        <v>1</v>
      </c>
      <c r="Z17" s="9">
        <f t="shared" si="4"/>
        <v>502652.77779999992</v>
      </c>
      <c r="AA17" s="46">
        <f t="shared" si="5"/>
        <v>4.9081628241657215E-3</v>
      </c>
      <c r="AB17" s="12">
        <f t="shared" si="6"/>
        <v>1.2572233879978006E-2</v>
      </c>
      <c r="AC17" s="44" t="str">
        <f>_xll.BDP($C17&amp;" CORP",AC$5)</f>
        <v>APAM    NA</v>
      </c>
      <c r="AD17" s="44" t="str">
        <f>_xll.BDP($C17&amp;" CORP",AD$6)</f>
        <v>APAM</v>
      </c>
      <c r="AE17" s="44">
        <f>_xll.BDP($AC17&amp;" EQUITY",AE$5)/1000000</f>
        <v>728.75030517578125</v>
      </c>
      <c r="AF17" s="44">
        <f>_xll.BDP($AD17&amp;" EQUITY",AF$5)/1000000</f>
        <v>2445.580078125</v>
      </c>
      <c r="AG17" s="2">
        <f t="shared" si="7"/>
        <v>728.75030517578125</v>
      </c>
      <c r="AH17" s="102">
        <v>4.4999999999999997E-3</v>
      </c>
      <c r="AI17" s="102">
        <f>SUMIF('462'!$B:$B,$E17,'462'!$K:$K)/100</f>
        <v>4.4408399999999997E-3</v>
      </c>
      <c r="AJ17" s="92">
        <f t="shared" si="17"/>
        <v>5.9159999999999942E-5</v>
      </c>
      <c r="AK17" s="13">
        <f t="shared" si="8"/>
        <v>0</v>
      </c>
      <c r="AL17" s="13">
        <f t="shared" ref="AL17:AT27" si="27">IF($K17=AL$6,$AA17,0)</f>
        <v>0</v>
      </c>
      <c r="AM17" s="13">
        <f t="shared" si="27"/>
        <v>0</v>
      </c>
      <c r="AN17" s="13">
        <f t="shared" si="27"/>
        <v>0</v>
      </c>
      <c r="AO17" s="13">
        <f t="shared" si="27"/>
        <v>0</v>
      </c>
      <c r="AP17" s="13">
        <f t="shared" si="27"/>
        <v>0</v>
      </c>
      <c r="AQ17" s="13">
        <f t="shared" si="27"/>
        <v>0</v>
      </c>
      <c r="AR17" s="13">
        <f t="shared" si="27"/>
        <v>0</v>
      </c>
      <c r="AS17" s="13">
        <f t="shared" si="27"/>
        <v>0</v>
      </c>
      <c r="AT17" s="13">
        <f t="shared" si="27"/>
        <v>4.9081628241657215E-3</v>
      </c>
      <c r="AU17" s="13">
        <f t="shared" si="10"/>
        <v>0</v>
      </c>
      <c r="AV17" s="12">
        <f t="shared" si="11"/>
        <v>0</v>
      </c>
      <c r="AW17" s="47"/>
      <c r="AX17" s="13">
        <f t="shared" ref="AX17:BG27" si="28">IF($L17=AX$6,$AA17,0)</f>
        <v>0</v>
      </c>
      <c r="AY17" s="13">
        <f t="shared" si="28"/>
        <v>0</v>
      </c>
      <c r="AZ17" s="13">
        <f t="shared" si="28"/>
        <v>0</v>
      </c>
      <c r="BA17" s="13">
        <f t="shared" si="28"/>
        <v>0</v>
      </c>
      <c r="BB17" s="13">
        <f t="shared" si="28"/>
        <v>0</v>
      </c>
      <c r="BC17" s="13">
        <f t="shared" si="28"/>
        <v>0</v>
      </c>
      <c r="BD17" s="13">
        <f t="shared" si="28"/>
        <v>0</v>
      </c>
      <c r="BE17" s="13">
        <f t="shared" si="28"/>
        <v>4.9081628241657215E-3</v>
      </c>
      <c r="BF17" s="13">
        <f t="shared" si="28"/>
        <v>0</v>
      </c>
      <c r="BG17" s="13">
        <f t="shared" si="28"/>
        <v>0</v>
      </c>
      <c r="BH17" s="13">
        <f t="shared" si="13"/>
        <v>0</v>
      </c>
      <c r="BI17" s="12">
        <f t="shared" si="14"/>
        <v>0</v>
      </c>
      <c r="BK17" s="1">
        <f t="shared" si="15"/>
        <v>0</v>
      </c>
      <c r="BL17" s="1">
        <f t="shared" ref="BL17:BU17" si="29">IF(AND($P17&gt;BK$6,$P17&lt;=BL$6),$AA17,0)</f>
        <v>0</v>
      </c>
      <c r="BM17" s="1">
        <f t="shared" si="29"/>
        <v>0</v>
      </c>
      <c r="BN17" s="1">
        <f t="shared" si="29"/>
        <v>0</v>
      </c>
      <c r="BO17" s="1">
        <f t="shared" si="29"/>
        <v>0</v>
      </c>
      <c r="BP17" s="1">
        <f t="shared" si="29"/>
        <v>0</v>
      </c>
      <c r="BQ17" s="1">
        <f t="shared" si="29"/>
        <v>4.9081628241657215E-3</v>
      </c>
      <c r="BR17" s="1">
        <f t="shared" si="29"/>
        <v>0</v>
      </c>
      <c r="BS17" s="1">
        <f t="shared" si="29"/>
        <v>0</v>
      </c>
      <c r="BT17" s="1">
        <f t="shared" si="29"/>
        <v>0</v>
      </c>
      <c r="BU17" s="1">
        <f t="shared" si="29"/>
        <v>0</v>
      </c>
    </row>
    <row r="18" spans="1:73" x14ac:dyDescent="0.2">
      <c r="A18" s="65">
        <v>12</v>
      </c>
      <c r="B18" s="2">
        <v>600</v>
      </c>
      <c r="C18" s="1" t="s">
        <v>5386</v>
      </c>
      <c r="D18" s="1">
        <v>525006</v>
      </c>
      <c r="E18" s="1" t="str">
        <f>_xll.BDP($C18&amp;" CORP",E$6)</f>
        <v>APL</v>
      </c>
      <c r="F18" s="1" t="str">
        <f>_xll.BDP($C18&amp;" CORP",F$6)</f>
        <v>ATLAS PIPELINE LP/FIN CO</v>
      </c>
      <c r="G18" s="1" t="str">
        <f>_xll.BDP($C18&amp;" CORP",G$6)</f>
        <v>USD</v>
      </c>
      <c r="H18" s="1" t="str">
        <f>_xll.BDP($C18&amp;" CORP",H$5)</f>
        <v>US</v>
      </c>
      <c r="I18" s="5">
        <f>_xll.BDP($C18&amp;" CORP",I$6)</f>
        <v>6.625</v>
      </c>
      <c r="J18" s="6" t="str">
        <f>_xll.BDP($C18&amp;" CORP",J$6)</f>
        <v>10/1/2020</v>
      </c>
      <c r="K18" s="7" t="str">
        <f>_xll.BDP($C18&amp;" CORP",K$5)</f>
        <v>B2</v>
      </c>
      <c r="L18" s="7" t="str">
        <f>_xll.BDP($C18&amp;" CORP",L$5)</f>
        <v>B+</v>
      </c>
      <c r="M18" s="7" t="str">
        <f>IF(ISNA(_xll.BDP($C18&amp;" CORP",M$5)),"",_xll.BDP($C18&amp;" CORP",M$5))</f>
        <v>#N/A N/A</v>
      </c>
      <c r="N18" s="44">
        <f t="shared" si="1"/>
        <v>2718.535888671875</v>
      </c>
      <c r="O18" s="49">
        <f>_xll.BDP($C18&amp;" CORP",O$5)</f>
        <v>106.125</v>
      </c>
      <c r="P18" s="13">
        <f>_xll.BDP($C18&amp;" CORP",P$5,"PX_BID",$O18)/100</f>
        <v>5.3065794000000006E-2</v>
      </c>
      <c r="Q18" s="2">
        <f>_xll.BDP($C18&amp;" CORP",Q$5,"PX_BID",$O18)</f>
        <v>455.34347534179687</v>
      </c>
      <c r="R18" s="12">
        <f>_xll.BDP($C18&amp;" CORP",R$5,"PX_BID",$O18)</f>
        <v>4.5173607088942784</v>
      </c>
      <c r="S18" s="12">
        <f>_xll.BDP($C18&amp;" CORP",S$5,"PX_BID",$O18)</f>
        <v>-0.19778926639749017</v>
      </c>
      <c r="T18" s="12">
        <f>_xll.BDP($C18&amp;" CORP",T$5,"PX_BID",$O18)</f>
        <v>0.2466552324112036</v>
      </c>
      <c r="U18" s="6" t="str">
        <f>_xll.BDP($C18&amp;" CORP",U$5)</f>
        <v>10/1/2016</v>
      </c>
      <c r="V18" s="6">
        <f>_xll.BDP($C18&amp;" CORP",V$5)</f>
        <v>103.313</v>
      </c>
      <c r="W18" s="45">
        <f>_xll.BDP($C18&amp;" CORP",W$6)</f>
        <v>0.58888889</v>
      </c>
      <c r="X18" s="45">
        <f t="shared" si="2"/>
        <v>106.71388889000001</v>
      </c>
      <c r="Y18" s="45">
        <f t="shared" si="3"/>
        <v>1</v>
      </c>
      <c r="Z18" s="9">
        <f t="shared" si="4"/>
        <v>640283.33334000001</v>
      </c>
      <c r="AA18" s="46">
        <f t="shared" si="5"/>
        <v>6.2520590603056588E-3</v>
      </c>
      <c r="AB18" s="12">
        <f t="shared" si="6"/>
        <v>2.8242805948711269E-2</v>
      </c>
      <c r="AC18" s="44" t="str">
        <f>_xll.BDP($C18&amp;" CORP",AC$5)</f>
        <v>APL     US</v>
      </c>
      <c r="AD18" s="44" t="str">
        <f>_xll.BDP($C18&amp;" CORP",AD$6)</f>
        <v>APL</v>
      </c>
      <c r="AE18" s="44">
        <f>_xll.BDP($AC18&amp;" EQUITY",AE$5)/1000000</f>
        <v>2718.535888671875</v>
      </c>
      <c r="AF18" s="44">
        <f>_xll.BDP($AD18&amp;" EQUITY",AF$5)/1000000</f>
        <v>2718.535888671875</v>
      </c>
      <c r="AG18" s="2">
        <f t="shared" si="7"/>
        <v>2718.535888671875</v>
      </c>
      <c r="AH18" s="102">
        <v>5.0000000000000001E-3</v>
      </c>
      <c r="AI18" s="102">
        <f>SUMIF('462'!$B:$B,$E18,'462'!$K:$K)/100</f>
        <v>0</v>
      </c>
      <c r="AJ18" s="92">
        <f t="shared" si="17"/>
        <v>5.0000000000000001E-3</v>
      </c>
      <c r="AK18" s="13">
        <f t="shared" si="8"/>
        <v>0</v>
      </c>
      <c r="AL18" s="13">
        <f t="shared" si="27"/>
        <v>0</v>
      </c>
      <c r="AM18" s="13">
        <f t="shared" si="27"/>
        <v>0</v>
      </c>
      <c r="AN18" s="13">
        <f t="shared" si="27"/>
        <v>0</v>
      </c>
      <c r="AO18" s="13">
        <f t="shared" si="27"/>
        <v>0</v>
      </c>
      <c r="AP18" s="13">
        <f t="shared" si="27"/>
        <v>0</v>
      </c>
      <c r="AQ18" s="13">
        <f t="shared" si="27"/>
        <v>0</v>
      </c>
      <c r="AR18" s="13">
        <f t="shared" si="27"/>
        <v>0</v>
      </c>
      <c r="AS18" s="13">
        <f t="shared" si="27"/>
        <v>6.2520590603056588E-3</v>
      </c>
      <c r="AT18" s="13">
        <f t="shared" si="27"/>
        <v>0</v>
      </c>
      <c r="AU18" s="13">
        <f t="shared" si="10"/>
        <v>0</v>
      </c>
      <c r="AV18" s="12">
        <f t="shared" si="11"/>
        <v>0</v>
      </c>
      <c r="AW18" s="47"/>
      <c r="AX18" s="13">
        <f t="shared" si="28"/>
        <v>0</v>
      </c>
      <c r="AY18" s="13">
        <f t="shared" si="28"/>
        <v>0</v>
      </c>
      <c r="AZ18" s="13">
        <f t="shared" si="28"/>
        <v>0</v>
      </c>
      <c r="BA18" s="13">
        <f t="shared" si="28"/>
        <v>0</v>
      </c>
      <c r="BB18" s="13">
        <f t="shared" si="28"/>
        <v>0</v>
      </c>
      <c r="BC18" s="13">
        <f t="shared" si="28"/>
        <v>0</v>
      </c>
      <c r="BD18" s="13">
        <f t="shared" si="28"/>
        <v>0</v>
      </c>
      <c r="BE18" s="13">
        <f t="shared" si="28"/>
        <v>6.2520590603056588E-3</v>
      </c>
      <c r="BF18" s="13">
        <f t="shared" si="28"/>
        <v>0</v>
      </c>
      <c r="BG18" s="13">
        <f t="shared" si="28"/>
        <v>0</v>
      </c>
      <c r="BH18" s="13">
        <f t="shared" si="13"/>
        <v>0</v>
      </c>
      <c r="BI18" s="12">
        <f t="shared" si="14"/>
        <v>0</v>
      </c>
      <c r="BK18" s="1">
        <f t="shared" si="15"/>
        <v>0</v>
      </c>
      <c r="BL18" s="1">
        <f t="shared" ref="BL18:BU18" si="30">IF(AND($P18&gt;BK$6,$P18&lt;=BL$6),$AA18,0)</f>
        <v>0</v>
      </c>
      <c r="BM18" s="1">
        <f t="shared" si="30"/>
        <v>0</v>
      </c>
      <c r="BN18" s="1">
        <f t="shared" si="30"/>
        <v>0</v>
      </c>
      <c r="BO18" s="1">
        <f t="shared" si="30"/>
        <v>6.2520590603056588E-3</v>
      </c>
      <c r="BP18" s="1">
        <f t="shared" si="30"/>
        <v>0</v>
      </c>
      <c r="BQ18" s="1">
        <f t="shared" si="30"/>
        <v>0</v>
      </c>
      <c r="BR18" s="1">
        <f t="shared" si="30"/>
        <v>0</v>
      </c>
      <c r="BS18" s="1">
        <f t="shared" si="30"/>
        <v>0</v>
      </c>
      <c r="BT18" s="1">
        <f t="shared" si="30"/>
        <v>0</v>
      </c>
      <c r="BU18" s="1">
        <f t="shared" si="30"/>
        <v>0</v>
      </c>
    </row>
    <row r="19" spans="1:73" x14ac:dyDescent="0.2">
      <c r="A19" s="65">
        <v>13</v>
      </c>
      <c r="B19" s="2">
        <f t="shared" ref="B19:B37" si="31">D19/1000</f>
        <v>650</v>
      </c>
      <c r="C19" s="50" t="s">
        <v>76</v>
      </c>
      <c r="D19" s="1">
        <v>650000</v>
      </c>
      <c r="E19" s="1" t="str">
        <f>_xll.BDP($C19&amp;" CORP",E$6)</f>
        <v>APU</v>
      </c>
      <c r="F19" s="1" t="str">
        <f>_xll.BDP($C19&amp;" CORP",F$6)</f>
        <v>AMERIGAS FINANCE LLC/COR</v>
      </c>
      <c r="G19" s="1" t="str">
        <f>_xll.BDP($C19&amp;" CORP",G$6)</f>
        <v>USD</v>
      </c>
      <c r="H19" s="1" t="str">
        <f>_xll.BDP($C19&amp;" CORP",H$5)</f>
        <v>US</v>
      </c>
      <c r="I19" s="5">
        <f>_xll.BDP($C19&amp;" CORP",I$6)</f>
        <v>6.75</v>
      </c>
      <c r="J19" s="6" t="str">
        <f>_xll.BDP($C19&amp;" CORP",J$6)</f>
        <v>5/20/2020</v>
      </c>
      <c r="K19" s="7" t="str">
        <f>_xll.BDP($C19&amp;" CORP",K$5)</f>
        <v>Ba2</v>
      </c>
      <c r="L19" s="7" t="str">
        <f>_xll.BDP($C19&amp;" CORP",L$5)</f>
        <v>#N/A N/A</v>
      </c>
      <c r="M19" s="7" t="str">
        <f>IF(ISNA(_xll.BDP($C19&amp;" CORP",M$5)),"",_xll.BDP($C19&amp;" CORP",M$5))</f>
        <v>BB</v>
      </c>
      <c r="N19" s="44">
        <f t="shared" si="1"/>
        <v>4186.970703125</v>
      </c>
      <c r="O19" s="49">
        <f>_xll.BDP($C19&amp;" CORP",O$5)</f>
        <v>111</v>
      </c>
      <c r="P19" s="13">
        <f>_xll.BDP($C19&amp;" CORP",P$5,"PX_BID",$O19)/100</f>
        <v>3.9362940999999999E-2</v>
      </c>
      <c r="Q19" s="2">
        <f>_xll.BDP($C19&amp;" CORP",Q$5,"PX_BID",$O19)</f>
        <v>361.37152099609375</v>
      </c>
      <c r="R19" s="12">
        <f>_xll.BDP($C19&amp;" CORP",R$5,"PX_BID",$O19)</f>
        <v>2.6938589564716109</v>
      </c>
      <c r="S19" s="12">
        <f>_xll.BDP($C19&amp;" CORP",S$5,"PX_BID",$O19)</f>
        <v>-0.89944436074552458</v>
      </c>
      <c r="T19" s="12">
        <f>_xll.BDP($C19&amp;" CORP",T$5,"PX_BID",$O19)</f>
        <v>9.1231190888350341E-2</v>
      </c>
      <c r="U19" s="6" t="str">
        <f>_xll.BDP($C19&amp;" CORP",U$5)</f>
        <v>5/20/2016</v>
      </c>
      <c r="V19" s="6">
        <f>_xll.BDP($C19&amp;" CORP",V$5)</f>
        <v>103.37500000000001</v>
      </c>
      <c r="W19" s="45">
        <f>_xll.BDP($C19&amp;" CORP",W$6)</f>
        <v>3.0562499999999999</v>
      </c>
      <c r="X19" s="45">
        <f t="shared" si="2"/>
        <v>114.05625000000001</v>
      </c>
      <c r="Y19" s="45">
        <f t="shared" si="3"/>
        <v>1</v>
      </c>
      <c r="Z19" s="9">
        <f t="shared" si="4"/>
        <v>741365.62500000012</v>
      </c>
      <c r="AA19" s="46">
        <f t="shared" si="5"/>
        <v>7.2390790630171399E-3</v>
      </c>
      <c r="AB19" s="12">
        <f t="shared" si="6"/>
        <v>1.9501057970514841E-2</v>
      </c>
      <c r="AC19" s="44" t="str">
        <f>_xll.BDP($C19&amp;" CORP",AC$5)</f>
        <v>APU     US</v>
      </c>
      <c r="AD19" s="44" t="str">
        <f>_xll.BDP($C19&amp;" CORP",AD$6)</f>
        <v>APU</v>
      </c>
      <c r="AE19" s="44">
        <f>_xll.BDP($AC19&amp;" EQUITY",AE$5)/1000000</f>
        <v>4186.970703125</v>
      </c>
      <c r="AF19" s="44">
        <f>_xll.BDP($AD19&amp;" EQUITY",AF$5)/1000000</f>
        <v>4186.970703125</v>
      </c>
      <c r="AG19" s="2">
        <f t="shared" si="7"/>
        <v>4186.970703125</v>
      </c>
      <c r="AH19" s="102">
        <v>6.0000000000000001E-3</v>
      </c>
      <c r="AI19" s="102">
        <f>SUMIF('462'!$B:$B,$E19,'462'!$K:$K)/100</f>
        <v>9.7711199999999995E-3</v>
      </c>
      <c r="AJ19" s="92">
        <f t="shared" si="17"/>
        <v>-3.7711199999999993E-3</v>
      </c>
      <c r="AK19" s="13">
        <f t="shared" si="8"/>
        <v>0</v>
      </c>
      <c r="AL19" s="13">
        <f t="shared" si="27"/>
        <v>0</v>
      </c>
      <c r="AM19" s="13">
        <f t="shared" si="27"/>
        <v>0</v>
      </c>
      <c r="AN19" s="13">
        <f t="shared" si="27"/>
        <v>0</v>
      </c>
      <c r="AO19" s="13">
        <f t="shared" si="27"/>
        <v>0</v>
      </c>
      <c r="AP19" s="13">
        <f t="shared" si="27"/>
        <v>7.2390790630171399E-3</v>
      </c>
      <c r="AQ19" s="13">
        <f t="shared" si="27"/>
        <v>0</v>
      </c>
      <c r="AR19" s="13">
        <f t="shared" si="27"/>
        <v>0</v>
      </c>
      <c r="AS19" s="13">
        <f t="shared" si="27"/>
        <v>0</v>
      </c>
      <c r="AT19" s="13">
        <f t="shared" si="27"/>
        <v>0</v>
      </c>
      <c r="AU19" s="13">
        <f t="shared" si="10"/>
        <v>0</v>
      </c>
      <c r="AV19" s="12">
        <f t="shared" si="11"/>
        <v>0</v>
      </c>
      <c r="AW19" s="47"/>
      <c r="AX19" s="13">
        <f t="shared" si="28"/>
        <v>0</v>
      </c>
      <c r="AY19" s="13">
        <f t="shared" si="28"/>
        <v>0</v>
      </c>
      <c r="AZ19" s="13">
        <f t="shared" si="28"/>
        <v>0</v>
      </c>
      <c r="BA19" s="13">
        <f t="shared" si="28"/>
        <v>0</v>
      </c>
      <c r="BB19" s="13">
        <f t="shared" si="28"/>
        <v>0</v>
      </c>
      <c r="BC19" s="13">
        <f t="shared" si="28"/>
        <v>0</v>
      </c>
      <c r="BD19" s="13">
        <f t="shared" si="28"/>
        <v>0</v>
      </c>
      <c r="BE19" s="13">
        <f t="shared" si="28"/>
        <v>0</v>
      </c>
      <c r="BF19" s="13">
        <f t="shared" si="28"/>
        <v>0</v>
      </c>
      <c r="BG19" s="13">
        <f t="shared" si="28"/>
        <v>0</v>
      </c>
      <c r="BH19" s="13">
        <f t="shared" si="13"/>
        <v>0</v>
      </c>
      <c r="BI19" s="12">
        <f t="shared" si="14"/>
        <v>-7.2390790630171399E-3</v>
      </c>
      <c r="BK19" s="1">
        <f t="shared" si="15"/>
        <v>0</v>
      </c>
      <c r="BL19" s="1">
        <f t="shared" ref="BL19:BU19" si="32">IF(AND($P19&gt;BK$6,$P19&lt;=BL$6),$AA19,0)</f>
        <v>0</v>
      </c>
      <c r="BM19" s="1">
        <f t="shared" si="32"/>
        <v>7.2390790630171399E-3</v>
      </c>
      <c r="BN19" s="1">
        <f t="shared" si="32"/>
        <v>0</v>
      </c>
      <c r="BO19" s="1">
        <f t="shared" si="32"/>
        <v>0</v>
      </c>
      <c r="BP19" s="1">
        <f t="shared" si="32"/>
        <v>0</v>
      </c>
      <c r="BQ19" s="1">
        <f t="shared" si="32"/>
        <v>0</v>
      </c>
      <c r="BR19" s="1">
        <f t="shared" si="32"/>
        <v>0</v>
      </c>
      <c r="BS19" s="1">
        <f t="shared" si="32"/>
        <v>0</v>
      </c>
      <c r="BT19" s="1">
        <f t="shared" si="32"/>
        <v>0</v>
      </c>
      <c r="BU19" s="1">
        <f t="shared" si="32"/>
        <v>0</v>
      </c>
    </row>
    <row r="20" spans="1:73" x14ac:dyDescent="0.2">
      <c r="A20" s="65">
        <v>14</v>
      </c>
      <c r="B20" s="2">
        <f t="shared" si="31"/>
        <v>750</v>
      </c>
      <c r="C20" s="50" t="s">
        <v>60</v>
      </c>
      <c r="D20" s="1">
        <v>750000</v>
      </c>
      <c r="E20" s="1" t="str">
        <f>_xll.BDP($C20&amp;" CORP",E$6)</f>
        <v>ARS</v>
      </c>
      <c r="F20" s="1" t="str">
        <f>_xll.BDP($C20&amp;" CORP",F$6)</f>
        <v>ALERIS INTL INC</v>
      </c>
      <c r="G20" s="1" t="str">
        <f>_xll.BDP($C20&amp;" CORP",G$6)</f>
        <v>USD</v>
      </c>
      <c r="H20" s="1" t="str">
        <f>_xll.BDP($C20&amp;" CORP",H$5)</f>
        <v>US</v>
      </c>
      <c r="I20" s="5">
        <f>_xll.BDP($C20&amp;" CORP",I$6)</f>
        <v>7.625</v>
      </c>
      <c r="J20" s="6" t="str">
        <f>_xll.BDP($C20&amp;" CORP",J$6)</f>
        <v>2/15/2018</v>
      </c>
      <c r="K20" s="7" t="str">
        <f>_xll.BDP($C20&amp;" CORP",K$5)</f>
        <v>B2</v>
      </c>
      <c r="L20" s="7" t="str">
        <f>_xll.BDP($C20&amp;" CORP",L$5)</f>
        <v>B</v>
      </c>
      <c r="M20" s="7" t="str">
        <f>IF(ISNA(_xll.BDP($C20&amp;" CORP",M$5)),"",_xll.BDP($C20&amp;" CORP",M$5))</f>
        <v>#N/A N/A</v>
      </c>
      <c r="N20" s="44">
        <f t="shared" si="1"/>
        <v>0</v>
      </c>
      <c r="O20" s="49">
        <f>_xll.BDP($C20&amp;" CORP",O$5)</f>
        <v>108.375</v>
      </c>
      <c r="P20" s="13">
        <f>_xll.BDP($C20&amp;" CORP",P$5,"PX_BID",$O20)/100</f>
        <v>3.9133912999999999E-2</v>
      </c>
      <c r="Q20" s="2">
        <f>_xll.BDP($C20&amp;" CORP",Q$5,"PX_BID",$O20)</f>
        <v>381.81314086914062</v>
      </c>
      <c r="R20" s="12">
        <f>_xll.BDP($C20&amp;" CORP",R$5,"PX_BID",$O20)</f>
        <v>0.75149283447785453</v>
      </c>
      <c r="S20" s="12">
        <f>_xll.BDP($C20&amp;" CORP",S$5,"PX_BID",$O20)</f>
        <v>-1.0952277160433712</v>
      </c>
      <c r="T20" s="12">
        <f>_xll.BDP($C20&amp;" CORP",T$5,"PX_BID",$O20)</f>
        <v>9.4123665747027924E-3</v>
      </c>
      <c r="U20" s="6" t="str">
        <f>_xll.BDP($C20&amp;" CORP",U$5)</f>
        <v>2/15/2014</v>
      </c>
      <c r="V20" s="6">
        <f>_xll.BDP($C20&amp;" CORP",V$5)</f>
        <v>105.71900000000001</v>
      </c>
      <c r="W20" s="45">
        <f>_xll.BDP($C20&amp;" CORP",W$6)</f>
        <v>1.65208333</v>
      </c>
      <c r="X20" s="45">
        <f t="shared" si="2"/>
        <v>110.02708333</v>
      </c>
      <c r="Y20" s="45">
        <f t="shared" si="3"/>
        <v>1</v>
      </c>
      <c r="Z20" s="9">
        <f t="shared" si="4"/>
        <v>825203.12497499993</v>
      </c>
      <c r="AA20" s="46">
        <f t="shared" si="5"/>
        <v>8.0577119619524278E-3</v>
      </c>
      <c r="AB20" s="12">
        <f t="shared" si="6"/>
        <v>6.0553128016937446E-3</v>
      </c>
      <c r="AC20" s="44" t="str">
        <f>_xll.BDP($C20&amp;" CORP",AC$5)</f>
        <v>8161742Z US</v>
      </c>
      <c r="AD20" s="44" t="str">
        <f>_xll.BDP($C20&amp;" CORP",AD$6)</f>
        <v>ARS</v>
      </c>
      <c r="AE20" s="44" t="e">
        <f>_xll.BDP($AC20&amp;" EQUITY",AE$5)/1000000</f>
        <v>#VALUE!</v>
      </c>
      <c r="AF20" s="44" t="e">
        <f>_xll.BDP($AD20&amp;" EQUITY",AF$5)/1000000</f>
        <v>#VALUE!</v>
      </c>
      <c r="AG20" s="2">
        <f t="shared" si="7"/>
        <v>0</v>
      </c>
      <c r="AH20" s="102">
        <v>8.0000000000000002E-3</v>
      </c>
      <c r="AI20" s="102">
        <f>SUMIF('462'!$B:$B,$E20,'462'!$K:$K)/100</f>
        <v>6.5797799999999995E-3</v>
      </c>
      <c r="AJ20" s="92">
        <f t="shared" si="17"/>
        <v>1.4202200000000007E-3</v>
      </c>
      <c r="AK20" s="13">
        <f t="shared" si="8"/>
        <v>0</v>
      </c>
      <c r="AL20" s="13">
        <f t="shared" si="27"/>
        <v>0</v>
      </c>
      <c r="AM20" s="13">
        <f t="shared" si="27"/>
        <v>0</v>
      </c>
      <c r="AN20" s="13">
        <f t="shared" si="27"/>
        <v>0</v>
      </c>
      <c r="AO20" s="13">
        <f t="shared" si="27"/>
        <v>0</v>
      </c>
      <c r="AP20" s="13">
        <f t="shared" si="27"/>
        <v>0</v>
      </c>
      <c r="AQ20" s="13">
        <f t="shared" si="27"/>
        <v>0</v>
      </c>
      <c r="AR20" s="13">
        <f t="shared" si="27"/>
        <v>0</v>
      </c>
      <c r="AS20" s="13">
        <f t="shared" si="27"/>
        <v>8.0577119619524278E-3</v>
      </c>
      <c r="AT20" s="13">
        <f t="shared" si="27"/>
        <v>0</v>
      </c>
      <c r="AU20" s="13">
        <f t="shared" si="10"/>
        <v>0</v>
      </c>
      <c r="AV20" s="12">
        <f t="shared" si="11"/>
        <v>0</v>
      </c>
      <c r="AW20" s="47"/>
      <c r="AX20" s="13">
        <f t="shared" si="28"/>
        <v>0</v>
      </c>
      <c r="AY20" s="13">
        <f t="shared" si="28"/>
        <v>0</v>
      </c>
      <c r="AZ20" s="13">
        <f t="shared" si="28"/>
        <v>0</v>
      </c>
      <c r="BA20" s="13">
        <f t="shared" si="28"/>
        <v>0</v>
      </c>
      <c r="BB20" s="13">
        <f t="shared" si="28"/>
        <v>0</v>
      </c>
      <c r="BC20" s="13">
        <f t="shared" si="28"/>
        <v>0</v>
      </c>
      <c r="BD20" s="13">
        <f t="shared" si="28"/>
        <v>0</v>
      </c>
      <c r="BE20" s="13">
        <f t="shared" si="28"/>
        <v>0</v>
      </c>
      <c r="BF20" s="13">
        <f t="shared" si="28"/>
        <v>8.0577119619524278E-3</v>
      </c>
      <c r="BG20" s="13">
        <f t="shared" si="28"/>
        <v>0</v>
      </c>
      <c r="BH20" s="13">
        <f t="shared" si="13"/>
        <v>0</v>
      </c>
      <c r="BI20" s="12">
        <f t="shared" si="14"/>
        <v>0</v>
      </c>
      <c r="BK20" s="1">
        <f t="shared" si="15"/>
        <v>0</v>
      </c>
      <c r="BL20" s="1">
        <f t="shared" ref="BL20:BU20" si="33">IF(AND($P20&gt;BK$6,$P20&lt;=BL$6),$AA20,0)</f>
        <v>0</v>
      </c>
      <c r="BM20" s="1">
        <f t="shared" si="33"/>
        <v>8.0577119619524278E-3</v>
      </c>
      <c r="BN20" s="1">
        <f t="shared" si="33"/>
        <v>0</v>
      </c>
      <c r="BO20" s="1">
        <f t="shared" si="33"/>
        <v>0</v>
      </c>
      <c r="BP20" s="1">
        <f t="shared" si="33"/>
        <v>0</v>
      </c>
      <c r="BQ20" s="1">
        <f t="shared" si="33"/>
        <v>0</v>
      </c>
      <c r="BR20" s="1">
        <f t="shared" si="33"/>
        <v>0</v>
      </c>
      <c r="BS20" s="1">
        <f t="shared" si="33"/>
        <v>0</v>
      </c>
      <c r="BT20" s="1">
        <f t="shared" si="33"/>
        <v>0</v>
      </c>
      <c r="BU20" s="1">
        <f t="shared" si="33"/>
        <v>0</v>
      </c>
    </row>
    <row r="21" spans="1:73" x14ac:dyDescent="0.2">
      <c r="A21" s="65">
        <v>15</v>
      </c>
      <c r="B21" s="2">
        <f t="shared" si="31"/>
        <v>725</v>
      </c>
      <c r="C21" s="1" t="s">
        <v>79</v>
      </c>
      <c r="D21" s="1">
        <v>725000</v>
      </c>
      <c r="E21" s="1" t="str">
        <f>_xll.BDP($C21&amp;" CORP",E$6)</f>
        <v>ATK</v>
      </c>
      <c r="F21" s="1" t="str">
        <f>_xll.BDP($C21&amp;" CORP",F$6)</f>
        <v>ALLIANT TECHSYSTEMS INC</v>
      </c>
      <c r="G21" s="1" t="str">
        <f>_xll.BDP($C21&amp;" CORP",G$6)</f>
        <v>USD</v>
      </c>
      <c r="H21" s="1" t="str">
        <f>_xll.BDP($C21&amp;" CORP",H$5)</f>
        <v>US</v>
      </c>
      <c r="I21" s="5">
        <f>_xll.BDP($C21&amp;" CORP",I$6)</f>
        <v>6.875</v>
      </c>
      <c r="J21" s="6" t="str">
        <f>_xll.BDP($C21&amp;" CORP",J$6)</f>
        <v>9/15/2020</v>
      </c>
      <c r="K21" s="7" t="str">
        <f>_xll.BDP($C21&amp;" CORP",K$5)</f>
        <v>Ba3</v>
      </c>
      <c r="L21" s="7" t="str">
        <f>_xll.BDP($C21&amp;" CORP",L$5)</f>
        <v>BB-</v>
      </c>
      <c r="M21" s="7" t="str">
        <f>IF(ISNA(_xll.BDP($C21&amp;" CORP",M$5)),"",_xll.BDP($C21&amp;" CORP",M$5))</f>
        <v>BB</v>
      </c>
      <c r="N21" s="44">
        <f t="shared" si="1"/>
        <v>2418.77001953125</v>
      </c>
      <c r="O21" s="49">
        <f>_xll.BDP($C21&amp;" CORP",O$5)</f>
        <v>109</v>
      </c>
      <c r="P21" s="13">
        <f>_xll.BDP($C21&amp;" CORP",P$5,"PX_BID",$O21)/100</f>
        <v>4.2318113999999997E-2</v>
      </c>
      <c r="Q21" s="2">
        <f>_xll.BDP($C21&amp;" CORP",Q$5,"PX_BID",$O21)</f>
        <v>398.33737182617187</v>
      </c>
      <c r="R21" s="12">
        <f>_xll.BDP($C21&amp;" CORP",R$5,"PX_BID",$O21)</f>
        <v>2.1699250941808601</v>
      </c>
      <c r="S21" s="12">
        <f>_xll.BDP($C21&amp;" CORP",S$5,"PX_BID",$O21)</f>
        <v>-1.4108405124489454</v>
      </c>
      <c r="T21" s="12">
        <f>_xll.BDP($C21&amp;" CORP",T$5,"PX_BID",$O21)</f>
        <v>5.9677083240116321E-2</v>
      </c>
      <c r="U21" s="6" t="str">
        <f>_xll.BDP($C21&amp;" CORP",U$5)</f>
        <v>9/15/2015</v>
      </c>
      <c r="V21" s="6">
        <f>_xll.BDP($C21&amp;" CORP",V$5)</f>
        <v>103.438</v>
      </c>
      <c r="W21" s="45">
        <f>_xll.BDP($C21&amp;" CORP",W$6)</f>
        <v>0.91666667000000002</v>
      </c>
      <c r="X21" s="45">
        <f t="shared" si="2"/>
        <v>109.91666667</v>
      </c>
      <c r="Y21" s="45">
        <f t="shared" si="3"/>
        <v>1</v>
      </c>
      <c r="Z21" s="9">
        <f t="shared" si="4"/>
        <v>796895.83335750003</v>
      </c>
      <c r="AA21" s="46">
        <f t="shared" si="5"/>
        <v>7.7813048624474235E-3</v>
      </c>
      <c r="AB21" s="12">
        <f t="shared" si="6"/>
        <v>1.6884848686496211E-2</v>
      </c>
      <c r="AC21" s="44" t="str">
        <f>_xll.BDP($C21&amp;" CORP",AC$5)</f>
        <v>ATK     US</v>
      </c>
      <c r="AD21" s="44" t="str">
        <f>_xll.BDP($C21&amp;" CORP",AD$6)</f>
        <v>ATK</v>
      </c>
      <c r="AE21" s="44">
        <f>_xll.BDP($AC21&amp;" EQUITY",AE$5)/1000000</f>
        <v>2418.77001953125</v>
      </c>
      <c r="AF21" s="44">
        <f>_xll.BDP($AD21&amp;" EQUITY",AF$5)/1000000</f>
        <v>2418.77001953125</v>
      </c>
      <c r="AG21" s="2">
        <f t="shared" si="7"/>
        <v>2418.77001953125</v>
      </c>
      <c r="AH21" s="102">
        <v>8.0000000000000002E-3</v>
      </c>
      <c r="AI21" s="102">
        <f>SUMIF('462'!$B:$B,$E21,'462'!$K:$K)/100</f>
        <v>0</v>
      </c>
      <c r="AJ21" s="92">
        <f t="shared" si="17"/>
        <v>8.0000000000000002E-3</v>
      </c>
      <c r="AK21" s="13">
        <f t="shared" si="8"/>
        <v>0</v>
      </c>
      <c r="AL21" s="13">
        <f t="shared" si="27"/>
        <v>0</v>
      </c>
      <c r="AM21" s="13">
        <f t="shared" si="27"/>
        <v>0</v>
      </c>
      <c r="AN21" s="13">
        <f t="shared" si="27"/>
        <v>0</v>
      </c>
      <c r="AO21" s="13">
        <f t="shared" si="27"/>
        <v>0</v>
      </c>
      <c r="AP21" s="13">
        <f t="shared" si="27"/>
        <v>0</v>
      </c>
      <c r="AQ21" s="13">
        <f t="shared" si="27"/>
        <v>7.7813048624474235E-3</v>
      </c>
      <c r="AR21" s="13">
        <f t="shared" si="27"/>
        <v>0</v>
      </c>
      <c r="AS21" s="13">
        <f t="shared" si="27"/>
        <v>0</v>
      </c>
      <c r="AT21" s="13">
        <f t="shared" si="27"/>
        <v>0</v>
      </c>
      <c r="AU21" s="13">
        <f t="shared" si="10"/>
        <v>0</v>
      </c>
      <c r="AV21" s="12">
        <f t="shared" si="11"/>
        <v>0</v>
      </c>
      <c r="AW21" s="47"/>
      <c r="AX21" s="13">
        <f t="shared" si="28"/>
        <v>0</v>
      </c>
      <c r="AY21" s="13">
        <f t="shared" si="28"/>
        <v>0</v>
      </c>
      <c r="AZ21" s="13">
        <f t="shared" si="28"/>
        <v>0</v>
      </c>
      <c r="BA21" s="13">
        <f t="shared" si="28"/>
        <v>0</v>
      </c>
      <c r="BB21" s="13">
        <f t="shared" si="28"/>
        <v>0</v>
      </c>
      <c r="BC21" s="13">
        <f t="shared" si="28"/>
        <v>0</v>
      </c>
      <c r="BD21" s="13">
        <f t="shared" si="28"/>
        <v>7.7813048624474235E-3</v>
      </c>
      <c r="BE21" s="13">
        <f t="shared" si="28"/>
        <v>0</v>
      </c>
      <c r="BF21" s="13">
        <f t="shared" si="28"/>
        <v>0</v>
      </c>
      <c r="BG21" s="13">
        <f t="shared" si="28"/>
        <v>0</v>
      </c>
      <c r="BH21" s="13">
        <f t="shared" si="13"/>
        <v>0</v>
      </c>
      <c r="BI21" s="12">
        <f t="shared" si="14"/>
        <v>0</v>
      </c>
      <c r="BK21" s="1">
        <f t="shared" si="15"/>
        <v>0</v>
      </c>
      <c r="BL21" s="1">
        <f t="shared" ref="BL21:BU21" si="34">IF(AND($P21&gt;BK$6,$P21&lt;=BL$6),$AA21,0)</f>
        <v>0</v>
      </c>
      <c r="BM21" s="1">
        <f t="shared" si="34"/>
        <v>0</v>
      </c>
      <c r="BN21" s="1">
        <f t="shared" si="34"/>
        <v>7.7813048624474235E-3</v>
      </c>
      <c r="BO21" s="1">
        <f t="shared" si="34"/>
        <v>0</v>
      </c>
      <c r="BP21" s="1">
        <f t="shared" si="34"/>
        <v>0</v>
      </c>
      <c r="BQ21" s="1">
        <f t="shared" si="34"/>
        <v>0</v>
      </c>
      <c r="BR21" s="1">
        <f t="shared" si="34"/>
        <v>0</v>
      </c>
      <c r="BS21" s="1">
        <f t="shared" si="34"/>
        <v>0</v>
      </c>
      <c r="BT21" s="1">
        <f t="shared" si="34"/>
        <v>0</v>
      </c>
      <c r="BU21" s="1">
        <f t="shared" si="34"/>
        <v>0</v>
      </c>
    </row>
    <row r="22" spans="1:73" x14ac:dyDescent="0.2">
      <c r="A22" s="65">
        <v>16</v>
      </c>
      <c r="B22" s="2">
        <f t="shared" si="31"/>
        <v>750</v>
      </c>
      <c r="C22" s="1" t="s">
        <v>81</v>
      </c>
      <c r="D22" s="1">
        <v>750000</v>
      </c>
      <c r="E22" s="1" t="str">
        <f>_xll.BDP($C22&amp;" CORP",E$6)</f>
        <v>BAS</v>
      </c>
      <c r="F22" s="1" t="str">
        <f>_xll.BDP($C22&amp;" CORP",F$6)</f>
        <v>BASIC ENERGY SERVICES</v>
      </c>
      <c r="G22" s="1" t="str">
        <f>_xll.BDP($C22&amp;" CORP",G$6)</f>
        <v>USD</v>
      </c>
      <c r="H22" s="1" t="str">
        <f>_xll.BDP($C22&amp;" CORP",H$5)</f>
        <v>US</v>
      </c>
      <c r="I22" s="5">
        <f>_xll.BDP($C22&amp;" CORP",I$6)</f>
        <v>7.75</v>
      </c>
      <c r="J22" s="6" t="str">
        <f>_xll.BDP($C22&amp;" CORP",J$6)</f>
        <v>2/15/2019</v>
      </c>
      <c r="K22" s="7" t="str">
        <f>_xll.BDP($C22&amp;" CORP",K$5)</f>
        <v>B2</v>
      </c>
      <c r="L22" s="7" t="str">
        <f>_xll.BDP($C22&amp;" CORP",L$5)</f>
        <v>B+</v>
      </c>
      <c r="M22" s="7" t="str">
        <f>IF(ISNA(_xll.BDP($C22&amp;" CORP",M$5)),"",_xll.BDP($C22&amp;" CORP",M$5))</f>
        <v>#N/A N/A</v>
      </c>
      <c r="N22" s="44">
        <f t="shared" si="1"/>
        <v>575.93389892578125</v>
      </c>
      <c r="O22" s="49">
        <f>_xll.BDP($C22&amp;" CORP",O$5)</f>
        <v>104.565</v>
      </c>
      <c r="P22" s="13">
        <f>_xll.BDP($C22&amp;" CORP",P$5,"PX_BID",$O22)/100</f>
        <v>6.3686801000000001E-2</v>
      </c>
      <c r="Q22" s="2">
        <f>_xll.BDP($C22&amp;" CORP",Q$5,"PX_BID",$O22)</f>
        <v>591.60870361328125</v>
      </c>
      <c r="R22" s="12">
        <f>_xll.BDP($C22&amp;" CORP",R$5,"PX_BID",$O22)</f>
        <v>3.2093077576019633</v>
      </c>
      <c r="S22" s="12">
        <f>_xll.BDP($C22&amp;" CORP",S$5,"PX_BID",$O22)</f>
        <v>-0.27243238800745917</v>
      </c>
      <c r="T22" s="12">
        <f>_xll.BDP($C22&amp;" CORP",T$5,"PX_BID",$O22)</f>
        <v>0.12774092484093108</v>
      </c>
      <c r="U22" s="6" t="str">
        <f>_xll.BDP($C22&amp;" CORP",U$5)</f>
        <v>2/15/2015</v>
      </c>
      <c r="V22" s="6">
        <f>_xll.BDP($C22&amp;" CORP",V$5)</f>
        <v>103.87500000000001</v>
      </c>
      <c r="W22" s="45">
        <f>_xll.BDP($C22&amp;" CORP",W$6)</f>
        <v>1.6791666700000001</v>
      </c>
      <c r="X22" s="45">
        <f t="shared" si="2"/>
        <v>106.24416667</v>
      </c>
      <c r="Y22" s="45">
        <f t="shared" si="3"/>
        <v>1</v>
      </c>
      <c r="Z22" s="9">
        <f t="shared" si="4"/>
        <v>796831.25002500007</v>
      </c>
      <c r="AA22" s="46">
        <f t="shared" si="5"/>
        <v>7.7806742372412436E-3</v>
      </c>
      <c r="AB22" s="12">
        <f t="shared" si="6"/>
        <v>2.4970578188952063E-2</v>
      </c>
      <c r="AC22" s="44" t="str">
        <f>_xll.BDP($C22&amp;" CORP",AC$5)</f>
        <v>BAS     US</v>
      </c>
      <c r="AD22" s="44" t="str">
        <f>_xll.BDP($C22&amp;" CORP",AD$6)</f>
        <v>BAS</v>
      </c>
      <c r="AE22" s="44">
        <f>_xll.BDP($AC22&amp;" EQUITY",AE$5)/1000000</f>
        <v>575.93389892578125</v>
      </c>
      <c r="AF22" s="44">
        <f>_xll.BDP($AD22&amp;" EQUITY",AF$5)/1000000</f>
        <v>575.93389892578125</v>
      </c>
      <c r="AG22" s="2">
        <f t="shared" si="7"/>
        <v>575.93389892578125</v>
      </c>
      <c r="AH22" s="102">
        <v>5.0000000000000001E-3</v>
      </c>
      <c r="AI22" s="102">
        <f>SUMIF('462'!$B:$B,$E22,'462'!$K:$K)/100</f>
        <v>5.24349E-3</v>
      </c>
      <c r="AJ22" s="92">
        <f t="shared" si="17"/>
        <v>-2.4348999999999985E-4</v>
      </c>
      <c r="AK22" s="13">
        <f t="shared" si="8"/>
        <v>0</v>
      </c>
      <c r="AL22" s="13">
        <f t="shared" si="27"/>
        <v>0</v>
      </c>
      <c r="AM22" s="13">
        <f t="shared" si="27"/>
        <v>0</v>
      </c>
      <c r="AN22" s="13">
        <f t="shared" si="27"/>
        <v>0</v>
      </c>
      <c r="AO22" s="13">
        <f t="shared" si="27"/>
        <v>0</v>
      </c>
      <c r="AP22" s="13">
        <f t="shared" si="27"/>
        <v>0</v>
      </c>
      <c r="AQ22" s="13">
        <f t="shared" si="27"/>
        <v>0</v>
      </c>
      <c r="AR22" s="13">
        <f t="shared" si="27"/>
        <v>0</v>
      </c>
      <c r="AS22" s="13">
        <f t="shared" si="27"/>
        <v>7.7806742372412436E-3</v>
      </c>
      <c r="AT22" s="13">
        <f t="shared" si="27"/>
        <v>0</v>
      </c>
      <c r="AU22" s="13">
        <f t="shared" si="10"/>
        <v>0</v>
      </c>
      <c r="AV22" s="12">
        <f t="shared" si="11"/>
        <v>0</v>
      </c>
      <c r="AW22" s="47"/>
      <c r="AX22" s="13">
        <f t="shared" si="28"/>
        <v>0</v>
      </c>
      <c r="AY22" s="13">
        <f t="shared" si="28"/>
        <v>0</v>
      </c>
      <c r="AZ22" s="13">
        <f t="shared" si="28"/>
        <v>0</v>
      </c>
      <c r="BA22" s="13">
        <f t="shared" si="28"/>
        <v>0</v>
      </c>
      <c r="BB22" s="13">
        <f t="shared" si="28"/>
        <v>0</v>
      </c>
      <c r="BC22" s="13">
        <f t="shared" si="28"/>
        <v>0</v>
      </c>
      <c r="BD22" s="13">
        <f t="shared" si="28"/>
        <v>0</v>
      </c>
      <c r="BE22" s="13">
        <f t="shared" si="28"/>
        <v>7.7806742372412436E-3</v>
      </c>
      <c r="BF22" s="13">
        <f t="shared" si="28"/>
        <v>0</v>
      </c>
      <c r="BG22" s="13">
        <f t="shared" si="28"/>
        <v>0</v>
      </c>
      <c r="BH22" s="13">
        <f t="shared" si="13"/>
        <v>0</v>
      </c>
      <c r="BI22" s="12">
        <f t="shared" si="14"/>
        <v>0</v>
      </c>
      <c r="BK22" s="1">
        <f t="shared" si="15"/>
        <v>0</v>
      </c>
      <c r="BL22" s="1">
        <f t="shared" ref="BL22:BU23" si="35">IF(AND($P22&gt;BK$6,$P22&lt;=BL$6),$AA22,0)</f>
        <v>0</v>
      </c>
      <c r="BM22" s="1">
        <f t="shared" si="35"/>
        <v>0</v>
      </c>
      <c r="BN22" s="1">
        <f t="shared" si="35"/>
        <v>0</v>
      </c>
      <c r="BO22" s="1">
        <f t="shared" si="35"/>
        <v>0</v>
      </c>
      <c r="BP22" s="1">
        <f t="shared" si="35"/>
        <v>7.7806742372412436E-3</v>
      </c>
      <c r="BQ22" s="1">
        <f t="shared" si="35"/>
        <v>0</v>
      </c>
      <c r="BR22" s="1">
        <f t="shared" si="35"/>
        <v>0</v>
      </c>
      <c r="BS22" s="1">
        <f t="shared" si="35"/>
        <v>0</v>
      </c>
      <c r="BT22" s="1">
        <f t="shared" si="35"/>
        <v>0</v>
      </c>
      <c r="BU22" s="1">
        <f t="shared" si="35"/>
        <v>0</v>
      </c>
    </row>
    <row r="23" spans="1:73" x14ac:dyDescent="0.2">
      <c r="A23" s="65">
        <v>17</v>
      </c>
      <c r="B23" s="2">
        <f t="shared" ref="B23" si="36">D23/1000</f>
        <v>750.00099999999998</v>
      </c>
      <c r="C23" s="1" t="s">
        <v>6860</v>
      </c>
      <c r="D23" s="1">
        <v>750001</v>
      </c>
      <c r="E23" s="1" t="str">
        <f>_xll.BDP($C23&amp;" CORP",E$6)</f>
        <v>BBDBCN</v>
      </c>
      <c r="F23" s="1" t="str">
        <f>_xll.BDP($C23&amp;" CORP",F$6)</f>
        <v>BOMBARDIER INC</v>
      </c>
      <c r="G23" s="1" t="str">
        <f>_xll.BDP($C23&amp;" CORP",G$6)</f>
        <v>USD</v>
      </c>
      <c r="H23" s="1" t="str">
        <f>_xll.BDP($C23&amp;" CORP",H$5)</f>
        <v>CA</v>
      </c>
      <c r="I23" s="5">
        <f>_xll.BDP($C23&amp;" CORP",I$6)</f>
        <v>6.125</v>
      </c>
      <c r="J23" s="6" t="str">
        <f>_xll.BDP($C23&amp;" CORP",J$6)</f>
        <v>1/15/2023</v>
      </c>
      <c r="K23" s="7" t="str">
        <f>_xll.BDP($C23&amp;" CORP",K$5)</f>
        <v>Ba2</v>
      </c>
      <c r="L23" s="7" t="str">
        <f>_xll.BDP($C23&amp;" CORP",L$5)</f>
        <v>BB</v>
      </c>
      <c r="M23" s="7" t="str">
        <f>IF(ISNA(_xll.BDP($C23&amp;" CORP",M$5)),"",_xll.BDP($C23&amp;" CORP",M$5))</f>
        <v>BB</v>
      </c>
      <c r="N23" s="44">
        <f t="shared" ref="N23" si="37">AG23</f>
        <v>6917.6943359375</v>
      </c>
      <c r="O23" s="49">
        <f>_xll.BDP($C23&amp;" CORP",O$5)</f>
        <v>107.06699999999999</v>
      </c>
      <c r="P23" s="13">
        <f>_xll.BDP($C23&amp;" CORP",P$5,"PX_BID",$O23)/100</f>
        <v>5.1873558E-2</v>
      </c>
      <c r="Q23" s="2">
        <f>_xll.BDP($C23&amp;" CORP",Q$5,"PX_BID",$O23)</f>
        <v>354.73699951171875</v>
      </c>
      <c r="R23" s="12">
        <f>_xll.BDP($C23&amp;" CORP",R$5,"PX_BID",$O23)</f>
        <v>7.2284185009625439</v>
      </c>
      <c r="S23" s="12">
        <f>_xll.BDP($C23&amp;" CORP",S$5,"PX_BID",$O23)</f>
        <v>0.67679632590618155</v>
      </c>
      <c r="T23" s="12">
        <f>_xll.BDP($C23&amp;" CORP",T$5,"PX_BID",$O23)</f>
        <v>0.65488801275567121</v>
      </c>
      <c r="U23" s="6" t="str">
        <f>_xll.BDP($C23&amp;" CORP",U$5)</f>
        <v>#N/A Field Not Applicable</v>
      </c>
      <c r="V23" s="6" t="str">
        <f>_xll.BDP($C23&amp;" CORP",V$5)</f>
        <v>#N/A Field Not Applicable</v>
      </c>
      <c r="W23" s="45">
        <f>_xll.BDP($C23&amp;" CORP",W$6)</f>
        <v>1.85451389</v>
      </c>
      <c r="X23" s="45">
        <f t="shared" ref="X23" si="38">O23+W23</f>
        <v>108.92151389</v>
      </c>
      <c r="Y23" s="45">
        <f t="shared" ref="Y23" si="39">IF($G23="EUR",G$1,IF($G23="GBP",G$2,1))</f>
        <v>1</v>
      </c>
      <c r="Z23" s="9">
        <f t="shared" ref="Z23" si="40">(B23*1000)*(X23/100)*Y23</f>
        <v>816912.44339013891</v>
      </c>
      <c r="AA23" s="46">
        <f t="shared" si="5"/>
        <v>7.9767574403840583E-3</v>
      </c>
      <c r="AB23" s="12">
        <f t="shared" ref="AB23" si="41">AA23*R23</f>
        <v>5.7659341059762753E-2</v>
      </c>
      <c r="AC23" s="44" t="str">
        <f>_xll.BDP($C23&amp;" CORP",AC$5)</f>
        <v>BBD/B   CN</v>
      </c>
      <c r="AD23" s="44" t="str">
        <f>_xll.BDP($C23&amp;" CORP",AD$6)</f>
        <v>BBDBCN</v>
      </c>
      <c r="AE23" s="44">
        <f>_xll.BDP($AC23&amp;" EQUITY",AE$5)/1000000</f>
        <v>6917.6943359375</v>
      </c>
      <c r="AF23" s="44" t="e">
        <f>_xll.BDP($AD23&amp;" EQUITY",AF$5)/1000000</f>
        <v>#VALUE!</v>
      </c>
      <c r="AG23" s="2">
        <f t="shared" ref="AG23" si="42">IF(ISERR(AE23),IF(ISERR(AF23),0,AF23),AE23)</f>
        <v>6917.6943359375</v>
      </c>
      <c r="AH23" s="102">
        <v>5.0000000000000001E-3</v>
      </c>
      <c r="AI23" s="102">
        <f>SUMIF('462'!$B:$B,$E23,'462'!$K:$K)/100</f>
        <v>0</v>
      </c>
      <c r="AJ23" s="92">
        <f t="shared" si="17"/>
        <v>5.0000000000000001E-3</v>
      </c>
      <c r="AK23" s="13">
        <f t="shared" si="8"/>
        <v>0</v>
      </c>
      <c r="AL23" s="13">
        <f t="shared" si="27"/>
        <v>0</v>
      </c>
      <c r="AM23" s="13">
        <f t="shared" si="27"/>
        <v>0</v>
      </c>
      <c r="AN23" s="13">
        <f t="shared" si="27"/>
        <v>0</v>
      </c>
      <c r="AO23" s="13">
        <f t="shared" si="27"/>
        <v>0</v>
      </c>
      <c r="AP23" s="13">
        <f t="shared" si="27"/>
        <v>7.9767574403840583E-3</v>
      </c>
      <c r="AQ23" s="13">
        <f t="shared" si="27"/>
        <v>0</v>
      </c>
      <c r="AR23" s="13">
        <f t="shared" si="27"/>
        <v>0</v>
      </c>
      <c r="AS23" s="13">
        <f t="shared" si="27"/>
        <v>0</v>
      </c>
      <c r="AT23" s="13">
        <f t="shared" si="27"/>
        <v>0</v>
      </c>
      <c r="AU23" s="13">
        <f t="shared" si="10"/>
        <v>0</v>
      </c>
      <c r="AV23" s="12">
        <f t="shared" ref="AV23" si="43">SUM(AK23:AU23)-AA23</f>
        <v>0</v>
      </c>
      <c r="AW23" s="47"/>
      <c r="AX23" s="13">
        <f t="shared" si="28"/>
        <v>0</v>
      </c>
      <c r="AY23" s="13">
        <f t="shared" si="28"/>
        <v>0</v>
      </c>
      <c r="AZ23" s="13">
        <f t="shared" si="28"/>
        <v>0</v>
      </c>
      <c r="BA23" s="13">
        <f t="shared" si="28"/>
        <v>0</v>
      </c>
      <c r="BB23" s="13">
        <f t="shared" si="28"/>
        <v>0</v>
      </c>
      <c r="BC23" s="13">
        <f t="shared" si="28"/>
        <v>7.9767574403840583E-3</v>
      </c>
      <c r="BD23" s="13">
        <f t="shared" si="28"/>
        <v>0</v>
      </c>
      <c r="BE23" s="13">
        <f t="shared" si="28"/>
        <v>0</v>
      </c>
      <c r="BF23" s="13">
        <f t="shared" si="28"/>
        <v>0</v>
      </c>
      <c r="BG23" s="13">
        <f t="shared" si="28"/>
        <v>0</v>
      </c>
      <c r="BH23" s="13">
        <f t="shared" si="13"/>
        <v>0</v>
      </c>
      <c r="BI23" s="12">
        <f t="shared" ref="BI23" si="44">SUM(AX23:BH23)-AA23</f>
        <v>0</v>
      </c>
      <c r="BK23" s="1">
        <f t="shared" si="15"/>
        <v>0</v>
      </c>
      <c r="BL23" s="1">
        <f t="shared" si="35"/>
        <v>0</v>
      </c>
      <c r="BM23" s="1">
        <f t="shared" si="35"/>
        <v>0</v>
      </c>
      <c r="BN23" s="1">
        <f t="shared" si="35"/>
        <v>0</v>
      </c>
      <c r="BO23" s="1">
        <f t="shared" si="35"/>
        <v>7.9767574403840583E-3</v>
      </c>
      <c r="BP23" s="1">
        <f t="shared" si="35"/>
        <v>0</v>
      </c>
      <c r="BQ23" s="1">
        <f t="shared" si="35"/>
        <v>0</v>
      </c>
      <c r="BR23" s="1">
        <f t="shared" si="35"/>
        <v>0</v>
      </c>
      <c r="BS23" s="1">
        <f t="shared" si="35"/>
        <v>0</v>
      </c>
      <c r="BT23" s="1">
        <f t="shared" si="35"/>
        <v>0</v>
      </c>
      <c r="BU23" s="1">
        <f t="shared" si="35"/>
        <v>0</v>
      </c>
    </row>
    <row r="24" spans="1:73" x14ac:dyDescent="0.2">
      <c r="A24" s="65">
        <v>17</v>
      </c>
      <c r="B24" s="2">
        <f t="shared" si="31"/>
        <v>625</v>
      </c>
      <c r="C24" s="1" t="s">
        <v>92</v>
      </c>
      <c r="D24" s="1">
        <v>625000</v>
      </c>
      <c r="E24" s="1" t="str">
        <f>_xll.BDP($C24&amp;" CORP",E$6)</f>
        <v>BBG</v>
      </c>
      <c r="F24" s="1" t="str">
        <f>_xll.BDP($C24&amp;" CORP",F$6)</f>
        <v>BILL BARRETT CORP</v>
      </c>
      <c r="G24" s="1" t="str">
        <f>_xll.BDP($C24&amp;" CORP",G$6)</f>
        <v>USD</v>
      </c>
      <c r="H24" s="1" t="str">
        <f>_xll.BDP($C24&amp;" CORP",H$5)</f>
        <v>US</v>
      </c>
      <c r="I24" s="5">
        <f>_xll.BDP($C24&amp;" CORP",I$6)</f>
        <v>7.625</v>
      </c>
      <c r="J24" s="6" t="str">
        <f>_xll.BDP($C24&amp;" CORP",J$6)</f>
        <v>10/1/2019</v>
      </c>
      <c r="K24" s="7" t="str">
        <f>_xll.BDP($C24&amp;" CORP",K$5)</f>
        <v>B1</v>
      </c>
      <c r="L24" s="7" t="str">
        <f>_xll.BDP($C24&amp;" CORP",L$5)</f>
        <v>B+</v>
      </c>
      <c r="M24" s="7" t="str">
        <f>IF(ISNA(_xll.BDP($C24&amp;" CORP",M$5)),"",_xll.BDP($C24&amp;" CORP",M$5))</f>
        <v>#N/A N/A</v>
      </c>
      <c r="N24" s="44">
        <f t="shared" si="1"/>
        <v>987.350830078125</v>
      </c>
      <c r="O24" s="49">
        <f>_xll.BDP($C24&amp;" CORP",O$5)</f>
        <v>109.27</v>
      </c>
      <c r="P24" s="13">
        <f>_xll.BDP($C24&amp;" CORP",P$5,"PX_BID",$O24)/100</f>
        <v>5.0006668999999997E-2</v>
      </c>
      <c r="Q24" s="2">
        <f>_xll.BDP($C24&amp;" CORP",Q$5,"PX_BID",$O24)</f>
        <v>474.79214477539062</v>
      </c>
      <c r="R24" s="12">
        <f>_xll.BDP($C24&amp;" CORP",R$5,"PX_BID",$O24)</f>
        <v>2.1905415208819417</v>
      </c>
      <c r="S24" s="12">
        <f>_xll.BDP($C24&amp;" CORP",S$5,"PX_BID",$O24)</f>
        <v>-1.2865705501968157</v>
      </c>
      <c r="T24" s="12">
        <f>_xll.BDP($C24&amp;" CORP",T$5,"PX_BID",$O24)</f>
        <v>6.0795078814333117E-2</v>
      </c>
      <c r="U24" s="6" t="str">
        <f>_xll.BDP($C24&amp;" CORP",U$5)</f>
        <v>10/1/2015</v>
      </c>
      <c r="V24" s="6">
        <f>_xll.BDP($C24&amp;" CORP",V$5)</f>
        <v>103.813</v>
      </c>
      <c r="W24" s="45">
        <f>_xll.BDP($C24&amp;" CORP",W$6)</f>
        <v>0.67777778</v>
      </c>
      <c r="X24" s="45">
        <f t="shared" si="2"/>
        <v>109.94777778</v>
      </c>
      <c r="Y24" s="45">
        <f t="shared" si="3"/>
        <v>1</v>
      </c>
      <c r="Z24" s="9">
        <f t="shared" si="4"/>
        <v>687173.61112500005</v>
      </c>
      <c r="AA24" s="46">
        <f t="shared" si="5"/>
        <v>6.7099200896357574E-3</v>
      </c>
      <c r="AB24" s="12">
        <f t="shared" si="6"/>
        <v>1.4698358558147006E-2</v>
      </c>
      <c r="AC24" s="44" t="str">
        <f>_xll.BDP($C24&amp;" CORP",AC$5)</f>
        <v>BBG     US</v>
      </c>
      <c r="AD24" s="44" t="str">
        <f>_xll.BDP($C24&amp;" CORP",AD$6)</f>
        <v>BBG</v>
      </c>
      <c r="AE24" s="44">
        <f>_xll.BDP($AC24&amp;" EQUITY",AE$5)/1000000</f>
        <v>987.350830078125</v>
      </c>
      <c r="AF24" s="44">
        <f>_xll.BDP($AD24&amp;" EQUITY",AF$5)/1000000</f>
        <v>987.350830078125</v>
      </c>
      <c r="AG24" s="2">
        <f t="shared" si="7"/>
        <v>987.350830078125</v>
      </c>
      <c r="AH24" s="102">
        <v>5.0000000000000001E-3</v>
      </c>
      <c r="AI24" s="102">
        <f>SUMIF('462'!$B:$B,$E24,'462'!$K:$K)/100</f>
        <v>0</v>
      </c>
      <c r="AJ24" s="92">
        <f t="shared" si="17"/>
        <v>5.0000000000000001E-3</v>
      </c>
      <c r="AK24" s="13">
        <f t="shared" si="8"/>
        <v>0</v>
      </c>
      <c r="AL24" s="13">
        <f t="shared" si="27"/>
        <v>0</v>
      </c>
      <c r="AM24" s="13">
        <f t="shared" si="27"/>
        <v>0</v>
      </c>
      <c r="AN24" s="13">
        <f t="shared" si="27"/>
        <v>0</v>
      </c>
      <c r="AO24" s="13">
        <f t="shared" si="27"/>
        <v>0</v>
      </c>
      <c r="AP24" s="13">
        <f t="shared" si="27"/>
        <v>0</v>
      </c>
      <c r="AQ24" s="13">
        <f t="shared" si="27"/>
        <v>0</v>
      </c>
      <c r="AR24" s="13">
        <f t="shared" si="27"/>
        <v>6.7099200896357574E-3</v>
      </c>
      <c r="AS24" s="13">
        <f t="shared" si="27"/>
        <v>0</v>
      </c>
      <c r="AT24" s="13">
        <f t="shared" si="27"/>
        <v>0</v>
      </c>
      <c r="AU24" s="13">
        <f t="shared" si="10"/>
        <v>0</v>
      </c>
      <c r="AV24" s="12">
        <f t="shared" si="11"/>
        <v>0</v>
      </c>
      <c r="AW24" s="47"/>
      <c r="AX24" s="13">
        <f t="shared" si="28"/>
        <v>0</v>
      </c>
      <c r="AY24" s="13">
        <f t="shared" si="28"/>
        <v>0</v>
      </c>
      <c r="AZ24" s="13">
        <f t="shared" si="28"/>
        <v>0</v>
      </c>
      <c r="BA24" s="13">
        <f t="shared" si="28"/>
        <v>0</v>
      </c>
      <c r="BB24" s="13">
        <f t="shared" si="28"/>
        <v>0</v>
      </c>
      <c r="BC24" s="13">
        <f t="shared" si="28"/>
        <v>0</v>
      </c>
      <c r="BD24" s="13">
        <f t="shared" si="28"/>
        <v>0</v>
      </c>
      <c r="BE24" s="13">
        <f t="shared" si="28"/>
        <v>6.7099200896357574E-3</v>
      </c>
      <c r="BF24" s="13">
        <f t="shared" si="28"/>
        <v>0</v>
      </c>
      <c r="BG24" s="13">
        <f t="shared" si="28"/>
        <v>0</v>
      </c>
      <c r="BH24" s="13">
        <f t="shared" si="13"/>
        <v>0</v>
      </c>
      <c r="BI24" s="12">
        <f t="shared" si="14"/>
        <v>0</v>
      </c>
      <c r="BK24" s="1">
        <f t="shared" si="15"/>
        <v>0</v>
      </c>
      <c r="BL24" s="1">
        <f t="shared" ref="BL24:BU24" si="45">IF(AND($P24&gt;BK$6,$P24&lt;=BL$6),$AA24,0)</f>
        <v>0</v>
      </c>
      <c r="BM24" s="1">
        <f t="shared" si="45"/>
        <v>0</v>
      </c>
      <c r="BN24" s="1">
        <f t="shared" si="45"/>
        <v>0</v>
      </c>
      <c r="BO24" s="1">
        <f t="shared" si="45"/>
        <v>6.7099200896357574E-3</v>
      </c>
      <c r="BP24" s="1">
        <f t="shared" si="45"/>
        <v>0</v>
      </c>
      <c r="BQ24" s="1">
        <f t="shared" si="45"/>
        <v>0</v>
      </c>
      <c r="BR24" s="1">
        <f t="shared" si="45"/>
        <v>0</v>
      </c>
      <c r="BS24" s="1">
        <f t="shared" si="45"/>
        <v>0</v>
      </c>
      <c r="BT24" s="1">
        <f t="shared" si="45"/>
        <v>0</v>
      </c>
      <c r="BU24" s="1">
        <f t="shared" si="45"/>
        <v>0</v>
      </c>
    </row>
    <row r="25" spans="1:73" x14ac:dyDescent="0.2">
      <c r="A25" s="65">
        <v>18</v>
      </c>
      <c r="B25" s="2">
        <f t="shared" si="31"/>
        <v>450</v>
      </c>
      <c r="C25" s="150" t="s">
        <v>6829</v>
      </c>
      <c r="D25" s="1">
        <v>450000</v>
      </c>
      <c r="E25" s="1" t="str">
        <f>_xll.BDP($C25&amp;" CORP",E$6)</f>
        <v>BEAV</v>
      </c>
      <c r="F25" s="1" t="str">
        <f>_xll.BDP($C25&amp;" CORP",F$6)</f>
        <v>B/E AEROSPACE INC</v>
      </c>
      <c r="G25" s="1" t="str">
        <f>_xll.BDP($C25&amp;" CORP",G$6)</f>
        <v>USD</v>
      </c>
      <c r="H25" s="1" t="str">
        <f>_xll.BDP($C25&amp;" CORP",H$5)</f>
        <v>US</v>
      </c>
      <c r="I25" s="5">
        <f>_xll.BDP($C25&amp;" CORP",I$6)</f>
        <v>5.25</v>
      </c>
      <c r="J25" s="6" t="str">
        <f>_xll.BDP($C25&amp;" CORP",J$6)</f>
        <v>4/1/2022</v>
      </c>
      <c r="K25" s="7" t="str">
        <f>_xll.BDP($C25&amp;" CORP",K$5)</f>
        <v>Ba2</v>
      </c>
      <c r="L25" s="7" t="str">
        <f>_xll.BDP($C25&amp;" CORP",L$5)</f>
        <v>BB</v>
      </c>
      <c r="M25" s="7" t="str">
        <f>IF(ISNA(_xll.BDP($C25&amp;" CORP",M$5)),"",_xll.BDP($C25&amp;" CORP",M$5))</f>
        <v>#N/A N/A</v>
      </c>
      <c r="N25" s="44">
        <f t="shared" si="1"/>
        <v>6576.66650390625</v>
      </c>
      <c r="O25" s="49">
        <f>_xll.BDP($C25&amp;" CORP",O$5)</f>
        <v>107</v>
      </c>
      <c r="P25" s="13">
        <f>_xll.BDP($C25&amp;" CORP",P$5,"PX_BID",$O25)/100</f>
        <v>3.9281839999999998E-2</v>
      </c>
      <c r="Q25" s="2">
        <f>_xll.BDP($C25&amp;" CORP",Q$5,"PX_BID",$O25)</f>
        <v>345.400146484375</v>
      </c>
      <c r="R25" s="12">
        <f>_xll.BDP($C25&amp;" CORP",R$5,"PX_BID",$O25)</f>
        <v>3.5181287805563795</v>
      </c>
      <c r="S25" s="12">
        <f>_xll.BDP($C25&amp;" CORP",S$5,"PX_BID",$O25)</f>
        <v>-0.34650194262224565</v>
      </c>
      <c r="T25" s="12">
        <f>_xll.BDP($C25&amp;" CORP",T$5,"PX_BID",$O25)</f>
        <v>0.14789325570439907</v>
      </c>
      <c r="U25" s="6" t="str">
        <f>_xll.BDP($C25&amp;" CORP",U$5)</f>
        <v>4/1/2017</v>
      </c>
      <c r="V25" s="6">
        <f>_xll.BDP($C25&amp;" CORP",V$5)</f>
        <v>102.62500000000001</v>
      </c>
      <c r="W25" s="45">
        <f>_xll.BDP($C25&amp;" CORP",W$6)</f>
        <v>0.46666667000000001</v>
      </c>
      <c r="X25" s="45">
        <f t="shared" si="2"/>
        <v>107.46666667</v>
      </c>
      <c r="Y25" s="45">
        <f t="shared" si="3"/>
        <v>1</v>
      </c>
      <c r="Z25" s="9">
        <f t="shared" si="4"/>
        <v>483600.000015</v>
      </c>
      <c r="AA25" s="46">
        <f t="shared" si="5"/>
        <v>4.7221216049552804E-3</v>
      </c>
      <c r="AB25" s="12">
        <f t="shared" si="6"/>
        <v>1.6613031923680254E-2</v>
      </c>
      <c r="AC25" s="44" t="str">
        <f>_xll.BDP($C25&amp;" CORP",AC$5)</f>
        <v>BEAV    US</v>
      </c>
      <c r="AD25" s="44" t="str">
        <f>_xll.BDP($C25&amp;" CORP",AD$6)</f>
        <v>BEAV</v>
      </c>
      <c r="AE25" s="44">
        <f>_xll.BDP($AC25&amp;" EQUITY",AE$5)/1000000</f>
        <v>6576.66650390625</v>
      </c>
      <c r="AF25" s="44">
        <f>_xll.BDP($AD25&amp;" EQUITY",AF$5)/1000000</f>
        <v>6576.66650390625</v>
      </c>
      <c r="AG25" s="2">
        <f t="shared" si="7"/>
        <v>6576.66650390625</v>
      </c>
      <c r="AH25" s="102">
        <v>8.5000000000000006E-3</v>
      </c>
      <c r="AI25" s="102">
        <f>SUMIF('462'!$B:$B,$E25,'462'!$K:$K)/100</f>
        <v>8.3299500000000009E-3</v>
      </c>
      <c r="AJ25" s="92">
        <f t="shared" si="17"/>
        <v>1.7004999999999972E-4</v>
      </c>
      <c r="AK25" s="13">
        <f t="shared" si="8"/>
        <v>0</v>
      </c>
      <c r="AL25" s="13">
        <f t="shared" si="27"/>
        <v>0</v>
      </c>
      <c r="AM25" s="13">
        <f t="shared" si="27"/>
        <v>0</v>
      </c>
      <c r="AN25" s="13">
        <f t="shared" si="27"/>
        <v>0</v>
      </c>
      <c r="AO25" s="13">
        <f t="shared" si="27"/>
        <v>0</v>
      </c>
      <c r="AP25" s="13">
        <f t="shared" si="27"/>
        <v>4.7221216049552804E-3</v>
      </c>
      <c r="AQ25" s="13">
        <f t="shared" si="27"/>
        <v>0</v>
      </c>
      <c r="AR25" s="13">
        <f t="shared" si="27"/>
        <v>0</v>
      </c>
      <c r="AS25" s="13">
        <f t="shared" si="27"/>
        <v>0</v>
      </c>
      <c r="AT25" s="13">
        <f t="shared" si="27"/>
        <v>0</v>
      </c>
      <c r="AU25" s="13">
        <f t="shared" si="10"/>
        <v>0</v>
      </c>
      <c r="AV25" s="12">
        <f t="shared" si="11"/>
        <v>0</v>
      </c>
      <c r="AW25" s="47"/>
      <c r="AX25" s="13">
        <f t="shared" si="28"/>
        <v>0</v>
      </c>
      <c r="AY25" s="13">
        <f t="shared" si="28"/>
        <v>0</v>
      </c>
      <c r="AZ25" s="13">
        <f t="shared" si="28"/>
        <v>0</v>
      </c>
      <c r="BA25" s="13">
        <f t="shared" si="28"/>
        <v>0</v>
      </c>
      <c r="BB25" s="13">
        <f t="shared" si="28"/>
        <v>0</v>
      </c>
      <c r="BC25" s="13">
        <f t="shared" si="28"/>
        <v>4.7221216049552804E-3</v>
      </c>
      <c r="BD25" s="13">
        <f t="shared" si="28"/>
        <v>0</v>
      </c>
      <c r="BE25" s="13">
        <f t="shared" si="28"/>
        <v>0</v>
      </c>
      <c r="BF25" s="13">
        <f t="shared" si="28"/>
        <v>0</v>
      </c>
      <c r="BG25" s="13">
        <f t="shared" si="28"/>
        <v>0</v>
      </c>
      <c r="BH25" s="13">
        <f t="shared" si="13"/>
        <v>0</v>
      </c>
      <c r="BI25" s="12">
        <f t="shared" si="14"/>
        <v>0</v>
      </c>
      <c r="BK25" s="1">
        <f t="shared" si="15"/>
        <v>0</v>
      </c>
      <c r="BL25" s="1">
        <f t="shared" ref="BL25:BU25" si="46">IF(AND($P25&gt;BK$6,$P25&lt;=BL$6),$AA25,0)</f>
        <v>0</v>
      </c>
      <c r="BM25" s="1">
        <f t="shared" si="46"/>
        <v>4.7221216049552804E-3</v>
      </c>
      <c r="BN25" s="1">
        <f t="shared" si="46"/>
        <v>0</v>
      </c>
      <c r="BO25" s="1">
        <f t="shared" si="46"/>
        <v>0</v>
      </c>
      <c r="BP25" s="1">
        <f t="shared" si="46"/>
        <v>0</v>
      </c>
      <c r="BQ25" s="1">
        <f t="shared" si="46"/>
        <v>0</v>
      </c>
      <c r="BR25" s="1">
        <f t="shared" si="46"/>
        <v>0</v>
      </c>
      <c r="BS25" s="1">
        <f t="shared" si="46"/>
        <v>0</v>
      </c>
      <c r="BT25" s="1">
        <f t="shared" si="46"/>
        <v>0</v>
      </c>
      <c r="BU25" s="1">
        <f t="shared" si="46"/>
        <v>0</v>
      </c>
    </row>
    <row r="26" spans="1:73" x14ac:dyDescent="0.2">
      <c r="A26" s="65">
        <v>19</v>
      </c>
      <c r="B26" s="2">
        <f t="shared" si="31"/>
        <v>475</v>
      </c>
      <c r="C26" s="1" t="s">
        <v>84</v>
      </c>
      <c r="D26" s="1">
        <v>475000</v>
      </c>
      <c r="E26" s="1" t="str">
        <f>_xll.BDP($C26&amp;" CORP",E$6)</f>
        <v>BLL</v>
      </c>
      <c r="F26" s="1" t="str">
        <f>_xll.BDP($C26&amp;" CORP",F$6)</f>
        <v>BALL CORP</v>
      </c>
      <c r="G26" s="1" t="str">
        <f>_xll.BDP($C26&amp;" CORP",G$6)</f>
        <v>USD</v>
      </c>
      <c r="H26" s="1" t="str">
        <f>_xll.BDP($C26&amp;" CORP",H$5)</f>
        <v>US</v>
      </c>
      <c r="I26" s="5">
        <f>_xll.BDP($C26&amp;" CORP",I$6)</f>
        <v>5.75</v>
      </c>
      <c r="J26" s="6" t="str">
        <f>_xll.BDP($C26&amp;" CORP",J$6)</f>
        <v>5/15/2021</v>
      </c>
      <c r="K26" s="7" t="str">
        <f>_xll.BDP($C26&amp;" CORP",K$5)</f>
        <v>Ba1</v>
      </c>
      <c r="L26" s="7" t="str">
        <f>_xll.BDP($C26&amp;" CORP",L$5)</f>
        <v>BB+</v>
      </c>
      <c r="M26" s="7" t="str">
        <f>IF(ISNA(_xll.BDP($C26&amp;" CORP",M$5)),"",_xll.BDP($C26&amp;" CORP",M$5))</f>
        <v>BB+</v>
      </c>
      <c r="N26" s="44">
        <f t="shared" si="1"/>
        <v>6590.2109375</v>
      </c>
      <c r="O26" s="49">
        <f>_xll.BDP($C26&amp;" CORP",O$5)</f>
        <v>109.649</v>
      </c>
      <c r="P26" s="13">
        <f>_xll.BDP($C26&amp;" CORP",P$5,"PX_BID",$O26)/100</f>
        <v>2.8751365000000001E-2</v>
      </c>
      <c r="Q26" s="2">
        <f>_xll.BDP($C26&amp;" CORP",Q$5,"PX_BID",$O26)</f>
        <v>261.02749633789062</v>
      </c>
      <c r="R26" s="12">
        <f>_xll.BDP($C26&amp;" CORP",R$5,"PX_BID",$O26)</f>
        <v>2.3119132405614433</v>
      </c>
      <c r="S26" s="12">
        <f>_xll.BDP($C26&amp;" CORP",S$5,"PX_BID",$O26)</f>
        <v>-1.3397560255781287</v>
      </c>
      <c r="T26" s="12">
        <f>_xll.BDP($C26&amp;" CORP",T$5,"PX_BID",$O26)</f>
        <v>6.7874157930505732E-2</v>
      </c>
      <c r="U26" s="6" t="str">
        <f>_xll.BDP($C26&amp;" CORP",U$5)</f>
        <v>11/15/2015</v>
      </c>
      <c r="V26" s="6">
        <f>_xll.BDP($C26&amp;" CORP",V$5)</f>
        <v>102.87500000000001</v>
      </c>
      <c r="W26" s="45">
        <f>_xll.BDP($C26&amp;" CORP",W$6)</f>
        <v>2.68333333</v>
      </c>
      <c r="X26" s="45">
        <f t="shared" si="2"/>
        <v>112.33233333</v>
      </c>
      <c r="Y26" s="45">
        <f t="shared" si="3"/>
        <v>1</v>
      </c>
      <c r="Z26" s="9">
        <f t="shared" si="4"/>
        <v>533578.58331749996</v>
      </c>
      <c r="AA26" s="46">
        <f t="shared" si="5"/>
        <v>5.2101384535708142E-3</v>
      </c>
      <c r="AB26" s="12">
        <f t="shared" si="6"/>
        <v>1.2045388075968689E-2</v>
      </c>
      <c r="AC26" s="44" t="str">
        <f>_xll.BDP($C26&amp;" CORP",AC$5)</f>
        <v>BLL     US</v>
      </c>
      <c r="AD26" s="44" t="str">
        <f>_xll.BDP($C26&amp;" CORP",AD$6)</f>
        <v>BLL</v>
      </c>
      <c r="AE26" s="44">
        <f>_xll.BDP($AC26&amp;" EQUITY",AE$5)/1000000</f>
        <v>6590.2109375</v>
      </c>
      <c r="AF26" s="44">
        <f>_xll.BDP($AD26&amp;" EQUITY",AF$5)/1000000</f>
        <v>6590.2109375</v>
      </c>
      <c r="AG26" s="2">
        <f t="shared" si="7"/>
        <v>6590.2109375</v>
      </c>
      <c r="AH26" s="102">
        <v>5.0000000000000001E-3</v>
      </c>
      <c r="AI26" s="102">
        <f>SUMIF('462'!$B:$B,$E26,'462'!$K:$K)/100</f>
        <v>8.3261499999999992E-3</v>
      </c>
      <c r="AJ26" s="92">
        <f t="shared" si="17"/>
        <v>-3.3261499999999991E-3</v>
      </c>
      <c r="AK26" s="13">
        <f t="shared" si="8"/>
        <v>0</v>
      </c>
      <c r="AL26" s="13">
        <f t="shared" si="27"/>
        <v>0</v>
      </c>
      <c r="AM26" s="13">
        <f t="shared" si="27"/>
        <v>0</v>
      </c>
      <c r="AN26" s="13">
        <f t="shared" si="27"/>
        <v>0</v>
      </c>
      <c r="AO26" s="13">
        <f t="shared" si="27"/>
        <v>5.2101384535708142E-3</v>
      </c>
      <c r="AP26" s="13">
        <f t="shared" si="27"/>
        <v>0</v>
      </c>
      <c r="AQ26" s="13">
        <f t="shared" si="27"/>
        <v>0</v>
      </c>
      <c r="AR26" s="13">
        <f t="shared" si="27"/>
        <v>0</v>
      </c>
      <c r="AS26" s="13">
        <f t="shared" si="27"/>
        <v>0</v>
      </c>
      <c r="AT26" s="13">
        <f t="shared" si="27"/>
        <v>0</v>
      </c>
      <c r="AU26" s="13">
        <f t="shared" si="10"/>
        <v>0</v>
      </c>
      <c r="AV26" s="12">
        <f t="shared" si="11"/>
        <v>0</v>
      </c>
      <c r="AW26" s="47"/>
      <c r="AX26" s="13">
        <f t="shared" si="28"/>
        <v>0</v>
      </c>
      <c r="AY26" s="13">
        <f t="shared" si="28"/>
        <v>0</v>
      </c>
      <c r="AZ26" s="13">
        <f t="shared" si="28"/>
        <v>0</v>
      </c>
      <c r="BA26" s="13">
        <f t="shared" si="28"/>
        <v>0</v>
      </c>
      <c r="BB26" s="13">
        <f t="shared" si="28"/>
        <v>5.2101384535708142E-3</v>
      </c>
      <c r="BC26" s="13">
        <f t="shared" si="28"/>
        <v>0</v>
      </c>
      <c r="BD26" s="13">
        <f t="shared" si="28"/>
        <v>0</v>
      </c>
      <c r="BE26" s="13">
        <f t="shared" si="28"/>
        <v>0</v>
      </c>
      <c r="BF26" s="13">
        <f t="shared" si="28"/>
        <v>0</v>
      </c>
      <c r="BG26" s="13">
        <f t="shared" si="28"/>
        <v>0</v>
      </c>
      <c r="BH26" s="13">
        <f t="shared" si="13"/>
        <v>0</v>
      </c>
      <c r="BI26" s="12">
        <f t="shared" si="14"/>
        <v>0</v>
      </c>
      <c r="BK26" s="1">
        <f t="shared" si="15"/>
        <v>0</v>
      </c>
      <c r="BL26" s="1">
        <f t="shared" ref="BL26:BU26" si="47">IF(AND($P26&gt;BK$6,$P26&lt;=BL$6),$AA26,0)</f>
        <v>5.2101384535708142E-3</v>
      </c>
      <c r="BM26" s="1">
        <f t="shared" si="47"/>
        <v>0</v>
      </c>
      <c r="BN26" s="1">
        <f t="shared" si="47"/>
        <v>0</v>
      </c>
      <c r="BO26" s="1">
        <f t="shared" si="47"/>
        <v>0</v>
      </c>
      <c r="BP26" s="1">
        <f t="shared" si="47"/>
        <v>0</v>
      </c>
      <c r="BQ26" s="1">
        <f t="shared" si="47"/>
        <v>0</v>
      </c>
      <c r="BR26" s="1">
        <f t="shared" si="47"/>
        <v>0</v>
      </c>
      <c r="BS26" s="1">
        <f t="shared" si="47"/>
        <v>0</v>
      </c>
      <c r="BT26" s="1">
        <f t="shared" si="47"/>
        <v>0</v>
      </c>
      <c r="BU26" s="1">
        <f t="shared" si="47"/>
        <v>0</v>
      </c>
    </row>
    <row r="27" spans="1:73" x14ac:dyDescent="0.2">
      <c r="A27" s="65">
        <v>20</v>
      </c>
      <c r="B27" s="2">
        <f t="shared" si="31"/>
        <v>475.00099999999998</v>
      </c>
      <c r="C27" s="150" t="s">
        <v>6855</v>
      </c>
      <c r="D27" s="1">
        <v>475001</v>
      </c>
      <c r="E27" s="1" t="str">
        <f>_xll.BDP($C27&amp;" CORP",E$6)</f>
        <v>BMCAUS</v>
      </c>
      <c r="F27" s="1" t="str">
        <f>_xll.BDP($C27&amp;" CORP",F$6)</f>
        <v>BUILDING MATERIALS CORP</v>
      </c>
      <c r="G27" s="1" t="str">
        <f>_xll.BDP($C27&amp;" CORP",G$6)</f>
        <v>USD</v>
      </c>
      <c r="H27" s="1" t="str">
        <f>_xll.BDP($C27&amp;" CORP",H$5)</f>
        <v>US</v>
      </c>
      <c r="I27" s="5">
        <f>_xll.BDP($C27&amp;" CORP",I$6)</f>
        <v>6.75</v>
      </c>
      <c r="J27" s="6" t="str">
        <f>_xll.BDP($C27&amp;" CORP",J$6)</f>
        <v>5/1/2021</v>
      </c>
      <c r="K27" s="7" t="str">
        <f>_xll.BDP($C27&amp;" CORP",K$5)</f>
        <v>Ba3</v>
      </c>
      <c r="L27" s="7" t="str">
        <f>_xll.BDP($C27&amp;" CORP",L$5)</f>
        <v>BB+</v>
      </c>
      <c r="M27" s="7" t="str">
        <f>IF(ISNA(_xll.BDP($C27&amp;" CORP",M$5)),"",_xll.BDP($C27&amp;" CORP",M$5))</f>
        <v>#N/A N/A</v>
      </c>
      <c r="N27" s="44">
        <f t="shared" si="1"/>
        <v>0</v>
      </c>
      <c r="O27" s="49">
        <f>_xll.BDP($C27&amp;" CORP",O$5)</f>
        <v>110.625</v>
      </c>
      <c r="P27" s="13">
        <f>_xll.BDP($C27&amp;" CORP",P$5,"PX_BID",$O27)/100</f>
        <v>4.0201599000000005E-2</v>
      </c>
      <c r="Q27" s="2">
        <f>_xll.BDP($C27&amp;" CORP",Q$5,"PX_BID",$O27)</f>
        <v>370.66964721679687</v>
      </c>
      <c r="R27" s="12">
        <f>_xll.BDP($C27&amp;" CORP",R$5,"PX_BID",$O27)</f>
        <v>2.7212723825056511</v>
      </c>
      <c r="S27" s="12">
        <f>_xll.BDP($C27&amp;" CORP",S$5,"PX_BID",$O27)</f>
        <v>-1.0680802535087106</v>
      </c>
      <c r="T27" s="12">
        <f>_xll.BDP($C27&amp;" CORP",T$5,"PX_BID",$O27)</f>
        <v>9.081409946707561E-2</v>
      </c>
      <c r="U27" s="6" t="str">
        <f>_xll.BDP($C27&amp;" CORP",U$5)</f>
        <v>5/1/2016</v>
      </c>
      <c r="V27" s="6">
        <f>_xll.BDP($C27&amp;" CORP",V$5)</f>
        <v>103.37500000000001</v>
      </c>
      <c r="W27" s="45">
        <f>_xll.BDP($C27&amp;" CORP",W$6)</f>
        <v>3.7499999999999999E-2</v>
      </c>
      <c r="X27" s="45">
        <f t="shared" si="2"/>
        <v>110.66249999999999</v>
      </c>
      <c r="Y27" s="45">
        <f t="shared" si="3"/>
        <v>1</v>
      </c>
      <c r="Z27" s="9">
        <f t="shared" si="4"/>
        <v>525647.98162500001</v>
      </c>
      <c r="AA27" s="46">
        <f t="shared" si="5"/>
        <v>5.1326999391140575E-3</v>
      </c>
      <c r="AB27" s="12">
        <f t="shared" si="6"/>
        <v>1.3967474591999521E-2</v>
      </c>
      <c r="AC27" s="44" t="str">
        <f>_xll.BDP($C27&amp;" CORP",AC$5)</f>
        <v>7104Z   US</v>
      </c>
      <c r="AD27" s="44" t="str">
        <f>_xll.BDP($C27&amp;" CORP",AD$6)</f>
        <v>BMCAUS</v>
      </c>
      <c r="AE27" s="44" t="e">
        <f>_xll.BDP($AC27&amp;" EQUITY",AE$5)/1000000</f>
        <v>#VALUE!</v>
      </c>
      <c r="AF27" s="44" t="e">
        <f>_xll.BDP($AD27&amp;" EQUITY",AF$5)/1000000</f>
        <v>#VALUE!</v>
      </c>
      <c r="AG27" s="2">
        <f t="shared" si="7"/>
        <v>0</v>
      </c>
      <c r="AH27" s="102">
        <v>6.4999999999999997E-3</v>
      </c>
      <c r="AI27" s="102">
        <f>SUMIF('462'!$B:$B,$E27,'462'!$K:$K)/100</f>
        <v>0</v>
      </c>
      <c r="AJ27" s="92">
        <f t="shared" si="17"/>
        <v>6.4999999999999997E-3</v>
      </c>
      <c r="AK27" s="13">
        <f t="shared" si="8"/>
        <v>0</v>
      </c>
      <c r="AL27" s="13">
        <f t="shared" si="27"/>
        <v>0</v>
      </c>
      <c r="AM27" s="13">
        <f t="shared" si="27"/>
        <v>0</v>
      </c>
      <c r="AN27" s="13">
        <f t="shared" si="27"/>
        <v>0</v>
      </c>
      <c r="AO27" s="13">
        <f t="shared" si="27"/>
        <v>0</v>
      </c>
      <c r="AP27" s="13">
        <f t="shared" si="27"/>
        <v>0</v>
      </c>
      <c r="AQ27" s="13">
        <f t="shared" si="27"/>
        <v>5.1326999391140575E-3</v>
      </c>
      <c r="AR27" s="13">
        <f t="shared" si="27"/>
        <v>0</v>
      </c>
      <c r="AS27" s="13">
        <f t="shared" si="27"/>
        <v>0</v>
      </c>
      <c r="AT27" s="13">
        <f t="shared" si="27"/>
        <v>0</v>
      </c>
      <c r="AU27" s="13">
        <f t="shared" si="10"/>
        <v>0</v>
      </c>
      <c r="AV27" s="12">
        <f t="shared" si="11"/>
        <v>0</v>
      </c>
      <c r="AW27" s="47"/>
      <c r="AX27" s="13">
        <f t="shared" si="28"/>
        <v>0</v>
      </c>
      <c r="AY27" s="13">
        <f t="shared" si="28"/>
        <v>0</v>
      </c>
      <c r="AZ27" s="13">
        <f t="shared" si="28"/>
        <v>0</v>
      </c>
      <c r="BA27" s="13">
        <f t="shared" si="28"/>
        <v>0</v>
      </c>
      <c r="BB27" s="13">
        <f t="shared" si="28"/>
        <v>5.1326999391140575E-3</v>
      </c>
      <c r="BC27" s="13">
        <f t="shared" si="28"/>
        <v>0</v>
      </c>
      <c r="BD27" s="13">
        <f t="shared" si="28"/>
        <v>0</v>
      </c>
      <c r="BE27" s="13">
        <f t="shared" si="28"/>
        <v>0</v>
      </c>
      <c r="BF27" s="13">
        <f t="shared" si="28"/>
        <v>0</v>
      </c>
      <c r="BG27" s="13">
        <f t="shared" si="28"/>
        <v>0</v>
      </c>
      <c r="BH27" s="13">
        <f t="shared" si="13"/>
        <v>0</v>
      </c>
      <c r="BI27" s="12">
        <f t="shared" si="14"/>
        <v>0</v>
      </c>
      <c r="BK27" s="1">
        <f t="shared" si="15"/>
        <v>0</v>
      </c>
      <c r="BL27" s="1">
        <f t="shared" ref="BL27:BU27" si="48">IF(AND($P27&gt;BK$6,$P27&lt;=BL$6),$AA27,0)</f>
        <v>0</v>
      </c>
      <c r="BM27" s="1">
        <f t="shared" si="48"/>
        <v>0</v>
      </c>
      <c r="BN27" s="1">
        <f t="shared" si="48"/>
        <v>5.1326999391140575E-3</v>
      </c>
      <c r="BO27" s="1">
        <f t="shared" si="48"/>
        <v>0</v>
      </c>
      <c r="BP27" s="1">
        <f t="shared" si="48"/>
        <v>0</v>
      </c>
      <c r="BQ27" s="1">
        <f t="shared" si="48"/>
        <v>0</v>
      </c>
      <c r="BR27" s="1">
        <f t="shared" si="48"/>
        <v>0</v>
      </c>
      <c r="BS27" s="1">
        <f t="shared" si="48"/>
        <v>0</v>
      </c>
      <c r="BT27" s="1">
        <f t="shared" si="48"/>
        <v>0</v>
      </c>
      <c r="BU27" s="1">
        <f t="shared" si="48"/>
        <v>0</v>
      </c>
    </row>
    <row r="28" spans="1:73" x14ac:dyDescent="0.2">
      <c r="A28" s="65">
        <v>20</v>
      </c>
      <c r="B28" s="2">
        <f t="shared" si="31"/>
        <v>475.00099999999998</v>
      </c>
      <c r="C28" s="1" t="s">
        <v>6846</v>
      </c>
      <c r="D28" s="1">
        <v>475001</v>
      </c>
      <c r="E28" s="1" t="str">
        <f>_xll.BDP($C28&amp;" CORP",E$6)</f>
        <v>BRS</v>
      </c>
      <c r="F28" s="1" t="str">
        <f>_xll.BDP($C28&amp;" CORP",F$6)</f>
        <v>BRISTOW GROUP INC</v>
      </c>
      <c r="G28" s="1" t="str">
        <f>_xll.BDP($C28&amp;" CORP",G$6)</f>
        <v>USD</v>
      </c>
      <c r="H28" s="1" t="str">
        <f>_xll.BDP($C28&amp;" CORP",H$5)</f>
        <v>US</v>
      </c>
      <c r="I28" s="5">
        <f>_xll.BDP($C28&amp;" CORP",I$6)</f>
        <v>6.25</v>
      </c>
      <c r="J28" s="6" t="str">
        <f>_xll.BDP($C28&amp;" CORP",J$6)</f>
        <v>10/15/2022</v>
      </c>
      <c r="K28" s="7" t="str">
        <f>_xll.BDP($C28&amp;" CORP",K$5)</f>
        <v>Ba3</v>
      </c>
      <c r="L28" s="7" t="str">
        <f>_xll.BDP($C28&amp;" CORP",L$5)</f>
        <v>BB</v>
      </c>
      <c r="M28" s="7" t="str">
        <f>IF(ISNA(_xll.BDP($C28&amp;" CORP",M$5)),"",_xll.BDP($C28&amp;" CORP",M$5))</f>
        <v>#N/A N/A</v>
      </c>
      <c r="N28" s="44">
        <f t="shared" si="1"/>
        <v>2267.3681640625</v>
      </c>
      <c r="O28" s="49">
        <f>_xll.BDP($C28&amp;" CORP",O$5)</f>
        <v>108.76</v>
      </c>
      <c r="P28" s="13">
        <f>_xll.BDP($C28&amp;" CORP",P$5,"PX_BID",$O28)/100</f>
        <v>4.6851694000000006E-2</v>
      </c>
      <c r="Q28" s="2">
        <f>_xll.BDP($C28&amp;" CORP",Q$5,"PX_BID",$O28)</f>
        <v>411.6474609375</v>
      </c>
      <c r="R28" s="12">
        <f>_xll.BDP($C28&amp;" CORP",R$5,"PX_BID",$O28)</f>
        <v>3.8801001346100659</v>
      </c>
      <c r="S28" s="12">
        <f>_xll.BDP($C28&amp;" CORP",S$5,"PX_BID",$O28)</f>
        <v>-0.11507625900670471</v>
      </c>
      <c r="T28" s="12">
        <f>_xll.BDP($C28&amp;" CORP",T$5,"PX_BID",$O28)</f>
        <v>0.18047835435921408</v>
      </c>
      <c r="U28" s="6" t="str">
        <f>_xll.BDP($C28&amp;" CORP",U$5)</f>
        <v>10/15/2017</v>
      </c>
      <c r="V28" s="6">
        <f>_xll.BDP($C28&amp;" CORP",V$5)</f>
        <v>103.12500000000001</v>
      </c>
      <c r="W28" s="45">
        <f>_xll.BDP($C28&amp;" CORP",W$6)</f>
        <v>0.3125</v>
      </c>
      <c r="X28" s="45">
        <f t="shared" si="2"/>
        <v>109.07250000000001</v>
      </c>
      <c r="Y28" s="45">
        <f t="shared" si="3"/>
        <v>1</v>
      </c>
      <c r="Z28" s="9">
        <f t="shared" si="4"/>
        <v>518095.46572499996</v>
      </c>
      <c r="AA28" s="46">
        <f t="shared" si="5"/>
        <v>5.0589532507309886E-3</v>
      </c>
      <c r="AB28" s="12">
        <f t="shared" si="6"/>
        <v>1.962924518914734E-2</v>
      </c>
      <c r="AC28" s="44" t="str">
        <f>_xll.BDP($C28&amp;" CORP",AC$5)</f>
        <v>BRS     US</v>
      </c>
      <c r="AD28" s="44" t="str">
        <f>_xll.BDP($C28&amp;" CORP",AD$6)</f>
        <v>BRS</v>
      </c>
      <c r="AE28" s="44">
        <f>_xll.BDP($AC28&amp;" EQUITY",AE$5)/1000000</f>
        <v>2267.3681640625</v>
      </c>
      <c r="AF28" s="44">
        <f>_xll.BDP($AD28&amp;" EQUITY",AF$5)/1000000</f>
        <v>2267.3681640625</v>
      </c>
      <c r="AG28" s="2">
        <f t="shared" si="7"/>
        <v>2267.3681640625</v>
      </c>
      <c r="AH28" s="102">
        <v>7.0000000000000001E-3</v>
      </c>
      <c r="AI28" s="102">
        <f>SUMIF('462'!$B:$B,$E28,'462'!$K:$K)/100</f>
        <v>5.53324E-3</v>
      </c>
      <c r="AJ28" s="92">
        <f t="shared" si="17"/>
        <v>1.4667600000000001E-3</v>
      </c>
      <c r="AK28" s="13">
        <f t="shared" si="8"/>
        <v>0</v>
      </c>
      <c r="AL28" s="13">
        <f t="shared" ref="AL28:AT37" si="49">IF($K28=AL$6,$AA28,0)</f>
        <v>0</v>
      </c>
      <c r="AM28" s="13">
        <f t="shared" si="49"/>
        <v>0</v>
      </c>
      <c r="AN28" s="13">
        <f t="shared" si="49"/>
        <v>0</v>
      </c>
      <c r="AO28" s="13">
        <f t="shared" si="49"/>
        <v>0</v>
      </c>
      <c r="AP28" s="13">
        <f t="shared" si="49"/>
        <v>0</v>
      </c>
      <c r="AQ28" s="13">
        <f t="shared" si="49"/>
        <v>5.0589532507309886E-3</v>
      </c>
      <c r="AR28" s="13">
        <f t="shared" si="49"/>
        <v>0</v>
      </c>
      <c r="AS28" s="13">
        <f t="shared" si="49"/>
        <v>0</v>
      </c>
      <c r="AT28" s="13">
        <f t="shared" si="49"/>
        <v>0</v>
      </c>
      <c r="AU28" s="13">
        <f t="shared" si="10"/>
        <v>0</v>
      </c>
      <c r="AV28" s="12">
        <f t="shared" si="11"/>
        <v>0</v>
      </c>
      <c r="AW28" s="47"/>
      <c r="AX28" s="13">
        <f t="shared" ref="AX28:BG37" si="50">IF($L28=AX$6,$AA28,0)</f>
        <v>0</v>
      </c>
      <c r="AY28" s="13">
        <f t="shared" si="50"/>
        <v>0</v>
      </c>
      <c r="AZ28" s="13">
        <f t="shared" si="50"/>
        <v>0</v>
      </c>
      <c r="BA28" s="13">
        <f t="shared" si="50"/>
        <v>0</v>
      </c>
      <c r="BB28" s="13">
        <f t="shared" si="50"/>
        <v>0</v>
      </c>
      <c r="BC28" s="13">
        <f t="shared" si="50"/>
        <v>5.0589532507309886E-3</v>
      </c>
      <c r="BD28" s="13">
        <f t="shared" si="50"/>
        <v>0</v>
      </c>
      <c r="BE28" s="13">
        <f t="shared" si="50"/>
        <v>0</v>
      </c>
      <c r="BF28" s="13">
        <f t="shared" si="50"/>
        <v>0</v>
      </c>
      <c r="BG28" s="13">
        <f t="shared" si="50"/>
        <v>0</v>
      </c>
      <c r="BH28" s="13">
        <f t="shared" si="13"/>
        <v>0</v>
      </c>
      <c r="BI28" s="12">
        <f t="shared" si="14"/>
        <v>0</v>
      </c>
      <c r="BK28" s="1">
        <f t="shared" si="15"/>
        <v>0</v>
      </c>
      <c r="BL28" s="1">
        <f t="shared" ref="BL28:BU28" si="51">IF(AND($P28&gt;BK$6,$P28&lt;=BL$6),$AA28,0)</f>
        <v>0</v>
      </c>
      <c r="BM28" s="1">
        <f t="shared" si="51"/>
        <v>0</v>
      </c>
      <c r="BN28" s="1">
        <f t="shared" si="51"/>
        <v>5.0589532507309886E-3</v>
      </c>
      <c r="BO28" s="1">
        <f t="shared" si="51"/>
        <v>0</v>
      </c>
      <c r="BP28" s="1">
        <f t="shared" si="51"/>
        <v>0</v>
      </c>
      <c r="BQ28" s="1">
        <f t="shared" si="51"/>
        <v>0</v>
      </c>
      <c r="BR28" s="1">
        <f t="shared" si="51"/>
        <v>0</v>
      </c>
      <c r="BS28" s="1">
        <f t="shared" si="51"/>
        <v>0</v>
      </c>
      <c r="BT28" s="1">
        <f t="shared" si="51"/>
        <v>0</v>
      </c>
      <c r="BU28" s="1">
        <f t="shared" si="51"/>
        <v>0</v>
      </c>
    </row>
    <row r="29" spans="1:73" x14ac:dyDescent="0.2">
      <c r="A29" s="65">
        <v>21</v>
      </c>
      <c r="B29" s="2">
        <f t="shared" si="31"/>
        <v>625</v>
      </c>
      <c r="C29" s="1" t="s">
        <v>86</v>
      </c>
      <c r="D29" s="1">
        <v>625000</v>
      </c>
      <c r="E29" s="1" t="str">
        <f>_xll.BDP($C29&amp;" CORP",E$6)</f>
        <v>BRY</v>
      </c>
      <c r="F29" s="1" t="str">
        <f>_xll.BDP($C29&amp;" CORP",F$6)</f>
        <v>BERRY PETROLEUM CO</v>
      </c>
      <c r="G29" s="1" t="str">
        <f>_xll.BDP($C29&amp;" CORP",G$6)</f>
        <v>USD</v>
      </c>
      <c r="H29" s="1" t="str">
        <f>_xll.BDP($C29&amp;" CORP",H$5)</f>
        <v>US</v>
      </c>
      <c r="I29" s="5">
        <f>_xll.BDP($C29&amp;" CORP",I$6)</f>
        <v>6.75</v>
      </c>
      <c r="J29" s="6" t="str">
        <f>_xll.BDP($C29&amp;" CORP",J$6)</f>
        <v>11/1/2020</v>
      </c>
      <c r="K29" s="7" t="str">
        <f>_xll.BDP($C29&amp;" CORP",K$5)</f>
        <v>B1</v>
      </c>
      <c r="L29" s="7" t="str">
        <f>_xll.BDP($C29&amp;" CORP",L$5)</f>
        <v>BB-</v>
      </c>
      <c r="M29" s="7" t="str">
        <f>IF(ISNA(_xll.BDP($C29&amp;" CORP",M$5)),"",_xll.BDP($C29&amp;" CORP",M$5))</f>
        <v>#N/A N/A</v>
      </c>
      <c r="N29" s="44">
        <f t="shared" si="1"/>
        <v>2606.38427734375</v>
      </c>
      <c r="O29" s="49">
        <f>_xll.BDP($C29&amp;" CORP",O$5)</f>
        <v>108.625</v>
      </c>
      <c r="P29" s="13">
        <f>_xll.BDP($C29&amp;" CORP",P$5,"PX_BID",$O29)/100</f>
        <v>4.3587265000000007E-2</v>
      </c>
      <c r="Q29" s="2">
        <f>_xll.BDP($C29&amp;" CORP",Q$5,"PX_BID",$O29)</f>
        <v>409.763427734375</v>
      </c>
      <c r="R29" s="12">
        <f>_xll.BDP($C29&amp;" CORP",R$5,"PX_BID",$O29)</f>
        <v>2.2956015195160488</v>
      </c>
      <c r="S29" s="12">
        <f>_xll.BDP($C29&amp;" CORP",S$5,"PX_BID",$O29)</f>
        <v>-1.3655378812880548</v>
      </c>
      <c r="T29" s="12">
        <f>_xll.BDP($C29&amp;" CORP",T$5,"PX_BID",$O29)</f>
        <v>6.5872210626950978E-2</v>
      </c>
      <c r="U29" s="6" t="str">
        <f>_xll.BDP($C29&amp;" CORP",U$5)</f>
        <v>11/1/2015</v>
      </c>
      <c r="V29" s="6">
        <f>_xll.BDP($C29&amp;" CORP",V$5)</f>
        <v>103.37500000000001</v>
      </c>
      <c r="W29" s="45">
        <f>_xll.BDP($C29&amp;" CORP",W$6)</f>
        <v>3.7499999999999999E-2</v>
      </c>
      <c r="X29" s="45">
        <f t="shared" si="2"/>
        <v>108.66249999999999</v>
      </c>
      <c r="Y29" s="45">
        <f t="shared" si="3"/>
        <v>1</v>
      </c>
      <c r="Z29" s="9">
        <f t="shared" si="4"/>
        <v>679140.625</v>
      </c>
      <c r="AA29" s="46">
        <f t="shared" si="5"/>
        <v>6.6314818403967329E-3</v>
      </c>
      <c r="AB29" s="12">
        <f t="shared" si="6"/>
        <v>1.5223239789457825E-2</v>
      </c>
      <c r="AC29" s="44" t="str">
        <f>_xll.BDP($C29&amp;" CORP",AC$5)</f>
        <v>BRY     US</v>
      </c>
      <c r="AD29" s="44" t="str">
        <f>_xll.BDP($C29&amp;" CORP",AD$6)</f>
        <v>BRY</v>
      </c>
      <c r="AE29" s="44">
        <f>_xll.BDP($AC29&amp;" EQUITY",AE$5)/1000000</f>
        <v>2606.38427734375</v>
      </c>
      <c r="AF29" s="44">
        <f>_xll.BDP($AD29&amp;" EQUITY",AF$5)/1000000</f>
        <v>2606.38427734375</v>
      </c>
      <c r="AG29" s="2">
        <f t="shared" si="7"/>
        <v>2606.38427734375</v>
      </c>
      <c r="AH29" s="102">
        <v>6.7999999999999996E-3</v>
      </c>
      <c r="AI29" s="102">
        <f>SUMIF('462'!$B:$B,$E29,'462'!$K:$K)/100</f>
        <v>4.0399299999999997E-3</v>
      </c>
      <c r="AJ29" s="92">
        <f t="shared" si="17"/>
        <v>2.7600699999999999E-3</v>
      </c>
      <c r="AK29" s="13">
        <f t="shared" si="8"/>
        <v>0</v>
      </c>
      <c r="AL29" s="13">
        <f t="shared" si="49"/>
        <v>0</v>
      </c>
      <c r="AM29" s="13">
        <f t="shared" si="49"/>
        <v>0</v>
      </c>
      <c r="AN29" s="13">
        <f t="shared" si="49"/>
        <v>0</v>
      </c>
      <c r="AO29" s="13">
        <f t="shared" si="49"/>
        <v>0</v>
      </c>
      <c r="AP29" s="13">
        <f t="shared" si="49"/>
        <v>0</v>
      </c>
      <c r="AQ29" s="13">
        <f t="shared" si="49"/>
        <v>0</v>
      </c>
      <c r="AR29" s="13">
        <f t="shared" si="49"/>
        <v>6.6314818403967329E-3</v>
      </c>
      <c r="AS29" s="13">
        <f t="shared" si="49"/>
        <v>0</v>
      </c>
      <c r="AT29" s="13">
        <f t="shared" si="49"/>
        <v>0</v>
      </c>
      <c r="AU29" s="13">
        <f t="shared" si="10"/>
        <v>0</v>
      </c>
      <c r="AV29" s="12">
        <f t="shared" si="11"/>
        <v>0</v>
      </c>
      <c r="AX29" s="13">
        <f t="shared" si="50"/>
        <v>0</v>
      </c>
      <c r="AY29" s="13">
        <f t="shared" si="50"/>
        <v>0</v>
      </c>
      <c r="AZ29" s="13">
        <f t="shared" si="50"/>
        <v>0</v>
      </c>
      <c r="BA29" s="13">
        <f t="shared" si="50"/>
        <v>0</v>
      </c>
      <c r="BB29" s="13">
        <f t="shared" si="50"/>
        <v>0</v>
      </c>
      <c r="BC29" s="13">
        <f t="shared" si="50"/>
        <v>0</v>
      </c>
      <c r="BD29" s="13">
        <f t="shared" si="50"/>
        <v>6.6314818403967329E-3</v>
      </c>
      <c r="BE29" s="13">
        <f t="shared" si="50"/>
        <v>0</v>
      </c>
      <c r="BF29" s="13">
        <f t="shared" si="50"/>
        <v>0</v>
      </c>
      <c r="BG29" s="13">
        <f t="shared" si="50"/>
        <v>0</v>
      </c>
      <c r="BH29" s="13">
        <f t="shared" si="13"/>
        <v>0</v>
      </c>
      <c r="BI29" s="12">
        <f t="shared" si="14"/>
        <v>0</v>
      </c>
      <c r="BK29" s="1">
        <f t="shared" si="15"/>
        <v>0</v>
      </c>
      <c r="BL29" s="1">
        <f t="shared" ref="BL29:BU29" si="52">IF(AND($P29&gt;BK$6,$P29&lt;=BL$6),$AA29,0)</f>
        <v>0</v>
      </c>
      <c r="BM29" s="1">
        <f t="shared" si="52"/>
        <v>0</v>
      </c>
      <c r="BN29" s="1">
        <f t="shared" si="52"/>
        <v>6.6314818403967329E-3</v>
      </c>
      <c r="BO29" s="1">
        <f t="shared" si="52"/>
        <v>0</v>
      </c>
      <c r="BP29" s="1">
        <f t="shared" si="52"/>
        <v>0</v>
      </c>
      <c r="BQ29" s="1">
        <f t="shared" si="52"/>
        <v>0</v>
      </c>
      <c r="BR29" s="1">
        <f t="shared" si="52"/>
        <v>0</v>
      </c>
      <c r="BS29" s="1">
        <f t="shared" si="52"/>
        <v>0</v>
      </c>
      <c r="BT29" s="1">
        <f t="shared" si="52"/>
        <v>0</v>
      </c>
      <c r="BU29" s="1">
        <f t="shared" si="52"/>
        <v>0</v>
      </c>
    </row>
    <row r="30" spans="1:73" x14ac:dyDescent="0.2">
      <c r="A30" s="65">
        <v>22</v>
      </c>
      <c r="B30" s="2">
        <f t="shared" si="31"/>
        <v>600</v>
      </c>
      <c r="C30" s="150" t="s">
        <v>6828</v>
      </c>
      <c r="D30" s="1">
        <v>600000</v>
      </c>
      <c r="E30" s="1" t="str">
        <f>_xll.BDP($C30&amp;" CORP",E$6)</f>
        <v>BZH</v>
      </c>
      <c r="F30" s="1" t="str">
        <f>_xll.BDP($C30&amp;" CORP",F$6)</f>
        <v>BEAZER HOMES USA</v>
      </c>
      <c r="G30" s="1" t="str">
        <f>_xll.BDP($C30&amp;" CORP",G$6)</f>
        <v>USD</v>
      </c>
      <c r="H30" s="1" t="str">
        <f>_xll.BDP($C30&amp;" CORP",H$5)</f>
        <v>US</v>
      </c>
      <c r="I30" s="5">
        <f>_xll.BDP($C30&amp;" CORP",I$6)</f>
        <v>7.25</v>
      </c>
      <c r="J30" s="6" t="str">
        <f>_xll.BDP($C30&amp;" CORP",J$6)</f>
        <v>2/1/2023</v>
      </c>
      <c r="K30" s="7" t="str">
        <f>_xll.BDP($C30&amp;" CORP",K$5)</f>
        <v>Caa2</v>
      </c>
      <c r="L30" s="7" t="str">
        <f>_xll.BDP($C30&amp;" CORP",L$5)</f>
        <v>CCC</v>
      </c>
      <c r="M30" s="7" t="str">
        <f>IF(ISNA(_xll.BDP($C30&amp;" CORP",M$5)),"",_xll.BDP($C30&amp;" CORP",M$5))</f>
        <v>CCC+</v>
      </c>
      <c r="N30" s="44">
        <f t="shared" si="1"/>
        <v>407.05364990234375</v>
      </c>
      <c r="O30" s="49">
        <f>_xll.BDP($C30&amp;" CORP",O$5)</f>
        <v>104.125</v>
      </c>
      <c r="P30" s="13">
        <f>_xll.BDP($C30&amp;" CORP",P$5,"PX_BID",$O30)/100</f>
        <v>6.5597159000000002E-2</v>
      </c>
      <c r="Q30" s="2">
        <f>_xll.BDP($C30&amp;" CORP",Q$5,"PX_BID",$O30)</f>
        <v>531.57452392578125</v>
      </c>
      <c r="R30" s="12">
        <f>_xll.BDP($C30&amp;" CORP",R$5,"PX_BID",$O30)</f>
        <v>5.80458680483755</v>
      </c>
      <c r="S30" s="12">
        <f>_xll.BDP($C30&amp;" CORP",S$5,"PX_BID",$O30)</f>
        <v>0.38123196636586493</v>
      </c>
      <c r="T30" s="12">
        <f>_xll.BDP($C30&amp;" CORP",T$5,"PX_BID",$O30)</f>
        <v>0.42445788848196436</v>
      </c>
      <c r="U30" s="6" t="str">
        <f>_xll.BDP($C30&amp;" CORP",U$5)</f>
        <v>2/1/2018</v>
      </c>
      <c r="V30" s="6">
        <f>_xll.BDP($C30&amp;" CORP",V$5)</f>
        <v>103.62500000000001</v>
      </c>
      <c r="W30" s="45">
        <f>_xll.BDP($C30&amp;" CORP",W$6)</f>
        <v>1.85277778</v>
      </c>
      <c r="X30" s="45">
        <f t="shared" si="2"/>
        <v>105.97777778</v>
      </c>
      <c r="Y30" s="45">
        <f t="shared" si="3"/>
        <v>1</v>
      </c>
      <c r="Z30" s="9">
        <f t="shared" si="4"/>
        <v>635866.66667999991</v>
      </c>
      <c r="AA30" s="46">
        <f t="shared" si="5"/>
        <v>6.2089324328109836E-3</v>
      </c>
      <c r="AB30" s="12">
        <f t="shared" si="6"/>
        <v>3.6040287271622541E-2</v>
      </c>
      <c r="AC30" s="44" t="str">
        <f>_xll.BDP($C30&amp;" CORP",AC$5)</f>
        <v>BZH     US</v>
      </c>
      <c r="AD30" s="44" t="str">
        <f>_xll.BDP($C30&amp;" CORP",AD$6)</f>
        <v>BZH</v>
      </c>
      <c r="AE30" s="44">
        <f>_xll.BDP($AC30&amp;" EQUITY",AE$5)/1000000</f>
        <v>407.05364990234375</v>
      </c>
      <c r="AF30" s="44">
        <f>_xll.BDP($AD30&amp;" EQUITY",AF$5)/1000000</f>
        <v>407.05364990234375</v>
      </c>
      <c r="AG30" s="2">
        <f t="shared" si="7"/>
        <v>407.05364990234375</v>
      </c>
      <c r="AH30" s="102">
        <v>6.0000000000000001E-3</v>
      </c>
      <c r="AI30" s="102">
        <f>SUMIF('462'!$B:$B,$E30,'462'!$K:$K)/100</f>
        <v>8.5791900000000004E-3</v>
      </c>
      <c r="AJ30" s="92">
        <f t="shared" si="17"/>
        <v>-2.5791900000000003E-3</v>
      </c>
      <c r="AK30" s="13">
        <f t="shared" si="8"/>
        <v>0</v>
      </c>
      <c r="AL30" s="13">
        <f t="shared" si="49"/>
        <v>0</v>
      </c>
      <c r="AM30" s="13">
        <f t="shared" si="49"/>
        <v>0</v>
      </c>
      <c r="AN30" s="13">
        <f t="shared" si="49"/>
        <v>0</v>
      </c>
      <c r="AO30" s="13">
        <f t="shared" si="49"/>
        <v>0</v>
      </c>
      <c r="AP30" s="13">
        <f t="shared" si="49"/>
        <v>0</v>
      </c>
      <c r="AQ30" s="13">
        <f t="shared" si="49"/>
        <v>0</v>
      </c>
      <c r="AR30" s="13">
        <f t="shared" si="49"/>
        <v>0</v>
      </c>
      <c r="AS30" s="13">
        <f t="shared" si="49"/>
        <v>0</v>
      </c>
      <c r="AT30" s="13">
        <f t="shared" si="49"/>
        <v>0</v>
      </c>
      <c r="AU30" s="13">
        <f t="shared" si="10"/>
        <v>6.2089324328109836E-3</v>
      </c>
      <c r="AV30" s="12">
        <f t="shared" si="11"/>
        <v>0</v>
      </c>
      <c r="AW30" s="47"/>
      <c r="AX30" s="13">
        <f t="shared" si="50"/>
        <v>0</v>
      </c>
      <c r="AY30" s="13">
        <f t="shared" si="50"/>
        <v>0</v>
      </c>
      <c r="AZ30" s="13">
        <f t="shared" si="50"/>
        <v>0</v>
      </c>
      <c r="BA30" s="13">
        <f t="shared" si="50"/>
        <v>0</v>
      </c>
      <c r="BB30" s="13">
        <f t="shared" si="50"/>
        <v>0</v>
      </c>
      <c r="BC30" s="13">
        <f t="shared" si="50"/>
        <v>0</v>
      </c>
      <c r="BD30" s="13">
        <f t="shared" si="50"/>
        <v>0</v>
      </c>
      <c r="BE30" s="13">
        <f t="shared" si="50"/>
        <v>0</v>
      </c>
      <c r="BF30" s="13">
        <f t="shared" si="50"/>
        <v>0</v>
      </c>
      <c r="BG30" s="13">
        <f t="shared" si="50"/>
        <v>0</v>
      </c>
      <c r="BH30" s="13">
        <f t="shared" si="13"/>
        <v>6.2089324328109836E-3</v>
      </c>
      <c r="BI30" s="12">
        <f t="shared" si="14"/>
        <v>0</v>
      </c>
      <c r="BK30" s="1">
        <f t="shared" si="15"/>
        <v>0</v>
      </c>
      <c r="BL30" s="1">
        <f t="shared" ref="BL30:BU30" si="53">IF(AND($P30&gt;BK$6,$P30&lt;=BL$6),$AA30,0)</f>
        <v>0</v>
      </c>
      <c r="BM30" s="1">
        <f t="shared" si="53"/>
        <v>0</v>
      </c>
      <c r="BN30" s="1">
        <f t="shared" si="53"/>
        <v>0</v>
      </c>
      <c r="BO30" s="1">
        <f t="shared" si="53"/>
        <v>0</v>
      </c>
      <c r="BP30" s="1">
        <f t="shared" si="53"/>
        <v>6.2089324328109836E-3</v>
      </c>
      <c r="BQ30" s="1">
        <f t="shared" si="53"/>
        <v>0</v>
      </c>
      <c r="BR30" s="1">
        <f t="shared" si="53"/>
        <v>0</v>
      </c>
      <c r="BS30" s="1">
        <f t="shared" si="53"/>
        <v>0</v>
      </c>
      <c r="BT30" s="1">
        <f t="shared" si="53"/>
        <v>0</v>
      </c>
      <c r="BU30" s="1">
        <f t="shared" si="53"/>
        <v>0</v>
      </c>
    </row>
    <row r="31" spans="1:73" x14ac:dyDescent="0.2">
      <c r="A31" s="65">
        <v>23</v>
      </c>
      <c r="B31" s="2">
        <f t="shared" si="31"/>
        <v>750</v>
      </c>
      <c r="C31" s="1" t="s">
        <v>6827</v>
      </c>
      <c r="D31" s="1">
        <v>750000</v>
      </c>
      <c r="E31" s="1" t="str">
        <f>_xll.BDP($C31&amp;" CORP",E$6)</f>
        <v>CAR</v>
      </c>
      <c r="F31" s="1" t="str">
        <f>_xll.BDP($C31&amp;" CORP",F$6)</f>
        <v>AVIS BUDGET CAR/FINANCE</v>
      </c>
      <c r="G31" s="1" t="str">
        <f>_xll.BDP($C31&amp;" CORP",G$6)</f>
        <v>USD</v>
      </c>
      <c r="H31" s="1" t="str">
        <f>_xll.BDP($C31&amp;" CORP",H$5)</f>
        <v>US</v>
      </c>
      <c r="I31" s="5">
        <f>_xll.BDP($C31&amp;" CORP",I$6)</f>
        <v>5.5</v>
      </c>
      <c r="J31" s="6" t="str">
        <f>_xll.BDP($C31&amp;" CORP",J$6)</f>
        <v>4/1/2023</v>
      </c>
      <c r="K31" s="7" t="str">
        <f>_xll.BDP($C31&amp;" CORP",K$5)</f>
        <v>B2</v>
      </c>
      <c r="L31" s="7" t="str">
        <f>_xll.BDP($C31&amp;" CORP",L$5)</f>
        <v>B</v>
      </c>
      <c r="M31" s="7" t="str">
        <f>IF(ISNA(_xll.BDP($C31&amp;" CORP",M$5)),"",_xll.BDP($C31&amp;" CORP",M$5))</f>
        <v>BB-</v>
      </c>
      <c r="N31" s="44">
        <f t="shared" si="1"/>
        <v>3104.86181640625</v>
      </c>
      <c r="O31" s="49">
        <f>_xll.BDP($C31&amp;" CORP",O$5)</f>
        <v>102.25</v>
      </c>
      <c r="P31" s="13">
        <f>_xll.BDP($C31&amp;" CORP",P$5,"PX_BID",$O31)/100</f>
        <v>5.1494456000000001E-2</v>
      </c>
      <c r="Q31" s="2">
        <f>_xll.BDP($C31&amp;" CORP",Q$5,"PX_BID",$O31)</f>
        <v>387.27053833007812</v>
      </c>
      <c r="R31" s="12">
        <f>_xll.BDP($C31&amp;" CORP",R$5,"PX_BID",$O31)</f>
        <v>6.3467450795495273</v>
      </c>
      <c r="S31" s="12">
        <f>_xll.BDP($C31&amp;" CORP",S$5,"PX_BID",$O31)</f>
        <v>0.44946298947857538</v>
      </c>
      <c r="T31" s="12">
        <f>_xll.BDP($C31&amp;" CORP",T$5,"PX_BID",$O31)</f>
        <v>0.48602173444115965</v>
      </c>
      <c r="U31" s="6" t="str">
        <f>_xll.BDP($C31&amp;" CORP",U$5)</f>
        <v>4/1/2018</v>
      </c>
      <c r="V31" s="6">
        <f>_xll.BDP($C31&amp;" CORP",V$5)</f>
        <v>102.75000000000001</v>
      </c>
      <c r="W31" s="45">
        <f>_xll.BDP($C31&amp;" CORP",W$6)</f>
        <v>0.45833332999999998</v>
      </c>
      <c r="X31" s="45">
        <f t="shared" si="2"/>
        <v>102.70833333</v>
      </c>
      <c r="Y31" s="45">
        <f t="shared" si="3"/>
        <v>1</v>
      </c>
      <c r="Z31" s="9">
        <f t="shared" si="4"/>
        <v>770312.49997500004</v>
      </c>
      <c r="AA31" s="46">
        <f t="shared" si="5"/>
        <v>7.5217313866547467E-3</v>
      </c>
      <c r="AB31" s="12">
        <f t="shared" si="6"/>
        <v>4.7738511667944253E-2</v>
      </c>
      <c r="AC31" s="44" t="str">
        <f>_xll.BDP($C31&amp;" CORP",AC$5)</f>
        <v>CAR     US</v>
      </c>
      <c r="AD31" s="44" t="str">
        <f>_xll.BDP($C31&amp;" CORP",AD$6)</f>
        <v>CAR</v>
      </c>
      <c r="AE31" s="44">
        <f>_xll.BDP($AC31&amp;" EQUITY",AE$5)/1000000</f>
        <v>3104.86181640625</v>
      </c>
      <c r="AF31" s="44">
        <f>_xll.BDP($AD31&amp;" EQUITY",AF$5)/1000000</f>
        <v>3104.86181640625</v>
      </c>
      <c r="AG31" s="2">
        <f t="shared" si="7"/>
        <v>3104.86181640625</v>
      </c>
      <c r="AH31" s="102">
        <v>8.5000000000000006E-3</v>
      </c>
      <c r="AI31" s="102">
        <f>SUMIF('462'!$B:$B,$E31,'462'!$K:$K)/100</f>
        <v>9.9853199999999989E-3</v>
      </c>
      <c r="AJ31" s="92">
        <f t="shared" si="17"/>
        <v>-1.4853199999999983E-3</v>
      </c>
      <c r="AK31" s="13">
        <f t="shared" si="8"/>
        <v>0</v>
      </c>
      <c r="AL31" s="13">
        <f t="shared" si="49"/>
        <v>0</v>
      </c>
      <c r="AM31" s="13">
        <f t="shared" si="49"/>
        <v>0</v>
      </c>
      <c r="AN31" s="13">
        <f t="shared" si="49"/>
        <v>0</v>
      </c>
      <c r="AO31" s="13">
        <f t="shared" si="49"/>
        <v>0</v>
      </c>
      <c r="AP31" s="13">
        <f t="shared" si="49"/>
        <v>0</v>
      </c>
      <c r="AQ31" s="13">
        <f t="shared" si="49"/>
        <v>0</v>
      </c>
      <c r="AR31" s="13">
        <f t="shared" si="49"/>
        <v>0</v>
      </c>
      <c r="AS31" s="13">
        <f t="shared" si="49"/>
        <v>7.5217313866547467E-3</v>
      </c>
      <c r="AT31" s="13">
        <f t="shared" si="49"/>
        <v>0</v>
      </c>
      <c r="AU31" s="13">
        <f t="shared" si="10"/>
        <v>0</v>
      </c>
      <c r="AV31" s="12">
        <f t="shared" si="11"/>
        <v>0</v>
      </c>
      <c r="AW31" s="47"/>
      <c r="AX31" s="13">
        <f t="shared" si="50"/>
        <v>0</v>
      </c>
      <c r="AY31" s="13">
        <f t="shared" si="50"/>
        <v>0</v>
      </c>
      <c r="AZ31" s="13">
        <f t="shared" si="50"/>
        <v>0</v>
      </c>
      <c r="BA31" s="13">
        <f t="shared" si="50"/>
        <v>0</v>
      </c>
      <c r="BB31" s="13">
        <f t="shared" si="50"/>
        <v>0</v>
      </c>
      <c r="BC31" s="13">
        <f t="shared" si="50"/>
        <v>0</v>
      </c>
      <c r="BD31" s="13">
        <f t="shared" si="50"/>
        <v>0</v>
      </c>
      <c r="BE31" s="13">
        <f t="shared" si="50"/>
        <v>0</v>
      </c>
      <c r="BF31" s="13">
        <f t="shared" si="50"/>
        <v>7.5217313866547467E-3</v>
      </c>
      <c r="BG31" s="13">
        <f t="shared" si="50"/>
        <v>0</v>
      </c>
      <c r="BH31" s="13">
        <f t="shared" si="13"/>
        <v>0</v>
      </c>
      <c r="BI31" s="12">
        <f t="shared" si="14"/>
        <v>0</v>
      </c>
      <c r="BK31" s="1">
        <f t="shared" si="15"/>
        <v>0</v>
      </c>
      <c r="BL31" s="1">
        <f t="shared" ref="BL31:BU31" si="54">IF(AND($P31&gt;BK$6,$P31&lt;=BL$6),$AA31,0)</f>
        <v>0</v>
      </c>
      <c r="BM31" s="1">
        <f t="shared" si="54"/>
        <v>0</v>
      </c>
      <c r="BN31" s="1">
        <f t="shared" si="54"/>
        <v>0</v>
      </c>
      <c r="BO31" s="1">
        <f t="shared" si="54"/>
        <v>7.5217313866547467E-3</v>
      </c>
      <c r="BP31" s="1">
        <f t="shared" si="54"/>
        <v>0</v>
      </c>
      <c r="BQ31" s="1">
        <f t="shared" si="54"/>
        <v>0</v>
      </c>
      <c r="BR31" s="1">
        <f t="shared" si="54"/>
        <v>0</v>
      </c>
      <c r="BS31" s="1">
        <f t="shared" si="54"/>
        <v>0</v>
      </c>
      <c r="BT31" s="1">
        <f t="shared" si="54"/>
        <v>0</v>
      </c>
      <c r="BU31" s="1">
        <f t="shared" si="54"/>
        <v>0</v>
      </c>
    </row>
    <row r="32" spans="1:73" x14ac:dyDescent="0.2">
      <c r="A32" s="65">
        <v>24</v>
      </c>
      <c r="B32" s="2">
        <f t="shared" si="31"/>
        <v>500</v>
      </c>
      <c r="C32" s="50" t="s">
        <v>101</v>
      </c>
      <c r="D32" s="1">
        <v>500000</v>
      </c>
      <c r="E32" s="1" t="str">
        <f>_xll.BDP($C32&amp;" CORP",E$6)</f>
        <v>CCK</v>
      </c>
      <c r="F32" s="1" t="str">
        <f>_xll.BDP($C32&amp;" CORP",F$6)</f>
        <v>CROWN AMER/CAP CORP III</v>
      </c>
      <c r="G32" s="1" t="str">
        <f>_xll.BDP($C32&amp;" CORP",G$6)</f>
        <v>USD</v>
      </c>
      <c r="H32" s="1" t="str">
        <f>_xll.BDP($C32&amp;" CORP",H$5)</f>
        <v>US</v>
      </c>
      <c r="I32" s="5">
        <f>_xll.BDP($C32&amp;" CORP",I$6)</f>
        <v>6.25</v>
      </c>
      <c r="J32" s="6" t="str">
        <f>_xll.BDP($C32&amp;" CORP",J$6)</f>
        <v>2/1/2021</v>
      </c>
      <c r="K32" s="7" t="str">
        <f>_xll.BDP($C32&amp;" CORP",K$5)</f>
        <v>Ba2</v>
      </c>
      <c r="L32" s="7" t="str">
        <f>_xll.BDP($C32&amp;" CORP",L$5)</f>
        <v>BB</v>
      </c>
      <c r="M32" s="7" t="str">
        <f>IF(ISNA(_xll.BDP($C32&amp;" CORP",M$5)),"",_xll.BDP($C32&amp;" CORP",M$5))</f>
        <v>BB+</v>
      </c>
      <c r="N32" s="44">
        <f t="shared" si="1"/>
        <v>6044.33837890625</v>
      </c>
      <c r="O32" s="49">
        <f>_xll.BDP($C32&amp;" CORP",O$5)</f>
        <v>111.063</v>
      </c>
      <c r="P32" s="13">
        <f>_xll.BDP($C32&amp;" CORP",P$5,"PX_BID",$O32)/100</f>
        <v>3.1104702999999997E-2</v>
      </c>
      <c r="Q32" s="2">
        <f>_xll.BDP($C32&amp;" CORP",Q$5,"PX_BID",$O32)</f>
        <v>282.46072387695312</v>
      </c>
      <c r="R32" s="12">
        <f>_xll.BDP($C32&amp;" CORP",R$5,"PX_BID",$O32)</f>
        <v>2.5032082066848549</v>
      </c>
      <c r="S32" s="12">
        <f>_xll.BDP($C32&amp;" CORP",S$5,"PX_BID",$O32)</f>
        <v>-1.1322412657355465</v>
      </c>
      <c r="T32" s="12">
        <f>_xll.BDP($C32&amp;" CORP",T$5,"PX_BID",$O32)</f>
        <v>7.8207659474874E-2</v>
      </c>
      <c r="U32" s="6" t="str">
        <f>_xll.BDP($C32&amp;" CORP",U$5)</f>
        <v>2/1/2016</v>
      </c>
      <c r="V32" s="6">
        <f>_xll.BDP($C32&amp;" CORP",V$5)</f>
        <v>103.12500000000001</v>
      </c>
      <c r="W32" s="45">
        <f>_xll.BDP($C32&amp;" CORP",W$6)</f>
        <v>1.5972222199999999</v>
      </c>
      <c r="X32" s="45">
        <f t="shared" si="2"/>
        <v>112.66022222000001</v>
      </c>
      <c r="Y32" s="45">
        <f t="shared" si="3"/>
        <v>1</v>
      </c>
      <c r="Z32" s="9">
        <f t="shared" si="4"/>
        <v>563301.11109999998</v>
      </c>
      <c r="AA32" s="46">
        <f t="shared" si="5"/>
        <v>5.5003646541317598E-3</v>
      </c>
      <c r="AB32" s="12">
        <f t="shared" si="6"/>
        <v>1.3768557941981924E-2</v>
      </c>
      <c r="AC32" s="44" t="str">
        <f>_xll.BDP($C32&amp;" CORP",AC$5)</f>
        <v>0750598D US</v>
      </c>
      <c r="AD32" s="44" t="str">
        <f>_xll.BDP($C32&amp;" CORP",AD$6)</f>
        <v>CCK</v>
      </c>
      <c r="AE32" s="44" t="e">
        <f>_xll.BDP($AC32&amp;" EQUITY",AE$5)/1000000</f>
        <v>#VALUE!</v>
      </c>
      <c r="AF32" s="44">
        <f>_xll.BDP($AD32&amp;" EQUITY",AF$5)/1000000</f>
        <v>6044.33837890625</v>
      </c>
      <c r="AG32" s="2">
        <f t="shared" si="7"/>
        <v>6044.33837890625</v>
      </c>
      <c r="AH32" s="102">
        <v>5.4999999999999997E-3</v>
      </c>
      <c r="AI32" s="102">
        <f>SUMIF('462'!$B:$B,$E32,'462'!$K:$K)/100</f>
        <v>0</v>
      </c>
      <c r="AJ32" s="92">
        <f t="shared" si="17"/>
        <v>5.4999999999999997E-3</v>
      </c>
      <c r="AK32" s="13">
        <f t="shared" si="8"/>
        <v>0</v>
      </c>
      <c r="AL32" s="13">
        <f t="shared" si="49"/>
        <v>0</v>
      </c>
      <c r="AM32" s="13">
        <f t="shared" si="49"/>
        <v>0</v>
      </c>
      <c r="AN32" s="13">
        <f t="shared" si="49"/>
        <v>0</v>
      </c>
      <c r="AO32" s="13">
        <f t="shared" si="49"/>
        <v>0</v>
      </c>
      <c r="AP32" s="13">
        <f t="shared" si="49"/>
        <v>5.5003646541317598E-3</v>
      </c>
      <c r="AQ32" s="13">
        <f t="shared" si="49"/>
        <v>0</v>
      </c>
      <c r="AR32" s="13">
        <f t="shared" si="49"/>
        <v>0</v>
      </c>
      <c r="AS32" s="13">
        <f t="shared" si="49"/>
        <v>0</v>
      </c>
      <c r="AT32" s="13">
        <f t="shared" si="49"/>
        <v>0</v>
      </c>
      <c r="AU32" s="13">
        <f t="shared" si="10"/>
        <v>0</v>
      </c>
      <c r="AV32" s="12">
        <f t="shared" si="11"/>
        <v>0</v>
      </c>
      <c r="AW32" s="47"/>
      <c r="AX32" s="13">
        <f t="shared" si="50"/>
        <v>0</v>
      </c>
      <c r="AY32" s="13">
        <f t="shared" si="50"/>
        <v>0</v>
      </c>
      <c r="AZ32" s="13">
        <f t="shared" si="50"/>
        <v>0</v>
      </c>
      <c r="BA32" s="13">
        <f t="shared" si="50"/>
        <v>0</v>
      </c>
      <c r="BB32" s="13">
        <f t="shared" si="50"/>
        <v>0</v>
      </c>
      <c r="BC32" s="13">
        <f t="shared" si="50"/>
        <v>5.5003646541317598E-3</v>
      </c>
      <c r="BD32" s="13">
        <f t="shared" si="50"/>
        <v>0</v>
      </c>
      <c r="BE32" s="13">
        <f t="shared" si="50"/>
        <v>0</v>
      </c>
      <c r="BF32" s="13">
        <f t="shared" si="50"/>
        <v>0</v>
      </c>
      <c r="BG32" s="13">
        <f t="shared" si="50"/>
        <v>0</v>
      </c>
      <c r="BH32" s="13">
        <f t="shared" si="13"/>
        <v>0</v>
      </c>
      <c r="BI32" s="12">
        <f t="shared" si="14"/>
        <v>0</v>
      </c>
      <c r="BK32" s="1">
        <f t="shared" si="15"/>
        <v>0</v>
      </c>
      <c r="BL32" s="1">
        <f t="shared" ref="BL32:BU32" si="55">IF(AND($P32&gt;BK$6,$P32&lt;=BL$6),$AA32,0)</f>
        <v>0</v>
      </c>
      <c r="BM32" s="1">
        <f t="shared" si="55"/>
        <v>5.5003646541317598E-3</v>
      </c>
      <c r="BN32" s="1">
        <f t="shared" si="55"/>
        <v>0</v>
      </c>
      <c r="BO32" s="1">
        <f t="shared" si="55"/>
        <v>0</v>
      </c>
      <c r="BP32" s="1">
        <f t="shared" si="55"/>
        <v>0</v>
      </c>
      <c r="BQ32" s="1">
        <f t="shared" si="55"/>
        <v>0</v>
      </c>
      <c r="BR32" s="1">
        <f t="shared" si="55"/>
        <v>0</v>
      </c>
      <c r="BS32" s="1">
        <f t="shared" si="55"/>
        <v>0</v>
      </c>
      <c r="BT32" s="1">
        <f t="shared" si="55"/>
        <v>0</v>
      </c>
      <c r="BU32" s="1">
        <f t="shared" si="55"/>
        <v>0</v>
      </c>
    </row>
    <row r="33" spans="1:73" x14ac:dyDescent="0.2">
      <c r="A33" s="65">
        <v>25</v>
      </c>
      <c r="B33" s="2">
        <f t="shared" si="31"/>
        <v>700</v>
      </c>
      <c r="C33" s="1" t="s">
        <v>103</v>
      </c>
      <c r="D33" s="1">
        <v>700000</v>
      </c>
      <c r="E33" s="1" t="str">
        <f>_xll.BDP($C33&amp;" CORP",E$6)</f>
        <v>CCMO</v>
      </c>
      <c r="F33" s="1" t="str">
        <f>_xll.BDP($C33&amp;" CORP",F$6)</f>
        <v>CLEAR CHANNEL COMMUNICAT</v>
      </c>
      <c r="G33" s="1" t="str">
        <f>_xll.BDP($C33&amp;" CORP",G$6)</f>
        <v>USD</v>
      </c>
      <c r="H33" s="1" t="str">
        <f>_xll.BDP($C33&amp;" CORP",H$5)</f>
        <v>US</v>
      </c>
      <c r="I33" s="5">
        <f>_xll.BDP($C33&amp;" CORP",I$6)</f>
        <v>7.25</v>
      </c>
      <c r="J33" s="6" t="str">
        <f>_xll.BDP($C33&amp;" CORP",J$6)</f>
        <v>10/15/2027</v>
      </c>
      <c r="K33" s="7" t="str">
        <f>_xll.BDP($C33&amp;" CORP",K$5)</f>
        <v>Ca</v>
      </c>
      <c r="L33" s="7" t="str">
        <f>_xll.BDP($C33&amp;" CORP",L$5)</f>
        <v>CCC-</v>
      </c>
      <c r="M33" s="7" t="str">
        <f>IF(ISNA(_xll.BDP($C33&amp;" CORP",M$5)),"",_xll.BDP($C33&amp;" CORP",M$5))</f>
        <v>C</v>
      </c>
      <c r="N33" s="44">
        <f t="shared" si="1"/>
        <v>244.32254028320312</v>
      </c>
      <c r="O33" s="49">
        <f>_xll.BDP($C33&amp;" CORP",O$5)</f>
        <v>61.25</v>
      </c>
      <c r="P33" s="13">
        <f>_xll.BDP($C33&amp;" CORP",P$5,"PX_BID",$O33)/100</f>
        <v>0.13374417</v>
      </c>
      <c r="Q33" s="2">
        <f>_xll.BDP($C33&amp;" CORP",Q$5,"PX_BID",$O33)</f>
        <v>1143.2906494140625</v>
      </c>
      <c r="R33" s="12">
        <f>_xll.BDP($C33&amp;" CORP",R$5,"PX_BID",$O33)</f>
        <v>7.1168108732035256</v>
      </c>
      <c r="S33" s="12">
        <f>_xll.BDP($C33&amp;" CORP",S$5,"PX_BID",$O33)</f>
        <v>0.78816687687259845</v>
      </c>
      <c r="T33" s="12">
        <f>_xll.BDP($C33&amp;" CORP",T$5,"PX_BID",$O33)</f>
        <v>0.77503181194105741</v>
      </c>
      <c r="U33" s="6" t="str">
        <f>_xll.BDP($C33&amp;" CORP",U$5)</f>
        <v>#N/A Field Not Applicable</v>
      </c>
      <c r="V33" s="6" t="str">
        <f>_xll.BDP($C33&amp;" CORP",V$5)</f>
        <v>#N/A Field Not Applicable</v>
      </c>
      <c r="W33" s="45">
        <f>_xll.BDP($C33&amp;" CORP",W$6)</f>
        <v>0.36249999999999999</v>
      </c>
      <c r="X33" s="45">
        <f t="shared" si="2"/>
        <v>61.612499999999997</v>
      </c>
      <c r="Y33" s="45">
        <f t="shared" si="3"/>
        <v>1</v>
      </c>
      <c r="Z33" s="9">
        <f t="shared" si="4"/>
        <v>431287.49999999994</v>
      </c>
      <c r="AA33" s="46">
        <f t="shared" si="5"/>
        <v>4.2113151812117047E-3</v>
      </c>
      <c r="AB33" s="12">
        <f t="shared" si="6"/>
        <v>2.9971133672134536E-2</v>
      </c>
      <c r="AC33" s="44" t="str">
        <f>_xll.BDP($C33&amp;" CORP",AC$5)</f>
        <v>2968900Q US</v>
      </c>
      <c r="AD33" s="44" t="str">
        <f>_xll.BDP($C33&amp;" CORP",AD$6)</f>
        <v>CCMO</v>
      </c>
      <c r="AE33" s="44" t="e">
        <f>_xll.BDP($AC33&amp;" EQUITY",AE$5)/1000000</f>
        <v>#VALUE!</v>
      </c>
      <c r="AF33" s="44">
        <f>_xll.BDP($AD33&amp;" EQUITY",AF$5)/1000000</f>
        <v>244.32254028320312</v>
      </c>
      <c r="AG33" s="2">
        <f t="shared" si="7"/>
        <v>244.32254028320312</v>
      </c>
      <c r="AH33" s="102">
        <v>4.0000000000000001E-3</v>
      </c>
      <c r="AI33" s="102">
        <f>SUMIF('462'!$B:$B,$E33,'462'!$K:$K)/100</f>
        <v>3.9940999999999996E-3</v>
      </c>
      <c r="AJ33" s="92">
        <f>AH33+AH34-AI33</f>
        <v>3.3059000000000005E-3</v>
      </c>
      <c r="AK33" s="13">
        <f t="shared" si="8"/>
        <v>0</v>
      </c>
      <c r="AL33" s="13">
        <f t="shared" si="49"/>
        <v>0</v>
      </c>
      <c r="AM33" s="13">
        <f t="shared" si="49"/>
        <v>0</v>
      </c>
      <c r="AN33" s="13">
        <f t="shared" si="49"/>
        <v>0</v>
      </c>
      <c r="AO33" s="13">
        <f t="shared" si="49"/>
        <v>0</v>
      </c>
      <c r="AP33" s="13">
        <f t="shared" si="49"/>
        <v>0</v>
      </c>
      <c r="AQ33" s="13">
        <f t="shared" si="49"/>
        <v>0</v>
      </c>
      <c r="AR33" s="13">
        <f t="shared" si="49"/>
        <v>0</v>
      </c>
      <c r="AS33" s="13">
        <f t="shared" si="49"/>
        <v>0</v>
      </c>
      <c r="AT33" s="13">
        <f t="shared" si="49"/>
        <v>0</v>
      </c>
      <c r="AU33" s="13">
        <f t="shared" si="10"/>
        <v>4.2113151812117047E-3</v>
      </c>
      <c r="AV33" s="12">
        <f t="shared" si="11"/>
        <v>0</v>
      </c>
      <c r="AW33" s="47"/>
      <c r="AX33" s="13">
        <f t="shared" si="50"/>
        <v>0</v>
      </c>
      <c r="AY33" s="13">
        <f t="shared" si="50"/>
        <v>0</v>
      </c>
      <c r="AZ33" s="13">
        <f t="shared" si="50"/>
        <v>0</v>
      </c>
      <c r="BA33" s="13">
        <f t="shared" si="50"/>
        <v>0</v>
      </c>
      <c r="BB33" s="13">
        <f t="shared" si="50"/>
        <v>0</v>
      </c>
      <c r="BC33" s="13">
        <f t="shared" si="50"/>
        <v>0</v>
      </c>
      <c r="BD33" s="13">
        <f t="shared" si="50"/>
        <v>0</v>
      </c>
      <c r="BE33" s="13">
        <f t="shared" si="50"/>
        <v>0</v>
      </c>
      <c r="BF33" s="13">
        <f t="shared" si="50"/>
        <v>0</v>
      </c>
      <c r="BG33" s="13">
        <f t="shared" si="50"/>
        <v>0</v>
      </c>
      <c r="BH33" s="13">
        <f t="shared" si="13"/>
        <v>4.2113151812117047E-3</v>
      </c>
      <c r="BI33" s="12">
        <f t="shared" si="14"/>
        <v>0</v>
      </c>
      <c r="BK33" s="1">
        <f t="shared" si="15"/>
        <v>0</v>
      </c>
      <c r="BL33" s="1">
        <f t="shared" ref="BL33:BU33" si="56">IF(AND($P33&gt;BK$6,$P33&lt;=BL$6),$AA33,0)</f>
        <v>0</v>
      </c>
      <c r="BM33" s="1">
        <f t="shared" si="56"/>
        <v>0</v>
      </c>
      <c r="BN33" s="1">
        <f t="shared" si="56"/>
        <v>0</v>
      </c>
      <c r="BO33" s="1">
        <f t="shared" si="56"/>
        <v>0</v>
      </c>
      <c r="BP33" s="1">
        <f t="shared" si="56"/>
        <v>0</v>
      </c>
      <c r="BQ33" s="1">
        <f t="shared" si="56"/>
        <v>0</v>
      </c>
      <c r="BR33" s="1">
        <f t="shared" si="56"/>
        <v>0</v>
      </c>
      <c r="BS33" s="1">
        <f t="shared" si="56"/>
        <v>0</v>
      </c>
      <c r="BT33" s="1">
        <f t="shared" si="56"/>
        <v>0</v>
      </c>
      <c r="BU33" s="1">
        <f t="shared" si="56"/>
        <v>4.2113151812117047E-3</v>
      </c>
    </row>
    <row r="34" spans="1:73" x14ac:dyDescent="0.2">
      <c r="A34" s="65">
        <v>26</v>
      </c>
      <c r="B34" s="2">
        <f t="shared" si="31"/>
        <v>350</v>
      </c>
      <c r="C34" s="1" t="s">
        <v>105</v>
      </c>
      <c r="D34" s="1">
        <v>350000</v>
      </c>
      <c r="E34" s="1" t="str">
        <f>_xll.BDP($C34&amp;" CORP",E$6)</f>
        <v>CCMO</v>
      </c>
      <c r="F34" s="1" t="str">
        <f>_xll.BDP($C34&amp;" CORP",F$6)</f>
        <v>CLEAR CHANNEL COMMUNICAT</v>
      </c>
      <c r="G34" s="1" t="str">
        <f>_xll.BDP($C34&amp;" CORP",G$6)</f>
        <v>USD</v>
      </c>
      <c r="H34" s="1" t="str">
        <f>_xll.BDP($C34&amp;" CORP",H$5)</f>
        <v>US</v>
      </c>
      <c r="I34" s="5">
        <f>_xll.BDP($C34&amp;" CORP",I$6)</f>
        <v>9</v>
      </c>
      <c r="J34" s="6" t="str">
        <f>_xll.BDP($C34&amp;" CORP",J$6)</f>
        <v>3/1/2021</v>
      </c>
      <c r="K34" s="7" t="str">
        <f>_xll.BDP($C34&amp;" CORP",K$5)</f>
        <v>Caa1</v>
      </c>
      <c r="L34" s="7" t="str">
        <f>_xll.BDP($C34&amp;" CORP",L$5)</f>
        <v>CCC+</v>
      </c>
      <c r="M34" s="7" t="str">
        <f>IF(ISNA(_xll.BDP($C34&amp;" CORP",M$5)),"",_xll.BDP($C34&amp;" CORP",M$5))</f>
        <v>CCC</v>
      </c>
      <c r="N34" s="44">
        <f t="shared" si="1"/>
        <v>244.32254028320312</v>
      </c>
      <c r="O34" s="49">
        <f>_xll.BDP($C34&amp;" CORP",O$5)</f>
        <v>98.25</v>
      </c>
      <c r="P34" s="13">
        <f>_xll.BDP($C34&amp;" CORP",P$5,"PX_BID",$O34)/100</f>
        <v>9.315626099999999E-2</v>
      </c>
      <c r="Q34" s="2">
        <f>_xll.BDP($C34&amp;" CORP",Q$5,"PX_BID",$O34)</f>
        <v>805.61041259765625</v>
      </c>
      <c r="R34" s="12">
        <f>_xll.BDP($C34&amp;" CORP",R$5,"PX_BID",$O34)</f>
        <v>5.4235616007308662</v>
      </c>
      <c r="S34" s="12">
        <f>_xll.BDP($C34&amp;" CORP",S$5,"PX_BID",$O34)</f>
        <v>0.34500975055750044</v>
      </c>
      <c r="T34" s="12">
        <f>_xll.BDP($C34&amp;" CORP",T$5,"PX_BID",$O34)</f>
        <v>0.38490765386918346</v>
      </c>
      <c r="U34" s="6" t="str">
        <f>_xll.BDP($C34&amp;" CORP",U$5)</f>
        <v>3/1/2016</v>
      </c>
      <c r="V34" s="6">
        <f>_xll.BDP($C34&amp;" CORP",V$5)</f>
        <v>104.50000000000001</v>
      </c>
      <c r="W34" s="45">
        <f>_xll.BDP($C34&amp;" CORP",W$6)</f>
        <v>1.55</v>
      </c>
      <c r="X34" s="45">
        <f t="shared" si="2"/>
        <v>99.8</v>
      </c>
      <c r="Y34" s="45">
        <f t="shared" si="3"/>
        <v>1</v>
      </c>
      <c r="Z34" s="9">
        <f t="shared" si="4"/>
        <v>349300</v>
      </c>
      <c r="AA34" s="46">
        <f t="shared" si="5"/>
        <v>3.4107466430101699E-3</v>
      </c>
      <c r="AB34" s="12">
        <f t="shared" si="6"/>
        <v>1.8498394522851666E-2</v>
      </c>
      <c r="AC34" s="44" t="str">
        <f>_xll.BDP($C34&amp;" CORP",AC$5)</f>
        <v>2968900Q US</v>
      </c>
      <c r="AD34" s="44" t="str">
        <f>_xll.BDP($C34&amp;" CORP",AD$6)</f>
        <v>CCMO</v>
      </c>
      <c r="AE34" s="44" t="e">
        <f>_xll.BDP($AC34&amp;" EQUITY",AE$5)/1000000</f>
        <v>#VALUE!</v>
      </c>
      <c r="AF34" s="44">
        <f>_xll.BDP($AD34&amp;" EQUITY",AF$5)/1000000</f>
        <v>244.32254028320312</v>
      </c>
      <c r="AG34" s="2">
        <f t="shared" si="7"/>
        <v>244.32254028320312</v>
      </c>
      <c r="AH34" s="102">
        <v>3.3E-3</v>
      </c>
      <c r="AJ34" s="92"/>
      <c r="AK34" s="13">
        <f t="shared" si="8"/>
        <v>0</v>
      </c>
      <c r="AL34" s="13">
        <f t="shared" si="49"/>
        <v>0</v>
      </c>
      <c r="AM34" s="13">
        <f t="shared" si="49"/>
        <v>0</v>
      </c>
      <c r="AN34" s="13">
        <f t="shared" si="49"/>
        <v>0</v>
      </c>
      <c r="AO34" s="13">
        <f t="shared" si="49"/>
        <v>0</v>
      </c>
      <c r="AP34" s="13">
        <f t="shared" si="49"/>
        <v>0</v>
      </c>
      <c r="AQ34" s="13">
        <f t="shared" si="49"/>
        <v>0</v>
      </c>
      <c r="AR34" s="13">
        <f t="shared" si="49"/>
        <v>0</v>
      </c>
      <c r="AS34" s="13">
        <f t="shared" si="49"/>
        <v>0</v>
      </c>
      <c r="AT34" s="13">
        <f t="shared" si="49"/>
        <v>0</v>
      </c>
      <c r="AU34" s="13">
        <f t="shared" si="10"/>
        <v>3.4107466430101699E-3</v>
      </c>
      <c r="AV34" s="12">
        <f t="shared" si="11"/>
        <v>0</v>
      </c>
      <c r="AW34" s="47"/>
      <c r="AX34" s="13">
        <f t="shared" si="50"/>
        <v>0</v>
      </c>
      <c r="AY34" s="13">
        <f t="shared" si="50"/>
        <v>0</v>
      </c>
      <c r="AZ34" s="13">
        <f t="shared" si="50"/>
        <v>0</v>
      </c>
      <c r="BA34" s="13">
        <f t="shared" si="50"/>
        <v>0</v>
      </c>
      <c r="BB34" s="13">
        <f t="shared" si="50"/>
        <v>0</v>
      </c>
      <c r="BC34" s="13">
        <f t="shared" si="50"/>
        <v>0</v>
      </c>
      <c r="BD34" s="13">
        <f t="shared" si="50"/>
        <v>0</v>
      </c>
      <c r="BE34" s="13">
        <f t="shared" si="50"/>
        <v>0</v>
      </c>
      <c r="BF34" s="13">
        <f t="shared" si="50"/>
        <v>0</v>
      </c>
      <c r="BG34" s="13">
        <f t="shared" si="50"/>
        <v>0</v>
      </c>
      <c r="BH34" s="13">
        <f t="shared" si="13"/>
        <v>3.4107466430101699E-3</v>
      </c>
      <c r="BI34" s="12">
        <f t="shared" si="14"/>
        <v>0</v>
      </c>
      <c r="BJ34" s="13" t="str">
        <f>LEFT(L34,1)</f>
        <v>C</v>
      </c>
      <c r="BK34" s="1">
        <f t="shared" si="15"/>
        <v>0</v>
      </c>
      <c r="BL34" s="1">
        <f t="shared" ref="BL34:BU34" si="57">IF(AND($P34&gt;BK$6,$P34&lt;=BL$6),$AA34,0)</f>
        <v>0</v>
      </c>
      <c r="BM34" s="1">
        <f t="shared" si="57"/>
        <v>0</v>
      </c>
      <c r="BN34" s="1">
        <f t="shared" si="57"/>
        <v>0</v>
      </c>
      <c r="BO34" s="1">
        <f t="shared" si="57"/>
        <v>0</v>
      </c>
      <c r="BP34" s="1">
        <f t="shared" si="57"/>
        <v>0</v>
      </c>
      <c r="BQ34" s="1">
        <f t="shared" si="57"/>
        <v>0</v>
      </c>
      <c r="BR34" s="1">
        <f t="shared" si="57"/>
        <v>0</v>
      </c>
      <c r="BS34" s="1">
        <f t="shared" si="57"/>
        <v>3.4107466430101699E-3</v>
      </c>
      <c r="BT34" s="1">
        <f t="shared" si="57"/>
        <v>0</v>
      </c>
      <c r="BU34" s="1">
        <f t="shared" si="57"/>
        <v>0</v>
      </c>
    </row>
    <row r="35" spans="1:73" x14ac:dyDescent="0.2">
      <c r="A35" s="65">
        <v>27</v>
      </c>
      <c r="B35" s="2">
        <f t="shared" si="31"/>
        <v>525</v>
      </c>
      <c r="C35" s="3" t="s">
        <v>5379</v>
      </c>
      <c r="D35" s="1">
        <v>525000</v>
      </c>
      <c r="E35" s="1" t="str">
        <f>_xll.BDP($C35&amp;" CORP",E$6)</f>
        <v>CCO</v>
      </c>
      <c r="F35" s="1" t="str">
        <f>_xll.BDP($C35&amp;" CORP",F$6)</f>
        <v>CLEAR CHANNEL WORLDWIDE</v>
      </c>
      <c r="G35" s="1" t="str">
        <f>_xll.BDP($C35&amp;" CORP",G$6)</f>
        <v>USD</v>
      </c>
      <c r="H35" s="1" t="str">
        <f>_xll.BDP($C35&amp;" CORP",H$5)</f>
        <v>US</v>
      </c>
      <c r="I35" s="5">
        <f>_xll.BDP($C35&amp;" CORP",I$6)</f>
        <v>7.625</v>
      </c>
      <c r="J35" s="6" t="str">
        <f>_xll.BDP($C35&amp;" CORP",J$6)</f>
        <v>3/15/2020</v>
      </c>
      <c r="K35" s="7" t="str">
        <f>_xll.BDP($C35&amp;" CORP",K$5)</f>
        <v>B3</v>
      </c>
      <c r="L35" s="7" t="str">
        <f>_xll.BDP($C35&amp;" CORP",L$5)</f>
        <v>B</v>
      </c>
      <c r="M35" s="7" t="str">
        <f>IF(ISNA(_xll.BDP($C35&amp;" CORP",M$5)),"",_xll.BDP($C35&amp;" CORP",M$5))</f>
        <v>B</v>
      </c>
      <c r="N35" s="44">
        <f t="shared" si="1"/>
        <v>2596.992919921875</v>
      </c>
      <c r="O35" s="49">
        <f>_xll.BDP($C35&amp;" CORP",O$5)</f>
        <v>106.955</v>
      </c>
      <c r="P35" s="13">
        <f>_xll.BDP($C35&amp;" CORP",P$5,"PX_BID",$O35)/100</f>
        <v>5.9551673999999999E-2</v>
      </c>
      <c r="Q35" s="2">
        <f>_xll.BDP($C35&amp;" CORP",Q$5,"PX_BID",$O35)</f>
        <v>531.40289306640625</v>
      </c>
      <c r="R35" s="12">
        <f>_xll.BDP($C35&amp;" CORP",R$5,"PX_BID",$O35)</f>
        <v>4.0262393489135091</v>
      </c>
      <c r="S35" s="12">
        <f>_xll.BDP($C35&amp;" CORP",S$5,"PX_BID",$O35)</f>
        <v>-0.83228766739222937</v>
      </c>
      <c r="T35" s="12">
        <f>_xll.BDP($C35&amp;" CORP",T$5,"PX_BID",$O35)</f>
        <v>0.19875404212193162</v>
      </c>
      <c r="U35" s="6" t="str">
        <f>_xll.BDP($C35&amp;" CORP",U$5)</f>
        <v>3/15/2015</v>
      </c>
      <c r="V35" s="6">
        <f>_xll.BDP($C35&amp;" CORP",V$5)</f>
        <v>105.71900000000001</v>
      </c>
      <c r="W35" s="45">
        <f>_xll.BDP($C35&amp;" CORP",W$6)</f>
        <v>1.01666667</v>
      </c>
      <c r="X35" s="45">
        <f t="shared" si="2"/>
        <v>107.97166667</v>
      </c>
      <c r="Y35" s="45">
        <f t="shared" si="3"/>
        <v>1</v>
      </c>
      <c r="Z35" s="9">
        <f t="shared" si="4"/>
        <v>566851.25001750002</v>
      </c>
      <c r="AA35" s="46">
        <f t="shared" si="5"/>
        <v>5.5350300546329993E-3</v>
      </c>
      <c r="AB35" s="12">
        <f t="shared" si="6"/>
        <v>2.228535580338227E-2</v>
      </c>
      <c r="AC35" s="44" t="str">
        <f>_xll.BDP($C35&amp;" CORP",AC$5)</f>
        <v>CCO     US</v>
      </c>
      <c r="AD35" s="44" t="str">
        <f>_xll.BDP($C35&amp;" CORP",AD$6)</f>
        <v>CCO</v>
      </c>
      <c r="AE35" s="44">
        <f>_xll.BDP($AC35&amp;" EQUITY",AE$5)/1000000</f>
        <v>2596.992919921875</v>
      </c>
      <c r="AF35" s="44">
        <f>_xll.BDP($AD35&amp;" EQUITY",AF$5)/1000000</f>
        <v>2596.992919921875</v>
      </c>
      <c r="AG35" s="2">
        <f t="shared" si="7"/>
        <v>2596.992919921875</v>
      </c>
      <c r="AH35" s="102">
        <v>5.5999999999999999E-3</v>
      </c>
      <c r="AI35" s="102">
        <f>SUMIF('462'!$B:$B,$E35,'462'!$K:$K)/100</f>
        <v>5.2934099999999993E-3</v>
      </c>
      <c r="AJ35" s="92">
        <f t="shared" si="17"/>
        <v>3.0659000000000068E-4</v>
      </c>
      <c r="AK35" s="13">
        <f t="shared" si="8"/>
        <v>0</v>
      </c>
      <c r="AL35" s="13">
        <f t="shared" si="49"/>
        <v>0</v>
      </c>
      <c r="AM35" s="13">
        <f t="shared" si="49"/>
        <v>0</v>
      </c>
      <c r="AN35" s="13">
        <f t="shared" si="49"/>
        <v>0</v>
      </c>
      <c r="AO35" s="13">
        <f t="shared" si="49"/>
        <v>0</v>
      </c>
      <c r="AP35" s="13">
        <f t="shared" si="49"/>
        <v>0</v>
      </c>
      <c r="AQ35" s="13">
        <f t="shared" si="49"/>
        <v>0</v>
      </c>
      <c r="AR35" s="13">
        <f t="shared" si="49"/>
        <v>0</v>
      </c>
      <c r="AS35" s="13">
        <f t="shared" si="49"/>
        <v>0</v>
      </c>
      <c r="AT35" s="13">
        <f t="shared" si="49"/>
        <v>5.5350300546329993E-3</v>
      </c>
      <c r="AU35" s="13">
        <f t="shared" si="10"/>
        <v>0</v>
      </c>
      <c r="AV35" s="12">
        <f t="shared" si="11"/>
        <v>0</v>
      </c>
      <c r="AW35" s="47"/>
      <c r="AX35" s="13">
        <f t="shared" si="50"/>
        <v>0</v>
      </c>
      <c r="AY35" s="13">
        <f t="shared" si="50"/>
        <v>0</v>
      </c>
      <c r="AZ35" s="13">
        <f t="shared" si="50"/>
        <v>0</v>
      </c>
      <c r="BA35" s="13">
        <f t="shared" si="50"/>
        <v>0</v>
      </c>
      <c r="BB35" s="13">
        <f t="shared" si="50"/>
        <v>0</v>
      </c>
      <c r="BC35" s="13">
        <f t="shared" si="50"/>
        <v>0</v>
      </c>
      <c r="BD35" s="13">
        <f t="shared" si="50"/>
        <v>0</v>
      </c>
      <c r="BE35" s="13">
        <f t="shared" si="50"/>
        <v>0</v>
      </c>
      <c r="BF35" s="13">
        <f t="shared" si="50"/>
        <v>5.5350300546329993E-3</v>
      </c>
      <c r="BG35" s="13">
        <f t="shared" si="50"/>
        <v>0</v>
      </c>
      <c r="BH35" s="13">
        <f t="shared" si="13"/>
        <v>0</v>
      </c>
      <c r="BI35" s="12">
        <f t="shared" si="14"/>
        <v>0</v>
      </c>
      <c r="BK35" s="1">
        <f t="shared" si="15"/>
        <v>0</v>
      </c>
      <c r="BL35" s="1">
        <f t="shared" ref="BL35:BU35" si="58">IF(AND($P35&gt;BK$6,$P35&lt;=BL$6),$AA35,0)</f>
        <v>0</v>
      </c>
      <c r="BM35" s="1">
        <f t="shared" si="58"/>
        <v>0</v>
      </c>
      <c r="BN35" s="1">
        <f t="shared" si="58"/>
        <v>0</v>
      </c>
      <c r="BO35" s="1">
        <f t="shared" si="58"/>
        <v>5.5350300546329993E-3</v>
      </c>
      <c r="BP35" s="1">
        <f t="shared" si="58"/>
        <v>0</v>
      </c>
      <c r="BQ35" s="1">
        <f t="shared" si="58"/>
        <v>0</v>
      </c>
      <c r="BR35" s="1">
        <f t="shared" si="58"/>
        <v>0</v>
      </c>
      <c r="BS35" s="1">
        <f t="shared" si="58"/>
        <v>0</v>
      </c>
      <c r="BT35" s="1">
        <f t="shared" si="58"/>
        <v>0</v>
      </c>
      <c r="BU35" s="1">
        <f t="shared" si="58"/>
        <v>0</v>
      </c>
    </row>
    <row r="36" spans="1:73" x14ac:dyDescent="0.2">
      <c r="A36" s="65">
        <v>28</v>
      </c>
      <c r="B36" s="2">
        <f t="shared" si="31"/>
        <v>750</v>
      </c>
      <c r="C36" s="1" t="s">
        <v>134</v>
      </c>
      <c r="D36" s="1">
        <v>750000</v>
      </c>
      <c r="E36" s="1" t="str">
        <f>_xll.BDP($C36&amp;" CORP",E$6)</f>
        <v>CGGFP</v>
      </c>
      <c r="F36" s="1" t="str">
        <f>_xll.BDP($C36&amp;" CORP",F$6)</f>
        <v>CGG VERITAS</v>
      </c>
      <c r="G36" s="1" t="str">
        <f>_xll.BDP($C36&amp;" CORP",G$6)</f>
        <v>USD</v>
      </c>
      <c r="H36" s="1" t="str">
        <f>_xll.BDP($C36&amp;" CORP",H$5)</f>
        <v>FR</v>
      </c>
      <c r="I36" s="5">
        <f>_xll.BDP($C36&amp;" CORP",I$6)</f>
        <v>6.5</v>
      </c>
      <c r="J36" s="6" t="str">
        <f>_xll.BDP($C36&amp;" CORP",J$6)</f>
        <v>6/1/2021</v>
      </c>
      <c r="K36" s="7" t="str">
        <f>_xll.BDP($C36&amp;" CORP",K$5)</f>
        <v>Ba3</v>
      </c>
      <c r="L36" s="7" t="str">
        <f>_xll.BDP($C36&amp;" CORP",L$5)</f>
        <v>BB-</v>
      </c>
      <c r="M36" s="7" t="str">
        <f>IF(ISNA(_xll.BDP($C36&amp;" CORP",M$5)),"",_xll.BDP($C36&amp;" CORP",M$5))</f>
        <v>#N/A N/A</v>
      </c>
      <c r="N36" s="44">
        <f t="shared" si="1"/>
        <v>2902.66455078125</v>
      </c>
      <c r="O36" s="49">
        <f>_xll.BDP($C36&amp;" CORP",O$5)</f>
        <v>105.625</v>
      </c>
      <c r="P36" s="13">
        <f>_xll.BDP($C36&amp;" CORP",P$5,"PX_BID",$O36)/100</f>
        <v>5.400858E-2</v>
      </c>
      <c r="Q36" s="2">
        <f>_xll.BDP($C36&amp;" CORP",Q$5,"PX_BID",$O36)</f>
        <v>450.57986450195312</v>
      </c>
      <c r="R36" s="12">
        <f>_xll.BDP($C36&amp;" CORP",R$5,"PX_BID",$O36)</f>
        <v>4.8863083382069359</v>
      </c>
      <c r="S36" s="12">
        <f>_xll.BDP($C36&amp;" CORP",S$5,"PX_BID",$O36)</f>
        <v>-0.58318127120966823</v>
      </c>
      <c r="T36" s="12">
        <f>_xll.BDP($C36&amp;" CORP",T$5,"PX_BID",$O36)</f>
        <v>0.29488045414740061</v>
      </c>
      <c r="U36" s="6" t="str">
        <f>_xll.BDP($C36&amp;" CORP",U$5)</f>
        <v>6/1/2016</v>
      </c>
      <c r="V36" s="6">
        <f>_xll.BDP($C36&amp;" CORP",V$5)</f>
        <v>103.25000000000001</v>
      </c>
      <c r="W36" s="45">
        <f>_xll.BDP($C36&amp;" CORP",W$6)</f>
        <v>2.7444444400000001</v>
      </c>
      <c r="X36" s="45">
        <f t="shared" si="2"/>
        <v>108.36944444</v>
      </c>
      <c r="Y36" s="45">
        <f t="shared" si="3"/>
        <v>1</v>
      </c>
      <c r="Z36" s="9">
        <f t="shared" si="4"/>
        <v>812770.83329999994</v>
      </c>
      <c r="AA36" s="46">
        <f t="shared" si="5"/>
        <v>7.936316608114953E-3</v>
      </c>
      <c r="AB36" s="12">
        <f t="shared" si="6"/>
        <v>3.8779290016882281E-2</v>
      </c>
      <c r="AC36" s="44" t="str">
        <f>_xll.BDP($C36&amp;" CORP",AC$5)</f>
        <v>CGG     FP</v>
      </c>
      <c r="AD36" s="44" t="str">
        <f>_xll.BDP($C36&amp;" CORP",AD$6)</f>
        <v>CGGFP</v>
      </c>
      <c r="AE36" s="44">
        <f>_xll.BDP($AC36&amp;" EQUITY",AE$5)/1000000</f>
        <v>2902.66455078125</v>
      </c>
      <c r="AF36" s="44" t="e">
        <f>_xll.BDP($AD36&amp;" EQUITY",AF$5)/1000000</f>
        <v>#VALUE!</v>
      </c>
      <c r="AG36" s="2">
        <f t="shared" si="7"/>
        <v>2902.66455078125</v>
      </c>
      <c r="AH36" s="102">
        <v>8.0000000000000002E-3</v>
      </c>
      <c r="AI36" s="102">
        <f>SUMIF('462'!$B:$B,$E36,'462'!$K:$K)/100</f>
        <v>0</v>
      </c>
      <c r="AJ36" s="92">
        <f t="shared" si="17"/>
        <v>8.0000000000000002E-3</v>
      </c>
      <c r="AK36" s="13">
        <f t="shared" si="8"/>
        <v>0</v>
      </c>
      <c r="AL36" s="13">
        <f t="shared" si="49"/>
        <v>0</v>
      </c>
      <c r="AM36" s="13">
        <f t="shared" si="49"/>
        <v>0</v>
      </c>
      <c r="AN36" s="13">
        <f t="shared" si="49"/>
        <v>0</v>
      </c>
      <c r="AO36" s="13">
        <f t="shared" si="49"/>
        <v>0</v>
      </c>
      <c r="AP36" s="13">
        <f t="shared" si="49"/>
        <v>0</v>
      </c>
      <c r="AQ36" s="13">
        <f t="shared" si="49"/>
        <v>7.936316608114953E-3</v>
      </c>
      <c r="AR36" s="13">
        <f t="shared" si="49"/>
        <v>0</v>
      </c>
      <c r="AS36" s="13">
        <f t="shared" si="49"/>
        <v>0</v>
      </c>
      <c r="AT36" s="13">
        <f t="shared" si="49"/>
        <v>0</v>
      </c>
      <c r="AU36" s="13">
        <f t="shared" si="10"/>
        <v>0</v>
      </c>
      <c r="AV36" s="12">
        <f t="shared" si="11"/>
        <v>0</v>
      </c>
      <c r="AW36" s="47"/>
      <c r="AX36" s="13">
        <f t="shared" si="50"/>
        <v>0</v>
      </c>
      <c r="AY36" s="13">
        <f t="shared" si="50"/>
        <v>0</v>
      </c>
      <c r="AZ36" s="13">
        <f t="shared" si="50"/>
        <v>0</v>
      </c>
      <c r="BA36" s="13">
        <f t="shared" si="50"/>
        <v>0</v>
      </c>
      <c r="BB36" s="13">
        <f t="shared" si="50"/>
        <v>0</v>
      </c>
      <c r="BC36" s="13">
        <f t="shared" si="50"/>
        <v>0</v>
      </c>
      <c r="BD36" s="13">
        <f t="shared" si="50"/>
        <v>7.936316608114953E-3</v>
      </c>
      <c r="BE36" s="13">
        <f t="shared" si="50"/>
        <v>0</v>
      </c>
      <c r="BF36" s="13">
        <f t="shared" si="50"/>
        <v>0</v>
      </c>
      <c r="BG36" s="13">
        <f t="shared" si="50"/>
        <v>0</v>
      </c>
      <c r="BH36" s="13">
        <f t="shared" si="13"/>
        <v>0</v>
      </c>
      <c r="BI36" s="12">
        <f t="shared" si="14"/>
        <v>0</v>
      </c>
      <c r="BK36" s="1">
        <f t="shared" si="15"/>
        <v>0</v>
      </c>
      <c r="BL36" s="1">
        <f t="shared" ref="BL36:BU36" si="59">IF(AND($P36&gt;BK$6,$P36&lt;=BL$6),$AA36,0)</f>
        <v>0</v>
      </c>
      <c r="BM36" s="1">
        <f t="shared" si="59"/>
        <v>0</v>
      </c>
      <c r="BN36" s="1">
        <f t="shared" si="59"/>
        <v>0</v>
      </c>
      <c r="BO36" s="1">
        <f t="shared" si="59"/>
        <v>7.936316608114953E-3</v>
      </c>
      <c r="BP36" s="1">
        <f t="shared" si="59"/>
        <v>0</v>
      </c>
      <c r="BQ36" s="1">
        <f t="shared" si="59"/>
        <v>0</v>
      </c>
      <c r="BR36" s="1">
        <f t="shared" si="59"/>
        <v>0</v>
      </c>
      <c r="BS36" s="1">
        <f t="shared" si="59"/>
        <v>0</v>
      </c>
      <c r="BT36" s="1">
        <f t="shared" si="59"/>
        <v>0</v>
      </c>
      <c r="BU36" s="1">
        <f t="shared" si="59"/>
        <v>0</v>
      </c>
    </row>
    <row r="37" spans="1:73" x14ac:dyDescent="0.2">
      <c r="A37" s="65">
        <v>29</v>
      </c>
      <c r="B37" s="2">
        <f t="shared" si="31"/>
        <v>1350</v>
      </c>
      <c r="C37" s="1" t="s">
        <v>91</v>
      </c>
      <c r="D37" s="1">
        <v>1350000</v>
      </c>
      <c r="E37" s="1" t="str">
        <f>_xll.BDP($C37&amp;" CORP",E$6)</f>
        <v>CHK</v>
      </c>
      <c r="F37" s="1" t="str">
        <f>_xll.BDP($C37&amp;" CORP",F$6)</f>
        <v>CHESAPEAKE ENERGY CORP</v>
      </c>
      <c r="G37" s="1" t="str">
        <f>_xll.BDP($C37&amp;" CORP",G$6)</f>
        <v>USD</v>
      </c>
      <c r="H37" s="1" t="str">
        <f>_xll.BDP($C37&amp;" CORP",H$5)</f>
        <v>US</v>
      </c>
      <c r="I37" s="5">
        <f>_xll.BDP($C37&amp;" CORP",I$6)</f>
        <v>6.625</v>
      </c>
      <c r="J37" s="6" t="str">
        <f>_xll.BDP($C37&amp;" CORP",J$6)</f>
        <v>8/15/2020</v>
      </c>
      <c r="K37" s="7" t="str">
        <f>_xll.BDP($C37&amp;" CORP",K$5)</f>
        <v>Ba3</v>
      </c>
      <c r="L37" s="7" t="str">
        <f>_xll.BDP($C37&amp;" CORP",L$5)</f>
        <v>BB-</v>
      </c>
      <c r="M37" s="7" t="str">
        <f>IF(ISNA(_xll.BDP($C37&amp;" CORP",M$5)),"",_xll.BDP($C37&amp;" CORP",M$5))</f>
        <v>BB-</v>
      </c>
      <c r="N37" s="44">
        <f t="shared" si="1"/>
        <v>12823.9765625</v>
      </c>
      <c r="O37" s="49">
        <f>_xll.BDP($C37&amp;" CORP",O$5)</f>
        <v>113.25</v>
      </c>
      <c r="P37" s="13">
        <f>_xll.BDP($C37&amp;" CORP",P$5,"PX_BID",$O37)/100</f>
        <v>4.4719126999999997E-2</v>
      </c>
      <c r="Q37" s="2">
        <f>_xll.BDP($C37&amp;" CORP",Q$5,"PX_BID",$O37)</f>
        <v>332.23638916015625</v>
      </c>
      <c r="R37" s="12">
        <f>_xll.BDP($C37&amp;" CORP",R$5,"PX_BID",$O37)</f>
        <v>5.7894327762900231</v>
      </c>
      <c r="S37" s="12">
        <f>_xll.BDP($C37&amp;" CORP",S$5,"PX_BID",$O37)</f>
        <v>0.41713447743688459</v>
      </c>
      <c r="T37" s="12">
        <f>_xll.BDP($C37&amp;" CORP",T$5,"PX_BID",$O37)</f>
        <v>0.41040421709836317</v>
      </c>
      <c r="U37" s="6" t="str">
        <f>_xll.BDP($C37&amp;" CORP",U$5)</f>
        <v>#N/A Field Not Applicable</v>
      </c>
      <c r="V37" s="6" t="str">
        <f>_xll.BDP($C37&amp;" CORP",V$5)</f>
        <v>#N/A Field Not Applicable</v>
      </c>
      <c r="W37" s="45">
        <f>_xll.BDP($C37&amp;" CORP",W$6)</f>
        <v>1.43541667</v>
      </c>
      <c r="X37" s="45">
        <f t="shared" si="2"/>
        <v>114.68541667</v>
      </c>
      <c r="Y37" s="45">
        <f t="shared" si="3"/>
        <v>1</v>
      </c>
      <c r="Z37" s="9">
        <f t="shared" si="4"/>
        <v>1548253.1250449999</v>
      </c>
      <c r="AA37" s="46">
        <f t="shared" si="5"/>
        <v>1.5117947749147547E-2</v>
      </c>
      <c r="AB37" s="12">
        <f t="shared" si="6"/>
        <v>8.7524342209154796E-2</v>
      </c>
      <c r="AC37" s="44" t="str">
        <f>_xll.BDP($C37&amp;" CORP",AC$5)</f>
        <v>CHK     US</v>
      </c>
      <c r="AD37" s="44" t="str">
        <f>_xll.BDP($C37&amp;" CORP",AD$6)</f>
        <v>CHK</v>
      </c>
      <c r="AE37" s="44">
        <f>_xll.BDP($AC37&amp;" EQUITY",AE$5)/1000000</f>
        <v>12823.9765625</v>
      </c>
      <c r="AF37" s="44">
        <f>_xll.BDP($AD37&amp;" EQUITY",AF$5)/1000000</f>
        <v>12823.9765625</v>
      </c>
      <c r="AG37" s="2">
        <f t="shared" si="7"/>
        <v>12823.9765625</v>
      </c>
      <c r="AH37" s="102">
        <v>1.4500000000000001E-2</v>
      </c>
      <c r="AI37" s="102">
        <f>SUMIF('462'!$B:$B,$E37,'462'!$K:$K)/100</f>
        <v>8.9124900000000003E-3</v>
      </c>
      <c r="AJ37" s="92">
        <f t="shared" si="17"/>
        <v>5.5875100000000004E-3</v>
      </c>
      <c r="AK37" s="13">
        <f t="shared" si="8"/>
        <v>0</v>
      </c>
      <c r="AL37" s="13">
        <f t="shared" si="49"/>
        <v>0</v>
      </c>
      <c r="AM37" s="13">
        <f t="shared" si="49"/>
        <v>0</v>
      </c>
      <c r="AN37" s="13">
        <f t="shared" si="49"/>
        <v>0</v>
      </c>
      <c r="AO37" s="13">
        <f t="shared" si="49"/>
        <v>0</v>
      </c>
      <c r="AP37" s="13">
        <f t="shared" si="49"/>
        <v>0</v>
      </c>
      <c r="AQ37" s="13">
        <f t="shared" si="49"/>
        <v>1.5117947749147547E-2</v>
      </c>
      <c r="AR37" s="13">
        <f t="shared" si="49"/>
        <v>0</v>
      </c>
      <c r="AS37" s="13">
        <f t="shared" si="49"/>
        <v>0</v>
      </c>
      <c r="AT37" s="13">
        <f t="shared" si="49"/>
        <v>0</v>
      </c>
      <c r="AU37" s="13">
        <f t="shared" si="10"/>
        <v>0</v>
      </c>
      <c r="AV37" s="12">
        <f t="shared" si="11"/>
        <v>0</v>
      </c>
      <c r="AW37" s="47"/>
      <c r="AX37" s="13">
        <f t="shared" si="50"/>
        <v>0</v>
      </c>
      <c r="AY37" s="13">
        <f t="shared" si="50"/>
        <v>0</v>
      </c>
      <c r="AZ37" s="13">
        <f t="shared" si="50"/>
        <v>0</v>
      </c>
      <c r="BA37" s="13">
        <f t="shared" si="50"/>
        <v>0</v>
      </c>
      <c r="BB37" s="13">
        <f t="shared" si="50"/>
        <v>0</v>
      </c>
      <c r="BC37" s="13">
        <f t="shared" si="50"/>
        <v>0</v>
      </c>
      <c r="BD37" s="13">
        <f t="shared" si="50"/>
        <v>1.5117947749147547E-2</v>
      </c>
      <c r="BE37" s="13">
        <f t="shared" si="50"/>
        <v>0</v>
      </c>
      <c r="BF37" s="13">
        <f t="shared" si="50"/>
        <v>0</v>
      </c>
      <c r="BG37" s="13">
        <f t="shared" si="50"/>
        <v>0</v>
      </c>
      <c r="BH37" s="13">
        <f t="shared" si="13"/>
        <v>0</v>
      </c>
      <c r="BI37" s="12">
        <f t="shared" si="14"/>
        <v>0</v>
      </c>
      <c r="BK37" s="1">
        <f t="shared" si="15"/>
        <v>0</v>
      </c>
      <c r="BL37" s="1">
        <f t="shared" ref="BL37:BU37" si="60">IF(AND($P37&gt;BK$6,$P37&lt;=BL$6),$AA37,0)</f>
        <v>0</v>
      </c>
      <c r="BM37" s="1">
        <f t="shared" si="60"/>
        <v>0</v>
      </c>
      <c r="BN37" s="1">
        <f t="shared" si="60"/>
        <v>1.5117947749147547E-2</v>
      </c>
      <c r="BO37" s="1">
        <f t="shared" si="60"/>
        <v>0</v>
      </c>
      <c r="BP37" s="1">
        <f t="shared" si="60"/>
        <v>0</v>
      </c>
      <c r="BQ37" s="1">
        <f t="shared" si="60"/>
        <v>0</v>
      </c>
      <c r="BR37" s="1">
        <f t="shared" si="60"/>
        <v>0</v>
      </c>
      <c r="BS37" s="1">
        <f t="shared" si="60"/>
        <v>0</v>
      </c>
      <c r="BT37" s="1">
        <f t="shared" si="60"/>
        <v>0</v>
      </c>
      <c r="BU37" s="1">
        <f t="shared" si="60"/>
        <v>0</v>
      </c>
    </row>
    <row r="38" spans="1:73" x14ac:dyDescent="0.2">
      <c r="A38" s="65">
        <v>30</v>
      </c>
      <c r="B38" s="2">
        <v>600</v>
      </c>
      <c r="C38" s="1" t="s">
        <v>247</v>
      </c>
      <c r="D38" s="1">
        <v>500000</v>
      </c>
      <c r="E38" s="1" t="str">
        <f>_xll.BDP($C38&amp;" CORP",E$6)</f>
        <v>CHRYGR</v>
      </c>
      <c r="F38" s="1" t="str">
        <f>_xll.BDP($C38&amp;" CORP",F$6)</f>
        <v>CHRYSLER GP/CG CO-ISSUER</v>
      </c>
      <c r="G38" s="1" t="str">
        <f>_xll.BDP($C38&amp;" CORP",G$6)</f>
        <v>USD</v>
      </c>
      <c r="H38" s="1" t="str">
        <f>_xll.BDP($C38&amp;" CORP",H$5)</f>
        <v>US</v>
      </c>
      <c r="I38" s="5">
        <f>_xll.BDP($C38&amp;" CORP",I$6)</f>
        <v>8.25</v>
      </c>
      <c r="J38" s="6" t="str">
        <f>_xll.BDP($C38&amp;" CORP",J$6)</f>
        <v>6/15/2021</v>
      </c>
      <c r="K38" s="7" t="str">
        <f>_xll.BDP($C38&amp;" CORP",K$5)</f>
        <v>B1</v>
      </c>
      <c r="L38" s="7" t="str">
        <f>_xll.BDP($C38&amp;" CORP",L$5)</f>
        <v>B</v>
      </c>
      <c r="M38" s="7" t="str">
        <f>IF(ISNA(_xll.BDP($C38&amp;" CORP",M$5)),"",_xll.BDP($C38&amp;" CORP",M$5))</f>
        <v>#N/A N/A</v>
      </c>
      <c r="N38" s="44">
        <f t="shared" si="1"/>
        <v>0</v>
      </c>
      <c r="O38" s="49">
        <f>_xll.BDP($C38&amp;" CORP",O$5)</f>
        <v>114.375</v>
      </c>
      <c r="P38" s="13">
        <f>_xll.BDP($C38&amp;" CORP",P$5,"PX_BID",$O38)/100</f>
        <v>4.4999374000000002E-2</v>
      </c>
      <c r="Q38" s="2">
        <f>_xll.BDP($C38&amp;" CORP",Q$5,"PX_BID",$O38)</f>
        <v>416.48849487304687</v>
      </c>
      <c r="R38" s="12">
        <f>_xll.BDP($C38&amp;" CORP",R$5,"PX_BID",$O38)</f>
        <v>2.702424326612995</v>
      </c>
      <c r="S38" s="12">
        <f>_xll.BDP($C38&amp;" CORP",S$5,"PX_BID",$O38)</f>
        <v>-0.83997579553068435</v>
      </c>
      <c r="T38" s="12">
        <f>_xll.BDP($C38&amp;" CORP",T$5,"PX_BID",$O38)</f>
        <v>9.2458235182247744E-2</v>
      </c>
      <c r="U38" s="6" t="str">
        <f>_xll.BDP($C38&amp;" CORP",U$5)</f>
        <v>6/15/2016</v>
      </c>
      <c r="V38" s="6">
        <f>_xll.BDP($C38&amp;" CORP",V$5)</f>
        <v>104.12500000000001</v>
      </c>
      <c r="W38" s="45">
        <f>_xll.BDP($C38&amp;" CORP",W$6)</f>
        <v>3.1625000000000001</v>
      </c>
      <c r="X38" s="45">
        <f t="shared" si="2"/>
        <v>117.53749999999999</v>
      </c>
      <c r="Y38" s="45">
        <f t="shared" si="3"/>
        <v>1</v>
      </c>
      <c r="Z38" s="9">
        <f t="shared" si="4"/>
        <v>705224.99999999988</v>
      </c>
      <c r="AA38" s="46">
        <f t="shared" si="5"/>
        <v>6.886183227359996E-3</v>
      </c>
      <c r="AB38" s="12">
        <f t="shared" si="6"/>
        <v>1.8609389071132038E-2</v>
      </c>
      <c r="AC38" s="44" t="str">
        <f>_xll.BDP($C38&amp;" CORP",AC$5)</f>
        <v>3318058Z US</v>
      </c>
      <c r="AD38" s="44" t="str">
        <f>_xll.BDP($C38&amp;" CORP",AD$6)</f>
        <v>CHRYGR</v>
      </c>
      <c r="AE38" s="44" t="e">
        <f>_xll.BDP($AC38&amp;" EQUITY",AE$5)/1000000</f>
        <v>#VALUE!</v>
      </c>
      <c r="AF38" s="44" t="e">
        <f>_xll.BDP($AD38&amp;" EQUITY",AF$5)/1000000</f>
        <v>#VALUE!</v>
      </c>
      <c r="AG38" s="2">
        <f t="shared" si="7"/>
        <v>0</v>
      </c>
      <c r="AH38" s="102">
        <v>6.6E-3</v>
      </c>
      <c r="AI38" s="102">
        <f>SUMIF('462'!$B:$B,$E38,'462'!$K:$K)/100</f>
        <v>9.4328599999999995E-3</v>
      </c>
      <c r="AJ38" s="92">
        <f t="shared" si="17"/>
        <v>-2.8328599999999995E-3</v>
      </c>
      <c r="AK38" s="13">
        <f t="shared" si="8"/>
        <v>0</v>
      </c>
      <c r="AL38" s="13">
        <f t="shared" ref="AL38:AT48" si="61">IF($K38=AL$6,$AA38,0)</f>
        <v>0</v>
      </c>
      <c r="AM38" s="13">
        <f t="shared" si="61"/>
        <v>0</v>
      </c>
      <c r="AN38" s="13">
        <f t="shared" si="61"/>
        <v>0</v>
      </c>
      <c r="AO38" s="13">
        <f t="shared" si="61"/>
        <v>0</v>
      </c>
      <c r="AP38" s="13">
        <f t="shared" si="61"/>
        <v>0</v>
      </c>
      <c r="AQ38" s="13">
        <f t="shared" si="61"/>
        <v>0</v>
      </c>
      <c r="AR38" s="13">
        <f t="shared" si="61"/>
        <v>6.886183227359996E-3</v>
      </c>
      <c r="AS38" s="13">
        <f t="shared" si="61"/>
        <v>0</v>
      </c>
      <c r="AT38" s="13">
        <f t="shared" si="61"/>
        <v>0</v>
      </c>
      <c r="AU38" s="13">
        <f t="shared" si="10"/>
        <v>0</v>
      </c>
      <c r="AV38" s="12">
        <f t="shared" si="11"/>
        <v>0</v>
      </c>
      <c r="AW38" s="47"/>
      <c r="AX38" s="13">
        <f t="shared" ref="AX38:BG48" si="62">IF($L38=AX$6,$AA38,0)</f>
        <v>0</v>
      </c>
      <c r="AY38" s="13">
        <f t="shared" si="62"/>
        <v>0</v>
      </c>
      <c r="AZ38" s="13">
        <f t="shared" si="62"/>
        <v>0</v>
      </c>
      <c r="BA38" s="13">
        <f t="shared" si="62"/>
        <v>0</v>
      </c>
      <c r="BB38" s="13">
        <f t="shared" si="62"/>
        <v>0</v>
      </c>
      <c r="BC38" s="13">
        <f t="shared" si="62"/>
        <v>0</v>
      </c>
      <c r="BD38" s="13">
        <f t="shared" si="62"/>
        <v>0</v>
      </c>
      <c r="BE38" s="13">
        <f t="shared" si="62"/>
        <v>0</v>
      </c>
      <c r="BF38" s="13">
        <f t="shared" si="62"/>
        <v>6.886183227359996E-3</v>
      </c>
      <c r="BG38" s="13">
        <f t="shared" si="62"/>
        <v>0</v>
      </c>
      <c r="BH38" s="13">
        <f t="shared" si="13"/>
        <v>0</v>
      </c>
      <c r="BI38" s="12">
        <f t="shared" si="14"/>
        <v>0</v>
      </c>
      <c r="BK38" s="1">
        <f t="shared" si="15"/>
        <v>0</v>
      </c>
      <c r="BL38" s="1">
        <f t="shared" ref="BL38:BU38" si="63">IF(AND($P38&gt;BK$6,$P38&lt;=BL$6),$AA38,0)</f>
        <v>0</v>
      </c>
      <c r="BM38" s="1">
        <f t="shared" si="63"/>
        <v>0</v>
      </c>
      <c r="BN38" s="1">
        <f t="shared" si="63"/>
        <v>6.886183227359996E-3</v>
      </c>
      <c r="BO38" s="1">
        <f t="shared" si="63"/>
        <v>0</v>
      </c>
      <c r="BP38" s="1">
        <f t="shared" si="63"/>
        <v>0</v>
      </c>
      <c r="BQ38" s="1">
        <f t="shared" si="63"/>
        <v>0</v>
      </c>
      <c r="BR38" s="1">
        <f t="shared" si="63"/>
        <v>0</v>
      </c>
      <c r="BS38" s="1">
        <f t="shared" si="63"/>
        <v>0</v>
      </c>
      <c r="BT38" s="1">
        <f t="shared" si="63"/>
        <v>0</v>
      </c>
      <c r="BU38" s="1">
        <f t="shared" si="63"/>
        <v>0</v>
      </c>
    </row>
    <row r="39" spans="1:73" x14ac:dyDescent="0.2">
      <c r="A39" s="65">
        <v>31</v>
      </c>
      <c r="B39" s="2">
        <v>500</v>
      </c>
      <c r="C39" s="150" t="s">
        <v>6830</v>
      </c>
      <c r="D39" s="1">
        <v>650000</v>
      </c>
      <c r="E39" s="1" t="str">
        <f>_xll.BDP($C39&amp;" CORP",E$6)</f>
        <v>CHTR</v>
      </c>
      <c r="F39" s="1" t="str">
        <f>_xll.BDP($C39&amp;" CORP",F$6)</f>
        <v>CCO HLDGS LLC/CAP CORP</v>
      </c>
      <c r="G39" s="1" t="str">
        <f>_xll.BDP($C39&amp;" CORP",G$6)</f>
        <v>USD</v>
      </c>
      <c r="H39" s="1" t="str">
        <f>_xll.BDP($C39&amp;" CORP",H$5)</f>
        <v>US</v>
      </c>
      <c r="I39" s="5">
        <f>_xll.BDP($C39&amp;" CORP",I$6)</f>
        <v>5.75</v>
      </c>
      <c r="J39" s="6" t="str">
        <f>_xll.BDP($C39&amp;" CORP",J$6)</f>
        <v>9/1/2023</v>
      </c>
      <c r="K39" s="7" t="str">
        <f>_xll.BDP($C39&amp;" CORP",K$5)</f>
        <v>B1</v>
      </c>
      <c r="L39" s="7" t="str">
        <f>_xll.BDP($C39&amp;" CORP",L$5)</f>
        <v>BB-</v>
      </c>
      <c r="M39" s="7" t="str">
        <f>IF(ISNA(_xll.BDP($C39&amp;" CORP",M$5)),"",_xll.BDP($C39&amp;" CORP",M$5))</f>
        <v>BB-</v>
      </c>
      <c r="N39" s="44">
        <f t="shared" si="1"/>
        <v>10129.01171875</v>
      </c>
      <c r="O39" s="49">
        <f>_xll.BDP($C39&amp;" CORP",O$5)</f>
        <v>102.75</v>
      </c>
      <c r="P39" s="13">
        <f>_xll.BDP($C39&amp;" CORP",P$5,"PX_BID",$O39)/100</f>
        <v>5.3151845000000003E-2</v>
      </c>
      <c r="Q39" s="2">
        <f>_xll.BDP($C39&amp;" CORP",Q$5,"PX_BID",$O39)</f>
        <v>405.56622314453125</v>
      </c>
      <c r="R39" s="12">
        <f>_xll.BDP($C39&amp;" CORP",R$5,"PX_BID",$O39)</f>
        <v>6.2216750111031232</v>
      </c>
      <c r="S39" s="12">
        <f>_xll.BDP($C39&amp;" CORP",S$5,"PX_BID",$O39)</f>
        <v>0.4086656230805904</v>
      </c>
      <c r="T39" s="12">
        <f>_xll.BDP($C39&amp;" CORP",T$5,"PX_BID",$O39)</f>
        <v>0.4703339338667713</v>
      </c>
      <c r="U39" s="6" t="str">
        <f>_xll.BDP($C39&amp;" CORP",U$5)</f>
        <v>3/1/2018</v>
      </c>
      <c r="V39" s="6">
        <f>_xll.BDP($C39&amp;" CORP",V$5)</f>
        <v>102.87500000000001</v>
      </c>
      <c r="W39" s="45">
        <f>_xll.BDP($C39&amp;" CORP",W$6)</f>
        <v>0.78263888999999998</v>
      </c>
      <c r="X39" s="45">
        <f t="shared" si="2"/>
        <v>103.53263889</v>
      </c>
      <c r="Y39" s="45">
        <f t="shared" si="3"/>
        <v>1</v>
      </c>
      <c r="Z39" s="9">
        <f t="shared" si="4"/>
        <v>517663.19444999995</v>
      </c>
      <c r="AA39" s="46">
        <f t="shared" si="5"/>
        <v>5.0547323294596568E-3</v>
      </c>
      <c r="AB39" s="12">
        <f t="shared" si="6"/>
        <v>3.1448901822014229E-2</v>
      </c>
      <c r="AC39" s="44" t="str">
        <f>_xll.BDP($C39&amp;" CORP",AC$5)</f>
        <v>#N/A Field Not Applicable</v>
      </c>
      <c r="AD39" s="44" t="str">
        <f>_xll.BDP($C39&amp;" CORP",AD$6)</f>
        <v>CHTR</v>
      </c>
      <c r="AE39" s="44" t="e">
        <f>_xll.BDP($AC39&amp;" EQUITY",AE$5)/1000000</f>
        <v>#VALUE!</v>
      </c>
      <c r="AF39" s="44">
        <f>_xll.BDP($AD39&amp;" EQUITY",AF$5)/1000000</f>
        <v>10129.01171875</v>
      </c>
      <c r="AG39" s="2">
        <f t="shared" si="7"/>
        <v>10129.01171875</v>
      </c>
      <c r="AH39" s="102">
        <v>6.4999999999999997E-3</v>
      </c>
      <c r="AI39" s="102">
        <f>SUMIF('462'!$B:$B,$E39,'462'!$K:$K)/100</f>
        <v>0</v>
      </c>
      <c r="AJ39" s="92">
        <f t="shared" si="17"/>
        <v>6.4999999999999997E-3</v>
      </c>
      <c r="AK39" s="13">
        <f t="shared" si="8"/>
        <v>0</v>
      </c>
      <c r="AL39" s="13">
        <f t="shared" si="61"/>
        <v>0</v>
      </c>
      <c r="AM39" s="13">
        <f t="shared" si="61"/>
        <v>0</v>
      </c>
      <c r="AN39" s="13">
        <f t="shared" si="61"/>
        <v>0</v>
      </c>
      <c r="AO39" s="13">
        <f t="shared" si="61"/>
        <v>0</v>
      </c>
      <c r="AP39" s="13">
        <f t="shared" si="61"/>
        <v>0</v>
      </c>
      <c r="AQ39" s="13">
        <f t="shared" si="61"/>
        <v>0</v>
      </c>
      <c r="AR39" s="13">
        <f t="shared" si="61"/>
        <v>5.0547323294596568E-3</v>
      </c>
      <c r="AS39" s="13">
        <f t="shared" si="61"/>
        <v>0</v>
      </c>
      <c r="AT39" s="13">
        <f t="shared" si="61"/>
        <v>0</v>
      </c>
      <c r="AU39" s="13">
        <f t="shared" si="10"/>
        <v>0</v>
      </c>
      <c r="AV39" s="12">
        <f t="shared" si="11"/>
        <v>0</v>
      </c>
      <c r="AW39" s="47"/>
      <c r="AX39" s="13">
        <f t="shared" si="62"/>
        <v>0</v>
      </c>
      <c r="AY39" s="13">
        <f t="shared" si="62"/>
        <v>0</v>
      </c>
      <c r="AZ39" s="13">
        <f t="shared" si="62"/>
        <v>0</v>
      </c>
      <c r="BA39" s="13">
        <f t="shared" si="62"/>
        <v>0</v>
      </c>
      <c r="BB39" s="13">
        <f t="shared" si="62"/>
        <v>0</v>
      </c>
      <c r="BC39" s="13">
        <f t="shared" si="62"/>
        <v>0</v>
      </c>
      <c r="BD39" s="13">
        <f t="shared" si="62"/>
        <v>5.0547323294596568E-3</v>
      </c>
      <c r="BE39" s="13">
        <f t="shared" si="62"/>
        <v>0</v>
      </c>
      <c r="BF39" s="13">
        <f t="shared" si="62"/>
        <v>0</v>
      </c>
      <c r="BG39" s="13">
        <f t="shared" si="62"/>
        <v>0</v>
      </c>
      <c r="BH39" s="13">
        <f t="shared" si="13"/>
        <v>0</v>
      </c>
      <c r="BI39" s="12">
        <f t="shared" si="14"/>
        <v>0</v>
      </c>
      <c r="BK39" s="1">
        <f t="shared" si="15"/>
        <v>0</v>
      </c>
      <c r="BL39" s="1">
        <f t="shared" ref="BL39:BU39" si="64">IF(AND($P39&gt;BK$6,$P39&lt;=BL$6),$AA39,0)</f>
        <v>0</v>
      </c>
      <c r="BM39" s="1">
        <f t="shared" si="64"/>
        <v>0</v>
      </c>
      <c r="BN39" s="1">
        <f t="shared" si="64"/>
        <v>0</v>
      </c>
      <c r="BO39" s="1">
        <f t="shared" si="64"/>
        <v>5.0547323294596568E-3</v>
      </c>
      <c r="BP39" s="1">
        <f t="shared" si="64"/>
        <v>0</v>
      </c>
      <c r="BQ39" s="1">
        <f t="shared" si="64"/>
        <v>0</v>
      </c>
      <c r="BR39" s="1">
        <f t="shared" si="64"/>
        <v>0</v>
      </c>
      <c r="BS39" s="1">
        <f t="shared" si="64"/>
        <v>0</v>
      </c>
      <c r="BT39" s="1">
        <f t="shared" si="64"/>
        <v>0</v>
      </c>
      <c r="BU39" s="1">
        <f t="shared" si="64"/>
        <v>0</v>
      </c>
    </row>
    <row r="40" spans="1:73" x14ac:dyDescent="0.2">
      <c r="A40" s="65">
        <v>32</v>
      </c>
      <c r="B40" s="2">
        <f>D40/1000</f>
        <v>1000</v>
      </c>
      <c r="C40" s="150" t="s">
        <v>6831</v>
      </c>
      <c r="D40" s="1">
        <v>1000000</v>
      </c>
      <c r="E40" s="1" t="str">
        <f>_xll.BDP($C40&amp;" CORP",E$6)</f>
        <v>CIT</v>
      </c>
      <c r="F40" s="1" t="str">
        <f>_xll.BDP($C40&amp;" CORP",F$6)</f>
        <v>CIT GROUP INC</v>
      </c>
      <c r="G40" s="1" t="str">
        <f>_xll.BDP($C40&amp;" CORP",G$6)</f>
        <v>USD</v>
      </c>
      <c r="H40" s="1" t="str">
        <f>_xll.BDP($C40&amp;" CORP",H$5)</f>
        <v>US</v>
      </c>
      <c r="I40" s="5">
        <f>_xll.BDP($C40&amp;" CORP",I$6)</f>
        <v>5</v>
      </c>
      <c r="J40" s="6" t="str">
        <f>_xll.BDP($C40&amp;" CORP",J$6)</f>
        <v>8/15/2022</v>
      </c>
      <c r="K40" s="7" t="str">
        <f>_xll.BDP($C40&amp;" CORP",K$5)</f>
        <v>Ba3</v>
      </c>
      <c r="L40" s="7" t="str">
        <f>_xll.BDP($C40&amp;" CORP",L$5)</f>
        <v>BB-</v>
      </c>
      <c r="M40" s="7" t="str">
        <f>IF(ISNA(_xll.BDP($C40&amp;" CORP",M$5)),"",_xll.BDP($C40&amp;" CORP",M$5))</f>
        <v>#N/A N/A</v>
      </c>
      <c r="N40" s="44">
        <f t="shared" ref="N40:N73" si="65">AG40</f>
        <v>8555.009765625</v>
      </c>
      <c r="O40" s="49">
        <f>_xll.BDP($C40&amp;" CORP",O$5)</f>
        <v>112</v>
      </c>
      <c r="P40" s="13">
        <f>_xll.BDP($C40&amp;" CORP",P$5,"PX_BID",$O40)/100</f>
        <v>3.4758388000000001E-2</v>
      </c>
      <c r="Q40" s="2">
        <f>_xll.BDP($C40&amp;" CORP",Q$5,"PX_BID",$O40)</f>
        <v>192.08323669433594</v>
      </c>
      <c r="R40" s="12">
        <f>_xll.BDP($C40&amp;" CORP",R$5,"PX_BID",$O40)</f>
        <v>7.4514233880360869</v>
      </c>
      <c r="S40" s="12">
        <f>_xll.BDP($C40&amp;" CORP",S$5,"PX_BID",$O40)</f>
        <v>0.68985438009658917</v>
      </c>
      <c r="T40" s="12">
        <f>_xll.BDP($C40&amp;" CORP",T$5,"PX_BID",$O40)</f>
        <v>0.66790148257979265</v>
      </c>
      <c r="U40" s="6" t="str">
        <f>_xll.BDP($C40&amp;" CORP",U$5)</f>
        <v>#N/A Field Not Applicable</v>
      </c>
      <c r="V40" s="6" t="str">
        <f>_xll.BDP($C40&amp;" CORP",V$5)</f>
        <v>#N/A Field Not Applicable</v>
      </c>
      <c r="W40" s="45">
        <f>_xll.BDP($C40&amp;" CORP",W$6)</f>
        <v>1.0833333300000001</v>
      </c>
      <c r="X40" s="45">
        <f t="shared" ref="X40:X73" si="66">O40+W40</f>
        <v>113.08333333</v>
      </c>
      <c r="Y40" s="45">
        <f t="shared" ref="Y40:Y73" si="67">IF($G40="EUR",G$1,IF($G40="GBP",G$2,1))</f>
        <v>1</v>
      </c>
      <c r="Z40" s="9">
        <f t="shared" ref="Z40:Z73" si="68">(B40*1000)*(X40/100)*Y40</f>
        <v>1130833.3333000001</v>
      </c>
      <c r="AA40" s="46">
        <f t="shared" ref="AA40:AA73" si="69">Z40/Z$4</f>
        <v>1.1042044074883985E-2</v>
      </c>
      <c r="AB40" s="12">
        <f t="shared" ref="AB40:AB73" si="70">AA40*R40</f>
        <v>8.2278945471315826E-2</v>
      </c>
      <c r="AC40" s="44" t="str">
        <f>_xll.BDP($C40&amp;" CORP",AC$5)</f>
        <v>CIT     US</v>
      </c>
      <c r="AD40" s="44" t="str">
        <f>_xll.BDP($C40&amp;" CORP",AD$6)</f>
        <v>CIT</v>
      </c>
      <c r="AE40" s="44">
        <f>_xll.BDP($AC40&amp;" EQUITY",AE$5)/1000000</f>
        <v>8555.009765625</v>
      </c>
      <c r="AF40" s="44">
        <f>_xll.BDP($AD40&amp;" EQUITY",AF$5)/1000000</f>
        <v>8555.009765625</v>
      </c>
      <c r="AG40" s="2">
        <f t="shared" ref="AG40:AG73" si="71">IF(ISERR(AE40),IF(ISERR(AF40),0,AF40),AE40)</f>
        <v>8555.009765625</v>
      </c>
      <c r="AH40" s="102">
        <v>1.0800000000000001E-2</v>
      </c>
      <c r="AI40" s="102">
        <f>SUMIF('462'!$B:$B,$E40,'462'!$K:$K)/100</f>
        <v>9.1364900000000006E-3</v>
      </c>
      <c r="AJ40" s="92">
        <f t="shared" si="17"/>
        <v>1.66351E-3</v>
      </c>
      <c r="AK40" s="13">
        <f t="shared" ref="AK40:AK73" si="72">IF(LEFT($K40,1)=AK$6,$AA40,0)</f>
        <v>0</v>
      </c>
      <c r="AL40" s="13">
        <f t="shared" si="61"/>
        <v>0</v>
      </c>
      <c r="AM40" s="13">
        <f t="shared" si="61"/>
        <v>0</v>
      </c>
      <c r="AN40" s="13">
        <f t="shared" si="61"/>
        <v>0</v>
      </c>
      <c r="AO40" s="13">
        <f t="shared" si="61"/>
        <v>0</v>
      </c>
      <c r="AP40" s="13">
        <f t="shared" si="61"/>
        <v>0</v>
      </c>
      <c r="AQ40" s="13">
        <f t="shared" si="61"/>
        <v>1.1042044074883985E-2</v>
      </c>
      <c r="AR40" s="13">
        <f t="shared" si="61"/>
        <v>0</v>
      </c>
      <c r="AS40" s="13">
        <f t="shared" si="61"/>
        <v>0</v>
      </c>
      <c r="AT40" s="13">
        <f t="shared" si="61"/>
        <v>0</v>
      </c>
      <c r="AU40" s="13">
        <f t="shared" ref="AU40:AU73" si="73">IF(LEFT($K40,1)=AU$6,$AA40,0)</f>
        <v>0</v>
      </c>
      <c r="AV40" s="12">
        <f t="shared" ref="AV40:AV73" si="74">SUM(AK40:AU40)-AA40</f>
        <v>0</v>
      </c>
      <c r="AW40" s="47"/>
      <c r="AX40" s="13">
        <f t="shared" si="62"/>
        <v>0</v>
      </c>
      <c r="AY40" s="13">
        <f t="shared" si="62"/>
        <v>0</v>
      </c>
      <c r="AZ40" s="13">
        <f t="shared" si="62"/>
        <v>0</v>
      </c>
      <c r="BA40" s="13">
        <f t="shared" si="62"/>
        <v>0</v>
      </c>
      <c r="BB40" s="13">
        <f t="shared" si="62"/>
        <v>0</v>
      </c>
      <c r="BC40" s="13">
        <f t="shared" si="62"/>
        <v>0</v>
      </c>
      <c r="BD40" s="13">
        <f t="shared" si="62"/>
        <v>1.1042044074883985E-2</v>
      </c>
      <c r="BE40" s="13">
        <f t="shared" si="62"/>
        <v>0</v>
      </c>
      <c r="BF40" s="13">
        <f t="shared" si="62"/>
        <v>0</v>
      </c>
      <c r="BG40" s="13">
        <f t="shared" si="62"/>
        <v>0</v>
      </c>
      <c r="BH40" s="13">
        <f t="shared" ref="BH40:BH73" si="75">IF(LEFT($L40,1)=BH$6,$AA40,0)</f>
        <v>0</v>
      </c>
      <c r="BI40" s="12">
        <f t="shared" ref="BI40:BI73" si="76">SUM(AX40:BH40)-AA40</f>
        <v>0</v>
      </c>
      <c r="BK40" s="1">
        <f t="shared" ref="BK40:BK73" si="77">IF($P40&lt;=BK$6,$AA40,0)</f>
        <v>0</v>
      </c>
      <c r="BL40" s="1">
        <f t="shared" ref="BL40:BU40" si="78">IF(AND($P40&gt;BK$6,$P40&lt;=BL$6),$AA40,0)</f>
        <v>0</v>
      </c>
      <c r="BM40" s="1">
        <f t="shared" si="78"/>
        <v>1.1042044074883985E-2</v>
      </c>
      <c r="BN40" s="1">
        <f t="shared" si="78"/>
        <v>0</v>
      </c>
      <c r="BO40" s="1">
        <f t="shared" si="78"/>
        <v>0</v>
      </c>
      <c r="BP40" s="1">
        <f t="shared" si="78"/>
        <v>0</v>
      </c>
      <c r="BQ40" s="1">
        <f t="shared" si="78"/>
        <v>0</v>
      </c>
      <c r="BR40" s="1">
        <f t="shared" si="78"/>
        <v>0</v>
      </c>
      <c r="BS40" s="1">
        <f t="shared" si="78"/>
        <v>0</v>
      </c>
      <c r="BT40" s="1">
        <f t="shared" si="78"/>
        <v>0</v>
      </c>
      <c r="BU40" s="1">
        <f t="shared" si="78"/>
        <v>0</v>
      </c>
    </row>
    <row r="41" spans="1:73" x14ac:dyDescent="0.2">
      <c r="A41" s="65">
        <v>33</v>
      </c>
      <c r="B41" s="2">
        <v>500</v>
      </c>
      <c r="C41" s="50" t="s">
        <v>108</v>
      </c>
      <c r="D41" s="1">
        <v>550000</v>
      </c>
      <c r="E41" s="1" t="str">
        <f>_xll.BDP($C41&amp;" CORP",E$6)</f>
        <v>CLD</v>
      </c>
      <c r="F41" s="1" t="str">
        <f>_xll.BDP($C41&amp;" CORP",F$6)</f>
        <v>CLOUD PEAK ENRGY RES/FIN</v>
      </c>
      <c r="G41" s="1" t="str">
        <f>_xll.BDP($C41&amp;" CORP",G$6)</f>
        <v>USD</v>
      </c>
      <c r="H41" s="1" t="str">
        <f>_xll.BDP($C41&amp;" CORP",H$5)</f>
        <v>US</v>
      </c>
      <c r="I41" s="5">
        <f>_xll.BDP($C41&amp;" CORP",I$6)</f>
        <v>8.5</v>
      </c>
      <c r="J41" s="6" t="str">
        <f>_xll.BDP($C41&amp;" CORP",J$6)</f>
        <v>12/15/2019</v>
      </c>
      <c r="K41" s="7" t="str">
        <f>_xll.BDP($C41&amp;" CORP",K$5)</f>
        <v>B1</v>
      </c>
      <c r="L41" s="7" t="str">
        <f>_xll.BDP($C41&amp;" CORP",L$5)</f>
        <v>BB-</v>
      </c>
      <c r="M41" s="7" t="str">
        <f>IF(ISNA(_xll.BDP($C41&amp;" CORP",M$5)),"",_xll.BDP($C41&amp;" CORP",M$5))</f>
        <v>#N/A N/A</v>
      </c>
      <c r="N41" s="44">
        <f t="shared" si="65"/>
        <v>1173.391845703125</v>
      </c>
      <c r="O41" s="49">
        <f>_xll.BDP($C41&amp;" CORP",O$5)</f>
        <v>109.75</v>
      </c>
      <c r="P41" s="13">
        <f>_xll.BDP($C41&amp;" CORP",P$5,"PX_BID",$O41)/100</f>
        <v>4.7201345999999998E-2</v>
      </c>
      <c r="Q41" s="2">
        <f>_xll.BDP($C41&amp;" CORP",Q$5,"PX_BID",$O41)</f>
        <v>454.6954345703125</v>
      </c>
      <c r="R41" s="12">
        <f>_xll.BDP($C41&amp;" CORP",R$5,"PX_BID",$O41)</f>
        <v>1.4714433579913122</v>
      </c>
      <c r="S41" s="12">
        <f>_xll.BDP($C41&amp;" CORP",S$5,"PX_BID",$O41)</f>
        <v>-1.155447910132231</v>
      </c>
      <c r="T41" s="12">
        <f>_xll.BDP($C41&amp;" CORP",T$5,"PX_BID",$O41)</f>
        <v>2.995966968734716E-2</v>
      </c>
      <c r="U41" s="6" t="str">
        <f>_xll.BDP($C41&amp;" CORP",U$5)</f>
        <v>12/15/2014</v>
      </c>
      <c r="V41" s="6">
        <f>_xll.BDP($C41&amp;" CORP",V$5)</f>
        <v>104.25000000000001</v>
      </c>
      <c r="W41" s="45">
        <f>_xll.BDP($C41&amp;" CORP",W$6)</f>
        <v>3.2583333300000001</v>
      </c>
      <c r="X41" s="45">
        <f t="shared" si="66"/>
        <v>113.00833333</v>
      </c>
      <c r="Y41" s="45">
        <f t="shared" si="67"/>
        <v>1</v>
      </c>
      <c r="Z41" s="9">
        <f t="shared" si="68"/>
        <v>565041.66665000003</v>
      </c>
      <c r="AA41" s="46">
        <f t="shared" si="69"/>
        <v>5.5173603426491814E-3</v>
      </c>
      <c r="AB41" s="12">
        <f t="shared" si="70"/>
        <v>8.1184832298358076E-3</v>
      </c>
      <c r="AC41" s="44" t="str">
        <f>_xll.BDP($C41&amp;" CORP",AC$5)</f>
        <v>0529483D US</v>
      </c>
      <c r="AD41" s="44" t="str">
        <f>_xll.BDP($C41&amp;" CORP",AD$6)</f>
        <v>CLD</v>
      </c>
      <c r="AE41" s="44" t="e">
        <f>_xll.BDP($AC41&amp;" EQUITY",AE$5)/1000000</f>
        <v>#VALUE!</v>
      </c>
      <c r="AF41" s="44">
        <f>_xll.BDP($AD41&amp;" EQUITY",AF$5)/1000000</f>
        <v>1173.391845703125</v>
      </c>
      <c r="AG41" s="2">
        <f t="shared" si="71"/>
        <v>1173.391845703125</v>
      </c>
      <c r="AH41" s="102">
        <v>4.4999999999999997E-3</v>
      </c>
      <c r="AI41" s="102">
        <f>SUMIF('462'!$B:$B,$E41,'462'!$K:$K)/100</f>
        <v>0</v>
      </c>
      <c r="AJ41" s="92">
        <f t="shared" si="17"/>
        <v>4.4999999999999997E-3</v>
      </c>
      <c r="AK41" s="13">
        <f t="shared" si="72"/>
        <v>0</v>
      </c>
      <c r="AL41" s="13">
        <f t="shared" si="61"/>
        <v>0</v>
      </c>
      <c r="AM41" s="13">
        <f t="shared" si="61"/>
        <v>0</v>
      </c>
      <c r="AN41" s="13">
        <f t="shared" si="61"/>
        <v>0</v>
      </c>
      <c r="AO41" s="13">
        <f t="shared" si="61"/>
        <v>0</v>
      </c>
      <c r="AP41" s="13">
        <f t="shared" si="61"/>
        <v>0</v>
      </c>
      <c r="AQ41" s="13">
        <f t="shared" si="61"/>
        <v>0</v>
      </c>
      <c r="AR41" s="13">
        <f t="shared" si="61"/>
        <v>5.5173603426491814E-3</v>
      </c>
      <c r="AS41" s="13">
        <f t="shared" si="61"/>
        <v>0</v>
      </c>
      <c r="AT41" s="13">
        <f t="shared" si="61"/>
        <v>0</v>
      </c>
      <c r="AU41" s="13">
        <f t="shared" si="73"/>
        <v>0</v>
      </c>
      <c r="AV41" s="12">
        <f t="shared" si="74"/>
        <v>0</v>
      </c>
      <c r="AX41" s="13">
        <f t="shared" si="62"/>
        <v>0</v>
      </c>
      <c r="AY41" s="13">
        <f t="shared" si="62"/>
        <v>0</v>
      </c>
      <c r="AZ41" s="13">
        <f t="shared" si="62"/>
        <v>0</v>
      </c>
      <c r="BA41" s="13">
        <f t="shared" si="62"/>
        <v>0</v>
      </c>
      <c r="BB41" s="13">
        <f t="shared" si="62"/>
        <v>0</v>
      </c>
      <c r="BC41" s="13">
        <f t="shared" si="62"/>
        <v>0</v>
      </c>
      <c r="BD41" s="13">
        <f t="shared" si="62"/>
        <v>5.5173603426491814E-3</v>
      </c>
      <c r="BE41" s="13">
        <f t="shared" si="62"/>
        <v>0</v>
      </c>
      <c r="BF41" s="13">
        <f t="shared" si="62"/>
        <v>0</v>
      </c>
      <c r="BG41" s="13">
        <f t="shared" si="62"/>
        <v>0</v>
      </c>
      <c r="BH41" s="13">
        <f t="shared" si="75"/>
        <v>0</v>
      </c>
      <c r="BI41" s="12">
        <f t="shared" si="76"/>
        <v>0</v>
      </c>
      <c r="BK41" s="1">
        <f t="shared" si="77"/>
        <v>0</v>
      </c>
      <c r="BL41" s="1">
        <f t="shared" ref="BL41:BU41" si="79">IF(AND($P41&gt;BK$6,$P41&lt;=BL$6),$AA41,0)</f>
        <v>0</v>
      </c>
      <c r="BM41" s="1">
        <f t="shared" si="79"/>
        <v>0</v>
      </c>
      <c r="BN41" s="1">
        <f t="shared" si="79"/>
        <v>5.5173603426491814E-3</v>
      </c>
      <c r="BO41" s="1">
        <f t="shared" si="79"/>
        <v>0</v>
      </c>
      <c r="BP41" s="1">
        <f t="shared" si="79"/>
        <v>0</v>
      </c>
      <c r="BQ41" s="1">
        <f t="shared" si="79"/>
        <v>0</v>
      </c>
      <c r="BR41" s="1">
        <f t="shared" si="79"/>
        <v>0</v>
      </c>
      <c r="BS41" s="1">
        <f t="shared" si="79"/>
        <v>0</v>
      </c>
      <c r="BT41" s="1">
        <f t="shared" si="79"/>
        <v>0</v>
      </c>
      <c r="BU41" s="1">
        <f t="shared" si="79"/>
        <v>0</v>
      </c>
    </row>
    <row r="42" spans="1:73" x14ac:dyDescent="0.2">
      <c r="A42" s="65">
        <v>34</v>
      </c>
      <c r="B42" s="2">
        <f>D42/1000</f>
        <v>675</v>
      </c>
      <c r="C42" s="1" t="s">
        <v>111</v>
      </c>
      <c r="D42" s="1">
        <v>675000</v>
      </c>
      <c r="E42" s="1" t="str">
        <f>_xll.BDP($C42&amp;" CORP",E$6)</f>
        <v>CPN</v>
      </c>
      <c r="F42" s="1" t="str">
        <f>_xll.BDP($C42&amp;" CORP",F$6)</f>
        <v>CALPINE CORP</v>
      </c>
      <c r="G42" s="1" t="str">
        <f>_xll.BDP($C42&amp;" CORP",G$6)</f>
        <v>USD</v>
      </c>
      <c r="H42" s="1" t="str">
        <f>_xll.BDP($C42&amp;" CORP",H$5)</f>
        <v>US</v>
      </c>
      <c r="I42" s="5">
        <f>_xll.BDP($C42&amp;" CORP",I$6)</f>
        <v>7.875</v>
      </c>
      <c r="J42" s="6" t="str">
        <f>_xll.BDP($C42&amp;" CORP",J$6)</f>
        <v>7/31/2020</v>
      </c>
      <c r="K42" s="7" t="str">
        <f>_xll.BDP($C42&amp;" CORP",K$5)</f>
        <v>B1</v>
      </c>
      <c r="L42" s="7" t="str">
        <f>_xll.BDP($C42&amp;" CORP",L$5)</f>
        <v>BB-</v>
      </c>
      <c r="M42" s="7" t="str">
        <f>IF(ISNA(_xll.BDP($C42&amp;" CORP",M$5)),"",_xll.BDP($C42&amp;" CORP",M$5))</f>
        <v>BB</v>
      </c>
      <c r="N42" s="44">
        <f t="shared" si="65"/>
        <v>9992.7373046875</v>
      </c>
      <c r="O42" s="49">
        <f>_xll.BDP($C42&amp;" CORP",O$5)</f>
        <v>112.75</v>
      </c>
      <c r="P42" s="13">
        <f>_xll.BDP($C42&amp;" CORP",P$5,"PX_BID",$O42)/100</f>
        <v>3.6015368999999998E-2</v>
      </c>
      <c r="Q42" s="2">
        <f>_xll.BDP($C42&amp;" CORP",Q$5,"PX_BID",$O42)</f>
        <v>336.5484619140625</v>
      </c>
      <c r="R42" s="12">
        <f>_xll.BDP($C42&amp;" CORP",R$5,"PX_BID",$O42)</f>
        <v>2.0379060943388487</v>
      </c>
      <c r="S42" s="12">
        <f>_xll.BDP($C42&amp;" CORP",S$5,"PX_BID",$O42)</f>
        <v>-0.90884947824640305</v>
      </c>
      <c r="T42" s="12">
        <f>_xll.BDP($C42&amp;" CORP",T$5,"PX_BID",$O42)</f>
        <v>5.370296166725138E-2</v>
      </c>
      <c r="U42" s="6" t="str">
        <f>_xll.BDP($C42&amp;" CORP",U$5)</f>
        <v>7/31/2015</v>
      </c>
      <c r="V42" s="6">
        <f>_xll.BDP($C42&amp;" CORP",V$5)</f>
        <v>103.937</v>
      </c>
      <c r="W42" s="45">
        <f>_xll.BDP($C42&amp;" CORP",W$6)</f>
        <v>2.0343749999999998</v>
      </c>
      <c r="X42" s="45">
        <f t="shared" si="66"/>
        <v>114.784375</v>
      </c>
      <c r="Y42" s="45">
        <f t="shared" si="67"/>
        <v>1</v>
      </c>
      <c r="Z42" s="9">
        <f t="shared" si="68"/>
        <v>774794.53125</v>
      </c>
      <c r="AA42" s="46">
        <f t="shared" si="69"/>
        <v>7.565496268203767E-3</v>
      </c>
      <c r="AB42" s="12">
        <f t="shared" si="70"/>
        <v>1.5417770951670275E-2</v>
      </c>
      <c r="AC42" s="44" t="str">
        <f>_xll.BDP($C42&amp;" CORP",AC$5)</f>
        <v>CPN     US</v>
      </c>
      <c r="AD42" s="44" t="str">
        <f>_xll.BDP($C42&amp;" CORP",AD$6)</f>
        <v>CPN</v>
      </c>
      <c r="AE42" s="44">
        <f>_xll.BDP($AC42&amp;" EQUITY",AE$5)/1000000</f>
        <v>9992.7373046875</v>
      </c>
      <c r="AF42" s="44">
        <f>_xll.BDP($AD42&amp;" EQUITY",AF$5)/1000000</f>
        <v>9992.7373046875</v>
      </c>
      <c r="AG42" s="2">
        <f t="shared" si="71"/>
        <v>9992.7373046875</v>
      </c>
      <c r="AH42" s="102">
        <v>7.4999999999999997E-3</v>
      </c>
      <c r="AI42" s="102">
        <f>SUMIF('462'!$B:$B,$E42,'462'!$K:$K)/100</f>
        <v>0</v>
      </c>
      <c r="AJ42" s="92">
        <f t="shared" si="17"/>
        <v>7.4999999999999997E-3</v>
      </c>
      <c r="AK42" s="13">
        <f t="shared" si="72"/>
        <v>0</v>
      </c>
      <c r="AL42" s="13">
        <f t="shared" si="61"/>
        <v>0</v>
      </c>
      <c r="AM42" s="13">
        <f t="shared" si="61"/>
        <v>0</v>
      </c>
      <c r="AN42" s="13">
        <f t="shared" si="61"/>
        <v>0</v>
      </c>
      <c r="AO42" s="13">
        <f t="shared" si="61"/>
        <v>0</v>
      </c>
      <c r="AP42" s="13">
        <f t="shared" si="61"/>
        <v>0</v>
      </c>
      <c r="AQ42" s="13">
        <f t="shared" si="61"/>
        <v>0</v>
      </c>
      <c r="AR42" s="13">
        <f t="shared" si="61"/>
        <v>7.565496268203767E-3</v>
      </c>
      <c r="AS42" s="13">
        <f t="shared" si="61"/>
        <v>0</v>
      </c>
      <c r="AT42" s="13">
        <f t="shared" si="61"/>
        <v>0</v>
      </c>
      <c r="AU42" s="13">
        <f t="shared" si="73"/>
        <v>0</v>
      </c>
      <c r="AV42" s="12">
        <f t="shared" si="74"/>
        <v>0</v>
      </c>
      <c r="AW42" s="47"/>
      <c r="AX42" s="13">
        <f t="shared" si="62"/>
        <v>0</v>
      </c>
      <c r="AY42" s="13">
        <f t="shared" si="62"/>
        <v>0</v>
      </c>
      <c r="AZ42" s="13">
        <f t="shared" si="62"/>
        <v>0</v>
      </c>
      <c r="BA42" s="13">
        <f t="shared" si="62"/>
        <v>0</v>
      </c>
      <c r="BB42" s="13">
        <f t="shared" si="62"/>
        <v>0</v>
      </c>
      <c r="BC42" s="13">
        <f t="shared" si="62"/>
        <v>0</v>
      </c>
      <c r="BD42" s="13">
        <f t="shared" si="62"/>
        <v>7.565496268203767E-3</v>
      </c>
      <c r="BE42" s="13">
        <f t="shared" si="62"/>
        <v>0</v>
      </c>
      <c r="BF42" s="13">
        <f t="shared" si="62"/>
        <v>0</v>
      </c>
      <c r="BG42" s="13">
        <f t="shared" si="62"/>
        <v>0</v>
      </c>
      <c r="BH42" s="13">
        <f t="shared" si="75"/>
        <v>0</v>
      </c>
      <c r="BI42" s="12">
        <f t="shared" si="76"/>
        <v>0</v>
      </c>
      <c r="BK42" s="1">
        <f t="shared" si="77"/>
        <v>0</v>
      </c>
      <c r="BL42" s="1">
        <f t="shared" ref="BL42:BU42" si="80">IF(AND($P42&gt;BK$6,$P42&lt;=BL$6),$AA42,0)</f>
        <v>0</v>
      </c>
      <c r="BM42" s="1">
        <f t="shared" si="80"/>
        <v>7.565496268203767E-3</v>
      </c>
      <c r="BN42" s="1">
        <f t="shared" si="80"/>
        <v>0</v>
      </c>
      <c r="BO42" s="1">
        <f t="shared" si="80"/>
        <v>0</v>
      </c>
      <c r="BP42" s="1">
        <f t="shared" si="80"/>
        <v>0</v>
      </c>
      <c r="BQ42" s="1">
        <f t="shared" si="80"/>
        <v>0</v>
      </c>
      <c r="BR42" s="1">
        <f t="shared" si="80"/>
        <v>0</v>
      </c>
      <c r="BS42" s="1">
        <f t="shared" si="80"/>
        <v>0</v>
      </c>
      <c r="BT42" s="1">
        <f t="shared" si="80"/>
        <v>0</v>
      </c>
      <c r="BU42" s="1">
        <f t="shared" si="80"/>
        <v>0</v>
      </c>
    </row>
    <row r="43" spans="1:73" x14ac:dyDescent="0.2">
      <c r="A43" s="65">
        <v>35</v>
      </c>
      <c r="B43" s="2">
        <v>700</v>
      </c>
      <c r="C43" s="50" t="s">
        <v>113</v>
      </c>
      <c r="D43" s="1">
        <v>800000</v>
      </c>
      <c r="E43" s="1" t="str">
        <f>_xll.BDP($C43&amp;" CORP",E$6)</f>
        <v>CTV</v>
      </c>
      <c r="F43" s="1" t="str">
        <f>_xll.BDP($C43&amp;" CORP",F$6)</f>
        <v>COMMSCOPE INC</v>
      </c>
      <c r="G43" s="1" t="str">
        <f>_xll.BDP($C43&amp;" CORP",G$6)</f>
        <v>USD</v>
      </c>
      <c r="H43" s="1" t="str">
        <f>_xll.BDP($C43&amp;" CORP",H$5)</f>
        <v>US</v>
      </c>
      <c r="I43" s="5">
        <f>_xll.BDP($C43&amp;" CORP",I$6)</f>
        <v>8.25</v>
      </c>
      <c r="J43" s="6" t="str">
        <f>_xll.BDP($C43&amp;" CORP",J$6)</f>
        <v>1/15/2019</v>
      </c>
      <c r="K43" s="7" t="str">
        <f>_xll.BDP($C43&amp;" CORP",K$5)</f>
        <v>B3</v>
      </c>
      <c r="L43" s="7" t="str">
        <f>_xll.BDP($C43&amp;" CORP",L$5)</f>
        <v>B</v>
      </c>
      <c r="M43" s="7" t="str">
        <f>IF(ISNA(_xll.BDP($C43&amp;" CORP",M$5)),"",_xll.BDP($C43&amp;" CORP",M$5))</f>
        <v>#N/A N/A</v>
      </c>
      <c r="N43" s="44">
        <f t="shared" si="65"/>
        <v>0</v>
      </c>
      <c r="O43" s="49">
        <f>_xll.BDP($C43&amp;" CORP",O$5)</f>
        <v>108.875</v>
      </c>
      <c r="P43" s="13">
        <f>_xll.BDP($C43&amp;" CORP",P$5,"PX_BID",$O43)/100</f>
        <v>5.0808459E-2</v>
      </c>
      <c r="Q43" s="2">
        <f>_xll.BDP($C43&amp;" CORP",Q$5,"PX_BID",$O43)</f>
        <v>489.8980712890625</v>
      </c>
      <c r="R43" s="12">
        <f>_xll.BDP($C43&amp;" CORP",R$5,"PX_BID",$O43)</f>
        <v>1.5523435157894598</v>
      </c>
      <c r="S43" s="12">
        <f>_xll.BDP($C43&amp;" CORP",S$5,"PX_BID",$O43)</f>
        <v>-1.488604358983314</v>
      </c>
      <c r="T43" s="12">
        <f>_xll.BDP($C43&amp;" CORP",T$5,"PX_BID",$O43)</f>
        <v>3.2763656327780284E-2</v>
      </c>
      <c r="U43" s="6" t="str">
        <f>_xll.BDP($C43&amp;" CORP",U$5)</f>
        <v>1/15/2015</v>
      </c>
      <c r="V43" s="6">
        <f>_xll.BDP($C43&amp;" CORP",V$5)</f>
        <v>104.12500000000001</v>
      </c>
      <c r="W43" s="45">
        <f>_xll.BDP($C43&amp;" CORP",W$6)</f>
        <v>2.4750000000000001</v>
      </c>
      <c r="X43" s="45">
        <f t="shared" si="66"/>
        <v>111.35</v>
      </c>
      <c r="Y43" s="45">
        <f t="shared" si="67"/>
        <v>1</v>
      </c>
      <c r="Z43" s="9">
        <f t="shared" si="68"/>
        <v>779450</v>
      </c>
      <c r="AA43" s="46">
        <f t="shared" si="69"/>
        <v>7.610954683350349E-3</v>
      </c>
      <c r="AB43" s="12">
        <f t="shared" si="70"/>
        <v>1.1814816151666336E-2</v>
      </c>
      <c r="AC43" s="44" t="str">
        <f>_xll.BDP($C43&amp;" CORP",AC$5)</f>
        <v>CTV     US</v>
      </c>
      <c r="AD43" s="44" t="str">
        <f>_xll.BDP($C43&amp;" CORP",AD$6)</f>
        <v>CTV</v>
      </c>
      <c r="AE43" s="44" t="e">
        <f>_xll.BDP($AC43&amp;" EQUITY",AE$5)/1000000</f>
        <v>#VALUE!</v>
      </c>
      <c r="AF43" s="44" t="e">
        <f>_xll.BDP($AD43&amp;" EQUITY",AF$5)/1000000</f>
        <v>#VALUE!</v>
      </c>
      <c r="AG43" s="2">
        <f t="shared" si="71"/>
        <v>0</v>
      </c>
      <c r="AH43" s="102">
        <v>7.0000000000000001E-3</v>
      </c>
      <c r="AI43" s="102">
        <f>SUMIF('462'!$B:$B,$E43,'462'!$K:$K)/100</f>
        <v>9.0466699999999997E-3</v>
      </c>
      <c r="AJ43" s="92">
        <f t="shared" si="17"/>
        <v>-2.0466699999999996E-3</v>
      </c>
      <c r="AK43" s="13">
        <f t="shared" si="72"/>
        <v>0</v>
      </c>
      <c r="AL43" s="13">
        <f t="shared" si="61"/>
        <v>0</v>
      </c>
      <c r="AM43" s="13">
        <f t="shared" si="61"/>
        <v>0</v>
      </c>
      <c r="AN43" s="13">
        <f t="shared" si="61"/>
        <v>0</v>
      </c>
      <c r="AO43" s="13">
        <f t="shared" si="61"/>
        <v>0</v>
      </c>
      <c r="AP43" s="13">
        <f t="shared" si="61"/>
        <v>0</v>
      </c>
      <c r="AQ43" s="13">
        <f t="shared" si="61"/>
        <v>0</v>
      </c>
      <c r="AR43" s="13">
        <f t="shared" si="61"/>
        <v>0</v>
      </c>
      <c r="AS43" s="13">
        <f t="shared" si="61"/>
        <v>0</v>
      </c>
      <c r="AT43" s="13">
        <f t="shared" si="61"/>
        <v>7.610954683350349E-3</v>
      </c>
      <c r="AU43" s="13">
        <f t="shared" si="73"/>
        <v>0</v>
      </c>
      <c r="AV43" s="12">
        <f t="shared" si="74"/>
        <v>0</v>
      </c>
      <c r="AX43" s="13">
        <f t="shared" si="62"/>
        <v>0</v>
      </c>
      <c r="AY43" s="13">
        <f t="shared" si="62"/>
        <v>0</v>
      </c>
      <c r="AZ43" s="13">
        <f t="shared" si="62"/>
        <v>0</v>
      </c>
      <c r="BA43" s="13">
        <f t="shared" si="62"/>
        <v>0</v>
      </c>
      <c r="BB43" s="13">
        <f t="shared" si="62"/>
        <v>0</v>
      </c>
      <c r="BC43" s="13">
        <f t="shared" si="62"/>
        <v>0</v>
      </c>
      <c r="BD43" s="13">
        <f t="shared" si="62"/>
        <v>0</v>
      </c>
      <c r="BE43" s="13">
        <f t="shared" si="62"/>
        <v>0</v>
      </c>
      <c r="BF43" s="13">
        <f t="shared" si="62"/>
        <v>7.610954683350349E-3</v>
      </c>
      <c r="BG43" s="13">
        <f t="shared" si="62"/>
        <v>0</v>
      </c>
      <c r="BH43" s="13">
        <f t="shared" si="75"/>
        <v>0</v>
      </c>
      <c r="BI43" s="12">
        <f t="shared" si="76"/>
        <v>0</v>
      </c>
      <c r="BK43" s="1">
        <f t="shared" si="77"/>
        <v>0</v>
      </c>
      <c r="BL43" s="1">
        <f t="shared" ref="BL43:BU43" si="81">IF(AND($P43&gt;BK$6,$P43&lt;=BL$6),$AA43,0)</f>
        <v>0</v>
      </c>
      <c r="BM43" s="1">
        <f t="shared" si="81"/>
        <v>0</v>
      </c>
      <c r="BN43" s="1">
        <f t="shared" si="81"/>
        <v>0</v>
      </c>
      <c r="BO43" s="1">
        <f t="shared" si="81"/>
        <v>7.610954683350349E-3</v>
      </c>
      <c r="BP43" s="1">
        <f t="shared" si="81"/>
        <v>0</v>
      </c>
      <c r="BQ43" s="1">
        <f t="shared" si="81"/>
        <v>0</v>
      </c>
      <c r="BR43" s="1">
        <f t="shared" si="81"/>
        <v>0</v>
      </c>
      <c r="BS43" s="1">
        <f t="shared" si="81"/>
        <v>0</v>
      </c>
      <c r="BT43" s="1">
        <f t="shared" si="81"/>
        <v>0</v>
      </c>
      <c r="BU43" s="1">
        <f t="shared" si="81"/>
        <v>0</v>
      </c>
    </row>
    <row r="44" spans="1:73" x14ac:dyDescent="0.2">
      <c r="A44" s="65">
        <v>36</v>
      </c>
      <c r="B44" s="2">
        <f t="shared" ref="B44:B64" si="82">D44/1000</f>
        <v>600</v>
      </c>
      <c r="C44" s="150" t="s">
        <v>6832</v>
      </c>
      <c r="D44" s="1">
        <v>600000</v>
      </c>
      <c r="E44" s="1" t="str">
        <f>_xll.BDP($C44&amp;" CORP",E$6)</f>
        <v>CXO</v>
      </c>
      <c r="F44" s="1" t="str">
        <f>_xll.BDP($C44&amp;" CORP",F$6)</f>
        <v>CONCHO RESOURCES INC</v>
      </c>
      <c r="G44" s="1" t="str">
        <f>_xll.BDP($C44&amp;" CORP",G$6)</f>
        <v>USD</v>
      </c>
      <c r="H44" s="1" t="str">
        <f>_xll.BDP($C44&amp;" CORP",H$5)</f>
        <v>US</v>
      </c>
      <c r="I44" s="5">
        <f>_xll.BDP($C44&amp;" CORP",I$6)</f>
        <v>5.5</v>
      </c>
      <c r="J44" s="6" t="str">
        <f>_xll.BDP($C44&amp;" CORP",J$6)</f>
        <v>10/1/2022</v>
      </c>
      <c r="K44" s="7" t="str">
        <f>_xll.BDP($C44&amp;" CORP",K$5)</f>
        <v>B1</v>
      </c>
      <c r="L44" s="7" t="str">
        <f>_xll.BDP($C44&amp;" CORP",L$5)</f>
        <v>BB+</v>
      </c>
      <c r="M44" s="7" t="str">
        <f>IF(ISNA(_xll.BDP($C44&amp;" CORP",M$5)),"",_xll.BDP($C44&amp;" CORP",M$5))</f>
        <v>#N/A N/A</v>
      </c>
      <c r="N44" s="44">
        <f t="shared" si="65"/>
        <v>9086.1337890625</v>
      </c>
      <c r="O44" s="49">
        <f>_xll.BDP($C44&amp;" CORP",O$5)</f>
        <v>106.25</v>
      </c>
      <c r="P44" s="13">
        <f>_xll.BDP($C44&amp;" CORP",P$5,"PX_BID",$O44)/100</f>
        <v>4.4882970999999994E-2</v>
      </c>
      <c r="Q44" s="2">
        <f>_xll.BDP($C44&amp;" CORP",Q$5,"PX_BID",$O44)</f>
        <v>373.51522827148437</v>
      </c>
      <c r="R44" s="12">
        <f>_xll.BDP($C44&amp;" CORP",R$5,"PX_BID",$O44)</f>
        <v>4.6548158836500759</v>
      </c>
      <c r="S44" s="12">
        <f>_xll.BDP($C44&amp;" CORP",S$5,"PX_BID",$O44)</f>
        <v>-2.9846055431650242E-3</v>
      </c>
      <c r="T44" s="12">
        <f>_xll.BDP($C44&amp;" CORP",T$5,"PX_BID",$O44)</f>
        <v>0.25760420022134178</v>
      </c>
      <c r="U44" s="6" t="str">
        <f>_xll.BDP($C44&amp;" CORP",U$5)</f>
        <v>10/1/2017</v>
      </c>
      <c r="V44" s="6">
        <f>_xll.BDP($C44&amp;" CORP",V$5)</f>
        <v>102.75000000000001</v>
      </c>
      <c r="W44" s="45">
        <f>_xll.BDP($C44&amp;" CORP",W$6)</f>
        <v>0.48888889000000002</v>
      </c>
      <c r="X44" s="45">
        <f t="shared" si="66"/>
        <v>106.73888889</v>
      </c>
      <c r="Y44" s="45">
        <f t="shared" si="67"/>
        <v>1</v>
      </c>
      <c r="Z44" s="9">
        <f t="shared" si="68"/>
        <v>640433.33334000001</v>
      </c>
      <c r="AA44" s="46">
        <f t="shared" si="69"/>
        <v>6.2535237382227837E-3</v>
      </c>
      <c r="AB44" s="12">
        <f t="shared" si="70"/>
        <v>2.9109001625462212E-2</v>
      </c>
      <c r="AC44" s="44" t="str">
        <f>_xll.BDP($C44&amp;" CORP",AC$5)</f>
        <v>CXO     US</v>
      </c>
      <c r="AD44" s="44" t="str">
        <f>_xll.BDP($C44&amp;" CORP",AD$6)</f>
        <v>CXO</v>
      </c>
      <c r="AE44" s="44">
        <f>_xll.BDP($AC44&amp;" EQUITY",AE$5)/1000000</f>
        <v>9086.1337890625</v>
      </c>
      <c r="AF44" s="44">
        <f>_xll.BDP($AD44&amp;" EQUITY",AF$5)/1000000</f>
        <v>9086.1337890625</v>
      </c>
      <c r="AG44" s="2">
        <f t="shared" si="71"/>
        <v>9086.1337890625</v>
      </c>
      <c r="AH44" s="102">
        <v>6.6E-3</v>
      </c>
      <c r="AI44" s="102">
        <f>SUMIF('462'!$B:$B,$E44,'462'!$K:$K)/100</f>
        <v>8.8315600000000005E-3</v>
      </c>
      <c r="AJ44" s="92">
        <f t="shared" si="17"/>
        <v>-2.2315600000000005E-3</v>
      </c>
      <c r="AK44" s="13">
        <f t="shared" si="72"/>
        <v>0</v>
      </c>
      <c r="AL44" s="13">
        <f t="shared" si="61"/>
        <v>0</v>
      </c>
      <c r="AM44" s="13">
        <f t="shared" si="61"/>
        <v>0</v>
      </c>
      <c r="AN44" s="13">
        <f t="shared" si="61"/>
        <v>0</v>
      </c>
      <c r="AO44" s="13">
        <f t="shared" si="61"/>
        <v>0</v>
      </c>
      <c r="AP44" s="13">
        <f t="shared" si="61"/>
        <v>0</v>
      </c>
      <c r="AQ44" s="13">
        <f t="shared" si="61"/>
        <v>0</v>
      </c>
      <c r="AR44" s="13">
        <f t="shared" si="61"/>
        <v>6.2535237382227837E-3</v>
      </c>
      <c r="AS44" s="13">
        <f t="shared" si="61"/>
        <v>0</v>
      </c>
      <c r="AT44" s="13">
        <f t="shared" si="61"/>
        <v>0</v>
      </c>
      <c r="AU44" s="13">
        <f t="shared" si="73"/>
        <v>0</v>
      </c>
      <c r="AV44" s="12">
        <f t="shared" si="74"/>
        <v>0</v>
      </c>
      <c r="AX44" s="13">
        <f t="shared" si="62"/>
        <v>0</v>
      </c>
      <c r="AY44" s="13">
        <f t="shared" si="62"/>
        <v>0</v>
      </c>
      <c r="AZ44" s="13">
        <f t="shared" si="62"/>
        <v>0</v>
      </c>
      <c r="BA44" s="13">
        <f t="shared" si="62"/>
        <v>0</v>
      </c>
      <c r="BB44" s="13">
        <f t="shared" si="62"/>
        <v>6.2535237382227837E-3</v>
      </c>
      <c r="BC44" s="13">
        <f t="shared" si="62"/>
        <v>0</v>
      </c>
      <c r="BD44" s="13">
        <f t="shared" si="62"/>
        <v>0</v>
      </c>
      <c r="BE44" s="13">
        <f t="shared" si="62"/>
        <v>0</v>
      </c>
      <c r="BF44" s="13">
        <f t="shared" si="62"/>
        <v>0</v>
      </c>
      <c r="BG44" s="13">
        <f t="shared" si="62"/>
        <v>0</v>
      </c>
      <c r="BH44" s="13">
        <f t="shared" si="75"/>
        <v>0</v>
      </c>
      <c r="BI44" s="12">
        <f t="shared" si="76"/>
        <v>0</v>
      </c>
      <c r="BK44" s="1">
        <f t="shared" si="77"/>
        <v>0</v>
      </c>
      <c r="BL44" s="1">
        <f t="shared" ref="BL44:BU45" si="83">IF(AND($P44&gt;BK$6,$P44&lt;=BL$6),$AA44,0)</f>
        <v>0</v>
      </c>
      <c r="BM44" s="1">
        <f t="shared" si="83"/>
        <v>0</v>
      </c>
      <c r="BN44" s="1">
        <f t="shared" si="83"/>
        <v>6.2535237382227837E-3</v>
      </c>
      <c r="BO44" s="1">
        <f t="shared" si="83"/>
        <v>0</v>
      </c>
      <c r="BP44" s="1">
        <f t="shared" si="83"/>
        <v>0</v>
      </c>
      <c r="BQ44" s="1">
        <f t="shared" si="83"/>
        <v>0</v>
      </c>
      <c r="BR44" s="1">
        <f t="shared" si="83"/>
        <v>0</v>
      </c>
      <c r="BS44" s="1">
        <f t="shared" si="83"/>
        <v>0</v>
      </c>
      <c r="BT44" s="1">
        <f t="shared" si="83"/>
        <v>0</v>
      </c>
      <c r="BU44" s="1">
        <f t="shared" si="83"/>
        <v>0</v>
      </c>
    </row>
    <row r="45" spans="1:73" x14ac:dyDescent="0.2">
      <c r="A45" s="65">
        <v>37</v>
      </c>
      <c r="B45" s="2">
        <f t="shared" ref="B45" si="84">D45/1000</f>
        <v>600.00099999999998</v>
      </c>
      <c r="C45" s="150" t="s">
        <v>6859</v>
      </c>
      <c r="D45" s="1">
        <v>600001</v>
      </c>
      <c r="E45" s="1" t="str">
        <f>_xll.BDP($C45&amp;" CORP",E$6)</f>
        <v>CYH</v>
      </c>
      <c r="F45" s="1" t="str">
        <f>_xll.BDP($C45&amp;" CORP",F$6)</f>
        <v>CHS/COMMUNITY HEALTH SYS</v>
      </c>
      <c r="G45" s="1" t="str">
        <f>_xll.BDP($C45&amp;" CORP",G$6)</f>
        <v>USD</v>
      </c>
      <c r="H45" s="1" t="str">
        <f>_xll.BDP($C45&amp;" CORP",H$5)</f>
        <v>US</v>
      </c>
      <c r="I45" s="5">
        <f>_xll.BDP($C45&amp;" CORP",I$6)</f>
        <v>7.125</v>
      </c>
      <c r="J45" s="6" t="str">
        <f>_xll.BDP($C45&amp;" CORP",J$6)</f>
        <v>7/15/2020</v>
      </c>
      <c r="K45" s="7" t="str">
        <f>_xll.BDP($C45&amp;" CORP",K$5)</f>
        <v>B3</v>
      </c>
      <c r="L45" s="7" t="str">
        <f>_xll.BDP($C45&amp;" CORP",L$5)</f>
        <v>B</v>
      </c>
      <c r="M45" s="7" t="str">
        <f>IF(ISNA(_xll.BDP($C45&amp;" CORP",M$5)),"",_xll.BDP($C45&amp;" CORP",M$5))</f>
        <v>B</v>
      </c>
      <c r="N45" s="44">
        <f t="shared" ref="N45" si="85">AG45</f>
        <v>4143.650390625</v>
      </c>
      <c r="O45" s="49">
        <f>_xll.BDP($C45&amp;" CORP",O$5)</f>
        <v>112.05</v>
      </c>
      <c r="P45" s="13">
        <f>_xll.BDP($C45&amp;" CORP",P$5,"PX_BID",$O45)/100</f>
        <v>4.117444E-2</v>
      </c>
      <c r="Q45" s="2">
        <f>_xll.BDP($C45&amp;" CORP",Q$5,"PX_BID",$O45)</f>
        <v>376.79986572265625</v>
      </c>
      <c r="R45" s="12">
        <f>_xll.BDP($C45&amp;" CORP",R$5,"PX_BID",$O45)</f>
        <v>2.8275677864710698</v>
      </c>
      <c r="S45" s="12">
        <f>_xll.BDP($C45&amp;" CORP",S$5,"PX_BID",$O45)</f>
        <v>-0.81364354703499053</v>
      </c>
      <c r="T45" s="12">
        <f>_xll.BDP($C45&amp;" CORP",T$5,"PX_BID",$O45)</f>
        <v>9.9460042730038264E-2</v>
      </c>
      <c r="U45" s="6" t="str">
        <f>_xll.BDP($C45&amp;" CORP",U$5)</f>
        <v>7/15/2016</v>
      </c>
      <c r="V45" s="6">
        <f>_xll.BDP($C45&amp;" CORP",V$5)</f>
        <v>103.563</v>
      </c>
      <c r="W45" s="45">
        <f>_xll.BDP($C45&amp;" CORP",W$6)</f>
        <v>2.1375000000000002</v>
      </c>
      <c r="X45" s="45">
        <f t="shared" ref="X45" si="86">O45+W45</f>
        <v>114.1875</v>
      </c>
      <c r="Y45" s="45">
        <f t="shared" ref="Y45" si="87">IF($G45="EUR",G$1,IF($G45="GBP",G$2,1))</f>
        <v>1</v>
      </c>
      <c r="Z45" s="9">
        <f t="shared" ref="Z45" si="88">(B45*1000)*(X45/100)*Y45</f>
        <v>685126.14187499997</v>
      </c>
      <c r="AA45" s="46">
        <f t="shared" si="69"/>
        <v>6.6899275363259819E-3</v>
      </c>
      <c r="AB45" s="12">
        <f t="shared" ref="AB45" si="89">AA45*R45</f>
        <v>1.8916223595541112E-2</v>
      </c>
      <c r="AC45" s="44" t="str">
        <f>_xll.BDP($C45&amp;" CORP",AC$5)</f>
        <v>104108Z US</v>
      </c>
      <c r="AD45" s="44" t="str">
        <f>_xll.BDP($C45&amp;" CORP",AD$6)</f>
        <v>CYH</v>
      </c>
      <c r="AE45" s="44" t="e">
        <f>_xll.BDP($AC45&amp;" EQUITY",AE$5)/1000000</f>
        <v>#VALUE!</v>
      </c>
      <c r="AF45" s="44">
        <f>_xll.BDP($AD45&amp;" EQUITY",AF$5)/1000000</f>
        <v>4143.650390625</v>
      </c>
      <c r="AG45" s="2">
        <f t="shared" ref="AG45" si="90">IF(ISERR(AE45),IF(ISERR(AF45),0,AF45),AE45)</f>
        <v>4143.650390625</v>
      </c>
      <c r="AH45" s="102">
        <v>6.4999999999999997E-3</v>
      </c>
      <c r="AI45" s="102">
        <f>SUMIF('462'!$B:$B,$E45,'462'!$K:$K)/100</f>
        <v>0</v>
      </c>
      <c r="AJ45" s="92">
        <f t="shared" si="17"/>
        <v>6.4999999999999997E-3</v>
      </c>
      <c r="AK45" s="13">
        <f t="shared" si="72"/>
        <v>0</v>
      </c>
      <c r="AL45" s="13">
        <f t="shared" si="61"/>
        <v>0</v>
      </c>
      <c r="AM45" s="13">
        <f t="shared" si="61"/>
        <v>0</v>
      </c>
      <c r="AN45" s="13">
        <f t="shared" si="61"/>
        <v>0</v>
      </c>
      <c r="AO45" s="13">
        <f t="shared" si="61"/>
        <v>0</v>
      </c>
      <c r="AP45" s="13">
        <f t="shared" si="61"/>
        <v>0</v>
      </c>
      <c r="AQ45" s="13">
        <f t="shared" si="61"/>
        <v>0</v>
      </c>
      <c r="AR45" s="13">
        <f t="shared" si="61"/>
        <v>0</v>
      </c>
      <c r="AS45" s="13">
        <f t="shared" si="61"/>
        <v>0</v>
      </c>
      <c r="AT45" s="13">
        <f t="shared" si="61"/>
        <v>6.6899275363259819E-3</v>
      </c>
      <c r="AU45" s="13">
        <f t="shared" si="73"/>
        <v>0</v>
      </c>
      <c r="AV45" s="12">
        <f t="shared" ref="AV45" si="91">SUM(AK45:AU45)-AA45</f>
        <v>0</v>
      </c>
      <c r="AX45" s="13">
        <f t="shared" si="62"/>
        <v>0</v>
      </c>
      <c r="AY45" s="13">
        <f t="shared" si="62"/>
        <v>0</v>
      </c>
      <c r="AZ45" s="13">
        <f t="shared" si="62"/>
        <v>0</v>
      </c>
      <c r="BA45" s="13">
        <f t="shared" si="62"/>
        <v>0</v>
      </c>
      <c r="BB45" s="13">
        <f t="shared" si="62"/>
        <v>0</v>
      </c>
      <c r="BC45" s="13">
        <f t="shared" si="62"/>
        <v>0</v>
      </c>
      <c r="BD45" s="13">
        <f t="shared" si="62"/>
        <v>0</v>
      </c>
      <c r="BE45" s="13">
        <f t="shared" si="62"/>
        <v>0</v>
      </c>
      <c r="BF45" s="13">
        <f t="shared" si="62"/>
        <v>6.6899275363259819E-3</v>
      </c>
      <c r="BG45" s="13">
        <f t="shared" si="62"/>
        <v>0</v>
      </c>
      <c r="BH45" s="13">
        <f t="shared" si="75"/>
        <v>0</v>
      </c>
      <c r="BI45" s="12">
        <f t="shared" ref="BI45" si="92">SUM(AX45:BH45)-AA45</f>
        <v>0</v>
      </c>
      <c r="BK45" s="1">
        <f t="shared" si="77"/>
        <v>0</v>
      </c>
      <c r="BL45" s="1">
        <f t="shared" si="83"/>
        <v>0</v>
      </c>
      <c r="BM45" s="1">
        <f t="shared" si="83"/>
        <v>0</v>
      </c>
      <c r="BN45" s="1">
        <f t="shared" si="83"/>
        <v>6.6899275363259819E-3</v>
      </c>
      <c r="BO45" s="1">
        <f t="shared" si="83"/>
        <v>0</v>
      </c>
      <c r="BP45" s="1">
        <f t="shared" si="83"/>
        <v>0</v>
      </c>
      <c r="BQ45" s="1">
        <f t="shared" si="83"/>
        <v>0</v>
      </c>
      <c r="BR45" s="1">
        <f t="shared" si="83"/>
        <v>0</v>
      </c>
      <c r="BS45" s="1">
        <f t="shared" si="83"/>
        <v>0</v>
      </c>
      <c r="BT45" s="1">
        <f t="shared" si="83"/>
        <v>0</v>
      </c>
      <c r="BU45" s="1">
        <f t="shared" si="83"/>
        <v>0</v>
      </c>
    </row>
    <row r="46" spans="1:73" x14ac:dyDescent="0.2">
      <c r="A46" s="65">
        <v>37</v>
      </c>
      <c r="B46" s="2">
        <f t="shared" si="82"/>
        <v>1600</v>
      </c>
      <c r="C46" s="150" t="s">
        <v>6833</v>
      </c>
      <c r="D46" s="1">
        <v>1600000</v>
      </c>
      <c r="E46" s="1" t="str">
        <f>_xll.BDP($C46&amp;" CORP",E$6)</f>
        <v>CZR</v>
      </c>
      <c r="F46" s="1" t="str">
        <f>_xll.BDP($C46&amp;" CORP",F$6)</f>
        <v>CAESARS OPERATING ESCROW</v>
      </c>
      <c r="G46" s="1" t="str">
        <f>_xll.BDP($C46&amp;" CORP",G$6)</f>
        <v>USD</v>
      </c>
      <c r="H46" s="1" t="str">
        <f>_xll.BDP($C46&amp;" CORP",H$5)</f>
        <v>US</v>
      </c>
      <c r="I46" s="5">
        <f>_xll.BDP($C46&amp;" CORP",I$6)</f>
        <v>9</v>
      </c>
      <c r="J46" s="6" t="str">
        <f>_xll.BDP($C46&amp;" CORP",J$6)</f>
        <v>2/15/2020</v>
      </c>
      <c r="K46" s="7" t="str">
        <f>_xll.BDP($C46&amp;" CORP",K$5)</f>
        <v>B3</v>
      </c>
      <c r="L46" s="7" t="str">
        <f>_xll.BDP($C46&amp;" CORP",L$5)</f>
        <v>B</v>
      </c>
      <c r="M46" s="7" t="str">
        <f>IF(ISNA(_xll.BDP($C46&amp;" CORP",M$5)),"",_xll.BDP($C46&amp;" CORP",M$5))</f>
        <v>CCC+</v>
      </c>
      <c r="N46" s="44">
        <f t="shared" si="65"/>
        <v>1963.1719970703125</v>
      </c>
      <c r="O46" s="49">
        <f>_xll.BDP($C46&amp;" CORP",O$5)</f>
        <v>97.75</v>
      </c>
      <c r="P46" s="13">
        <f>_xll.BDP($C46&amp;" CORP",P$5,"PX_BID",$O46)/100</f>
        <v>9.4516594000000009E-2</v>
      </c>
      <c r="Q46" s="2">
        <f>_xll.BDP($C46&amp;" CORP",Q$5,"PX_BID",$O46)</f>
        <v>840.53411865234375</v>
      </c>
      <c r="R46" s="12">
        <f>_xll.BDP($C46&amp;" CORP",R$5,"PX_BID",$O46)</f>
        <v>4.8725336807987745</v>
      </c>
      <c r="S46" s="12">
        <f>_xll.BDP($C46&amp;" CORP",S$5,"PX_BID",$O46)</f>
        <v>0.27356165800077054</v>
      </c>
      <c r="T46" s="12">
        <f>_xll.BDP($C46&amp;" CORP",T$5,"PX_BID",$O46)</f>
        <v>0.30726537802689752</v>
      </c>
      <c r="U46" s="6" t="str">
        <f>_xll.BDP($C46&amp;" CORP",U$5)</f>
        <v>2/15/2016</v>
      </c>
      <c r="V46" s="6">
        <f>_xll.BDP($C46&amp;" CORP",V$5)</f>
        <v>104.50000000000001</v>
      </c>
      <c r="W46" s="45">
        <f>_xll.BDP($C46&amp;" CORP",W$6)</f>
        <v>1.95</v>
      </c>
      <c r="X46" s="45">
        <f t="shared" si="66"/>
        <v>99.7</v>
      </c>
      <c r="Y46" s="45">
        <f t="shared" si="67"/>
        <v>1</v>
      </c>
      <c r="Z46" s="9">
        <f t="shared" si="68"/>
        <v>1595200</v>
      </c>
      <c r="AA46" s="46">
        <f t="shared" si="69"/>
        <v>1.5576361422644784E-2</v>
      </c>
      <c r="AB46" s="12">
        <f t="shared" si="70"/>
        <v>7.5896345656131431E-2</v>
      </c>
      <c r="AC46" s="44" t="str">
        <f>_xll.BDP($C46&amp;" CORP",AC$5)</f>
        <v>0751199D US</v>
      </c>
      <c r="AD46" s="44" t="str">
        <f>_xll.BDP($C46&amp;" CORP",AD$6)</f>
        <v>CZR</v>
      </c>
      <c r="AE46" s="44" t="e">
        <f>_xll.BDP($AC46&amp;" EQUITY",AE$5)/1000000</f>
        <v>#VALUE!</v>
      </c>
      <c r="AF46" s="44">
        <f>_xll.BDP($AD46&amp;" EQUITY",AF$5)/1000000</f>
        <v>1963.1719970703125</v>
      </c>
      <c r="AG46" s="2">
        <f t="shared" si="71"/>
        <v>1963.1719970703125</v>
      </c>
      <c r="AH46" s="102">
        <v>1.15E-2</v>
      </c>
      <c r="AI46" s="102">
        <f>SUMIF('462'!$B:$B,$E46,'462'!$K:$K)/100</f>
        <v>6.8420699999999987E-3</v>
      </c>
      <c r="AJ46" s="92">
        <f t="shared" si="17"/>
        <v>4.6579300000000011E-3</v>
      </c>
      <c r="AK46" s="13">
        <f t="shared" si="72"/>
        <v>0</v>
      </c>
      <c r="AL46" s="13">
        <f t="shared" si="61"/>
        <v>0</v>
      </c>
      <c r="AM46" s="13">
        <f t="shared" si="61"/>
        <v>0</v>
      </c>
      <c r="AN46" s="13">
        <f t="shared" si="61"/>
        <v>0</v>
      </c>
      <c r="AO46" s="13">
        <f t="shared" si="61"/>
        <v>0</v>
      </c>
      <c r="AP46" s="13">
        <f t="shared" si="61"/>
        <v>0</v>
      </c>
      <c r="AQ46" s="13">
        <f t="shared" si="61"/>
        <v>0</v>
      </c>
      <c r="AR46" s="13">
        <f t="shared" si="61"/>
        <v>0</v>
      </c>
      <c r="AS46" s="13">
        <f t="shared" si="61"/>
        <v>0</v>
      </c>
      <c r="AT46" s="13">
        <f t="shared" si="61"/>
        <v>1.5576361422644784E-2</v>
      </c>
      <c r="AU46" s="13">
        <f t="shared" si="73"/>
        <v>0</v>
      </c>
      <c r="AV46" s="12">
        <f t="shared" si="74"/>
        <v>0</v>
      </c>
      <c r="AX46" s="13">
        <f t="shared" si="62"/>
        <v>0</v>
      </c>
      <c r="AY46" s="13">
        <f t="shared" si="62"/>
        <v>0</v>
      </c>
      <c r="AZ46" s="13">
        <f t="shared" si="62"/>
        <v>0</v>
      </c>
      <c r="BA46" s="13">
        <f t="shared" si="62"/>
        <v>0</v>
      </c>
      <c r="BB46" s="13">
        <f t="shared" si="62"/>
        <v>0</v>
      </c>
      <c r="BC46" s="13">
        <f t="shared" si="62"/>
        <v>0</v>
      </c>
      <c r="BD46" s="13">
        <f t="shared" si="62"/>
        <v>0</v>
      </c>
      <c r="BE46" s="13">
        <f t="shared" si="62"/>
        <v>0</v>
      </c>
      <c r="BF46" s="13">
        <f t="shared" si="62"/>
        <v>1.5576361422644784E-2</v>
      </c>
      <c r="BG46" s="13">
        <f t="shared" si="62"/>
        <v>0</v>
      </c>
      <c r="BH46" s="13">
        <f t="shared" si="75"/>
        <v>0</v>
      </c>
      <c r="BI46" s="12">
        <f t="shared" si="76"/>
        <v>0</v>
      </c>
      <c r="BK46" s="1">
        <f t="shared" si="77"/>
        <v>0</v>
      </c>
      <c r="BL46" s="1">
        <f t="shared" ref="BL46:BU46" si="93">IF(AND($P46&gt;BK$6,$P46&lt;=BL$6),$AA46,0)</f>
        <v>0</v>
      </c>
      <c r="BM46" s="1">
        <f t="shared" si="93"/>
        <v>0</v>
      </c>
      <c r="BN46" s="1">
        <f t="shared" si="93"/>
        <v>0</v>
      </c>
      <c r="BO46" s="1">
        <f t="shared" si="93"/>
        <v>0</v>
      </c>
      <c r="BP46" s="1">
        <f t="shared" si="93"/>
        <v>0</v>
      </c>
      <c r="BQ46" s="1">
        <f t="shared" si="93"/>
        <v>0</v>
      </c>
      <c r="BR46" s="1">
        <f t="shared" si="93"/>
        <v>0</v>
      </c>
      <c r="BS46" s="1">
        <f t="shared" si="93"/>
        <v>1.5576361422644784E-2</v>
      </c>
      <c r="BT46" s="1">
        <f t="shared" si="93"/>
        <v>0</v>
      </c>
      <c r="BU46" s="1">
        <f t="shared" si="93"/>
        <v>0</v>
      </c>
    </row>
    <row r="47" spans="1:73" x14ac:dyDescent="0.2">
      <c r="A47" s="65">
        <v>38</v>
      </c>
      <c r="B47" s="2">
        <f t="shared" si="82"/>
        <v>1400</v>
      </c>
      <c r="C47" s="50" t="s">
        <v>118</v>
      </c>
      <c r="D47" s="1">
        <v>1400000</v>
      </c>
      <c r="E47" s="1" t="str">
        <f>_xll.BDP($C47&amp;" CORP",E$6)</f>
        <v>DAL</v>
      </c>
      <c r="F47" s="1" t="str">
        <f>_xll.BDP($C47&amp;" CORP",F$6)</f>
        <v>DELTA AIR LINES 2002-1G1</v>
      </c>
      <c r="G47" s="1" t="str">
        <f>_xll.BDP($C47&amp;" CORP",G$6)</f>
        <v>USD</v>
      </c>
      <c r="H47" s="1" t="str">
        <f>_xll.BDP($C47&amp;" CORP",H$5)</f>
        <v>US</v>
      </c>
      <c r="I47" s="5">
        <f>_xll.BDP($C47&amp;" CORP",I$6)</f>
        <v>6.718</v>
      </c>
      <c r="J47" s="6" t="str">
        <f>_xll.BDP($C47&amp;" CORP",J$6)</f>
        <v>1/2/2023</v>
      </c>
      <c r="K47" s="7" t="str">
        <f>_xll.BDP($C47&amp;" CORP",K$5)</f>
        <v>Ba1</v>
      </c>
      <c r="L47" s="7" t="str">
        <f>_xll.BDP($C47&amp;" CORP",L$5)</f>
        <v>BBB</v>
      </c>
      <c r="M47" s="7" t="str">
        <f>IF(ISNA(_xll.BDP($C47&amp;" CORP",M$5)),"",_xll.BDP($C47&amp;" CORP",M$5))</f>
        <v>#N/A N/A</v>
      </c>
      <c r="N47" s="44">
        <f t="shared" si="65"/>
        <v>14739.0048828125</v>
      </c>
      <c r="O47" s="49">
        <f>_xll.BDP($C47&amp;" CORP",O$5)</f>
        <v>111.625</v>
      </c>
      <c r="P47" s="13">
        <f>_xll.BDP($C47&amp;" CORP",P$5,"PX_BID",$O47)/100</f>
        <v>5.1730056598006419E-2</v>
      </c>
      <c r="Q47" s="2">
        <f>_xll.BDP($C47&amp;" CORP",Q$5,"PX_BID",$O47)</f>
        <v>354.02401733398438</v>
      </c>
      <c r="R47" s="12">
        <f>_xll.BDP($C47&amp;" CORP",R$5,"PX_BID",$O47)</f>
        <v>7.0807842538550929</v>
      </c>
      <c r="S47" s="12">
        <f>_xll.BDP($C47&amp;" CORP",S$5,"PX_BID",$O47)</f>
        <v>0.3704255595902628</v>
      </c>
      <c r="T47" s="12">
        <f>_xll.BDP($C47&amp;" CORP",T$5,"PX_BID",$O47)</f>
        <v>0.63529038410184391</v>
      </c>
      <c r="U47" s="6" t="str">
        <f>_xll.BDP($C47&amp;" CORP",U$5)</f>
        <v>#N/A Field Not Applicable</v>
      </c>
      <c r="V47" s="6" t="str">
        <f>_xll.BDP($C47&amp;" CORP",V$5)</f>
        <v>#N/A Field Not Applicable</v>
      </c>
      <c r="W47" s="45">
        <f>_xll.BDP($C47&amp;" CORP",W$6)</f>
        <v>2.25799444</v>
      </c>
      <c r="X47" s="45">
        <f t="shared" si="66"/>
        <v>113.88299444</v>
      </c>
      <c r="Y47" s="45">
        <f t="shared" si="67"/>
        <v>1</v>
      </c>
      <c r="Z47" s="9">
        <f t="shared" si="68"/>
        <v>1594361.9221600001</v>
      </c>
      <c r="AA47" s="46">
        <f t="shared" si="69"/>
        <v>1.556817799527759E-2</v>
      </c>
      <c r="AB47" s="12">
        <f t="shared" si="70"/>
        <v>0.1102349096101749</v>
      </c>
      <c r="AC47" s="44" t="str">
        <f>_xll.BDP($C47&amp;" CORP",AC$5)</f>
        <v>DAL     US</v>
      </c>
      <c r="AD47" s="44" t="str">
        <f>_xll.BDP($C47&amp;" CORP",AD$6)</f>
        <v>DAL</v>
      </c>
      <c r="AE47" s="44">
        <f>_xll.BDP($AC47&amp;" EQUITY",AE$5)/1000000</f>
        <v>14739.0048828125</v>
      </c>
      <c r="AF47" s="44">
        <f>_xll.BDP($AD47&amp;" EQUITY",AF$5)/1000000</f>
        <v>14739.0048828125</v>
      </c>
      <c r="AG47" s="2">
        <f t="shared" si="71"/>
        <v>14739.0048828125</v>
      </c>
      <c r="AH47" s="102">
        <v>0.01</v>
      </c>
      <c r="AI47" s="102">
        <f>SUMIF('462'!$B:$B,$E47,'462'!$K:$K)/100</f>
        <v>7.9016699999999995E-3</v>
      </c>
      <c r="AJ47" s="92">
        <f t="shared" si="17"/>
        <v>2.0983300000000007E-3</v>
      </c>
      <c r="AK47" s="13">
        <f t="shared" si="72"/>
        <v>0</v>
      </c>
      <c r="AL47" s="13">
        <f t="shared" si="61"/>
        <v>0</v>
      </c>
      <c r="AM47" s="13">
        <f t="shared" si="61"/>
        <v>0</v>
      </c>
      <c r="AN47" s="13">
        <f t="shared" si="61"/>
        <v>0</v>
      </c>
      <c r="AO47" s="13">
        <f t="shared" si="61"/>
        <v>1.556817799527759E-2</v>
      </c>
      <c r="AP47" s="13">
        <f t="shared" si="61"/>
        <v>0</v>
      </c>
      <c r="AQ47" s="13">
        <f t="shared" si="61"/>
        <v>0</v>
      </c>
      <c r="AR47" s="13">
        <f t="shared" si="61"/>
        <v>0</v>
      </c>
      <c r="AS47" s="13">
        <f t="shared" si="61"/>
        <v>0</v>
      </c>
      <c r="AT47" s="13">
        <f t="shared" si="61"/>
        <v>0</v>
      </c>
      <c r="AU47" s="13">
        <f t="shared" si="73"/>
        <v>0</v>
      </c>
      <c r="AV47" s="12">
        <f t="shared" si="74"/>
        <v>0</v>
      </c>
      <c r="AX47" s="13">
        <f t="shared" si="62"/>
        <v>0</v>
      </c>
      <c r="AY47" s="13">
        <f t="shared" si="62"/>
        <v>0</v>
      </c>
      <c r="AZ47" s="13">
        <f t="shared" si="62"/>
        <v>1.556817799527759E-2</v>
      </c>
      <c r="BA47" s="13">
        <f t="shared" si="62"/>
        <v>0</v>
      </c>
      <c r="BB47" s="13">
        <f t="shared" si="62"/>
        <v>0</v>
      </c>
      <c r="BC47" s="13">
        <f t="shared" si="62"/>
        <v>0</v>
      </c>
      <c r="BD47" s="13">
        <f t="shared" si="62"/>
        <v>0</v>
      </c>
      <c r="BE47" s="13">
        <f t="shared" si="62"/>
        <v>0</v>
      </c>
      <c r="BF47" s="13">
        <f t="shared" si="62"/>
        <v>0</v>
      </c>
      <c r="BG47" s="13">
        <f t="shared" si="62"/>
        <v>0</v>
      </c>
      <c r="BH47" s="13">
        <f t="shared" si="75"/>
        <v>0</v>
      </c>
      <c r="BI47" s="12">
        <f t="shared" si="76"/>
        <v>0</v>
      </c>
      <c r="BK47" s="1">
        <f t="shared" si="77"/>
        <v>0</v>
      </c>
      <c r="BL47" s="1">
        <f t="shared" ref="BL47:BU47" si="94">IF(AND($P47&gt;BK$6,$P47&lt;=BL$6),$AA47,0)</f>
        <v>0</v>
      </c>
      <c r="BM47" s="1">
        <f t="shared" si="94"/>
        <v>0</v>
      </c>
      <c r="BN47" s="1">
        <f t="shared" si="94"/>
        <v>0</v>
      </c>
      <c r="BO47" s="1">
        <f t="shared" si="94"/>
        <v>1.556817799527759E-2</v>
      </c>
      <c r="BP47" s="1">
        <f t="shared" si="94"/>
        <v>0</v>
      </c>
      <c r="BQ47" s="1">
        <f t="shared" si="94"/>
        <v>0</v>
      </c>
      <c r="BR47" s="1">
        <f t="shared" si="94"/>
        <v>0</v>
      </c>
      <c r="BS47" s="1">
        <f t="shared" si="94"/>
        <v>0</v>
      </c>
      <c r="BT47" s="1">
        <f t="shared" si="94"/>
        <v>0</v>
      </c>
      <c r="BU47" s="1">
        <f t="shared" si="94"/>
        <v>0</v>
      </c>
    </row>
    <row r="48" spans="1:73" x14ac:dyDescent="0.2">
      <c r="A48" s="65">
        <v>39</v>
      </c>
      <c r="B48" s="2">
        <f t="shared" si="82"/>
        <v>500</v>
      </c>
      <c r="C48" s="150" t="s">
        <v>6834</v>
      </c>
      <c r="D48" s="1">
        <v>500000</v>
      </c>
      <c r="E48" s="1" t="str">
        <f>_xll.BDP($C48&amp;" CORP",E$6)</f>
        <v>DISH</v>
      </c>
      <c r="F48" s="1" t="str">
        <f>_xll.BDP($C48&amp;" CORP",F$6)</f>
        <v>DISH DBS CORP</v>
      </c>
      <c r="G48" s="1" t="str">
        <f>_xll.BDP($C48&amp;" CORP",G$6)</f>
        <v>USD</v>
      </c>
      <c r="H48" s="1" t="str">
        <f>_xll.BDP($C48&amp;" CORP",H$5)</f>
        <v>US</v>
      </c>
      <c r="I48" s="5">
        <f>_xll.BDP($C48&amp;" CORP",I$6)</f>
        <v>5.875</v>
      </c>
      <c r="J48" s="6" t="str">
        <f>_xll.BDP($C48&amp;" CORP",J$6)</f>
        <v>7/15/2022</v>
      </c>
      <c r="K48" s="7" t="str">
        <f>_xll.BDP($C48&amp;" CORP",K$5)</f>
        <v>Ba2</v>
      </c>
      <c r="L48" s="7" t="str">
        <f>_xll.BDP($C48&amp;" CORP",L$5)</f>
        <v>BB-</v>
      </c>
      <c r="M48" s="7" t="str">
        <f>IF(ISNA(_xll.BDP($C48&amp;" CORP",M$5)),"",_xll.BDP($C48&amp;" CORP",M$5))</f>
        <v>#N/A N/A</v>
      </c>
      <c r="N48" s="44">
        <f t="shared" si="65"/>
        <v>18113.787109375</v>
      </c>
      <c r="O48" s="49">
        <f>_xll.BDP($C48&amp;" CORP",O$5)</f>
        <v>102.25</v>
      </c>
      <c r="P48" s="13">
        <f>_xll.BDP($C48&amp;" CORP",P$5,"PX_BID",$O48)/100</f>
        <v>5.5579346000000002E-2</v>
      </c>
      <c r="Q48" s="2">
        <f>_xll.BDP($C48&amp;" CORP",Q$5,"PX_BID",$O48)</f>
        <v>402.01461791992187</v>
      </c>
      <c r="R48" s="12">
        <f>_xll.BDP($C48&amp;" CORP",R$5,"PX_BID",$O48)</f>
        <v>6.9479515975782693</v>
      </c>
      <c r="S48" s="12">
        <f>_xll.BDP($C48&amp;" CORP",S$5,"PX_BID",$O48)</f>
        <v>0.61909529315441569</v>
      </c>
      <c r="T48" s="12">
        <f>_xll.BDP($C48&amp;" CORP",T$5,"PX_BID",$O48)</f>
        <v>0.60147397919289713</v>
      </c>
      <c r="U48" s="6" t="str">
        <f>_xll.BDP($C48&amp;" CORP",U$5)</f>
        <v>#N/A Field Not Applicable</v>
      </c>
      <c r="V48" s="6" t="str">
        <f>_xll.BDP($C48&amp;" CORP",V$5)</f>
        <v>#N/A Field Not Applicable</v>
      </c>
      <c r="W48" s="45">
        <f>_xll.BDP($C48&amp;" CORP",W$6)</f>
        <v>1.7625</v>
      </c>
      <c r="X48" s="45">
        <f t="shared" si="66"/>
        <v>104.0125</v>
      </c>
      <c r="Y48" s="45">
        <f t="shared" si="67"/>
        <v>1</v>
      </c>
      <c r="Z48" s="9">
        <f t="shared" si="68"/>
        <v>520062.5</v>
      </c>
      <c r="AA48" s="46">
        <f t="shared" si="69"/>
        <v>5.0781603951631166E-3</v>
      </c>
      <c r="AB48" s="12">
        <f t="shared" si="70"/>
        <v>3.5282812630332269E-2</v>
      </c>
      <c r="AC48" s="44" t="str">
        <f>_xll.BDP($C48&amp;" CORP",AC$5)</f>
        <v>56938Z  US</v>
      </c>
      <c r="AD48" s="44" t="str">
        <f>_xll.BDP($C48&amp;" CORP",AD$6)</f>
        <v>DISH</v>
      </c>
      <c r="AE48" s="44" t="e">
        <f>_xll.BDP($AC48&amp;" EQUITY",AE$5)/1000000</f>
        <v>#VALUE!</v>
      </c>
      <c r="AF48" s="44">
        <f>_xll.BDP($AD48&amp;" EQUITY",AF$5)/1000000</f>
        <v>18113.787109375</v>
      </c>
      <c r="AG48" s="2">
        <f t="shared" si="71"/>
        <v>18113.787109375</v>
      </c>
      <c r="AH48" s="102">
        <v>8.0000000000000002E-3</v>
      </c>
      <c r="AI48" s="102">
        <f>SUMIF('462'!$B:$B,$E48,'462'!$K:$K)/100</f>
        <v>6.7525299999999996E-3</v>
      </c>
      <c r="AJ48" s="92">
        <f t="shared" si="17"/>
        <v>1.2474700000000005E-3</v>
      </c>
      <c r="AK48" s="13">
        <f t="shared" si="72"/>
        <v>0</v>
      </c>
      <c r="AL48" s="13">
        <f t="shared" si="61"/>
        <v>0</v>
      </c>
      <c r="AM48" s="13">
        <f t="shared" si="61"/>
        <v>0</v>
      </c>
      <c r="AN48" s="13">
        <f t="shared" si="61"/>
        <v>0</v>
      </c>
      <c r="AO48" s="13">
        <f t="shared" si="61"/>
        <v>0</v>
      </c>
      <c r="AP48" s="13">
        <f t="shared" si="61"/>
        <v>5.0781603951631166E-3</v>
      </c>
      <c r="AQ48" s="13">
        <f t="shared" si="61"/>
        <v>0</v>
      </c>
      <c r="AR48" s="13">
        <f t="shared" si="61"/>
        <v>0</v>
      </c>
      <c r="AS48" s="13">
        <f t="shared" si="61"/>
        <v>0</v>
      </c>
      <c r="AT48" s="13">
        <f t="shared" si="61"/>
        <v>0</v>
      </c>
      <c r="AU48" s="13">
        <f t="shared" si="73"/>
        <v>0</v>
      </c>
      <c r="AV48" s="12">
        <f t="shared" si="74"/>
        <v>0</v>
      </c>
      <c r="AX48" s="13">
        <f t="shared" si="62"/>
        <v>0</v>
      </c>
      <c r="AY48" s="13">
        <f t="shared" si="62"/>
        <v>0</v>
      </c>
      <c r="AZ48" s="13">
        <f t="shared" si="62"/>
        <v>0</v>
      </c>
      <c r="BA48" s="13">
        <f t="shared" si="62"/>
        <v>0</v>
      </c>
      <c r="BB48" s="13">
        <f t="shared" si="62"/>
        <v>0</v>
      </c>
      <c r="BC48" s="13">
        <f t="shared" si="62"/>
        <v>0</v>
      </c>
      <c r="BD48" s="13">
        <f t="shared" si="62"/>
        <v>5.0781603951631166E-3</v>
      </c>
      <c r="BE48" s="13">
        <f t="shared" si="62"/>
        <v>0</v>
      </c>
      <c r="BF48" s="13">
        <f t="shared" si="62"/>
        <v>0</v>
      </c>
      <c r="BG48" s="13">
        <f t="shared" si="62"/>
        <v>0</v>
      </c>
      <c r="BH48" s="13">
        <f t="shared" si="75"/>
        <v>0</v>
      </c>
      <c r="BI48" s="12">
        <f t="shared" si="76"/>
        <v>0</v>
      </c>
      <c r="BK48" s="1">
        <f t="shared" si="77"/>
        <v>0</v>
      </c>
      <c r="BL48" s="1">
        <f t="shared" ref="BL48:BU48" si="95">IF(AND($P48&gt;BK$6,$P48&lt;=BL$6),$AA48,0)</f>
        <v>0</v>
      </c>
      <c r="BM48" s="1">
        <f t="shared" si="95"/>
        <v>0</v>
      </c>
      <c r="BN48" s="1">
        <f t="shared" si="95"/>
        <v>0</v>
      </c>
      <c r="BO48" s="1">
        <f t="shared" si="95"/>
        <v>5.0781603951631166E-3</v>
      </c>
      <c r="BP48" s="1">
        <f t="shared" si="95"/>
        <v>0</v>
      </c>
      <c r="BQ48" s="1">
        <f t="shared" si="95"/>
        <v>0</v>
      </c>
      <c r="BR48" s="1">
        <f t="shared" si="95"/>
        <v>0</v>
      </c>
      <c r="BS48" s="1">
        <f t="shared" si="95"/>
        <v>0</v>
      </c>
      <c r="BT48" s="1">
        <f t="shared" si="95"/>
        <v>0</v>
      </c>
      <c r="BU48" s="1">
        <f t="shared" si="95"/>
        <v>0</v>
      </c>
    </row>
    <row r="49" spans="1:73" x14ac:dyDescent="0.2">
      <c r="A49" s="65">
        <v>40</v>
      </c>
      <c r="B49" s="2">
        <f t="shared" si="82"/>
        <v>600</v>
      </c>
      <c r="C49" s="1" t="s">
        <v>120</v>
      </c>
      <c r="D49" s="1">
        <v>600000</v>
      </c>
      <c r="E49" s="1" t="str">
        <f>_xll.BDP($C49&amp;" CORP",E$6)</f>
        <v>DNR</v>
      </c>
      <c r="F49" s="1" t="str">
        <f>_xll.BDP($C49&amp;" CORP",F$6)</f>
        <v>DENBURY RESOURCES INC</v>
      </c>
      <c r="G49" s="1" t="str">
        <f>_xll.BDP($C49&amp;" CORP",G$6)</f>
        <v>USD</v>
      </c>
      <c r="H49" s="1" t="str">
        <f>_xll.BDP($C49&amp;" CORP",H$5)</f>
        <v>US</v>
      </c>
      <c r="I49" s="5">
        <f>_xll.BDP($C49&amp;" CORP",I$6)</f>
        <v>6.375</v>
      </c>
      <c r="J49" s="6" t="str">
        <f>_xll.BDP($C49&amp;" CORP",J$6)</f>
        <v>8/15/2021</v>
      </c>
      <c r="K49" s="7" t="str">
        <f>_xll.BDP($C49&amp;" CORP",K$5)</f>
        <v>B1</v>
      </c>
      <c r="L49" s="7" t="str">
        <f>_xll.BDP($C49&amp;" CORP",L$5)</f>
        <v>BB</v>
      </c>
      <c r="M49" s="7" t="str">
        <f>IF(ISNA(_xll.BDP($C49&amp;" CORP",M$5)),"",_xll.BDP($C49&amp;" CORP",M$5))</f>
        <v>#N/A N/A</v>
      </c>
      <c r="N49" s="44">
        <f t="shared" si="65"/>
        <v>6640.1650390625</v>
      </c>
      <c r="O49" s="49">
        <f>_xll.BDP($C49&amp;" CORP",O$5)</f>
        <v>111.5</v>
      </c>
      <c r="P49" s="13">
        <f>_xll.BDP($C49&amp;" CORP",P$5,"PX_BID",$O49)/100</f>
        <v>3.5548362999999999E-2</v>
      </c>
      <c r="Q49" s="2">
        <f>_xll.BDP($C49&amp;" CORP",Q$5,"PX_BID",$O49)</f>
        <v>319.05184936523437</v>
      </c>
      <c r="R49" s="12">
        <f>_xll.BDP($C49&amp;" CORP",R$5,"PX_BID",$O49)</f>
        <v>2.945820493696325</v>
      </c>
      <c r="S49" s="12">
        <f>_xll.BDP($C49&amp;" CORP",S$5,"PX_BID",$O49)</f>
        <v>-0.91289268626484588</v>
      </c>
      <c r="T49" s="12">
        <f>_xll.BDP($C49&amp;" CORP",T$5,"PX_BID",$O49)</f>
        <v>0.10648337106237457</v>
      </c>
      <c r="U49" s="6" t="str">
        <f>_xll.BDP($C49&amp;" CORP",U$5)</f>
        <v>8/15/2016</v>
      </c>
      <c r="V49" s="6">
        <f>_xll.BDP($C49&amp;" CORP",V$5)</f>
        <v>103.188</v>
      </c>
      <c r="W49" s="45">
        <f>_xll.BDP($C49&amp;" CORP",W$6)</f>
        <v>1.3812500000000001</v>
      </c>
      <c r="X49" s="45">
        <f t="shared" si="66"/>
        <v>112.88124999999999</v>
      </c>
      <c r="Y49" s="45">
        <f t="shared" si="67"/>
        <v>1</v>
      </c>
      <c r="Z49" s="9">
        <f t="shared" si="68"/>
        <v>677287.5</v>
      </c>
      <c r="AA49" s="46">
        <f t="shared" si="69"/>
        <v>6.6133869652955923E-3</v>
      </c>
      <c r="AB49" s="12">
        <f t="shared" si="70"/>
        <v>1.9481850855111903E-2</v>
      </c>
      <c r="AC49" s="44" t="str">
        <f>_xll.BDP($C49&amp;" CORP",AC$5)</f>
        <v>DNR     US</v>
      </c>
      <c r="AD49" s="44" t="str">
        <f>_xll.BDP($C49&amp;" CORP",AD$6)</f>
        <v>DNR</v>
      </c>
      <c r="AE49" s="44">
        <f>_xll.BDP($AC49&amp;" EQUITY",AE$5)/1000000</f>
        <v>6640.1650390625</v>
      </c>
      <c r="AF49" s="44">
        <f>_xll.BDP($AD49&amp;" EQUITY",AF$5)/1000000</f>
        <v>6640.1650390625</v>
      </c>
      <c r="AG49" s="2">
        <f t="shared" si="71"/>
        <v>6640.1650390625</v>
      </c>
      <c r="AH49" s="102">
        <v>6.6E-3</v>
      </c>
      <c r="AI49" s="102">
        <f>SUMIF('462'!$B:$B,$E49,'462'!$K:$K)/100</f>
        <v>0</v>
      </c>
      <c r="AJ49" s="92">
        <f t="shared" si="17"/>
        <v>6.6E-3</v>
      </c>
      <c r="AK49" s="13">
        <f t="shared" si="72"/>
        <v>0</v>
      </c>
      <c r="AL49" s="13">
        <f t="shared" ref="AL49:AT59" si="96">IF($K49=AL$6,$AA49,0)</f>
        <v>0</v>
      </c>
      <c r="AM49" s="13">
        <f t="shared" si="96"/>
        <v>0</v>
      </c>
      <c r="AN49" s="13">
        <f t="shared" si="96"/>
        <v>0</v>
      </c>
      <c r="AO49" s="13">
        <f t="shared" si="96"/>
        <v>0</v>
      </c>
      <c r="AP49" s="13">
        <f t="shared" si="96"/>
        <v>0</v>
      </c>
      <c r="AQ49" s="13">
        <f t="shared" si="96"/>
        <v>0</v>
      </c>
      <c r="AR49" s="13">
        <f t="shared" si="96"/>
        <v>6.6133869652955923E-3</v>
      </c>
      <c r="AS49" s="13">
        <f t="shared" si="96"/>
        <v>0</v>
      </c>
      <c r="AT49" s="13">
        <f t="shared" si="96"/>
        <v>0</v>
      </c>
      <c r="AU49" s="13">
        <f t="shared" si="73"/>
        <v>0</v>
      </c>
      <c r="AV49" s="12">
        <f t="shared" si="74"/>
        <v>0</v>
      </c>
      <c r="AX49" s="13">
        <f t="shared" ref="AX49:BG59" si="97">IF($L49=AX$6,$AA49,0)</f>
        <v>0</v>
      </c>
      <c r="AY49" s="13">
        <f t="shared" si="97"/>
        <v>0</v>
      </c>
      <c r="AZ49" s="13">
        <f t="shared" si="97"/>
        <v>0</v>
      </c>
      <c r="BA49" s="13">
        <f t="shared" si="97"/>
        <v>0</v>
      </c>
      <c r="BB49" s="13">
        <f t="shared" si="97"/>
        <v>0</v>
      </c>
      <c r="BC49" s="13">
        <f t="shared" si="97"/>
        <v>6.6133869652955923E-3</v>
      </c>
      <c r="BD49" s="13">
        <f t="shared" si="97"/>
        <v>0</v>
      </c>
      <c r="BE49" s="13">
        <f t="shared" si="97"/>
        <v>0</v>
      </c>
      <c r="BF49" s="13">
        <f t="shared" si="97"/>
        <v>0</v>
      </c>
      <c r="BG49" s="13">
        <f t="shared" si="97"/>
        <v>0</v>
      </c>
      <c r="BH49" s="13">
        <f t="shared" si="75"/>
        <v>0</v>
      </c>
      <c r="BI49" s="12">
        <f t="shared" si="76"/>
        <v>0</v>
      </c>
      <c r="BK49" s="1">
        <f t="shared" si="77"/>
        <v>0</v>
      </c>
      <c r="BL49" s="1">
        <f t="shared" ref="BL49:BU49" si="98">IF(AND($P49&gt;BK$6,$P49&lt;=BL$6),$AA49,0)</f>
        <v>0</v>
      </c>
      <c r="BM49" s="1">
        <f t="shared" si="98"/>
        <v>6.6133869652955923E-3</v>
      </c>
      <c r="BN49" s="1">
        <f t="shared" si="98"/>
        <v>0</v>
      </c>
      <c r="BO49" s="1">
        <f t="shared" si="98"/>
        <v>0</v>
      </c>
      <c r="BP49" s="1">
        <f t="shared" si="98"/>
        <v>0</v>
      </c>
      <c r="BQ49" s="1">
        <f t="shared" si="98"/>
        <v>0</v>
      </c>
      <c r="BR49" s="1">
        <f t="shared" si="98"/>
        <v>0</v>
      </c>
      <c r="BS49" s="1">
        <f t="shared" si="98"/>
        <v>0</v>
      </c>
      <c r="BT49" s="1">
        <f t="shared" si="98"/>
        <v>0</v>
      </c>
      <c r="BU49" s="1">
        <f t="shared" si="98"/>
        <v>0</v>
      </c>
    </row>
    <row r="50" spans="1:73" x14ac:dyDescent="0.2">
      <c r="A50" s="65">
        <v>41</v>
      </c>
      <c r="B50" s="2">
        <f t="shared" ref="B50" si="99">D50/1000</f>
        <v>600.00099999999998</v>
      </c>
      <c r="C50" s="1" t="s">
        <v>6864</v>
      </c>
      <c r="D50" s="1">
        <v>600001</v>
      </c>
      <c r="E50" s="1" t="str">
        <f>_xll.BDP($C50&amp;" CORP",E$6)</f>
        <v>DVA</v>
      </c>
      <c r="F50" s="1" t="str">
        <f>_xll.BDP($C50&amp;" CORP",F$6)</f>
        <v>DAVITA HEALTHCARE PARTNE</v>
      </c>
      <c r="G50" s="1" t="str">
        <f>_xll.BDP($C50&amp;" CORP",G$6)</f>
        <v>USD</v>
      </c>
      <c r="H50" s="1" t="str">
        <f>_xll.BDP($C50&amp;" CORP",H$5)</f>
        <v>US</v>
      </c>
      <c r="I50" s="5">
        <f>_xll.BDP($C50&amp;" CORP",I$6)</f>
        <v>5.75</v>
      </c>
      <c r="J50" s="6" t="str">
        <f>_xll.BDP($C50&amp;" CORP",J$6)</f>
        <v>8/15/2022</v>
      </c>
      <c r="K50" s="7" t="str">
        <f>_xll.BDP($C50&amp;" CORP",K$5)</f>
        <v>B2</v>
      </c>
      <c r="L50" s="7" t="str">
        <f>_xll.BDP($C50&amp;" CORP",L$5)</f>
        <v>B</v>
      </c>
      <c r="M50" s="7" t="str">
        <f>IF(ISNA(_xll.BDP($C50&amp;" CORP",M$5)),"",_xll.BDP($C50&amp;" CORP",M$5))</f>
        <v>#N/A N/A</v>
      </c>
      <c r="N50" s="44">
        <f t="shared" ref="N50" si="100">AG50</f>
        <v>12472.2099609375</v>
      </c>
      <c r="O50" s="49">
        <f>_xll.BDP($C50&amp;" CORP",O$5)</f>
        <v>107.25</v>
      </c>
      <c r="P50" s="13">
        <f>_xll.BDP($C50&amp;" CORP",P$5,"PX_BID",$O50)/100</f>
        <v>4.4850029999999999E-2</v>
      </c>
      <c r="Q50" s="2">
        <f>_xll.BDP($C50&amp;" CORP",Q$5,"PX_BID",$O50)</f>
        <v>394.55734252929687</v>
      </c>
      <c r="R50" s="12">
        <f>_xll.BDP($C50&amp;" CORP",R$5,"PX_BID",$O50)</f>
        <v>3.7515152219574301</v>
      </c>
      <c r="S50" s="12">
        <f>_xll.BDP($C50&amp;" CORP",S$5,"PX_BID",$O50)</f>
        <v>-0.10675799179330928</v>
      </c>
      <c r="T50" s="12">
        <f>_xll.BDP($C50&amp;" CORP",T$5,"PX_BID",$O50)</f>
        <v>0.16948406981207373</v>
      </c>
      <c r="U50" s="6" t="str">
        <f>_xll.BDP($C50&amp;" CORP",U$5)</f>
        <v>8/15/2017</v>
      </c>
      <c r="V50" s="6">
        <f>_xll.BDP($C50&amp;" CORP",V$5)</f>
        <v>102.87500000000001</v>
      </c>
      <c r="W50" s="45">
        <f>_xll.BDP($C50&amp;" CORP",W$6)</f>
        <v>1.24583333</v>
      </c>
      <c r="X50" s="45">
        <f t="shared" ref="X50" si="101">O50+W50</f>
        <v>108.49583333</v>
      </c>
      <c r="Y50" s="45">
        <f t="shared" ref="Y50" si="102">IF($G50="EUR",G$1,IF($G50="GBP",G$2,1))</f>
        <v>1</v>
      </c>
      <c r="Z50" s="9">
        <f t="shared" ref="Z50" si="103">(B50*1000)*(X50/100)*Y50</f>
        <v>650976.08493833325</v>
      </c>
      <c r="AA50" s="46">
        <f t="shared" ref="AA50" si="104">Z50/Z$4</f>
        <v>6.3564686412348227E-3</v>
      </c>
      <c r="AB50" s="12">
        <f t="shared" ref="AB50" si="105">AA50*R50</f>
        <v>2.3846388865487501E-2</v>
      </c>
      <c r="AC50" s="44" t="str">
        <f>_xll.BDP($C50&amp;" CORP",AC$5)</f>
        <v>DVA     US</v>
      </c>
      <c r="AD50" s="44" t="str">
        <f>_xll.BDP($C50&amp;" CORP",AD$6)</f>
        <v>DVA</v>
      </c>
      <c r="AE50" s="44">
        <f>_xll.BDP($AC50&amp;" EQUITY",AE$5)/1000000</f>
        <v>12472.2099609375</v>
      </c>
      <c r="AF50" s="44">
        <f>_xll.BDP($AD50&amp;" EQUITY",AF$5)/1000000</f>
        <v>12472.2099609375</v>
      </c>
      <c r="AG50" s="2">
        <f t="shared" ref="AG50" si="106">IF(ISERR(AE50),IF(ISERR(AF50),0,AF50),AE50)</f>
        <v>12472.2099609375</v>
      </c>
      <c r="AH50" s="102">
        <v>8.0000000000000002E-3</v>
      </c>
      <c r="AI50" s="102">
        <f>SUMIF('462'!$B:$B,$E50,'462'!$K:$K)/100</f>
        <v>5.4792399999999998E-3</v>
      </c>
      <c r="AJ50" s="92">
        <f t="shared" si="17"/>
        <v>2.5207600000000004E-3</v>
      </c>
      <c r="AK50" s="13">
        <f t="shared" si="72"/>
        <v>0</v>
      </c>
      <c r="AL50" s="13">
        <f t="shared" si="96"/>
        <v>0</v>
      </c>
      <c r="AM50" s="13">
        <f t="shared" si="96"/>
        <v>0</v>
      </c>
      <c r="AN50" s="13">
        <f t="shared" si="96"/>
        <v>0</v>
      </c>
      <c r="AO50" s="13">
        <f t="shared" si="96"/>
        <v>0</v>
      </c>
      <c r="AP50" s="13">
        <f t="shared" si="96"/>
        <v>0</v>
      </c>
      <c r="AQ50" s="13">
        <f t="shared" si="96"/>
        <v>0</v>
      </c>
      <c r="AR50" s="13">
        <f t="shared" si="96"/>
        <v>0</v>
      </c>
      <c r="AS50" s="13">
        <f t="shared" si="96"/>
        <v>6.3564686412348227E-3</v>
      </c>
      <c r="AT50" s="13">
        <f t="shared" si="96"/>
        <v>0</v>
      </c>
      <c r="AU50" s="13">
        <f t="shared" si="73"/>
        <v>0</v>
      </c>
      <c r="AV50" s="12">
        <f t="shared" ref="AV50" si="107">SUM(AK50:AU50)-AA50</f>
        <v>0</v>
      </c>
      <c r="AX50" s="13">
        <f t="shared" si="97"/>
        <v>0</v>
      </c>
      <c r="AY50" s="13">
        <f t="shared" si="97"/>
        <v>0</v>
      </c>
      <c r="AZ50" s="13">
        <f t="shared" si="97"/>
        <v>0</v>
      </c>
      <c r="BA50" s="13">
        <f t="shared" si="97"/>
        <v>0</v>
      </c>
      <c r="BB50" s="13">
        <f t="shared" si="97"/>
        <v>0</v>
      </c>
      <c r="BC50" s="13">
        <f t="shared" si="97"/>
        <v>0</v>
      </c>
      <c r="BD50" s="13">
        <f t="shared" si="97"/>
        <v>0</v>
      </c>
      <c r="BE50" s="13">
        <f t="shared" si="97"/>
        <v>0</v>
      </c>
      <c r="BF50" s="13">
        <f t="shared" si="97"/>
        <v>6.3564686412348227E-3</v>
      </c>
      <c r="BG50" s="13">
        <f t="shared" si="97"/>
        <v>0</v>
      </c>
      <c r="BH50" s="13">
        <f t="shared" si="75"/>
        <v>0</v>
      </c>
      <c r="BI50" s="12">
        <f t="shared" ref="BI50" si="108">SUM(AX50:BH50)-AA50</f>
        <v>0</v>
      </c>
      <c r="BK50" s="1">
        <f t="shared" si="77"/>
        <v>0</v>
      </c>
      <c r="BL50" s="1">
        <f t="shared" ref="BL50" si="109">IF(AND($P50&gt;BK$6,$P50&lt;=BL$6),$AA50,0)</f>
        <v>0</v>
      </c>
      <c r="BM50" s="1">
        <f t="shared" ref="BM50" si="110">IF(AND($P50&gt;BL$6,$P50&lt;=BM$6),$AA50,0)</f>
        <v>0</v>
      </c>
      <c r="BN50" s="1">
        <f t="shared" ref="BN50" si="111">IF(AND($P50&gt;BM$6,$P50&lt;=BN$6),$AA50,0)</f>
        <v>6.3564686412348227E-3</v>
      </c>
      <c r="BO50" s="1">
        <f t="shared" ref="BO50" si="112">IF(AND($P50&gt;BN$6,$P50&lt;=BO$6),$AA50,0)</f>
        <v>0</v>
      </c>
      <c r="BP50" s="1">
        <f t="shared" ref="BP50" si="113">IF(AND($P50&gt;BO$6,$P50&lt;=BP$6),$AA50,0)</f>
        <v>0</v>
      </c>
      <c r="BQ50" s="1">
        <f t="shared" ref="BQ50" si="114">IF(AND($P50&gt;BP$6,$P50&lt;=BQ$6),$AA50,0)</f>
        <v>0</v>
      </c>
      <c r="BR50" s="1">
        <f t="shared" ref="BR50" si="115">IF(AND($P50&gt;BQ$6,$P50&lt;=BR$6),$AA50,0)</f>
        <v>0</v>
      </c>
      <c r="BS50" s="1">
        <f t="shared" ref="BS50" si="116">IF(AND($P50&gt;BR$6,$P50&lt;=BS$6),$AA50,0)</f>
        <v>0</v>
      </c>
      <c r="BT50" s="1">
        <f t="shared" ref="BT50" si="117">IF(AND($P50&gt;BS$6,$P50&lt;=BT$6),$AA50,0)</f>
        <v>0</v>
      </c>
      <c r="BU50" s="1">
        <f t="shared" ref="BU50" si="118">IF(AND($P50&gt;BT$6,$P50&lt;=BU$6),$AA50,0)</f>
        <v>0</v>
      </c>
    </row>
    <row r="51" spans="1:73" x14ac:dyDescent="0.2">
      <c r="A51" s="65">
        <v>41</v>
      </c>
      <c r="B51" s="2">
        <f t="shared" si="82"/>
        <v>500</v>
      </c>
      <c r="C51" s="1" t="s">
        <v>5380</v>
      </c>
      <c r="D51" s="1">
        <v>500000</v>
      </c>
      <c r="E51" s="1" t="str">
        <f>_xll.BDP($C51&amp;" CORP",E$6)</f>
        <v>EPENEG</v>
      </c>
      <c r="F51" s="1" t="str">
        <f>_xll.BDP($C51&amp;" CORP",F$6)</f>
        <v>EP ENERGY/EP FINANCE INC</v>
      </c>
      <c r="G51" s="1" t="str">
        <f>_xll.BDP($C51&amp;" CORP",G$6)</f>
        <v>USD</v>
      </c>
      <c r="H51" s="1" t="str">
        <f>_xll.BDP($C51&amp;" CORP",H$5)</f>
        <v>US</v>
      </c>
      <c r="I51" s="5">
        <f>_xll.BDP($C51&amp;" CORP",I$6)</f>
        <v>9.375</v>
      </c>
      <c r="J51" s="6" t="str">
        <f>_xll.BDP($C51&amp;" CORP",J$6)</f>
        <v>5/1/2020</v>
      </c>
      <c r="K51" s="7" t="str">
        <f>_xll.BDP($C51&amp;" CORP",K$5)</f>
        <v>B2</v>
      </c>
      <c r="L51" s="7" t="str">
        <f>_xll.BDP($C51&amp;" CORP",L$5)</f>
        <v>B</v>
      </c>
      <c r="M51" s="7" t="str">
        <f>IF(ISNA(_xll.BDP($C51&amp;" CORP",M$5)),"",_xll.BDP($C51&amp;" CORP",M$5))</f>
        <v>#N/A N/A</v>
      </c>
      <c r="N51" s="44">
        <f t="shared" si="65"/>
        <v>0</v>
      </c>
      <c r="O51" s="49">
        <f>_xll.BDP($C51&amp;" CORP",O$5)</f>
        <v>116.75</v>
      </c>
      <c r="P51" s="13">
        <f>_xll.BDP($C51&amp;" CORP",P$5,"PX_BID",$O51)/100</f>
        <v>4.7795942000000001E-2</v>
      </c>
      <c r="Q51" s="2">
        <f>_xll.BDP($C51&amp;" CORP",Q$5,"PX_BID",$O51)</f>
        <v>446.61309814453125</v>
      </c>
      <c r="R51" s="12">
        <f>_xll.BDP($C51&amp;" CORP",R$5,"PX_BID",$O51)</f>
        <v>2.6461567768037777</v>
      </c>
      <c r="S51" s="12">
        <f>_xll.BDP($C51&amp;" CORP",S$5,"PX_BID",$O51)</f>
        <v>-0.70277533125118707</v>
      </c>
      <c r="T51" s="12">
        <f>_xll.BDP($C51&amp;" CORP",T$5,"PX_BID",$O51)</f>
        <v>8.7202702994602588E-2</v>
      </c>
      <c r="U51" s="6" t="str">
        <f>_xll.BDP($C51&amp;" CORP",U$5)</f>
        <v>5/1/2016</v>
      </c>
      <c r="V51" s="6">
        <f>_xll.BDP($C51&amp;" CORP",V$5)</f>
        <v>104.688</v>
      </c>
      <c r="W51" s="45">
        <f>_xll.BDP($C51&amp;" CORP",W$6)</f>
        <v>5.2083329999999997E-2</v>
      </c>
      <c r="X51" s="45">
        <f t="shared" si="66"/>
        <v>116.80208333</v>
      </c>
      <c r="Y51" s="45">
        <f t="shared" si="67"/>
        <v>1</v>
      </c>
      <c r="Z51" s="9">
        <f t="shared" si="68"/>
        <v>584010.41665000003</v>
      </c>
      <c r="AA51" s="46">
        <f t="shared" si="69"/>
        <v>5.702581070918861E-3</v>
      </c>
      <c r="AB51" s="12">
        <f t="shared" si="70"/>
        <v>1.5089923546084889E-2</v>
      </c>
      <c r="AC51" s="44" t="str">
        <f>_xll.BDP($C51&amp;" CORP",AC$5)</f>
        <v>#N/A Field Not Applicable</v>
      </c>
      <c r="AD51" s="44" t="str">
        <f>_xll.BDP($C51&amp;" CORP",AD$6)</f>
        <v>EPENEG</v>
      </c>
      <c r="AE51" s="44" t="e">
        <f>_xll.BDP($AC51&amp;" EQUITY",AE$5)/1000000</f>
        <v>#VALUE!</v>
      </c>
      <c r="AF51" s="44" t="e">
        <f>_xll.BDP($AD51&amp;" EQUITY",AF$5)/1000000</f>
        <v>#VALUE!</v>
      </c>
      <c r="AG51" s="2">
        <f t="shared" si="71"/>
        <v>0</v>
      </c>
      <c r="AH51" s="102">
        <v>7.4999999999999997E-3</v>
      </c>
      <c r="AI51" s="102">
        <f>SUMIF('462'!$B:$B,$E51,'462'!$K:$K)/100</f>
        <v>6.8600099999999997E-3</v>
      </c>
      <c r="AJ51" s="92">
        <f t="shared" si="17"/>
        <v>6.3999E-4</v>
      </c>
      <c r="AK51" s="13">
        <f t="shared" si="72"/>
        <v>0</v>
      </c>
      <c r="AL51" s="13">
        <f t="shared" si="96"/>
        <v>0</v>
      </c>
      <c r="AM51" s="13">
        <f t="shared" si="96"/>
        <v>0</v>
      </c>
      <c r="AN51" s="13">
        <f t="shared" si="96"/>
        <v>0</v>
      </c>
      <c r="AO51" s="13">
        <f t="shared" si="96"/>
        <v>0</v>
      </c>
      <c r="AP51" s="13">
        <f t="shared" si="96"/>
        <v>0</v>
      </c>
      <c r="AQ51" s="13">
        <f t="shared" si="96"/>
        <v>0</v>
      </c>
      <c r="AR51" s="13">
        <f t="shared" si="96"/>
        <v>0</v>
      </c>
      <c r="AS51" s="13">
        <f t="shared" si="96"/>
        <v>5.702581070918861E-3</v>
      </c>
      <c r="AT51" s="13">
        <f t="shared" si="96"/>
        <v>0</v>
      </c>
      <c r="AU51" s="13">
        <f t="shared" si="73"/>
        <v>0</v>
      </c>
      <c r="AV51" s="12">
        <f t="shared" si="74"/>
        <v>0</v>
      </c>
      <c r="AX51" s="13">
        <f t="shared" si="97"/>
        <v>0</v>
      </c>
      <c r="AY51" s="13">
        <f t="shared" si="97"/>
        <v>0</v>
      </c>
      <c r="AZ51" s="13">
        <f t="shared" si="97"/>
        <v>0</v>
      </c>
      <c r="BA51" s="13">
        <f t="shared" si="97"/>
        <v>0</v>
      </c>
      <c r="BB51" s="13">
        <f t="shared" si="97"/>
        <v>0</v>
      </c>
      <c r="BC51" s="13">
        <f t="shared" si="97"/>
        <v>0</v>
      </c>
      <c r="BD51" s="13">
        <f t="shared" si="97"/>
        <v>0</v>
      </c>
      <c r="BE51" s="13">
        <f t="shared" si="97"/>
        <v>0</v>
      </c>
      <c r="BF51" s="13">
        <f t="shared" si="97"/>
        <v>5.702581070918861E-3</v>
      </c>
      <c r="BG51" s="13">
        <f t="shared" si="97"/>
        <v>0</v>
      </c>
      <c r="BH51" s="13">
        <f t="shared" si="75"/>
        <v>0</v>
      </c>
      <c r="BI51" s="12">
        <f t="shared" si="76"/>
        <v>0</v>
      </c>
      <c r="BK51" s="1">
        <f t="shared" si="77"/>
        <v>0</v>
      </c>
      <c r="BL51" s="1">
        <f t="shared" ref="BL51:BU51" si="119">IF(AND($P51&gt;BK$6,$P51&lt;=BL$6),$AA51,0)</f>
        <v>0</v>
      </c>
      <c r="BM51" s="1">
        <f t="shared" si="119"/>
        <v>0</v>
      </c>
      <c r="BN51" s="1">
        <f t="shared" si="119"/>
        <v>5.702581070918861E-3</v>
      </c>
      <c r="BO51" s="1">
        <f t="shared" si="119"/>
        <v>0</v>
      </c>
      <c r="BP51" s="1">
        <f t="shared" si="119"/>
        <v>0</v>
      </c>
      <c r="BQ51" s="1">
        <f t="shared" si="119"/>
        <v>0</v>
      </c>
      <c r="BR51" s="1">
        <f t="shared" si="119"/>
        <v>0</v>
      </c>
      <c r="BS51" s="1">
        <f t="shared" si="119"/>
        <v>0</v>
      </c>
      <c r="BT51" s="1">
        <f t="shared" si="119"/>
        <v>0</v>
      </c>
      <c r="BU51" s="1">
        <f t="shared" si="119"/>
        <v>0</v>
      </c>
    </row>
    <row r="52" spans="1:73" x14ac:dyDescent="0.2">
      <c r="A52" s="65">
        <v>42</v>
      </c>
      <c r="B52" s="2">
        <f t="shared" si="82"/>
        <v>500</v>
      </c>
      <c r="C52" s="50" t="s">
        <v>122</v>
      </c>
      <c r="D52" s="1">
        <v>500000</v>
      </c>
      <c r="E52" s="1" t="str">
        <f>_xll.BDP($C52&amp;" CORP",E$6)</f>
        <v>ETE</v>
      </c>
      <c r="F52" s="1" t="str">
        <f>_xll.BDP($C52&amp;" CORP",F$6)</f>
        <v>ENERGY TRANSFER EQUITY</v>
      </c>
      <c r="G52" s="1" t="str">
        <f>_xll.BDP($C52&amp;" CORP",G$6)</f>
        <v>USD</v>
      </c>
      <c r="H52" s="1" t="str">
        <f>_xll.BDP($C52&amp;" CORP",H$5)</f>
        <v>US</v>
      </c>
      <c r="I52" s="5">
        <f>_xll.BDP($C52&amp;" CORP",I$6)</f>
        <v>7.5</v>
      </c>
      <c r="J52" s="6" t="str">
        <f>_xll.BDP($C52&amp;" CORP",J$6)</f>
        <v>10/15/2020</v>
      </c>
      <c r="K52" s="7" t="str">
        <f>_xll.BDP($C52&amp;" CORP",K$5)</f>
        <v>Ba2</v>
      </c>
      <c r="L52" s="7" t="str">
        <f>_xll.BDP($C52&amp;" CORP",L$5)</f>
        <v>BB</v>
      </c>
      <c r="M52" s="7" t="str">
        <f>IF(ISNA(_xll.BDP($C52&amp;" CORP",M$5)),"",_xll.BDP($C52&amp;" CORP",M$5))</f>
        <v>BB</v>
      </c>
      <c r="N52" s="44">
        <f t="shared" si="65"/>
        <v>16593.326171875</v>
      </c>
      <c r="O52" s="49">
        <f>_xll.BDP($C52&amp;" CORP",O$5)</f>
        <v>117</v>
      </c>
      <c r="P52" s="13">
        <f>_xll.BDP($C52&amp;" CORP",P$5,"PX_BID",$O52)/100</f>
        <v>4.7620451000000001E-2</v>
      </c>
      <c r="Q52" s="2">
        <f>_xll.BDP($C52&amp;" CORP",Q$5,"PX_BID",$O52)</f>
        <v>357.861572265625</v>
      </c>
      <c r="R52" s="12">
        <f>_xll.BDP($C52&amp;" CORP",R$5,"PX_BID",$O52)</f>
        <v>5.82368638079621</v>
      </c>
      <c r="S52" s="12">
        <f>_xll.BDP($C52&amp;" CORP",S$5,"PX_BID",$O52)</f>
        <v>0.42391091130545006</v>
      </c>
      <c r="T52" s="12">
        <f>_xll.BDP($C52&amp;" CORP",T$5,"PX_BID",$O52)</f>
        <v>0.41696291242402939</v>
      </c>
      <c r="U52" s="6" t="str">
        <f>_xll.BDP($C52&amp;" CORP",U$5)</f>
        <v>#N/A Field Not Applicable</v>
      </c>
      <c r="V52" s="6" t="str">
        <f>_xll.BDP($C52&amp;" CORP",V$5)</f>
        <v>#N/A Field Not Applicable</v>
      </c>
      <c r="W52" s="45">
        <f>_xll.BDP($C52&amp;" CORP",W$6)</f>
        <v>0.375</v>
      </c>
      <c r="X52" s="45">
        <f t="shared" si="66"/>
        <v>117.375</v>
      </c>
      <c r="Y52" s="45">
        <f t="shared" si="67"/>
        <v>1</v>
      </c>
      <c r="Z52" s="9">
        <f t="shared" si="68"/>
        <v>586875</v>
      </c>
      <c r="AA52" s="46">
        <f t="shared" si="69"/>
        <v>5.7305523507489081E-3</v>
      </c>
      <c r="AB52" s="12">
        <f t="shared" si="70"/>
        <v>3.3372939679496123E-2</v>
      </c>
      <c r="AC52" s="44" t="str">
        <f>_xll.BDP($C52&amp;" CORP",AC$5)</f>
        <v>ETE     US</v>
      </c>
      <c r="AD52" s="44" t="str">
        <f>_xll.BDP($C52&amp;" CORP",AD$6)</f>
        <v>ETE</v>
      </c>
      <c r="AE52" s="44">
        <f>_xll.BDP($AC52&amp;" EQUITY",AE$5)/1000000</f>
        <v>16593.326171875</v>
      </c>
      <c r="AF52" s="44">
        <f>_xll.BDP($AD52&amp;" EQUITY",AF$5)/1000000</f>
        <v>16593.326171875</v>
      </c>
      <c r="AG52" s="2">
        <f t="shared" si="71"/>
        <v>16593.326171875</v>
      </c>
      <c r="AH52" s="102">
        <v>7.4999999999999997E-3</v>
      </c>
      <c r="AI52" s="102">
        <f>SUMIF('462'!$B:$B,$E52,'462'!$K:$K)/100</f>
        <v>9.9627499999999994E-3</v>
      </c>
      <c r="AJ52" s="92">
        <f t="shared" si="17"/>
        <v>-2.4627499999999997E-3</v>
      </c>
      <c r="AK52" s="13">
        <f t="shared" si="72"/>
        <v>0</v>
      </c>
      <c r="AL52" s="13">
        <f t="shared" si="96"/>
        <v>0</v>
      </c>
      <c r="AM52" s="13">
        <f t="shared" si="96"/>
        <v>0</v>
      </c>
      <c r="AN52" s="13">
        <f t="shared" si="96"/>
        <v>0</v>
      </c>
      <c r="AO52" s="13">
        <f t="shared" si="96"/>
        <v>0</v>
      </c>
      <c r="AP52" s="13">
        <f t="shared" si="96"/>
        <v>5.7305523507489081E-3</v>
      </c>
      <c r="AQ52" s="13">
        <f t="shared" si="96"/>
        <v>0</v>
      </c>
      <c r="AR52" s="13">
        <f t="shared" si="96"/>
        <v>0</v>
      </c>
      <c r="AS52" s="13">
        <f t="shared" si="96"/>
        <v>0</v>
      </c>
      <c r="AT52" s="13">
        <f t="shared" si="96"/>
        <v>0</v>
      </c>
      <c r="AU52" s="13">
        <f t="shared" si="73"/>
        <v>0</v>
      </c>
      <c r="AV52" s="12">
        <f t="shared" si="74"/>
        <v>0</v>
      </c>
      <c r="AX52" s="13">
        <f t="shared" si="97"/>
        <v>0</v>
      </c>
      <c r="AY52" s="13">
        <f t="shared" si="97"/>
        <v>0</v>
      </c>
      <c r="AZ52" s="13">
        <f t="shared" si="97"/>
        <v>0</v>
      </c>
      <c r="BA52" s="13">
        <f t="shared" si="97"/>
        <v>0</v>
      </c>
      <c r="BB52" s="13">
        <f t="shared" si="97"/>
        <v>0</v>
      </c>
      <c r="BC52" s="13">
        <f t="shared" si="97"/>
        <v>5.7305523507489081E-3</v>
      </c>
      <c r="BD52" s="13">
        <f t="shared" si="97"/>
        <v>0</v>
      </c>
      <c r="BE52" s="13">
        <f t="shared" si="97"/>
        <v>0</v>
      </c>
      <c r="BF52" s="13">
        <f t="shared" si="97"/>
        <v>0</v>
      </c>
      <c r="BG52" s="13">
        <f t="shared" si="97"/>
        <v>0</v>
      </c>
      <c r="BH52" s="13">
        <f t="shared" si="75"/>
        <v>0</v>
      </c>
      <c r="BI52" s="12">
        <f t="shared" si="76"/>
        <v>0</v>
      </c>
      <c r="BK52" s="1">
        <f t="shared" si="77"/>
        <v>0</v>
      </c>
      <c r="BL52" s="1">
        <f t="shared" ref="BL52:BU52" si="120">IF(AND($P52&gt;BK$6,$P52&lt;=BL$6),$AA52,0)</f>
        <v>0</v>
      </c>
      <c r="BM52" s="1">
        <f t="shared" si="120"/>
        <v>0</v>
      </c>
      <c r="BN52" s="1">
        <f t="shared" si="120"/>
        <v>5.7305523507489081E-3</v>
      </c>
      <c r="BO52" s="1">
        <f t="shared" si="120"/>
        <v>0</v>
      </c>
      <c r="BP52" s="1">
        <f t="shared" si="120"/>
        <v>0</v>
      </c>
      <c r="BQ52" s="1">
        <f t="shared" si="120"/>
        <v>0</v>
      </c>
      <c r="BR52" s="1">
        <f t="shared" si="120"/>
        <v>0</v>
      </c>
      <c r="BS52" s="1">
        <f t="shared" si="120"/>
        <v>0</v>
      </c>
      <c r="BT52" s="1">
        <f t="shared" si="120"/>
        <v>0</v>
      </c>
      <c r="BU52" s="1">
        <f t="shared" si="120"/>
        <v>0</v>
      </c>
    </row>
    <row r="53" spans="1:73" x14ac:dyDescent="0.2">
      <c r="A53" s="65">
        <v>43</v>
      </c>
      <c r="B53" s="2">
        <f t="shared" si="82"/>
        <v>2000</v>
      </c>
      <c r="C53" s="1" t="s">
        <v>124</v>
      </c>
      <c r="D53" s="1">
        <v>2000000</v>
      </c>
      <c r="E53" s="1" t="str">
        <f>_xll.BDP($C53&amp;" CORP",E$6)</f>
        <v>F</v>
      </c>
      <c r="F53" s="1" t="str">
        <f>_xll.BDP($C53&amp;" CORP",F$6)</f>
        <v>FORD MOTOR COMPANY</v>
      </c>
      <c r="G53" s="1" t="str">
        <f>_xll.BDP($C53&amp;" CORP",G$6)</f>
        <v>USD</v>
      </c>
      <c r="H53" s="1" t="str">
        <f>_xll.BDP($C53&amp;" CORP",H$5)</f>
        <v>US</v>
      </c>
      <c r="I53" s="5">
        <f>_xll.BDP($C53&amp;" CORP",I$6)</f>
        <v>7.4</v>
      </c>
      <c r="J53" s="6" t="str">
        <f>_xll.BDP($C53&amp;" CORP",J$6)</f>
        <v>11/1/2046</v>
      </c>
      <c r="K53" s="7" t="str">
        <f>_xll.BDP($C53&amp;" CORP",K$5)</f>
        <v>Baa3</v>
      </c>
      <c r="L53" s="7" t="str">
        <f>_xll.BDP($C53&amp;" CORP",L$5)</f>
        <v>BB+</v>
      </c>
      <c r="M53" s="7" t="str">
        <f>IF(ISNA(_xll.BDP($C53&amp;" CORP",M$5)),"",_xll.BDP($C53&amp;" CORP",M$5))</f>
        <v>BBB-</v>
      </c>
      <c r="N53" s="44">
        <f t="shared" si="65"/>
        <v>52494.51953125</v>
      </c>
      <c r="O53" s="49">
        <f>_xll.BDP($C53&amp;" CORP",O$5)</f>
        <v>132</v>
      </c>
      <c r="P53" s="13">
        <f>_xll.BDP($C53&amp;" CORP",P$5,"PX_BID",$O53)/100</f>
        <v>5.3386232999999998E-2</v>
      </c>
      <c r="Q53" s="2">
        <f>_xll.BDP($C53&amp;" CORP",Q$5,"PX_BID",$O53)</f>
        <v>246.46952819824219</v>
      </c>
      <c r="R53" s="12">
        <f>_xll.BDP($C53&amp;" CORP",R$5,"PX_BID",$O53)</f>
        <v>14.662910607315172</v>
      </c>
      <c r="S53" s="12">
        <f>_xll.BDP($C53&amp;" CORP",S$5,"PX_BID",$O53)</f>
        <v>3.5263605095608224</v>
      </c>
      <c r="T53" s="12">
        <f>_xll.BDP($C53&amp;" CORP",T$5,"PX_BID",$O53)</f>
        <v>3.3672135156832792</v>
      </c>
      <c r="U53" s="6" t="str">
        <f>_xll.BDP($C53&amp;" CORP",U$5)</f>
        <v>#N/A Field Not Applicable</v>
      </c>
      <c r="V53" s="6" t="str">
        <f>_xll.BDP($C53&amp;" CORP",V$5)</f>
        <v>#N/A Field Not Applicable</v>
      </c>
      <c r="W53" s="45">
        <f>_xll.BDP($C53&amp;" CORP",W$6)</f>
        <v>4.1111109999999999E-2</v>
      </c>
      <c r="X53" s="45">
        <f t="shared" si="66"/>
        <v>132.04111111</v>
      </c>
      <c r="Y53" s="45">
        <f t="shared" si="67"/>
        <v>1</v>
      </c>
      <c r="Z53" s="9">
        <f t="shared" si="68"/>
        <v>2640822.2222000002</v>
      </c>
      <c r="AA53" s="46">
        <f t="shared" si="69"/>
        <v>2.5786359946050122E-2</v>
      </c>
      <c r="AB53" s="12">
        <f t="shared" si="70"/>
        <v>0.37810309077698545</v>
      </c>
      <c r="AC53" s="44" t="str">
        <f>_xll.BDP($C53&amp;" CORP",AC$5)</f>
        <v>F       US</v>
      </c>
      <c r="AD53" s="44" t="str">
        <f>_xll.BDP($C53&amp;" CORP",AD$6)</f>
        <v>F</v>
      </c>
      <c r="AE53" s="44">
        <f>_xll.BDP($AC53&amp;" EQUITY",AE$5)/1000000</f>
        <v>52494.51953125</v>
      </c>
      <c r="AF53" s="44">
        <f>_xll.BDP($AD53&amp;" EQUITY",AF$5)/1000000</f>
        <v>52494.51953125</v>
      </c>
      <c r="AG53" s="2">
        <f t="shared" si="71"/>
        <v>52494.51953125</v>
      </c>
      <c r="AH53" s="102">
        <v>2.5000000000000001E-2</v>
      </c>
      <c r="AI53" s="102">
        <f>SUMIF('462'!$B:$B,$E53,'462'!$K:$K)/100</f>
        <v>1.045019E-2</v>
      </c>
      <c r="AJ53" s="92">
        <f t="shared" si="17"/>
        <v>1.4549810000000002E-2</v>
      </c>
      <c r="AK53" s="13">
        <f t="shared" si="72"/>
        <v>0</v>
      </c>
      <c r="AL53" s="13">
        <f t="shared" si="96"/>
        <v>0</v>
      </c>
      <c r="AM53" s="13">
        <f t="shared" si="96"/>
        <v>0</v>
      </c>
      <c r="AN53" s="13">
        <f t="shared" si="96"/>
        <v>2.5786359946050122E-2</v>
      </c>
      <c r="AO53" s="13">
        <f t="shared" si="96"/>
        <v>0</v>
      </c>
      <c r="AP53" s="13">
        <f t="shared" si="96"/>
        <v>0</v>
      </c>
      <c r="AQ53" s="13">
        <f t="shared" si="96"/>
        <v>0</v>
      </c>
      <c r="AR53" s="13">
        <f t="shared" si="96"/>
        <v>0</v>
      </c>
      <c r="AS53" s="13">
        <f t="shared" si="96"/>
        <v>0</v>
      </c>
      <c r="AT53" s="13">
        <f t="shared" si="96"/>
        <v>0</v>
      </c>
      <c r="AU53" s="13">
        <f t="shared" si="73"/>
        <v>0</v>
      </c>
      <c r="AV53" s="12">
        <f t="shared" si="74"/>
        <v>0</v>
      </c>
      <c r="AX53" s="13">
        <f t="shared" si="97"/>
        <v>0</v>
      </c>
      <c r="AY53" s="13">
        <f t="shared" si="97"/>
        <v>0</v>
      </c>
      <c r="AZ53" s="13">
        <f t="shared" si="97"/>
        <v>0</v>
      </c>
      <c r="BA53" s="13">
        <f t="shared" si="97"/>
        <v>0</v>
      </c>
      <c r="BB53" s="13">
        <f t="shared" si="97"/>
        <v>2.5786359946050122E-2</v>
      </c>
      <c r="BC53" s="13">
        <f t="shared" si="97"/>
        <v>0</v>
      </c>
      <c r="BD53" s="13">
        <f t="shared" si="97"/>
        <v>0</v>
      </c>
      <c r="BE53" s="13">
        <f t="shared" si="97"/>
        <v>0</v>
      </c>
      <c r="BF53" s="13">
        <f t="shared" si="97"/>
        <v>0</v>
      </c>
      <c r="BG53" s="13">
        <f t="shared" si="97"/>
        <v>0</v>
      </c>
      <c r="BH53" s="13">
        <f t="shared" si="75"/>
        <v>0</v>
      </c>
      <c r="BI53" s="12">
        <f t="shared" si="76"/>
        <v>0</v>
      </c>
      <c r="BK53" s="1">
        <f t="shared" si="77"/>
        <v>0</v>
      </c>
      <c r="BL53" s="1">
        <f t="shared" ref="BL53:BU53" si="121">IF(AND($P53&gt;BK$6,$P53&lt;=BL$6),$AA53,0)</f>
        <v>0</v>
      </c>
      <c r="BM53" s="1">
        <f t="shared" si="121"/>
        <v>0</v>
      </c>
      <c r="BN53" s="1">
        <f t="shared" si="121"/>
        <v>0</v>
      </c>
      <c r="BO53" s="1">
        <f t="shared" si="121"/>
        <v>2.5786359946050122E-2</v>
      </c>
      <c r="BP53" s="1">
        <f t="shared" si="121"/>
        <v>0</v>
      </c>
      <c r="BQ53" s="1">
        <f t="shared" si="121"/>
        <v>0</v>
      </c>
      <c r="BR53" s="1">
        <f t="shared" si="121"/>
        <v>0</v>
      </c>
      <c r="BS53" s="1">
        <f t="shared" si="121"/>
        <v>0</v>
      </c>
      <c r="BT53" s="1">
        <f t="shared" si="121"/>
        <v>0</v>
      </c>
      <c r="BU53" s="1">
        <f t="shared" si="121"/>
        <v>0</v>
      </c>
    </row>
    <row r="54" spans="1:73" x14ac:dyDescent="0.2">
      <c r="A54" s="65">
        <v>44</v>
      </c>
      <c r="B54" s="2">
        <f t="shared" si="82"/>
        <v>1000</v>
      </c>
      <c r="C54" s="150" t="s">
        <v>6835</v>
      </c>
      <c r="D54" s="1">
        <v>1000000</v>
      </c>
      <c r="E54" s="1" t="str">
        <f>_xll.BDP($C54&amp;" CORP",E$6)</f>
        <v>FDC</v>
      </c>
      <c r="F54" s="1" t="str">
        <f>_xll.BDP($C54&amp;" CORP",F$6)</f>
        <v>FIRST DATA CORPORATION</v>
      </c>
      <c r="G54" s="1" t="str">
        <f>_xll.BDP($C54&amp;" CORP",G$6)</f>
        <v>USD</v>
      </c>
      <c r="H54" s="1" t="str">
        <f>_xll.BDP($C54&amp;" CORP",H$5)</f>
        <v>US</v>
      </c>
      <c r="I54" s="5">
        <f>_xll.BDP($C54&amp;" CORP",I$6)</f>
        <v>10.625</v>
      </c>
      <c r="J54" s="6" t="str">
        <f>_xll.BDP($C54&amp;" CORP",J$6)</f>
        <v>6/15/2021</v>
      </c>
      <c r="K54" s="7" t="str">
        <f>_xll.BDP($C54&amp;" CORP",K$5)</f>
        <v>Caa1</v>
      </c>
      <c r="L54" s="7" t="str">
        <f>_xll.BDP($C54&amp;" CORP",L$5)</f>
        <v>B-</v>
      </c>
      <c r="M54" s="7" t="str">
        <f>IF(ISNA(_xll.BDP($C54&amp;" CORP",M$5)),"",_xll.BDP($C54&amp;" CORP",M$5))</f>
        <v>CCC+</v>
      </c>
      <c r="N54" s="44">
        <f t="shared" si="65"/>
        <v>0</v>
      </c>
      <c r="O54" s="49">
        <f>_xll.BDP($C54&amp;" CORP",O$5)</f>
        <v>102.5</v>
      </c>
      <c r="P54" s="13">
        <f>_xll.BDP($C54&amp;" CORP",P$5,"PX_BID",$O54)/100</f>
        <v>0.1006290328</v>
      </c>
      <c r="Q54" s="2">
        <f>_xll.BDP($C54&amp;" CORP",Q$5,"PX_BID",$O54)</f>
        <v>919.52923583984375</v>
      </c>
      <c r="R54" s="12">
        <f>_xll.BDP($C54&amp;" CORP",R$5,"PX_BID",$O54)</f>
        <v>4.3264596670045616</v>
      </c>
      <c r="S54" s="12">
        <f>_xll.BDP($C54&amp;" CORP",S$5,"PX_BID",$O54)</f>
        <v>0.26224975100216624</v>
      </c>
      <c r="T54" s="12">
        <f>_xll.BDP($C54&amp;" CORP",T$5,"PX_BID",$O54)</f>
        <v>0.24115552204176993</v>
      </c>
      <c r="U54" s="6" t="str">
        <f>_xll.BDP($C54&amp;" CORP",U$5)</f>
        <v>4/15/2016</v>
      </c>
      <c r="V54" s="6">
        <f>_xll.BDP($C54&amp;" CORP",V$5)</f>
        <v>107.96900000000001</v>
      </c>
      <c r="W54" s="45">
        <f>_xll.BDP($C54&amp;" CORP",W$6)</f>
        <v>0.67881944000000005</v>
      </c>
      <c r="X54" s="45">
        <f t="shared" si="66"/>
        <v>103.17881944</v>
      </c>
      <c r="Y54" s="45">
        <f t="shared" si="67"/>
        <v>1</v>
      </c>
      <c r="Z54" s="9">
        <f t="shared" si="68"/>
        <v>1031788.1944</v>
      </c>
      <c r="AA54" s="46">
        <f t="shared" si="69"/>
        <v>1.0074915889915045E-2</v>
      </c>
      <c r="AB54" s="12">
        <f t="shared" si="70"/>
        <v>4.3588717246180811E-2</v>
      </c>
      <c r="AC54" s="44" t="str">
        <f>_xll.BDP($C54&amp;" CORP",AC$5)</f>
        <v>FDC     US</v>
      </c>
      <c r="AD54" s="44" t="str">
        <f>_xll.BDP($C54&amp;" CORP",AD$6)</f>
        <v>FDC</v>
      </c>
      <c r="AE54" s="44" t="e">
        <f>_xll.BDP($AC54&amp;" EQUITY",AE$5)/1000000</f>
        <v>#VALUE!</v>
      </c>
      <c r="AF54" s="44" t="e">
        <f>_xll.BDP($AD54&amp;" EQUITY",AF$5)/1000000</f>
        <v>#VALUE!</v>
      </c>
      <c r="AG54" s="2">
        <f t="shared" si="71"/>
        <v>0</v>
      </c>
      <c r="AH54" s="102">
        <v>6.0000000000000001E-3</v>
      </c>
      <c r="AI54" s="102">
        <f>SUMIF('462'!$B:$B,$E54,'462'!$K:$K)/100</f>
        <v>1.5393400000000002E-2</v>
      </c>
      <c r="AJ54" s="92">
        <f t="shared" si="17"/>
        <v>-9.3934000000000014E-3</v>
      </c>
      <c r="AK54" s="13">
        <f t="shared" si="72"/>
        <v>0</v>
      </c>
      <c r="AL54" s="13">
        <f t="shared" si="96"/>
        <v>0</v>
      </c>
      <c r="AM54" s="13">
        <f t="shared" si="96"/>
        <v>0</v>
      </c>
      <c r="AN54" s="13">
        <f t="shared" si="96"/>
        <v>0</v>
      </c>
      <c r="AO54" s="13">
        <f t="shared" si="96"/>
        <v>0</v>
      </c>
      <c r="AP54" s="13">
        <f t="shared" si="96"/>
        <v>0</v>
      </c>
      <c r="AQ54" s="13">
        <f t="shared" si="96"/>
        <v>0</v>
      </c>
      <c r="AR54" s="13">
        <f t="shared" si="96"/>
        <v>0</v>
      </c>
      <c r="AS54" s="13">
        <f t="shared" si="96"/>
        <v>0</v>
      </c>
      <c r="AT54" s="13">
        <f t="shared" si="96"/>
        <v>0</v>
      </c>
      <c r="AU54" s="13">
        <f t="shared" si="73"/>
        <v>1.0074915889915045E-2</v>
      </c>
      <c r="AV54" s="12">
        <f t="shared" si="74"/>
        <v>0</v>
      </c>
      <c r="AX54" s="13">
        <f t="shared" si="97"/>
        <v>0</v>
      </c>
      <c r="AY54" s="13">
        <f t="shared" si="97"/>
        <v>0</v>
      </c>
      <c r="AZ54" s="13">
        <f t="shared" si="97"/>
        <v>0</v>
      </c>
      <c r="BA54" s="13">
        <f t="shared" si="97"/>
        <v>0</v>
      </c>
      <c r="BB54" s="13">
        <f t="shared" si="97"/>
        <v>0</v>
      </c>
      <c r="BC54" s="13">
        <f t="shared" si="97"/>
        <v>0</v>
      </c>
      <c r="BD54" s="13">
        <f t="shared" si="97"/>
        <v>0</v>
      </c>
      <c r="BE54" s="13">
        <f t="shared" si="97"/>
        <v>0</v>
      </c>
      <c r="BF54" s="13">
        <f t="shared" si="97"/>
        <v>0</v>
      </c>
      <c r="BG54" s="13">
        <f t="shared" si="97"/>
        <v>1.0074915889915045E-2</v>
      </c>
      <c r="BH54" s="13">
        <f t="shared" si="75"/>
        <v>0</v>
      </c>
      <c r="BI54" s="12">
        <f t="shared" si="76"/>
        <v>0</v>
      </c>
      <c r="BK54" s="1">
        <f t="shared" si="77"/>
        <v>0</v>
      </c>
      <c r="BL54" s="1">
        <f t="shared" ref="BL54:BU54" si="122">IF(AND($P54&gt;BK$6,$P54&lt;=BL$6),$AA54,0)</f>
        <v>0</v>
      </c>
      <c r="BM54" s="1">
        <f t="shared" si="122"/>
        <v>0</v>
      </c>
      <c r="BN54" s="1">
        <f t="shared" si="122"/>
        <v>0</v>
      </c>
      <c r="BO54" s="1">
        <f t="shared" si="122"/>
        <v>0</v>
      </c>
      <c r="BP54" s="1">
        <f t="shared" si="122"/>
        <v>0</v>
      </c>
      <c r="BQ54" s="1">
        <f t="shared" si="122"/>
        <v>0</v>
      </c>
      <c r="BR54" s="1">
        <f t="shared" si="122"/>
        <v>0</v>
      </c>
      <c r="BS54" s="1">
        <f t="shared" si="122"/>
        <v>0</v>
      </c>
      <c r="BT54" s="1">
        <f t="shared" si="122"/>
        <v>1.0074915889915045E-2</v>
      </c>
      <c r="BU54" s="1">
        <f t="shared" si="122"/>
        <v>0</v>
      </c>
    </row>
    <row r="55" spans="1:73" x14ac:dyDescent="0.2">
      <c r="A55" s="65">
        <v>45</v>
      </c>
      <c r="B55" s="2">
        <f t="shared" si="82"/>
        <v>750</v>
      </c>
      <c r="C55" s="1" t="s">
        <v>5371</v>
      </c>
      <c r="D55" s="1">
        <v>750000</v>
      </c>
      <c r="E55" s="1" t="str">
        <f>_xll.BDP($C55&amp;" CORP",E$6)</f>
        <v>FLI</v>
      </c>
      <c r="F55" s="1" t="str">
        <f>_xll.BDP($C55&amp;" CORP",F$6)</f>
        <v>CHC HELICOPTER SA</v>
      </c>
      <c r="G55" s="1" t="str">
        <f>_xll.BDP($C55&amp;" CORP",G$6)</f>
        <v>USD</v>
      </c>
      <c r="H55" s="1" t="str">
        <f>_xll.BDP($C55&amp;" CORP",H$5)</f>
        <v>CA</v>
      </c>
      <c r="I55" s="5">
        <f>_xll.BDP($C55&amp;" CORP",I$6)</f>
        <v>9.25</v>
      </c>
      <c r="J55" s="6" t="str">
        <f>_xll.BDP($C55&amp;" CORP",J$6)</f>
        <v>10/15/2020</v>
      </c>
      <c r="K55" s="7" t="str">
        <f>_xll.BDP($C55&amp;" CORP",K$5)</f>
        <v>B2</v>
      </c>
      <c r="L55" s="7" t="str">
        <f>_xll.BDP($C55&amp;" CORP",L$5)</f>
        <v>B+</v>
      </c>
      <c r="M55" s="7" t="str">
        <f>IF(ISNA(_xll.BDP($C55&amp;" CORP",M$5)),"",_xll.BDP($C55&amp;" CORP",M$5))</f>
        <v>#N/A N/A</v>
      </c>
      <c r="N55" s="44">
        <f t="shared" si="65"/>
        <v>0</v>
      </c>
      <c r="O55" s="49">
        <f>_xll.BDP($C55&amp;" CORP",O$5)</f>
        <v>106.75</v>
      </c>
      <c r="P55" s="13">
        <f>_xll.BDP($C55&amp;" CORP",P$5,"PX_BID",$O55)/100</f>
        <v>7.7079988000000002E-2</v>
      </c>
      <c r="Q55" s="2">
        <f>_xll.BDP($C55&amp;" CORP",Q$5,"PX_BID",$O55)</f>
        <v>694.66778564453125</v>
      </c>
      <c r="R55" s="12">
        <f>_xll.BDP($C55&amp;" CORP",R$5,"PX_BID",$O55)</f>
        <v>4.2579353469737544</v>
      </c>
      <c r="S55" s="12">
        <f>_xll.BDP($C55&amp;" CORP",S$5,"PX_BID",$O55)</f>
        <v>-0.78249711320278548</v>
      </c>
      <c r="T55" s="12">
        <f>_xll.BDP($C55&amp;" CORP",T$5,"PX_BID",$O55)</f>
        <v>0.22641207844670627</v>
      </c>
      <c r="U55" s="6" t="str">
        <f>_xll.BDP($C55&amp;" CORP",U$5)</f>
        <v>10/15/2015</v>
      </c>
      <c r="V55" s="6">
        <f>_xll.BDP($C55&amp;" CORP",V$5)</f>
        <v>104.62500000000001</v>
      </c>
      <c r="W55" s="45">
        <f>_xll.BDP($C55&amp;" CORP",W$6)</f>
        <v>0.46250000000000002</v>
      </c>
      <c r="X55" s="45">
        <f t="shared" si="66"/>
        <v>107.21250000000001</v>
      </c>
      <c r="Y55" s="45">
        <f t="shared" si="67"/>
        <v>1</v>
      </c>
      <c r="Z55" s="9">
        <f t="shared" si="68"/>
        <v>804093.75</v>
      </c>
      <c r="AA55" s="46">
        <f t="shared" si="69"/>
        <v>7.8515890594845657E-3</v>
      </c>
      <c r="AB55" s="12">
        <f t="shared" si="70"/>
        <v>3.3431558586291751E-2</v>
      </c>
      <c r="AC55" s="44" t="str">
        <f>_xll.BDP($C55&amp;" CORP",AC$5)</f>
        <v>4105305Z CN</v>
      </c>
      <c r="AD55" s="44" t="str">
        <f>_xll.BDP($C55&amp;" CORP",AD$6)</f>
        <v>FLI</v>
      </c>
      <c r="AE55" s="44" t="e">
        <f>_xll.BDP($AC55&amp;" EQUITY",AE$5)/1000000</f>
        <v>#VALUE!</v>
      </c>
      <c r="AF55" s="44" t="e">
        <f>_xll.BDP($AD55&amp;" EQUITY",AF$5)/1000000</f>
        <v>#VALUE!</v>
      </c>
      <c r="AG55" s="2">
        <f t="shared" si="71"/>
        <v>0</v>
      </c>
      <c r="AH55" s="102">
        <v>8.2000000000000007E-3</v>
      </c>
      <c r="AI55" s="102">
        <f>SUMIF('462'!$B:$B,$E55,'462'!$K:$K)/100</f>
        <v>6.59664E-3</v>
      </c>
      <c r="AJ55" s="92">
        <f t="shared" si="17"/>
        <v>1.6033600000000007E-3</v>
      </c>
      <c r="AK55" s="13">
        <f t="shared" si="72"/>
        <v>0</v>
      </c>
      <c r="AL55" s="13">
        <f t="shared" si="96"/>
        <v>0</v>
      </c>
      <c r="AM55" s="13">
        <f t="shared" si="96"/>
        <v>0</v>
      </c>
      <c r="AN55" s="13">
        <f t="shared" si="96"/>
        <v>0</v>
      </c>
      <c r="AO55" s="13">
        <f t="shared" si="96"/>
        <v>0</v>
      </c>
      <c r="AP55" s="13">
        <f t="shared" si="96"/>
        <v>0</v>
      </c>
      <c r="AQ55" s="13">
        <f t="shared" si="96"/>
        <v>0</v>
      </c>
      <c r="AR55" s="13">
        <f t="shared" si="96"/>
        <v>0</v>
      </c>
      <c r="AS55" s="13">
        <f t="shared" si="96"/>
        <v>7.8515890594845657E-3</v>
      </c>
      <c r="AT55" s="13">
        <f t="shared" si="96"/>
        <v>0</v>
      </c>
      <c r="AU55" s="13">
        <f t="shared" si="73"/>
        <v>0</v>
      </c>
      <c r="AV55" s="12">
        <f t="shared" si="74"/>
        <v>0</v>
      </c>
      <c r="AW55" s="47"/>
      <c r="AX55" s="13">
        <f t="shared" si="97"/>
        <v>0</v>
      </c>
      <c r="AY55" s="13">
        <f t="shared" si="97"/>
        <v>0</v>
      </c>
      <c r="AZ55" s="13">
        <f t="shared" si="97"/>
        <v>0</v>
      </c>
      <c r="BA55" s="13">
        <f t="shared" si="97"/>
        <v>0</v>
      </c>
      <c r="BB55" s="13">
        <f t="shared" si="97"/>
        <v>0</v>
      </c>
      <c r="BC55" s="13">
        <f t="shared" si="97"/>
        <v>0</v>
      </c>
      <c r="BD55" s="13">
        <f t="shared" si="97"/>
        <v>0</v>
      </c>
      <c r="BE55" s="13">
        <f t="shared" si="97"/>
        <v>7.8515890594845657E-3</v>
      </c>
      <c r="BF55" s="13">
        <f t="shared" si="97"/>
        <v>0</v>
      </c>
      <c r="BG55" s="13">
        <f t="shared" si="97"/>
        <v>0</v>
      </c>
      <c r="BH55" s="13">
        <f t="shared" si="75"/>
        <v>0</v>
      </c>
      <c r="BI55" s="12">
        <f t="shared" si="76"/>
        <v>0</v>
      </c>
      <c r="BK55" s="1">
        <f t="shared" si="77"/>
        <v>0</v>
      </c>
      <c r="BL55" s="1">
        <f t="shared" ref="BL55:BU55" si="123">IF(AND($P55&gt;BK$6,$P55&lt;=BL$6),$AA55,0)</f>
        <v>0</v>
      </c>
      <c r="BM55" s="1">
        <f t="shared" si="123"/>
        <v>0</v>
      </c>
      <c r="BN55" s="1">
        <f t="shared" si="123"/>
        <v>0</v>
      </c>
      <c r="BO55" s="1">
        <f t="shared" si="123"/>
        <v>0</v>
      </c>
      <c r="BP55" s="1">
        <f t="shared" si="123"/>
        <v>0</v>
      </c>
      <c r="BQ55" s="1">
        <f t="shared" si="123"/>
        <v>7.8515890594845657E-3</v>
      </c>
      <c r="BR55" s="1">
        <f t="shared" si="123"/>
        <v>0</v>
      </c>
      <c r="BS55" s="1">
        <f t="shared" si="123"/>
        <v>0</v>
      </c>
      <c r="BT55" s="1">
        <f t="shared" si="123"/>
        <v>0</v>
      </c>
      <c r="BU55" s="1">
        <f t="shared" si="123"/>
        <v>0</v>
      </c>
    </row>
    <row r="56" spans="1:73" x14ac:dyDescent="0.2">
      <c r="A56" s="65">
        <v>46</v>
      </c>
      <c r="B56" s="2">
        <f t="shared" si="82"/>
        <v>750.00099999999998</v>
      </c>
      <c r="C56" s="150" t="s">
        <v>6856</v>
      </c>
      <c r="D56" s="1">
        <v>750001</v>
      </c>
      <c r="E56" s="1" t="str">
        <f>_xll.BDP($C56&amp;" CORP",E$6)</f>
        <v>FMEGR</v>
      </c>
      <c r="F56" s="1" t="str">
        <f>_xll.BDP($C56&amp;" CORP",F$6)</f>
        <v>FRESENIUS MED CARE US</v>
      </c>
      <c r="G56" s="1" t="str">
        <f>_xll.BDP($C56&amp;" CORP",G$6)</f>
        <v>USD</v>
      </c>
      <c r="H56" s="1" t="str">
        <f>_xll.BDP($C56&amp;" CORP",H$5)</f>
        <v>DE</v>
      </c>
      <c r="I56" s="5">
        <f>_xll.BDP($C56&amp;" CORP",I$6)</f>
        <v>5.75</v>
      </c>
      <c r="J56" s="6" t="str">
        <f>_xll.BDP($C56&amp;" CORP",J$6)</f>
        <v>2/15/2021</v>
      </c>
      <c r="K56" s="7" t="str">
        <f>_xll.BDP($C56&amp;" CORP",K$5)</f>
        <v>Ba2</v>
      </c>
      <c r="L56" s="7" t="str">
        <f>_xll.BDP($C56&amp;" CORP",L$5)</f>
        <v>BB+</v>
      </c>
      <c r="M56" s="7" t="str">
        <f>IF(ISNA(_xll.BDP($C56&amp;" CORP",M$5)),"",_xll.BDP($C56&amp;" CORP",M$5))</f>
        <v>#N/A N/A</v>
      </c>
      <c r="N56" s="44">
        <f t="shared" si="65"/>
        <v>16010.546875</v>
      </c>
      <c r="O56" s="49">
        <f>_xll.BDP($C56&amp;" CORP",O$5)</f>
        <v>112.75</v>
      </c>
      <c r="P56" s="13">
        <f>_xll.BDP($C56&amp;" CORP",P$5,"PX_BID",$O56)/100</f>
        <v>3.8384564000000003E-2</v>
      </c>
      <c r="Q56" s="2">
        <f>_xll.BDP($C56&amp;" CORP",Q$5,"PX_BID",$O56)</f>
        <v>258.6710205078125</v>
      </c>
      <c r="R56" s="12">
        <f>_xll.BDP($C56&amp;" CORP",R$5,"PX_BID",$O56)</f>
        <v>6.2894781103805553</v>
      </c>
      <c r="S56" s="12">
        <f>_xll.BDP($C56&amp;" CORP",S$5,"PX_BID",$O56)</f>
        <v>0.4884633649604872</v>
      </c>
      <c r="T56" s="12">
        <f>_xll.BDP($C56&amp;" CORP",T$5,"PX_BID",$O56)</f>
        <v>0.47820573324652255</v>
      </c>
      <c r="U56" s="6" t="str">
        <f>_xll.BDP($C56&amp;" CORP",U$5)</f>
        <v>#N/A Field Not Applicable</v>
      </c>
      <c r="V56" s="6" t="str">
        <f>_xll.BDP($C56&amp;" CORP",V$5)</f>
        <v>#N/A Field Not Applicable</v>
      </c>
      <c r="W56" s="45">
        <f>_xll.BDP($C56&amp;" CORP",W$6)</f>
        <v>1.24583333</v>
      </c>
      <c r="X56" s="45">
        <f t="shared" si="66"/>
        <v>113.99583333</v>
      </c>
      <c r="Y56" s="45">
        <f t="shared" si="67"/>
        <v>1</v>
      </c>
      <c r="Z56" s="9">
        <f t="shared" si="68"/>
        <v>854969.88993333338</v>
      </c>
      <c r="AA56" s="46">
        <f t="shared" si="69"/>
        <v>8.3483701172771003E-3</v>
      </c>
      <c r="AB56" s="12">
        <f t="shared" si="70"/>
        <v>5.2506891109969471E-2</v>
      </c>
      <c r="AC56" s="44" t="str">
        <f>_xll.BDP($C56&amp;" CORP",AC$5)</f>
        <v>FME     GR</v>
      </c>
      <c r="AD56" s="44" t="str">
        <f>_xll.BDP($C56&amp;" CORP",AD$6)</f>
        <v>FMEGR</v>
      </c>
      <c r="AE56" s="44">
        <f>_xll.BDP($AC56&amp;" EQUITY",AE$5)/1000000</f>
        <v>16010.546875</v>
      </c>
      <c r="AF56" s="44" t="e">
        <f>_xll.BDP($AD56&amp;" EQUITY",AF$5)/1000000</f>
        <v>#VALUE!</v>
      </c>
      <c r="AG56" s="2">
        <f t="shared" si="71"/>
        <v>16010.546875</v>
      </c>
      <c r="AH56" s="102">
        <v>6.4999999999999997E-3</v>
      </c>
      <c r="AI56" s="102">
        <f>SUMIF('462'!$B:$B,$E56,'462'!$K:$K)/100</f>
        <v>6.4715400000000005E-3</v>
      </c>
      <c r="AJ56" s="92">
        <f t="shared" si="17"/>
        <v>2.845999999999925E-5</v>
      </c>
      <c r="AK56" s="13">
        <f t="shared" si="72"/>
        <v>0</v>
      </c>
      <c r="AL56" s="13">
        <f t="shared" si="96"/>
        <v>0</v>
      </c>
      <c r="AM56" s="13">
        <f t="shared" si="96"/>
        <v>0</v>
      </c>
      <c r="AN56" s="13">
        <f t="shared" si="96"/>
        <v>0</v>
      </c>
      <c r="AO56" s="13">
        <f t="shared" si="96"/>
        <v>0</v>
      </c>
      <c r="AP56" s="13">
        <f t="shared" si="96"/>
        <v>8.3483701172771003E-3</v>
      </c>
      <c r="AQ56" s="13">
        <f t="shared" si="96"/>
        <v>0</v>
      </c>
      <c r="AR56" s="13">
        <f t="shared" si="96"/>
        <v>0</v>
      </c>
      <c r="AS56" s="13">
        <f t="shared" si="96"/>
        <v>0</v>
      </c>
      <c r="AT56" s="13">
        <f t="shared" si="96"/>
        <v>0</v>
      </c>
      <c r="AU56" s="13">
        <f t="shared" si="73"/>
        <v>0</v>
      </c>
      <c r="AV56" s="12">
        <f t="shared" si="74"/>
        <v>0</v>
      </c>
      <c r="AW56" s="47"/>
      <c r="AX56" s="13">
        <f t="shared" si="97"/>
        <v>0</v>
      </c>
      <c r="AY56" s="13">
        <f t="shared" si="97"/>
        <v>0</v>
      </c>
      <c r="AZ56" s="13">
        <f t="shared" si="97"/>
        <v>0</v>
      </c>
      <c r="BA56" s="13">
        <f t="shared" si="97"/>
        <v>0</v>
      </c>
      <c r="BB56" s="13">
        <f t="shared" si="97"/>
        <v>8.3483701172771003E-3</v>
      </c>
      <c r="BC56" s="13">
        <f t="shared" si="97"/>
        <v>0</v>
      </c>
      <c r="BD56" s="13">
        <f t="shared" si="97"/>
        <v>0</v>
      </c>
      <c r="BE56" s="13">
        <f t="shared" si="97"/>
        <v>0</v>
      </c>
      <c r="BF56" s="13">
        <f t="shared" si="97"/>
        <v>0</v>
      </c>
      <c r="BG56" s="13">
        <f t="shared" si="97"/>
        <v>0</v>
      </c>
      <c r="BH56" s="13">
        <f t="shared" si="75"/>
        <v>0</v>
      </c>
      <c r="BI56" s="12">
        <f t="shared" si="76"/>
        <v>0</v>
      </c>
      <c r="BK56" s="1">
        <f t="shared" si="77"/>
        <v>0</v>
      </c>
      <c r="BL56" s="1">
        <f t="shared" ref="BL56:BU56" si="124">IF(AND($P56&gt;BK$6,$P56&lt;=BL$6),$AA56,0)</f>
        <v>0</v>
      </c>
      <c r="BM56" s="1">
        <f t="shared" si="124"/>
        <v>8.3483701172771003E-3</v>
      </c>
      <c r="BN56" s="1">
        <f t="shared" si="124"/>
        <v>0</v>
      </c>
      <c r="BO56" s="1">
        <f t="shared" si="124"/>
        <v>0</v>
      </c>
      <c r="BP56" s="1">
        <f t="shared" si="124"/>
        <v>0</v>
      </c>
      <c r="BQ56" s="1">
        <f t="shared" si="124"/>
        <v>0</v>
      </c>
      <c r="BR56" s="1">
        <f t="shared" si="124"/>
        <v>0</v>
      </c>
      <c r="BS56" s="1">
        <f t="shared" si="124"/>
        <v>0</v>
      </c>
      <c r="BT56" s="1">
        <f t="shared" si="124"/>
        <v>0</v>
      </c>
      <c r="BU56" s="1">
        <f t="shared" si="124"/>
        <v>0</v>
      </c>
    </row>
    <row r="57" spans="1:73" x14ac:dyDescent="0.2">
      <c r="A57" s="65">
        <v>46</v>
      </c>
      <c r="B57" s="2">
        <f t="shared" si="82"/>
        <v>550</v>
      </c>
      <c r="C57" s="3" t="s">
        <v>129</v>
      </c>
      <c r="D57" s="1">
        <v>550000</v>
      </c>
      <c r="E57" s="1" t="str">
        <f>_xll.BDP($C57&amp;" CORP",E$6)</f>
        <v>FMGAU</v>
      </c>
      <c r="F57" s="1" t="str">
        <f>_xll.BDP($C57&amp;" CORP",F$6)</f>
        <v>FMG RESOURCES AUG 2006</v>
      </c>
      <c r="G57" s="1" t="str">
        <f>_xll.BDP($C57&amp;" CORP",G$6)</f>
        <v>USD</v>
      </c>
      <c r="H57" s="1" t="str">
        <f>_xll.BDP($C57&amp;" CORP",H$5)</f>
        <v>AU</v>
      </c>
      <c r="I57" s="5">
        <f>_xll.BDP($C57&amp;" CORP",I$6)</f>
        <v>6.875</v>
      </c>
      <c r="J57" s="6" t="str">
        <f>_xll.BDP($C57&amp;" CORP",J$6)</f>
        <v>2/1/2018</v>
      </c>
      <c r="K57" s="7" t="str">
        <f>_xll.BDP($C57&amp;" CORP",K$5)</f>
        <v>B1</v>
      </c>
      <c r="L57" s="7" t="str">
        <f>_xll.BDP($C57&amp;" CORP",L$5)</f>
        <v>B+</v>
      </c>
      <c r="M57" s="7" t="str">
        <f>IF(ISNA(_xll.BDP($C57&amp;" CORP",M$5)),"",_xll.BDP($C57&amp;" CORP",M$5))</f>
        <v>BB+</v>
      </c>
      <c r="N57" s="44">
        <f t="shared" si="65"/>
        <v>0</v>
      </c>
      <c r="O57" s="49">
        <f>_xll.BDP($C57&amp;" CORP",O$5)</f>
        <v>105.245</v>
      </c>
      <c r="P57" s="13">
        <f>_xll.BDP($C57&amp;" CORP",P$5,"PX_BID",$O57)/100</f>
        <v>5.3086282000000005E-2</v>
      </c>
      <c r="Q57" s="2">
        <f>_xll.BDP($C57&amp;" CORP",Q$5,"PX_BID",$O57)</f>
        <v>486.275146484375</v>
      </c>
      <c r="R57" s="12">
        <f>_xll.BDP($C57&amp;" CORP",R$5,"PX_BID",$O57)</f>
        <v>3.2367324541968245</v>
      </c>
      <c r="S57" s="12">
        <f>_xll.BDP($C57&amp;" CORP",S$5,"PX_BID",$O57)</f>
        <v>-1.0698705489110658</v>
      </c>
      <c r="T57" s="12">
        <f>_xll.BDP($C57&amp;" CORP",T$5,"PX_BID",$O57)</f>
        <v>0.12900314108005378</v>
      </c>
      <c r="U57" s="6" t="str">
        <f>_xll.BDP($C57&amp;" CORP",U$5)</f>
        <v>2/1/2014</v>
      </c>
      <c r="V57" s="6">
        <f>_xll.BDP($C57&amp;" CORP",V$5)</f>
        <v>105.15600000000001</v>
      </c>
      <c r="W57" s="45">
        <f>_xll.BDP($C57&amp;" CORP",W$6)</f>
        <v>1.7569444400000001</v>
      </c>
      <c r="X57" s="45">
        <f t="shared" si="66"/>
        <v>107.00194444</v>
      </c>
      <c r="Y57" s="45">
        <f t="shared" si="67"/>
        <v>1</v>
      </c>
      <c r="Z57" s="9">
        <f t="shared" si="68"/>
        <v>588510.69441999996</v>
      </c>
      <c r="AA57" s="46">
        <f t="shared" si="69"/>
        <v>5.7465241207231574E-3</v>
      </c>
      <c r="AB57" s="12">
        <f t="shared" si="70"/>
        <v>1.8599961120369515E-2</v>
      </c>
      <c r="AC57" s="44" t="str">
        <f>_xll.BDP($C57&amp;" CORP",AC$5)</f>
        <v>777102Z AU</v>
      </c>
      <c r="AD57" s="44" t="str">
        <f>_xll.BDP($C57&amp;" CORP",AD$6)</f>
        <v>FMGAU</v>
      </c>
      <c r="AE57" s="44" t="e">
        <f>_xll.BDP($AC57&amp;" EQUITY",AE$5)/1000000</f>
        <v>#VALUE!</v>
      </c>
      <c r="AF57" s="44" t="e">
        <f>_xll.BDP($AD57&amp;" EQUITY",AF$5)/1000000</f>
        <v>#VALUE!</v>
      </c>
      <c r="AG57" s="2">
        <f t="shared" si="71"/>
        <v>0</v>
      </c>
      <c r="AH57" s="102">
        <v>6.0000000000000001E-3</v>
      </c>
      <c r="AI57" s="102">
        <f>SUMIF('462'!$B:$B,$E57,'462'!$K:$K)/100</f>
        <v>5.5719300000000001E-3</v>
      </c>
      <c r="AJ57" s="92">
        <f t="shared" si="17"/>
        <v>4.2807000000000001E-4</v>
      </c>
      <c r="AK57" s="13">
        <f t="shared" si="72"/>
        <v>0</v>
      </c>
      <c r="AL57" s="13">
        <f t="shared" si="96"/>
        <v>0</v>
      </c>
      <c r="AM57" s="13">
        <f t="shared" si="96"/>
        <v>0</v>
      </c>
      <c r="AN57" s="13">
        <f t="shared" si="96"/>
        <v>0</v>
      </c>
      <c r="AO57" s="13">
        <f t="shared" si="96"/>
        <v>0</v>
      </c>
      <c r="AP57" s="13">
        <f t="shared" si="96"/>
        <v>0</v>
      </c>
      <c r="AQ57" s="13">
        <f t="shared" si="96"/>
        <v>0</v>
      </c>
      <c r="AR57" s="13">
        <f t="shared" si="96"/>
        <v>5.7465241207231574E-3</v>
      </c>
      <c r="AS57" s="13">
        <f t="shared" si="96"/>
        <v>0</v>
      </c>
      <c r="AT57" s="13">
        <f t="shared" si="96"/>
        <v>0</v>
      </c>
      <c r="AU57" s="13">
        <f t="shared" si="73"/>
        <v>0</v>
      </c>
      <c r="AV57" s="12">
        <f t="shared" si="74"/>
        <v>0</v>
      </c>
      <c r="AW57" s="47"/>
      <c r="AX57" s="13">
        <f t="shared" si="97"/>
        <v>0</v>
      </c>
      <c r="AY57" s="13">
        <f t="shared" si="97"/>
        <v>0</v>
      </c>
      <c r="AZ57" s="13">
        <f t="shared" si="97"/>
        <v>0</v>
      </c>
      <c r="BA57" s="13">
        <f t="shared" si="97"/>
        <v>0</v>
      </c>
      <c r="BB57" s="13">
        <f t="shared" si="97"/>
        <v>0</v>
      </c>
      <c r="BC57" s="13">
        <f t="shared" si="97"/>
        <v>0</v>
      </c>
      <c r="BD57" s="13">
        <f t="shared" si="97"/>
        <v>0</v>
      </c>
      <c r="BE57" s="13">
        <f t="shared" si="97"/>
        <v>5.7465241207231574E-3</v>
      </c>
      <c r="BF57" s="13">
        <f t="shared" si="97"/>
        <v>0</v>
      </c>
      <c r="BG57" s="13">
        <f t="shared" si="97"/>
        <v>0</v>
      </c>
      <c r="BH57" s="13">
        <f t="shared" si="75"/>
        <v>0</v>
      </c>
      <c r="BI57" s="12">
        <f t="shared" si="76"/>
        <v>0</v>
      </c>
      <c r="BK57" s="1">
        <f t="shared" si="77"/>
        <v>0</v>
      </c>
      <c r="BL57" s="1">
        <f t="shared" ref="BL57:BU57" si="125">IF(AND($P57&gt;BK$6,$P57&lt;=BL$6),$AA57,0)</f>
        <v>0</v>
      </c>
      <c r="BM57" s="1">
        <f t="shared" si="125"/>
        <v>0</v>
      </c>
      <c r="BN57" s="1">
        <f t="shared" si="125"/>
        <v>0</v>
      </c>
      <c r="BO57" s="1">
        <f t="shared" si="125"/>
        <v>5.7465241207231574E-3</v>
      </c>
      <c r="BP57" s="1">
        <f t="shared" si="125"/>
        <v>0</v>
      </c>
      <c r="BQ57" s="1">
        <f t="shared" si="125"/>
        <v>0</v>
      </c>
      <c r="BR57" s="1">
        <f t="shared" si="125"/>
        <v>0</v>
      </c>
      <c r="BS57" s="1">
        <f t="shared" si="125"/>
        <v>0</v>
      </c>
      <c r="BT57" s="1">
        <f t="shared" si="125"/>
        <v>0</v>
      </c>
      <c r="BU57" s="1">
        <f t="shared" si="125"/>
        <v>0</v>
      </c>
    </row>
    <row r="58" spans="1:73" x14ac:dyDescent="0.2">
      <c r="A58" s="65">
        <v>47</v>
      </c>
      <c r="B58" s="2">
        <f t="shared" si="82"/>
        <v>900</v>
      </c>
      <c r="C58" s="1" t="s">
        <v>131</v>
      </c>
      <c r="D58" s="1">
        <v>900000</v>
      </c>
      <c r="E58" s="1" t="str">
        <f>_xll.BDP($C58&amp;" CORP",E$6)</f>
        <v>FSL</v>
      </c>
      <c r="F58" s="1" t="str">
        <f>_xll.BDP($C58&amp;" CORP",F$6)</f>
        <v>FREESCALE SEMICONDUCTOR</v>
      </c>
      <c r="G58" s="1" t="str">
        <f>_xll.BDP($C58&amp;" CORP",G$6)</f>
        <v>USD</v>
      </c>
      <c r="H58" s="1" t="str">
        <f>_xll.BDP($C58&amp;" CORP",H$5)</f>
        <v>US</v>
      </c>
      <c r="I58" s="5">
        <f>_xll.BDP($C58&amp;" CORP",I$6)</f>
        <v>9.25</v>
      </c>
      <c r="J58" s="6" t="str">
        <f>_xll.BDP($C58&amp;" CORP",J$6)</f>
        <v>4/15/2018</v>
      </c>
      <c r="K58" s="7" t="str">
        <f>_xll.BDP($C58&amp;" CORP",K$5)</f>
        <v>B1</v>
      </c>
      <c r="L58" s="7" t="str">
        <f>_xll.BDP($C58&amp;" CORP",L$5)</f>
        <v>B</v>
      </c>
      <c r="M58" s="7" t="str">
        <f>IF(ISNA(_xll.BDP($C58&amp;" CORP",M$5)),"",_xll.BDP($C58&amp;" CORP",M$5))</f>
        <v>CCC+</v>
      </c>
      <c r="N58" s="44">
        <f t="shared" si="65"/>
        <v>3844.6279296875</v>
      </c>
      <c r="O58" s="49">
        <f>_xll.BDP($C58&amp;" CORP",O$5)</f>
        <v>110</v>
      </c>
      <c r="P58" s="13">
        <f>_xll.BDP($C58&amp;" CORP",P$5,"PX_BID",$O58)/100</f>
        <v>3.3001098E-2</v>
      </c>
      <c r="Q58" s="2">
        <f>_xll.BDP($C58&amp;" CORP",Q$5,"PX_BID",$O58)</f>
        <v>319.52874755859375</v>
      </c>
      <c r="R58" s="12">
        <f>_xll.BDP($C58&amp;" CORP",R$5,"PX_BID",$O58)</f>
        <v>0.91428518423287153</v>
      </c>
      <c r="S58" s="12">
        <f>_xll.BDP($C58&amp;" CORP",S$5,"PX_BID",$O58)</f>
        <v>-0.10733204311583344</v>
      </c>
      <c r="T58" s="12">
        <f>_xll.BDP($C58&amp;" CORP",T$5,"PX_BID",$O58)</f>
        <v>1.2952096341464672E-2</v>
      </c>
      <c r="U58" s="6" t="str">
        <f>_xll.BDP($C58&amp;" CORP",U$5)</f>
        <v>4/15/2014</v>
      </c>
      <c r="V58" s="6">
        <f>_xll.BDP($C58&amp;" CORP",V$5)</f>
        <v>104.62500000000001</v>
      </c>
      <c r="W58" s="45">
        <f>_xll.BDP($C58&amp;" CORP",W$6)</f>
        <v>0.46250000000000002</v>
      </c>
      <c r="X58" s="45">
        <f t="shared" si="66"/>
        <v>110.46250000000001</v>
      </c>
      <c r="Y58" s="45">
        <f t="shared" si="67"/>
        <v>1</v>
      </c>
      <c r="Z58" s="9">
        <f t="shared" si="68"/>
        <v>994162.5</v>
      </c>
      <c r="AA58" s="46">
        <f t="shared" si="69"/>
        <v>9.7075190652207224E-3</v>
      </c>
      <c r="AB58" s="12">
        <f t="shared" si="70"/>
        <v>8.8754408569894413E-3</v>
      </c>
      <c r="AC58" s="44" t="str">
        <f>_xll.BDP($C58&amp;" CORP",AC$5)</f>
        <v>8222737Q US</v>
      </c>
      <c r="AD58" s="44" t="str">
        <f>_xll.BDP($C58&amp;" CORP",AD$6)</f>
        <v>FSL</v>
      </c>
      <c r="AE58" s="44" t="e">
        <f>_xll.BDP($AC58&amp;" EQUITY",AE$5)/1000000</f>
        <v>#VALUE!</v>
      </c>
      <c r="AF58" s="44">
        <f>_xll.BDP($AD58&amp;" EQUITY",AF$5)/1000000</f>
        <v>3844.6279296875</v>
      </c>
      <c r="AG58" s="2">
        <f t="shared" si="71"/>
        <v>3844.6279296875</v>
      </c>
      <c r="AH58" s="102">
        <v>5.0000000000000001E-3</v>
      </c>
      <c r="AI58" s="102">
        <f>SUMIF('462'!$B:$B,$E58,'462'!$K:$K)/100</f>
        <v>6.9884400000000003E-3</v>
      </c>
      <c r="AJ58" s="92">
        <f t="shared" si="17"/>
        <v>-1.9884400000000002E-3</v>
      </c>
      <c r="AK58" s="13">
        <f t="shared" si="72"/>
        <v>0</v>
      </c>
      <c r="AL58" s="13">
        <f t="shared" si="96"/>
        <v>0</v>
      </c>
      <c r="AM58" s="13">
        <f t="shared" si="96"/>
        <v>0</v>
      </c>
      <c r="AN58" s="13">
        <f t="shared" si="96"/>
        <v>0</v>
      </c>
      <c r="AO58" s="13">
        <f t="shared" si="96"/>
        <v>0</v>
      </c>
      <c r="AP58" s="13">
        <f t="shared" si="96"/>
        <v>0</v>
      </c>
      <c r="AQ58" s="13">
        <f t="shared" si="96"/>
        <v>0</v>
      </c>
      <c r="AR58" s="13">
        <f t="shared" si="96"/>
        <v>9.7075190652207224E-3</v>
      </c>
      <c r="AS58" s="13">
        <f t="shared" si="96"/>
        <v>0</v>
      </c>
      <c r="AT58" s="13">
        <f t="shared" si="96"/>
        <v>0</v>
      </c>
      <c r="AU58" s="13">
        <f t="shared" si="73"/>
        <v>0</v>
      </c>
      <c r="AV58" s="12">
        <f t="shared" si="74"/>
        <v>0</v>
      </c>
      <c r="AW58" s="47"/>
      <c r="AX58" s="13">
        <f t="shared" si="97"/>
        <v>0</v>
      </c>
      <c r="AY58" s="13">
        <f t="shared" si="97"/>
        <v>0</v>
      </c>
      <c r="AZ58" s="13">
        <f t="shared" si="97"/>
        <v>0</v>
      </c>
      <c r="BA58" s="13">
        <f t="shared" si="97"/>
        <v>0</v>
      </c>
      <c r="BB58" s="13">
        <f t="shared" si="97"/>
        <v>0</v>
      </c>
      <c r="BC58" s="13">
        <f t="shared" si="97"/>
        <v>0</v>
      </c>
      <c r="BD58" s="13">
        <f t="shared" si="97"/>
        <v>0</v>
      </c>
      <c r="BE58" s="13">
        <f t="shared" si="97"/>
        <v>0</v>
      </c>
      <c r="BF58" s="13">
        <f t="shared" si="97"/>
        <v>9.7075190652207224E-3</v>
      </c>
      <c r="BG58" s="13">
        <f t="shared" si="97"/>
        <v>0</v>
      </c>
      <c r="BH58" s="13">
        <f t="shared" si="75"/>
        <v>0</v>
      </c>
      <c r="BI58" s="12">
        <f t="shared" si="76"/>
        <v>0</v>
      </c>
      <c r="BK58" s="1">
        <f t="shared" si="77"/>
        <v>0</v>
      </c>
      <c r="BL58" s="1">
        <f t="shared" ref="BL58:BU58" si="126">IF(AND($P58&gt;BK$6,$P58&lt;=BL$6),$AA58,0)</f>
        <v>0</v>
      </c>
      <c r="BM58" s="1">
        <f t="shared" si="126"/>
        <v>9.7075190652207224E-3</v>
      </c>
      <c r="BN58" s="1">
        <f t="shared" si="126"/>
        <v>0</v>
      </c>
      <c r="BO58" s="1">
        <f t="shared" si="126"/>
        <v>0</v>
      </c>
      <c r="BP58" s="1">
        <f t="shared" si="126"/>
        <v>0</v>
      </c>
      <c r="BQ58" s="1">
        <f t="shared" si="126"/>
        <v>0</v>
      </c>
      <c r="BR58" s="1">
        <f t="shared" si="126"/>
        <v>0</v>
      </c>
      <c r="BS58" s="1">
        <f t="shared" si="126"/>
        <v>0</v>
      </c>
      <c r="BT58" s="1">
        <f t="shared" si="126"/>
        <v>0</v>
      </c>
      <c r="BU58" s="1">
        <f t="shared" si="126"/>
        <v>0</v>
      </c>
    </row>
    <row r="59" spans="1:73" x14ac:dyDescent="0.2">
      <c r="A59" s="65">
        <v>48</v>
      </c>
      <c r="B59" s="2">
        <f t="shared" si="82"/>
        <v>900</v>
      </c>
      <c r="C59" s="1" t="s">
        <v>5373</v>
      </c>
      <c r="D59" s="1">
        <v>900000</v>
      </c>
      <c r="E59" s="1" t="str">
        <f>_xll.BDP($C59&amp;" CORP",E$6)</f>
        <v>GE</v>
      </c>
      <c r="F59" s="1" t="str">
        <f>_xll.BDP($C59&amp;" CORP",F$6)</f>
        <v>GENERAL ELEC CAP CORP</v>
      </c>
      <c r="G59" s="1" t="str">
        <f>_xll.BDP($C59&amp;" CORP",G$6)</f>
        <v>EUR</v>
      </c>
      <c r="H59" s="1" t="str">
        <f>_xll.BDP($C59&amp;" CORP",H$5)</f>
        <v>US</v>
      </c>
      <c r="I59" s="5">
        <f>_xll.BDP($C59&amp;" CORP",I$6)</f>
        <v>5.5</v>
      </c>
      <c r="J59" s="6" t="str">
        <f>_xll.BDP($C59&amp;" CORP",J$6)</f>
        <v>9/15/2067</v>
      </c>
      <c r="K59" s="7" t="str">
        <f>_xll.BDP($C59&amp;" CORP",K$5)</f>
        <v>A2</v>
      </c>
      <c r="L59" s="7" t="str">
        <f>_xll.BDP($C59&amp;" CORP",L$5)</f>
        <v>AA-</v>
      </c>
      <c r="M59" s="7" t="str">
        <f>IF(ISNA(_xll.BDP($C59&amp;" CORP",M$5)),"",_xll.BDP($C59&amp;" CORP",M$5))</f>
        <v>#N/A N/A</v>
      </c>
      <c r="N59" s="44">
        <f t="shared" si="65"/>
        <v>231167.9375</v>
      </c>
      <c r="O59" s="49">
        <f>_xll.BDP($C59&amp;" CORP",O$5)</f>
        <v>104.517</v>
      </c>
      <c r="P59" s="13">
        <f>_xll.BDP($C59&amp;" CORP",P$5,"PX_BID",$O59)/100</f>
        <v>4.3342660188087974E-2</v>
      </c>
      <c r="Q59" s="2">
        <f>_xll.BDP($C59&amp;" CORP",Q$5,"PX_BID",$O59)</f>
        <v>407.97421264648437</v>
      </c>
      <c r="R59" s="12">
        <f>_xll.BDP($C59&amp;" CORP",R$5,"PX_BID",$O59)</f>
        <v>3.7194571803142997</v>
      </c>
      <c r="S59" s="12">
        <f>_xll.BDP($C59&amp;" CORP",S$5,"PX_BID",$O59)</f>
        <v>-6.4851651275350516E-2</v>
      </c>
      <c r="T59" s="12">
        <f>_xll.BDP($C59&amp;" CORP",T$5,"PX_BID",$O59)</f>
        <v>0.18530824548949518</v>
      </c>
      <c r="U59" s="6" t="str">
        <f>_xll.BDP($C59&amp;" CORP",U$5)</f>
        <v>9/15/2017</v>
      </c>
      <c r="V59" s="6">
        <f>_xll.BDP($C59&amp;" CORP",V$5)</f>
        <v>100</v>
      </c>
      <c r="W59" s="45">
        <f>_xll.BDP($C59&amp;" CORP",W$6)</f>
        <v>3.5109588999999999</v>
      </c>
      <c r="X59" s="45">
        <f t="shared" si="66"/>
        <v>108.0279589</v>
      </c>
      <c r="Y59" s="45">
        <f t="shared" si="67"/>
        <v>1.3173999999999999</v>
      </c>
      <c r="Z59" s="9">
        <f t="shared" si="68"/>
        <v>1280844.29749374</v>
      </c>
      <c r="AA59" s="46">
        <f t="shared" si="69"/>
        <v>1.2506829052091306E-2</v>
      </c>
      <c r="AB59" s="12">
        <f t="shared" si="70"/>
        <v>4.6518615120764495E-2</v>
      </c>
      <c r="AC59" s="44" t="str">
        <f>_xll.BDP($C59&amp;" CORP",AC$5)</f>
        <v>GELK    US</v>
      </c>
      <c r="AD59" s="44" t="str">
        <f>_xll.BDP($C59&amp;" CORP",AD$6)</f>
        <v>GE</v>
      </c>
      <c r="AE59" s="44" t="e">
        <f>_xll.BDP($AC59&amp;" EQUITY",AE$5)/1000000</f>
        <v>#VALUE!</v>
      </c>
      <c r="AF59" s="44">
        <f>_xll.BDP($AD59&amp;" EQUITY",AF$5)/1000000</f>
        <v>231167.9375</v>
      </c>
      <c r="AG59" s="2">
        <f t="shared" si="71"/>
        <v>231167.9375</v>
      </c>
      <c r="AH59" s="102">
        <v>1.2200000000000001E-2</v>
      </c>
      <c r="AI59" s="102">
        <f>SUMIF('462'!$B:$B,$E59,'462'!$K:$K)/100</f>
        <v>1.3800730000000001E-2</v>
      </c>
      <c r="AJ59" s="92">
        <f t="shared" si="17"/>
        <v>-1.6007299999999999E-3</v>
      </c>
      <c r="AK59" s="13">
        <f t="shared" si="72"/>
        <v>1.2506829052091306E-2</v>
      </c>
      <c r="AL59" s="13">
        <f t="shared" si="96"/>
        <v>0</v>
      </c>
      <c r="AM59" s="13">
        <f t="shared" si="96"/>
        <v>0</v>
      </c>
      <c r="AN59" s="13">
        <f t="shared" si="96"/>
        <v>0</v>
      </c>
      <c r="AO59" s="13">
        <f t="shared" si="96"/>
        <v>0</v>
      </c>
      <c r="AP59" s="13">
        <f t="shared" si="96"/>
        <v>0</v>
      </c>
      <c r="AQ59" s="13">
        <f t="shared" si="96"/>
        <v>0</v>
      </c>
      <c r="AR59" s="13">
        <f t="shared" si="96"/>
        <v>0</v>
      </c>
      <c r="AS59" s="13">
        <f t="shared" si="96"/>
        <v>0</v>
      </c>
      <c r="AT59" s="13">
        <f t="shared" si="96"/>
        <v>0</v>
      </c>
      <c r="AU59" s="13">
        <f t="shared" si="73"/>
        <v>0</v>
      </c>
      <c r="AV59" s="12">
        <f t="shared" si="74"/>
        <v>0</v>
      </c>
      <c r="AW59" s="47"/>
      <c r="AX59" s="13">
        <f t="shared" si="97"/>
        <v>0</v>
      </c>
      <c r="AY59" s="13">
        <f t="shared" si="97"/>
        <v>0</v>
      </c>
      <c r="AZ59" s="13">
        <f t="shared" si="97"/>
        <v>0</v>
      </c>
      <c r="BA59" s="13">
        <f t="shared" si="97"/>
        <v>0</v>
      </c>
      <c r="BB59" s="13">
        <f t="shared" si="97"/>
        <v>0</v>
      </c>
      <c r="BC59" s="13">
        <f t="shared" si="97"/>
        <v>0</v>
      </c>
      <c r="BD59" s="13">
        <f t="shared" si="97"/>
        <v>0</v>
      </c>
      <c r="BE59" s="13">
        <f t="shared" si="97"/>
        <v>0</v>
      </c>
      <c r="BF59" s="13">
        <f t="shared" si="97"/>
        <v>0</v>
      </c>
      <c r="BG59" s="13">
        <f t="shared" si="97"/>
        <v>0</v>
      </c>
      <c r="BH59" s="13">
        <f t="shared" si="75"/>
        <v>0</v>
      </c>
      <c r="BI59" s="12">
        <f t="shared" si="76"/>
        <v>-1.2506829052091306E-2</v>
      </c>
      <c r="BK59" s="1">
        <f t="shared" si="77"/>
        <v>0</v>
      </c>
      <c r="BL59" s="1">
        <f t="shared" ref="BL59:BU59" si="127">IF(AND($P59&gt;BK$6,$P59&lt;=BL$6),$AA59,0)</f>
        <v>0</v>
      </c>
      <c r="BM59" s="1">
        <f t="shared" si="127"/>
        <v>0</v>
      </c>
      <c r="BN59" s="1">
        <f t="shared" si="127"/>
        <v>1.2506829052091306E-2</v>
      </c>
      <c r="BO59" s="1">
        <f t="shared" si="127"/>
        <v>0</v>
      </c>
      <c r="BP59" s="1">
        <f t="shared" si="127"/>
        <v>0</v>
      </c>
      <c r="BQ59" s="1">
        <f t="shared" si="127"/>
        <v>0</v>
      </c>
      <c r="BR59" s="1">
        <f t="shared" si="127"/>
        <v>0</v>
      </c>
      <c r="BS59" s="1">
        <f t="shared" si="127"/>
        <v>0</v>
      </c>
      <c r="BT59" s="1">
        <f t="shared" si="127"/>
        <v>0</v>
      </c>
      <c r="BU59" s="1">
        <f t="shared" si="127"/>
        <v>0</v>
      </c>
    </row>
    <row r="60" spans="1:73" x14ac:dyDescent="0.2">
      <c r="A60" s="65">
        <v>49</v>
      </c>
      <c r="B60" s="2">
        <f t="shared" si="82"/>
        <v>750</v>
      </c>
      <c r="C60" s="50" t="s">
        <v>136</v>
      </c>
      <c r="D60" s="1">
        <v>750000</v>
      </c>
      <c r="E60" s="1" t="str">
        <f>_xll.BDP($C60&amp;" CORP",E$6)</f>
        <v>GT</v>
      </c>
      <c r="F60" s="1" t="str">
        <f>_xll.BDP($C60&amp;" CORP",F$6)</f>
        <v>GOODYEAR TIRE &amp; RUBBER</v>
      </c>
      <c r="G60" s="1" t="str">
        <f>_xll.BDP($C60&amp;" CORP",G$6)</f>
        <v>USD</v>
      </c>
      <c r="H60" s="1" t="str">
        <f>_xll.BDP($C60&amp;" CORP",H$5)</f>
        <v>US</v>
      </c>
      <c r="I60" s="5">
        <f>_xll.BDP($C60&amp;" CORP",I$6)</f>
        <v>8.25</v>
      </c>
      <c r="J60" s="6" t="str">
        <f>_xll.BDP($C60&amp;" CORP",J$6)</f>
        <v>8/15/2020</v>
      </c>
      <c r="K60" s="7" t="str">
        <f>_xll.BDP($C60&amp;" CORP",K$5)</f>
        <v>B1</v>
      </c>
      <c r="L60" s="7" t="str">
        <f>_xll.BDP($C60&amp;" CORP",L$5)</f>
        <v>B+</v>
      </c>
      <c r="M60" s="7" t="str">
        <f>IF(ISNA(_xll.BDP($C60&amp;" CORP",M$5)),"",_xll.BDP($C60&amp;" CORP",M$5))</f>
        <v>B</v>
      </c>
      <c r="N60" s="44">
        <f t="shared" si="65"/>
        <v>3050.25048828125</v>
      </c>
      <c r="O60" s="49">
        <f>_xll.BDP($C60&amp;" CORP",O$5)</f>
        <v>112.25</v>
      </c>
      <c r="P60" s="13">
        <f>_xll.BDP($C60&amp;" CORP",P$5,"PX_BID",$O60)/100</f>
        <v>4.2941427000000004E-2</v>
      </c>
      <c r="Q60" s="2">
        <f>_xll.BDP($C60&amp;" CORP",Q$5,"PX_BID",$O60)</f>
        <v>405.40518188476562</v>
      </c>
      <c r="R60" s="12">
        <f>_xll.BDP($C60&amp;" CORP",R$5,"PX_BID",$O60)</f>
        <v>2.0640364268579474</v>
      </c>
      <c r="S60" s="12">
        <f>_xll.BDP($C60&amp;" CORP",S$5,"PX_BID",$O60)</f>
        <v>-1.0418229415967046</v>
      </c>
      <c r="T60" s="12">
        <f>_xll.BDP($C60&amp;" CORP",T$5,"PX_BID",$O60)</f>
        <v>5.4945502424371934E-2</v>
      </c>
      <c r="U60" s="6" t="str">
        <f>_xll.BDP($C60&amp;" CORP",U$5)</f>
        <v>8/15/2015</v>
      </c>
      <c r="V60" s="6">
        <f>_xll.BDP($C60&amp;" CORP",V$5)</f>
        <v>104.12500000000001</v>
      </c>
      <c r="W60" s="45">
        <f>_xll.BDP($C60&amp;" CORP",W$6)</f>
        <v>1.7875000000000001</v>
      </c>
      <c r="X60" s="45">
        <f t="shared" si="66"/>
        <v>114.03749999999999</v>
      </c>
      <c r="Y60" s="45">
        <f t="shared" si="67"/>
        <v>1</v>
      </c>
      <c r="Z60" s="9">
        <f t="shared" si="68"/>
        <v>855281.24999999988</v>
      </c>
      <c r="AA60" s="46">
        <f t="shared" si="69"/>
        <v>8.3514103987032389E-3</v>
      </c>
      <c r="AB60" s="12">
        <f t="shared" si="70"/>
        <v>1.7237615278563739E-2</v>
      </c>
      <c r="AC60" s="44" t="str">
        <f>_xll.BDP($C60&amp;" CORP",AC$5)</f>
        <v>GT      US</v>
      </c>
      <c r="AD60" s="44" t="str">
        <f>_xll.BDP($C60&amp;" CORP",AD$6)</f>
        <v>GT</v>
      </c>
      <c r="AE60" s="44">
        <f>_xll.BDP($AC60&amp;" EQUITY",AE$5)/1000000</f>
        <v>3050.25048828125</v>
      </c>
      <c r="AF60" s="44">
        <f>_xll.BDP($AD60&amp;" EQUITY",AF$5)/1000000</f>
        <v>3050.25048828125</v>
      </c>
      <c r="AG60" s="2">
        <f t="shared" si="71"/>
        <v>3050.25048828125</v>
      </c>
      <c r="AH60" s="102">
        <v>8.5000000000000006E-3</v>
      </c>
      <c r="AI60" s="102">
        <f>SUMIF('462'!$B:$B,$E60,'462'!$K:$K)/100</f>
        <v>6.0920799999999997E-3</v>
      </c>
      <c r="AJ60" s="92">
        <f t="shared" si="17"/>
        <v>2.4079200000000009E-3</v>
      </c>
      <c r="AK60" s="13">
        <f t="shared" si="72"/>
        <v>0</v>
      </c>
      <c r="AL60" s="13">
        <f t="shared" ref="AL60:AT69" si="128">IF($K60=AL$6,$AA60,0)</f>
        <v>0</v>
      </c>
      <c r="AM60" s="13">
        <f t="shared" si="128"/>
        <v>0</v>
      </c>
      <c r="AN60" s="13">
        <f t="shared" si="128"/>
        <v>0</v>
      </c>
      <c r="AO60" s="13">
        <f t="shared" si="128"/>
        <v>0</v>
      </c>
      <c r="AP60" s="13">
        <f t="shared" si="128"/>
        <v>0</v>
      </c>
      <c r="AQ60" s="13">
        <f t="shared" si="128"/>
        <v>0</v>
      </c>
      <c r="AR60" s="13">
        <f t="shared" si="128"/>
        <v>8.3514103987032389E-3</v>
      </c>
      <c r="AS60" s="13">
        <f t="shared" si="128"/>
        <v>0</v>
      </c>
      <c r="AT60" s="13">
        <f t="shared" si="128"/>
        <v>0</v>
      </c>
      <c r="AU60" s="13">
        <f t="shared" si="73"/>
        <v>0</v>
      </c>
      <c r="AV60" s="12">
        <f t="shared" si="74"/>
        <v>0</v>
      </c>
      <c r="AW60" s="47"/>
      <c r="AX60" s="13">
        <f t="shared" ref="AX60:BG69" si="129">IF($L60=AX$6,$AA60,0)</f>
        <v>0</v>
      </c>
      <c r="AY60" s="13">
        <f t="shared" si="129"/>
        <v>0</v>
      </c>
      <c r="AZ60" s="13">
        <f t="shared" si="129"/>
        <v>0</v>
      </c>
      <c r="BA60" s="13">
        <f t="shared" si="129"/>
        <v>0</v>
      </c>
      <c r="BB60" s="13">
        <f t="shared" si="129"/>
        <v>0</v>
      </c>
      <c r="BC60" s="13">
        <f t="shared" si="129"/>
        <v>0</v>
      </c>
      <c r="BD60" s="13">
        <f t="shared" si="129"/>
        <v>0</v>
      </c>
      <c r="BE60" s="13">
        <f t="shared" si="129"/>
        <v>8.3514103987032389E-3</v>
      </c>
      <c r="BF60" s="13">
        <f t="shared" si="129"/>
        <v>0</v>
      </c>
      <c r="BG60" s="13">
        <f t="shared" si="129"/>
        <v>0</v>
      </c>
      <c r="BH60" s="13">
        <f t="shared" si="75"/>
        <v>0</v>
      </c>
      <c r="BI60" s="12">
        <f t="shared" si="76"/>
        <v>0</v>
      </c>
      <c r="BK60" s="1">
        <f t="shared" si="77"/>
        <v>0</v>
      </c>
      <c r="BL60" s="1">
        <f t="shared" ref="BL60:BU60" si="130">IF(AND($P60&gt;BK$6,$P60&lt;=BL$6),$AA60,0)</f>
        <v>0</v>
      </c>
      <c r="BM60" s="1">
        <f t="shared" si="130"/>
        <v>0</v>
      </c>
      <c r="BN60" s="1">
        <f t="shared" si="130"/>
        <v>8.3514103987032389E-3</v>
      </c>
      <c r="BO60" s="1">
        <f t="shared" si="130"/>
        <v>0</v>
      </c>
      <c r="BP60" s="1">
        <f t="shared" si="130"/>
        <v>0</v>
      </c>
      <c r="BQ60" s="1">
        <f t="shared" si="130"/>
        <v>0</v>
      </c>
      <c r="BR60" s="1">
        <f t="shared" si="130"/>
        <v>0</v>
      </c>
      <c r="BS60" s="1">
        <f t="shared" si="130"/>
        <v>0</v>
      </c>
      <c r="BT60" s="1">
        <f t="shared" si="130"/>
        <v>0</v>
      </c>
      <c r="BU60" s="1">
        <f t="shared" si="130"/>
        <v>0</v>
      </c>
    </row>
    <row r="61" spans="1:73" x14ac:dyDescent="0.2">
      <c r="A61" s="65">
        <v>50</v>
      </c>
      <c r="B61" s="2">
        <f t="shared" si="82"/>
        <v>1000</v>
      </c>
      <c r="C61" s="1" t="s">
        <v>5393</v>
      </c>
      <c r="D61" s="1">
        <v>1000000</v>
      </c>
      <c r="E61" s="1" t="str">
        <f>_xll.BDP($C61&amp;" CORP",E$6)</f>
        <v>HCA</v>
      </c>
      <c r="F61" s="1" t="str">
        <f>_xll.BDP($C61&amp;" CORP",F$6)</f>
        <v>HCA HOLDINGS INC</v>
      </c>
      <c r="G61" s="1" t="str">
        <f>_xll.BDP($C61&amp;" CORP",G$6)</f>
        <v>USD</v>
      </c>
      <c r="H61" s="1" t="str">
        <f>_xll.BDP($C61&amp;" CORP",H$5)</f>
        <v>US</v>
      </c>
      <c r="I61" s="5">
        <f>_xll.BDP($C61&amp;" CORP",I$6)</f>
        <v>7.75</v>
      </c>
      <c r="J61" s="6" t="str">
        <f>_xll.BDP($C61&amp;" CORP",J$6)</f>
        <v>5/15/2021</v>
      </c>
      <c r="K61" s="7" t="str">
        <f>_xll.BDP($C61&amp;" CORP",K$5)</f>
        <v>B3</v>
      </c>
      <c r="L61" s="7" t="str">
        <f>_xll.BDP($C61&amp;" CORP",L$5)</f>
        <v>B-</v>
      </c>
      <c r="M61" s="7" t="str">
        <f>IF(ISNA(_xll.BDP($C61&amp;" CORP",M$5)),"",_xll.BDP($C61&amp;" CORP",M$5))</f>
        <v>B-</v>
      </c>
      <c r="N61" s="44">
        <f t="shared" si="65"/>
        <v>17765.5625</v>
      </c>
      <c r="O61" s="49">
        <f>_xll.BDP($C61&amp;" CORP",O$5)</f>
        <v>113</v>
      </c>
      <c r="P61" s="13">
        <f>_xll.BDP($C61&amp;" CORP",P$5,"PX_BID",$O61)/100</f>
        <v>3.7904881000000001E-2</v>
      </c>
      <c r="Q61" s="2">
        <f>_xll.BDP($C61&amp;" CORP",Q$5,"PX_BID",$O61)</f>
        <v>352.56265258789063</v>
      </c>
      <c r="R61" s="12">
        <f>_xll.BDP($C61&amp;" CORP",R$5,"PX_BID",$O61)</f>
        <v>2.2479149662343745</v>
      </c>
      <c r="S61" s="12">
        <f>_xll.BDP($C61&amp;" CORP",S$5,"PX_BID",$O61)</f>
        <v>-1.0475451511550489</v>
      </c>
      <c r="T61" s="12">
        <f>_xll.BDP($C61&amp;" CORP",T$5,"PX_BID",$O61)</f>
        <v>6.5315334184495116E-2</v>
      </c>
      <c r="U61" s="6" t="str">
        <f>_xll.BDP($C61&amp;" CORP",U$5)</f>
        <v>11/15/2015</v>
      </c>
      <c r="V61" s="6">
        <f>_xll.BDP($C61&amp;" CORP",V$5)</f>
        <v>103.87500000000001</v>
      </c>
      <c r="W61" s="45">
        <f>_xll.BDP($C61&amp;" CORP",W$6)</f>
        <v>3.6166666699999999</v>
      </c>
      <c r="X61" s="45">
        <f t="shared" si="66"/>
        <v>116.61666667</v>
      </c>
      <c r="Y61" s="45">
        <f t="shared" si="67"/>
        <v>1</v>
      </c>
      <c r="Z61" s="9">
        <f t="shared" si="68"/>
        <v>1166166.6666999999</v>
      </c>
      <c r="AA61" s="46">
        <f t="shared" si="69"/>
        <v>1.1387057096013125E-2</v>
      </c>
      <c r="AB61" s="12">
        <f t="shared" si="70"/>
        <v>2.559713606749324E-2</v>
      </c>
      <c r="AC61" s="44" t="str">
        <f>_xll.BDP($C61&amp;" CORP",AC$5)</f>
        <v>HCA     US</v>
      </c>
      <c r="AD61" s="44" t="str">
        <f>_xll.BDP($C61&amp;" CORP",AD$6)</f>
        <v>HCA</v>
      </c>
      <c r="AE61" s="44">
        <f>_xll.BDP($AC61&amp;" EQUITY",AE$5)/1000000</f>
        <v>17765.5625</v>
      </c>
      <c r="AF61" s="44">
        <f>_xll.BDP($AD61&amp;" EQUITY",AF$5)/1000000</f>
        <v>17765.5625</v>
      </c>
      <c r="AG61" s="2">
        <f t="shared" si="71"/>
        <v>17765.5625</v>
      </c>
      <c r="AH61" s="102">
        <v>1.11E-2</v>
      </c>
      <c r="AI61" s="102">
        <f>SUMIF('462'!$B:$B,$E61,'462'!$K:$K)/100</f>
        <v>9.3393800000000013E-3</v>
      </c>
      <c r="AJ61" s="92">
        <f t="shared" si="17"/>
        <v>1.7606199999999992E-3</v>
      </c>
      <c r="AK61" s="13">
        <f t="shared" si="72"/>
        <v>0</v>
      </c>
      <c r="AL61" s="13">
        <f t="shared" si="128"/>
        <v>0</v>
      </c>
      <c r="AM61" s="13">
        <f t="shared" si="128"/>
        <v>0</v>
      </c>
      <c r="AN61" s="13">
        <f t="shared" si="128"/>
        <v>0</v>
      </c>
      <c r="AO61" s="13">
        <f t="shared" si="128"/>
        <v>0</v>
      </c>
      <c r="AP61" s="13">
        <f t="shared" si="128"/>
        <v>0</v>
      </c>
      <c r="AQ61" s="13">
        <f t="shared" si="128"/>
        <v>0</v>
      </c>
      <c r="AR61" s="13">
        <f t="shared" si="128"/>
        <v>0</v>
      </c>
      <c r="AS61" s="13">
        <f t="shared" si="128"/>
        <v>0</v>
      </c>
      <c r="AT61" s="13">
        <f t="shared" si="128"/>
        <v>1.1387057096013125E-2</v>
      </c>
      <c r="AU61" s="13">
        <f t="shared" si="73"/>
        <v>0</v>
      </c>
      <c r="AV61" s="12">
        <f t="shared" si="74"/>
        <v>0</v>
      </c>
      <c r="AW61" s="47"/>
      <c r="AX61" s="13">
        <f t="shared" si="129"/>
        <v>0</v>
      </c>
      <c r="AY61" s="13">
        <f t="shared" si="129"/>
        <v>0</v>
      </c>
      <c r="AZ61" s="13">
        <f t="shared" si="129"/>
        <v>0</v>
      </c>
      <c r="BA61" s="13">
        <f t="shared" si="129"/>
        <v>0</v>
      </c>
      <c r="BB61" s="13">
        <f t="shared" si="129"/>
        <v>0</v>
      </c>
      <c r="BC61" s="13">
        <f t="shared" si="129"/>
        <v>0</v>
      </c>
      <c r="BD61" s="13">
        <f t="shared" si="129"/>
        <v>0</v>
      </c>
      <c r="BE61" s="13">
        <f t="shared" si="129"/>
        <v>0</v>
      </c>
      <c r="BF61" s="13">
        <f t="shared" si="129"/>
        <v>0</v>
      </c>
      <c r="BG61" s="13">
        <f t="shared" si="129"/>
        <v>1.1387057096013125E-2</v>
      </c>
      <c r="BH61" s="13">
        <f t="shared" si="75"/>
        <v>0</v>
      </c>
      <c r="BI61" s="12">
        <f t="shared" si="76"/>
        <v>0</v>
      </c>
      <c r="BK61" s="1">
        <f t="shared" si="77"/>
        <v>0</v>
      </c>
      <c r="BL61" s="1">
        <f t="shared" ref="BL61:BU61" si="131">IF(AND($P61&gt;BK$6,$P61&lt;=BL$6),$AA61,0)</f>
        <v>0</v>
      </c>
      <c r="BM61" s="1">
        <f t="shared" si="131"/>
        <v>1.1387057096013125E-2</v>
      </c>
      <c r="BN61" s="1">
        <f t="shared" si="131"/>
        <v>0</v>
      </c>
      <c r="BO61" s="1">
        <f t="shared" si="131"/>
        <v>0</v>
      </c>
      <c r="BP61" s="1">
        <f t="shared" si="131"/>
        <v>0</v>
      </c>
      <c r="BQ61" s="1">
        <f t="shared" si="131"/>
        <v>0</v>
      </c>
      <c r="BR61" s="1">
        <f t="shared" si="131"/>
        <v>0</v>
      </c>
      <c r="BS61" s="1">
        <f t="shared" si="131"/>
        <v>0</v>
      </c>
      <c r="BT61" s="1">
        <f t="shared" si="131"/>
        <v>0</v>
      </c>
      <c r="BU61" s="1">
        <f t="shared" si="131"/>
        <v>0</v>
      </c>
    </row>
    <row r="62" spans="1:73" x14ac:dyDescent="0.2">
      <c r="A62" s="65">
        <v>52</v>
      </c>
      <c r="B62" s="2">
        <f t="shared" si="82"/>
        <v>550</v>
      </c>
      <c r="C62" s="1" t="s">
        <v>140</v>
      </c>
      <c r="D62" s="1">
        <v>550000</v>
      </c>
      <c r="E62" s="1" t="str">
        <f>_xll.BDP($C62&amp;" CORP",E$6)</f>
        <v>HILCRP</v>
      </c>
      <c r="F62" s="1" t="str">
        <f>_xll.BDP($C62&amp;" CORP",F$6)</f>
        <v>HILCORP ENERGY I/HILCORP</v>
      </c>
      <c r="G62" s="1" t="str">
        <f>_xll.BDP($C62&amp;" CORP",G$6)</f>
        <v>USD</v>
      </c>
      <c r="H62" s="1" t="str">
        <f>_xll.BDP($C62&amp;" CORP",H$5)</f>
        <v>US</v>
      </c>
      <c r="I62" s="5">
        <f>_xll.BDP($C62&amp;" CORP",I$6)</f>
        <v>8</v>
      </c>
      <c r="J62" s="6" t="str">
        <f>_xll.BDP($C62&amp;" CORP",J$6)</f>
        <v>2/15/2020</v>
      </c>
      <c r="K62" s="7" t="str">
        <f>_xll.BDP($C62&amp;" CORP",K$5)</f>
        <v>Ba3</v>
      </c>
      <c r="L62" s="7" t="str">
        <f>_xll.BDP($C62&amp;" CORP",L$5)</f>
        <v>BB-</v>
      </c>
      <c r="M62" s="7" t="str">
        <f>IF(ISNA(_xll.BDP($C62&amp;" CORP",M$5)),"",_xll.BDP($C62&amp;" CORP",M$5))</f>
        <v>#N/A N/A</v>
      </c>
      <c r="N62" s="44">
        <f t="shared" si="65"/>
        <v>0</v>
      </c>
      <c r="O62" s="49">
        <f>_xll.BDP($C62&amp;" CORP",O$5)</f>
        <v>110.25</v>
      </c>
      <c r="P62" s="13">
        <f>_xll.BDP($C62&amp;" CORP",P$5,"PX_BID",$O62)/100</f>
        <v>4.1554487000000001E-2</v>
      </c>
      <c r="Q62" s="2">
        <f>_xll.BDP($C62&amp;" CORP",Q$5,"PX_BID",$O62)</f>
        <v>396.4898681640625</v>
      </c>
      <c r="R62" s="12">
        <f>_xll.BDP($C62&amp;" CORP",R$5,"PX_BID",$O62)</f>
        <v>1.6446741757139631</v>
      </c>
      <c r="S62" s="12">
        <f>_xll.BDP($C62&amp;" CORP",S$5,"PX_BID",$O62)</f>
        <v>-1.0869052946905515</v>
      </c>
      <c r="T62" s="12">
        <f>_xll.BDP($C62&amp;" CORP",T$5,"PX_BID",$O62)</f>
        <v>3.6176344473247558E-2</v>
      </c>
      <c r="U62" s="6" t="str">
        <f>_xll.BDP($C62&amp;" CORP",U$5)</f>
        <v>2/15/2015</v>
      </c>
      <c r="V62" s="6">
        <f>_xll.BDP($C62&amp;" CORP",V$5)</f>
        <v>104.00000000000001</v>
      </c>
      <c r="W62" s="45">
        <f>_xll.BDP($C62&amp;" CORP",W$6)</f>
        <v>1.73333333</v>
      </c>
      <c r="X62" s="45">
        <f t="shared" si="66"/>
        <v>111.98333332999999</v>
      </c>
      <c r="Y62" s="45">
        <f t="shared" si="67"/>
        <v>1</v>
      </c>
      <c r="Z62" s="9">
        <f t="shared" si="68"/>
        <v>615908.33331499994</v>
      </c>
      <c r="AA62" s="46">
        <f t="shared" si="69"/>
        <v>6.0140488985288435E-3</v>
      </c>
      <c r="AB62" s="12">
        <f t="shared" si="70"/>
        <v>9.8911509148913931E-3</v>
      </c>
      <c r="AC62" s="44" t="str">
        <f>_xll.BDP($C62&amp;" CORP",AC$5)</f>
        <v>#N/A Field Not Applicable</v>
      </c>
      <c r="AD62" s="44" t="str">
        <f>_xll.BDP($C62&amp;" CORP",AD$6)</f>
        <v>HILCRP</v>
      </c>
      <c r="AE62" s="44" t="e">
        <f>_xll.BDP($AC62&amp;" EQUITY",AE$5)/1000000</f>
        <v>#VALUE!</v>
      </c>
      <c r="AF62" s="44" t="e">
        <f>_xll.BDP($AD62&amp;" EQUITY",AF$5)/1000000</f>
        <v>#VALUE!</v>
      </c>
      <c r="AG62" s="2">
        <f t="shared" si="71"/>
        <v>0</v>
      </c>
      <c r="AH62" s="102">
        <v>6.1999999999999998E-3</v>
      </c>
      <c r="AI62" s="102">
        <f>SUMIF('462'!$B:$B,$E62,'462'!$K:$K)/100</f>
        <v>8.9988599999999992E-3</v>
      </c>
      <c r="AJ62" s="92">
        <f t="shared" si="17"/>
        <v>-2.7988599999999994E-3</v>
      </c>
      <c r="AK62" s="13">
        <f t="shared" si="72"/>
        <v>0</v>
      </c>
      <c r="AL62" s="13">
        <f t="shared" si="128"/>
        <v>0</v>
      </c>
      <c r="AM62" s="13">
        <f t="shared" si="128"/>
        <v>0</v>
      </c>
      <c r="AN62" s="13">
        <f t="shared" si="128"/>
        <v>0</v>
      </c>
      <c r="AO62" s="13">
        <f t="shared" si="128"/>
        <v>0</v>
      </c>
      <c r="AP62" s="13">
        <f t="shared" si="128"/>
        <v>0</v>
      </c>
      <c r="AQ62" s="13">
        <f t="shared" si="128"/>
        <v>6.0140488985288435E-3</v>
      </c>
      <c r="AR62" s="13">
        <f t="shared" si="128"/>
        <v>0</v>
      </c>
      <c r="AS62" s="13">
        <f t="shared" si="128"/>
        <v>0</v>
      </c>
      <c r="AT62" s="13">
        <f t="shared" si="128"/>
        <v>0</v>
      </c>
      <c r="AU62" s="13">
        <f t="shared" si="73"/>
        <v>0</v>
      </c>
      <c r="AV62" s="12">
        <f t="shared" si="74"/>
        <v>0</v>
      </c>
      <c r="AW62" s="47"/>
      <c r="AX62" s="13">
        <f t="shared" si="129"/>
        <v>0</v>
      </c>
      <c r="AY62" s="13">
        <f t="shared" si="129"/>
        <v>0</v>
      </c>
      <c r="AZ62" s="13">
        <f t="shared" si="129"/>
        <v>0</v>
      </c>
      <c r="BA62" s="13">
        <f t="shared" si="129"/>
        <v>0</v>
      </c>
      <c r="BB62" s="13">
        <f t="shared" si="129"/>
        <v>0</v>
      </c>
      <c r="BC62" s="13">
        <f t="shared" si="129"/>
        <v>0</v>
      </c>
      <c r="BD62" s="13">
        <f t="shared" si="129"/>
        <v>6.0140488985288435E-3</v>
      </c>
      <c r="BE62" s="13">
        <f t="shared" si="129"/>
        <v>0</v>
      </c>
      <c r="BF62" s="13">
        <f t="shared" si="129"/>
        <v>0</v>
      </c>
      <c r="BG62" s="13">
        <f t="shared" si="129"/>
        <v>0</v>
      </c>
      <c r="BH62" s="13">
        <f t="shared" si="75"/>
        <v>0</v>
      </c>
      <c r="BI62" s="12">
        <f t="shared" si="76"/>
        <v>0</v>
      </c>
      <c r="BK62" s="1">
        <f t="shared" si="77"/>
        <v>0</v>
      </c>
      <c r="BL62" s="1">
        <f t="shared" ref="BL62:BU62" si="132">IF(AND($P62&gt;BK$6,$P62&lt;=BL$6),$AA62,0)</f>
        <v>0</v>
      </c>
      <c r="BM62" s="1">
        <f t="shared" si="132"/>
        <v>0</v>
      </c>
      <c r="BN62" s="1">
        <f t="shared" si="132"/>
        <v>6.0140488985288435E-3</v>
      </c>
      <c r="BO62" s="1">
        <f t="shared" si="132"/>
        <v>0</v>
      </c>
      <c r="BP62" s="1">
        <f t="shared" si="132"/>
        <v>0</v>
      </c>
      <c r="BQ62" s="1">
        <f t="shared" si="132"/>
        <v>0</v>
      </c>
      <c r="BR62" s="1">
        <f t="shared" si="132"/>
        <v>0</v>
      </c>
      <c r="BS62" s="1">
        <f t="shared" si="132"/>
        <v>0</v>
      </c>
      <c r="BT62" s="1">
        <f t="shared" si="132"/>
        <v>0</v>
      </c>
      <c r="BU62" s="1">
        <f t="shared" si="132"/>
        <v>0</v>
      </c>
    </row>
    <row r="63" spans="1:73" x14ac:dyDescent="0.2">
      <c r="A63" s="65">
        <v>53</v>
      </c>
      <c r="B63" s="2">
        <f t="shared" si="82"/>
        <v>550</v>
      </c>
      <c r="C63" s="1" t="s">
        <v>142</v>
      </c>
      <c r="D63" s="1">
        <v>550000</v>
      </c>
      <c r="E63" s="1" t="str">
        <f>_xll.BDP($C63&amp;" CORP",E$6)</f>
        <v>HLX</v>
      </c>
      <c r="F63" s="1" t="str">
        <f>_xll.BDP($C63&amp;" CORP",F$6)</f>
        <v>HELIX ENERGY SOLUTIONS</v>
      </c>
      <c r="G63" s="1" t="str">
        <f>_xll.BDP($C63&amp;" CORP",G$6)</f>
        <v>USD</v>
      </c>
      <c r="H63" s="1" t="str">
        <f>_xll.BDP($C63&amp;" CORP",H$5)</f>
        <v>US</v>
      </c>
      <c r="I63" s="5">
        <f>_xll.BDP($C63&amp;" CORP",I$6)</f>
        <v>9.5</v>
      </c>
      <c r="J63" s="6" t="str">
        <f>_xll.BDP($C63&amp;" CORP",J$6)</f>
        <v>1/15/2016</v>
      </c>
      <c r="K63" s="7" t="str">
        <f>_xll.BDP($C63&amp;" CORP",K$5)</f>
        <v>B3</v>
      </c>
      <c r="L63" s="7" t="str">
        <f>_xll.BDP($C63&amp;" CORP",L$5)</f>
        <v>B</v>
      </c>
      <c r="M63" s="7" t="str">
        <f>IF(ISNA(_xll.BDP($C63&amp;" CORP",M$5)),"",_xll.BDP($C63&amp;" CORP",M$5))</f>
        <v>#N/A N/A</v>
      </c>
      <c r="N63" s="44">
        <f t="shared" si="65"/>
        <v>2411.09228515625</v>
      </c>
      <c r="O63" s="49">
        <f>_xll.BDP($C63&amp;" CORP",O$5)</f>
        <v>102.625</v>
      </c>
      <c r="P63" s="13">
        <f>_xll.BDP($C63&amp;" CORP",P$5,"PX_BID",$O63)/100</f>
        <v>5.6004902999999995E-2</v>
      </c>
      <c r="Q63" s="2">
        <f>_xll.BDP($C63&amp;" CORP",Q$5,"PX_BID",$O63)</f>
        <v>550.9320068359375</v>
      </c>
      <c r="R63" s="12">
        <f>_xll.BDP($C63&amp;" CORP",R$5,"PX_BID",$O63)</f>
        <v>0.65926904735322356</v>
      </c>
      <c r="S63" s="12">
        <f>_xll.BDP($C63&amp;" CORP",S$5,"PX_BID",$O63)</f>
        <v>-5.5395094437164435E-4</v>
      </c>
      <c r="T63" s="12">
        <f>_xll.BDP($C63&amp;" CORP",T$5,"PX_BID",$O63)</f>
        <v>7.6535830384663528E-3</v>
      </c>
      <c r="U63" s="6" t="str">
        <f>_xll.BDP($C63&amp;" CORP",U$5)</f>
        <v>5/31/2013</v>
      </c>
      <c r="V63" s="6">
        <f>_xll.BDP($C63&amp;" CORP",V$5)</f>
        <v>102.37500000000001</v>
      </c>
      <c r="W63" s="45">
        <f>_xll.BDP($C63&amp;" CORP",W$6)</f>
        <v>2.85</v>
      </c>
      <c r="X63" s="45">
        <f t="shared" si="66"/>
        <v>105.47499999999999</v>
      </c>
      <c r="Y63" s="45">
        <f t="shared" si="67"/>
        <v>1</v>
      </c>
      <c r="Z63" s="9">
        <f t="shared" si="68"/>
        <v>580112.49999999988</v>
      </c>
      <c r="AA63" s="46">
        <f t="shared" si="69"/>
        <v>5.6645197879852185E-3</v>
      </c>
      <c r="AB63" s="12">
        <f t="shared" si="70"/>
        <v>3.7344425643384988E-3</v>
      </c>
      <c r="AC63" s="44" t="str">
        <f>_xll.BDP($C63&amp;" CORP",AC$5)</f>
        <v>HLX     US</v>
      </c>
      <c r="AD63" s="44" t="str">
        <f>_xll.BDP($C63&amp;" CORP",AD$6)</f>
        <v>HLX</v>
      </c>
      <c r="AE63" s="44">
        <f>_xll.BDP($AC63&amp;" EQUITY",AE$5)/1000000</f>
        <v>2411.09228515625</v>
      </c>
      <c r="AF63" s="44">
        <f>_xll.BDP($AD63&amp;" EQUITY",AF$5)/1000000</f>
        <v>2411.09228515625</v>
      </c>
      <c r="AG63" s="2">
        <f t="shared" si="71"/>
        <v>2411.09228515625</v>
      </c>
      <c r="AH63" s="102">
        <v>5.5999999999999999E-3</v>
      </c>
      <c r="AI63" s="102">
        <f>SUMIF('462'!$B:$B,$E63,'462'!$K:$K)/100</f>
        <v>0</v>
      </c>
      <c r="AJ63" s="92">
        <f t="shared" si="17"/>
        <v>5.5999999999999999E-3</v>
      </c>
      <c r="AK63" s="13">
        <f t="shared" si="72"/>
        <v>0</v>
      </c>
      <c r="AL63" s="13">
        <f t="shared" si="128"/>
        <v>0</v>
      </c>
      <c r="AM63" s="13">
        <f t="shared" si="128"/>
        <v>0</v>
      </c>
      <c r="AN63" s="13">
        <f t="shared" si="128"/>
        <v>0</v>
      </c>
      <c r="AO63" s="13">
        <f t="shared" si="128"/>
        <v>0</v>
      </c>
      <c r="AP63" s="13">
        <f t="shared" si="128"/>
        <v>0</v>
      </c>
      <c r="AQ63" s="13">
        <f t="shared" si="128"/>
        <v>0</v>
      </c>
      <c r="AR63" s="13">
        <f t="shared" si="128"/>
        <v>0</v>
      </c>
      <c r="AS63" s="13">
        <f t="shared" si="128"/>
        <v>0</v>
      </c>
      <c r="AT63" s="13">
        <f t="shared" si="128"/>
        <v>5.6645197879852185E-3</v>
      </c>
      <c r="AU63" s="13">
        <f t="shared" si="73"/>
        <v>0</v>
      </c>
      <c r="AV63" s="12">
        <f t="shared" si="74"/>
        <v>0</v>
      </c>
      <c r="AW63" s="47"/>
      <c r="AX63" s="13">
        <f t="shared" si="129"/>
        <v>0</v>
      </c>
      <c r="AY63" s="13">
        <f t="shared" si="129"/>
        <v>0</v>
      </c>
      <c r="AZ63" s="13">
        <f t="shared" si="129"/>
        <v>0</v>
      </c>
      <c r="BA63" s="13">
        <f t="shared" si="129"/>
        <v>0</v>
      </c>
      <c r="BB63" s="13">
        <f t="shared" si="129"/>
        <v>0</v>
      </c>
      <c r="BC63" s="13">
        <f t="shared" si="129"/>
        <v>0</v>
      </c>
      <c r="BD63" s="13">
        <f t="shared" si="129"/>
        <v>0</v>
      </c>
      <c r="BE63" s="13">
        <f t="shared" si="129"/>
        <v>0</v>
      </c>
      <c r="BF63" s="13">
        <f t="shared" si="129"/>
        <v>5.6645197879852185E-3</v>
      </c>
      <c r="BG63" s="13">
        <f t="shared" si="129"/>
        <v>0</v>
      </c>
      <c r="BH63" s="13">
        <f t="shared" si="75"/>
        <v>0</v>
      </c>
      <c r="BI63" s="12">
        <f t="shared" si="76"/>
        <v>0</v>
      </c>
      <c r="BK63" s="1">
        <f t="shared" si="77"/>
        <v>0</v>
      </c>
      <c r="BL63" s="1">
        <f t="shared" ref="BL63:BU63" si="133">IF(AND($P63&gt;BK$6,$P63&lt;=BL$6),$AA63,0)</f>
        <v>0</v>
      </c>
      <c r="BM63" s="1">
        <f t="shared" si="133"/>
        <v>0</v>
      </c>
      <c r="BN63" s="1">
        <f t="shared" si="133"/>
        <v>0</v>
      </c>
      <c r="BO63" s="1">
        <f t="shared" si="133"/>
        <v>5.6645197879852185E-3</v>
      </c>
      <c r="BP63" s="1">
        <f t="shared" si="133"/>
        <v>0</v>
      </c>
      <c r="BQ63" s="1">
        <f t="shared" si="133"/>
        <v>0</v>
      </c>
      <c r="BR63" s="1">
        <f t="shared" si="133"/>
        <v>0</v>
      </c>
      <c r="BS63" s="1">
        <f t="shared" si="133"/>
        <v>0</v>
      </c>
      <c r="BT63" s="1">
        <f t="shared" si="133"/>
        <v>0</v>
      </c>
      <c r="BU63" s="1">
        <f t="shared" si="133"/>
        <v>0</v>
      </c>
    </row>
    <row r="64" spans="1:73" x14ac:dyDescent="0.2">
      <c r="A64" s="65">
        <v>54</v>
      </c>
      <c r="B64" s="2">
        <f t="shared" si="82"/>
        <v>950</v>
      </c>
      <c r="C64" s="1" t="s">
        <v>144</v>
      </c>
      <c r="D64" s="1">
        <v>950000</v>
      </c>
      <c r="E64" s="1" t="str">
        <f>_xll.BDP($C64&amp;" CORP",E$6)</f>
        <v>HNDLIN</v>
      </c>
      <c r="F64" s="1" t="str">
        <f>_xll.BDP($C64&amp;" CORP",F$6)</f>
        <v>NOVELIS INC</v>
      </c>
      <c r="G64" s="1" t="str">
        <f>_xll.BDP($C64&amp;" CORP",G$6)</f>
        <v>USD</v>
      </c>
      <c r="H64" s="1" t="str">
        <f>_xll.BDP($C64&amp;" CORP",H$5)</f>
        <v>US</v>
      </c>
      <c r="I64" s="5">
        <f>_xll.BDP($C64&amp;" CORP",I$6)</f>
        <v>8.75</v>
      </c>
      <c r="J64" s="6" t="str">
        <f>_xll.BDP($C64&amp;" CORP",J$6)</f>
        <v>12/15/2020</v>
      </c>
      <c r="K64" s="7" t="str">
        <f>_xll.BDP($C64&amp;" CORP",K$5)</f>
        <v>B2</v>
      </c>
      <c r="L64" s="7" t="str">
        <f>_xll.BDP($C64&amp;" CORP",L$5)</f>
        <v>B</v>
      </c>
      <c r="M64" s="7" t="str">
        <f>IF(ISNA(_xll.BDP($C64&amp;" CORP",M$5)),"",_xll.BDP($C64&amp;" CORP",M$5))</f>
        <v>#N/A N/A</v>
      </c>
      <c r="N64" s="44">
        <f t="shared" si="65"/>
        <v>0</v>
      </c>
      <c r="O64" s="49">
        <f>_xll.BDP($C64&amp;" CORP",O$5)</f>
        <v>113.51</v>
      </c>
      <c r="P64" s="13">
        <f>_xll.BDP($C64&amp;" CORP",P$5,"PX_BID",$O64)/100</f>
        <v>4.7814601000000005E-2</v>
      </c>
      <c r="Q64" s="2">
        <f>_xll.BDP($C64&amp;" CORP",Q$5,"PX_BID",$O64)</f>
        <v>450.85211181640625</v>
      </c>
      <c r="R64" s="12">
        <f>_xll.BDP($C64&amp;" CORP",R$5,"PX_BID",$O64)</f>
        <v>2.2912013956900203</v>
      </c>
      <c r="S64" s="12">
        <f>_xll.BDP($C64&amp;" CORP",S$5,"PX_BID",$O64)</f>
        <v>-0.95524000036633061</v>
      </c>
      <c r="T64" s="12">
        <f>_xll.BDP($C64&amp;" CORP",T$5,"PX_BID",$O64)</f>
        <v>6.7766269053291375E-2</v>
      </c>
      <c r="U64" s="6" t="str">
        <f>_xll.BDP($C64&amp;" CORP",U$5)</f>
        <v>12/15/2015</v>
      </c>
      <c r="V64" s="6">
        <f>_xll.BDP($C64&amp;" CORP",V$5)</f>
        <v>104.37500000000001</v>
      </c>
      <c r="W64" s="45">
        <f>_xll.BDP($C64&amp;" CORP",W$6)</f>
        <v>3.3541666700000001</v>
      </c>
      <c r="X64" s="45">
        <f t="shared" si="66"/>
        <v>116.86416667</v>
      </c>
      <c r="Y64" s="45">
        <f t="shared" si="67"/>
        <v>1</v>
      </c>
      <c r="Z64" s="9">
        <f t="shared" si="68"/>
        <v>1110209.5833650001</v>
      </c>
      <c r="AA64" s="46">
        <f t="shared" si="69"/>
        <v>1.0840663067563394E-2</v>
      </c>
      <c r="AB64" s="12">
        <f t="shared" si="70"/>
        <v>2.4838142350606506E-2</v>
      </c>
      <c r="AC64" s="44" t="str">
        <f>_xll.BDP($C64&amp;" CORP",AC$5)</f>
        <v>NVL     CN</v>
      </c>
      <c r="AD64" s="44" t="str">
        <f>_xll.BDP($C64&amp;" CORP",AD$6)</f>
        <v>HNDLIN</v>
      </c>
      <c r="AE64" s="44" t="e">
        <f>_xll.BDP($AC64&amp;" EQUITY",AE$5)/1000000</f>
        <v>#VALUE!</v>
      </c>
      <c r="AF64" s="44" t="e">
        <f>_xll.BDP($AD64&amp;" EQUITY",AF$5)/1000000</f>
        <v>#VALUE!</v>
      </c>
      <c r="AG64" s="2">
        <f t="shared" si="71"/>
        <v>0</v>
      </c>
      <c r="AH64" s="102">
        <v>8.5000000000000006E-3</v>
      </c>
      <c r="AI64" s="102">
        <f>SUMIF('462'!$B:$B,$E64,'462'!$K:$K)/100</f>
        <v>7.61343E-3</v>
      </c>
      <c r="AJ64" s="92">
        <f t="shared" si="17"/>
        <v>8.8657000000000059E-4</v>
      </c>
      <c r="AK64" s="13">
        <f t="shared" si="72"/>
        <v>0</v>
      </c>
      <c r="AL64" s="13">
        <f t="shared" si="128"/>
        <v>0</v>
      </c>
      <c r="AM64" s="13">
        <f t="shared" si="128"/>
        <v>0</v>
      </c>
      <c r="AN64" s="13">
        <f t="shared" si="128"/>
        <v>0</v>
      </c>
      <c r="AO64" s="13">
        <f t="shared" si="128"/>
        <v>0</v>
      </c>
      <c r="AP64" s="13">
        <f t="shared" si="128"/>
        <v>0</v>
      </c>
      <c r="AQ64" s="13">
        <f t="shared" si="128"/>
        <v>0</v>
      </c>
      <c r="AR64" s="13">
        <f t="shared" si="128"/>
        <v>0</v>
      </c>
      <c r="AS64" s="13">
        <f t="shared" si="128"/>
        <v>1.0840663067563394E-2</v>
      </c>
      <c r="AT64" s="13">
        <f t="shared" si="128"/>
        <v>0</v>
      </c>
      <c r="AU64" s="13">
        <f t="shared" si="73"/>
        <v>0</v>
      </c>
      <c r="AV64" s="12">
        <f t="shared" si="74"/>
        <v>0</v>
      </c>
      <c r="AW64" s="47"/>
      <c r="AX64" s="13">
        <f t="shared" si="129"/>
        <v>0</v>
      </c>
      <c r="AY64" s="13">
        <f t="shared" si="129"/>
        <v>0</v>
      </c>
      <c r="AZ64" s="13">
        <f t="shared" si="129"/>
        <v>0</v>
      </c>
      <c r="BA64" s="13">
        <f t="shared" si="129"/>
        <v>0</v>
      </c>
      <c r="BB64" s="13">
        <f t="shared" si="129"/>
        <v>0</v>
      </c>
      <c r="BC64" s="13">
        <f t="shared" si="129"/>
        <v>0</v>
      </c>
      <c r="BD64" s="13">
        <f t="shared" si="129"/>
        <v>0</v>
      </c>
      <c r="BE64" s="13">
        <f t="shared" si="129"/>
        <v>0</v>
      </c>
      <c r="BF64" s="13">
        <f t="shared" si="129"/>
        <v>1.0840663067563394E-2</v>
      </c>
      <c r="BG64" s="13">
        <f t="shared" si="129"/>
        <v>0</v>
      </c>
      <c r="BH64" s="13">
        <f t="shared" si="75"/>
        <v>0</v>
      </c>
      <c r="BI64" s="12">
        <f t="shared" si="76"/>
        <v>0</v>
      </c>
      <c r="BK64" s="1">
        <f t="shared" si="77"/>
        <v>0</v>
      </c>
      <c r="BL64" s="1">
        <f t="shared" ref="BL64:BU64" si="134">IF(AND($P64&gt;BK$6,$P64&lt;=BL$6),$AA64,0)</f>
        <v>0</v>
      </c>
      <c r="BM64" s="1">
        <f t="shared" si="134"/>
        <v>0</v>
      </c>
      <c r="BN64" s="1">
        <f t="shared" si="134"/>
        <v>1.0840663067563394E-2</v>
      </c>
      <c r="BO64" s="1">
        <f t="shared" si="134"/>
        <v>0</v>
      </c>
      <c r="BP64" s="1">
        <f t="shared" si="134"/>
        <v>0</v>
      </c>
      <c r="BQ64" s="1">
        <f t="shared" si="134"/>
        <v>0</v>
      </c>
      <c r="BR64" s="1">
        <f t="shared" si="134"/>
        <v>0</v>
      </c>
      <c r="BS64" s="1">
        <f t="shared" si="134"/>
        <v>0</v>
      </c>
      <c r="BT64" s="1">
        <f t="shared" si="134"/>
        <v>0</v>
      </c>
      <c r="BU64" s="1">
        <f t="shared" si="134"/>
        <v>0</v>
      </c>
    </row>
    <row r="65" spans="1:73" x14ac:dyDescent="0.2">
      <c r="A65" s="65">
        <v>55</v>
      </c>
      <c r="B65" s="2">
        <v>700</v>
      </c>
      <c r="C65" s="1" t="s">
        <v>5378</v>
      </c>
      <c r="D65" s="1">
        <v>525003</v>
      </c>
      <c r="E65" s="1" t="str">
        <f>_xll.BDP($C65&amp;" CORP",E$6)</f>
        <v>HOLX</v>
      </c>
      <c r="F65" s="1" t="str">
        <f>_xll.BDP($C65&amp;" CORP",F$6)</f>
        <v>HOLOGIC INC</v>
      </c>
      <c r="G65" s="1" t="str">
        <f>_xll.BDP($C65&amp;" CORP",G$6)</f>
        <v>USD</v>
      </c>
      <c r="H65" s="1" t="str">
        <f>_xll.BDP($C65&amp;" CORP",H$5)</f>
        <v>US</v>
      </c>
      <c r="I65" s="5">
        <f>_xll.BDP($C65&amp;" CORP",I$6)</f>
        <v>6.25</v>
      </c>
      <c r="J65" s="6" t="str">
        <f>_xll.BDP($C65&amp;" CORP",J$6)</f>
        <v>8/1/2020</v>
      </c>
      <c r="K65" s="7" t="str">
        <f>_xll.BDP($C65&amp;" CORP",K$5)</f>
        <v>B2</v>
      </c>
      <c r="L65" s="7" t="str">
        <f>_xll.BDP($C65&amp;" CORP",L$5)</f>
        <v>BB</v>
      </c>
      <c r="M65" s="7" t="str">
        <f>IF(ISNA(_xll.BDP($C65&amp;" CORP",M$5)),"",_xll.BDP($C65&amp;" CORP",M$5))</f>
        <v>#N/A N/A</v>
      </c>
      <c r="N65" s="44">
        <f t="shared" si="65"/>
        <v>5419.5234375</v>
      </c>
      <c r="O65" s="49">
        <f>_xll.BDP($C65&amp;" CORP",O$5)</f>
        <v>107.75</v>
      </c>
      <c r="P65" s="13">
        <f>_xll.BDP($C65&amp;" CORP",P$5,"PX_BID",$O65)/100</f>
        <v>3.9494039000000002E-2</v>
      </c>
      <c r="Q65" s="2">
        <f>_xll.BDP($C65&amp;" CORP",Q$5,"PX_BID",$O65)</f>
        <v>371.30825805664062</v>
      </c>
      <c r="R65" s="12">
        <f>_xll.BDP($C65&amp;" CORP",R$5,"PX_BID",$O65)</f>
        <v>2.0648502727108196</v>
      </c>
      <c r="S65" s="12">
        <f>_xll.BDP($C65&amp;" CORP",S$5,"PX_BID",$O65)</f>
        <v>-1.5454573303027506</v>
      </c>
      <c r="T65" s="12">
        <f>_xll.BDP($C65&amp;" CORP",T$5,"PX_BID",$O65)</f>
        <v>5.4590477253826548E-2</v>
      </c>
      <c r="U65" s="6" t="str">
        <f>_xll.BDP($C65&amp;" CORP",U$5)</f>
        <v>8/1/2015</v>
      </c>
      <c r="V65" s="6">
        <f>_xll.BDP($C65&amp;" CORP",V$5)</f>
        <v>103.12500000000001</v>
      </c>
      <c r="W65" s="45">
        <f>_xll.BDP($C65&amp;" CORP",W$6)</f>
        <v>1.5972222199999999</v>
      </c>
      <c r="X65" s="45">
        <f t="shared" si="66"/>
        <v>109.34722222000001</v>
      </c>
      <c r="Y65" s="45">
        <f t="shared" si="67"/>
        <v>1</v>
      </c>
      <c r="Z65" s="9">
        <f t="shared" si="68"/>
        <v>765430.55553999997</v>
      </c>
      <c r="AA65" s="46">
        <f t="shared" si="69"/>
        <v>7.4740615452775962E-3</v>
      </c>
      <c r="AB65" s="12">
        <f t="shared" si="70"/>
        <v>1.5432818020023893E-2</v>
      </c>
      <c r="AC65" s="44" t="str">
        <f>_xll.BDP($C65&amp;" CORP",AC$5)</f>
        <v>HOLX    US</v>
      </c>
      <c r="AD65" s="44" t="str">
        <f>_xll.BDP($C65&amp;" CORP",AD$6)</f>
        <v>HOLX</v>
      </c>
      <c r="AE65" s="44">
        <f>_xll.BDP($AC65&amp;" EQUITY",AE$5)/1000000</f>
        <v>5419.5234375</v>
      </c>
      <c r="AF65" s="44">
        <f>_xll.BDP($AD65&amp;" EQUITY",AF$5)/1000000</f>
        <v>5419.5234375</v>
      </c>
      <c r="AG65" s="2">
        <f t="shared" si="71"/>
        <v>5419.5234375</v>
      </c>
      <c r="AH65" s="102">
        <v>7.4000000000000003E-3</v>
      </c>
      <c r="AI65" s="102">
        <f>SUMIF('462'!$B:$B,$E65,'462'!$K:$K)/100</f>
        <v>5.6543699999999997E-3</v>
      </c>
      <c r="AJ65" s="92">
        <f t="shared" si="17"/>
        <v>1.7456300000000006E-3</v>
      </c>
      <c r="AK65" s="13">
        <f t="shared" si="72"/>
        <v>0</v>
      </c>
      <c r="AL65" s="13">
        <f t="shared" si="128"/>
        <v>0</v>
      </c>
      <c r="AM65" s="13">
        <f t="shared" si="128"/>
        <v>0</v>
      </c>
      <c r="AN65" s="13">
        <f t="shared" si="128"/>
        <v>0</v>
      </c>
      <c r="AO65" s="13">
        <f t="shared" si="128"/>
        <v>0</v>
      </c>
      <c r="AP65" s="13">
        <f t="shared" si="128"/>
        <v>0</v>
      </c>
      <c r="AQ65" s="13">
        <f t="shared" si="128"/>
        <v>0</v>
      </c>
      <c r="AR65" s="13">
        <f t="shared" si="128"/>
        <v>0</v>
      </c>
      <c r="AS65" s="13">
        <f t="shared" si="128"/>
        <v>7.4740615452775962E-3</v>
      </c>
      <c r="AT65" s="13">
        <f t="shared" si="128"/>
        <v>0</v>
      </c>
      <c r="AU65" s="13">
        <f t="shared" si="73"/>
        <v>0</v>
      </c>
      <c r="AV65" s="12">
        <f t="shared" si="74"/>
        <v>0</v>
      </c>
      <c r="AW65" s="47"/>
      <c r="AX65" s="13">
        <f t="shared" si="129"/>
        <v>0</v>
      </c>
      <c r="AY65" s="13">
        <f t="shared" si="129"/>
        <v>0</v>
      </c>
      <c r="AZ65" s="13">
        <f t="shared" si="129"/>
        <v>0</v>
      </c>
      <c r="BA65" s="13">
        <f t="shared" si="129"/>
        <v>0</v>
      </c>
      <c r="BB65" s="13">
        <f t="shared" si="129"/>
        <v>0</v>
      </c>
      <c r="BC65" s="13">
        <f t="shared" si="129"/>
        <v>7.4740615452775962E-3</v>
      </c>
      <c r="BD65" s="13">
        <f t="shared" si="129"/>
        <v>0</v>
      </c>
      <c r="BE65" s="13">
        <f t="shared" si="129"/>
        <v>0</v>
      </c>
      <c r="BF65" s="13">
        <f t="shared" si="129"/>
        <v>0</v>
      </c>
      <c r="BG65" s="13">
        <f t="shared" si="129"/>
        <v>0</v>
      </c>
      <c r="BH65" s="13">
        <f t="shared" si="75"/>
        <v>0</v>
      </c>
      <c r="BI65" s="12">
        <f t="shared" si="76"/>
        <v>0</v>
      </c>
      <c r="BK65" s="1">
        <f t="shared" si="77"/>
        <v>0</v>
      </c>
      <c r="BL65" s="1">
        <f t="shared" ref="BL65:BU65" si="135">IF(AND($P65&gt;BK$6,$P65&lt;=BL$6),$AA65,0)</f>
        <v>0</v>
      </c>
      <c r="BM65" s="1">
        <f t="shared" si="135"/>
        <v>7.4740615452775962E-3</v>
      </c>
      <c r="BN65" s="1">
        <f t="shared" si="135"/>
        <v>0</v>
      </c>
      <c r="BO65" s="1">
        <f t="shared" si="135"/>
        <v>0</v>
      </c>
      <c r="BP65" s="1">
        <f t="shared" si="135"/>
        <v>0</v>
      </c>
      <c r="BQ65" s="1">
        <f t="shared" si="135"/>
        <v>0</v>
      </c>
      <c r="BR65" s="1">
        <f t="shared" si="135"/>
        <v>0</v>
      </c>
      <c r="BS65" s="1">
        <f t="shared" si="135"/>
        <v>0</v>
      </c>
      <c r="BT65" s="1">
        <f t="shared" si="135"/>
        <v>0</v>
      </c>
      <c r="BU65" s="1">
        <f t="shared" si="135"/>
        <v>0</v>
      </c>
    </row>
    <row r="66" spans="1:73" x14ac:dyDescent="0.2">
      <c r="A66" s="65">
        <v>56</v>
      </c>
      <c r="B66" s="2">
        <f t="shared" ref="B66:B73" si="136">D66/1000</f>
        <v>700</v>
      </c>
      <c r="C66" s="150" t="s">
        <v>6836</v>
      </c>
      <c r="D66" s="1">
        <v>700000</v>
      </c>
      <c r="E66" s="1" t="str">
        <f>_xll.BDP($C66&amp;" CORP",E$6)</f>
        <v>HOS</v>
      </c>
      <c r="F66" s="1" t="str">
        <f>_xll.BDP($C66&amp;" CORP",F$6)</f>
        <v>HORNBECK OFFSHORE SERV</v>
      </c>
      <c r="G66" s="1" t="str">
        <f>_xll.BDP($C66&amp;" CORP",G$6)</f>
        <v>USD</v>
      </c>
      <c r="H66" s="1" t="str">
        <f>_xll.BDP($C66&amp;" CORP",H$5)</f>
        <v>US</v>
      </c>
      <c r="I66" s="5">
        <f>_xll.BDP($C66&amp;" CORP",I$6)</f>
        <v>5</v>
      </c>
      <c r="J66" s="6" t="str">
        <f>_xll.BDP($C66&amp;" CORP",J$6)</f>
        <v>3/1/2021</v>
      </c>
      <c r="K66" s="7" t="str">
        <f>_xll.BDP($C66&amp;" CORP",K$5)</f>
        <v>Ba3</v>
      </c>
      <c r="L66" s="7" t="str">
        <f>_xll.BDP($C66&amp;" CORP",L$5)</f>
        <v>BB-</v>
      </c>
      <c r="M66" s="7" t="str">
        <f>IF(ISNA(_xll.BDP($C66&amp;" CORP",M$5)),"",_xll.BDP($C66&amp;" CORP",M$5))</f>
        <v>#N/A N/A</v>
      </c>
      <c r="N66" s="44">
        <f t="shared" si="65"/>
        <v>1611.28662109375</v>
      </c>
      <c r="O66" s="49">
        <f>_xll.BDP($C66&amp;" CORP",O$5)</f>
        <v>100</v>
      </c>
      <c r="P66" s="13">
        <f>_xll.BDP($C66&amp;" CORP",P$5,"PX_BID",$O66)/100</f>
        <v>4.9998121999999999E-2</v>
      </c>
      <c r="Q66" s="2">
        <f>_xll.BDP($C66&amp;" CORP",Q$5,"PX_BID",$O66)</f>
        <v>415.84817504882812</v>
      </c>
      <c r="R66" s="12">
        <f>_xll.BDP($C66&amp;" CORP",R$5,"PX_BID",$O66)</f>
        <v>4.9779114844259036</v>
      </c>
      <c r="S66" s="12">
        <f>_xll.BDP($C66&amp;" CORP",S$5,"PX_BID",$O66)</f>
        <v>0.36255898700181277</v>
      </c>
      <c r="T66" s="12">
        <f>_xll.BDP($C66&amp;" CORP",T$5,"PX_BID",$O66)</f>
        <v>0.29383786781214571</v>
      </c>
      <c r="U66" s="6" t="str">
        <f>_xll.BDP($C66&amp;" CORP",U$5)</f>
        <v>3/1/2016</v>
      </c>
      <c r="V66" s="6">
        <f>_xll.BDP($C66&amp;" CORP",V$5)</f>
        <v>103.75000000000001</v>
      </c>
      <c r="W66" s="45">
        <f>_xll.BDP($C66&amp;" CORP",W$6)</f>
        <v>0.48611111000000001</v>
      </c>
      <c r="X66" s="45">
        <f t="shared" si="66"/>
        <v>100.48611111</v>
      </c>
      <c r="Y66" s="45">
        <f t="shared" si="67"/>
        <v>1</v>
      </c>
      <c r="Z66" s="9">
        <f t="shared" si="68"/>
        <v>703402.77776999993</v>
      </c>
      <c r="AA66" s="46">
        <f t="shared" si="69"/>
        <v>6.868390102957503E-3</v>
      </c>
      <c r="AB66" s="12">
        <f t="shared" si="70"/>
        <v>3.4190237973029371E-2</v>
      </c>
      <c r="AC66" s="44" t="str">
        <f>_xll.BDP($C66&amp;" CORP",AC$5)</f>
        <v>HOS     US</v>
      </c>
      <c r="AD66" s="44" t="str">
        <f>_xll.BDP($C66&amp;" CORP",AD$6)</f>
        <v>HOS</v>
      </c>
      <c r="AE66" s="44">
        <f>_xll.BDP($AC66&amp;" EQUITY",AE$5)/1000000</f>
        <v>1611.28662109375</v>
      </c>
      <c r="AF66" s="44">
        <f>_xll.BDP($AD66&amp;" EQUITY",AF$5)/1000000</f>
        <v>1611.28662109375</v>
      </c>
      <c r="AG66" s="2">
        <f t="shared" si="71"/>
        <v>1611.28662109375</v>
      </c>
      <c r="AH66" s="102">
        <v>6.4999999999999997E-3</v>
      </c>
      <c r="AI66" s="102">
        <f>SUMIF('462'!$B:$B,$E66,'462'!$K:$K)/100</f>
        <v>0</v>
      </c>
      <c r="AJ66" s="92">
        <f t="shared" si="17"/>
        <v>6.4999999999999997E-3</v>
      </c>
      <c r="AK66" s="13">
        <f t="shared" si="72"/>
        <v>0</v>
      </c>
      <c r="AL66" s="13">
        <f t="shared" si="128"/>
        <v>0</v>
      </c>
      <c r="AM66" s="13">
        <f t="shared" si="128"/>
        <v>0</v>
      </c>
      <c r="AN66" s="13">
        <f t="shared" si="128"/>
        <v>0</v>
      </c>
      <c r="AO66" s="13">
        <f t="shared" si="128"/>
        <v>0</v>
      </c>
      <c r="AP66" s="13">
        <f t="shared" si="128"/>
        <v>0</v>
      </c>
      <c r="AQ66" s="13">
        <f t="shared" si="128"/>
        <v>6.868390102957503E-3</v>
      </c>
      <c r="AR66" s="13">
        <f t="shared" si="128"/>
        <v>0</v>
      </c>
      <c r="AS66" s="13">
        <f t="shared" si="128"/>
        <v>0</v>
      </c>
      <c r="AT66" s="13">
        <f t="shared" si="128"/>
        <v>0</v>
      </c>
      <c r="AU66" s="13">
        <f t="shared" si="73"/>
        <v>0</v>
      </c>
      <c r="AV66" s="12">
        <f t="shared" si="74"/>
        <v>0</v>
      </c>
      <c r="AW66" s="47"/>
      <c r="AX66" s="13">
        <f t="shared" si="129"/>
        <v>0</v>
      </c>
      <c r="AY66" s="13">
        <f t="shared" si="129"/>
        <v>0</v>
      </c>
      <c r="AZ66" s="13">
        <f t="shared" si="129"/>
        <v>0</v>
      </c>
      <c r="BA66" s="13">
        <f t="shared" si="129"/>
        <v>0</v>
      </c>
      <c r="BB66" s="13">
        <f t="shared" si="129"/>
        <v>0</v>
      </c>
      <c r="BC66" s="13">
        <f t="shared" si="129"/>
        <v>0</v>
      </c>
      <c r="BD66" s="13">
        <f t="shared" si="129"/>
        <v>6.868390102957503E-3</v>
      </c>
      <c r="BE66" s="13">
        <f t="shared" si="129"/>
        <v>0</v>
      </c>
      <c r="BF66" s="13">
        <f t="shared" si="129"/>
        <v>0</v>
      </c>
      <c r="BG66" s="13">
        <f t="shared" si="129"/>
        <v>0</v>
      </c>
      <c r="BH66" s="13">
        <f t="shared" si="75"/>
        <v>0</v>
      </c>
      <c r="BI66" s="12">
        <f t="shared" si="76"/>
        <v>0</v>
      </c>
      <c r="BK66" s="1">
        <f t="shared" si="77"/>
        <v>0</v>
      </c>
      <c r="BL66" s="1">
        <f t="shared" ref="BL66:BU66" si="137">IF(AND($P66&gt;BK$6,$P66&lt;=BL$6),$AA66,0)</f>
        <v>0</v>
      </c>
      <c r="BM66" s="1">
        <f t="shared" si="137"/>
        <v>0</v>
      </c>
      <c r="BN66" s="1">
        <f t="shared" si="137"/>
        <v>6.868390102957503E-3</v>
      </c>
      <c r="BO66" s="1">
        <f t="shared" si="137"/>
        <v>0</v>
      </c>
      <c r="BP66" s="1">
        <f t="shared" si="137"/>
        <v>0</v>
      </c>
      <c r="BQ66" s="1">
        <f t="shared" si="137"/>
        <v>0</v>
      </c>
      <c r="BR66" s="1">
        <f t="shared" si="137"/>
        <v>0</v>
      </c>
      <c r="BS66" s="1">
        <f t="shared" si="137"/>
        <v>0</v>
      </c>
      <c r="BT66" s="1">
        <f t="shared" si="137"/>
        <v>0</v>
      </c>
      <c r="BU66" s="1">
        <f t="shared" si="137"/>
        <v>0</v>
      </c>
    </row>
    <row r="67" spans="1:73" x14ac:dyDescent="0.2">
      <c r="A67" s="65">
        <v>57</v>
      </c>
      <c r="B67" s="2">
        <f t="shared" si="136"/>
        <v>1000</v>
      </c>
      <c r="C67" s="150" t="s">
        <v>149</v>
      </c>
      <c r="D67" s="1">
        <v>1000000</v>
      </c>
      <c r="E67" s="1" t="str">
        <f>_xll.BDP($C67&amp;" CORP",E$6)</f>
        <v>HTZ</v>
      </c>
      <c r="F67" s="1" t="str">
        <f>_xll.BDP($C67&amp;" CORP",F$6)</f>
        <v>HERTZ CORP</v>
      </c>
      <c r="G67" s="1" t="str">
        <f>_xll.BDP($C67&amp;" CORP",G$6)</f>
        <v>USD</v>
      </c>
      <c r="H67" s="1" t="str">
        <f>_xll.BDP($C67&amp;" CORP",H$5)</f>
        <v>US</v>
      </c>
      <c r="I67" s="5">
        <f>_xll.BDP($C67&amp;" CORP",I$6)</f>
        <v>7.375</v>
      </c>
      <c r="J67" s="6" t="str">
        <f>_xll.BDP($C67&amp;" CORP",J$6)</f>
        <v>1/15/2021</v>
      </c>
      <c r="K67" s="7" t="str">
        <f>_xll.BDP($C67&amp;" CORP",K$5)</f>
        <v>B2</v>
      </c>
      <c r="L67" s="7" t="str">
        <f>_xll.BDP($C67&amp;" CORP",L$5)</f>
        <v>B</v>
      </c>
      <c r="M67" s="7" t="str">
        <f>IF(ISNA(_xll.BDP($C67&amp;" CORP",M$5)),"",_xll.BDP($C67&amp;" CORP",M$5))</f>
        <v>WD</v>
      </c>
      <c r="N67" s="44">
        <f t="shared" si="65"/>
        <v>9643.1142578125</v>
      </c>
      <c r="O67" s="49">
        <f>_xll.BDP($C67&amp;" CORP",O$5)</f>
        <v>113</v>
      </c>
      <c r="P67" s="13">
        <f>_xll.BDP($C67&amp;" CORP",P$5,"PX_BID",$O67)/100</f>
        <v>3.5899419000000002E-2</v>
      </c>
      <c r="Q67" s="2">
        <f>_xll.BDP($C67&amp;" CORP",Q$5,"PX_BID",$O67)</f>
        <v>330.86563110351562</v>
      </c>
      <c r="R67" s="12">
        <f>_xll.BDP($C67&amp;" CORP",R$5,"PX_BID",$O67)</f>
        <v>2.4236823225048179</v>
      </c>
      <c r="S67" s="12">
        <f>_xll.BDP($C67&amp;" CORP",S$5,"PX_BID",$O67)</f>
        <v>-0.98403730881817031</v>
      </c>
      <c r="T67" s="12">
        <f>_xll.BDP($C67&amp;" CORP",T$5,"PX_BID",$O67)</f>
        <v>7.4273939162222274E-2</v>
      </c>
      <c r="U67" s="6" t="str">
        <f>_xll.BDP($C67&amp;" CORP",U$5)</f>
        <v>1/15/2016</v>
      </c>
      <c r="V67" s="6">
        <f>_xll.BDP($C67&amp;" CORP",V$5)</f>
        <v>103.688</v>
      </c>
      <c r="W67" s="45">
        <f>_xll.BDP($C67&amp;" CORP",W$6)</f>
        <v>2.2124999999999999</v>
      </c>
      <c r="X67" s="45">
        <f t="shared" si="66"/>
        <v>115.21250000000001</v>
      </c>
      <c r="Y67" s="45">
        <f t="shared" si="67"/>
        <v>1</v>
      </c>
      <c r="Z67" s="9">
        <f t="shared" si="68"/>
        <v>1152125</v>
      </c>
      <c r="AA67" s="46">
        <f t="shared" si="69"/>
        <v>1.1249946968445727E-2</v>
      </c>
      <c r="AB67" s="12">
        <f t="shared" si="70"/>
        <v>2.7266297596538574E-2</v>
      </c>
      <c r="AC67" s="44" t="str">
        <f>_xll.BDP($C67&amp;" CORP",AC$5)</f>
        <v>766481Z US</v>
      </c>
      <c r="AD67" s="44" t="str">
        <f>_xll.BDP($C67&amp;" CORP",AD$6)</f>
        <v>HTZ</v>
      </c>
      <c r="AE67" s="44" t="e">
        <f>_xll.BDP($AC67&amp;" EQUITY",AE$5)/1000000</f>
        <v>#VALUE!</v>
      </c>
      <c r="AF67" s="44">
        <f>_xll.BDP($AD67&amp;" EQUITY",AF$5)/1000000</f>
        <v>9643.1142578125</v>
      </c>
      <c r="AG67" s="2">
        <f t="shared" si="71"/>
        <v>9643.1142578125</v>
      </c>
      <c r="AH67" s="102">
        <v>0.01</v>
      </c>
      <c r="AI67" s="102">
        <f>SUMIF('462'!$B:$B,$E67,'462'!$K:$K)/100</f>
        <v>9.3295799999999988E-3</v>
      </c>
      <c r="AJ67" s="92">
        <f t="shared" si="17"/>
        <v>6.7042000000000143E-4</v>
      </c>
      <c r="AK67" s="13">
        <f t="shared" si="72"/>
        <v>0</v>
      </c>
      <c r="AL67" s="13">
        <f t="shared" si="128"/>
        <v>0</v>
      </c>
      <c r="AM67" s="13">
        <f t="shared" si="128"/>
        <v>0</v>
      </c>
      <c r="AN67" s="13">
        <f t="shared" si="128"/>
        <v>0</v>
      </c>
      <c r="AO67" s="13">
        <f t="shared" si="128"/>
        <v>0</v>
      </c>
      <c r="AP67" s="13">
        <f t="shared" si="128"/>
        <v>0</v>
      </c>
      <c r="AQ67" s="13">
        <f t="shared" si="128"/>
        <v>0</v>
      </c>
      <c r="AR67" s="13">
        <f t="shared" si="128"/>
        <v>0</v>
      </c>
      <c r="AS67" s="13">
        <f t="shared" si="128"/>
        <v>1.1249946968445727E-2</v>
      </c>
      <c r="AT67" s="13">
        <f t="shared" si="128"/>
        <v>0</v>
      </c>
      <c r="AU67" s="13">
        <f t="shared" si="73"/>
        <v>0</v>
      </c>
      <c r="AV67" s="12">
        <f t="shared" si="74"/>
        <v>0</v>
      </c>
      <c r="AW67" s="47"/>
      <c r="AX67" s="13">
        <f t="shared" si="129"/>
        <v>0</v>
      </c>
      <c r="AY67" s="13">
        <f t="shared" si="129"/>
        <v>0</v>
      </c>
      <c r="AZ67" s="13">
        <f t="shared" si="129"/>
        <v>0</v>
      </c>
      <c r="BA67" s="13">
        <f t="shared" si="129"/>
        <v>0</v>
      </c>
      <c r="BB67" s="13">
        <f t="shared" si="129"/>
        <v>0</v>
      </c>
      <c r="BC67" s="13">
        <f t="shared" si="129"/>
        <v>0</v>
      </c>
      <c r="BD67" s="13">
        <f t="shared" si="129"/>
        <v>0</v>
      </c>
      <c r="BE67" s="13">
        <f t="shared" si="129"/>
        <v>0</v>
      </c>
      <c r="BF67" s="13">
        <f t="shared" si="129"/>
        <v>1.1249946968445727E-2</v>
      </c>
      <c r="BG67" s="13">
        <f t="shared" si="129"/>
        <v>0</v>
      </c>
      <c r="BH67" s="13">
        <f t="shared" si="75"/>
        <v>0</v>
      </c>
      <c r="BI67" s="12">
        <f t="shared" si="76"/>
        <v>0</v>
      </c>
      <c r="BK67" s="1">
        <f t="shared" si="77"/>
        <v>0</v>
      </c>
      <c r="BL67" s="1">
        <f t="shared" ref="BL67:BU67" si="138">IF(AND($P67&gt;BK$6,$P67&lt;=BL$6),$AA67,0)</f>
        <v>0</v>
      </c>
      <c r="BM67" s="1">
        <f t="shared" si="138"/>
        <v>1.1249946968445727E-2</v>
      </c>
      <c r="BN67" s="1">
        <f t="shared" si="138"/>
        <v>0</v>
      </c>
      <c r="BO67" s="1">
        <f t="shared" si="138"/>
        <v>0</v>
      </c>
      <c r="BP67" s="1">
        <f t="shared" si="138"/>
        <v>0</v>
      </c>
      <c r="BQ67" s="1">
        <f t="shared" si="138"/>
        <v>0</v>
      </c>
      <c r="BR67" s="1">
        <f t="shared" si="138"/>
        <v>0</v>
      </c>
      <c r="BS67" s="1">
        <f t="shared" si="138"/>
        <v>0</v>
      </c>
      <c r="BT67" s="1">
        <f t="shared" si="138"/>
        <v>0</v>
      </c>
      <c r="BU67" s="1">
        <f t="shared" si="138"/>
        <v>0</v>
      </c>
    </row>
    <row r="68" spans="1:73" x14ac:dyDescent="0.2">
      <c r="A68" s="65">
        <v>58</v>
      </c>
      <c r="B68" s="2">
        <f t="shared" si="136"/>
        <v>1200</v>
      </c>
      <c r="C68" s="150" t="s">
        <v>6837</v>
      </c>
      <c r="D68" s="1">
        <v>1200000</v>
      </c>
      <c r="E68" s="1" t="str">
        <f>_xll.BDP($C68&amp;" CORP",E$6)</f>
        <v>HUN</v>
      </c>
      <c r="F68" s="1" t="str">
        <f>_xll.BDP($C68&amp;" CORP",F$6)</f>
        <v>HUNTSMAN INTERNATIONAL L</v>
      </c>
      <c r="G68" s="1" t="str">
        <f>_xll.BDP($C68&amp;" CORP",G$6)</f>
        <v>USD</v>
      </c>
      <c r="H68" s="1" t="str">
        <f>_xll.BDP($C68&amp;" CORP",H$5)</f>
        <v>US</v>
      </c>
      <c r="I68" s="5">
        <f>_xll.BDP($C68&amp;" CORP",I$6)</f>
        <v>8.625</v>
      </c>
      <c r="J68" s="6" t="str">
        <f>_xll.BDP($C68&amp;" CORP",J$6)</f>
        <v>3/15/2021</v>
      </c>
      <c r="K68" s="7" t="str">
        <f>_xll.BDP($C68&amp;" CORP",K$5)</f>
        <v>B2</v>
      </c>
      <c r="L68" s="7" t="str">
        <f>_xll.BDP($C68&amp;" CORP",L$5)</f>
        <v>B+</v>
      </c>
      <c r="M68" s="7" t="str">
        <f>IF(ISNA(_xll.BDP($C68&amp;" CORP",M$5)),"",_xll.BDP($C68&amp;" CORP",M$5))</f>
        <v>#N/A N/A</v>
      </c>
      <c r="N68" s="44">
        <f t="shared" si="65"/>
        <v>4555.2490234375</v>
      </c>
      <c r="O68" s="49">
        <f>_xll.BDP($C68&amp;" CORP",O$5)</f>
        <v>114.688</v>
      </c>
      <c r="P68" s="13">
        <f>_xll.BDP($C68&amp;" CORP",P$5,"PX_BID",$O68)/100</f>
        <v>3.8288695999999997E-2</v>
      </c>
      <c r="Q68" s="2">
        <f>_xll.BDP($C68&amp;" CORP",Q$5,"PX_BID",$O68)</f>
        <v>358.043212890625</v>
      </c>
      <c r="R68" s="12">
        <f>_xll.BDP($C68&amp;" CORP",R$5,"PX_BID",$O68)</f>
        <v>2.1454369171383756</v>
      </c>
      <c r="S68" s="12">
        <f>_xll.BDP($C68&amp;" CORP",S$5,"PX_BID",$O68)</f>
        <v>-0.81759949596429904</v>
      </c>
      <c r="T68" s="12">
        <f>_xll.BDP($C68&amp;" CORP",T$5,"PX_BID",$O68)</f>
        <v>5.8860318627040623E-2</v>
      </c>
      <c r="U68" s="6" t="str">
        <f>_xll.BDP($C68&amp;" CORP",U$5)</f>
        <v>9/15/2015</v>
      </c>
      <c r="V68" s="6">
        <f>_xll.BDP($C68&amp;" CORP",V$5)</f>
        <v>104.3125</v>
      </c>
      <c r="W68" s="45">
        <f>_xll.BDP($C68&amp;" CORP",W$6)</f>
        <v>1.1499999999999999</v>
      </c>
      <c r="X68" s="45">
        <f t="shared" si="66"/>
        <v>115.83800000000001</v>
      </c>
      <c r="Y68" s="45">
        <f t="shared" si="67"/>
        <v>1</v>
      </c>
      <c r="Z68" s="9">
        <f t="shared" si="68"/>
        <v>1390056.0000000002</v>
      </c>
      <c r="AA68" s="46">
        <f t="shared" si="69"/>
        <v>1.3573228845107775E-2</v>
      </c>
      <c r="AB68" s="12">
        <f t="shared" si="70"/>
        <v>2.9120506249061699E-2</v>
      </c>
      <c r="AC68" s="44" t="str">
        <f>_xll.BDP($C68&amp;" CORP",AC$5)</f>
        <v>15353Z  US</v>
      </c>
      <c r="AD68" s="44" t="str">
        <f>_xll.BDP($C68&amp;" CORP",AD$6)</f>
        <v>HUN</v>
      </c>
      <c r="AE68" s="44" t="e">
        <f>_xll.BDP($AC68&amp;" EQUITY",AE$5)/1000000</f>
        <v>#VALUE!</v>
      </c>
      <c r="AF68" s="44">
        <f>_xll.BDP($AD68&amp;" EQUITY",AF$5)/1000000</f>
        <v>4555.2490234375</v>
      </c>
      <c r="AG68" s="2">
        <f t="shared" si="71"/>
        <v>4555.2490234375</v>
      </c>
      <c r="AH68" s="102">
        <v>6.4999999999999997E-3</v>
      </c>
      <c r="AI68" s="102">
        <f>SUMIF('462'!$B:$B,$E68,'462'!$K:$K)/100</f>
        <v>0</v>
      </c>
      <c r="AJ68" s="92">
        <f t="shared" si="17"/>
        <v>6.4999999999999997E-3</v>
      </c>
      <c r="AK68" s="13">
        <f t="shared" si="72"/>
        <v>0</v>
      </c>
      <c r="AL68" s="13">
        <f t="shared" si="128"/>
        <v>0</v>
      </c>
      <c r="AM68" s="13">
        <f t="shared" si="128"/>
        <v>0</v>
      </c>
      <c r="AN68" s="13">
        <f t="shared" si="128"/>
        <v>0</v>
      </c>
      <c r="AO68" s="13">
        <f t="shared" si="128"/>
        <v>0</v>
      </c>
      <c r="AP68" s="13">
        <f t="shared" si="128"/>
        <v>0</v>
      </c>
      <c r="AQ68" s="13">
        <f t="shared" si="128"/>
        <v>0</v>
      </c>
      <c r="AR68" s="13">
        <f t="shared" si="128"/>
        <v>0</v>
      </c>
      <c r="AS68" s="13">
        <f t="shared" si="128"/>
        <v>1.3573228845107775E-2</v>
      </c>
      <c r="AT68" s="13">
        <f t="shared" si="128"/>
        <v>0</v>
      </c>
      <c r="AU68" s="13">
        <f t="shared" si="73"/>
        <v>0</v>
      </c>
      <c r="AV68" s="12">
        <f t="shared" si="74"/>
        <v>0</v>
      </c>
      <c r="AW68" s="47"/>
      <c r="AX68" s="13">
        <f t="shared" si="129"/>
        <v>0</v>
      </c>
      <c r="AY68" s="13">
        <f t="shared" si="129"/>
        <v>0</v>
      </c>
      <c r="AZ68" s="13">
        <f t="shared" si="129"/>
        <v>0</v>
      </c>
      <c r="BA68" s="13">
        <f t="shared" si="129"/>
        <v>0</v>
      </c>
      <c r="BB68" s="13">
        <f t="shared" si="129"/>
        <v>0</v>
      </c>
      <c r="BC68" s="13">
        <f t="shared" si="129"/>
        <v>0</v>
      </c>
      <c r="BD68" s="13">
        <f t="shared" si="129"/>
        <v>0</v>
      </c>
      <c r="BE68" s="13">
        <f t="shared" si="129"/>
        <v>1.3573228845107775E-2</v>
      </c>
      <c r="BF68" s="13">
        <f t="shared" si="129"/>
        <v>0</v>
      </c>
      <c r="BG68" s="13">
        <f t="shared" si="129"/>
        <v>0</v>
      </c>
      <c r="BH68" s="13">
        <f t="shared" si="75"/>
        <v>0</v>
      </c>
      <c r="BI68" s="12">
        <f t="shared" si="76"/>
        <v>0</v>
      </c>
      <c r="BK68" s="1">
        <f t="shared" si="77"/>
        <v>0</v>
      </c>
      <c r="BL68" s="1">
        <f t="shared" ref="BL68:BU68" si="139">IF(AND($P68&gt;BK$6,$P68&lt;=BL$6),$AA68,0)</f>
        <v>0</v>
      </c>
      <c r="BM68" s="1">
        <f t="shared" si="139"/>
        <v>1.3573228845107775E-2</v>
      </c>
      <c r="BN68" s="1">
        <f t="shared" si="139"/>
        <v>0</v>
      </c>
      <c r="BO68" s="1">
        <f t="shared" si="139"/>
        <v>0</v>
      </c>
      <c r="BP68" s="1">
        <f t="shared" si="139"/>
        <v>0</v>
      </c>
      <c r="BQ68" s="1">
        <f t="shared" si="139"/>
        <v>0</v>
      </c>
      <c r="BR68" s="1">
        <f t="shared" si="139"/>
        <v>0</v>
      </c>
      <c r="BS68" s="1">
        <f t="shared" si="139"/>
        <v>0</v>
      </c>
      <c r="BT68" s="1">
        <f t="shared" si="139"/>
        <v>0</v>
      </c>
      <c r="BU68" s="1">
        <f t="shared" si="139"/>
        <v>0</v>
      </c>
    </row>
    <row r="69" spans="1:73" x14ac:dyDescent="0.2">
      <c r="A69" s="65">
        <v>59</v>
      </c>
      <c r="B69" s="2">
        <f t="shared" si="136"/>
        <v>825</v>
      </c>
      <c r="C69" s="50" t="s">
        <v>153</v>
      </c>
      <c r="D69" s="1">
        <v>825000</v>
      </c>
      <c r="E69" s="1" t="str">
        <f>_xll.BDP($C69&amp;" CORP",E$6)</f>
        <v>HXN</v>
      </c>
      <c r="F69" s="1" t="str">
        <f>_xll.BDP($C69&amp;" CORP",F$6)</f>
        <v>HEXION US FIN/NOVA SCOTI</v>
      </c>
      <c r="G69" s="1" t="str">
        <f>_xll.BDP($C69&amp;" CORP",G$6)</f>
        <v>USD</v>
      </c>
      <c r="H69" s="1" t="str">
        <f>_xll.BDP($C69&amp;" CORP",H$5)</f>
        <v>US</v>
      </c>
      <c r="I69" s="5">
        <f>_xll.BDP($C69&amp;" CORP",I$6)</f>
        <v>8.875</v>
      </c>
      <c r="J69" s="6" t="str">
        <f>_xll.BDP($C69&amp;" CORP",J$6)</f>
        <v>2/1/2018</v>
      </c>
      <c r="K69" s="7" t="str">
        <f>_xll.BDP($C69&amp;" CORP",K$5)</f>
        <v>B3</v>
      </c>
      <c r="L69" s="7" t="str">
        <f>_xll.BDP($C69&amp;" CORP",L$5)</f>
        <v>CCC+</v>
      </c>
      <c r="M69" s="7" t="str">
        <f>IF(ISNA(_xll.BDP($C69&amp;" CORP",M$5)),"",_xll.BDP($C69&amp;" CORP",M$5))</f>
        <v>#N/A N/A</v>
      </c>
      <c r="N69" s="44">
        <f t="shared" si="65"/>
        <v>0</v>
      </c>
      <c r="O69" s="49">
        <f>_xll.BDP($C69&amp;" CORP",O$5)</f>
        <v>106.375</v>
      </c>
      <c r="P69" s="13">
        <f>_xll.BDP($C69&amp;" CORP",P$5,"PX_BID",$O69)/100</f>
        <v>5.8934437999999999E-2</v>
      </c>
      <c r="Q69" s="2">
        <f>_xll.BDP($C69&amp;" CORP",Q$5,"PX_BID",$O69)</f>
        <v>580.00311279296875</v>
      </c>
      <c r="R69" s="12">
        <f>_xll.BDP($C69&amp;" CORP",R$5,"PX_BID",$O69)</f>
        <v>0.70357750111615036</v>
      </c>
      <c r="S69" s="12">
        <f>_xll.BDP($C69&amp;" CORP",S$5,"PX_BID",$O69)</f>
        <v>-1.5201259846148669</v>
      </c>
      <c r="T69" s="12">
        <f>_xll.BDP($C69&amp;" CORP",T$5,"PX_BID",$O69)</f>
        <v>8.4585716649839011E-3</v>
      </c>
      <c r="U69" s="6" t="str">
        <f>_xll.BDP($C69&amp;" CORP",U$5)</f>
        <v>2/1/2014</v>
      </c>
      <c r="V69" s="6">
        <f>_xll.BDP($C69&amp;" CORP",V$5)</f>
        <v>104.438</v>
      </c>
      <c r="W69" s="45">
        <f>_xll.BDP($C69&amp;" CORP",W$6)</f>
        <v>2.2680555600000001</v>
      </c>
      <c r="X69" s="45">
        <f t="shared" si="66"/>
        <v>108.64305555999999</v>
      </c>
      <c r="Y69" s="45">
        <f t="shared" si="67"/>
        <v>1</v>
      </c>
      <c r="Z69" s="9">
        <f t="shared" si="68"/>
        <v>896305.20837000001</v>
      </c>
      <c r="AA69" s="46">
        <f t="shared" si="69"/>
        <v>8.75198963802035E-3</v>
      </c>
      <c r="AB69" s="12">
        <f t="shared" si="70"/>
        <v>6.1577029993127993E-3</v>
      </c>
      <c r="AC69" s="44" t="str">
        <f>_xll.BDP($C69&amp;" CORP",AC$5)</f>
        <v>0283785D US</v>
      </c>
      <c r="AD69" s="44" t="str">
        <f>_xll.BDP($C69&amp;" CORP",AD$6)</f>
        <v>HXN</v>
      </c>
      <c r="AE69" s="44" t="e">
        <f>_xll.BDP($AC69&amp;" EQUITY",AE$5)/1000000</f>
        <v>#VALUE!</v>
      </c>
      <c r="AF69" s="44" t="e">
        <f>_xll.BDP($AD69&amp;" EQUITY",AF$5)/1000000</f>
        <v>#VALUE!</v>
      </c>
      <c r="AG69" s="2">
        <f t="shared" si="71"/>
        <v>0</v>
      </c>
      <c r="AH69" s="102">
        <v>7.4999999999999997E-3</v>
      </c>
      <c r="AI69" s="102">
        <f>SUMIF('462'!$B:$B,$E69,'462'!$K:$K)/100</f>
        <v>4.4359899999999999E-3</v>
      </c>
      <c r="AJ69" s="92">
        <f t="shared" si="17"/>
        <v>3.0640099999999998E-3</v>
      </c>
      <c r="AK69" s="13">
        <f t="shared" si="72"/>
        <v>0</v>
      </c>
      <c r="AL69" s="13">
        <f t="shared" si="128"/>
        <v>0</v>
      </c>
      <c r="AM69" s="13">
        <f t="shared" si="128"/>
        <v>0</v>
      </c>
      <c r="AN69" s="13">
        <f t="shared" si="128"/>
        <v>0</v>
      </c>
      <c r="AO69" s="13">
        <f t="shared" si="128"/>
        <v>0</v>
      </c>
      <c r="AP69" s="13">
        <f t="shared" si="128"/>
        <v>0</v>
      </c>
      <c r="AQ69" s="13">
        <f t="shared" si="128"/>
        <v>0</v>
      </c>
      <c r="AR69" s="13">
        <f t="shared" si="128"/>
        <v>0</v>
      </c>
      <c r="AS69" s="13">
        <f t="shared" si="128"/>
        <v>0</v>
      </c>
      <c r="AT69" s="13">
        <f t="shared" si="128"/>
        <v>8.75198963802035E-3</v>
      </c>
      <c r="AU69" s="13">
        <f t="shared" si="73"/>
        <v>0</v>
      </c>
      <c r="AV69" s="12">
        <f t="shared" si="74"/>
        <v>0</v>
      </c>
      <c r="AW69" s="47"/>
      <c r="AX69" s="13">
        <f t="shared" si="129"/>
        <v>0</v>
      </c>
      <c r="AY69" s="13">
        <f t="shared" si="129"/>
        <v>0</v>
      </c>
      <c r="AZ69" s="13">
        <f t="shared" si="129"/>
        <v>0</v>
      </c>
      <c r="BA69" s="13">
        <f t="shared" si="129"/>
        <v>0</v>
      </c>
      <c r="BB69" s="13">
        <f t="shared" si="129"/>
        <v>0</v>
      </c>
      <c r="BC69" s="13">
        <f t="shared" si="129"/>
        <v>0</v>
      </c>
      <c r="BD69" s="13">
        <f t="shared" si="129"/>
        <v>0</v>
      </c>
      <c r="BE69" s="13">
        <f t="shared" si="129"/>
        <v>0</v>
      </c>
      <c r="BF69" s="13">
        <f t="shared" si="129"/>
        <v>0</v>
      </c>
      <c r="BG69" s="13">
        <f t="shared" si="129"/>
        <v>0</v>
      </c>
      <c r="BH69" s="13">
        <f t="shared" si="75"/>
        <v>8.75198963802035E-3</v>
      </c>
      <c r="BI69" s="12">
        <f t="shared" si="76"/>
        <v>0</v>
      </c>
      <c r="BK69" s="1">
        <f t="shared" si="77"/>
        <v>0</v>
      </c>
      <c r="BL69" s="1">
        <f t="shared" ref="BL69:BU69" si="140">IF(AND($P69&gt;BK$6,$P69&lt;=BL$6),$AA69,0)</f>
        <v>0</v>
      </c>
      <c r="BM69" s="1">
        <f t="shared" si="140"/>
        <v>0</v>
      </c>
      <c r="BN69" s="1">
        <f t="shared" si="140"/>
        <v>0</v>
      </c>
      <c r="BO69" s="1">
        <f t="shared" si="140"/>
        <v>8.75198963802035E-3</v>
      </c>
      <c r="BP69" s="1">
        <f t="shared" si="140"/>
        <v>0</v>
      </c>
      <c r="BQ69" s="1">
        <f t="shared" si="140"/>
        <v>0</v>
      </c>
      <c r="BR69" s="1">
        <f t="shared" si="140"/>
        <v>0</v>
      </c>
      <c r="BS69" s="1">
        <f t="shared" si="140"/>
        <v>0</v>
      </c>
      <c r="BT69" s="1">
        <f t="shared" si="140"/>
        <v>0</v>
      </c>
      <c r="BU69" s="1">
        <f t="shared" si="140"/>
        <v>0</v>
      </c>
    </row>
    <row r="70" spans="1:73" x14ac:dyDescent="0.2">
      <c r="A70" s="65">
        <v>60</v>
      </c>
      <c r="B70" s="2">
        <f t="shared" si="136"/>
        <v>950</v>
      </c>
      <c r="C70" s="50" t="s">
        <v>157</v>
      </c>
      <c r="D70" s="1">
        <v>950000</v>
      </c>
      <c r="E70" s="1" t="str">
        <f>_xll.BDP($C70&amp;" CORP",E$6)</f>
        <v>IKB</v>
      </c>
      <c r="F70" s="1" t="str">
        <f>_xll.BDP($C70&amp;" CORP",F$6)</f>
        <v>IKB DEUTSCHE INDUSTRIEBK</v>
      </c>
      <c r="G70" s="1" t="str">
        <f>_xll.BDP($C70&amp;" CORP",G$6)</f>
        <v>EUR</v>
      </c>
      <c r="H70" s="1" t="str">
        <f>_xll.BDP($C70&amp;" CORP",H$5)</f>
        <v>DE</v>
      </c>
      <c r="I70" s="5">
        <f>_xll.BDP($C70&amp;" CORP",I$6)</f>
        <v>4.5</v>
      </c>
      <c r="J70" s="6" t="str">
        <f>_xll.BDP($C70&amp;" CORP",J$6)</f>
        <v>7/9/2013</v>
      </c>
      <c r="K70" s="7" t="str">
        <f>_xll.BDP($C70&amp;" CORP",K$5)</f>
        <v>WR</v>
      </c>
      <c r="L70" s="7" t="str">
        <f>_xll.BDP($C70&amp;" CORP",L$5)</f>
        <v>#N/A N/A</v>
      </c>
      <c r="M70" s="7" t="str">
        <f>IF(ISNA(_xll.BDP($C70&amp;" CORP",M$5)),"",_xll.BDP($C70&amp;" CORP",M$5))</f>
        <v>NR</v>
      </c>
      <c r="N70" s="44">
        <f t="shared" si="65"/>
        <v>242.58641052246094</v>
      </c>
      <c r="O70" s="49">
        <f>_xll.BDP($C70&amp;" CORP",O$5)</f>
        <v>99.503</v>
      </c>
      <c r="P70" s="13">
        <f>_xll.BDP($C70&amp;" CORP",P$5,"PX_BID",$O70)/100</f>
        <v>7.1060670503046777E-2</v>
      </c>
      <c r="Q70" s="2">
        <f>_xll.BDP($C70&amp;" CORP",Q$5,"PX_BID",$O70)</f>
        <v>709.80670166015625</v>
      </c>
      <c r="R70" s="12">
        <f>_xll.BDP($C70&amp;" CORP",R$5,"PX_BID",$O70)</f>
        <v>0.17318459387444751</v>
      </c>
      <c r="S70" s="12">
        <f>_xll.BDP($C70&amp;" CORP",S$5,"PX_BID",$O70)</f>
        <v>1.1017547886425609E-3</v>
      </c>
      <c r="T70" s="12">
        <f>_xll.BDP($C70&amp;" CORP",T$5,"PX_BID",$O70)</f>
        <v>5.9985818578933692E-4</v>
      </c>
      <c r="U70" s="6" t="str">
        <f>_xll.BDP($C70&amp;" CORP",U$5)</f>
        <v>#N/A Field Not Applicable</v>
      </c>
      <c r="V70" s="6" t="str">
        <f>_xll.BDP($C70&amp;" CORP",V$5)</f>
        <v>#N/A Field Not Applicable</v>
      </c>
      <c r="W70" s="45">
        <f>_xll.BDP($C70&amp;" CORP",W$6)</f>
        <v>3.7109589000000001</v>
      </c>
      <c r="X70" s="45">
        <f t="shared" si="66"/>
        <v>103.21395889999999</v>
      </c>
      <c r="Y70" s="45">
        <f t="shared" si="67"/>
        <v>1.3173999999999999</v>
      </c>
      <c r="Z70" s="9">
        <f t="shared" si="68"/>
        <v>1291753.6598211699</v>
      </c>
      <c r="AA70" s="46">
        <f t="shared" si="69"/>
        <v>1.261335373269727E-2</v>
      </c>
      <c r="AB70" s="12">
        <f t="shared" si="70"/>
        <v>2.1844385435919231E-3</v>
      </c>
      <c r="AC70" s="44" t="str">
        <f>_xll.BDP($C70&amp;" CORP",AC$5)</f>
        <v>IKB     GR</v>
      </c>
      <c r="AD70" s="44" t="str">
        <f>_xll.BDP($C70&amp;" CORP",AD$6)</f>
        <v>IKB</v>
      </c>
      <c r="AE70" s="44">
        <f>_xll.BDP($AC70&amp;" EQUITY",AE$5)/1000000</f>
        <v>242.58641052246094</v>
      </c>
      <c r="AF70" s="44" t="e">
        <f>_xll.BDP($AD70&amp;" EQUITY",AF$5)/1000000</f>
        <v>#VALUE!</v>
      </c>
      <c r="AG70" s="2">
        <f t="shared" si="71"/>
        <v>242.58641052246094</v>
      </c>
      <c r="AH70" s="102">
        <v>1.2999999999999999E-2</v>
      </c>
      <c r="AI70" s="102">
        <f>SUMIF('462'!$B:$B,$E70,'462'!$K:$K)/100</f>
        <v>0</v>
      </c>
      <c r="AJ70" s="92">
        <f t="shared" si="17"/>
        <v>1.2999999999999999E-2</v>
      </c>
      <c r="AK70" s="13">
        <f t="shared" si="72"/>
        <v>0</v>
      </c>
      <c r="AL70" s="13">
        <f t="shared" ref="AL70:AT79" si="141">IF($K70=AL$6,$AA70,0)</f>
        <v>0</v>
      </c>
      <c r="AM70" s="13">
        <f t="shared" si="141"/>
        <v>0</v>
      </c>
      <c r="AN70" s="13">
        <f t="shared" si="141"/>
        <v>0</v>
      </c>
      <c r="AO70" s="13">
        <f t="shared" si="141"/>
        <v>0</v>
      </c>
      <c r="AP70" s="13">
        <f t="shared" si="141"/>
        <v>0</v>
      </c>
      <c r="AQ70" s="13">
        <f t="shared" si="141"/>
        <v>0</v>
      </c>
      <c r="AR70" s="13">
        <f t="shared" si="141"/>
        <v>0</v>
      </c>
      <c r="AS70" s="13">
        <f t="shared" si="141"/>
        <v>0</v>
      </c>
      <c r="AT70" s="13">
        <f t="shared" si="141"/>
        <v>0</v>
      </c>
      <c r="AU70" s="13">
        <f t="shared" si="73"/>
        <v>0</v>
      </c>
      <c r="AV70" s="12">
        <f t="shared" si="74"/>
        <v>-1.261335373269727E-2</v>
      </c>
      <c r="AW70" s="47"/>
      <c r="AX70" s="13">
        <f t="shared" ref="AX70:BG79" si="142">IF($L70=AX$6,$AA70,0)</f>
        <v>0</v>
      </c>
      <c r="AY70" s="13">
        <f t="shared" si="142"/>
        <v>0</v>
      </c>
      <c r="AZ70" s="13">
        <f t="shared" si="142"/>
        <v>0</v>
      </c>
      <c r="BA70" s="13">
        <f t="shared" si="142"/>
        <v>0</v>
      </c>
      <c r="BB70" s="13">
        <f t="shared" si="142"/>
        <v>0</v>
      </c>
      <c r="BC70" s="13">
        <f t="shared" si="142"/>
        <v>0</v>
      </c>
      <c r="BD70" s="13">
        <f t="shared" si="142"/>
        <v>0</v>
      </c>
      <c r="BE70" s="13">
        <f t="shared" si="142"/>
        <v>0</v>
      </c>
      <c r="BF70" s="13">
        <f t="shared" si="142"/>
        <v>0</v>
      </c>
      <c r="BG70" s="13">
        <f t="shared" si="142"/>
        <v>0</v>
      </c>
      <c r="BH70" s="13">
        <f t="shared" si="75"/>
        <v>0</v>
      </c>
      <c r="BI70" s="12">
        <f t="shared" si="76"/>
        <v>-1.261335373269727E-2</v>
      </c>
      <c r="BK70" s="1">
        <f t="shared" si="77"/>
        <v>0</v>
      </c>
      <c r="BL70" s="1">
        <f t="shared" ref="BL70:BU70" si="143">IF(AND($P70&gt;BK$6,$P70&lt;=BL$6),$AA70,0)</f>
        <v>0</v>
      </c>
      <c r="BM70" s="1">
        <f t="shared" si="143"/>
        <v>0</v>
      </c>
      <c r="BN70" s="1">
        <f t="shared" si="143"/>
        <v>0</v>
      </c>
      <c r="BO70" s="1">
        <f t="shared" si="143"/>
        <v>0</v>
      </c>
      <c r="BP70" s="1">
        <f t="shared" si="143"/>
        <v>0</v>
      </c>
      <c r="BQ70" s="1">
        <f t="shared" si="143"/>
        <v>1.261335373269727E-2</v>
      </c>
      <c r="BR70" s="1">
        <f t="shared" si="143"/>
        <v>0</v>
      </c>
      <c r="BS70" s="1">
        <f t="shared" si="143"/>
        <v>0</v>
      </c>
      <c r="BT70" s="1">
        <f t="shared" si="143"/>
        <v>0</v>
      </c>
      <c r="BU70" s="1">
        <f t="shared" si="143"/>
        <v>0</v>
      </c>
    </row>
    <row r="71" spans="1:73" x14ac:dyDescent="0.2">
      <c r="A71" s="65">
        <v>61</v>
      </c>
      <c r="B71" s="2">
        <f t="shared" si="136"/>
        <v>1000</v>
      </c>
      <c r="C71" s="1" t="s">
        <v>6849</v>
      </c>
      <c r="D71" s="1">
        <v>1000000</v>
      </c>
      <c r="E71" s="1" t="str">
        <f>_xll.BDP($C71&amp;" CORP",E$6)</f>
        <v>INTEL</v>
      </c>
      <c r="F71" s="1" t="str">
        <f>_xll.BDP($C71&amp;" CORP",F$6)</f>
        <v>INTELSAT LUXEMBOURG SA</v>
      </c>
      <c r="G71" s="1" t="str">
        <f>_xll.BDP($C71&amp;" CORP",G$6)</f>
        <v>USD</v>
      </c>
      <c r="H71" s="1" t="str">
        <f>_xll.BDP($C71&amp;" CORP",H$5)</f>
        <v>LU</v>
      </c>
      <c r="I71" s="5">
        <f>_xll.BDP($C71&amp;" CORP",I$6)</f>
        <v>8.125</v>
      </c>
      <c r="J71" s="6" t="str">
        <f>_xll.BDP($C71&amp;" CORP",J$6)</f>
        <v>6/1/2023</v>
      </c>
      <c r="K71" s="7" t="str">
        <f>_xll.BDP($C71&amp;" CORP",K$5)</f>
        <v>Caa2</v>
      </c>
      <c r="L71" s="7" t="str">
        <f>_xll.BDP($C71&amp;" CORP",L$5)</f>
        <v>CCC+</v>
      </c>
      <c r="M71" s="7" t="str">
        <f>IF(ISNA(_xll.BDP($C71&amp;" CORP",M$5)),"",_xll.BDP($C71&amp;" CORP",M$5))</f>
        <v>#N/A N/A</v>
      </c>
      <c r="N71" s="44">
        <f t="shared" si="65"/>
        <v>0</v>
      </c>
      <c r="O71" s="49">
        <f>_xll.BDP($C71&amp;" CORP",O$5)</f>
        <v>105.5</v>
      </c>
      <c r="P71" s="13">
        <f>_xll.BDP($C71&amp;" CORP",P$5,"PX_BID",$O71)/100</f>
        <v>7.2086246000000007E-2</v>
      </c>
      <c r="Q71" s="2">
        <f>_xll.BDP($C71&amp;" CORP",Q$5,"PX_BID",$O71)</f>
        <v>589.80035400390625</v>
      </c>
      <c r="R71" s="12">
        <f>_xll.BDP($C71&amp;" CORP",R$5,"PX_BID",$O71)</f>
        <v>5.8955765044767103</v>
      </c>
      <c r="S71" s="12">
        <f>_xll.BDP($C71&amp;" CORP",S$5,"PX_BID",$O71)</f>
        <v>0.4157892045381123</v>
      </c>
      <c r="T71" s="12">
        <f>_xll.BDP($C71&amp;" CORP",T$5,"PX_BID",$O71)</f>
        <v>0.44051206410648613</v>
      </c>
      <c r="U71" s="6" t="str">
        <f>_xll.BDP($C71&amp;" CORP",U$5)</f>
        <v>6/1/2018</v>
      </c>
      <c r="V71" s="6">
        <f>_xll.BDP($C71&amp;" CORP",V$5)</f>
        <v>104.063</v>
      </c>
      <c r="W71" s="45">
        <f>_xll.BDP($C71&amp;" CORP",W$6)</f>
        <v>0.63194444000000005</v>
      </c>
      <c r="X71" s="45">
        <f t="shared" si="66"/>
        <v>106.13194444</v>
      </c>
      <c r="Y71" s="45">
        <f t="shared" si="67"/>
        <v>1</v>
      </c>
      <c r="Z71" s="9">
        <f t="shared" si="68"/>
        <v>1061319.4443999999</v>
      </c>
      <c r="AA71" s="46">
        <f t="shared" si="69"/>
        <v>1.0363274354848894E-2</v>
      </c>
      <c r="AB71" s="12">
        <f t="shared" si="70"/>
        <v>6.1097476795893176E-2</v>
      </c>
      <c r="AC71" s="44" t="str">
        <f>_xll.BDP($C71&amp;" CORP",AC$5)</f>
        <v>905989Z BH</v>
      </c>
      <c r="AD71" s="44" t="str">
        <f>_xll.BDP($C71&amp;" CORP",AD$6)</f>
        <v>INTEL</v>
      </c>
      <c r="AE71" s="44" t="e">
        <f>_xll.BDP($AC71&amp;" EQUITY",AE$5)/1000000</f>
        <v>#VALUE!</v>
      </c>
      <c r="AF71" s="44" t="e">
        <f>_xll.BDP($AD71&amp;" EQUITY",AF$5)/1000000</f>
        <v>#VALUE!</v>
      </c>
      <c r="AG71" s="2">
        <f t="shared" si="71"/>
        <v>0</v>
      </c>
      <c r="AH71" s="102">
        <v>1.0999999999999999E-2</v>
      </c>
      <c r="AI71" s="102">
        <f>SUMIF('462'!$B:$B,$E71,'462'!$K:$K)/100</f>
        <v>9.2951000000000006E-3</v>
      </c>
      <c r="AJ71" s="92">
        <f t="shared" si="17"/>
        <v>1.7048999999999988E-3</v>
      </c>
      <c r="AK71" s="13">
        <f t="shared" si="72"/>
        <v>0</v>
      </c>
      <c r="AL71" s="13">
        <f t="shared" si="141"/>
        <v>0</v>
      </c>
      <c r="AM71" s="13">
        <f t="shared" si="141"/>
        <v>0</v>
      </c>
      <c r="AN71" s="13">
        <f t="shared" si="141"/>
        <v>0</v>
      </c>
      <c r="AO71" s="13">
        <f t="shared" si="141"/>
        <v>0</v>
      </c>
      <c r="AP71" s="13">
        <f t="shared" si="141"/>
        <v>0</v>
      </c>
      <c r="AQ71" s="13">
        <f t="shared" si="141"/>
        <v>0</v>
      </c>
      <c r="AR71" s="13">
        <f t="shared" si="141"/>
        <v>0</v>
      </c>
      <c r="AS71" s="13">
        <f t="shared" si="141"/>
        <v>0</v>
      </c>
      <c r="AT71" s="13">
        <f t="shared" si="141"/>
        <v>0</v>
      </c>
      <c r="AU71" s="13">
        <f t="shared" si="73"/>
        <v>1.0363274354848894E-2</v>
      </c>
      <c r="AV71" s="12">
        <f t="shared" si="74"/>
        <v>0</v>
      </c>
      <c r="AW71" s="47"/>
      <c r="AX71" s="13">
        <f t="shared" si="142"/>
        <v>0</v>
      </c>
      <c r="AY71" s="13">
        <f t="shared" si="142"/>
        <v>0</v>
      </c>
      <c r="AZ71" s="13">
        <f t="shared" si="142"/>
        <v>0</v>
      </c>
      <c r="BA71" s="13">
        <f t="shared" si="142"/>
        <v>0</v>
      </c>
      <c r="BB71" s="13">
        <f t="shared" si="142"/>
        <v>0</v>
      </c>
      <c r="BC71" s="13">
        <f t="shared" si="142"/>
        <v>0</v>
      </c>
      <c r="BD71" s="13">
        <f t="shared" si="142"/>
        <v>0</v>
      </c>
      <c r="BE71" s="13">
        <f t="shared" si="142"/>
        <v>0</v>
      </c>
      <c r="BF71" s="13">
        <f t="shared" si="142"/>
        <v>0</v>
      </c>
      <c r="BG71" s="13">
        <f t="shared" si="142"/>
        <v>0</v>
      </c>
      <c r="BH71" s="13">
        <f t="shared" si="75"/>
        <v>1.0363274354848894E-2</v>
      </c>
      <c r="BI71" s="12">
        <f t="shared" si="76"/>
        <v>0</v>
      </c>
      <c r="BK71" s="1">
        <f t="shared" si="77"/>
        <v>0</v>
      </c>
      <c r="BL71" s="1">
        <f t="shared" ref="BL71:BU71" si="144">IF(AND($P71&gt;BK$6,$P71&lt;=BL$6),$AA71,0)</f>
        <v>0</v>
      </c>
      <c r="BM71" s="1">
        <f t="shared" si="144"/>
        <v>0</v>
      </c>
      <c r="BN71" s="1">
        <f t="shared" si="144"/>
        <v>0</v>
      </c>
      <c r="BO71" s="1">
        <f t="shared" si="144"/>
        <v>0</v>
      </c>
      <c r="BP71" s="1">
        <f t="shared" si="144"/>
        <v>0</v>
      </c>
      <c r="BQ71" s="1">
        <f t="shared" si="144"/>
        <v>1.0363274354848894E-2</v>
      </c>
      <c r="BR71" s="1">
        <f t="shared" si="144"/>
        <v>0</v>
      </c>
      <c r="BS71" s="1">
        <f t="shared" si="144"/>
        <v>0</v>
      </c>
      <c r="BT71" s="1">
        <f t="shared" si="144"/>
        <v>0</v>
      </c>
      <c r="BU71" s="1">
        <f t="shared" si="144"/>
        <v>0</v>
      </c>
    </row>
    <row r="72" spans="1:73" x14ac:dyDescent="0.2">
      <c r="A72" s="65">
        <v>62</v>
      </c>
      <c r="B72" s="2">
        <f t="shared" si="136"/>
        <v>700</v>
      </c>
      <c r="C72" s="150" t="s">
        <v>6838</v>
      </c>
      <c r="D72" s="1">
        <v>700000</v>
      </c>
      <c r="E72" s="1" t="str">
        <f>_xll.BDP($C72&amp;" CORP",E$6)</f>
        <v>IRM</v>
      </c>
      <c r="F72" s="1" t="str">
        <f>_xll.BDP($C72&amp;" CORP",F$6)</f>
        <v>IRON MOUNTAIN INC</v>
      </c>
      <c r="G72" s="1" t="str">
        <f>_xll.BDP($C72&amp;" CORP",G$6)</f>
        <v>USD</v>
      </c>
      <c r="H72" s="1" t="str">
        <f>_xll.BDP($C72&amp;" CORP",H$5)</f>
        <v>US</v>
      </c>
      <c r="I72" s="5">
        <f>_xll.BDP($C72&amp;" CORP",I$6)</f>
        <v>5.75</v>
      </c>
      <c r="J72" s="6" t="str">
        <f>_xll.BDP($C72&amp;" CORP",J$6)</f>
        <v>8/15/2024</v>
      </c>
      <c r="K72" s="7" t="str">
        <f>_xll.BDP($C72&amp;" CORP",K$5)</f>
        <v>B1</v>
      </c>
      <c r="L72" s="7" t="str">
        <f>_xll.BDP($C72&amp;" CORP",L$5)</f>
        <v>B+</v>
      </c>
      <c r="M72" s="7" t="str">
        <f>IF(ISNA(_xll.BDP($C72&amp;" CORP",M$5)),"",_xll.BDP($C72&amp;" CORP",M$5))</f>
        <v>#N/A N/A</v>
      </c>
      <c r="N72" s="44">
        <f t="shared" si="65"/>
        <v>7112.79736328125</v>
      </c>
      <c r="O72" s="49">
        <f>_xll.BDP($C72&amp;" CORP",O$5)</f>
        <v>103.05200000000001</v>
      </c>
      <c r="P72" s="13">
        <f>_xll.BDP($C72&amp;" CORP",P$5,"PX_BID",$O72)/100</f>
        <v>5.2390191999999995E-2</v>
      </c>
      <c r="Q72" s="2">
        <f>_xll.BDP($C72&amp;" CORP",Q$5,"PX_BID",$O72)</f>
        <v>408.94705200195313</v>
      </c>
      <c r="R72" s="12">
        <f>_xll.BDP($C72&amp;" CORP",R$5,"PX_BID",$O72)</f>
        <v>5.8502786017004533</v>
      </c>
      <c r="S72" s="12">
        <f>_xll.BDP($C72&amp;" CORP",S$5,"PX_BID",$O72)</f>
        <v>0.17324752104903204</v>
      </c>
      <c r="T72" s="12">
        <f>_xll.BDP($C72&amp;" CORP",T$5,"PX_BID",$O72)</f>
        <v>0.41571734705940716</v>
      </c>
      <c r="U72" s="6" t="str">
        <f>_xll.BDP($C72&amp;" CORP",U$5)</f>
        <v>8/15/2017</v>
      </c>
      <c r="V72" s="6">
        <f>_xll.BDP($C72&amp;" CORP",V$5)</f>
        <v>102.87500000000001</v>
      </c>
      <c r="W72" s="45">
        <f>_xll.BDP($C72&amp;" CORP",W$6)</f>
        <v>1.24583333</v>
      </c>
      <c r="X72" s="45">
        <f t="shared" si="66"/>
        <v>104.29783333</v>
      </c>
      <c r="Y72" s="45">
        <f t="shared" si="67"/>
        <v>1</v>
      </c>
      <c r="Z72" s="9">
        <f t="shared" si="68"/>
        <v>730084.83331000002</v>
      </c>
      <c r="AA72" s="46">
        <f t="shared" si="69"/>
        <v>7.1289275531769888E-3</v>
      </c>
      <c r="AB72" s="12">
        <f t="shared" si="70"/>
        <v>4.1706212317424107E-2</v>
      </c>
      <c r="AC72" s="44" t="str">
        <f>_xll.BDP($C72&amp;" CORP",AC$5)</f>
        <v>IRM     US</v>
      </c>
      <c r="AD72" s="44" t="str">
        <f>_xll.BDP($C72&amp;" CORP",AD$6)</f>
        <v>IRM</v>
      </c>
      <c r="AE72" s="44">
        <f>_xll.BDP($AC72&amp;" EQUITY",AE$5)/1000000</f>
        <v>7112.79736328125</v>
      </c>
      <c r="AF72" s="44">
        <f>_xll.BDP($AD72&amp;" EQUITY",AF$5)/1000000</f>
        <v>7112.79736328125</v>
      </c>
      <c r="AG72" s="2">
        <f t="shared" si="71"/>
        <v>7112.79736328125</v>
      </c>
      <c r="AH72" s="102">
        <v>0.01</v>
      </c>
      <c r="AI72" s="102">
        <f>SUMIF('462'!$B:$B,$E72,'462'!$K:$K)/100</f>
        <v>5.0855099999999997E-3</v>
      </c>
      <c r="AJ72" s="92">
        <f t="shared" ref="AJ72:AJ136" si="145">AH72-AI72</f>
        <v>4.9144900000000005E-3</v>
      </c>
      <c r="AK72" s="13">
        <f t="shared" si="72"/>
        <v>0</v>
      </c>
      <c r="AL72" s="13">
        <f t="shared" si="141"/>
        <v>0</v>
      </c>
      <c r="AM72" s="13">
        <f t="shared" si="141"/>
        <v>0</v>
      </c>
      <c r="AN72" s="13">
        <f t="shared" si="141"/>
        <v>0</v>
      </c>
      <c r="AO72" s="13">
        <f t="shared" si="141"/>
        <v>0</v>
      </c>
      <c r="AP72" s="13">
        <f t="shared" si="141"/>
        <v>0</v>
      </c>
      <c r="AQ72" s="13">
        <f t="shared" si="141"/>
        <v>0</v>
      </c>
      <c r="AR72" s="13">
        <f t="shared" si="141"/>
        <v>7.1289275531769888E-3</v>
      </c>
      <c r="AS72" s="13">
        <f t="shared" si="141"/>
        <v>0</v>
      </c>
      <c r="AT72" s="13">
        <f t="shared" si="141"/>
        <v>0</v>
      </c>
      <c r="AU72" s="13">
        <f t="shared" si="73"/>
        <v>0</v>
      </c>
      <c r="AV72" s="12">
        <f t="shared" si="74"/>
        <v>0</v>
      </c>
      <c r="AW72" s="47"/>
      <c r="AX72" s="13">
        <f t="shared" si="142"/>
        <v>0</v>
      </c>
      <c r="AY72" s="13">
        <f t="shared" si="142"/>
        <v>0</v>
      </c>
      <c r="AZ72" s="13">
        <f t="shared" si="142"/>
        <v>0</v>
      </c>
      <c r="BA72" s="13">
        <f t="shared" si="142"/>
        <v>0</v>
      </c>
      <c r="BB72" s="13">
        <f t="shared" si="142"/>
        <v>0</v>
      </c>
      <c r="BC72" s="13">
        <f t="shared" si="142"/>
        <v>0</v>
      </c>
      <c r="BD72" s="13">
        <f t="shared" si="142"/>
        <v>0</v>
      </c>
      <c r="BE72" s="13">
        <f t="shared" si="142"/>
        <v>7.1289275531769888E-3</v>
      </c>
      <c r="BF72" s="13">
        <f t="shared" si="142"/>
        <v>0</v>
      </c>
      <c r="BG72" s="13">
        <f t="shared" si="142"/>
        <v>0</v>
      </c>
      <c r="BH72" s="13">
        <f t="shared" si="75"/>
        <v>0</v>
      </c>
      <c r="BI72" s="12">
        <f t="shared" si="76"/>
        <v>0</v>
      </c>
      <c r="BK72" s="1">
        <f t="shared" si="77"/>
        <v>0</v>
      </c>
      <c r="BL72" s="1">
        <f t="shared" ref="BL72:BU72" si="146">IF(AND($P72&gt;BK$6,$P72&lt;=BL$6),$AA72,0)</f>
        <v>0</v>
      </c>
      <c r="BM72" s="1">
        <f t="shared" si="146"/>
        <v>0</v>
      </c>
      <c r="BN72" s="1">
        <f t="shared" si="146"/>
        <v>0</v>
      </c>
      <c r="BO72" s="1">
        <f t="shared" si="146"/>
        <v>7.1289275531769888E-3</v>
      </c>
      <c r="BP72" s="1">
        <f t="shared" si="146"/>
        <v>0</v>
      </c>
      <c r="BQ72" s="1">
        <f t="shared" si="146"/>
        <v>0</v>
      </c>
      <c r="BR72" s="1">
        <f t="shared" si="146"/>
        <v>0</v>
      </c>
      <c r="BS72" s="1">
        <f t="shared" si="146"/>
        <v>0</v>
      </c>
      <c r="BT72" s="1">
        <f t="shared" si="146"/>
        <v>0</v>
      </c>
      <c r="BU72" s="1">
        <f t="shared" si="146"/>
        <v>0</v>
      </c>
    </row>
    <row r="73" spans="1:73" x14ac:dyDescent="0.2">
      <c r="A73" s="65">
        <v>63</v>
      </c>
      <c r="B73" s="2">
        <f t="shared" si="136"/>
        <v>825</v>
      </c>
      <c r="C73" s="3" t="s">
        <v>5383</v>
      </c>
      <c r="D73" s="1">
        <v>825000</v>
      </c>
      <c r="E73" s="1" t="str">
        <f>_xll.BDP($C73&amp;" CORP",E$6)</f>
        <v>ISLE</v>
      </c>
      <c r="F73" s="1" t="str">
        <f>_xll.BDP($C73&amp;" CORP",F$6)</f>
        <v>ISLE OF CAPRI CASINOS</v>
      </c>
      <c r="G73" s="1" t="str">
        <f>_xll.BDP($C73&amp;" CORP",G$6)</f>
        <v>USD</v>
      </c>
      <c r="H73" s="1" t="str">
        <f>_xll.BDP($C73&amp;" CORP",H$5)</f>
        <v>US</v>
      </c>
      <c r="I73" s="5">
        <f>_xll.BDP($C73&amp;" CORP",I$6)</f>
        <v>8.875</v>
      </c>
      <c r="J73" s="6" t="str">
        <f>_xll.BDP($C73&amp;" CORP",J$6)</f>
        <v>6/15/2020</v>
      </c>
      <c r="K73" s="7" t="str">
        <f>_xll.BDP($C73&amp;" CORP",K$5)</f>
        <v>Caa1</v>
      </c>
      <c r="L73" s="7" t="str">
        <f>_xll.BDP($C73&amp;" CORP",L$5)</f>
        <v>CCC+</v>
      </c>
      <c r="M73" s="7" t="str">
        <f>IF(ISNA(_xll.BDP($C73&amp;" CORP",M$5)),"",_xll.BDP($C73&amp;" CORP",M$5))</f>
        <v>#N/A N/A</v>
      </c>
      <c r="N73" s="44">
        <f t="shared" si="65"/>
        <v>292.31539916992187</v>
      </c>
      <c r="O73" s="49">
        <f>_xll.BDP($C73&amp;" CORP",O$5)</f>
        <v>110.2</v>
      </c>
      <c r="P73" s="13">
        <f>_xll.BDP($C73&amp;" CORP",P$5,"PX_BID",$O73)/100</f>
        <v>6.4872987000000007E-2</v>
      </c>
      <c r="Q73" s="2">
        <f>_xll.BDP($C73&amp;" CORP",Q$5,"PX_BID",$O73)</f>
        <v>597.71343994140625</v>
      </c>
      <c r="R73" s="12">
        <f>_xll.BDP($C73&amp;" CORP",R$5,"PX_BID",$O73)</f>
        <v>3.3586532693844853</v>
      </c>
      <c r="S73" s="12">
        <f>_xll.BDP($C73&amp;" CORP",S$5,"PX_BID",$O73)</f>
        <v>-0.65593058386444203</v>
      </c>
      <c r="T73" s="12">
        <f>_xll.BDP($C73&amp;" CORP",T$5,"PX_BID",$O73)</f>
        <v>0.14274271272563607</v>
      </c>
      <c r="U73" s="6" t="str">
        <f>_xll.BDP($C73&amp;" CORP",U$5)</f>
        <v>6/15/2016</v>
      </c>
      <c r="V73" s="6">
        <f>_xll.BDP($C73&amp;" CORP",V$5)</f>
        <v>104.438</v>
      </c>
      <c r="W73" s="45">
        <f>_xll.BDP($C73&amp;" CORP",W$6)</f>
        <v>3.40208333</v>
      </c>
      <c r="X73" s="45">
        <f t="shared" si="66"/>
        <v>113.60208333</v>
      </c>
      <c r="Y73" s="45">
        <f t="shared" si="67"/>
        <v>1</v>
      </c>
      <c r="Z73" s="9">
        <f t="shared" si="68"/>
        <v>937217.18747249991</v>
      </c>
      <c r="AA73" s="46">
        <f t="shared" si="69"/>
        <v>9.15147545360224E-3</v>
      </c>
      <c r="AB73" s="12">
        <f t="shared" si="70"/>
        <v>3.0736632951933029E-2</v>
      </c>
      <c r="AC73" s="44" t="str">
        <f>_xll.BDP($C73&amp;" CORP",AC$5)</f>
        <v>ISLE    US</v>
      </c>
      <c r="AD73" s="44" t="str">
        <f>_xll.BDP($C73&amp;" CORP",AD$6)</f>
        <v>ISLE</v>
      </c>
      <c r="AE73" s="44">
        <f>_xll.BDP($AC73&amp;" EQUITY",AE$5)/1000000</f>
        <v>292.31539916992187</v>
      </c>
      <c r="AF73" s="44">
        <f>_xll.BDP($AD73&amp;" EQUITY",AF$5)/1000000</f>
        <v>292.31539916992187</v>
      </c>
      <c r="AG73" s="2">
        <f t="shared" si="71"/>
        <v>292.31539916992187</v>
      </c>
      <c r="AH73" s="102">
        <v>8.5000000000000006E-3</v>
      </c>
      <c r="AI73" s="102">
        <f>SUMIF('462'!$B:$B,$E73,'462'!$K:$K)/100</f>
        <v>7.19092E-3</v>
      </c>
      <c r="AJ73" s="92">
        <f t="shared" si="145"/>
        <v>1.3090800000000007E-3</v>
      </c>
      <c r="AK73" s="13">
        <f t="shared" si="72"/>
        <v>0</v>
      </c>
      <c r="AL73" s="13">
        <f t="shared" si="141"/>
        <v>0</v>
      </c>
      <c r="AM73" s="13">
        <f t="shared" si="141"/>
        <v>0</v>
      </c>
      <c r="AN73" s="13">
        <f t="shared" si="141"/>
        <v>0</v>
      </c>
      <c r="AO73" s="13">
        <f t="shared" si="141"/>
        <v>0</v>
      </c>
      <c r="AP73" s="13">
        <f t="shared" si="141"/>
        <v>0</v>
      </c>
      <c r="AQ73" s="13">
        <f t="shared" si="141"/>
        <v>0</v>
      </c>
      <c r="AR73" s="13">
        <f t="shared" si="141"/>
        <v>0</v>
      </c>
      <c r="AS73" s="13">
        <f t="shared" si="141"/>
        <v>0</v>
      </c>
      <c r="AT73" s="13">
        <f t="shared" si="141"/>
        <v>0</v>
      </c>
      <c r="AU73" s="13">
        <f t="shared" si="73"/>
        <v>9.15147545360224E-3</v>
      </c>
      <c r="AV73" s="12">
        <f t="shared" si="74"/>
        <v>0</v>
      </c>
      <c r="AW73" s="47"/>
      <c r="AX73" s="13">
        <f t="shared" si="142"/>
        <v>0</v>
      </c>
      <c r="AY73" s="13">
        <f t="shared" si="142"/>
        <v>0</v>
      </c>
      <c r="AZ73" s="13">
        <f t="shared" si="142"/>
        <v>0</v>
      </c>
      <c r="BA73" s="13">
        <f t="shared" si="142"/>
        <v>0</v>
      </c>
      <c r="BB73" s="13">
        <f t="shared" si="142"/>
        <v>0</v>
      </c>
      <c r="BC73" s="13">
        <f t="shared" si="142"/>
        <v>0</v>
      </c>
      <c r="BD73" s="13">
        <f t="shared" si="142"/>
        <v>0</v>
      </c>
      <c r="BE73" s="13">
        <f t="shared" si="142"/>
        <v>0</v>
      </c>
      <c r="BF73" s="13">
        <f t="shared" si="142"/>
        <v>0</v>
      </c>
      <c r="BG73" s="13">
        <f t="shared" si="142"/>
        <v>0</v>
      </c>
      <c r="BH73" s="13">
        <f t="shared" si="75"/>
        <v>9.15147545360224E-3</v>
      </c>
      <c r="BI73" s="12">
        <f t="shared" si="76"/>
        <v>0</v>
      </c>
      <c r="BK73" s="1">
        <f t="shared" si="77"/>
        <v>0</v>
      </c>
      <c r="BL73" s="1">
        <f t="shared" ref="BL73:BU73" si="147">IF(AND($P73&gt;BK$6,$P73&lt;=BL$6),$AA73,0)</f>
        <v>0</v>
      </c>
      <c r="BM73" s="1">
        <f t="shared" si="147"/>
        <v>0</v>
      </c>
      <c r="BN73" s="1">
        <f t="shared" si="147"/>
        <v>0</v>
      </c>
      <c r="BO73" s="1">
        <f t="shared" si="147"/>
        <v>0</v>
      </c>
      <c r="BP73" s="1">
        <f t="shared" si="147"/>
        <v>9.15147545360224E-3</v>
      </c>
      <c r="BQ73" s="1">
        <f t="shared" si="147"/>
        <v>0</v>
      </c>
      <c r="BR73" s="1">
        <f t="shared" si="147"/>
        <v>0</v>
      </c>
      <c r="BS73" s="1">
        <f t="shared" si="147"/>
        <v>0</v>
      </c>
      <c r="BT73" s="1">
        <f t="shared" si="147"/>
        <v>0</v>
      </c>
      <c r="BU73" s="1">
        <f t="shared" si="147"/>
        <v>0</v>
      </c>
    </row>
    <row r="74" spans="1:73" x14ac:dyDescent="0.2">
      <c r="A74" s="65">
        <v>64</v>
      </c>
      <c r="B74" s="2">
        <v>500</v>
      </c>
      <c r="C74" s="150" t="s">
        <v>6839</v>
      </c>
      <c r="D74" s="1">
        <v>600000</v>
      </c>
      <c r="E74" s="1" t="str">
        <f>_xll.BDP($C74&amp;" CORP",E$6)</f>
        <v>JAH</v>
      </c>
      <c r="F74" s="1" t="str">
        <f>_xll.BDP($C74&amp;" CORP",F$6)</f>
        <v>JARDEN CORP</v>
      </c>
      <c r="G74" s="1" t="str">
        <f>_xll.BDP($C74&amp;" CORP",G$6)</f>
        <v>USD</v>
      </c>
      <c r="H74" s="1" t="str">
        <f>_xll.BDP($C74&amp;" CORP",H$5)</f>
        <v>US</v>
      </c>
      <c r="I74" s="5">
        <f>_xll.BDP($C74&amp;" CORP",I$6)</f>
        <v>6.125</v>
      </c>
      <c r="J74" s="6" t="str">
        <f>_xll.BDP($C74&amp;" CORP",J$6)</f>
        <v>11/15/2022</v>
      </c>
      <c r="K74" s="7" t="str">
        <f>_xll.BDP($C74&amp;" CORP",K$5)</f>
        <v>Ba3</v>
      </c>
      <c r="L74" s="7" t="str">
        <f>_xll.BDP($C74&amp;" CORP",L$5)</f>
        <v>BB-</v>
      </c>
      <c r="M74" s="7" t="str">
        <f>IF(ISNA(_xll.BDP($C74&amp;" CORP",M$5)),"",_xll.BDP($C74&amp;" CORP",M$5))</f>
        <v>#N/A N/A</v>
      </c>
      <c r="N74" s="44">
        <f t="shared" ref="N74:N106" si="148">AG74</f>
        <v>4841.29541015625</v>
      </c>
      <c r="O74" s="49">
        <f>_xll.BDP($C74&amp;" CORP",O$5)</f>
        <v>110.4</v>
      </c>
      <c r="P74" s="13">
        <v>2.5000000000000001E-2</v>
      </c>
      <c r="Q74" s="2">
        <v>2.5</v>
      </c>
      <c r="R74" s="12">
        <f>_xll.BDP($C74&amp;" CORP",R$5,"PX_BID",$O74)</f>
        <v>2.3001502513102299</v>
      </c>
      <c r="S74" s="12">
        <f>_xll.BDP($C74&amp;" CORP",S$5,"PX_BID",$O74)</f>
        <v>-1.5191516779550989</v>
      </c>
      <c r="T74" s="12">
        <f>_xll.BDP($C74&amp;" CORP",T$5,"PX_BID",$O74)</f>
        <v>6.741164211059357E-2</v>
      </c>
      <c r="U74" s="6" t="str">
        <f>_xll.BDP($C74&amp;" CORP",U$5)</f>
        <v>11/15/2015</v>
      </c>
      <c r="V74" s="6">
        <f>_xll.BDP($C74&amp;" CORP",V$5)</f>
        <v>103.063</v>
      </c>
      <c r="W74" s="45">
        <f>_xll.BDP($C74&amp;" CORP",W$6)</f>
        <v>2.8583333299999998</v>
      </c>
      <c r="X74" s="45">
        <f t="shared" ref="X74:X106" si="149">O74+W74</f>
        <v>113.25833333</v>
      </c>
      <c r="Y74" s="45">
        <f t="shared" ref="Y74:Y106" si="150">IF($G74="EUR",G$1,IF($G74="GBP",G$2,1))</f>
        <v>1</v>
      </c>
      <c r="Z74" s="9">
        <f t="shared" ref="Z74:Z106" si="151">(B74*1000)*(X74/100)*Y74</f>
        <v>566291.66664999991</v>
      </c>
      <c r="AA74" s="46">
        <f t="shared" ref="AA74:AA106" si="152">Z74/Z$4</f>
        <v>5.5295659919585502E-3</v>
      </c>
      <c r="AB74" s="12">
        <f t="shared" ref="AB74:AB106" si="153">AA74*R74</f>
        <v>1.2718832606039961E-2</v>
      </c>
      <c r="AC74" s="44" t="str">
        <f>_xll.BDP($C74&amp;" CORP",AC$5)</f>
        <v>JAH     US</v>
      </c>
      <c r="AD74" s="44" t="str">
        <f>_xll.BDP($C74&amp;" CORP",AD$6)</f>
        <v>JAH</v>
      </c>
      <c r="AE74" s="44">
        <f>_xll.BDP($AC74&amp;" EQUITY",AE$5)/1000000</f>
        <v>4841.29541015625</v>
      </c>
      <c r="AF74" s="44">
        <f>_xll.BDP($AD74&amp;" EQUITY",AF$5)/1000000</f>
        <v>4841.29541015625</v>
      </c>
      <c r="AG74" s="2">
        <f t="shared" ref="AG74:AG106" si="154">IF(ISERR(AE74),IF(ISERR(AF74),0,AF74),AE74)</f>
        <v>4841.29541015625</v>
      </c>
      <c r="AH74" s="102">
        <v>7.45E-3</v>
      </c>
      <c r="AI74" s="102">
        <f>SUMIF('462'!$B:$B,$E74,'462'!$K:$K)/100</f>
        <v>0</v>
      </c>
      <c r="AJ74" s="92">
        <f t="shared" si="145"/>
        <v>7.45E-3</v>
      </c>
      <c r="AK74" s="13">
        <f t="shared" ref="AK74:AK106" si="155">IF(LEFT($K74,1)=AK$6,$AA74,0)</f>
        <v>0</v>
      </c>
      <c r="AL74" s="13">
        <f t="shared" si="141"/>
        <v>0</v>
      </c>
      <c r="AM74" s="13">
        <f t="shared" si="141"/>
        <v>0</v>
      </c>
      <c r="AN74" s="13">
        <f t="shared" si="141"/>
        <v>0</v>
      </c>
      <c r="AO74" s="13">
        <f t="shared" si="141"/>
        <v>0</v>
      </c>
      <c r="AP74" s="13">
        <f t="shared" si="141"/>
        <v>0</v>
      </c>
      <c r="AQ74" s="13">
        <f t="shared" si="141"/>
        <v>5.5295659919585502E-3</v>
      </c>
      <c r="AR74" s="13">
        <f t="shared" si="141"/>
        <v>0</v>
      </c>
      <c r="AS74" s="13">
        <f t="shared" si="141"/>
        <v>0</v>
      </c>
      <c r="AT74" s="13">
        <f t="shared" si="141"/>
        <v>0</v>
      </c>
      <c r="AU74" s="13">
        <f t="shared" ref="AU74:AU106" si="156">IF(LEFT($K74,1)=AU$6,$AA74,0)</f>
        <v>0</v>
      </c>
      <c r="AV74" s="12">
        <f t="shared" ref="AV74:AV106" si="157">SUM(AK74:AU74)-AA74</f>
        <v>0</v>
      </c>
      <c r="AW74" s="47"/>
      <c r="AX74" s="13">
        <f t="shared" si="142"/>
        <v>0</v>
      </c>
      <c r="AY74" s="13">
        <f t="shared" si="142"/>
        <v>0</v>
      </c>
      <c r="AZ74" s="13">
        <f t="shared" si="142"/>
        <v>0</v>
      </c>
      <c r="BA74" s="13">
        <f t="shared" si="142"/>
        <v>0</v>
      </c>
      <c r="BB74" s="13">
        <f t="shared" si="142"/>
        <v>0</v>
      </c>
      <c r="BC74" s="13">
        <f t="shared" si="142"/>
        <v>0</v>
      </c>
      <c r="BD74" s="13">
        <f t="shared" si="142"/>
        <v>5.5295659919585502E-3</v>
      </c>
      <c r="BE74" s="13">
        <f t="shared" si="142"/>
        <v>0</v>
      </c>
      <c r="BF74" s="13">
        <f t="shared" si="142"/>
        <v>0</v>
      </c>
      <c r="BG74" s="13">
        <f t="shared" si="142"/>
        <v>0</v>
      </c>
      <c r="BH74" s="13">
        <f t="shared" ref="BH74:BH106" si="158">IF(LEFT($L74,1)=BH$6,$AA74,0)</f>
        <v>0</v>
      </c>
      <c r="BI74" s="12">
        <f t="shared" ref="BI74:BI106" si="159">SUM(AX74:BH74)-AA74</f>
        <v>0</v>
      </c>
      <c r="BK74" s="1">
        <f t="shared" ref="BK74:BK106" si="160">IF($P74&lt;=BK$6,$AA74,0)</f>
        <v>0</v>
      </c>
      <c r="BL74" s="1">
        <f t="shared" ref="BL74:BU74" si="161">IF(AND($P74&gt;BK$6,$P74&lt;=BL$6),$AA74,0)</f>
        <v>5.5295659919585502E-3</v>
      </c>
      <c r="BM74" s="1">
        <f t="shared" si="161"/>
        <v>0</v>
      </c>
      <c r="BN74" s="1">
        <f t="shared" si="161"/>
        <v>0</v>
      </c>
      <c r="BO74" s="1">
        <f t="shared" si="161"/>
        <v>0</v>
      </c>
      <c r="BP74" s="1">
        <f t="shared" si="161"/>
        <v>0</v>
      </c>
      <c r="BQ74" s="1">
        <f t="shared" si="161"/>
        <v>0</v>
      </c>
      <c r="BR74" s="1">
        <f t="shared" si="161"/>
        <v>0</v>
      </c>
      <c r="BS74" s="1">
        <f t="shared" si="161"/>
        <v>0</v>
      </c>
      <c r="BT74" s="1">
        <f t="shared" si="161"/>
        <v>0</v>
      </c>
      <c r="BU74" s="1">
        <f t="shared" si="161"/>
        <v>0</v>
      </c>
    </row>
    <row r="75" spans="1:73" x14ac:dyDescent="0.2">
      <c r="A75" s="65">
        <v>65</v>
      </c>
      <c r="B75" s="2">
        <f t="shared" ref="B75:B86" si="162">D75/1000</f>
        <v>750</v>
      </c>
      <c r="C75" s="1" t="s">
        <v>251</v>
      </c>
      <c r="D75" s="1">
        <v>750000</v>
      </c>
      <c r="E75" s="1" t="str">
        <f>_xll.BDP($C75&amp;" CORP",E$6)</f>
        <v>JBSSBZ</v>
      </c>
      <c r="F75" s="1" t="str">
        <f>_xll.BDP($C75&amp;" CORP",F$6)</f>
        <v>JBS USA LLC/JBS USA FINA</v>
      </c>
      <c r="G75" s="1" t="str">
        <f>_xll.BDP($C75&amp;" CORP",G$6)</f>
        <v>USD</v>
      </c>
      <c r="H75" s="1" t="str">
        <f>_xll.BDP($C75&amp;" CORP",H$5)</f>
        <v>BR</v>
      </c>
      <c r="I75" s="5">
        <f>_xll.BDP($C75&amp;" CORP",I$6)</f>
        <v>8.25</v>
      </c>
      <c r="J75" s="6" t="str">
        <f>_xll.BDP($C75&amp;" CORP",J$6)</f>
        <v>2/1/2020</v>
      </c>
      <c r="K75" s="7" t="str">
        <f>_xll.BDP($C75&amp;" CORP",K$5)</f>
        <v>Ba3</v>
      </c>
      <c r="L75" s="7" t="str">
        <f>_xll.BDP($C75&amp;" CORP",L$5)</f>
        <v>BB</v>
      </c>
      <c r="M75" s="7" t="str">
        <f>IF(ISNA(_xll.BDP($C75&amp;" CORP",M$5)),"",_xll.BDP($C75&amp;" CORP",M$5))</f>
        <v>BB-</v>
      </c>
      <c r="N75" s="44">
        <f t="shared" si="148"/>
        <v>0</v>
      </c>
      <c r="O75" s="49">
        <f>_xll.BDP($C75&amp;" CORP",O$5)</f>
        <v>109.5</v>
      </c>
      <c r="P75" s="13">
        <f>_xll.BDP($C75&amp;" CORP",P$5,"PX_BID",$O75)/100</f>
        <v>5.8538567E-2</v>
      </c>
      <c r="Q75" s="2">
        <f>_xll.BDP($C75&amp;" CORP",Q$5,"PX_BID",$O75)</f>
        <v>566.722900390625</v>
      </c>
      <c r="R75" s="12">
        <f>_xll.BDP($C75&amp;" CORP",R$5,"PX_BID",$O75)</f>
        <v>1.5906200564924022</v>
      </c>
      <c r="S75" s="12">
        <f>_xll.BDP($C75&amp;" CORP",S$5,"PX_BID",$O75)</f>
        <v>-1.8623544899945867</v>
      </c>
      <c r="T75" s="12">
        <f>_xll.BDP($C75&amp;" CORP",T$5,"PX_BID",$O75)</f>
        <v>3.4108402319916527E-2</v>
      </c>
      <c r="U75" s="6" t="str">
        <f>_xll.BDP($C75&amp;" CORP",U$5)</f>
        <v>2/1/2015</v>
      </c>
      <c r="V75" s="6">
        <f>_xll.BDP($C75&amp;" CORP",V$5)</f>
        <v>106.188</v>
      </c>
      <c r="W75" s="45">
        <f>_xll.BDP($C75&amp;" CORP",W$6)</f>
        <v>2.1083333299999998</v>
      </c>
      <c r="X75" s="45">
        <f t="shared" si="149"/>
        <v>111.60833332999999</v>
      </c>
      <c r="Y75" s="45">
        <f t="shared" si="150"/>
        <v>1</v>
      </c>
      <c r="Z75" s="9">
        <f t="shared" si="151"/>
        <v>837062.49997500004</v>
      </c>
      <c r="AA75" s="46">
        <f t="shared" si="152"/>
        <v>8.1735130597750706E-3</v>
      </c>
      <c r="AB75" s="12">
        <f t="shared" si="153"/>
        <v>1.300095380488081E-2</v>
      </c>
      <c r="AC75" s="44" t="str">
        <f>_xll.BDP($C75&amp;" CORP",AC$5)</f>
        <v>JBS     US</v>
      </c>
      <c r="AD75" s="44" t="str">
        <f>_xll.BDP($C75&amp;" CORP",AD$6)</f>
        <v>JBSSBZ</v>
      </c>
      <c r="AE75" s="44" t="e">
        <f>_xll.BDP($AC75&amp;" EQUITY",AE$5)/1000000</f>
        <v>#VALUE!</v>
      </c>
      <c r="AF75" s="44" t="e">
        <f>_xll.BDP($AD75&amp;" EQUITY",AF$5)/1000000</f>
        <v>#VALUE!</v>
      </c>
      <c r="AG75" s="2">
        <f t="shared" si="154"/>
        <v>0</v>
      </c>
      <c r="AH75" s="102">
        <v>8.0000000000000002E-3</v>
      </c>
      <c r="AI75" s="102">
        <f>SUMIF('462'!$B:$B,$E75,'462'!$K:$K)/100</f>
        <v>0</v>
      </c>
      <c r="AJ75" s="92">
        <f t="shared" si="145"/>
        <v>8.0000000000000002E-3</v>
      </c>
      <c r="AK75" s="13">
        <f t="shared" si="155"/>
        <v>0</v>
      </c>
      <c r="AL75" s="13">
        <f t="shared" si="141"/>
        <v>0</v>
      </c>
      <c r="AM75" s="13">
        <f t="shared" si="141"/>
        <v>0</v>
      </c>
      <c r="AN75" s="13">
        <f t="shared" si="141"/>
        <v>0</v>
      </c>
      <c r="AO75" s="13">
        <f t="shared" si="141"/>
        <v>0</v>
      </c>
      <c r="AP75" s="13">
        <f t="shared" si="141"/>
        <v>0</v>
      </c>
      <c r="AQ75" s="13">
        <f t="shared" si="141"/>
        <v>8.1735130597750706E-3</v>
      </c>
      <c r="AR75" s="13">
        <f t="shared" si="141"/>
        <v>0</v>
      </c>
      <c r="AS75" s="13">
        <f t="shared" si="141"/>
        <v>0</v>
      </c>
      <c r="AT75" s="13">
        <f t="shared" si="141"/>
        <v>0</v>
      </c>
      <c r="AU75" s="13">
        <f t="shared" si="156"/>
        <v>0</v>
      </c>
      <c r="AV75" s="12">
        <f t="shared" si="157"/>
        <v>0</v>
      </c>
      <c r="AW75" s="47"/>
      <c r="AX75" s="13">
        <f t="shared" si="142"/>
        <v>0</v>
      </c>
      <c r="AY75" s="13">
        <f t="shared" si="142"/>
        <v>0</v>
      </c>
      <c r="AZ75" s="13">
        <f t="shared" si="142"/>
        <v>0</v>
      </c>
      <c r="BA75" s="13">
        <f t="shared" si="142"/>
        <v>0</v>
      </c>
      <c r="BB75" s="13">
        <f t="shared" si="142"/>
        <v>0</v>
      </c>
      <c r="BC75" s="13">
        <f t="shared" si="142"/>
        <v>8.1735130597750706E-3</v>
      </c>
      <c r="BD75" s="13">
        <f t="shared" si="142"/>
        <v>0</v>
      </c>
      <c r="BE75" s="13">
        <f t="shared" si="142"/>
        <v>0</v>
      </c>
      <c r="BF75" s="13">
        <f t="shared" si="142"/>
        <v>0</v>
      </c>
      <c r="BG75" s="13">
        <f t="shared" si="142"/>
        <v>0</v>
      </c>
      <c r="BH75" s="13">
        <f t="shared" si="158"/>
        <v>0</v>
      </c>
      <c r="BI75" s="12">
        <f t="shared" si="159"/>
        <v>0</v>
      </c>
      <c r="BK75" s="1">
        <f t="shared" si="160"/>
        <v>0</v>
      </c>
      <c r="BL75" s="1">
        <f t="shared" ref="BL75:BU75" si="163">IF(AND($P75&gt;BK$6,$P75&lt;=BL$6),$AA75,0)</f>
        <v>0</v>
      </c>
      <c r="BM75" s="1">
        <f t="shared" si="163"/>
        <v>0</v>
      </c>
      <c r="BN75" s="1">
        <f t="shared" si="163"/>
        <v>0</v>
      </c>
      <c r="BO75" s="1">
        <f t="shared" si="163"/>
        <v>8.1735130597750706E-3</v>
      </c>
      <c r="BP75" s="1">
        <f t="shared" si="163"/>
        <v>0</v>
      </c>
      <c r="BQ75" s="1">
        <f t="shared" si="163"/>
        <v>0</v>
      </c>
      <c r="BR75" s="1">
        <f t="shared" si="163"/>
        <v>0</v>
      </c>
      <c r="BS75" s="1">
        <f t="shared" si="163"/>
        <v>0</v>
      </c>
      <c r="BT75" s="1">
        <f t="shared" si="163"/>
        <v>0</v>
      </c>
      <c r="BU75" s="1">
        <f t="shared" si="163"/>
        <v>0</v>
      </c>
    </row>
    <row r="76" spans="1:73" x14ac:dyDescent="0.2">
      <c r="A76" s="65">
        <v>66</v>
      </c>
      <c r="B76" s="2">
        <f t="shared" si="162"/>
        <v>650</v>
      </c>
      <c r="C76" s="1" t="s">
        <v>162</v>
      </c>
      <c r="D76" s="1">
        <v>650000</v>
      </c>
      <c r="E76" s="1" t="str">
        <f>_xll.BDP($C76&amp;" CORP",E$6)</f>
        <v>KBH</v>
      </c>
      <c r="F76" s="1" t="str">
        <f>_xll.BDP($C76&amp;" CORP",F$6)</f>
        <v>KB HOME</v>
      </c>
      <c r="G76" s="1" t="str">
        <f>_xll.BDP($C76&amp;" CORP",G$6)</f>
        <v>USD</v>
      </c>
      <c r="H76" s="1" t="str">
        <f>_xll.BDP($C76&amp;" CORP",H$5)</f>
        <v>US</v>
      </c>
      <c r="I76" s="5">
        <f>_xll.BDP($C76&amp;" CORP",I$6)</f>
        <v>7.25</v>
      </c>
      <c r="J76" s="6" t="str">
        <f>_xll.BDP($C76&amp;" CORP",J$6)</f>
        <v>6/15/2018</v>
      </c>
      <c r="K76" s="7" t="str">
        <f>_xll.BDP($C76&amp;" CORP",K$5)</f>
        <v>B2</v>
      </c>
      <c r="L76" s="7" t="str">
        <f>_xll.BDP($C76&amp;" CORP",L$5)</f>
        <v>B</v>
      </c>
      <c r="M76" s="7" t="str">
        <f>IF(ISNA(_xll.BDP($C76&amp;" CORP",M$5)),"",_xll.BDP($C76&amp;" CORP",M$5))</f>
        <v>B+</v>
      </c>
      <c r="N76" s="44">
        <f t="shared" si="148"/>
        <v>1889.8939208984375</v>
      </c>
      <c r="O76" s="49">
        <f>_xll.BDP($C76&amp;" CORP",O$5)</f>
        <v>112.15</v>
      </c>
      <c r="P76" s="13">
        <f>_xll.BDP($C76&amp;" CORP",P$5,"PX_BID",$O76)/100</f>
        <v>4.5592119E-2</v>
      </c>
      <c r="Q76" s="2">
        <f>_xll.BDP($C76&amp;" CORP",Q$5,"PX_BID",$O76)</f>
        <v>386.91403198242187</v>
      </c>
      <c r="R76" s="12">
        <f>_xll.BDP($C76&amp;" CORP",R$5,"PX_BID",$O76)</f>
        <v>4.2129941897811616</v>
      </c>
      <c r="S76" s="12">
        <f>_xll.BDP($C76&amp;" CORP",S$5,"PX_BID",$O76)</f>
        <v>0.21983342458158844</v>
      </c>
      <c r="T76" s="12">
        <f>_xll.BDP($C76&amp;" CORP",T$5,"PX_BID",$O76)</f>
        <v>0.21938828530179269</v>
      </c>
      <c r="U76" s="6" t="str">
        <f>_xll.BDP($C76&amp;" CORP",U$5)</f>
        <v>#N/A Field Not Applicable</v>
      </c>
      <c r="V76" s="6" t="str">
        <f>_xll.BDP($C76&amp;" CORP",V$5)</f>
        <v>#N/A Field Not Applicable</v>
      </c>
      <c r="W76" s="45">
        <f>_xll.BDP($C76&amp;" CORP",W$6)</f>
        <v>2.77916667</v>
      </c>
      <c r="X76" s="45">
        <f t="shared" si="149"/>
        <v>114.92916667</v>
      </c>
      <c r="Y76" s="45">
        <f t="shared" si="150"/>
        <v>1</v>
      </c>
      <c r="Z76" s="9">
        <f t="shared" si="151"/>
        <v>747039.58335500001</v>
      </c>
      <c r="AA76" s="46">
        <f t="shared" si="152"/>
        <v>7.2944825397188162E-3</v>
      </c>
      <c r="AB76" s="12">
        <f t="shared" si="153"/>
        <v>3.0731612557295503E-2</v>
      </c>
      <c r="AC76" s="44" t="str">
        <f>_xll.BDP($C76&amp;" CORP",AC$5)</f>
        <v>KBH     US</v>
      </c>
      <c r="AD76" s="44" t="str">
        <f>_xll.BDP($C76&amp;" CORP",AD$6)</f>
        <v>KBH</v>
      </c>
      <c r="AE76" s="44">
        <f>_xll.BDP($AC76&amp;" EQUITY",AE$5)/1000000</f>
        <v>1889.8939208984375</v>
      </c>
      <c r="AF76" s="44">
        <f>_xll.BDP($AD76&amp;" EQUITY",AF$5)/1000000</f>
        <v>1889.8939208984375</v>
      </c>
      <c r="AG76" s="2">
        <f t="shared" si="154"/>
        <v>1889.8939208984375</v>
      </c>
      <c r="AH76" s="102">
        <v>6.0000000000000001E-3</v>
      </c>
      <c r="AI76" s="102">
        <f>SUMIF('462'!$B:$B,$E76,'462'!$K:$K)/100</f>
        <v>9.1801000000000001E-3</v>
      </c>
      <c r="AJ76" s="92">
        <f t="shared" si="145"/>
        <v>-3.1800999999999999E-3</v>
      </c>
      <c r="AK76" s="13">
        <f t="shared" si="155"/>
        <v>0</v>
      </c>
      <c r="AL76" s="13">
        <f t="shared" si="141"/>
        <v>0</v>
      </c>
      <c r="AM76" s="13">
        <f t="shared" si="141"/>
        <v>0</v>
      </c>
      <c r="AN76" s="13">
        <f t="shared" si="141"/>
        <v>0</v>
      </c>
      <c r="AO76" s="13">
        <f t="shared" si="141"/>
        <v>0</v>
      </c>
      <c r="AP76" s="13">
        <f t="shared" si="141"/>
        <v>0</v>
      </c>
      <c r="AQ76" s="13">
        <f t="shared" si="141"/>
        <v>0</v>
      </c>
      <c r="AR76" s="13">
        <f t="shared" si="141"/>
        <v>0</v>
      </c>
      <c r="AS76" s="13">
        <f t="shared" si="141"/>
        <v>7.2944825397188162E-3</v>
      </c>
      <c r="AT76" s="13">
        <f t="shared" si="141"/>
        <v>0</v>
      </c>
      <c r="AU76" s="13">
        <f t="shared" si="156"/>
        <v>0</v>
      </c>
      <c r="AV76" s="12">
        <f t="shared" si="157"/>
        <v>0</v>
      </c>
      <c r="AW76" s="47"/>
      <c r="AX76" s="13">
        <f t="shared" si="142"/>
        <v>0</v>
      </c>
      <c r="AY76" s="13">
        <f t="shared" si="142"/>
        <v>0</v>
      </c>
      <c r="AZ76" s="13">
        <f t="shared" si="142"/>
        <v>0</v>
      </c>
      <c r="BA76" s="13">
        <f t="shared" si="142"/>
        <v>0</v>
      </c>
      <c r="BB76" s="13">
        <f t="shared" si="142"/>
        <v>0</v>
      </c>
      <c r="BC76" s="13">
        <f t="shared" si="142"/>
        <v>0</v>
      </c>
      <c r="BD76" s="13">
        <f t="shared" si="142"/>
        <v>0</v>
      </c>
      <c r="BE76" s="13">
        <f t="shared" si="142"/>
        <v>0</v>
      </c>
      <c r="BF76" s="13">
        <f t="shared" si="142"/>
        <v>7.2944825397188162E-3</v>
      </c>
      <c r="BG76" s="13">
        <f t="shared" si="142"/>
        <v>0</v>
      </c>
      <c r="BH76" s="13">
        <f t="shared" si="158"/>
        <v>0</v>
      </c>
      <c r="BI76" s="12">
        <f t="shared" si="159"/>
        <v>0</v>
      </c>
      <c r="BK76" s="1">
        <f t="shared" si="160"/>
        <v>0</v>
      </c>
      <c r="BL76" s="1">
        <f t="shared" ref="BL76:BU76" si="164">IF(AND($P76&gt;BK$6,$P76&lt;=BL$6),$AA76,0)</f>
        <v>0</v>
      </c>
      <c r="BM76" s="1">
        <f t="shared" si="164"/>
        <v>0</v>
      </c>
      <c r="BN76" s="1">
        <f t="shared" si="164"/>
        <v>7.2944825397188162E-3</v>
      </c>
      <c r="BO76" s="1">
        <f t="shared" si="164"/>
        <v>0</v>
      </c>
      <c r="BP76" s="1">
        <f t="shared" si="164"/>
        <v>0</v>
      </c>
      <c r="BQ76" s="1">
        <f t="shared" si="164"/>
        <v>0</v>
      </c>
      <c r="BR76" s="1">
        <f t="shared" si="164"/>
        <v>0</v>
      </c>
      <c r="BS76" s="1">
        <f t="shared" si="164"/>
        <v>0</v>
      </c>
      <c r="BT76" s="1">
        <f t="shared" si="164"/>
        <v>0</v>
      </c>
      <c r="BU76" s="1">
        <f t="shared" si="164"/>
        <v>0</v>
      </c>
    </row>
    <row r="77" spans="1:73" x14ac:dyDescent="0.2">
      <c r="A77" s="65">
        <v>67</v>
      </c>
      <c r="B77" s="2">
        <f t="shared" si="162"/>
        <v>500</v>
      </c>
      <c r="C77" s="1" t="s">
        <v>164</v>
      </c>
      <c r="D77" s="1">
        <v>500000</v>
      </c>
      <c r="E77" s="1" t="str">
        <f>_xll.BDP($C77&amp;" CORP",E$6)</f>
        <v>KCI</v>
      </c>
      <c r="F77" s="1" t="str">
        <f>_xll.BDP($C77&amp;" CORP",F$6)</f>
        <v>KINETICS CONCEPT/KCI USA</v>
      </c>
      <c r="G77" s="1" t="str">
        <f>_xll.BDP($C77&amp;" CORP",G$6)</f>
        <v>USD</v>
      </c>
      <c r="H77" s="1" t="str">
        <f>_xll.BDP($C77&amp;" CORP",H$5)</f>
        <v>US</v>
      </c>
      <c r="I77" s="5">
        <f>_xll.BDP($C77&amp;" CORP",I$6)</f>
        <v>10.5</v>
      </c>
      <c r="J77" s="6" t="str">
        <f>_xll.BDP($C77&amp;" CORP",J$6)</f>
        <v>11/1/2018</v>
      </c>
      <c r="K77" s="7" t="str">
        <f>_xll.BDP($C77&amp;" CORP",K$5)</f>
        <v>B3</v>
      </c>
      <c r="L77" s="7" t="str">
        <f>_xll.BDP($C77&amp;" CORP",L$5)</f>
        <v>B</v>
      </c>
      <c r="M77" s="7" t="str">
        <f>IF(ISNA(_xll.BDP($C77&amp;" CORP",M$5)),"",_xll.BDP($C77&amp;" CORP",M$5))</f>
        <v>#N/A N/A</v>
      </c>
      <c r="N77" s="44">
        <f t="shared" si="148"/>
        <v>0</v>
      </c>
      <c r="O77" s="49">
        <f>_xll.BDP($C77&amp;" CORP",O$5)</f>
        <v>112.25</v>
      </c>
      <c r="P77" s="13">
        <f>_xll.BDP($C77&amp;" CORP",P$5,"PX_BID",$O77)/100</f>
        <v>7.0227944E-2</v>
      </c>
      <c r="Q77" s="2">
        <f>_xll.BDP($C77&amp;" CORP",Q$5,"PX_BID",$O77)</f>
        <v>676.17022705078125</v>
      </c>
      <c r="R77" s="12">
        <f>_xll.BDP($C77&amp;" CORP",R$5,"PX_BID",$O77)</f>
        <v>2.198877549070029</v>
      </c>
      <c r="S77" s="12">
        <f>_xll.BDP($C77&amp;" CORP",S$5,"PX_BID",$O77)</f>
        <v>-1.0130290724180302</v>
      </c>
      <c r="T77" s="12">
        <f>_xll.BDP($C77&amp;" CORP",T$5,"PX_BID",$O77)</f>
        <v>6.1618741636571571E-2</v>
      </c>
      <c r="U77" s="6" t="str">
        <f>_xll.BDP($C77&amp;" CORP",U$5)</f>
        <v>11/1/2015</v>
      </c>
      <c r="V77" s="6">
        <f>_xll.BDP($C77&amp;" CORP",V$5)</f>
        <v>105.25</v>
      </c>
      <c r="W77" s="45">
        <f>_xll.BDP($C77&amp;" CORP",W$6)</f>
        <v>5.8333330000000003E-2</v>
      </c>
      <c r="X77" s="45">
        <f t="shared" si="149"/>
        <v>112.30833333</v>
      </c>
      <c r="Y77" s="45">
        <f t="shared" si="150"/>
        <v>1</v>
      </c>
      <c r="Z77" s="9">
        <f t="shared" si="151"/>
        <v>561541.66664999991</v>
      </c>
      <c r="AA77" s="46">
        <f t="shared" si="152"/>
        <v>5.483184524582946E-3</v>
      </c>
      <c r="AB77" s="12">
        <f t="shared" si="153"/>
        <v>1.2056851348513661E-2</v>
      </c>
      <c r="AC77" s="44" t="str">
        <f>_xll.BDP($C77&amp;" CORP",AC$5)</f>
        <v>0533744D US</v>
      </c>
      <c r="AD77" s="44" t="str">
        <f>_xll.BDP($C77&amp;" CORP",AD$6)</f>
        <v>KCI</v>
      </c>
      <c r="AE77" s="44" t="e">
        <f>_xll.BDP($AC77&amp;" EQUITY",AE$5)/1000000</f>
        <v>#VALUE!</v>
      </c>
      <c r="AF77" s="44" t="e">
        <f>_xll.BDP($AD77&amp;" EQUITY",AF$5)/1000000</f>
        <v>#VALUE!</v>
      </c>
      <c r="AG77" s="2">
        <f t="shared" si="154"/>
        <v>0</v>
      </c>
      <c r="AH77" s="102">
        <v>5.0000000000000001E-3</v>
      </c>
      <c r="AI77" s="102">
        <f>SUMIF('462'!$B:$B,$E77,'462'!$K:$K)/100</f>
        <v>7.22465E-3</v>
      </c>
      <c r="AJ77" s="92">
        <f t="shared" si="145"/>
        <v>-2.2246499999999999E-3</v>
      </c>
      <c r="AK77" s="13">
        <f t="shared" si="155"/>
        <v>0</v>
      </c>
      <c r="AL77" s="13">
        <f t="shared" si="141"/>
        <v>0</v>
      </c>
      <c r="AM77" s="13">
        <f t="shared" si="141"/>
        <v>0</v>
      </c>
      <c r="AN77" s="13">
        <f t="shared" si="141"/>
        <v>0</v>
      </c>
      <c r="AO77" s="13">
        <f t="shared" si="141"/>
        <v>0</v>
      </c>
      <c r="AP77" s="13">
        <f t="shared" si="141"/>
        <v>0</v>
      </c>
      <c r="AQ77" s="13">
        <f t="shared" si="141"/>
        <v>0</v>
      </c>
      <c r="AR77" s="13">
        <f t="shared" si="141"/>
        <v>0</v>
      </c>
      <c r="AS77" s="13">
        <f t="shared" si="141"/>
        <v>0</v>
      </c>
      <c r="AT77" s="13">
        <f t="shared" si="141"/>
        <v>5.483184524582946E-3</v>
      </c>
      <c r="AU77" s="13">
        <f t="shared" si="156"/>
        <v>0</v>
      </c>
      <c r="AV77" s="12">
        <f t="shared" si="157"/>
        <v>0</v>
      </c>
      <c r="AW77" s="47"/>
      <c r="AX77" s="13">
        <f t="shared" si="142"/>
        <v>0</v>
      </c>
      <c r="AY77" s="13">
        <f t="shared" si="142"/>
        <v>0</v>
      </c>
      <c r="AZ77" s="13">
        <f t="shared" si="142"/>
        <v>0</v>
      </c>
      <c r="BA77" s="13">
        <f t="shared" si="142"/>
        <v>0</v>
      </c>
      <c r="BB77" s="13">
        <f t="shared" si="142"/>
        <v>0</v>
      </c>
      <c r="BC77" s="13">
        <f t="shared" si="142"/>
        <v>0</v>
      </c>
      <c r="BD77" s="13">
        <f t="shared" si="142"/>
        <v>0</v>
      </c>
      <c r="BE77" s="13">
        <f t="shared" si="142"/>
        <v>0</v>
      </c>
      <c r="BF77" s="13">
        <f t="shared" si="142"/>
        <v>5.483184524582946E-3</v>
      </c>
      <c r="BG77" s="13">
        <f t="shared" si="142"/>
        <v>0</v>
      </c>
      <c r="BH77" s="13">
        <f t="shared" si="158"/>
        <v>0</v>
      </c>
      <c r="BI77" s="12">
        <f t="shared" si="159"/>
        <v>0</v>
      </c>
      <c r="BK77" s="1">
        <f t="shared" si="160"/>
        <v>0</v>
      </c>
      <c r="BL77" s="1">
        <f t="shared" ref="BL77:BU77" si="165">IF(AND($P77&gt;BK$6,$P77&lt;=BL$6),$AA77,0)</f>
        <v>0</v>
      </c>
      <c r="BM77" s="1">
        <f t="shared" si="165"/>
        <v>0</v>
      </c>
      <c r="BN77" s="1">
        <f t="shared" si="165"/>
        <v>0</v>
      </c>
      <c r="BO77" s="1">
        <f t="shared" si="165"/>
        <v>0</v>
      </c>
      <c r="BP77" s="1">
        <f t="shared" si="165"/>
        <v>0</v>
      </c>
      <c r="BQ77" s="1">
        <f t="shared" si="165"/>
        <v>5.483184524582946E-3</v>
      </c>
      <c r="BR77" s="1">
        <f t="shared" si="165"/>
        <v>0</v>
      </c>
      <c r="BS77" s="1">
        <f t="shared" si="165"/>
        <v>0</v>
      </c>
      <c r="BT77" s="1">
        <f t="shared" si="165"/>
        <v>0</v>
      </c>
      <c r="BU77" s="1">
        <f t="shared" si="165"/>
        <v>0</v>
      </c>
    </row>
    <row r="78" spans="1:73" x14ac:dyDescent="0.2">
      <c r="A78" s="65">
        <v>68</v>
      </c>
      <c r="B78" s="2">
        <f t="shared" si="162"/>
        <v>500</v>
      </c>
      <c r="C78" s="50" t="s">
        <v>5381</v>
      </c>
      <c r="D78" s="1">
        <v>500000</v>
      </c>
      <c r="E78" s="1" t="str">
        <f>_xll.BDP($C78&amp;" CORP",E$6)</f>
        <v>LAMR</v>
      </c>
      <c r="F78" s="1" t="str">
        <f>_xll.BDP($C78&amp;" CORP",F$6)</f>
        <v>LAMAR MEDIA CORP</v>
      </c>
      <c r="G78" s="1" t="str">
        <f>_xll.BDP($C78&amp;" CORP",G$6)</f>
        <v>USD</v>
      </c>
      <c r="H78" s="1" t="str">
        <f>_xll.BDP($C78&amp;" CORP",H$5)</f>
        <v>US</v>
      </c>
      <c r="I78" s="5">
        <f>_xll.BDP($C78&amp;" CORP",I$6)</f>
        <v>5.875</v>
      </c>
      <c r="J78" s="6" t="str">
        <f>_xll.BDP($C78&amp;" CORP",J$6)</f>
        <v>2/1/2022</v>
      </c>
      <c r="K78" s="7" t="str">
        <f>_xll.BDP($C78&amp;" CORP",K$5)</f>
        <v>B1</v>
      </c>
      <c r="L78" s="7" t="str">
        <f>_xll.BDP($C78&amp;" CORP",L$5)</f>
        <v>BB-</v>
      </c>
      <c r="M78" s="7" t="str">
        <f>IF(ISNA(_xll.BDP($C78&amp;" CORP",M$5)),"",_xll.BDP($C78&amp;" CORP",M$5))</f>
        <v>#N/A N/A</v>
      </c>
      <c r="N78" s="44">
        <f t="shared" si="148"/>
        <v>4368.990234375</v>
      </c>
      <c r="O78" s="49">
        <f>_xll.BDP($C78&amp;" CORP",O$5)</f>
        <v>107.5</v>
      </c>
      <c r="P78" s="13">
        <f>_xll.BDP($C78&amp;" CORP",P$5,"PX_BID",$O78)/100</f>
        <v>4.4081463000000001E-2</v>
      </c>
      <c r="Q78" s="2">
        <f>_xll.BDP($C78&amp;" CORP",Q$5,"PX_BID",$O78)</f>
        <v>396.22695922851562</v>
      </c>
      <c r="R78" s="12">
        <f>_xll.BDP($C78&amp;" CORP",R$5,"PX_BID",$O78)</f>
        <v>3.3137910063902907</v>
      </c>
      <c r="S78" s="12">
        <f>_xll.BDP($C78&amp;" CORP",S$5,"PX_BID",$O78)</f>
        <v>-0.43164403091197034</v>
      </c>
      <c r="T78" s="12">
        <f>_xll.BDP($C78&amp;" CORP",T$5,"PX_BID",$O78)</f>
        <v>0.13346907293586321</v>
      </c>
      <c r="U78" s="6" t="str">
        <f>_xll.BDP($C78&amp;" CORP",U$5)</f>
        <v>2/1/2017</v>
      </c>
      <c r="V78" s="6">
        <f>_xll.BDP($C78&amp;" CORP",V$5)</f>
        <v>102.938</v>
      </c>
      <c r="W78" s="45">
        <f>_xll.BDP($C78&amp;" CORP",W$6)</f>
        <v>1.5013888900000001</v>
      </c>
      <c r="X78" s="45">
        <f t="shared" si="149"/>
        <v>109.00138889</v>
      </c>
      <c r="Y78" s="45">
        <f t="shared" si="150"/>
        <v>1</v>
      </c>
      <c r="Z78" s="9">
        <f t="shared" si="151"/>
        <v>545006.94444999995</v>
      </c>
      <c r="AA78" s="46">
        <f t="shared" si="152"/>
        <v>5.3217309081021111E-3</v>
      </c>
      <c r="AB78" s="12">
        <f t="shared" si="153"/>
        <v>1.763510402169801E-2</v>
      </c>
      <c r="AC78" s="44" t="str">
        <f>_xll.BDP($C78&amp;" CORP",AC$5)</f>
        <v>105821Z US</v>
      </c>
      <c r="AD78" s="44" t="str">
        <f>_xll.BDP($C78&amp;" CORP",AD$6)</f>
        <v>LAMR</v>
      </c>
      <c r="AE78" s="44" t="e">
        <f>_xll.BDP($AC78&amp;" EQUITY",AE$5)/1000000</f>
        <v>#VALUE!</v>
      </c>
      <c r="AF78" s="44">
        <f>_xll.BDP($AD78&amp;" EQUITY",AF$5)/1000000</f>
        <v>4368.990234375</v>
      </c>
      <c r="AG78" s="2">
        <f t="shared" si="154"/>
        <v>4368.990234375</v>
      </c>
      <c r="AH78" s="102">
        <v>5.4999999999999997E-3</v>
      </c>
      <c r="AI78" s="102">
        <f>SUMIF('462'!$B:$B,$E78,'462'!$K:$K)/100</f>
        <v>5.9432300000000007E-3</v>
      </c>
      <c r="AJ78" s="92">
        <f t="shared" si="145"/>
        <v>-4.4323000000000105E-4</v>
      </c>
      <c r="AK78" s="13">
        <f t="shared" si="155"/>
        <v>0</v>
      </c>
      <c r="AL78" s="13">
        <f t="shared" si="141"/>
        <v>0</v>
      </c>
      <c r="AM78" s="13">
        <f t="shared" si="141"/>
        <v>0</v>
      </c>
      <c r="AN78" s="13">
        <f t="shared" si="141"/>
        <v>0</v>
      </c>
      <c r="AO78" s="13">
        <f t="shared" si="141"/>
        <v>0</v>
      </c>
      <c r="AP78" s="13">
        <f t="shared" si="141"/>
        <v>0</v>
      </c>
      <c r="AQ78" s="13">
        <f t="shared" si="141"/>
        <v>0</v>
      </c>
      <c r="AR78" s="13">
        <f t="shared" si="141"/>
        <v>5.3217309081021111E-3</v>
      </c>
      <c r="AS78" s="13">
        <f t="shared" si="141"/>
        <v>0</v>
      </c>
      <c r="AT78" s="13">
        <f t="shared" si="141"/>
        <v>0</v>
      </c>
      <c r="AU78" s="13">
        <f t="shared" si="156"/>
        <v>0</v>
      </c>
      <c r="AV78" s="12">
        <f t="shared" si="157"/>
        <v>0</v>
      </c>
      <c r="AW78" s="47"/>
      <c r="AX78" s="13">
        <f t="shared" si="142"/>
        <v>0</v>
      </c>
      <c r="AY78" s="13">
        <f t="shared" si="142"/>
        <v>0</v>
      </c>
      <c r="AZ78" s="13">
        <f t="shared" si="142"/>
        <v>0</v>
      </c>
      <c r="BA78" s="13">
        <f t="shared" si="142"/>
        <v>0</v>
      </c>
      <c r="BB78" s="13">
        <f t="shared" si="142"/>
        <v>0</v>
      </c>
      <c r="BC78" s="13">
        <f t="shared" si="142"/>
        <v>0</v>
      </c>
      <c r="BD78" s="13">
        <f t="shared" si="142"/>
        <v>5.3217309081021111E-3</v>
      </c>
      <c r="BE78" s="13">
        <f t="shared" si="142"/>
        <v>0</v>
      </c>
      <c r="BF78" s="13">
        <f t="shared" si="142"/>
        <v>0</v>
      </c>
      <c r="BG78" s="13">
        <f t="shared" si="142"/>
        <v>0</v>
      </c>
      <c r="BH78" s="13">
        <f t="shared" si="158"/>
        <v>0</v>
      </c>
      <c r="BI78" s="12">
        <f t="shared" si="159"/>
        <v>0</v>
      </c>
      <c r="BK78" s="1">
        <f t="shared" si="160"/>
        <v>0</v>
      </c>
      <c r="BL78" s="1">
        <f t="shared" ref="BL78:BU78" si="166">IF(AND($P78&gt;BK$6,$P78&lt;=BL$6),$AA78,0)</f>
        <v>0</v>
      </c>
      <c r="BM78" s="1">
        <f t="shared" si="166"/>
        <v>0</v>
      </c>
      <c r="BN78" s="1">
        <f t="shared" si="166"/>
        <v>5.3217309081021111E-3</v>
      </c>
      <c r="BO78" s="1">
        <f t="shared" si="166"/>
        <v>0</v>
      </c>
      <c r="BP78" s="1">
        <f t="shared" si="166"/>
        <v>0</v>
      </c>
      <c r="BQ78" s="1">
        <f t="shared" si="166"/>
        <v>0</v>
      </c>
      <c r="BR78" s="1">
        <f t="shared" si="166"/>
        <v>0</v>
      </c>
      <c r="BS78" s="1">
        <f t="shared" si="166"/>
        <v>0</v>
      </c>
      <c r="BT78" s="1">
        <f t="shared" si="166"/>
        <v>0</v>
      </c>
      <c r="BU78" s="1">
        <f t="shared" si="166"/>
        <v>0</v>
      </c>
    </row>
    <row r="79" spans="1:73" x14ac:dyDescent="0.2">
      <c r="A79" s="65">
        <v>69</v>
      </c>
      <c r="B79" s="2">
        <f t="shared" si="162"/>
        <v>1000</v>
      </c>
      <c r="C79" s="1" t="s">
        <v>168</v>
      </c>
      <c r="D79" s="1">
        <v>1000000</v>
      </c>
      <c r="E79" s="1" t="str">
        <f>_xll.BDP($C79&amp;" CORP",E$6)</f>
        <v>LCC</v>
      </c>
      <c r="F79" s="1" t="str">
        <f>_xll.BDP($C79&amp;" CORP",F$6)</f>
        <v>AMERICA WEST AIR 2000-1</v>
      </c>
      <c r="G79" s="1" t="str">
        <f>_xll.BDP($C79&amp;" CORP",G$6)</f>
        <v>USD</v>
      </c>
      <c r="H79" s="1" t="str">
        <f>_xll.BDP($C79&amp;" CORP",H$5)</f>
        <v>US</v>
      </c>
      <c r="I79" s="5">
        <f>_xll.BDP($C79&amp;" CORP",I$6)</f>
        <v>8.0570000000000004</v>
      </c>
      <c r="J79" s="6" t="str">
        <f>_xll.BDP($C79&amp;" CORP",J$6)</f>
        <v>7/2/2020</v>
      </c>
      <c r="K79" s="7" t="str">
        <f>_xll.BDP($C79&amp;" CORP",K$5)</f>
        <v>B1</v>
      </c>
      <c r="L79" s="7" t="str">
        <f>_xll.BDP($C79&amp;" CORP",L$5)</f>
        <v>BBB</v>
      </c>
      <c r="M79" s="7" t="str">
        <f>IF(ISNA(_xll.BDP($C79&amp;" CORP",M$5)),"",_xll.BDP($C79&amp;" CORP",M$5))</f>
        <v>#N/A N/A</v>
      </c>
      <c r="N79" s="44">
        <f t="shared" si="148"/>
        <v>2770.884033203125</v>
      </c>
      <c r="O79" s="49">
        <f>_xll.BDP($C79&amp;" CORP",O$5)</f>
        <v>110.75</v>
      </c>
      <c r="P79" s="13">
        <f>_xll.BDP($C79&amp;" CORP",P$5,"PX_BID",$O79)/100</f>
        <v>6.1750711105068731E-2</v>
      </c>
      <c r="Q79" s="2">
        <f>_xll.BDP($C79&amp;" CORP",Q$5,"PX_BID",$O79)</f>
        <v>504.99609375</v>
      </c>
      <c r="R79" s="12">
        <f>_xll.BDP($C79&amp;" CORP",R$5,"PX_BID",$O79)</f>
        <v>5.3717899062214078</v>
      </c>
      <c r="S79" s="12">
        <f>_xll.BDP($C79&amp;" CORP",S$5,"PX_BID",$O79)</f>
        <v>0.19983925467685454</v>
      </c>
      <c r="T79" s="12">
        <f>_xll.BDP($C79&amp;" CORP",T$5,"PX_BID",$O79)</f>
        <v>0.36630038278970911</v>
      </c>
      <c r="U79" s="6" t="str">
        <f>_xll.BDP($C79&amp;" CORP",U$5)</f>
        <v>#N/A Field Not Applicable</v>
      </c>
      <c r="V79" s="6" t="str">
        <f>_xll.BDP($C79&amp;" CORP",V$5)</f>
        <v>#N/A Field Not Applicable</v>
      </c>
      <c r="W79" s="45">
        <f>_xll.BDP($C79&amp;" CORP",W$6)</f>
        <v>2.7080472200000001</v>
      </c>
      <c r="X79" s="45">
        <f t="shared" si="149"/>
        <v>113.45804722</v>
      </c>
      <c r="Y79" s="45">
        <f t="shared" si="150"/>
        <v>1</v>
      </c>
      <c r="Z79" s="9">
        <f t="shared" si="151"/>
        <v>1134580.4722</v>
      </c>
      <c r="AA79" s="46">
        <f t="shared" si="152"/>
        <v>1.10786330855455E-2</v>
      </c>
      <c r="AB79" s="12">
        <f t="shared" si="153"/>
        <v>5.9512089383663848E-2</v>
      </c>
      <c r="AC79" s="44" t="str">
        <f>_xll.BDP($C79&amp;" CORP",AC$5)</f>
        <v>AWAQC   US</v>
      </c>
      <c r="AD79" s="44" t="str">
        <f>_xll.BDP($C79&amp;" CORP",AD$6)</f>
        <v>LCC</v>
      </c>
      <c r="AE79" s="44" t="e">
        <f>_xll.BDP($AC79&amp;" EQUITY",AE$5)/1000000</f>
        <v>#VALUE!</v>
      </c>
      <c r="AF79" s="44">
        <f>_xll.BDP($AD79&amp;" EQUITY",AF$5)/1000000</f>
        <v>2770.884033203125</v>
      </c>
      <c r="AG79" s="2">
        <f t="shared" si="154"/>
        <v>2770.884033203125</v>
      </c>
      <c r="AH79" s="102">
        <v>0.01</v>
      </c>
      <c r="AI79" s="102">
        <f>SUMIF('462'!$B:$B,$E79,'462'!$K:$K)/100</f>
        <v>0</v>
      </c>
      <c r="AJ79" s="92">
        <f t="shared" si="145"/>
        <v>0.01</v>
      </c>
      <c r="AK79" s="13">
        <f t="shared" si="155"/>
        <v>0</v>
      </c>
      <c r="AL79" s="13">
        <f t="shared" si="141"/>
        <v>0</v>
      </c>
      <c r="AM79" s="13">
        <f t="shared" si="141"/>
        <v>0</v>
      </c>
      <c r="AN79" s="13">
        <f t="shared" si="141"/>
        <v>0</v>
      </c>
      <c r="AO79" s="13">
        <f t="shared" si="141"/>
        <v>0</v>
      </c>
      <c r="AP79" s="13">
        <f t="shared" si="141"/>
        <v>0</v>
      </c>
      <c r="AQ79" s="13">
        <f t="shared" si="141"/>
        <v>0</v>
      </c>
      <c r="AR79" s="13">
        <f t="shared" si="141"/>
        <v>1.10786330855455E-2</v>
      </c>
      <c r="AS79" s="13">
        <f t="shared" si="141"/>
        <v>0</v>
      </c>
      <c r="AT79" s="13">
        <f t="shared" si="141"/>
        <v>0</v>
      </c>
      <c r="AU79" s="13">
        <f t="shared" si="156"/>
        <v>0</v>
      </c>
      <c r="AV79" s="12">
        <f t="shared" si="157"/>
        <v>0</v>
      </c>
      <c r="AW79" s="47"/>
      <c r="AX79" s="13">
        <f t="shared" si="142"/>
        <v>0</v>
      </c>
      <c r="AY79" s="13">
        <f t="shared" si="142"/>
        <v>0</v>
      </c>
      <c r="AZ79" s="13">
        <f t="shared" si="142"/>
        <v>1.10786330855455E-2</v>
      </c>
      <c r="BA79" s="13">
        <f t="shared" si="142"/>
        <v>0</v>
      </c>
      <c r="BB79" s="13">
        <f t="shared" si="142"/>
        <v>0</v>
      </c>
      <c r="BC79" s="13">
        <f t="shared" si="142"/>
        <v>0</v>
      </c>
      <c r="BD79" s="13">
        <f t="shared" si="142"/>
        <v>0</v>
      </c>
      <c r="BE79" s="13">
        <f t="shared" si="142"/>
        <v>0</v>
      </c>
      <c r="BF79" s="13">
        <f t="shared" si="142"/>
        <v>0</v>
      </c>
      <c r="BG79" s="13">
        <f t="shared" si="142"/>
        <v>0</v>
      </c>
      <c r="BH79" s="13">
        <f t="shared" si="158"/>
        <v>0</v>
      </c>
      <c r="BI79" s="12">
        <f t="shared" si="159"/>
        <v>0</v>
      </c>
      <c r="BK79" s="1">
        <f t="shared" si="160"/>
        <v>0</v>
      </c>
      <c r="BL79" s="1">
        <f t="shared" ref="BL79:BU79" si="167">IF(AND($P79&gt;BK$6,$P79&lt;=BL$6),$AA79,0)</f>
        <v>0</v>
      </c>
      <c r="BM79" s="1">
        <f t="shared" si="167"/>
        <v>0</v>
      </c>
      <c r="BN79" s="1">
        <f t="shared" si="167"/>
        <v>0</v>
      </c>
      <c r="BO79" s="1">
        <f t="shared" si="167"/>
        <v>0</v>
      </c>
      <c r="BP79" s="1">
        <f t="shared" si="167"/>
        <v>1.10786330855455E-2</v>
      </c>
      <c r="BQ79" s="1">
        <f t="shared" si="167"/>
        <v>0</v>
      </c>
      <c r="BR79" s="1">
        <f t="shared" si="167"/>
        <v>0</v>
      </c>
      <c r="BS79" s="1">
        <f t="shared" si="167"/>
        <v>0</v>
      </c>
      <c r="BT79" s="1">
        <f t="shared" si="167"/>
        <v>0</v>
      </c>
      <c r="BU79" s="1">
        <f t="shared" si="167"/>
        <v>0</v>
      </c>
    </row>
    <row r="80" spans="1:73" x14ac:dyDescent="0.2">
      <c r="A80" s="65">
        <v>70</v>
      </c>
      <c r="B80" s="2">
        <f t="shared" si="162"/>
        <v>850</v>
      </c>
      <c r="C80" s="50" t="s">
        <v>170</v>
      </c>
      <c r="D80" s="1">
        <v>850000</v>
      </c>
      <c r="E80" s="1" t="str">
        <f>_xll.BDP($C80&amp;" CORP",E$6)</f>
        <v>LIBMUT</v>
      </c>
      <c r="F80" s="1" t="str">
        <f>_xll.BDP($C80&amp;" CORP",F$6)</f>
        <v>LIBERTY MUTUAL GROUP INC</v>
      </c>
      <c r="G80" s="1" t="str">
        <f>_xll.BDP($C80&amp;" CORP",G$6)</f>
        <v>USD</v>
      </c>
      <c r="H80" s="1" t="str">
        <f>_xll.BDP($C80&amp;" CORP",H$5)</f>
        <v>US</v>
      </c>
      <c r="I80" s="5">
        <f>_xll.BDP($C80&amp;" CORP",I$6)</f>
        <v>10.75</v>
      </c>
      <c r="J80" s="6" t="str">
        <f>_xll.BDP($C80&amp;" CORP",J$6)</f>
        <v>6/15/2058</v>
      </c>
      <c r="K80" s="7" t="str">
        <f>_xll.BDP($C80&amp;" CORP",K$5)</f>
        <v>Baa3</v>
      </c>
      <c r="L80" s="7" t="str">
        <f>_xll.BDP($C80&amp;" CORP",L$5)</f>
        <v>BB</v>
      </c>
      <c r="M80" s="7" t="str">
        <f>IF(ISNA(_xll.BDP($C80&amp;" CORP",M$5)),"",_xll.BDP($C80&amp;" CORP",M$5))</f>
        <v>BB</v>
      </c>
      <c r="N80" s="44">
        <f t="shared" si="148"/>
        <v>0</v>
      </c>
      <c r="O80" s="49">
        <f>_xll.BDP($C80&amp;" CORP",O$5)</f>
        <v>154.5</v>
      </c>
      <c r="P80" s="13">
        <f>_xll.BDP($C80&amp;" CORP",P$5,"PX_BID",$O80)/100</f>
        <v>6.3706057332903021E-2</v>
      </c>
      <c r="Q80" s="2">
        <f>_xll.BDP($C80&amp;" CORP",Q$5,"PX_BID",$O80)</f>
        <v>378.08297729492187</v>
      </c>
      <c r="R80" s="12">
        <f>_xll.BDP($C80&amp;" CORP",R$5,"PX_BID",$O80)</f>
        <v>11.060524730207277</v>
      </c>
      <c r="S80" s="12">
        <f>_xll.BDP($C80&amp;" CORP",S$5,"PX_BID",$O80)</f>
        <v>2.0214409487051248</v>
      </c>
      <c r="T80" s="12">
        <f>_xll.BDP($C80&amp;" CORP",T$5,"PX_BID",$O80)</f>
        <v>1.9326797390744914</v>
      </c>
      <c r="U80" s="6" t="str">
        <f>_xll.BDP($C80&amp;" CORP",U$5)</f>
        <v>6/15/2038</v>
      </c>
      <c r="V80" s="6">
        <f>_xll.BDP($C80&amp;" CORP",V$5)</f>
        <v>100</v>
      </c>
      <c r="W80" s="45">
        <f>_xll.BDP($C80&amp;" CORP",W$6)</f>
        <v>4.12083333</v>
      </c>
      <c r="X80" s="45">
        <f t="shared" si="149"/>
        <v>158.62083333000001</v>
      </c>
      <c r="Y80" s="45">
        <f t="shared" si="150"/>
        <v>1</v>
      </c>
      <c r="Z80" s="9">
        <f t="shared" si="151"/>
        <v>1348277.0833050001</v>
      </c>
      <c r="AA80" s="46">
        <f t="shared" si="152"/>
        <v>1.3165277800544153E-2</v>
      </c>
      <c r="AB80" s="12">
        <f t="shared" si="153"/>
        <v>0.14561488069296746</v>
      </c>
      <c r="AC80" s="44" t="str">
        <f>_xll.BDP($C80&amp;" CORP",AC$5)</f>
        <v>13410Z  US</v>
      </c>
      <c r="AD80" s="44" t="str">
        <f>_xll.BDP($C80&amp;" CORP",AD$6)</f>
        <v>LIBMUT</v>
      </c>
      <c r="AE80" s="44" t="e">
        <f>_xll.BDP($AC80&amp;" EQUITY",AE$5)/1000000</f>
        <v>#VALUE!</v>
      </c>
      <c r="AF80" s="44" t="e">
        <f>_xll.BDP($AD80&amp;" EQUITY",AF$5)/1000000</f>
        <v>#VALUE!</v>
      </c>
      <c r="AG80" s="2">
        <f t="shared" si="154"/>
        <v>0</v>
      </c>
      <c r="AH80" s="102">
        <v>1.2500000000000001E-2</v>
      </c>
      <c r="AI80" s="102">
        <f>SUMIF('462'!$B:$B,$E80,'462'!$K:$K)/100</f>
        <v>0</v>
      </c>
      <c r="AJ80" s="92">
        <f t="shared" si="145"/>
        <v>1.2500000000000001E-2</v>
      </c>
      <c r="AK80" s="13">
        <f t="shared" si="155"/>
        <v>0</v>
      </c>
      <c r="AL80" s="13">
        <f t="shared" ref="AL80:AT90" si="168">IF($K80=AL$6,$AA80,0)</f>
        <v>0</v>
      </c>
      <c r="AM80" s="13">
        <f t="shared" si="168"/>
        <v>0</v>
      </c>
      <c r="AN80" s="13">
        <f t="shared" si="168"/>
        <v>1.3165277800544153E-2</v>
      </c>
      <c r="AO80" s="13">
        <f t="shared" si="168"/>
        <v>0</v>
      </c>
      <c r="AP80" s="13">
        <f t="shared" si="168"/>
        <v>0</v>
      </c>
      <c r="AQ80" s="13">
        <f t="shared" si="168"/>
        <v>0</v>
      </c>
      <c r="AR80" s="13">
        <f t="shared" si="168"/>
        <v>0</v>
      </c>
      <c r="AS80" s="13">
        <f t="shared" si="168"/>
        <v>0</v>
      </c>
      <c r="AT80" s="13">
        <f t="shared" si="168"/>
        <v>0</v>
      </c>
      <c r="AU80" s="13">
        <f t="shared" si="156"/>
        <v>0</v>
      </c>
      <c r="AV80" s="12">
        <f t="shared" si="157"/>
        <v>0</v>
      </c>
      <c r="AW80" s="47"/>
      <c r="AX80" s="13">
        <f t="shared" ref="AX80:BG90" si="169">IF($L80=AX$6,$AA80,0)</f>
        <v>0</v>
      </c>
      <c r="AY80" s="13">
        <f t="shared" si="169"/>
        <v>0</v>
      </c>
      <c r="AZ80" s="13">
        <f t="shared" si="169"/>
        <v>0</v>
      </c>
      <c r="BA80" s="13">
        <f t="shared" si="169"/>
        <v>0</v>
      </c>
      <c r="BB80" s="13">
        <f t="shared" si="169"/>
        <v>0</v>
      </c>
      <c r="BC80" s="13">
        <f t="shared" si="169"/>
        <v>1.3165277800544153E-2</v>
      </c>
      <c r="BD80" s="13">
        <f t="shared" si="169"/>
        <v>0</v>
      </c>
      <c r="BE80" s="13">
        <f t="shared" si="169"/>
        <v>0</v>
      </c>
      <c r="BF80" s="13">
        <f t="shared" si="169"/>
        <v>0</v>
      </c>
      <c r="BG80" s="13">
        <f t="shared" si="169"/>
        <v>0</v>
      </c>
      <c r="BH80" s="13">
        <f t="shared" si="158"/>
        <v>0</v>
      </c>
      <c r="BI80" s="12">
        <f t="shared" si="159"/>
        <v>0</v>
      </c>
      <c r="BK80" s="1">
        <f t="shared" si="160"/>
        <v>0</v>
      </c>
      <c r="BL80" s="1">
        <f t="shared" ref="BL80:BU80" si="170">IF(AND($P80&gt;BK$6,$P80&lt;=BL$6),$AA80,0)</f>
        <v>0</v>
      </c>
      <c r="BM80" s="1">
        <f t="shared" si="170"/>
        <v>0</v>
      </c>
      <c r="BN80" s="1">
        <f t="shared" si="170"/>
        <v>0</v>
      </c>
      <c r="BO80" s="1">
        <f t="shared" si="170"/>
        <v>0</v>
      </c>
      <c r="BP80" s="1">
        <f t="shared" si="170"/>
        <v>1.3165277800544153E-2</v>
      </c>
      <c r="BQ80" s="1">
        <f t="shared" si="170"/>
        <v>0</v>
      </c>
      <c r="BR80" s="1">
        <f t="shared" si="170"/>
        <v>0</v>
      </c>
      <c r="BS80" s="1">
        <f t="shared" si="170"/>
        <v>0</v>
      </c>
      <c r="BT80" s="1">
        <f t="shared" si="170"/>
        <v>0</v>
      </c>
      <c r="BU80" s="1">
        <f t="shared" si="170"/>
        <v>0</v>
      </c>
    </row>
    <row r="81" spans="1:73" x14ac:dyDescent="0.2">
      <c r="A81" s="65">
        <v>71</v>
      </c>
      <c r="B81" s="2">
        <f t="shared" si="162"/>
        <v>800</v>
      </c>
      <c r="C81" s="1" t="s">
        <v>171</v>
      </c>
      <c r="D81" s="1">
        <v>800000</v>
      </c>
      <c r="E81" s="1" t="str">
        <f>_xll.BDP($C81&amp;" CORP",E$6)</f>
        <v>LINE</v>
      </c>
      <c r="F81" s="1" t="str">
        <f>_xll.BDP($C81&amp;" CORP",F$6)</f>
        <v>LINN ENERGY LLC/FIN CORP</v>
      </c>
      <c r="G81" s="1" t="str">
        <f>_xll.BDP($C81&amp;" CORP",G$6)</f>
        <v>USD</v>
      </c>
      <c r="H81" s="1" t="str">
        <f>_xll.BDP($C81&amp;" CORP",H$5)</f>
        <v>US</v>
      </c>
      <c r="I81" s="5">
        <f>_xll.BDP($C81&amp;" CORP",I$6)</f>
        <v>8.625</v>
      </c>
      <c r="J81" s="6" t="str">
        <f>_xll.BDP($C81&amp;" CORP",J$6)</f>
        <v>4/15/2020</v>
      </c>
      <c r="K81" s="7" t="str">
        <f>_xll.BDP($C81&amp;" CORP",K$5)</f>
        <v>B2</v>
      </c>
      <c r="L81" s="7" t="str">
        <f>_xll.BDP($C81&amp;" CORP",L$5)</f>
        <v>B</v>
      </c>
      <c r="M81" s="7" t="str">
        <f>IF(ISNA(_xll.BDP($C81&amp;" CORP",M$5)),"",_xll.BDP($C81&amp;" CORP",M$5))</f>
        <v>#N/A N/A</v>
      </c>
      <c r="N81" s="44">
        <f t="shared" si="148"/>
        <v>9071.3056640625</v>
      </c>
      <c r="O81" s="49">
        <f>_xll.BDP($C81&amp;" CORP",O$5)</f>
        <v>111.44</v>
      </c>
      <c r="P81" s="13">
        <f>_xll.BDP($C81&amp;" CORP",P$5,"PX_BID",$O81)/100</f>
        <v>4.5643206000000006E-2</v>
      </c>
      <c r="Q81" s="2">
        <f>_xll.BDP($C81&amp;" CORP",Q$5,"PX_BID",$O81)</f>
        <v>435.72415161132812</v>
      </c>
      <c r="R81" s="12">
        <f>_xll.BDP($C81&amp;" CORP",R$5,"PX_BID",$O81)</f>
        <v>1.7973367503969471</v>
      </c>
      <c r="S81" s="12">
        <f>_xll.BDP($C81&amp;" CORP",S$5,"PX_BID",$O81)</f>
        <v>-1.035771197909275</v>
      </c>
      <c r="T81" s="12">
        <f>_xll.BDP($C81&amp;" CORP",T$5,"PX_BID",$O81)</f>
        <v>4.2222920637404904E-2</v>
      </c>
      <c r="U81" s="6" t="str">
        <f>_xll.BDP($C81&amp;" CORP",U$5)</f>
        <v>4/15/2015</v>
      </c>
      <c r="V81" s="6">
        <f>_xll.BDP($C81&amp;" CORP",V$5)</f>
        <v>104.313</v>
      </c>
      <c r="W81" s="45">
        <f>_xll.BDP($C81&amp;" CORP",W$6)</f>
        <v>0.43125000000000002</v>
      </c>
      <c r="X81" s="45">
        <f t="shared" si="149"/>
        <v>111.87125</v>
      </c>
      <c r="Y81" s="45">
        <f t="shared" si="150"/>
        <v>1</v>
      </c>
      <c r="Z81" s="9">
        <f t="shared" si="151"/>
        <v>894970</v>
      </c>
      <c r="AA81" s="46">
        <f t="shared" si="152"/>
        <v>8.7389519699250275E-3</v>
      </c>
      <c r="AB81" s="12">
        <f t="shared" si="153"/>
        <v>1.5706839535500047E-2</v>
      </c>
      <c r="AC81" s="44" t="str">
        <f>_xll.BDP($C81&amp;" CORP",AC$5)</f>
        <v>LINE    US</v>
      </c>
      <c r="AD81" s="44" t="str">
        <f>_xll.BDP($C81&amp;" CORP",AD$6)</f>
        <v>LINE</v>
      </c>
      <c r="AE81" s="44">
        <f>_xll.BDP($AC81&amp;" EQUITY",AE$5)/1000000</f>
        <v>9071.3056640625</v>
      </c>
      <c r="AF81" s="44">
        <f>_xll.BDP($AD81&amp;" EQUITY",AF$5)/1000000</f>
        <v>9071.3056640625</v>
      </c>
      <c r="AG81" s="2">
        <f t="shared" si="154"/>
        <v>9071.3056640625</v>
      </c>
      <c r="AH81" s="102">
        <v>8.9999999999999993E-3</v>
      </c>
      <c r="AI81" s="102">
        <f>SUMIF('462'!$B:$B,$E81,'462'!$K:$K)/100</f>
        <v>8.6170999999999991E-3</v>
      </c>
      <c r="AJ81" s="92">
        <f t="shared" si="145"/>
        <v>3.8290000000000025E-4</v>
      </c>
      <c r="AK81" s="13">
        <f t="shared" si="155"/>
        <v>0</v>
      </c>
      <c r="AL81" s="13">
        <f t="shared" si="168"/>
        <v>0</v>
      </c>
      <c r="AM81" s="13">
        <f t="shared" si="168"/>
        <v>0</v>
      </c>
      <c r="AN81" s="13">
        <f t="shared" si="168"/>
        <v>0</v>
      </c>
      <c r="AO81" s="13">
        <f t="shared" si="168"/>
        <v>0</v>
      </c>
      <c r="AP81" s="13">
        <f t="shared" si="168"/>
        <v>0</v>
      </c>
      <c r="AQ81" s="13">
        <f t="shared" si="168"/>
        <v>0</v>
      </c>
      <c r="AR81" s="13">
        <f t="shared" si="168"/>
        <v>0</v>
      </c>
      <c r="AS81" s="13">
        <f t="shared" si="168"/>
        <v>8.7389519699250275E-3</v>
      </c>
      <c r="AT81" s="13">
        <f t="shared" si="168"/>
        <v>0</v>
      </c>
      <c r="AU81" s="13">
        <f t="shared" si="156"/>
        <v>0</v>
      </c>
      <c r="AV81" s="12">
        <f t="shared" si="157"/>
        <v>0</v>
      </c>
      <c r="AW81" s="47"/>
      <c r="AX81" s="13">
        <f t="shared" si="169"/>
        <v>0</v>
      </c>
      <c r="AY81" s="13">
        <f t="shared" si="169"/>
        <v>0</v>
      </c>
      <c r="AZ81" s="13">
        <f t="shared" si="169"/>
        <v>0</v>
      </c>
      <c r="BA81" s="13">
        <f t="shared" si="169"/>
        <v>0</v>
      </c>
      <c r="BB81" s="13">
        <f t="shared" si="169"/>
        <v>0</v>
      </c>
      <c r="BC81" s="13">
        <f t="shared" si="169"/>
        <v>0</v>
      </c>
      <c r="BD81" s="13">
        <f t="shared" si="169"/>
        <v>0</v>
      </c>
      <c r="BE81" s="13">
        <f t="shared" si="169"/>
        <v>0</v>
      </c>
      <c r="BF81" s="13">
        <f t="shared" si="169"/>
        <v>8.7389519699250275E-3</v>
      </c>
      <c r="BG81" s="13">
        <f t="shared" si="169"/>
        <v>0</v>
      </c>
      <c r="BH81" s="13">
        <f t="shared" si="158"/>
        <v>0</v>
      </c>
      <c r="BI81" s="12">
        <f t="shared" si="159"/>
        <v>0</v>
      </c>
      <c r="BK81" s="1">
        <f t="shared" si="160"/>
        <v>0</v>
      </c>
      <c r="BL81" s="1">
        <f t="shared" ref="BL81:BU81" si="171">IF(AND($P81&gt;BK$6,$P81&lt;=BL$6),$AA81,0)</f>
        <v>0</v>
      </c>
      <c r="BM81" s="1">
        <f t="shared" si="171"/>
        <v>0</v>
      </c>
      <c r="BN81" s="1">
        <f t="shared" si="171"/>
        <v>8.7389519699250275E-3</v>
      </c>
      <c r="BO81" s="1">
        <f t="shared" si="171"/>
        <v>0</v>
      </c>
      <c r="BP81" s="1">
        <f t="shared" si="171"/>
        <v>0</v>
      </c>
      <c r="BQ81" s="1">
        <f t="shared" si="171"/>
        <v>0</v>
      </c>
      <c r="BR81" s="1">
        <f t="shared" si="171"/>
        <v>0</v>
      </c>
      <c r="BS81" s="1">
        <f t="shared" si="171"/>
        <v>0</v>
      </c>
      <c r="BT81" s="1">
        <f t="shared" si="171"/>
        <v>0</v>
      </c>
      <c r="BU81" s="1">
        <f t="shared" si="171"/>
        <v>0</v>
      </c>
    </row>
    <row r="82" spans="1:73" x14ac:dyDescent="0.2">
      <c r="A82" s="65">
        <v>72</v>
      </c>
      <c r="B82" s="2">
        <f t="shared" si="162"/>
        <v>525</v>
      </c>
      <c r="C82" s="1" t="s">
        <v>173</v>
      </c>
      <c r="D82" s="1">
        <v>525000</v>
      </c>
      <c r="E82" s="1" t="str">
        <f>_xll.BDP($C82&amp;" CORP",E$6)</f>
        <v>LLOYDS</v>
      </c>
      <c r="F82" s="1" t="str">
        <f>_xll.BDP($C82&amp;" CORP",F$6)</f>
        <v>LLOYDS TSB BANK PLC</v>
      </c>
      <c r="G82" s="1" t="str">
        <f>_xll.BDP($C82&amp;" CORP",G$6)</f>
        <v>GBP</v>
      </c>
      <c r="H82" s="1" t="str">
        <f>_xll.BDP($C82&amp;" CORP",H$5)</f>
        <v>GB</v>
      </c>
      <c r="I82" s="5">
        <f>_xll.BDP($C82&amp;" CORP",I$6)</f>
        <v>13</v>
      </c>
      <c r="J82" s="6" t="str">
        <f>_xll.BDP($C82&amp;" CORP",J$6)</f>
        <v>#N/A Field Not Applicable</v>
      </c>
      <c r="K82" s="7" t="str">
        <f>_xll.BDP($C82&amp;" CORP",K$5)</f>
        <v>Ba2</v>
      </c>
      <c r="L82" s="7" t="str">
        <f>_xll.BDP($C82&amp;" CORP",L$5)</f>
        <v>BB+</v>
      </c>
      <c r="M82" s="7" t="str">
        <f>IF(ISNA(_xll.BDP($C82&amp;" CORP",M$5)),"",_xll.BDP($C82&amp;" CORP",M$5))</f>
        <v>B+</v>
      </c>
      <c r="N82" s="44">
        <f t="shared" si="148"/>
        <v>0</v>
      </c>
      <c r="O82" s="49">
        <f>_xll.BDP($C82&amp;" CORP",O$5)</f>
        <v>150.45599999999999</v>
      </c>
      <c r="P82" s="13">
        <f>_xll.BDP($C82&amp;" CORP",P$5,"PX_BID",$O82)/100</f>
        <v>7.4835709628910341E-2</v>
      </c>
      <c r="Q82" s="2">
        <f>_xll.BDP($C82&amp;" CORP",Q$5,"PX_BID",$O82)</f>
        <v>513.70147705078125</v>
      </c>
      <c r="R82" s="12">
        <f>_xll.BDP($C82&amp;" CORP",R$5,"PX_BID",$O82)</f>
        <v>8.0343328641759566</v>
      </c>
      <c r="S82" s="12">
        <f>_xll.BDP($C82&amp;" CORP",S$5,"PX_BID",$O82)</f>
        <v>1.0621646477418483</v>
      </c>
      <c r="T82" s="12">
        <f>_xll.BDP($C82&amp;" CORP",T$5,"PX_BID",$O82)</f>
        <v>0.96162124636038149</v>
      </c>
      <c r="U82" s="6" t="str">
        <f>_xll.BDP($C82&amp;" CORP",U$5)</f>
        <v>1/21/2029</v>
      </c>
      <c r="V82" s="6">
        <f>_xll.BDP($C82&amp;" CORP",V$5)</f>
        <v>100</v>
      </c>
      <c r="W82" s="45">
        <f>_xll.BDP($C82&amp;" CORP",W$6)</f>
        <v>3.6629834300000002</v>
      </c>
      <c r="X82" s="45">
        <f t="shared" si="149"/>
        <v>154.11898342999999</v>
      </c>
      <c r="Y82" s="45">
        <f t="shared" si="150"/>
        <v>1.5562</v>
      </c>
      <c r="Z82" s="9">
        <f t="shared" si="151"/>
        <v>1259159.8005722715</v>
      </c>
      <c r="AA82" s="46">
        <f t="shared" si="152"/>
        <v>1.2295090360192471E-2</v>
      </c>
      <c r="AB82" s="12">
        <f t="shared" si="153"/>
        <v>9.878284854890737E-2</v>
      </c>
      <c r="AC82" s="44" t="str">
        <f>_xll.BDP($C82&amp;" CORP",AC$5)</f>
        <v>1004Q   LN</v>
      </c>
      <c r="AD82" s="44" t="str">
        <f>_xll.BDP($C82&amp;" CORP",AD$6)</f>
        <v>LLOYDS</v>
      </c>
      <c r="AE82" s="44" t="e">
        <f>_xll.BDP($AC82&amp;" EQUITY",AE$5)/1000000</f>
        <v>#VALUE!</v>
      </c>
      <c r="AF82" s="44" t="e">
        <f>_xll.BDP($AD82&amp;" EQUITY",AF$5)/1000000</f>
        <v>#VALUE!</v>
      </c>
      <c r="AG82" s="2">
        <f t="shared" si="154"/>
        <v>0</v>
      </c>
      <c r="AH82" s="102">
        <v>1.2E-2</v>
      </c>
      <c r="AI82" s="102">
        <f>SUMIF('462'!$B:$B,$E82,'462'!$K:$K)/100</f>
        <v>0</v>
      </c>
      <c r="AJ82" s="92">
        <f t="shared" si="145"/>
        <v>1.2E-2</v>
      </c>
      <c r="AK82" s="13">
        <f t="shared" si="155"/>
        <v>0</v>
      </c>
      <c r="AL82" s="13">
        <f t="shared" si="168"/>
        <v>0</v>
      </c>
      <c r="AM82" s="13">
        <f t="shared" si="168"/>
        <v>0</v>
      </c>
      <c r="AN82" s="13">
        <f t="shared" si="168"/>
        <v>0</v>
      </c>
      <c r="AO82" s="13">
        <f t="shared" si="168"/>
        <v>0</v>
      </c>
      <c r="AP82" s="13">
        <f t="shared" si="168"/>
        <v>1.2295090360192471E-2</v>
      </c>
      <c r="AQ82" s="13">
        <f t="shared" si="168"/>
        <v>0</v>
      </c>
      <c r="AR82" s="13">
        <f t="shared" si="168"/>
        <v>0</v>
      </c>
      <c r="AS82" s="13">
        <f t="shared" si="168"/>
        <v>0</v>
      </c>
      <c r="AT82" s="13">
        <f t="shared" si="168"/>
        <v>0</v>
      </c>
      <c r="AU82" s="13">
        <f t="shared" si="156"/>
        <v>0</v>
      </c>
      <c r="AV82" s="12">
        <f t="shared" si="157"/>
        <v>0</v>
      </c>
      <c r="AW82" s="47"/>
      <c r="AX82" s="13">
        <f t="shared" si="169"/>
        <v>0</v>
      </c>
      <c r="AY82" s="13">
        <f t="shared" si="169"/>
        <v>0</v>
      </c>
      <c r="AZ82" s="13">
        <f t="shared" si="169"/>
        <v>0</v>
      </c>
      <c r="BA82" s="13">
        <f t="shared" si="169"/>
        <v>0</v>
      </c>
      <c r="BB82" s="13">
        <f t="shared" si="169"/>
        <v>1.2295090360192471E-2</v>
      </c>
      <c r="BC82" s="13">
        <f t="shared" si="169"/>
        <v>0</v>
      </c>
      <c r="BD82" s="13">
        <f t="shared" si="169"/>
        <v>0</v>
      </c>
      <c r="BE82" s="13">
        <f t="shared" si="169"/>
        <v>0</v>
      </c>
      <c r="BF82" s="13">
        <f t="shared" si="169"/>
        <v>0</v>
      </c>
      <c r="BG82" s="13">
        <f t="shared" si="169"/>
        <v>0</v>
      </c>
      <c r="BH82" s="13">
        <f t="shared" si="158"/>
        <v>0</v>
      </c>
      <c r="BI82" s="12">
        <f t="shared" si="159"/>
        <v>0</v>
      </c>
      <c r="BK82" s="1">
        <f t="shared" si="160"/>
        <v>0</v>
      </c>
      <c r="BL82" s="1">
        <f t="shared" ref="BL82:BU82" si="172">IF(AND($P82&gt;BK$6,$P82&lt;=BL$6),$AA82,0)</f>
        <v>0</v>
      </c>
      <c r="BM82" s="1">
        <f t="shared" si="172"/>
        <v>0</v>
      </c>
      <c r="BN82" s="1">
        <f t="shared" si="172"/>
        <v>0</v>
      </c>
      <c r="BO82" s="1">
        <f t="shared" si="172"/>
        <v>0</v>
      </c>
      <c r="BP82" s="1">
        <f t="shared" si="172"/>
        <v>0</v>
      </c>
      <c r="BQ82" s="1">
        <f t="shared" si="172"/>
        <v>1.2295090360192471E-2</v>
      </c>
      <c r="BR82" s="1">
        <f t="shared" si="172"/>
        <v>0</v>
      </c>
      <c r="BS82" s="1">
        <f t="shared" si="172"/>
        <v>0</v>
      </c>
      <c r="BT82" s="1">
        <f t="shared" si="172"/>
        <v>0</v>
      </c>
      <c r="BU82" s="1">
        <f t="shared" si="172"/>
        <v>0</v>
      </c>
    </row>
    <row r="83" spans="1:73" x14ac:dyDescent="0.2">
      <c r="A83" s="65">
        <v>73</v>
      </c>
      <c r="B83" s="2">
        <f t="shared" si="162"/>
        <v>500</v>
      </c>
      <c r="C83" s="150" t="s">
        <v>6840</v>
      </c>
      <c r="D83" s="1">
        <v>500000</v>
      </c>
      <c r="E83" s="1" t="str">
        <f>_xll.BDP($C83&amp;" CORP",E$6)</f>
        <v>MCRON</v>
      </c>
      <c r="F83" s="1" t="str">
        <f>_xll.BDP($C83&amp;" CORP",F$6)</f>
        <v>MILACRON LLC/MCRON FIN</v>
      </c>
      <c r="G83" s="1" t="str">
        <f>_xll.BDP($C83&amp;" CORP",G$6)</f>
        <v>USD</v>
      </c>
      <c r="H83" s="1" t="str">
        <f>_xll.BDP($C83&amp;" CORP",H$5)</f>
        <v>US</v>
      </c>
      <c r="I83" s="5">
        <f>_xll.BDP($C83&amp;" CORP",I$6)</f>
        <v>7.75</v>
      </c>
      <c r="J83" s="6" t="str">
        <f>_xll.BDP($C83&amp;" CORP",J$6)</f>
        <v>2/15/2021</v>
      </c>
      <c r="K83" s="7" t="str">
        <f>_xll.BDP($C83&amp;" CORP",K$5)</f>
        <v>Caa1</v>
      </c>
      <c r="L83" s="7" t="str">
        <f>_xll.BDP($C83&amp;" CORP",L$5)</f>
        <v>B-</v>
      </c>
      <c r="M83" s="7" t="str">
        <f>IF(ISNA(_xll.BDP($C83&amp;" CORP",M$5)),"",_xll.BDP($C83&amp;" CORP",M$5))</f>
        <v>#N/A N/A</v>
      </c>
      <c r="N83" s="44">
        <f t="shared" si="148"/>
        <v>0</v>
      </c>
      <c r="O83" s="49">
        <f>_xll.BDP($C83&amp;" CORP",O$5)</f>
        <v>104</v>
      </c>
      <c r="P83" s="13">
        <f>_xll.BDP($C83&amp;" CORP",P$5,"PX_BID",$O83)/100</f>
        <v>6.8998165E-2</v>
      </c>
      <c r="Q83" s="2">
        <f>_xll.BDP($C83&amp;" CORP",Q$5,"PX_BID",$O83)</f>
        <v>606.666259765625</v>
      </c>
      <c r="R83" s="12">
        <f>_xll.BDP($C83&amp;" CORP",R$5,"PX_BID",$O83)</f>
        <v>4.5985207308239309</v>
      </c>
      <c r="S83" s="12">
        <f>_xll.BDP($C83&amp;" CORP",S$5,"PX_BID",$O83)</f>
        <v>0.23880595491295112</v>
      </c>
      <c r="T83" s="12">
        <f>_xll.BDP($C83&amp;" CORP",T$5,"PX_BID",$O83)</f>
        <v>0.2610602586037083</v>
      </c>
      <c r="U83" s="6" t="str">
        <f>_xll.BDP($C83&amp;" CORP",U$5)</f>
        <v>2/15/2016</v>
      </c>
      <c r="V83" s="6">
        <f>_xll.BDP($C83&amp;" CORP",V$5)</f>
        <v>105.813</v>
      </c>
      <c r="W83" s="45">
        <f>_xll.BDP($C83&amp;" CORP",W$6)</f>
        <v>0.75347222000000003</v>
      </c>
      <c r="X83" s="45">
        <f t="shared" si="149"/>
        <v>104.75347222000001</v>
      </c>
      <c r="Y83" s="45">
        <f t="shared" si="150"/>
        <v>1</v>
      </c>
      <c r="Z83" s="9">
        <f t="shared" si="151"/>
        <v>523767.36109999998</v>
      </c>
      <c r="AA83" s="46">
        <f t="shared" si="152"/>
        <v>5.1143365834243355E-3</v>
      </c>
      <c r="AB83" s="12">
        <f t="shared" si="153"/>
        <v>2.3518382803288041E-2</v>
      </c>
      <c r="AC83" s="44" t="str">
        <f>_xll.BDP($C83&amp;" CORP",AC$5)</f>
        <v>0196863D US</v>
      </c>
      <c r="AD83" s="44" t="str">
        <f>_xll.BDP($C83&amp;" CORP",AD$6)</f>
        <v>MCRON</v>
      </c>
      <c r="AE83" s="44" t="e">
        <f>_xll.BDP($AC83&amp;" EQUITY",AE$5)/1000000</f>
        <v>#VALUE!</v>
      </c>
      <c r="AF83" s="44" t="e">
        <f>_xll.BDP($AD83&amp;" EQUITY",AF$5)/1000000</f>
        <v>#VALUE!</v>
      </c>
      <c r="AG83" s="2">
        <f t="shared" si="154"/>
        <v>0</v>
      </c>
      <c r="AH83" s="102">
        <v>6.0000000000000001E-3</v>
      </c>
      <c r="AI83" s="102">
        <f>SUMIF('462'!$B:$B,$E83,'462'!$K:$K)/100</f>
        <v>4.9265400000000001E-3</v>
      </c>
      <c r="AJ83" s="92">
        <f t="shared" si="145"/>
        <v>1.07346E-3</v>
      </c>
      <c r="AK83" s="13">
        <f t="shared" si="155"/>
        <v>0</v>
      </c>
      <c r="AL83" s="13">
        <f t="shared" si="168"/>
        <v>0</v>
      </c>
      <c r="AM83" s="13">
        <f t="shared" si="168"/>
        <v>0</v>
      </c>
      <c r="AN83" s="13">
        <f t="shared" si="168"/>
        <v>0</v>
      </c>
      <c r="AO83" s="13">
        <f t="shared" si="168"/>
        <v>0</v>
      </c>
      <c r="AP83" s="13">
        <f t="shared" si="168"/>
        <v>0</v>
      </c>
      <c r="AQ83" s="13">
        <f t="shared" si="168"/>
        <v>0</v>
      </c>
      <c r="AR83" s="13">
        <f t="shared" si="168"/>
        <v>0</v>
      </c>
      <c r="AS83" s="13">
        <f t="shared" si="168"/>
        <v>0</v>
      </c>
      <c r="AT83" s="13">
        <f t="shared" si="168"/>
        <v>0</v>
      </c>
      <c r="AU83" s="13">
        <f t="shared" si="156"/>
        <v>5.1143365834243355E-3</v>
      </c>
      <c r="AV83" s="12">
        <f t="shared" si="157"/>
        <v>0</v>
      </c>
      <c r="AW83" s="47"/>
      <c r="AX83" s="13">
        <f t="shared" si="169"/>
        <v>0</v>
      </c>
      <c r="AY83" s="13">
        <f t="shared" si="169"/>
        <v>0</v>
      </c>
      <c r="AZ83" s="13">
        <f t="shared" si="169"/>
        <v>0</v>
      </c>
      <c r="BA83" s="13">
        <f t="shared" si="169"/>
        <v>0</v>
      </c>
      <c r="BB83" s="13">
        <f t="shared" si="169"/>
        <v>0</v>
      </c>
      <c r="BC83" s="13">
        <f t="shared" si="169"/>
        <v>0</v>
      </c>
      <c r="BD83" s="13">
        <f t="shared" si="169"/>
        <v>0</v>
      </c>
      <c r="BE83" s="13">
        <f t="shared" si="169"/>
        <v>0</v>
      </c>
      <c r="BF83" s="13">
        <f t="shared" si="169"/>
        <v>0</v>
      </c>
      <c r="BG83" s="13">
        <f t="shared" si="169"/>
        <v>5.1143365834243355E-3</v>
      </c>
      <c r="BH83" s="13">
        <f t="shared" si="158"/>
        <v>0</v>
      </c>
      <c r="BI83" s="12">
        <f t="shared" si="159"/>
        <v>0</v>
      </c>
      <c r="BK83" s="1">
        <f t="shared" si="160"/>
        <v>0</v>
      </c>
      <c r="BL83" s="1">
        <f t="shared" ref="BL83:BU83" si="173">IF(AND($P83&gt;BK$6,$P83&lt;=BL$6),$AA83,0)</f>
        <v>0</v>
      </c>
      <c r="BM83" s="1">
        <f t="shared" si="173"/>
        <v>0</v>
      </c>
      <c r="BN83" s="1">
        <f t="shared" si="173"/>
        <v>0</v>
      </c>
      <c r="BO83" s="1">
        <f t="shared" si="173"/>
        <v>0</v>
      </c>
      <c r="BP83" s="1">
        <f t="shared" si="173"/>
        <v>5.1143365834243355E-3</v>
      </c>
      <c r="BQ83" s="1">
        <f t="shared" si="173"/>
        <v>0</v>
      </c>
      <c r="BR83" s="1">
        <f t="shared" si="173"/>
        <v>0</v>
      </c>
      <c r="BS83" s="1">
        <f t="shared" si="173"/>
        <v>0</v>
      </c>
      <c r="BT83" s="1">
        <f t="shared" si="173"/>
        <v>0</v>
      </c>
      <c r="BU83" s="1">
        <f t="shared" si="173"/>
        <v>0</v>
      </c>
    </row>
    <row r="84" spans="1:73" x14ac:dyDescent="0.2">
      <c r="A84" s="65">
        <v>74</v>
      </c>
      <c r="B84" s="2">
        <f t="shared" si="162"/>
        <v>1250</v>
      </c>
      <c r="C84" s="1" t="s">
        <v>5394</v>
      </c>
      <c r="D84" s="1">
        <v>1250000</v>
      </c>
      <c r="E84" s="1" t="str">
        <f>_xll.BDP($C84&amp;" CORP",E$6)</f>
        <v>MGM</v>
      </c>
      <c r="F84" s="1" t="str">
        <f>_xll.BDP($C84&amp;" CORP",F$6)</f>
        <v>MGM RESORTS INTL</v>
      </c>
      <c r="G84" s="1" t="str">
        <f>_xll.BDP($C84&amp;" CORP",G$6)</f>
        <v>USD</v>
      </c>
      <c r="H84" s="1" t="str">
        <f>_xll.BDP($C84&amp;" CORP",H$5)</f>
        <v>US</v>
      </c>
      <c r="I84" s="5">
        <f>_xll.BDP($C84&amp;" CORP",I$6)</f>
        <v>7.75</v>
      </c>
      <c r="J84" s="6" t="str">
        <f>_xll.BDP($C84&amp;" CORP",J$6)</f>
        <v>3/15/2022</v>
      </c>
      <c r="K84" s="7" t="str">
        <f>_xll.BDP($C84&amp;" CORP",K$5)</f>
        <v>B3</v>
      </c>
      <c r="L84" s="7" t="str">
        <f>_xll.BDP($C84&amp;" CORP",L$5)</f>
        <v>B+</v>
      </c>
      <c r="M84" s="7" t="str">
        <f>IF(ISNA(_xll.BDP($C84&amp;" CORP",M$5)),"",_xll.BDP($C84&amp;" CORP",M$5))</f>
        <v>B</v>
      </c>
      <c r="N84" s="44">
        <f t="shared" si="148"/>
        <v>6801.32958984375</v>
      </c>
      <c r="O84" s="49">
        <f>_xll.BDP($C84&amp;" CORP",O$5)</f>
        <v>113.06</v>
      </c>
      <c r="P84" s="13">
        <f>_xll.BDP($C84&amp;" CORP",P$5,"PX_BID",$O84)/100</f>
        <v>5.8403926999999994E-2</v>
      </c>
      <c r="Q84" s="2">
        <f>_xll.BDP($C84&amp;" CORP",Q$5,"PX_BID",$O84)</f>
        <v>437.03659057617187</v>
      </c>
      <c r="R84" s="12">
        <f>_xll.BDP($C84&amp;" CORP",R$5,"PX_BID",$O84)</f>
        <v>6.4805528970019273</v>
      </c>
      <c r="S84" s="12">
        <f>_xll.BDP($C84&amp;" CORP",S$5,"PX_BID",$O84)</f>
        <v>0.54453171911552645</v>
      </c>
      <c r="T84" s="12">
        <f>_xll.BDP($C84&amp;" CORP",T$5,"PX_BID",$O84)</f>
        <v>0.53174367030637915</v>
      </c>
      <c r="U84" s="6" t="str">
        <f>_xll.BDP($C84&amp;" CORP",U$5)</f>
        <v>#N/A Field Not Applicable</v>
      </c>
      <c r="V84" s="6" t="str">
        <f>_xll.BDP($C84&amp;" CORP",V$5)</f>
        <v>#N/A Field Not Applicable</v>
      </c>
      <c r="W84" s="45">
        <f>_xll.BDP($C84&amp;" CORP",W$6)</f>
        <v>1.03333333</v>
      </c>
      <c r="X84" s="45">
        <f t="shared" si="149"/>
        <v>114.09333333000001</v>
      </c>
      <c r="Y84" s="45">
        <f t="shared" si="150"/>
        <v>1</v>
      </c>
      <c r="Z84" s="9">
        <f t="shared" si="151"/>
        <v>1426166.6666250001</v>
      </c>
      <c r="AA84" s="46">
        <f t="shared" si="152"/>
        <v>1.3925832151629611E-2</v>
      </c>
      <c r="AB84" s="12">
        <f t="shared" si="153"/>
        <v>9.0247091893405851E-2</v>
      </c>
      <c r="AC84" s="44" t="str">
        <f>_xll.BDP($C84&amp;" CORP",AC$5)</f>
        <v>MGM     US</v>
      </c>
      <c r="AD84" s="44" t="str">
        <f>_xll.BDP($C84&amp;" CORP",AD$6)</f>
        <v>MGM</v>
      </c>
      <c r="AE84" s="44">
        <f>_xll.BDP($AC84&amp;" EQUITY",AE$5)/1000000</f>
        <v>6801.32958984375</v>
      </c>
      <c r="AF84" s="44">
        <f>_xll.BDP($AD84&amp;" EQUITY",AF$5)/1000000</f>
        <v>6801.32958984375</v>
      </c>
      <c r="AG84" s="2">
        <f t="shared" si="154"/>
        <v>6801.32958984375</v>
      </c>
      <c r="AH84" s="102">
        <v>1.4E-2</v>
      </c>
      <c r="AI84" s="102">
        <f>SUMIF('462'!$B:$B,$E84,'462'!$K:$K)/100</f>
        <v>8.2834700000000011E-3</v>
      </c>
      <c r="AJ84" s="92">
        <f t="shared" si="145"/>
        <v>5.7165299999999992E-3</v>
      </c>
      <c r="AK84" s="13">
        <f t="shared" si="155"/>
        <v>0</v>
      </c>
      <c r="AL84" s="13">
        <f t="shared" si="168"/>
        <v>0</v>
      </c>
      <c r="AM84" s="13">
        <f t="shared" si="168"/>
        <v>0</v>
      </c>
      <c r="AN84" s="13">
        <f t="shared" si="168"/>
        <v>0</v>
      </c>
      <c r="AO84" s="13">
        <f t="shared" si="168"/>
        <v>0</v>
      </c>
      <c r="AP84" s="13">
        <f t="shared" si="168"/>
        <v>0</v>
      </c>
      <c r="AQ84" s="13">
        <f t="shared" si="168"/>
        <v>0</v>
      </c>
      <c r="AR84" s="13">
        <f t="shared" si="168"/>
        <v>0</v>
      </c>
      <c r="AS84" s="13">
        <f t="shared" si="168"/>
        <v>0</v>
      </c>
      <c r="AT84" s="13">
        <f t="shared" si="168"/>
        <v>1.3925832151629611E-2</v>
      </c>
      <c r="AU84" s="13">
        <f t="shared" si="156"/>
        <v>0</v>
      </c>
      <c r="AV84" s="12">
        <f t="shared" si="157"/>
        <v>0</v>
      </c>
      <c r="AW84" s="47"/>
      <c r="AX84" s="13">
        <f t="shared" si="169"/>
        <v>0</v>
      </c>
      <c r="AY84" s="13">
        <f t="shared" si="169"/>
        <v>0</v>
      </c>
      <c r="AZ84" s="13">
        <f t="shared" si="169"/>
        <v>0</v>
      </c>
      <c r="BA84" s="13">
        <f t="shared" si="169"/>
        <v>0</v>
      </c>
      <c r="BB84" s="13">
        <f t="shared" si="169"/>
        <v>0</v>
      </c>
      <c r="BC84" s="13">
        <f t="shared" si="169"/>
        <v>0</v>
      </c>
      <c r="BD84" s="13">
        <f t="shared" si="169"/>
        <v>0</v>
      </c>
      <c r="BE84" s="13">
        <f t="shared" si="169"/>
        <v>1.3925832151629611E-2</v>
      </c>
      <c r="BF84" s="13">
        <f t="shared" si="169"/>
        <v>0</v>
      </c>
      <c r="BG84" s="13">
        <f t="shared" si="169"/>
        <v>0</v>
      </c>
      <c r="BH84" s="13">
        <f t="shared" si="158"/>
        <v>0</v>
      </c>
      <c r="BI84" s="12">
        <f t="shared" si="159"/>
        <v>0</v>
      </c>
      <c r="BK84" s="1">
        <f t="shared" si="160"/>
        <v>0</v>
      </c>
      <c r="BL84" s="1">
        <f t="shared" ref="BL84:BU85" si="174">IF(AND($P84&gt;BK$6,$P84&lt;=BL$6),$AA84,0)</f>
        <v>0</v>
      </c>
      <c r="BM84" s="1">
        <f t="shared" si="174"/>
        <v>0</v>
      </c>
      <c r="BN84" s="1">
        <f t="shared" si="174"/>
        <v>0</v>
      </c>
      <c r="BO84" s="1">
        <f t="shared" si="174"/>
        <v>1.3925832151629611E-2</v>
      </c>
      <c r="BP84" s="1">
        <f t="shared" si="174"/>
        <v>0</v>
      </c>
      <c r="BQ84" s="1">
        <f t="shared" si="174"/>
        <v>0</v>
      </c>
      <c r="BR84" s="1">
        <f t="shared" si="174"/>
        <v>0</v>
      </c>
      <c r="BS84" s="1">
        <f t="shared" si="174"/>
        <v>0</v>
      </c>
      <c r="BT84" s="1">
        <f t="shared" si="174"/>
        <v>0</v>
      </c>
      <c r="BU84" s="1">
        <f t="shared" si="174"/>
        <v>0</v>
      </c>
    </row>
    <row r="85" spans="1:73" x14ac:dyDescent="0.2">
      <c r="A85" s="65">
        <v>75</v>
      </c>
      <c r="B85" s="2">
        <f t="shared" ref="B85" si="175">D85/1000</f>
        <v>1250.001</v>
      </c>
      <c r="C85" s="1" t="s">
        <v>6863</v>
      </c>
      <c r="D85" s="1">
        <v>1250001</v>
      </c>
      <c r="E85" s="1" t="str">
        <f>_xll.BDP($C85&amp;" CORP",E$6)</f>
        <v>MOMENT</v>
      </c>
      <c r="F85" s="1" t="str">
        <f>_xll.BDP($C85&amp;" CORP",F$6)</f>
        <v>MOMENTIVE PERFORMANCE</v>
      </c>
      <c r="G85" s="1" t="str">
        <f>_xll.BDP($C85&amp;" CORP",G$6)</f>
        <v>USD</v>
      </c>
      <c r="H85" s="1" t="str">
        <f>_xll.BDP($C85&amp;" CORP",H$5)</f>
        <v>US</v>
      </c>
      <c r="I85" s="5">
        <f>_xll.BDP($C85&amp;" CORP",I$6)</f>
        <v>8.875</v>
      </c>
      <c r="J85" s="6" t="str">
        <f>_xll.BDP($C85&amp;" CORP",J$6)</f>
        <v>10/15/2020</v>
      </c>
      <c r="K85" s="7" t="str">
        <f>_xll.BDP($C85&amp;" CORP",K$5)</f>
        <v>B1</v>
      </c>
      <c r="L85" s="7" t="str">
        <f>_xll.BDP($C85&amp;" CORP",L$5)</f>
        <v>CCC+</v>
      </c>
      <c r="M85" s="7" t="str">
        <f>IF(ISNA(_xll.BDP($C85&amp;" CORP",M$5)),"",_xll.BDP($C85&amp;" CORP",M$5))</f>
        <v>#N/A N/A</v>
      </c>
      <c r="N85" s="44">
        <f t="shared" ref="N85" si="176">AG85</f>
        <v>0</v>
      </c>
      <c r="O85" s="49">
        <f>_xll.BDP($C85&amp;" CORP",O$5)</f>
        <v>109</v>
      </c>
      <c r="P85" s="13">
        <f>_xll.BDP($C85&amp;" CORP",P$5,"PX_BID",$O85)/100</f>
        <v>6.8660639999999995E-2</v>
      </c>
      <c r="Q85" s="2">
        <f>_xll.BDP($C85&amp;" CORP",Q$5,"PX_BID",$O85)</f>
        <v>610.47430419921875</v>
      </c>
      <c r="R85" s="12">
        <f>_xll.BDP($C85&amp;" CORP",R$5,"PX_BID",$O85)</f>
        <v>4.3208874297460076</v>
      </c>
      <c r="S85" s="12">
        <f>_xll.BDP($C85&amp;" CORP",S$5,"PX_BID",$O85)</f>
        <v>-0.40741291881491165</v>
      </c>
      <c r="T85" s="12">
        <f>_xll.BDP($C85&amp;" CORP",T$5,"PX_BID",$O85)</f>
        <v>0.23158880840326659</v>
      </c>
      <c r="U85" s="6" t="str">
        <f>_xll.BDP($C85&amp;" CORP",U$5)</f>
        <v>10/15/2015</v>
      </c>
      <c r="V85" s="6">
        <f>_xll.BDP($C85&amp;" CORP",V$5)</f>
        <v>106.65600000000001</v>
      </c>
      <c r="W85" s="45">
        <f>_xll.BDP($C85&amp;" CORP",W$6)</f>
        <v>0.44374999999999998</v>
      </c>
      <c r="X85" s="45">
        <f t="shared" ref="X85" si="177">O85+W85</f>
        <v>109.44374999999999</v>
      </c>
      <c r="Y85" s="45">
        <f t="shared" ref="Y85" si="178">IF($G85="EUR",G$1,IF($G85="GBP",G$2,1))</f>
        <v>1</v>
      </c>
      <c r="Z85" s="9">
        <f t="shared" ref="Z85" si="179">(B85*1000)*(X85/100)*Y85</f>
        <v>1368047.9694375</v>
      </c>
      <c r="AA85" s="46">
        <f t="shared" si="152"/>
        <v>1.3358331002679167E-2</v>
      </c>
      <c r="AB85" s="12">
        <f t="shared" ref="AB85" si="180">AA85*R85</f>
        <v>5.7719844511862795E-2</v>
      </c>
      <c r="AC85" s="44" t="str">
        <f>_xll.BDP($C85&amp;" CORP",AC$5)</f>
        <v>794228Z US</v>
      </c>
      <c r="AD85" s="44" t="str">
        <f>_xll.BDP($C85&amp;" CORP",AD$6)</f>
        <v>MOMENT</v>
      </c>
      <c r="AE85" s="44" t="e">
        <f>_xll.BDP($AC85&amp;" EQUITY",AE$5)/1000000</f>
        <v>#VALUE!</v>
      </c>
      <c r="AF85" s="44" t="e">
        <f>_xll.BDP($AD85&amp;" EQUITY",AF$5)/1000000</f>
        <v>#VALUE!</v>
      </c>
      <c r="AG85" s="2">
        <f t="shared" ref="AG85" si="181">IF(ISERR(AE85),IF(ISERR(AF85),0,AF85),AE85)</f>
        <v>0</v>
      </c>
      <c r="AH85" s="102">
        <v>2.5000000000000001E-3</v>
      </c>
      <c r="AI85" s="102">
        <f>SUMIF('462'!$B:$B,$E85,'462'!$K:$K)/100</f>
        <v>2.9702699999999997E-3</v>
      </c>
      <c r="AJ85" s="92">
        <f>AH85+AH86-AI85</f>
        <v>2.52973E-3</v>
      </c>
      <c r="AK85" s="13">
        <f t="shared" si="155"/>
        <v>0</v>
      </c>
      <c r="AL85" s="13">
        <f t="shared" si="168"/>
        <v>0</v>
      </c>
      <c r="AM85" s="13">
        <f t="shared" si="168"/>
        <v>0</v>
      </c>
      <c r="AN85" s="13">
        <f t="shared" si="168"/>
        <v>0</v>
      </c>
      <c r="AO85" s="13">
        <f t="shared" si="168"/>
        <v>0</v>
      </c>
      <c r="AP85" s="13">
        <f t="shared" si="168"/>
        <v>0</v>
      </c>
      <c r="AQ85" s="13">
        <f t="shared" si="168"/>
        <v>0</v>
      </c>
      <c r="AR85" s="13">
        <f t="shared" si="168"/>
        <v>1.3358331002679167E-2</v>
      </c>
      <c r="AS85" s="13">
        <f t="shared" si="168"/>
        <v>0</v>
      </c>
      <c r="AT85" s="13">
        <f t="shared" si="168"/>
        <v>0</v>
      </c>
      <c r="AU85" s="13">
        <f t="shared" si="156"/>
        <v>0</v>
      </c>
      <c r="AV85" s="12">
        <f t="shared" ref="AV85" si="182">SUM(AK85:AU85)-AA85</f>
        <v>0</v>
      </c>
      <c r="AW85" s="47"/>
      <c r="AX85" s="13">
        <f t="shared" si="169"/>
        <v>0</v>
      </c>
      <c r="AY85" s="13">
        <f t="shared" si="169"/>
        <v>0</v>
      </c>
      <c r="AZ85" s="13">
        <f t="shared" si="169"/>
        <v>0</v>
      </c>
      <c r="BA85" s="13">
        <f t="shared" si="169"/>
        <v>0</v>
      </c>
      <c r="BB85" s="13">
        <f t="shared" si="169"/>
        <v>0</v>
      </c>
      <c r="BC85" s="13">
        <f t="shared" si="169"/>
        <v>0</v>
      </c>
      <c r="BD85" s="13">
        <f t="shared" si="169"/>
        <v>0</v>
      </c>
      <c r="BE85" s="13">
        <f t="shared" si="169"/>
        <v>0</v>
      </c>
      <c r="BF85" s="13">
        <f t="shared" si="169"/>
        <v>0</v>
      </c>
      <c r="BG85" s="13">
        <f t="shared" si="169"/>
        <v>0</v>
      </c>
      <c r="BH85" s="13">
        <f t="shared" si="158"/>
        <v>1.3358331002679167E-2</v>
      </c>
      <c r="BI85" s="12">
        <f t="shared" ref="BI85" si="183">SUM(AX85:BH85)-AA85</f>
        <v>0</v>
      </c>
      <c r="BK85" s="1">
        <f t="shared" si="160"/>
        <v>0</v>
      </c>
      <c r="BL85" s="1">
        <f t="shared" si="174"/>
        <v>0</v>
      </c>
      <c r="BM85" s="1">
        <f t="shared" si="174"/>
        <v>0</v>
      </c>
      <c r="BN85" s="1">
        <f t="shared" si="174"/>
        <v>0</v>
      </c>
      <c r="BO85" s="1">
        <f t="shared" si="174"/>
        <v>0</v>
      </c>
      <c r="BP85" s="1">
        <f t="shared" si="174"/>
        <v>1.3358331002679167E-2</v>
      </c>
      <c r="BQ85" s="1">
        <f t="shared" si="174"/>
        <v>0</v>
      </c>
      <c r="BR85" s="1">
        <f t="shared" si="174"/>
        <v>0</v>
      </c>
      <c r="BS85" s="1">
        <f t="shared" si="174"/>
        <v>0</v>
      </c>
      <c r="BT85" s="1">
        <f t="shared" si="174"/>
        <v>0</v>
      </c>
      <c r="BU85" s="1">
        <f t="shared" si="174"/>
        <v>0</v>
      </c>
    </row>
    <row r="86" spans="1:73" x14ac:dyDescent="0.2">
      <c r="A86" s="65">
        <v>75</v>
      </c>
      <c r="B86" s="2">
        <f t="shared" si="162"/>
        <v>550</v>
      </c>
      <c r="C86" s="1" t="s">
        <v>6825</v>
      </c>
      <c r="D86" s="1">
        <v>550000</v>
      </c>
      <c r="E86" s="1" t="str">
        <f>_xll.BDP($C86&amp;" CORP",E$6)</f>
        <v>MOMENT</v>
      </c>
      <c r="F86" s="1" t="str">
        <f>_xll.BDP($C86&amp;" CORP",F$6)</f>
        <v>MOMENTIVE PERFORMANCE</v>
      </c>
      <c r="G86" s="1" t="str">
        <f>_xll.BDP($C86&amp;" CORP",G$6)</f>
        <v>USD</v>
      </c>
      <c r="H86" s="1" t="str">
        <f>_xll.BDP($C86&amp;" CORP",H$5)</f>
        <v>US</v>
      </c>
      <c r="I86" s="5">
        <f>_xll.BDP($C86&amp;" CORP",I$6)</f>
        <v>10</v>
      </c>
      <c r="J86" s="6" t="str">
        <f>_xll.BDP($C86&amp;" CORP",J$6)</f>
        <v>10/15/2020</v>
      </c>
      <c r="K86" s="7" t="str">
        <f>_xll.BDP($C86&amp;" CORP",K$5)</f>
        <v>B2</v>
      </c>
      <c r="L86" s="7" t="str">
        <f>_xll.BDP($C86&amp;" CORP",L$5)</f>
        <v>CC</v>
      </c>
      <c r="M86" s="7" t="str">
        <f>IF(ISNA(_xll.BDP($C86&amp;" CORP",M$5)),"",_xll.BDP($C86&amp;" CORP",M$5))</f>
        <v>#N/A N/A</v>
      </c>
      <c r="N86" s="44">
        <f t="shared" si="148"/>
        <v>0</v>
      </c>
      <c r="O86" s="49">
        <f>_xll.BDP($C86&amp;" CORP",O$5)</f>
        <v>103.313</v>
      </c>
      <c r="P86" s="13">
        <f>_xll.BDP($C86&amp;" CORP",P$5,"PX_BID",$O86)/100</f>
        <v>9.2108182999999996E-2</v>
      </c>
      <c r="Q86" s="2">
        <f>_xll.BDP($C86&amp;" CORP",Q$5,"PX_BID",$O86)</f>
        <v>844.94976806640625</v>
      </c>
      <c r="R86" s="12">
        <f>_xll.BDP($C86&amp;" CORP",R$5,"PX_BID",$O86)</f>
        <v>4.1414442125465731</v>
      </c>
      <c r="S86" s="12">
        <f>_xll.BDP($C86&amp;" CORP",S$5,"PX_BID",$O86)</f>
        <v>0.18614175219133744</v>
      </c>
      <c r="T86" s="12">
        <f>_xll.BDP($C86&amp;" CORP",T$5,"PX_BID",$O86)</f>
        <v>0.2169814019024158</v>
      </c>
      <c r="U86" s="6" t="str">
        <f>_xll.BDP($C86&amp;" CORP",U$5)</f>
        <v>10/15/2015</v>
      </c>
      <c r="V86" s="6">
        <f>_xll.BDP($C86&amp;" CORP",V$5)</f>
        <v>107.5</v>
      </c>
      <c r="W86" s="45">
        <f>_xll.BDP($C86&amp;" CORP",W$6)</f>
        <v>0.5</v>
      </c>
      <c r="X86" s="45">
        <f t="shared" si="149"/>
        <v>103.813</v>
      </c>
      <c r="Y86" s="45">
        <f t="shared" si="150"/>
        <v>1</v>
      </c>
      <c r="Z86" s="9">
        <f t="shared" si="151"/>
        <v>570971.5</v>
      </c>
      <c r="AA86" s="46">
        <f t="shared" si="152"/>
        <v>5.5752623157156638E-3</v>
      </c>
      <c r="AB86" s="12">
        <f t="shared" si="153"/>
        <v>2.308963785084964E-2</v>
      </c>
      <c r="AC86" s="44" t="str">
        <f>_xll.BDP($C86&amp;" CORP",AC$5)</f>
        <v>794228Z US</v>
      </c>
      <c r="AD86" s="44" t="str">
        <f>_xll.BDP($C86&amp;" CORP",AD$6)</f>
        <v>MOMENT</v>
      </c>
      <c r="AE86" s="44" t="e">
        <f>_xll.BDP($AC86&amp;" EQUITY",AE$5)/1000000</f>
        <v>#VALUE!</v>
      </c>
      <c r="AF86" s="44" t="e">
        <f>_xll.BDP($AD86&amp;" EQUITY",AF$5)/1000000</f>
        <v>#VALUE!</v>
      </c>
      <c r="AG86" s="2">
        <f t="shared" si="154"/>
        <v>0</v>
      </c>
      <c r="AH86" s="102">
        <v>3.0000000000000001E-3</v>
      </c>
      <c r="AJ86" s="92"/>
      <c r="AK86" s="13">
        <f t="shared" si="155"/>
        <v>0</v>
      </c>
      <c r="AL86" s="13">
        <f t="shared" si="168"/>
        <v>0</v>
      </c>
      <c r="AM86" s="13">
        <f t="shared" si="168"/>
        <v>0</v>
      </c>
      <c r="AN86" s="13">
        <f t="shared" si="168"/>
        <v>0</v>
      </c>
      <c r="AO86" s="13">
        <f t="shared" si="168"/>
        <v>0</v>
      </c>
      <c r="AP86" s="13">
        <f t="shared" si="168"/>
        <v>0</v>
      </c>
      <c r="AQ86" s="13">
        <f t="shared" si="168"/>
        <v>0</v>
      </c>
      <c r="AR86" s="13">
        <f t="shared" si="168"/>
        <v>0</v>
      </c>
      <c r="AS86" s="13">
        <f t="shared" si="168"/>
        <v>5.5752623157156638E-3</v>
      </c>
      <c r="AT86" s="13">
        <f t="shared" si="168"/>
        <v>0</v>
      </c>
      <c r="AU86" s="13">
        <f t="shared" si="156"/>
        <v>0</v>
      </c>
      <c r="AV86" s="12">
        <f t="shared" si="157"/>
        <v>0</v>
      </c>
      <c r="AW86" s="47"/>
      <c r="AX86" s="13">
        <f t="shared" si="169"/>
        <v>0</v>
      </c>
      <c r="AY86" s="13">
        <f t="shared" si="169"/>
        <v>0</v>
      </c>
      <c r="AZ86" s="13">
        <f t="shared" si="169"/>
        <v>0</v>
      </c>
      <c r="BA86" s="13">
        <f t="shared" si="169"/>
        <v>0</v>
      </c>
      <c r="BB86" s="13">
        <f t="shared" si="169"/>
        <v>0</v>
      </c>
      <c r="BC86" s="13">
        <f t="shared" si="169"/>
        <v>0</v>
      </c>
      <c r="BD86" s="13">
        <f t="shared" si="169"/>
        <v>0</v>
      </c>
      <c r="BE86" s="13">
        <f t="shared" si="169"/>
        <v>0</v>
      </c>
      <c r="BF86" s="13">
        <f t="shared" si="169"/>
        <v>0</v>
      </c>
      <c r="BG86" s="13">
        <f t="shared" si="169"/>
        <v>0</v>
      </c>
      <c r="BH86" s="13">
        <f t="shared" si="158"/>
        <v>5.5752623157156638E-3</v>
      </c>
      <c r="BI86" s="12">
        <f t="shared" si="159"/>
        <v>0</v>
      </c>
      <c r="BK86" s="1">
        <f t="shared" si="160"/>
        <v>0</v>
      </c>
      <c r="BL86" s="1">
        <f t="shared" ref="BL86:BU86" si="184">IF(AND($P86&gt;BK$6,$P86&lt;=BL$6),$AA86,0)</f>
        <v>0</v>
      </c>
      <c r="BM86" s="1">
        <f t="shared" si="184"/>
        <v>0</v>
      </c>
      <c r="BN86" s="1">
        <f t="shared" si="184"/>
        <v>0</v>
      </c>
      <c r="BO86" s="1">
        <f t="shared" si="184"/>
        <v>0</v>
      </c>
      <c r="BP86" s="1">
        <f t="shared" si="184"/>
        <v>0</v>
      </c>
      <c r="BQ86" s="1">
        <f t="shared" si="184"/>
        <v>0</v>
      </c>
      <c r="BR86" s="1">
        <f t="shared" si="184"/>
        <v>0</v>
      </c>
      <c r="BS86" s="1">
        <f t="shared" si="184"/>
        <v>5.5752623157156638E-3</v>
      </c>
      <c r="BT86" s="1">
        <f t="shared" si="184"/>
        <v>0</v>
      </c>
      <c r="BU86" s="1">
        <f t="shared" si="184"/>
        <v>0</v>
      </c>
    </row>
    <row r="87" spans="1:73" x14ac:dyDescent="0.2">
      <c r="A87" s="65">
        <v>76</v>
      </c>
      <c r="B87" s="2">
        <v>500</v>
      </c>
      <c r="C87" s="1" t="s">
        <v>94</v>
      </c>
      <c r="D87" s="1">
        <v>650000</v>
      </c>
      <c r="E87" s="1" t="str">
        <f>_xll.BDP($C87&amp;" CORP",E$6)</f>
        <v>MTH</v>
      </c>
      <c r="F87" s="1" t="str">
        <f>_xll.BDP($C87&amp;" CORP",F$6)</f>
        <v>MERITAGE HOMES CORP</v>
      </c>
      <c r="G87" s="1" t="str">
        <f>_xll.BDP($C87&amp;" CORP",G$6)</f>
        <v>USD</v>
      </c>
      <c r="H87" s="1" t="str">
        <f>_xll.BDP($C87&amp;" CORP",H$5)</f>
        <v>US</v>
      </c>
      <c r="I87" s="5">
        <f>_xll.BDP($C87&amp;" CORP",I$6)</f>
        <v>7.15</v>
      </c>
      <c r="J87" s="6" t="str">
        <f>_xll.BDP($C87&amp;" CORP",J$6)</f>
        <v>4/15/2020</v>
      </c>
      <c r="K87" s="7" t="str">
        <f>_xll.BDP($C87&amp;" CORP",K$5)</f>
        <v>B1</v>
      </c>
      <c r="L87" s="7" t="str">
        <f>_xll.BDP($C87&amp;" CORP",L$5)</f>
        <v>B+</v>
      </c>
      <c r="M87" s="7" t="str">
        <f>IF(ISNA(_xll.BDP($C87&amp;" CORP",M$5)),"",_xll.BDP($C87&amp;" CORP",M$5))</f>
        <v>BB-</v>
      </c>
      <c r="N87" s="44">
        <f t="shared" si="148"/>
        <v>1754.418212890625</v>
      </c>
      <c r="O87" s="49">
        <f>_xll.BDP($C87&amp;" CORP",O$5)</f>
        <v>113.22</v>
      </c>
      <c r="P87" s="13">
        <f>_xll.BDP($C87&amp;" CORP",P$5,"PX_BID",$O87)/100</f>
        <v>4.8832616000000002E-2</v>
      </c>
      <c r="Q87" s="2">
        <f>_xll.BDP($C87&amp;" CORP",Q$5,"PX_BID",$O87)</f>
        <v>380.1903076171875</v>
      </c>
      <c r="R87" s="12">
        <f>_xll.BDP($C87&amp;" CORP",R$5,"PX_BID",$O87)</f>
        <v>5.5386074960841558</v>
      </c>
      <c r="S87" s="12">
        <f>_xll.BDP($C87&amp;" CORP",S$5,"PX_BID",$O87)</f>
        <v>0.37951346093391602</v>
      </c>
      <c r="T87" s="12">
        <f>_xll.BDP($C87&amp;" CORP",T$5,"PX_BID",$O87)</f>
        <v>0.37443235424532634</v>
      </c>
      <c r="U87" s="6" t="str">
        <f>_xll.BDP($C87&amp;" CORP",U$5)</f>
        <v>#N/A Field Not Applicable</v>
      </c>
      <c r="V87" s="6" t="str">
        <f>_xll.BDP($C87&amp;" CORP",V$5)</f>
        <v>#N/A Field Not Applicable</v>
      </c>
      <c r="W87" s="45">
        <f>_xll.BDP($C87&amp;" CORP",W$6)</f>
        <v>0.35749999999999998</v>
      </c>
      <c r="X87" s="45">
        <f t="shared" si="149"/>
        <v>113.5775</v>
      </c>
      <c r="Y87" s="45">
        <f t="shared" si="150"/>
        <v>1</v>
      </c>
      <c r="Z87" s="9">
        <f t="shared" si="151"/>
        <v>567887.5</v>
      </c>
      <c r="AA87" s="46">
        <f t="shared" si="152"/>
        <v>5.5451485377395878E-3</v>
      </c>
      <c r="AB87" s="12">
        <f t="shared" si="153"/>
        <v>3.0712401258024578E-2</v>
      </c>
      <c r="AC87" s="44" t="str">
        <f>_xll.BDP($C87&amp;" CORP",AC$5)</f>
        <v>MTH     US</v>
      </c>
      <c r="AD87" s="44" t="str">
        <f>_xll.BDP($C87&amp;" CORP",AD$6)</f>
        <v>MTH</v>
      </c>
      <c r="AE87" s="44">
        <f>_xll.BDP($AC87&amp;" EQUITY",AE$5)/1000000</f>
        <v>1754.418212890625</v>
      </c>
      <c r="AF87" s="44">
        <f>_xll.BDP($AD87&amp;" EQUITY",AF$5)/1000000</f>
        <v>1754.418212890625</v>
      </c>
      <c r="AG87" s="2">
        <f t="shared" si="154"/>
        <v>1754.418212890625</v>
      </c>
      <c r="AH87" s="102">
        <v>5.5999999999999999E-3</v>
      </c>
      <c r="AI87" s="102">
        <f>SUMIF('462'!$B:$B,$E87,'462'!$K:$K)/100</f>
        <v>0</v>
      </c>
      <c r="AJ87" s="92">
        <f t="shared" si="145"/>
        <v>5.5999999999999999E-3</v>
      </c>
      <c r="AK87" s="13">
        <f t="shared" si="155"/>
        <v>0</v>
      </c>
      <c r="AL87" s="13">
        <f t="shared" si="168"/>
        <v>0</v>
      </c>
      <c r="AM87" s="13">
        <f t="shared" si="168"/>
        <v>0</v>
      </c>
      <c r="AN87" s="13">
        <f t="shared" si="168"/>
        <v>0</v>
      </c>
      <c r="AO87" s="13">
        <f t="shared" si="168"/>
        <v>0</v>
      </c>
      <c r="AP87" s="13">
        <f t="shared" si="168"/>
        <v>0</v>
      </c>
      <c r="AQ87" s="13">
        <f t="shared" si="168"/>
        <v>0</v>
      </c>
      <c r="AR87" s="13">
        <f t="shared" si="168"/>
        <v>5.5451485377395878E-3</v>
      </c>
      <c r="AS87" s="13">
        <f t="shared" si="168"/>
        <v>0</v>
      </c>
      <c r="AT87" s="13">
        <f t="shared" si="168"/>
        <v>0</v>
      </c>
      <c r="AU87" s="13">
        <f t="shared" si="156"/>
        <v>0</v>
      </c>
      <c r="AV87" s="12">
        <f t="shared" si="157"/>
        <v>0</v>
      </c>
      <c r="AW87" s="47"/>
      <c r="AX87" s="13">
        <f t="shared" si="169"/>
        <v>0</v>
      </c>
      <c r="AY87" s="13">
        <f t="shared" si="169"/>
        <v>0</v>
      </c>
      <c r="AZ87" s="13">
        <f t="shared" si="169"/>
        <v>0</v>
      </c>
      <c r="BA87" s="13">
        <f t="shared" si="169"/>
        <v>0</v>
      </c>
      <c r="BB87" s="13">
        <f t="shared" si="169"/>
        <v>0</v>
      </c>
      <c r="BC87" s="13">
        <f t="shared" si="169"/>
        <v>0</v>
      </c>
      <c r="BD87" s="13">
        <f t="shared" si="169"/>
        <v>0</v>
      </c>
      <c r="BE87" s="13">
        <f t="shared" si="169"/>
        <v>5.5451485377395878E-3</v>
      </c>
      <c r="BF87" s="13">
        <f t="shared" si="169"/>
        <v>0</v>
      </c>
      <c r="BG87" s="13">
        <f t="shared" si="169"/>
        <v>0</v>
      </c>
      <c r="BH87" s="13">
        <f t="shared" si="158"/>
        <v>0</v>
      </c>
      <c r="BI87" s="12">
        <f t="shared" si="159"/>
        <v>0</v>
      </c>
      <c r="BK87" s="1">
        <f t="shared" si="160"/>
        <v>0</v>
      </c>
      <c r="BL87" s="1">
        <f t="shared" ref="BL87:BU87" si="185">IF(AND($P87&gt;BK$6,$P87&lt;=BL$6),$AA87,0)</f>
        <v>0</v>
      </c>
      <c r="BM87" s="1">
        <f t="shared" si="185"/>
        <v>0</v>
      </c>
      <c r="BN87" s="1">
        <f t="shared" si="185"/>
        <v>5.5451485377395878E-3</v>
      </c>
      <c r="BO87" s="1">
        <f t="shared" si="185"/>
        <v>0</v>
      </c>
      <c r="BP87" s="1">
        <f t="shared" si="185"/>
        <v>0</v>
      </c>
      <c r="BQ87" s="1">
        <f t="shared" si="185"/>
        <v>0</v>
      </c>
      <c r="BR87" s="1">
        <f t="shared" si="185"/>
        <v>0</v>
      </c>
      <c r="BS87" s="1">
        <f t="shared" si="185"/>
        <v>0</v>
      </c>
      <c r="BT87" s="1">
        <f t="shared" si="185"/>
        <v>0</v>
      </c>
      <c r="BU87" s="1">
        <f t="shared" si="185"/>
        <v>0</v>
      </c>
    </row>
    <row r="88" spans="1:73" x14ac:dyDescent="0.2">
      <c r="A88" s="65">
        <v>77</v>
      </c>
      <c r="B88" s="2">
        <v>1000</v>
      </c>
      <c r="C88" s="50" t="s">
        <v>5387</v>
      </c>
      <c r="D88" s="1">
        <v>525007</v>
      </c>
      <c r="E88" s="1" t="str">
        <f>_xll.BDP($C88&amp;" CORP",E$6)</f>
        <v>MTNA</v>
      </c>
      <c r="F88" s="1" t="str">
        <f>_xll.BDP($C88&amp;" CORP",F$6)</f>
        <v>ARCELORMITTAL</v>
      </c>
      <c r="G88" s="1" t="str">
        <f>_xll.BDP($C88&amp;" CORP",G$6)</f>
        <v>USD</v>
      </c>
      <c r="H88" s="1" t="str">
        <f>_xll.BDP($C88&amp;" CORP",H$5)</f>
        <v>LU</v>
      </c>
      <c r="I88" s="5">
        <f>_xll.BDP($C88&amp;" CORP",I$6)</f>
        <v>7.5</v>
      </c>
      <c r="J88" s="6" t="str">
        <f>_xll.BDP($C88&amp;" CORP",J$6)</f>
        <v>10/15/2039</v>
      </c>
      <c r="K88" s="7" t="str">
        <f>_xll.BDP($C88&amp;" CORP",K$5)</f>
        <v>Ba1</v>
      </c>
      <c r="L88" s="7" t="str">
        <f>_xll.BDP($C88&amp;" CORP",L$5)</f>
        <v>BB+</v>
      </c>
      <c r="M88" s="7" t="str">
        <f>IF(ISNA(_xll.BDP($C88&amp;" CORP",M$5)),"",_xll.BDP($C88&amp;" CORP",M$5))</f>
        <v>BB+</v>
      </c>
      <c r="N88" s="44">
        <f t="shared" si="148"/>
        <v>15349.919921875</v>
      </c>
      <c r="O88" s="49">
        <f>_xll.BDP($C88&amp;" CORP",O$5)</f>
        <v>105.25</v>
      </c>
      <c r="P88" s="13">
        <f>_xll.BDP($C88&amp;" CORP",P$5,"PX_BID",$O88)/100</f>
        <v>7.0585375625271812E-2</v>
      </c>
      <c r="Q88" s="2">
        <f>_xll.BDP($C88&amp;" CORP",Q$5,"PX_BID",$O88)</f>
        <v>438.76467895507812</v>
      </c>
      <c r="R88" s="12">
        <f>_xll.BDP($C88&amp;" CORP",R$5,"PX_BID",$O88)</f>
        <v>11.735684103190609</v>
      </c>
      <c r="S88" s="12">
        <f>_xll.BDP($C88&amp;" CORP",S$5,"PX_BID",$O88)</f>
        <v>2.2318700692938922</v>
      </c>
      <c r="T88" s="12">
        <f>_xll.BDP($C88&amp;" CORP",T$5,"PX_BID",$O88)</f>
        <v>2.1680296986385743</v>
      </c>
      <c r="U88" s="6" t="str">
        <f>_xll.BDP($C88&amp;" CORP",U$5)</f>
        <v>#N/A Field Not Applicable</v>
      </c>
      <c r="V88" s="6" t="str">
        <f>_xll.BDP($C88&amp;" CORP",V$5)</f>
        <v>#N/A Field Not Applicable</v>
      </c>
      <c r="W88" s="45">
        <f>_xll.BDP($C88&amp;" CORP",W$6)</f>
        <v>0.375</v>
      </c>
      <c r="X88" s="45">
        <f t="shared" si="149"/>
        <v>105.625</v>
      </c>
      <c r="Y88" s="45">
        <f t="shared" si="150"/>
        <v>1</v>
      </c>
      <c r="Z88" s="9">
        <f t="shared" si="151"/>
        <v>1056250</v>
      </c>
      <c r="AA88" s="46">
        <f t="shared" si="152"/>
        <v>1.0313773666417097E-2</v>
      </c>
      <c r="AB88" s="12">
        <f t="shared" si="153"/>
        <v>0.12103918966087705</v>
      </c>
      <c r="AC88" s="44" t="str">
        <f>_xll.BDP($C88&amp;" CORP",AC$5)</f>
        <v>MT      NA</v>
      </c>
      <c r="AD88" s="44" t="str">
        <f>_xll.BDP($C88&amp;" CORP",AD$6)</f>
        <v>MTNA</v>
      </c>
      <c r="AE88" s="44">
        <f>_xll.BDP($AC88&amp;" EQUITY",AE$5)/1000000</f>
        <v>15349.919921875</v>
      </c>
      <c r="AF88" s="44" t="e">
        <f>_xll.BDP($AD88&amp;" EQUITY",AF$5)/1000000</f>
        <v>#VALUE!</v>
      </c>
      <c r="AG88" s="2">
        <f t="shared" si="154"/>
        <v>15349.919921875</v>
      </c>
      <c r="AH88" s="102">
        <v>1.0500000000000001E-2</v>
      </c>
      <c r="AI88" s="102">
        <f>SUMIF('462'!$B:$B,$E88,'462'!$K:$K)/100</f>
        <v>8.3821499999999997E-3</v>
      </c>
      <c r="AJ88" s="92">
        <f>AH88+AH89-AI88</f>
        <v>7.7178500000000001E-3</v>
      </c>
      <c r="AK88" s="13">
        <f t="shared" si="155"/>
        <v>0</v>
      </c>
      <c r="AL88" s="13">
        <f t="shared" si="168"/>
        <v>0</v>
      </c>
      <c r="AM88" s="13">
        <f t="shared" si="168"/>
        <v>0</v>
      </c>
      <c r="AN88" s="13">
        <f t="shared" si="168"/>
        <v>0</v>
      </c>
      <c r="AO88" s="13">
        <f t="shared" si="168"/>
        <v>1.0313773666417097E-2</v>
      </c>
      <c r="AP88" s="13">
        <f t="shared" si="168"/>
        <v>0</v>
      </c>
      <c r="AQ88" s="13">
        <f t="shared" si="168"/>
        <v>0</v>
      </c>
      <c r="AR88" s="13">
        <f t="shared" si="168"/>
        <v>0</v>
      </c>
      <c r="AS88" s="13">
        <f t="shared" si="168"/>
        <v>0</v>
      </c>
      <c r="AT88" s="13">
        <f t="shared" si="168"/>
        <v>0</v>
      </c>
      <c r="AU88" s="13">
        <f t="shared" si="156"/>
        <v>0</v>
      </c>
      <c r="AV88" s="12">
        <f t="shared" si="157"/>
        <v>0</v>
      </c>
      <c r="AW88" s="47"/>
      <c r="AX88" s="13">
        <f t="shared" si="169"/>
        <v>0</v>
      </c>
      <c r="AY88" s="13">
        <f t="shared" si="169"/>
        <v>0</v>
      </c>
      <c r="AZ88" s="13">
        <f t="shared" si="169"/>
        <v>0</v>
      </c>
      <c r="BA88" s="13">
        <f t="shared" si="169"/>
        <v>0</v>
      </c>
      <c r="BB88" s="13">
        <f t="shared" si="169"/>
        <v>1.0313773666417097E-2</v>
      </c>
      <c r="BC88" s="13">
        <f t="shared" si="169"/>
        <v>0</v>
      </c>
      <c r="BD88" s="13">
        <f t="shared" si="169"/>
        <v>0</v>
      </c>
      <c r="BE88" s="13">
        <f t="shared" si="169"/>
        <v>0</v>
      </c>
      <c r="BF88" s="13">
        <f t="shared" si="169"/>
        <v>0</v>
      </c>
      <c r="BG88" s="13">
        <f t="shared" si="169"/>
        <v>0</v>
      </c>
      <c r="BH88" s="13">
        <f t="shared" si="158"/>
        <v>0</v>
      </c>
      <c r="BI88" s="12">
        <f t="shared" si="159"/>
        <v>0</v>
      </c>
      <c r="BK88" s="1">
        <f t="shared" si="160"/>
        <v>0</v>
      </c>
      <c r="BL88" s="1">
        <f t="shared" ref="BL88:BU88" si="186">IF(AND($P88&gt;BK$6,$P88&lt;=BL$6),$AA88,0)</f>
        <v>0</v>
      </c>
      <c r="BM88" s="1">
        <f t="shared" si="186"/>
        <v>0</v>
      </c>
      <c r="BN88" s="1">
        <f t="shared" si="186"/>
        <v>0</v>
      </c>
      <c r="BO88" s="1">
        <f t="shared" si="186"/>
        <v>0</v>
      </c>
      <c r="BP88" s="1">
        <f t="shared" si="186"/>
        <v>0</v>
      </c>
      <c r="BQ88" s="1">
        <f t="shared" si="186"/>
        <v>1.0313773666417097E-2</v>
      </c>
      <c r="BR88" s="1">
        <f t="shared" si="186"/>
        <v>0</v>
      </c>
      <c r="BS88" s="1">
        <f t="shared" si="186"/>
        <v>0</v>
      </c>
      <c r="BT88" s="1">
        <f t="shared" si="186"/>
        <v>0</v>
      </c>
      <c r="BU88" s="1">
        <f t="shared" si="186"/>
        <v>0</v>
      </c>
    </row>
    <row r="89" spans="1:73" x14ac:dyDescent="0.2">
      <c r="A89" s="65">
        <v>78</v>
      </c>
      <c r="B89" s="2">
        <v>500</v>
      </c>
      <c r="C89" s="1" t="s">
        <v>5390</v>
      </c>
      <c r="D89" s="1">
        <v>525010</v>
      </c>
      <c r="E89" s="1" t="str">
        <f>_xll.BDP($C89&amp;" CORP",E$6)</f>
        <v>MTNA</v>
      </c>
      <c r="F89" s="1" t="str">
        <f>_xll.BDP($C89&amp;" CORP",F$6)</f>
        <v>ARCELORMITTAL</v>
      </c>
      <c r="G89" s="1" t="str">
        <f>_xll.BDP($C89&amp;" CORP",G$6)</f>
        <v>USD</v>
      </c>
      <c r="H89" s="1" t="str">
        <f>_xll.BDP($C89&amp;" CORP",H$5)</f>
        <v>LU</v>
      </c>
      <c r="I89" s="5">
        <f>_xll.BDP($C89&amp;" CORP",I$6)</f>
        <v>6.75</v>
      </c>
      <c r="J89" s="6" t="str">
        <f>_xll.BDP($C89&amp;" CORP",J$6)</f>
        <v>2/25/2022</v>
      </c>
      <c r="K89" s="7" t="str">
        <f>_xll.BDP($C89&amp;" CORP",K$5)</f>
        <v>Ba1</v>
      </c>
      <c r="L89" s="7" t="str">
        <f>_xll.BDP($C89&amp;" CORP",L$5)</f>
        <v>BB+</v>
      </c>
      <c r="M89" s="7" t="str">
        <f>IF(ISNA(_xll.BDP($C89&amp;" CORP",M$5)),"",_xll.BDP($C89&amp;" CORP",M$5))</f>
        <v>BB+</v>
      </c>
      <c r="N89" s="44">
        <f t="shared" si="148"/>
        <v>15349.919921875</v>
      </c>
      <c r="O89" s="49">
        <f>_xll.BDP($C89&amp;" CORP",O$5)</f>
        <v>111.93899999999999</v>
      </c>
      <c r="P89" s="13">
        <f>_xll.BDP($C89&amp;" CORP",P$5,"PX_BID",$O89)/100</f>
        <v>5.0528912092387905E-2</v>
      </c>
      <c r="Q89" s="2">
        <f>_xll.BDP($C89&amp;" CORP",Q$5,"PX_BID",$O89)</f>
        <v>359.28616333007812</v>
      </c>
      <c r="R89" s="12">
        <f>_xll.BDP($C89&amp;" CORP",R$5,"PX_BID",$O89)</f>
        <v>6.6668951108514714</v>
      </c>
      <c r="S89" s="12">
        <f>_xll.BDP($C89&amp;" CORP",S$5,"PX_BID",$O89)</f>
        <v>0.56809277649653744</v>
      </c>
      <c r="T89" s="12">
        <f>_xll.BDP($C89&amp;" CORP",T$5,"PX_BID",$O89)</f>
        <v>0.55333582689292149</v>
      </c>
      <c r="U89" s="6" t="str">
        <f>_xll.BDP($C89&amp;" CORP",U$5)</f>
        <v>#N/A Field Not Applicable</v>
      </c>
      <c r="V89" s="6" t="str">
        <f>_xll.BDP($C89&amp;" CORP",V$5)</f>
        <v>#N/A Field Not Applicable</v>
      </c>
      <c r="W89" s="45">
        <f>_xll.BDP($C89&amp;" CORP",W$6)</f>
        <v>1.2749999999999999</v>
      </c>
      <c r="X89" s="45">
        <f t="shared" si="149"/>
        <v>113.214</v>
      </c>
      <c r="Y89" s="45">
        <f t="shared" si="150"/>
        <v>1</v>
      </c>
      <c r="Z89" s="9">
        <f t="shared" si="151"/>
        <v>566070</v>
      </c>
      <c r="AA89" s="46">
        <f t="shared" si="152"/>
        <v>5.5274015236437641E-3</v>
      </c>
      <c r="AB89" s="12">
        <f t="shared" si="153"/>
        <v>3.6850606193693583E-2</v>
      </c>
      <c r="AC89" s="44" t="str">
        <f>_xll.BDP($C89&amp;" CORP",AC$5)</f>
        <v>MT      NA</v>
      </c>
      <c r="AD89" s="44" t="str">
        <f>_xll.BDP($C89&amp;" CORP",AD$6)</f>
        <v>MTNA</v>
      </c>
      <c r="AE89" s="44">
        <f>_xll.BDP($AC89&amp;" EQUITY",AE$5)/1000000</f>
        <v>15349.919921875</v>
      </c>
      <c r="AF89" s="44" t="e">
        <f>_xll.BDP($AD89&amp;" EQUITY",AF$5)/1000000</f>
        <v>#VALUE!</v>
      </c>
      <c r="AG89" s="2">
        <f t="shared" si="154"/>
        <v>15349.919921875</v>
      </c>
      <c r="AH89" s="102">
        <v>5.5999999999999999E-3</v>
      </c>
      <c r="AJ89" s="92"/>
      <c r="AK89" s="13">
        <f t="shared" si="155"/>
        <v>0</v>
      </c>
      <c r="AL89" s="13">
        <f t="shared" si="168"/>
        <v>0</v>
      </c>
      <c r="AM89" s="13">
        <f t="shared" si="168"/>
        <v>0</v>
      </c>
      <c r="AN89" s="13">
        <f t="shared" si="168"/>
        <v>0</v>
      </c>
      <c r="AO89" s="13">
        <f t="shared" si="168"/>
        <v>5.5274015236437641E-3</v>
      </c>
      <c r="AP89" s="13">
        <f t="shared" si="168"/>
        <v>0</v>
      </c>
      <c r="AQ89" s="13">
        <f t="shared" si="168"/>
        <v>0</v>
      </c>
      <c r="AR89" s="13">
        <f t="shared" si="168"/>
        <v>0</v>
      </c>
      <c r="AS89" s="13">
        <f t="shared" si="168"/>
        <v>0</v>
      </c>
      <c r="AT89" s="13">
        <f t="shared" si="168"/>
        <v>0</v>
      </c>
      <c r="AU89" s="13">
        <f t="shared" si="156"/>
        <v>0</v>
      </c>
      <c r="AV89" s="12">
        <f t="shared" si="157"/>
        <v>0</v>
      </c>
      <c r="AW89" s="47"/>
      <c r="AX89" s="13">
        <f t="shared" si="169"/>
        <v>0</v>
      </c>
      <c r="AY89" s="13">
        <f t="shared" si="169"/>
        <v>0</v>
      </c>
      <c r="AZ89" s="13">
        <f t="shared" si="169"/>
        <v>0</v>
      </c>
      <c r="BA89" s="13">
        <f t="shared" si="169"/>
        <v>0</v>
      </c>
      <c r="BB89" s="13">
        <f t="shared" si="169"/>
        <v>5.5274015236437641E-3</v>
      </c>
      <c r="BC89" s="13">
        <f t="shared" si="169"/>
        <v>0</v>
      </c>
      <c r="BD89" s="13">
        <f t="shared" si="169"/>
        <v>0</v>
      </c>
      <c r="BE89" s="13">
        <f t="shared" si="169"/>
        <v>0</v>
      </c>
      <c r="BF89" s="13">
        <f t="shared" si="169"/>
        <v>0</v>
      </c>
      <c r="BG89" s="13">
        <f t="shared" si="169"/>
        <v>0</v>
      </c>
      <c r="BH89" s="13">
        <f t="shared" si="158"/>
        <v>0</v>
      </c>
      <c r="BI89" s="12">
        <f t="shared" si="159"/>
        <v>0</v>
      </c>
      <c r="BK89" s="1">
        <f t="shared" si="160"/>
        <v>0</v>
      </c>
      <c r="BL89" s="1">
        <f t="shared" ref="BL89:BU89" si="187">IF(AND($P89&gt;BK$6,$P89&lt;=BL$6),$AA89,0)</f>
        <v>0</v>
      </c>
      <c r="BM89" s="1">
        <f t="shared" si="187"/>
        <v>0</v>
      </c>
      <c r="BN89" s="1">
        <f t="shared" si="187"/>
        <v>0</v>
      </c>
      <c r="BO89" s="1">
        <f t="shared" si="187"/>
        <v>5.5274015236437641E-3</v>
      </c>
      <c r="BP89" s="1">
        <f t="shared" si="187"/>
        <v>0</v>
      </c>
      <c r="BQ89" s="1">
        <f t="shared" si="187"/>
        <v>0</v>
      </c>
      <c r="BR89" s="1">
        <f t="shared" si="187"/>
        <v>0</v>
      </c>
      <c r="BS89" s="1">
        <f t="shared" si="187"/>
        <v>0</v>
      </c>
      <c r="BT89" s="1">
        <f t="shared" si="187"/>
        <v>0</v>
      </c>
      <c r="BU89" s="1">
        <f t="shared" si="187"/>
        <v>0</v>
      </c>
    </row>
    <row r="90" spans="1:73" x14ac:dyDescent="0.2">
      <c r="A90" s="65">
        <v>79</v>
      </c>
      <c r="B90" s="2">
        <f>D90/1000</f>
        <v>250</v>
      </c>
      <c r="C90" s="50" t="s">
        <v>180</v>
      </c>
      <c r="D90" s="1">
        <v>250000</v>
      </c>
      <c r="E90" s="1" t="str">
        <f>_xll.BDP($C90&amp;" CORP",E$6)</f>
        <v>MWA</v>
      </c>
      <c r="F90" s="1" t="str">
        <f>_xll.BDP($C90&amp;" CORP",F$6)</f>
        <v>MUELLER WATER PRODUCTS</v>
      </c>
      <c r="G90" s="1" t="str">
        <f>_xll.BDP($C90&amp;" CORP",G$6)</f>
        <v>USD</v>
      </c>
      <c r="H90" s="1" t="str">
        <f>_xll.BDP($C90&amp;" CORP",H$5)</f>
        <v>US</v>
      </c>
      <c r="I90" s="5">
        <f>_xll.BDP($C90&amp;" CORP",I$6)</f>
        <v>8.75</v>
      </c>
      <c r="J90" s="6" t="str">
        <f>_xll.BDP($C90&amp;" CORP",J$6)</f>
        <v>9/1/2020</v>
      </c>
      <c r="K90" s="7" t="str">
        <f>_xll.BDP($C90&amp;" CORP",K$5)</f>
        <v>B2</v>
      </c>
      <c r="L90" s="7" t="str">
        <f>_xll.BDP($C90&amp;" CORP",L$5)</f>
        <v>NR</v>
      </c>
      <c r="M90" s="7" t="str">
        <f>IF(ISNA(_xll.BDP($C90&amp;" CORP",M$5)),"",_xll.BDP($C90&amp;" CORP",M$5))</f>
        <v>#N/A N/A</v>
      </c>
      <c r="N90" s="44">
        <f t="shared" si="148"/>
        <v>928.12042236328125</v>
      </c>
      <c r="O90" s="49">
        <f>_xll.BDP($C90&amp;" CORP",O$5)</f>
        <v>114.27</v>
      </c>
      <c r="P90" s="13">
        <f>_xll.BDP($C90&amp;" CORP",P$5,"PX_BID",$O90)/100</f>
        <v>4.0690652000000001E-2</v>
      </c>
      <c r="Q90" s="2">
        <f>_xll.BDP($C90&amp;" CORP",Q$5,"PX_BID",$O90)</f>
        <v>382.439697265625</v>
      </c>
      <c r="R90" s="12">
        <f>_xll.BDP($C90&amp;" CORP",R$5,"PX_BID",$O90)</f>
        <v>2.1022258259366438</v>
      </c>
      <c r="S90" s="12">
        <f>_xll.BDP($C90&amp;" CORP",S$5,"PX_BID",$O90)</f>
        <v>-0.79055049480459805</v>
      </c>
      <c r="T90" s="12">
        <f>_xll.BDP($C90&amp;" CORP",T$5,"PX_BID",$O90)</f>
        <v>5.6825221441698409E-2</v>
      </c>
      <c r="U90" s="6" t="str">
        <f>_xll.BDP($C90&amp;" CORP",U$5)</f>
        <v>9/1/2015</v>
      </c>
      <c r="V90" s="6">
        <f>_xll.BDP($C90&amp;" CORP",V$5)</f>
        <v>104.37500000000001</v>
      </c>
      <c r="W90" s="45">
        <f>_xll.BDP($C90&amp;" CORP",W$6)</f>
        <v>1.5069444400000001</v>
      </c>
      <c r="X90" s="45">
        <f t="shared" si="149"/>
        <v>115.77694443999999</v>
      </c>
      <c r="Y90" s="45">
        <f t="shared" si="150"/>
        <v>1</v>
      </c>
      <c r="Z90" s="9">
        <f t="shared" si="151"/>
        <v>289442.36109999998</v>
      </c>
      <c r="AA90" s="46">
        <f t="shared" si="152"/>
        <v>2.8262655638899583E-3</v>
      </c>
      <c r="AB90" s="12">
        <f t="shared" si="153"/>
        <v>5.9414484593648615E-3</v>
      </c>
      <c r="AC90" s="44" t="str">
        <f>_xll.BDP($C90&amp;" CORP",AC$5)</f>
        <v>MWA     US</v>
      </c>
      <c r="AD90" s="44" t="str">
        <f>_xll.BDP($C90&amp;" CORP",AD$6)</f>
        <v>MWA</v>
      </c>
      <c r="AE90" s="44">
        <f>_xll.BDP($AC90&amp;" EQUITY",AE$5)/1000000</f>
        <v>928.12042236328125</v>
      </c>
      <c r="AF90" s="44">
        <f>_xll.BDP($AD90&amp;" EQUITY",AF$5)/1000000</f>
        <v>928.12042236328125</v>
      </c>
      <c r="AG90" s="2">
        <f t="shared" si="154"/>
        <v>928.12042236328125</v>
      </c>
      <c r="AH90" s="102">
        <v>5.0000000000000001E-3</v>
      </c>
      <c r="AI90" s="102">
        <f>SUMIF('462'!$B:$B,$E90,'462'!$K:$K)/100</f>
        <v>5.3705899999999997E-3</v>
      </c>
      <c r="AJ90" s="92">
        <f t="shared" si="145"/>
        <v>-3.7058999999999963E-4</v>
      </c>
      <c r="AK90" s="13">
        <f t="shared" si="155"/>
        <v>0</v>
      </c>
      <c r="AL90" s="13">
        <f t="shared" si="168"/>
        <v>0</v>
      </c>
      <c r="AM90" s="13">
        <f t="shared" si="168"/>
        <v>0</v>
      </c>
      <c r="AN90" s="13">
        <f t="shared" si="168"/>
        <v>0</v>
      </c>
      <c r="AO90" s="13">
        <f t="shared" si="168"/>
        <v>0</v>
      </c>
      <c r="AP90" s="13">
        <f t="shared" si="168"/>
        <v>0</v>
      </c>
      <c r="AQ90" s="13">
        <f t="shared" si="168"/>
        <v>0</v>
      </c>
      <c r="AR90" s="13">
        <f t="shared" si="168"/>
        <v>0</v>
      </c>
      <c r="AS90" s="13">
        <f t="shared" si="168"/>
        <v>2.8262655638899583E-3</v>
      </c>
      <c r="AT90" s="13">
        <f t="shared" si="168"/>
        <v>0</v>
      </c>
      <c r="AU90" s="13">
        <f t="shared" si="156"/>
        <v>0</v>
      </c>
      <c r="AV90" s="12">
        <f t="shared" si="157"/>
        <v>0</v>
      </c>
      <c r="AW90" s="47"/>
      <c r="AX90" s="13">
        <f t="shared" si="169"/>
        <v>0</v>
      </c>
      <c r="AY90" s="13">
        <f t="shared" si="169"/>
        <v>0</v>
      </c>
      <c r="AZ90" s="13">
        <f t="shared" si="169"/>
        <v>0</v>
      </c>
      <c r="BA90" s="13">
        <f t="shared" si="169"/>
        <v>0</v>
      </c>
      <c r="BB90" s="13">
        <f t="shared" si="169"/>
        <v>0</v>
      </c>
      <c r="BC90" s="13">
        <f t="shared" si="169"/>
        <v>0</v>
      </c>
      <c r="BD90" s="13">
        <f t="shared" si="169"/>
        <v>0</v>
      </c>
      <c r="BE90" s="13">
        <f t="shared" si="169"/>
        <v>0</v>
      </c>
      <c r="BF90" s="13">
        <f t="shared" si="169"/>
        <v>0</v>
      </c>
      <c r="BG90" s="13">
        <f t="shared" si="169"/>
        <v>0</v>
      </c>
      <c r="BH90" s="13">
        <f t="shared" si="158"/>
        <v>0</v>
      </c>
      <c r="BI90" s="12">
        <f t="shared" si="159"/>
        <v>-2.8262655638899583E-3</v>
      </c>
      <c r="BK90" s="1">
        <f t="shared" si="160"/>
        <v>0</v>
      </c>
      <c r="BL90" s="1">
        <f t="shared" ref="BL90:BU90" si="188">IF(AND($P90&gt;BK$6,$P90&lt;=BL$6),$AA90,0)</f>
        <v>0</v>
      </c>
      <c r="BM90" s="1">
        <f t="shared" si="188"/>
        <v>0</v>
      </c>
      <c r="BN90" s="1">
        <f t="shared" si="188"/>
        <v>2.8262655638899583E-3</v>
      </c>
      <c r="BO90" s="1">
        <f t="shared" si="188"/>
        <v>0</v>
      </c>
      <c r="BP90" s="1">
        <f t="shared" si="188"/>
        <v>0</v>
      </c>
      <c r="BQ90" s="1">
        <f t="shared" si="188"/>
        <v>0</v>
      </c>
      <c r="BR90" s="1">
        <f t="shared" si="188"/>
        <v>0</v>
      </c>
      <c r="BS90" s="1">
        <f t="shared" si="188"/>
        <v>0</v>
      </c>
      <c r="BT90" s="1">
        <f t="shared" si="188"/>
        <v>0</v>
      </c>
      <c r="BU90" s="1">
        <f t="shared" si="188"/>
        <v>0</v>
      </c>
    </row>
    <row r="91" spans="1:73" x14ac:dyDescent="0.2">
      <c r="A91" s="65">
        <v>80</v>
      </c>
      <c r="B91" s="2">
        <f>D91/1000</f>
        <v>250.001</v>
      </c>
      <c r="C91" s="150" t="s">
        <v>6847</v>
      </c>
      <c r="D91" s="1">
        <v>250001</v>
      </c>
      <c r="E91" s="1" t="str">
        <f>_xll.BDP($C91&amp;" CORP",E$6)</f>
        <v>MWE</v>
      </c>
      <c r="F91" s="1" t="str">
        <f>_xll.BDP($C91&amp;" CORP",F$6)</f>
        <v>MARKWEST ENERGY PART/FIN</v>
      </c>
      <c r="G91" s="1" t="str">
        <f>_xll.BDP($C91&amp;" CORP",G$6)</f>
        <v>USD</v>
      </c>
      <c r="H91" s="1" t="str">
        <f>_xll.BDP($C91&amp;" CORP",H$5)</f>
        <v>US</v>
      </c>
      <c r="I91" s="5">
        <f>_xll.BDP($C91&amp;" CORP",I$6)</f>
        <v>6.25</v>
      </c>
      <c r="J91" s="6" t="str">
        <f>_xll.BDP($C91&amp;" CORP",J$6)</f>
        <v>6/15/2022</v>
      </c>
      <c r="K91" s="7" t="str">
        <f>_xll.BDP($C91&amp;" CORP",K$5)</f>
        <v>Ba3</v>
      </c>
      <c r="L91" s="7" t="str">
        <f>_xll.BDP($C91&amp;" CORP",L$5)</f>
        <v>BB</v>
      </c>
      <c r="M91" s="7" t="str">
        <f>IF(ISNA(_xll.BDP($C91&amp;" CORP",M$5)),"",_xll.BDP($C91&amp;" CORP",M$5))</f>
        <v>BB</v>
      </c>
      <c r="N91" s="44">
        <f t="shared" si="148"/>
        <v>9335.9697265625</v>
      </c>
      <c r="O91" s="49">
        <f>_xll.BDP($C91&amp;" CORP",O$5)</f>
        <v>111.25</v>
      </c>
      <c r="P91" s="13">
        <f>_xll.BDP($C91&amp;" CORP",P$5,"PX_BID",$O91)/100</f>
        <v>3.7110696999999998E-2</v>
      </c>
      <c r="Q91" s="2">
        <f>_xll.BDP($C91&amp;" CORP",Q$5,"PX_BID",$O91)</f>
        <v>328.8221435546875</v>
      </c>
      <c r="R91" s="12">
        <f>_xll.BDP($C91&amp;" CORP",R$5,"PX_BID",$O91)</f>
        <v>3.1878478382592093</v>
      </c>
      <c r="S91" s="12">
        <f>_xll.BDP($C91&amp;" CORP",S$5,"PX_BID",$O91)</f>
        <v>-0.74785268233674884</v>
      </c>
      <c r="T91" s="12">
        <f>_xll.BDP($C91&amp;" CORP",T$5,"PX_BID",$O91)</f>
        <v>0.12496078332270659</v>
      </c>
      <c r="U91" s="6" t="str">
        <f>_xll.BDP($C91&amp;" CORP",U$5)</f>
        <v>12/15/2016</v>
      </c>
      <c r="V91" s="6">
        <f>_xll.BDP($C91&amp;" CORP",V$5)</f>
        <v>103.125</v>
      </c>
      <c r="W91" s="45">
        <f>_xll.BDP($C91&amp;" CORP",W$6)</f>
        <v>2.3958333299999999</v>
      </c>
      <c r="X91" s="45">
        <f t="shared" si="149"/>
        <v>113.64583333</v>
      </c>
      <c r="Y91" s="45">
        <f t="shared" si="150"/>
        <v>1</v>
      </c>
      <c r="Z91" s="9">
        <f t="shared" si="151"/>
        <v>284115.7197833333</v>
      </c>
      <c r="AA91" s="46">
        <f t="shared" si="152"/>
        <v>2.7742534711635335E-3</v>
      </c>
      <c r="AB91" s="12">
        <f t="shared" si="153"/>
        <v>8.8438979308317778E-3</v>
      </c>
      <c r="AC91" s="44" t="str">
        <f>_xll.BDP($C91&amp;" CORP",AC$5)</f>
        <v>MWE     US</v>
      </c>
      <c r="AD91" s="44" t="str">
        <f>_xll.BDP($C91&amp;" CORP",AD$6)</f>
        <v>MWE</v>
      </c>
      <c r="AE91" s="44">
        <f>_xll.BDP($AC91&amp;" EQUITY",AE$5)/1000000</f>
        <v>9335.9697265625</v>
      </c>
      <c r="AF91" s="44">
        <f>_xll.BDP($AD91&amp;" EQUITY",AF$5)/1000000</f>
        <v>9335.9697265625</v>
      </c>
      <c r="AG91" s="2">
        <f t="shared" si="154"/>
        <v>9335.9697265625</v>
      </c>
      <c r="AH91" s="102">
        <v>6.4999999999999997E-3</v>
      </c>
      <c r="AI91" s="102">
        <f>SUMIF('462'!$B:$B,$E91,'462'!$K:$K)/100</f>
        <v>3.9346199999999998E-3</v>
      </c>
      <c r="AJ91" s="92">
        <f t="shared" si="145"/>
        <v>2.5653799999999999E-3</v>
      </c>
      <c r="AK91" s="13">
        <f t="shared" si="155"/>
        <v>0</v>
      </c>
      <c r="AL91" s="13">
        <f t="shared" ref="AL91:AT100" si="189">IF($K91=AL$6,$AA91,0)</f>
        <v>0</v>
      </c>
      <c r="AM91" s="13">
        <f t="shared" si="189"/>
        <v>0</v>
      </c>
      <c r="AN91" s="13">
        <f t="shared" si="189"/>
        <v>0</v>
      </c>
      <c r="AO91" s="13">
        <f t="shared" si="189"/>
        <v>0</v>
      </c>
      <c r="AP91" s="13">
        <f t="shared" si="189"/>
        <v>0</v>
      </c>
      <c r="AQ91" s="13">
        <f t="shared" si="189"/>
        <v>2.7742534711635335E-3</v>
      </c>
      <c r="AR91" s="13">
        <f t="shared" si="189"/>
        <v>0</v>
      </c>
      <c r="AS91" s="13">
        <f t="shared" si="189"/>
        <v>0</v>
      </c>
      <c r="AT91" s="13">
        <f t="shared" si="189"/>
        <v>0</v>
      </c>
      <c r="AU91" s="13">
        <f t="shared" si="156"/>
        <v>0</v>
      </c>
      <c r="AV91" s="12">
        <f t="shared" si="157"/>
        <v>0</v>
      </c>
      <c r="AW91" s="47"/>
      <c r="AX91" s="13">
        <f t="shared" ref="AX91:BG100" si="190">IF($L91=AX$6,$AA91,0)</f>
        <v>0</v>
      </c>
      <c r="AY91" s="13">
        <f t="shared" si="190"/>
        <v>0</v>
      </c>
      <c r="AZ91" s="13">
        <f t="shared" si="190"/>
        <v>0</v>
      </c>
      <c r="BA91" s="13">
        <f t="shared" si="190"/>
        <v>0</v>
      </c>
      <c r="BB91" s="13">
        <f t="shared" si="190"/>
        <v>0</v>
      </c>
      <c r="BC91" s="13">
        <f t="shared" si="190"/>
        <v>2.7742534711635335E-3</v>
      </c>
      <c r="BD91" s="13">
        <f t="shared" si="190"/>
        <v>0</v>
      </c>
      <c r="BE91" s="13">
        <f t="shared" si="190"/>
        <v>0</v>
      </c>
      <c r="BF91" s="13">
        <f t="shared" si="190"/>
        <v>0</v>
      </c>
      <c r="BG91" s="13">
        <f t="shared" si="190"/>
        <v>0</v>
      </c>
      <c r="BH91" s="13">
        <f t="shared" si="158"/>
        <v>0</v>
      </c>
      <c r="BI91" s="12">
        <f t="shared" si="159"/>
        <v>0</v>
      </c>
      <c r="BK91" s="1">
        <f t="shared" si="160"/>
        <v>0</v>
      </c>
      <c r="BL91" s="1">
        <f t="shared" ref="BL91:BU91" si="191">IF(AND($P91&gt;BK$6,$P91&lt;=BL$6),$AA91,0)</f>
        <v>0</v>
      </c>
      <c r="BM91" s="1">
        <f t="shared" si="191"/>
        <v>2.7742534711635335E-3</v>
      </c>
      <c r="BN91" s="1">
        <f t="shared" si="191"/>
        <v>0</v>
      </c>
      <c r="BO91" s="1">
        <f t="shared" si="191"/>
        <v>0</v>
      </c>
      <c r="BP91" s="1">
        <f t="shared" si="191"/>
        <v>0</v>
      </c>
      <c r="BQ91" s="1">
        <f t="shared" si="191"/>
        <v>0</v>
      </c>
      <c r="BR91" s="1">
        <f t="shared" si="191"/>
        <v>0</v>
      </c>
      <c r="BS91" s="1">
        <f t="shared" si="191"/>
        <v>0</v>
      </c>
      <c r="BT91" s="1">
        <f t="shared" si="191"/>
        <v>0</v>
      </c>
      <c r="BU91" s="1">
        <f t="shared" si="191"/>
        <v>0</v>
      </c>
    </row>
    <row r="92" spans="1:73" x14ac:dyDescent="0.2">
      <c r="A92" s="65">
        <v>81</v>
      </c>
      <c r="B92" s="2">
        <f>D92/1000</f>
        <v>450</v>
      </c>
      <c r="C92" s="1" t="s">
        <v>182</v>
      </c>
      <c r="D92" s="1">
        <v>450000</v>
      </c>
      <c r="E92" s="1" t="str">
        <f>_xll.BDP($C92&amp;" CORP",E$6)</f>
        <v>NAV</v>
      </c>
      <c r="F92" s="1" t="str">
        <f>_xll.BDP($C92&amp;" CORP",F$6)</f>
        <v>NAVISTAR INTL CORP</v>
      </c>
      <c r="G92" s="1" t="str">
        <f>_xll.BDP($C92&amp;" CORP",G$6)</f>
        <v>USD</v>
      </c>
      <c r="H92" s="1" t="str">
        <f>_xll.BDP($C92&amp;" CORP",H$5)</f>
        <v>US</v>
      </c>
      <c r="I92" s="5">
        <f>_xll.BDP($C92&amp;" CORP",I$6)</f>
        <v>8.25</v>
      </c>
      <c r="J92" s="6" t="str">
        <f>_xll.BDP($C92&amp;" CORP",J$6)</f>
        <v>11/1/2021</v>
      </c>
      <c r="K92" s="7" t="str">
        <f>_xll.BDP($C92&amp;" CORP",K$5)</f>
        <v>B3</v>
      </c>
      <c r="L92" s="7" t="str">
        <f>_xll.BDP($C92&amp;" CORP",L$5)</f>
        <v>CCC+</v>
      </c>
      <c r="M92" s="7" t="str">
        <f>IF(ISNA(_xll.BDP($C92&amp;" CORP",M$5)),"",_xll.BDP($C92&amp;" CORP",M$5))</f>
        <v>CCC</v>
      </c>
      <c r="N92" s="44">
        <f t="shared" si="148"/>
        <v>2642.187255859375</v>
      </c>
      <c r="O92" s="49">
        <f>_xll.BDP($C92&amp;" CORP",O$5)</f>
        <v>104</v>
      </c>
      <c r="P92" s="13">
        <f>_xll.BDP($C92&amp;" CORP",P$5,"PX_BID",$O92)/100</f>
        <v>7.1924430999999997E-2</v>
      </c>
      <c r="Q92" s="2">
        <f>_xll.BDP($C92&amp;" CORP",Q$5,"PX_BID",$O92)</f>
        <v>661.55926513671875</v>
      </c>
      <c r="R92" s="12">
        <f>_xll.BDP($C92&amp;" CORP",R$5,"PX_BID",$O92)</f>
        <v>3.7243921966784712</v>
      </c>
      <c r="S92" s="12">
        <f>_xll.BDP($C92&amp;" CORP",S$5,"PX_BID",$O92)</f>
        <v>-1.3123042703161367</v>
      </c>
      <c r="T92" s="12">
        <f>_xll.BDP($C92&amp;" CORP",T$5,"PX_BID",$O92)</f>
        <v>0.17010862157217307</v>
      </c>
      <c r="U92" s="6" t="str">
        <f>_xll.BDP($C92&amp;" CORP",U$5)</f>
        <v>11/1/2014</v>
      </c>
      <c r="V92" s="6">
        <f>_xll.BDP($C92&amp;" CORP",V$5)</f>
        <v>104.12500000000001</v>
      </c>
      <c r="W92" s="45">
        <f>_xll.BDP($C92&amp;" CORP",W$6)</f>
        <v>4.5833329999999999E-2</v>
      </c>
      <c r="X92" s="45">
        <f t="shared" si="149"/>
        <v>104.04583332999999</v>
      </c>
      <c r="Y92" s="45">
        <f t="shared" si="150"/>
        <v>1</v>
      </c>
      <c r="Z92" s="9">
        <f t="shared" si="151"/>
        <v>468206.24998499994</v>
      </c>
      <c r="AA92" s="46">
        <f t="shared" si="152"/>
        <v>4.5718090334174611E-3</v>
      </c>
      <c r="AB92" s="12">
        <f t="shared" si="153"/>
        <v>1.7027209888764137E-2</v>
      </c>
      <c r="AC92" s="44" t="str">
        <f>_xll.BDP($C92&amp;" CORP",AC$5)</f>
        <v>NAV     US</v>
      </c>
      <c r="AD92" s="44" t="str">
        <f>_xll.BDP($C92&amp;" CORP",AD$6)</f>
        <v>NAV</v>
      </c>
      <c r="AE92" s="44">
        <f>_xll.BDP($AC92&amp;" EQUITY",AE$5)/1000000</f>
        <v>2642.187255859375</v>
      </c>
      <c r="AF92" s="44">
        <f>_xll.BDP($AD92&amp;" EQUITY",AF$5)/1000000</f>
        <v>2642.187255859375</v>
      </c>
      <c r="AG92" s="2">
        <f t="shared" si="154"/>
        <v>2642.187255859375</v>
      </c>
      <c r="AH92" s="102">
        <v>5.0000000000000001E-3</v>
      </c>
      <c r="AI92" s="102">
        <f>SUMIF('462'!$B:$B,$E92,'462'!$K:$K)/100</f>
        <v>5.9872400000000004E-3</v>
      </c>
      <c r="AJ92" s="92">
        <f t="shared" si="145"/>
        <v>-9.8724000000000034E-4</v>
      </c>
      <c r="AK92" s="13">
        <f t="shared" si="155"/>
        <v>0</v>
      </c>
      <c r="AL92" s="13">
        <f t="shared" si="189"/>
        <v>0</v>
      </c>
      <c r="AM92" s="13">
        <f t="shared" si="189"/>
        <v>0</v>
      </c>
      <c r="AN92" s="13">
        <f t="shared" si="189"/>
        <v>0</v>
      </c>
      <c r="AO92" s="13">
        <f t="shared" si="189"/>
        <v>0</v>
      </c>
      <c r="AP92" s="13">
        <f t="shared" si="189"/>
        <v>0</v>
      </c>
      <c r="AQ92" s="13">
        <f t="shared" si="189"/>
        <v>0</v>
      </c>
      <c r="AR92" s="13">
        <f t="shared" si="189"/>
        <v>0</v>
      </c>
      <c r="AS92" s="13">
        <f t="shared" si="189"/>
        <v>0</v>
      </c>
      <c r="AT92" s="13">
        <f t="shared" si="189"/>
        <v>4.5718090334174611E-3</v>
      </c>
      <c r="AU92" s="13">
        <f t="shared" si="156"/>
        <v>0</v>
      </c>
      <c r="AV92" s="12">
        <f t="shared" si="157"/>
        <v>0</v>
      </c>
      <c r="AW92" s="47"/>
      <c r="AX92" s="13">
        <f t="shared" si="190"/>
        <v>0</v>
      </c>
      <c r="AY92" s="13">
        <f t="shared" si="190"/>
        <v>0</v>
      </c>
      <c r="AZ92" s="13">
        <f t="shared" si="190"/>
        <v>0</v>
      </c>
      <c r="BA92" s="13">
        <f t="shared" si="190"/>
        <v>0</v>
      </c>
      <c r="BB92" s="13">
        <f t="shared" si="190"/>
        <v>0</v>
      </c>
      <c r="BC92" s="13">
        <f t="shared" si="190"/>
        <v>0</v>
      </c>
      <c r="BD92" s="13">
        <f t="shared" si="190"/>
        <v>0</v>
      </c>
      <c r="BE92" s="13">
        <f t="shared" si="190"/>
        <v>0</v>
      </c>
      <c r="BF92" s="13">
        <f t="shared" si="190"/>
        <v>0</v>
      </c>
      <c r="BG92" s="13">
        <f t="shared" si="190"/>
        <v>0</v>
      </c>
      <c r="BH92" s="13">
        <f t="shared" si="158"/>
        <v>4.5718090334174611E-3</v>
      </c>
      <c r="BI92" s="12">
        <f t="shared" si="159"/>
        <v>0</v>
      </c>
      <c r="BK92" s="1">
        <f t="shared" si="160"/>
        <v>0</v>
      </c>
      <c r="BL92" s="1">
        <f t="shared" ref="BL92:BU92" si="192">IF(AND($P92&gt;BK$6,$P92&lt;=BL$6),$AA92,0)</f>
        <v>0</v>
      </c>
      <c r="BM92" s="1">
        <f t="shared" si="192"/>
        <v>0</v>
      </c>
      <c r="BN92" s="1">
        <f t="shared" si="192"/>
        <v>0</v>
      </c>
      <c r="BO92" s="1">
        <f t="shared" si="192"/>
        <v>0</v>
      </c>
      <c r="BP92" s="1">
        <f t="shared" si="192"/>
        <v>0</v>
      </c>
      <c r="BQ92" s="1">
        <f t="shared" si="192"/>
        <v>4.5718090334174611E-3</v>
      </c>
      <c r="BR92" s="1">
        <f t="shared" si="192"/>
        <v>0</v>
      </c>
      <c r="BS92" s="1">
        <f t="shared" si="192"/>
        <v>0</v>
      </c>
      <c r="BT92" s="1">
        <f t="shared" si="192"/>
        <v>0</v>
      </c>
      <c r="BU92" s="1">
        <f t="shared" si="192"/>
        <v>0</v>
      </c>
    </row>
    <row r="93" spans="1:73" x14ac:dyDescent="0.2">
      <c r="A93" s="65">
        <v>82</v>
      </c>
      <c r="B93" s="2">
        <v>650</v>
      </c>
      <c r="C93" s="1" t="s">
        <v>5384</v>
      </c>
      <c r="D93" s="1">
        <v>525004</v>
      </c>
      <c r="E93" s="1" t="str">
        <f>_xll.BDP($C93&amp;" CORP",E$6)</f>
        <v>NCR</v>
      </c>
      <c r="F93" s="1" t="str">
        <f>_xll.BDP($C93&amp;" CORP",F$6)</f>
        <v>NCR CORP</v>
      </c>
      <c r="G93" s="1" t="str">
        <f>_xll.BDP($C93&amp;" CORP",G$6)</f>
        <v>USD</v>
      </c>
      <c r="H93" s="1" t="str">
        <f>_xll.BDP($C93&amp;" CORP",H$5)</f>
        <v>US</v>
      </c>
      <c r="I93" s="5">
        <f>_xll.BDP($C93&amp;" CORP",I$6)</f>
        <v>5</v>
      </c>
      <c r="J93" s="6" t="str">
        <f>_xll.BDP($C93&amp;" CORP",J$6)</f>
        <v>7/15/2022</v>
      </c>
      <c r="K93" s="7" t="str">
        <f>_xll.BDP($C93&amp;" CORP",K$5)</f>
        <v>Ba3</v>
      </c>
      <c r="L93" s="7" t="str">
        <f>_xll.BDP($C93&amp;" CORP",L$5)</f>
        <v>BB</v>
      </c>
      <c r="M93" s="7" t="str">
        <f>IF(ISNA(_xll.BDP($C93&amp;" CORP",M$5)),"",_xll.BDP($C93&amp;" CORP",M$5))</f>
        <v>#N/A N/A</v>
      </c>
      <c r="N93" s="44">
        <f t="shared" si="148"/>
        <v>4414.2431640625</v>
      </c>
      <c r="O93" s="49">
        <f>_xll.BDP($C93&amp;" CORP",O$5)</f>
        <v>100.875</v>
      </c>
      <c r="P93" s="13">
        <f>_xll.BDP($C93&amp;" CORP",P$5,"PX_BID",$O93)/100</f>
        <v>4.8533540999999999E-2</v>
      </c>
      <c r="Q93" s="2">
        <f>_xll.BDP($C93&amp;" CORP",Q$5,"PX_BID",$O93)</f>
        <v>372.09597778320312</v>
      </c>
      <c r="R93" s="12">
        <f>_xll.BDP($C93&amp;" CORP",R$5,"PX_BID",$O93)</f>
        <v>5.9083729964359986</v>
      </c>
      <c r="S93" s="12">
        <f>_xll.BDP($C93&amp;" CORP",S$5,"PX_BID",$O93)</f>
        <v>0.3738695396325733</v>
      </c>
      <c r="T93" s="12">
        <f>_xll.BDP($C93&amp;" CORP",T$5,"PX_BID",$O93)</f>
        <v>0.41974351215789896</v>
      </c>
      <c r="U93" s="6" t="str">
        <f>_xll.BDP($C93&amp;" CORP",U$5)</f>
        <v>7/15/2017</v>
      </c>
      <c r="V93" s="6">
        <f>_xll.BDP($C93&amp;" CORP",V$5)</f>
        <v>102.50000000000001</v>
      </c>
      <c r="W93" s="45">
        <f>_xll.BDP($C93&amp;" CORP",W$6)</f>
        <v>1.5</v>
      </c>
      <c r="X93" s="45">
        <f t="shared" si="149"/>
        <v>102.375</v>
      </c>
      <c r="Y93" s="45">
        <f t="shared" si="150"/>
        <v>1</v>
      </c>
      <c r="Z93" s="9">
        <f t="shared" si="151"/>
        <v>665437.5</v>
      </c>
      <c r="AA93" s="46">
        <f t="shared" si="152"/>
        <v>6.4976774098427711E-3</v>
      </c>
      <c r="AB93" s="12">
        <f t="shared" si="153"/>
        <v>3.8390701747867233E-2</v>
      </c>
      <c r="AC93" s="44" t="str">
        <f>_xll.BDP($C93&amp;" CORP",AC$5)</f>
        <v>NCR     US</v>
      </c>
      <c r="AD93" s="44" t="str">
        <f>_xll.BDP($C93&amp;" CORP",AD$6)</f>
        <v>NCR</v>
      </c>
      <c r="AE93" s="44">
        <f>_xll.BDP($AC93&amp;" EQUITY",AE$5)/1000000</f>
        <v>4414.2431640625</v>
      </c>
      <c r="AF93" s="44">
        <f>_xll.BDP($AD93&amp;" EQUITY",AF$5)/1000000</f>
        <v>4414.2431640625</v>
      </c>
      <c r="AG93" s="2">
        <f t="shared" si="154"/>
        <v>4414.2431640625</v>
      </c>
      <c r="AH93" s="102">
        <v>6.6E-3</v>
      </c>
      <c r="AI93" s="102">
        <f>SUMIF('462'!$B:$B,$E93,'462'!$K:$K)/100</f>
        <v>5.0066200000000007E-3</v>
      </c>
      <c r="AJ93" s="92">
        <f t="shared" si="145"/>
        <v>1.5933799999999993E-3</v>
      </c>
      <c r="AK93" s="13">
        <f t="shared" si="155"/>
        <v>0</v>
      </c>
      <c r="AL93" s="13">
        <f t="shared" si="189"/>
        <v>0</v>
      </c>
      <c r="AM93" s="13">
        <f t="shared" si="189"/>
        <v>0</v>
      </c>
      <c r="AN93" s="13">
        <f t="shared" si="189"/>
        <v>0</v>
      </c>
      <c r="AO93" s="13">
        <f t="shared" si="189"/>
        <v>0</v>
      </c>
      <c r="AP93" s="13">
        <f t="shared" si="189"/>
        <v>0</v>
      </c>
      <c r="AQ93" s="13">
        <f t="shared" si="189"/>
        <v>6.4976774098427711E-3</v>
      </c>
      <c r="AR93" s="13">
        <f t="shared" si="189"/>
        <v>0</v>
      </c>
      <c r="AS93" s="13">
        <f t="shared" si="189"/>
        <v>0</v>
      </c>
      <c r="AT93" s="13">
        <f t="shared" si="189"/>
        <v>0</v>
      </c>
      <c r="AU93" s="13">
        <f t="shared" si="156"/>
        <v>0</v>
      </c>
      <c r="AV93" s="12">
        <f t="shared" si="157"/>
        <v>0</v>
      </c>
      <c r="AW93" s="47"/>
      <c r="AX93" s="13">
        <f t="shared" si="190"/>
        <v>0</v>
      </c>
      <c r="AY93" s="13">
        <f t="shared" si="190"/>
        <v>0</v>
      </c>
      <c r="AZ93" s="13">
        <f t="shared" si="190"/>
        <v>0</v>
      </c>
      <c r="BA93" s="13">
        <f t="shared" si="190"/>
        <v>0</v>
      </c>
      <c r="BB93" s="13">
        <f t="shared" si="190"/>
        <v>0</v>
      </c>
      <c r="BC93" s="13">
        <f t="shared" si="190"/>
        <v>6.4976774098427711E-3</v>
      </c>
      <c r="BD93" s="13">
        <f t="shared" si="190"/>
        <v>0</v>
      </c>
      <c r="BE93" s="13">
        <f t="shared" si="190"/>
        <v>0</v>
      </c>
      <c r="BF93" s="13">
        <f t="shared" si="190"/>
        <v>0</v>
      </c>
      <c r="BG93" s="13">
        <f t="shared" si="190"/>
        <v>0</v>
      </c>
      <c r="BH93" s="13">
        <f t="shared" si="158"/>
        <v>0</v>
      </c>
      <c r="BI93" s="12">
        <f t="shared" si="159"/>
        <v>0</v>
      </c>
      <c r="BK93" s="1">
        <f t="shared" si="160"/>
        <v>0</v>
      </c>
      <c r="BL93" s="1">
        <f t="shared" ref="BL93:BU93" si="193">IF(AND($P93&gt;BK$6,$P93&lt;=BL$6),$AA93,0)</f>
        <v>0</v>
      </c>
      <c r="BM93" s="1">
        <f t="shared" si="193"/>
        <v>0</v>
      </c>
      <c r="BN93" s="1">
        <f t="shared" si="193"/>
        <v>6.4976774098427711E-3</v>
      </c>
      <c r="BO93" s="1">
        <f t="shared" si="193"/>
        <v>0</v>
      </c>
      <c r="BP93" s="1">
        <f t="shared" si="193"/>
        <v>0</v>
      </c>
      <c r="BQ93" s="1">
        <f t="shared" si="193"/>
        <v>0</v>
      </c>
      <c r="BR93" s="1">
        <f t="shared" si="193"/>
        <v>0</v>
      </c>
      <c r="BS93" s="1">
        <f t="shared" si="193"/>
        <v>0</v>
      </c>
      <c r="BT93" s="1">
        <f t="shared" si="193"/>
        <v>0</v>
      </c>
      <c r="BU93" s="1">
        <f t="shared" si="193"/>
        <v>0</v>
      </c>
    </row>
    <row r="94" spans="1:73" x14ac:dyDescent="0.2">
      <c r="A94" s="65">
        <v>83</v>
      </c>
      <c r="B94" s="2">
        <f t="shared" ref="B94:B101" si="194">D94/1000</f>
        <v>650</v>
      </c>
      <c r="C94" s="3" t="s">
        <v>184</v>
      </c>
      <c r="D94" s="1">
        <v>650000</v>
      </c>
      <c r="E94" s="1" t="str">
        <f>_xll.BDP($C94&amp;" CORP",E$6)</f>
        <v>NGLS</v>
      </c>
      <c r="F94" s="1" t="str">
        <f>_xll.BDP($C94&amp;" CORP",F$6)</f>
        <v>TARGA RESOURCES PARTNERS</v>
      </c>
      <c r="G94" s="1" t="str">
        <f>_xll.BDP($C94&amp;" CORP",G$6)</f>
        <v>USD</v>
      </c>
      <c r="H94" s="1" t="str">
        <f>_xll.BDP($C94&amp;" CORP",H$5)</f>
        <v>US</v>
      </c>
      <c r="I94" s="5">
        <f>_xll.BDP($C94&amp;" CORP",I$6)</f>
        <v>6.375</v>
      </c>
      <c r="J94" s="6" t="str">
        <f>_xll.BDP($C94&amp;" CORP",J$6)</f>
        <v>8/1/2022</v>
      </c>
      <c r="K94" s="7" t="str">
        <f>_xll.BDP($C94&amp;" CORP",K$5)</f>
        <v>Ba3</v>
      </c>
      <c r="L94" s="7" t="str">
        <f>_xll.BDP($C94&amp;" CORP",L$5)</f>
        <v>BB</v>
      </c>
      <c r="M94" s="7" t="str">
        <f>IF(ISNA(_xll.BDP($C94&amp;" CORP",M$5)),"",_xll.BDP($C94&amp;" CORP",M$5))</f>
        <v>#N/A N/A</v>
      </c>
      <c r="N94" s="44">
        <f t="shared" si="148"/>
        <v>4633.2001953125</v>
      </c>
      <c r="O94" s="49">
        <f>_xll.BDP($C94&amp;" CORP",O$5)</f>
        <v>111.5</v>
      </c>
      <c r="P94" s="13">
        <f>_xll.BDP($C94&amp;" CORP",P$5,"PX_BID",$O94)/100</f>
        <v>3.8454993999999999E-2</v>
      </c>
      <c r="Q94" s="2">
        <v>548</v>
      </c>
      <c r="R94" s="12">
        <f>_xll.BDP($C94&amp;" CORP",R$5,"PX_BID",$O94)</f>
        <v>3.3045047057642591</v>
      </c>
      <c r="S94" s="12">
        <f>_xll.BDP($C94&amp;" CORP",S$5,"PX_BID",$O94)</f>
        <v>-0.67682407353126217</v>
      </c>
      <c r="T94" s="12">
        <f>_xll.BDP($C94&amp;" CORP",T$5,"PX_BID",$O94)</f>
        <v>0.13320538734573734</v>
      </c>
      <c r="U94" s="6" t="str">
        <f>_xll.BDP($C94&amp;" CORP",U$5)</f>
        <v>2/1/2017</v>
      </c>
      <c r="V94" s="6">
        <f>_xll.BDP($C94&amp;" CORP",V$5)</f>
        <v>103.188</v>
      </c>
      <c r="W94" s="45">
        <f>_xll.BDP($C94&amp;" CORP",W$6)</f>
        <v>1.62916667</v>
      </c>
      <c r="X94" s="45">
        <f t="shared" si="149"/>
        <v>113.12916667</v>
      </c>
      <c r="Y94" s="45">
        <f t="shared" si="150"/>
        <v>1</v>
      </c>
      <c r="Z94" s="9">
        <f t="shared" si="151"/>
        <v>735339.58335500013</v>
      </c>
      <c r="AA94" s="46">
        <f t="shared" si="152"/>
        <v>7.1802376621831199E-3</v>
      </c>
      <c r="AB94" s="12">
        <f t="shared" si="153"/>
        <v>2.3727129143189883E-2</v>
      </c>
      <c r="AC94" s="44" t="str">
        <f>_xll.BDP($C94&amp;" CORP",AC$5)</f>
        <v>NGLS    US</v>
      </c>
      <c r="AD94" s="44" t="str">
        <f>_xll.BDP($C94&amp;" CORP",AD$6)</f>
        <v>NGLS</v>
      </c>
      <c r="AE94" s="44">
        <f>_xll.BDP($AC94&amp;" EQUITY",AE$5)/1000000</f>
        <v>4633.2001953125</v>
      </c>
      <c r="AF94" s="44">
        <f>_xll.BDP($AD94&amp;" EQUITY",AF$5)/1000000</f>
        <v>4633.2001953125</v>
      </c>
      <c r="AG94" s="2">
        <f t="shared" si="154"/>
        <v>4633.2001953125</v>
      </c>
      <c r="AH94" s="102">
        <v>6.8999999999999999E-3</v>
      </c>
      <c r="AI94" s="102">
        <f>SUMIF('462'!$B:$B,$E94,'462'!$K:$K)/100</f>
        <v>6.0640099999999999E-3</v>
      </c>
      <c r="AJ94" s="92">
        <f t="shared" si="145"/>
        <v>8.3599E-4</v>
      </c>
      <c r="AK94" s="13">
        <f t="shared" si="155"/>
        <v>0</v>
      </c>
      <c r="AL94" s="13">
        <f t="shared" si="189"/>
        <v>0</v>
      </c>
      <c r="AM94" s="13">
        <f t="shared" si="189"/>
        <v>0</v>
      </c>
      <c r="AN94" s="13">
        <f t="shared" si="189"/>
        <v>0</v>
      </c>
      <c r="AO94" s="13">
        <f t="shared" si="189"/>
        <v>0</v>
      </c>
      <c r="AP94" s="13">
        <f t="shared" si="189"/>
        <v>0</v>
      </c>
      <c r="AQ94" s="13">
        <f t="shared" si="189"/>
        <v>7.1802376621831199E-3</v>
      </c>
      <c r="AR94" s="13">
        <f t="shared" si="189"/>
        <v>0</v>
      </c>
      <c r="AS94" s="13">
        <f t="shared" si="189"/>
        <v>0</v>
      </c>
      <c r="AT94" s="13">
        <f t="shared" si="189"/>
        <v>0</v>
      </c>
      <c r="AU94" s="13">
        <f t="shared" si="156"/>
        <v>0</v>
      </c>
      <c r="AV94" s="12">
        <f t="shared" si="157"/>
        <v>0</v>
      </c>
      <c r="AW94" s="47"/>
      <c r="AX94" s="13">
        <f t="shared" si="190"/>
        <v>0</v>
      </c>
      <c r="AY94" s="13">
        <f t="shared" si="190"/>
        <v>0</v>
      </c>
      <c r="AZ94" s="13">
        <f t="shared" si="190"/>
        <v>0</v>
      </c>
      <c r="BA94" s="13">
        <f t="shared" si="190"/>
        <v>0</v>
      </c>
      <c r="BB94" s="13">
        <f t="shared" si="190"/>
        <v>0</v>
      </c>
      <c r="BC94" s="13">
        <f t="shared" si="190"/>
        <v>7.1802376621831199E-3</v>
      </c>
      <c r="BD94" s="13">
        <f t="shared" si="190"/>
        <v>0</v>
      </c>
      <c r="BE94" s="13">
        <f t="shared" si="190"/>
        <v>0</v>
      </c>
      <c r="BF94" s="13">
        <f t="shared" si="190"/>
        <v>0</v>
      </c>
      <c r="BG94" s="13">
        <f t="shared" si="190"/>
        <v>0</v>
      </c>
      <c r="BH94" s="13">
        <f t="shared" si="158"/>
        <v>0</v>
      </c>
      <c r="BI94" s="12">
        <f t="shared" si="159"/>
        <v>0</v>
      </c>
      <c r="BK94" s="1">
        <f t="shared" si="160"/>
        <v>0</v>
      </c>
      <c r="BL94" s="1">
        <f t="shared" ref="BL94:BU94" si="195">IF(AND($P94&gt;BK$6,$P94&lt;=BL$6),$AA94,0)</f>
        <v>0</v>
      </c>
      <c r="BM94" s="1">
        <f t="shared" si="195"/>
        <v>7.1802376621831199E-3</v>
      </c>
      <c r="BN94" s="1">
        <f t="shared" si="195"/>
        <v>0</v>
      </c>
      <c r="BO94" s="1">
        <f t="shared" si="195"/>
        <v>0</v>
      </c>
      <c r="BP94" s="1">
        <f t="shared" si="195"/>
        <v>0</v>
      </c>
      <c r="BQ94" s="1">
        <f t="shared" si="195"/>
        <v>0</v>
      </c>
      <c r="BR94" s="1">
        <f t="shared" si="195"/>
        <v>0</v>
      </c>
      <c r="BS94" s="1">
        <f t="shared" si="195"/>
        <v>0</v>
      </c>
      <c r="BT94" s="1">
        <f t="shared" si="195"/>
        <v>0</v>
      </c>
      <c r="BU94" s="1">
        <f t="shared" si="195"/>
        <v>0</v>
      </c>
    </row>
    <row r="95" spans="1:73" x14ac:dyDescent="0.2">
      <c r="A95" s="65">
        <v>84</v>
      </c>
      <c r="B95" s="2">
        <f t="shared" si="194"/>
        <v>850</v>
      </c>
      <c r="C95" s="1" t="s">
        <v>186</v>
      </c>
      <c r="D95" s="1">
        <v>850000</v>
      </c>
      <c r="E95" s="1" t="str">
        <f>_xll.BDP($C95&amp;" CORP",E$6)</f>
        <v>NRG</v>
      </c>
      <c r="F95" s="1" t="str">
        <f>_xll.BDP($C95&amp;" CORP",F$6)</f>
        <v>NRG ENERGY INC</v>
      </c>
      <c r="G95" s="1" t="str">
        <f>_xll.BDP($C95&amp;" CORP",G$6)</f>
        <v>USD</v>
      </c>
      <c r="H95" s="1" t="str">
        <f>_xll.BDP($C95&amp;" CORP",H$5)</f>
        <v>US</v>
      </c>
      <c r="I95" s="5">
        <f>_xll.BDP($C95&amp;" CORP",I$6)</f>
        <v>8.25</v>
      </c>
      <c r="J95" s="6" t="str">
        <f>_xll.BDP($C95&amp;" CORP",J$6)</f>
        <v>9/1/2020</v>
      </c>
      <c r="K95" s="7" t="str">
        <f>_xll.BDP($C95&amp;" CORP",K$5)</f>
        <v>B1</v>
      </c>
      <c r="L95" s="7" t="str">
        <f>_xll.BDP($C95&amp;" CORP",L$5)</f>
        <v>BB-</v>
      </c>
      <c r="M95" s="7" t="str">
        <f>IF(ISNA(_xll.BDP($C95&amp;" CORP",M$5)),"",_xll.BDP($C95&amp;" CORP",M$5))</f>
        <v>BB</v>
      </c>
      <c r="N95" s="44">
        <f t="shared" si="148"/>
        <v>9058.33984375</v>
      </c>
      <c r="O95" s="49">
        <f>_xll.BDP($C95&amp;" CORP",O$5)</f>
        <v>113.75</v>
      </c>
      <c r="P95" s="13">
        <f>_xll.BDP($C95&amp;" CORP",P$5,"PX_BID",$O95)/100</f>
        <v>3.7362461999999999E-2</v>
      </c>
      <c r="Q95" s="2">
        <f>_xll.BDP($C95&amp;" CORP",Q$5,"PX_BID",$O95)</f>
        <v>349.15780639648437</v>
      </c>
      <c r="R95" s="12">
        <f>_xll.BDP($C95&amp;" CORP",R$5,"PX_BID",$O95)</f>
        <v>2.1145679246637097</v>
      </c>
      <c r="S95" s="12">
        <f>_xll.BDP($C95&amp;" CORP",S$5,"PX_BID",$O95)</f>
        <v>-0.83978108758758008</v>
      </c>
      <c r="T95" s="12">
        <f>_xll.BDP($C95&amp;" CORP",T$5,"PX_BID",$O95)</f>
        <v>5.7328468200813665E-2</v>
      </c>
      <c r="U95" s="6" t="str">
        <f>_xll.BDP($C95&amp;" CORP",U$5)</f>
        <v>9/1/2015</v>
      </c>
      <c r="V95" s="6">
        <f>_xll.BDP($C95&amp;" CORP",V$5)</f>
        <v>104.12500000000001</v>
      </c>
      <c r="W95" s="45">
        <f>_xll.BDP($C95&amp;" CORP",W$6)</f>
        <v>1.42083333</v>
      </c>
      <c r="X95" s="45">
        <f t="shared" si="149"/>
        <v>115.17083332999999</v>
      </c>
      <c r="Y95" s="45">
        <f t="shared" si="150"/>
        <v>1</v>
      </c>
      <c r="Z95" s="9">
        <f t="shared" si="151"/>
        <v>978952.08330499998</v>
      </c>
      <c r="AA95" s="46">
        <f t="shared" si="152"/>
        <v>9.5589966555978834E-3</v>
      </c>
      <c r="AB95" s="12">
        <f t="shared" si="153"/>
        <v>2.0213147719894957E-2</v>
      </c>
      <c r="AC95" s="44" t="str">
        <f>_xll.BDP($C95&amp;" CORP",AC$5)</f>
        <v>NRG     US</v>
      </c>
      <c r="AD95" s="44" t="str">
        <f>_xll.BDP($C95&amp;" CORP",AD$6)</f>
        <v>NRG</v>
      </c>
      <c r="AE95" s="44">
        <f>_xll.BDP($AC95&amp;" EQUITY",AE$5)/1000000</f>
        <v>9058.33984375</v>
      </c>
      <c r="AF95" s="44">
        <f>_xll.BDP($AD95&amp;" EQUITY",AF$5)/1000000</f>
        <v>9058.33984375</v>
      </c>
      <c r="AG95" s="2">
        <f t="shared" si="154"/>
        <v>9058.33984375</v>
      </c>
      <c r="AH95" s="102">
        <v>7.4999999999999997E-3</v>
      </c>
      <c r="AI95" s="102">
        <f>SUMIF('462'!$B:$B,$E95,'462'!$K:$K)/100</f>
        <v>6.0128600000000001E-3</v>
      </c>
      <c r="AJ95" s="92">
        <f t="shared" si="145"/>
        <v>1.4871399999999996E-3</v>
      </c>
      <c r="AK95" s="13">
        <f t="shared" si="155"/>
        <v>0</v>
      </c>
      <c r="AL95" s="13">
        <f t="shared" si="189"/>
        <v>0</v>
      </c>
      <c r="AM95" s="13">
        <f t="shared" si="189"/>
        <v>0</v>
      </c>
      <c r="AN95" s="13">
        <f t="shared" si="189"/>
        <v>0</v>
      </c>
      <c r="AO95" s="13">
        <f t="shared" si="189"/>
        <v>0</v>
      </c>
      <c r="AP95" s="13">
        <f t="shared" si="189"/>
        <v>0</v>
      </c>
      <c r="AQ95" s="13">
        <f t="shared" si="189"/>
        <v>0</v>
      </c>
      <c r="AR95" s="13">
        <f t="shared" si="189"/>
        <v>9.5589966555978834E-3</v>
      </c>
      <c r="AS95" s="13">
        <f t="shared" si="189"/>
        <v>0</v>
      </c>
      <c r="AT95" s="13">
        <f t="shared" si="189"/>
        <v>0</v>
      </c>
      <c r="AU95" s="13">
        <f t="shared" si="156"/>
        <v>0</v>
      </c>
      <c r="AV95" s="12">
        <f t="shared" si="157"/>
        <v>0</v>
      </c>
      <c r="AW95" s="47"/>
      <c r="AX95" s="13">
        <f t="shared" si="190"/>
        <v>0</v>
      </c>
      <c r="AY95" s="13">
        <f t="shared" si="190"/>
        <v>0</v>
      </c>
      <c r="AZ95" s="13">
        <f t="shared" si="190"/>
        <v>0</v>
      </c>
      <c r="BA95" s="13">
        <f t="shared" si="190"/>
        <v>0</v>
      </c>
      <c r="BB95" s="13">
        <f t="shared" si="190"/>
        <v>0</v>
      </c>
      <c r="BC95" s="13">
        <f t="shared" si="190"/>
        <v>0</v>
      </c>
      <c r="BD95" s="13">
        <f t="shared" si="190"/>
        <v>9.5589966555978834E-3</v>
      </c>
      <c r="BE95" s="13">
        <f t="shared" si="190"/>
        <v>0</v>
      </c>
      <c r="BF95" s="13">
        <f t="shared" si="190"/>
        <v>0</v>
      </c>
      <c r="BG95" s="13">
        <f t="shared" si="190"/>
        <v>0</v>
      </c>
      <c r="BH95" s="13">
        <f t="shared" si="158"/>
        <v>0</v>
      </c>
      <c r="BI95" s="12">
        <f t="shared" si="159"/>
        <v>0</v>
      </c>
      <c r="BK95" s="1">
        <f t="shared" si="160"/>
        <v>0</v>
      </c>
      <c r="BL95" s="1">
        <f t="shared" ref="BL95:BU95" si="196">IF(AND($P95&gt;BK$6,$P95&lt;=BL$6),$AA95,0)</f>
        <v>0</v>
      </c>
      <c r="BM95" s="1">
        <f t="shared" si="196"/>
        <v>9.5589966555978834E-3</v>
      </c>
      <c r="BN95" s="1">
        <f t="shared" si="196"/>
        <v>0</v>
      </c>
      <c r="BO95" s="1">
        <f t="shared" si="196"/>
        <v>0</v>
      </c>
      <c r="BP95" s="1">
        <f t="shared" si="196"/>
        <v>0</v>
      </c>
      <c r="BQ95" s="1">
        <f t="shared" si="196"/>
        <v>0</v>
      </c>
      <c r="BR95" s="1">
        <f t="shared" si="196"/>
        <v>0</v>
      </c>
      <c r="BS95" s="1">
        <f t="shared" si="196"/>
        <v>0</v>
      </c>
      <c r="BT95" s="1">
        <f t="shared" si="196"/>
        <v>0</v>
      </c>
      <c r="BU95" s="1">
        <f t="shared" si="196"/>
        <v>0</v>
      </c>
    </row>
    <row r="96" spans="1:73" x14ac:dyDescent="0.2">
      <c r="A96" s="65">
        <v>85</v>
      </c>
      <c r="B96" s="2">
        <f t="shared" si="194"/>
        <v>500</v>
      </c>
      <c r="C96" s="1" t="s">
        <v>189</v>
      </c>
      <c r="D96" s="1">
        <v>500000</v>
      </c>
      <c r="E96" s="1" t="str">
        <f>_xll.BDP($C96&amp;" CORP",E$6)</f>
        <v>OGXPBZ</v>
      </c>
      <c r="F96" s="1" t="str">
        <f>_xll.BDP($C96&amp;" CORP",F$6)</f>
        <v>OGX AUSTRIA GMBH</v>
      </c>
      <c r="G96" s="1" t="str">
        <f>_xll.BDP($C96&amp;" CORP",G$6)</f>
        <v>USD</v>
      </c>
      <c r="H96" s="1" t="str">
        <f>_xll.BDP($C96&amp;" CORP",H$5)</f>
        <v>BR</v>
      </c>
      <c r="I96" s="5">
        <f>_xll.BDP($C96&amp;" CORP",I$6)</f>
        <v>8.5</v>
      </c>
      <c r="J96" s="6" t="str">
        <f>_xll.BDP($C96&amp;" CORP",J$6)</f>
        <v>6/1/2018</v>
      </c>
      <c r="K96" s="7" t="str">
        <f>_xll.BDP($C96&amp;" CORP",K$5)</f>
        <v>B2</v>
      </c>
      <c r="L96" s="7" t="str">
        <f>_xll.BDP($C96&amp;" CORP",L$5)</f>
        <v>B-</v>
      </c>
      <c r="M96" s="7" t="str">
        <f>IF(ISNA(_xll.BDP($C96&amp;" CORP",M$5)),"",_xll.BDP($C96&amp;" CORP",M$5))</f>
        <v>B</v>
      </c>
      <c r="N96" s="44">
        <f t="shared" si="148"/>
        <v>7086.876953125</v>
      </c>
      <c r="O96" s="49">
        <f>_xll.BDP($C96&amp;" CORP",O$5)</f>
        <v>61.875</v>
      </c>
      <c r="P96" s="13">
        <f>_xll.BDP($C96&amp;" CORP",P$5,"PX_BID",$O96)/100</f>
        <v>0.21075063599999999</v>
      </c>
      <c r="Q96" s="2">
        <f>_xll.BDP($C96&amp;" CORP",Q$5,"PX_BID",$O96)</f>
        <v>2039.3167724609375</v>
      </c>
      <c r="R96" s="12">
        <f>_xll.BDP($C96&amp;" CORP",R$5,"PX_BID",$O96)</f>
        <v>3.3821545514103342</v>
      </c>
      <c r="S96" s="12">
        <f>_xll.BDP($C96&amp;" CORP",S$5,"PX_BID",$O96)</f>
        <v>0.1558850872973413</v>
      </c>
      <c r="T96" s="12">
        <f>_xll.BDP($C96&amp;" CORP",T$5,"PX_BID",$O96)</f>
        <v>0.15641905333431477</v>
      </c>
      <c r="U96" s="6" t="str">
        <f>_xll.BDP($C96&amp;" CORP",U$5)</f>
        <v>6/1/2015</v>
      </c>
      <c r="V96" s="6">
        <f>_xll.BDP($C96&amp;" CORP",V$5)</f>
        <v>104.25000000000001</v>
      </c>
      <c r="W96" s="45">
        <f>_xll.BDP($C96&amp;" CORP",W$6)</f>
        <v>3.5888888900000002</v>
      </c>
      <c r="X96" s="45">
        <f t="shared" si="149"/>
        <v>65.463888890000007</v>
      </c>
      <c r="Y96" s="45">
        <f t="shared" si="150"/>
        <v>1</v>
      </c>
      <c r="Z96" s="9">
        <f t="shared" si="151"/>
        <v>327319.44445000007</v>
      </c>
      <c r="AA96" s="46">
        <f t="shared" si="152"/>
        <v>3.1961170808754409E-3</v>
      </c>
      <c r="AB96" s="12">
        <f t="shared" si="153"/>
        <v>1.0809761931923184E-2</v>
      </c>
      <c r="AC96" s="44" t="str">
        <f>_xll.BDP($C96&amp;" CORP",AC$5)</f>
        <v>OGXP3   BZ</v>
      </c>
      <c r="AD96" s="44" t="str">
        <f>_xll.BDP($C96&amp;" CORP",AD$6)</f>
        <v>OGXPBZ</v>
      </c>
      <c r="AE96" s="44">
        <f>_xll.BDP($AC96&amp;" EQUITY",AE$5)/1000000</f>
        <v>7086.876953125</v>
      </c>
      <c r="AF96" s="44" t="e">
        <f>_xll.BDP($AD96&amp;" EQUITY",AF$5)/1000000</f>
        <v>#VALUE!</v>
      </c>
      <c r="AG96" s="2">
        <f t="shared" si="154"/>
        <v>7086.876953125</v>
      </c>
      <c r="AH96" s="102">
        <v>5.0000000000000001E-3</v>
      </c>
      <c r="AI96" s="102">
        <f>SUMIF('462'!$B:$B,$E96,'462'!$K:$K)/100</f>
        <v>2.8346000000000001E-3</v>
      </c>
      <c r="AJ96" s="92">
        <f t="shared" si="145"/>
        <v>2.1654000000000001E-3</v>
      </c>
      <c r="AK96" s="13">
        <f t="shared" si="155"/>
        <v>0</v>
      </c>
      <c r="AL96" s="13">
        <f t="shared" si="189"/>
        <v>0</v>
      </c>
      <c r="AM96" s="13">
        <f t="shared" si="189"/>
        <v>0</v>
      </c>
      <c r="AN96" s="13">
        <f t="shared" si="189"/>
        <v>0</v>
      </c>
      <c r="AO96" s="13">
        <f t="shared" si="189"/>
        <v>0</v>
      </c>
      <c r="AP96" s="13">
        <f t="shared" si="189"/>
        <v>0</v>
      </c>
      <c r="AQ96" s="13">
        <f t="shared" si="189"/>
        <v>0</v>
      </c>
      <c r="AR96" s="13">
        <f t="shared" si="189"/>
        <v>0</v>
      </c>
      <c r="AS96" s="13">
        <f t="shared" si="189"/>
        <v>3.1961170808754409E-3</v>
      </c>
      <c r="AT96" s="13">
        <f t="shared" si="189"/>
        <v>0</v>
      </c>
      <c r="AU96" s="13">
        <f t="shared" si="156"/>
        <v>0</v>
      </c>
      <c r="AV96" s="12">
        <f t="shared" si="157"/>
        <v>0</v>
      </c>
      <c r="AW96" s="47"/>
      <c r="AX96" s="13">
        <f t="shared" si="190"/>
        <v>0</v>
      </c>
      <c r="AY96" s="13">
        <f t="shared" si="190"/>
        <v>0</v>
      </c>
      <c r="AZ96" s="13">
        <f t="shared" si="190"/>
        <v>0</v>
      </c>
      <c r="BA96" s="13">
        <f t="shared" si="190"/>
        <v>0</v>
      </c>
      <c r="BB96" s="13">
        <f t="shared" si="190"/>
        <v>0</v>
      </c>
      <c r="BC96" s="13">
        <f t="shared" si="190"/>
        <v>0</v>
      </c>
      <c r="BD96" s="13">
        <f t="shared" si="190"/>
        <v>0</v>
      </c>
      <c r="BE96" s="13">
        <f t="shared" si="190"/>
        <v>0</v>
      </c>
      <c r="BF96" s="13">
        <f t="shared" si="190"/>
        <v>0</v>
      </c>
      <c r="BG96" s="13">
        <f t="shared" si="190"/>
        <v>3.1961170808754409E-3</v>
      </c>
      <c r="BH96" s="13">
        <f t="shared" si="158"/>
        <v>0</v>
      </c>
      <c r="BI96" s="12">
        <f t="shared" si="159"/>
        <v>0</v>
      </c>
      <c r="BK96" s="1">
        <f t="shared" si="160"/>
        <v>0</v>
      </c>
      <c r="BL96" s="1">
        <f t="shared" ref="BL96:BU96" si="197">IF(AND($P96&gt;BK$6,$P96&lt;=BL$6),$AA96,0)</f>
        <v>0</v>
      </c>
      <c r="BM96" s="1">
        <f t="shared" si="197"/>
        <v>0</v>
      </c>
      <c r="BN96" s="1">
        <f t="shared" si="197"/>
        <v>0</v>
      </c>
      <c r="BO96" s="1">
        <f t="shared" si="197"/>
        <v>0</v>
      </c>
      <c r="BP96" s="1">
        <f t="shared" si="197"/>
        <v>0</v>
      </c>
      <c r="BQ96" s="1">
        <f t="shared" si="197"/>
        <v>0</v>
      </c>
      <c r="BR96" s="1">
        <f t="shared" si="197"/>
        <v>0</v>
      </c>
      <c r="BS96" s="1">
        <f t="shared" si="197"/>
        <v>0</v>
      </c>
      <c r="BT96" s="1">
        <f t="shared" si="197"/>
        <v>0</v>
      </c>
      <c r="BU96" s="1">
        <f t="shared" si="197"/>
        <v>3.1961170808754409E-3</v>
      </c>
    </row>
    <row r="97" spans="1:73" x14ac:dyDescent="0.2">
      <c r="A97" s="65">
        <v>86</v>
      </c>
      <c r="B97" s="2">
        <f t="shared" si="194"/>
        <v>425</v>
      </c>
      <c r="C97" s="1" t="s">
        <v>191</v>
      </c>
      <c r="D97" s="1">
        <v>425000</v>
      </c>
      <c r="E97" s="1" t="str">
        <f>_xll.BDP($C97&amp;" CORP",E$6)</f>
        <v>OI</v>
      </c>
      <c r="F97" s="1" t="str">
        <f>_xll.BDP($C97&amp;" CORP",F$6)</f>
        <v>OWENS-BROCKWAY</v>
      </c>
      <c r="G97" s="1" t="str">
        <f>_xll.BDP($C97&amp;" CORP",G$6)</f>
        <v>USD</v>
      </c>
      <c r="H97" s="1" t="str">
        <f>_xll.BDP($C97&amp;" CORP",H$5)</f>
        <v>US</v>
      </c>
      <c r="I97" s="5">
        <f>_xll.BDP($C97&amp;" CORP",I$6)</f>
        <v>7.375</v>
      </c>
      <c r="J97" s="6" t="str">
        <f>_xll.BDP($C97&amp;" CORP",J$6)</f>
        <v>5/15/2016</v>
      </c>
      <c r="K97" s="7" t="str">
        <f>_xll.BDP($C97&amp;" CORP",K$5)</f>
        <v>Ba3</v>
      </c>
      <c r="L97" s="7" t="str">
        <f>_xll.BDP($C97&amp;" CORP",L$5)</f>
        <v>BB</v>
      </c>
      <c r="M97" s="7" t="str">
        <f>IF(ISNA(_xll.BDP($C97&amp;" CORP",M$5)),"",_xll.BDP($C97&amp;" CORP",M$5))</f>
        <v>WD</v>
      </c>
      <c r="N97" s="44">
        <f t="shared" si="148"/>
        <v>4248.89990234375</v>
      </c>
      <c r="O97" s="49">
        <f>_xll.BDP($C97&amp;" CORP",O$5)</f>
        <v>114.85</v>
      </c>
      <c r="P97" s="13">
        <f>_xll.BDP($C97&amp;" CORP",P$5,"PX_BID",$O97)/100</f>
        <v>2.2801422616853563E-2</v>
      </c>
      <c r="Q97" s="2">
        <f>_xll.BDP($C97&amp;" CORP",Q$5,"PX_BID",$O97)</f>
        <v>195.99623107910156</v>
      </c>
      <c r="R97" s="12">
        <f>_xll.BDP($C97&amp;" CORP",R$5,"PX_BID",$O97)</f>
        <v>2.7173197288017779</v>
      </c>
      <c r="S97" s="12">
        <f>_xll.BDP($C97&amp;" CORP",S$5,"PX_BID",$O97)</f>
        <v>9.1821846341014743E-2</v>
      </c>
      <c r="T97" s="12">
        <f>_xll.BDP($C97&amp;" CORP",T$5,"PX_BID",$O97)</f>
        <v>9.2117522607156221E-2</v>
      </c>
      <c r="U97" s="6" t="str">
        <f>_xll.BDP($C97&amp;" CORP",U$5)</f>
        <v>#N/A Field Not Applicable</v>
      </c>
      <c r="V97" s="6" t="str">
        <f>_xll.BDP($C97&amp;" CORP",V$5)</f>
        <v>#N/A Field Not Applicable</v>
      </c>
      <c r="W97" s="45">
        <f>_xll.BDP($C97&amp;" CORP",W$6)</f>
        <v>1.88472222</v>
      </c>
      <c r="X97" s="45">
        <f t="shared" si="149"/>
        <v>116.73472221999999</v>
      </c>
      <c r="Y97" s="45">
        <f t="shared" si="150"/>
        <v>1</v>
      </c>
      <c r="Z97" s="9">
        <f t="shared" si="151"/>
        <v>496122.56943499995</v>
      </c>
      <c r="AA97" s="46">
        <f t="shared" si="152"/>
        <v>4.8443984775894816E-3</v>
      </c>
      <c r="AB97" s="12">
        <f t="shared" si="153"/>
        <v>1.3163779557331196E-2</v>
      </c>
      <c r="AC97" s="44" t="str">
        <f>_xll.BDP($C97&amp;" CORP",AC$5)</f>
        <v>29499Z  US</v>
      </c>
      <c r="AD97" s="44" t="str">
        <f>_xll.BDP($C97&amp;" CORP",AD$6)</f>
        <v>OI</v>
      </c>
      <c r="AE97" s="44" t="e">
        <f>_xll.BDP($AC97&amp;" EQUITY",AE$5)/1000000</f>
        <v>#VALUE!</v>
      </c>
      <c r="AF97" s="44">
        <f>_xll.BDP($AD97&amp;" EQUITY",AF$5)/1000000</f>
        <v>4248.89990234375</v>
      </c>
      <c r="AG97" s="2">
        <f t="shared" si="154"/>
        <v>4248.89990234375</v>
      </c>
      <c r="AH97" s="102">
        <v>5.0000000000000001E-3</v>
      </c>
      <c r="AI97" s="102">
        <f>SUMIF('462'!$B:$B,$E97,'462'!$K:$K)/100</f>
        <v>0</v>
      </c>
      <c r="AJ97" s="92">
        <f t="shared" si="145"/>
        <v>5.0000000000000001E-3</v>
      </c>
      <c r="AK97" s="13">
        <f t="shared" si="155"/>
        <v>0</v>
      </c>
      <c r="AL97" s="13">
        <f t="shared" si="189"/>
        <v>0</v>
      </c>
      <c r="AM97" s="13">
        <f t="shared" si="189"/>
        <v>0</v>
      </c>
      <c r="AN97" s="13">
        <f t="shared" si="189"/>
        <v>0</v>
      </c>
      <c r="AO97" s="13">
        <f t="shared" si="189"/>
        <v>0</v>
      </c>
      <c r="AP97" s="13">
        <f t="shared" si="189"/>
        <v>0</v>
      </c>
      <c r="AQ97" s="13">
        <f t="shared" si="189"/>
        <v>4.8443984775894816E-3</v>
      </c>
      <c r="AR97" s="13">
        <f t="shared" si="189"/>
        <v>0</v>
      </c>
      <c r="AS97" s="13">
        <f t="shared" si="189"/>
        <v>0</v>
      </c>
      <c r="AT97" s="13">
        <f t="shared" si="189"/>
        <v>0</v>
      </c>
      <c r="AU97" s="13">
        <f t="shared" si="156"/>
        <v>0</v>
      </c>
      <c r="AV97" s="12">
        <f t="shared" si="157"/>
        <v>0</v>
      </c>
      <c r="AW97" s="47"/>
      <c r="AX97" s="13">
        <f t="shared" si="190"/>
        <v>0</v>
      </c>
      <c r="AY97" s="13">
        <f t="shared" si="190"/>
        <v>0</v>
      </c>
      <c r="AZ97" s="13">
        <f t="shared" si="190"/>
        <v>0</v>
      </c>
      <c r="BA97" s="13">
        <f t="shared" si="190"/>
        <v>0</v>
      </c>
      <c r="BB97" s="13">
        <f t="shared" si="190"/>
        <v>0</v>
      </c>
      <c r="BC97" s="13">
        <f t="shared" si="190"/>
        <v>4.8443984775894816E-3</v>
      </c>
      <c r="BD97" s="13">
        <f t="shared" si="190"/>
        <v>0</v>
      </c>
      <c r="BE97" s="13">
        <f t="shared" si="190"/>
        <v>0</v>
      </c>
      <c r="BF97" s="13">
        <f t="shared" si="190"/>
        <v>0</v>
      </c>
      <c r="BG97" s="13">
        <f t="shared" si="190"/>
        <v>0</v>
      </c>
      <c r="BH97" s="13">
        <f t="shared" si="158"/>
        <v>0</v>
      </c>
      <c r="BI97" s="12">
        <f t="shared" si="159"/>
        <v>0</v>
      </c>
      <c r="BK97" s="1">
        <f t="shared" si="160"/>
        <v>0</v>
      </c>
      <c r="BL97" s="1">
        <f t="shared" ref="BL97:BU97" si="198">IF(AND($P97&gt;BK$6,$P97&lt;=BL$6),$AA97,0)</f>
        <v>4.8443984775894816E-3</v>
      </c>
      <c r="BM97" s="1">
        <f t="shared" si="198"/>
        <v>0</v>
      </c>
      <c r="BN97" s="1">
        <f t="shared" si="198"/>
        <v>0</v>
      </c>
      <c r="BO97" s="1">
        <f t="shared" si="198"/>
        <v>0</v>
      </c>
      <c r="BP97" s="1">
        <f t="shared" si="198"/>
        <v>0</v>
      </c>
      <c r="BQ97" s="1">
        <f t="shared" si="198"/>
        <v>0</v>
      </c>
      <c r="BR97" s="1">
        <f t="shared" si="198"/>
        <v>0</v>
      </c>
      <c r="BS97" s="1">
        <f t="shared" si="198"/>
        <v>0</v>
      </c>
      <c r="BT97" s="1">
        <f t="shared" si="198"/>
        <v>0</v>
      </c>
      <c r="BU97" s="1">
        <f t="shared" si="198"/>
        <v>0</v>
      </c>
    </row>
    <row r="98" spans="1:73" x14ac:dyDescent="0.2">
      <c r="A98" s="65">
        <v>87</v>
      </c>
      <c r="B98" s="2">
        <f t="shared" si="194"/>
        <v>650</v>
      </c>
      <c r="C98" s="1" t="s">
        <v>192</v>
      </c>
      <c r="D98" s="1">
        <v>650000</v>
      </c>
      <c r="E98" s="1" t="str">
        <f>_xll.BDP($C98&amp;" CORP",E$6)</f>
        <v>PCS</v>
      </c>
      <c r="F98" s="1" t="str">
        <f>_xll.BDP($C98&amp;" CORP",F$6)</f>
        <v>METROPCS WIRELESS INC</v>
      </c>
      <c r="G98" s="1" t="str">
        <f>_xll.BDP($C98&amp;" CORP",G$6)</f>
        <v>USD</v>
      </c>
      <c r="H98" s="1" t="str">
        <f>_xll.BDP($C98&amp;" CORP",H$5)</f>
        <v>US</v>
      </c>
      <c r="I98" s="5">
        <f>_xll.BDP($C98&amp;" CORP",I$6)</f>
        <v>6.625</v>
      </c>
      <c r="J98" s="6" t="str">
        <f>_xll.BDP($C98&amp;" CORP",J$6)</f>
        <v>11/15/2020</v>
      </c>
      <c r="K98" s="7" t="str">
        <f>_xll.BDP($C98&amp;" CORP",K$5)</f>
        <v>Ba3</v>
      </c>
      <c r="L98" s="7" t="str">
        <f>_xll.BDP($C98&amp;" CORP",L$5)</f>
        <v>B</v>
      </c>
      <c r="M98" s="7" t="str">
        <f>IF(ISNA(_xll.BDP($C98&amp;" CORP",M$5)),"",_xll.BDP($C98&amp;" CORP",M$5))</f>
        <v>#N/A N/A</v>
      </c>
      <c r="N98" s="44">
        <f t="shared" si="148"/>
        <v>4344.7109375</v>
      </c>
      <c r="O98" s="49">
        <f>_xll.BDP($C98&amp;" CORP",O$5)</f>
        <v>108.05500000000001</v>
      </c>
      <c r="P98" s="13">
        <f>_xll.BDP($C98&amp;" CORP",P$5,"PX_BID",$O98)/100</f>
        <v>4.4749880999999998E-2</v>
      </c>
      <c r="Q98" s="2">
        <f>_xll.BDP($C98&amp;" CORP",Q$5,"PX_BID",$O98)</f>
        <v>421.01263427734375</v>
      </c>
      <c r="R98" s="12">
        <f>_xll.BDP($C98&amp;" CORP",R$5,"PX_BID",$O98)</f>
        <v>2.2658492791969924</v>
      </c>
      <c r="S98" s="12">
        <f>_xll.BDP($C98&amp;" CORP",S$5,"PX_BID",$O98)</f>
        <v>-1.3116026170369481</v>
      </c>
      <c r="T98" s="12">
        <f>_xll.BDP($C98&amp;" CORP",T$5,"PX_BID",$O98)</f>
        <v>6.5810166975175555E-2</v>
      </c>
      <c r="U98" s="6" t="str">
        <f>_xll.BDP($C98&amp;" CORP",U$5)</f>
        <v>11/15/2015</v>
      </c>
      <c r="V98" s="6">
        <f>_xll.BDP($C98&amp;" CORP",V$5)</f>
        <v>103.313</v>
      </c>
      <c r="W98" s="45">
        <f>_xll.BDP($C98&amp;" CORP",W$6)</f>
        <v>3.09166667</v>
      </c>
      <c r="X98" s="45">
        <f t="shared" si="149"/>
        <v>111.14666667</v>
      </c>
      <c r="Y98" s="45">
        <f t="shared" si="150"/>
        <v>1</v>
      </c>
      <c r="Z98" s="9">
        <f t="shared" si="151"/>
        <v>722453.33335500001</v>
      </c>
      <c r="AA98" s="46">
        <f t="shared" si="152"/>
        <v>7.0544096234528304E-3</v>
      </c>
      <c r="AB98" s="12">
        <f t="shared" si="153"/>
        <v>1.5984228960460922E-2</v>
      </c>
      <c r="AC98" s="44" t="str">
        <f>_xll.BDP($C98&amp;" CORP",AC$5)</f>
        <v>PCS     US</v>
      </c>
      <c r="AD98" s="44" t="str">
        <f>_xll.BDP($C98&amp;" CORP",AD$6)</f>
        <v>PCS</v>
      </c>
      <c r="AE98" s="44">
        <f>_xll.BDP($AC98&amp;" EQUITY",AE$5)/1000000</f>
        <v>4344.7109375</v>
      </c>
      <c r="AF98" s="44">
        <f>_xll.BDP($AD98&amp;" EQUITY",AF$5)/1000000</f>
        <v>4344.7109375</v>
      </c>
      <c r="AG98" s="2">
        <f t="shared" si="154"/>
        <v>4344.7109375</v>
      </c>
      <c r="AH98" s="102">
        <v>5.0000000000000001E-3</v>
      </c>
      <c r="AI98" s="102">
        <f>SUMIF('462'!$B:$B,$E98,'462'!$K:$K)/100</f>
        <v>5.6361099999999997E-3</v>
      </c>
      <c r="AJ98" s="92">
        <f t="shared" si="145"/>
        <v>-6.3610999999999963E-4</v>
      </c>
      <c r="AK98" s="13">
        <f t="shared" si="155"/>
        <v>0</v>
      </c>
      <c r="AL98" s="13">
        <f t="shared" si="189"/>
        <v>0</v>
      </c>
      <c r="AM98" s="13">
        <f t="shared" si="189"/>
        <v>0</v>
      </c>
      <c r="AN98" s="13">
        <f t="shared" si="189"/>
        <v>0</v>
      </c>
      <c r="AO98" s="13">
        <f t="shared" si="189"/>
        <v>0</v>
      </c>
      <c r="AP98" s="13">
        <f t="shared" si="189"/>
        <v>0</v>
      </c>
      <c r="AQ98" s="13">
        <f t="shared" si="189"/>
        <v>7.0544096234528304E-3</v>
      </c>
      <c r="AR98" s="13">
        <f t="shared" si="189"/>
        <v>0</v>
      </c>
      <c r="AS98" s="13">
        <f t="shared" si="189"/>
        <v>0</v>
      </c>
      <c r="AT98" s="13">
        <f t="shared" si="189"/>
        <v>0</v>
      </c>
      <c r="AU98" s="13">
        <f t="shared" si="156"/>
        <v>0</v>
      </c>
      <c r="AV98" s="12">
        <f t="shared" si="157"/>
        <v>0</v>
      </c>
      <c r="AW98" s="47"/>
      <c r="AX98" s="13">
        <f t="shared" si="190"/>
        <v>0</v>
      </c>
      <c r="AY98" s="13">
        <f t="shared" si="190"/>
        <v>0</v>
      </c>
      <c r="AZ98" s="13">
        <f t="shared" si="190"/>
        <v>0</v>
      </c>
      <c r="BA98" s="13">
        <f t="shared" si="190"/>
        <v>0</v>
      </c>
      <c r="BB98" s="13">
        <f t="shared" si="190"/>
        <v>0</v>
      </c>
      <c r="BC98" s="13">
        <f t="shared" si="190"/>
        <v>0</v>
      </c>
      <c r="BD98" s="13">
        <f t="shared" si="190"/>
        <v>0</v>
      </c>
      <c r="BE98" s="13">
        <f t="shared" si="190"/>
        <v>0</v>
      </c>
      <c r="BF98" s="13">
        <f t="shared" si="190"/>
        <v>7.0544096234528304E-3</v>
      </c>
      <c r="BG98" s="13">
        <f t="shared" si="190"/>
        <v>0</v>
      </c>
      <c r="BH98" s="13">
        <f t="shared" si="158"/>
        <v>0</v>
      </c>
      <c r="BI98" s="12">
        <f t="shared" si="159"/>
        <v>0</v>
      </c>
      <c r="BK98" s="1">
        <f t="shared" si="160"/>
        <v>0</v>
      </c>
      <c r="BL98" s="1">
        <f t="shared" ref="BL98:BU98" si="199">IF(AND($P98&gt;BK$6,$P98&lt;=BL$6),$AA98,0)</f>
        <v>0</v>
      </c>
      <c r="BM98" s="1">
        <f t="shared" si="199"/>
        <v>0</v>
      </c>
      <c r="BN98" s="1">
        <f t="shared" si="199"/>
        <v>7.0544096234528304E-3</v>
      </c>
      <c r="BO98" s="1">
        <f t="shared" si="199"/>
        <v>0</v>
      </c>
      <c r="BP98" s="1">
        <f t="shared" si="199"/>
        <v>0</v>
      </c>
      <c r="BQ98" s="1">
        <f t="shared" si="199"/>
        <v>0</v>
      </c>
      <c r="BR98" s="1">
        <f t="shared" si="199"/>
        <v>0</v>
      </c>
      <c r="BS98" s="1">
        <f t="shared" si="199"/>
        <v>0</v>
      </c>
      <c r="BT98" s="1">
        <f t="shared" si="199"/>
        <v>0</v>
      </c>
      <c r="BU98" s="1">
        <f t="shared" si="199"/>
        <v>0</v>
      </c>
    </row>
    <row r="99" spans="1:73" x14ac:dyDescent="0.2">
      <c r="A99" s="65">
        <v>88</v>
      </c>
      <c r="B99" s="2">
        <f t="shared" si="194"/>
        <v>500</v>
      </c>
      <c r="C99" s="50" t="s">
        <v>193</v>
      </c>
      <c r="D99" s="1">
        <v>500000</v>
      </c>
      <c r="E99" s="1" t="str">
        <f>_xll.BDP($C99&amp;" CORP",E$6)</f>
        <v>PDCN</v>
      </c>
      <c r="F99" s="1" t="str">
        <f>_xll.BDP($C99&amp;" CORP",F$6)</f>
        <v>PRECISION DRILLING CORP</v>
      </c>
      <c r="G99" s="1" t="str">
        <f>_xll.BDP($C99&amp;" CORP",G$6)</f>
        <v>USD</v>
      </c>
      <c r="H99" s="1" t="str">
        <f>_xll.BDP($C99&amp;" CORP",H$5)</f>
        <v>CA</v>
      </c>
      <c r="I99" s="5">
        <f>_xll.BDP($C99&amp;" CORP",I$6)</f>
        <v>6.625</v>
      </c>
      <c r="J99" s="6" t="str">
        <f>_xll.BDP($C99&amp;" CORP",J$6)</f>
        <v>11/15/2020</v>
      </c>
      <c r="K99" s="7" t="str">
        <f>_xll.BDP($C99&amp;" CORP",K$5)</f>
        <v>Ba1</v>
      </c>
      <c r="L99" s="7" t="str">
        <f>_xll.BDP($C99&amp;" CORP",L$5)</f>
        <v>BB</v>
      </c>
      <c r="M99" s="7" t="str">
        <f>IF(ISNA(_xll.BDP($C99&amp;" CORP",M$5)),"",_xll.BDP($C99&amp;" CORP",M$5))</f>
        <v>#N/A N/A</v>
      </c>
      <c r="N99" s="44">
        <f t="shared" si="148"/>
        <v>2259.022705078125</v>
      </c>
      <c r="O99" s="49">
        <f>_xll.BDP($C99&amp;" CORP",O$5)</f>
        <v>106.625</v>
      </c>
      <c r="P99" s="13">
        <f>_xll.BDP($C99&amp;" CORP",P$5,"PX_BID",$O99)/100</f>
        <v>5.0475350000000002E-2</v>
      </c>
      <c r="Q99" s="2">
        <f>_xll.BDP($C99&amp;" CORP",Q$5,"PX_BID",$O99)</f>
        <v>478.267333984375</v>
      </c>
      <c r="R99" s="12">
        <f>_xll.BDP($C99&amp;" CORP",R$5,"PX_BID",$O99)</f>
        <v>2.2575817412892336</v>
      </c>
      <c r="S99" s="12">
        <f>_xll.BDP($C99&amp;" CORP",S$5,"PX_BID",$O99)</f>
        <v>-1.2020678405706784</v>
      </c>
      <c r="T99" s="12">
        <f>_xll.BDP($C99&amp;" CORP",T$5,"PX_BID",$O99)</f>
        <v>6.5377263104012096E-2</v>
      </c>
      <c r="U99" s="6" t="str">
        <f>_xll.BDP($C99&amp;" CORP",U$5)</f>
        <v>11/15/2015</v>
      </c>
      <c r="V99" s="6">
        <f>_xll.BDP($C99&amp;" CORP",V$5)</f>
        <v>103.313</v>
      </c>
      <c r="W99" s="45">
        <f>_xll.BDP($C99&amp;" CORP",W$6)</f>
        <v>3.09166667</v>
      </c>
      <c r="X99" s="45">
        <f t="shared" si="149"/>
        <v>109.71666667</v>
      </c>
      <c r="Y99" s="45">
        <f t="shared" si="150"/>
        <v>1</v>
      </c>
      <c r="Z99" s="9">
        <f t="shared" si="151"/>
        <v>548583.33334999997</v>
      </c>
      <c r="AA99" s="46">
        <f t="shared" si="152"/>
        <v>5.3566526270679687E-3</v>
      </c>
      <c r="AB99" s="12">
        <f t="shared" si="153"/>
        <v>1.2093081165297653E-2</v>
      </c>
      <c r="AC99" s="44" t="str">
        <f>_xll.BDP($C99&amp;" CORP",AC$5)</f>
        <v>PD      CN</v>
      </c>
      <c r="AD99" s="44" t="str">
        <f>_xll.BDP($C99&amp;" CORP",AD$6)</f>
        <v>PDCN</v>
      </c>
      <c r="AE99" s="44">
        <f>_xll.BDP($AC99&amp;" EQUITY",AE$5)/1000000</f>
        <v>2259.022705078125</v>
      </c>
      <c r="AF99" s="44" t="e">
        <f>_xll.BDP($AD99&amp;" EQUITY",AF$5)/1000000</f>
        <v>#VALUE!</v>
      </c>
      <c r="AG99" s="2">
        <f t="shared" si="154"/>
        <v>2259.022705078125</v>
      </c>
      <c r="AH99" s="102">
        <v>6.4999999999999997E-3</v>
      </c>
      <c r="AI99" s="102">
        <f>SUMIF('462'!$B:$B,$E99,'462'!$K:$K)/100</f>
        <v>0</v>
      </c>
      <c r="AJ99" s="92">
        <f t="shared" si="145"/>
        <v>6.4999999999999997E-3</v>
      </c>
      <c r="AK99" s="13">
        <f t="shared" si="155"/>
        <v>0</v>
      </c>
      <c r="AL99" s="13">
        <f t="shared" si="189"/>
        <v>0</v>
      </c>
      <c r="AM99" s="13">
        <f t="shared" si="189"/>
        <v>0</v>
      </c>
      <c r="AN99" s="13">
        <f t="shared" si="189"/>
        <v>0</v>
      </c>
      <c r="AO99" s="13">
        <f t="shared" si="189"/>
        <v>5.3566526270679687E-3</v>
      </c>
      <c r="AP99" s="13">
        <f t="shared" si="189"/>
        <v>0</v>
      </c>
      <c r="AQ99" s="13">
        <f t="shared" si="189"/>
        <v>0</v>
      </c>
      <c r="AR99" s="13">
        <f t="shared" si="189"/>
        <v>0</v>
      </c>
      <c r="AS99" s="13">
        <f t="shared" si="189"/>
        <v>0</v>
      </c>
      <c r="AT99" s="13">
        <f t="shared" si="189"/>
        <v>0</v>
      </c>
      <c r="AU99" s="13">
        <f t="shared" si="156"/>
        <v>0</v>
      </c>
      <c r="AV99" s="12">
        <f t="shared" si="157"/>
        <v>0</v>
      </c>
      <c r="AW99" s="47"/>
      <c r="AX99" s="13">
        <f t="shared" si="190"/>
        <v>0</v>
      </c>
      <c r="AY99" s="13">
        <f t="shared" si="190"/>
        <v>0</v>
      </c>
      <c r="AZ99" s="13">
        <f t="shared" si="190"/>
        <v>0</v>
      </c>
      <c r="BA99" s="13">
        <f t="shared" si="190"/>
        <v>0</v>
      </c>
      <c r="BB99" s="13">
        <f t="shared" si="190"/>
        <v>0</v>
      </c>
      <c r="BC99" s="13">
        <f t="shared" si="190"/>
        <v>5.3566526270679687E-3</v>
      </c>
      <c r="BD99" s="13">
        <f t="shared" si="190"/>
        <v>0</v>
      </c>
      <c r="BE99" s="13">
        <f t="shared" si="190"/>
        <v>0</v>
      </c>
      <c r="BF99" s="13">
        <f t="shared" si="190"/>
        <v>0</v>
      </c>
      <c r="BG99" s="13">
        <f t="shared" si="190"/>
        <v>0</v>
      </c>
      <c r="BH99" s="13">
        <f t="shared" si="158"/>
        <v>0</v>
      </c>
      <c r="BI99" s="12">
        <f t="shared" si="159"/>
        <v>0</v>
      </c>
      <c r="BK99" s="1">
        <f t="shared" si="160"/>
        <v>0</v>
      </c>
      <c r="BL99" s="1">
        <f t="shared" ref="BL99:BU99" si="200">IF(AND($P99&gt;BK$6,$P99&lt;=BL$6),$AA99,0)</f>
        <v>0</v>
      </c>
      <c r="BM99" s="1">
        <f t="shared" si="200"/>
        <v>0</v>
      </c>
      <c r="BN99" s="1">
        <f t="shared" si="200"/>
        <v>0</v>
      </c>
      <c r="BO99" s="1">
        <f t="shared" si="200"/>
        <v>5.3566526270679687E-3</v>
      </c>
      <c r="BP99" s="1">
        <f t="shared" si="200"/>
        <v>0</v>
      </c>
      <c r="BQ99" s="1">
        <f t="shared" si="200"/>
        <v>0</v>
      </c>
      <c r="BR99" s="1">
        <f t="shared" si="200"/>
        <v>0</v>
      </c>
      <c r="BS99" s="1">
        <f t="shared" si="200"/>
        <v>0</v>
      </c>
      <c r="BT99" s="1">
        <f t="shared" si="200"/>
        <v>0</v>
      </c>
      <c r="BU99" s="1">
        <f t="shared" si="200"/>
        <v>0</v>
      </c>
    </row>
    <row r="100" spans="1:73" x14ac:dyDescent="0.2">
      <c r="A100" s="65">
        <v>89</v>
      </c>
      <c r="B100" s="2">
        <f t="shared" si="194"/>
        <v>900</v>
      </c>
      <c r="C100" s="50" t="s">
        <v>196</v>
      </c>
      <c r="D100" s="1">
        <v>900000</v>
      </c>
      <c r="E100" s="1" t="str">
        <f>_xll.BDP($C100&amp;" CORP",E$6)</f>
        <v>PNK</v>
      </c>
      <c r="F100" s="1" t="str">
        <f>_xll.BDP($C100&amp;" CORP",F$6)</f>
        <v>PINNACLE ENTERTAINMENT</v>
      </c>
      <c r="G100" s="1" t="str">
        <f>_xll.BDP($C100&amp;" CORP",G$6)</f>
        <v>USD</v>
      </c>
      <c r="H100" s="1" t="str">
        <f>_xll.BDP($C100&amp;" CORP",H$5)</f>
        <v>US</v>
      </c>
      <c r="I100" s="5">
        <f>_xll.BDP($C100&amp;" CORP",I$6)</f>
        <v>8.75</v>
      </c>
      <c r="J100" s="6" t="str">
        <f>_xll.BDP($C100&amp;" CORP",J$6)</f>
        <v>5/15/2020</v>
      </c>
      <c r="K100" s="7" t="str">
        <f>_xll.BDP($C100&amp;" CORP",K$5)</f>
        <v>B3</v>
      </c>
      <c r="L100" s="7" t="str">
        <f>_xll.BDP($C100&amp;" CORP",L$5)</f>
        <v>B</v>
      </c>
      <c r="M100" s="7" t="str">
        <f>IF(ISNA(_xll.BDP($C100&amp;" CORP",M$5)),"",_xll.BDP($C100&amp;" CORP",M$5))</f>
        <v>B-</v>
      </c>
      <c r="N100" s="44">
        <f t="shared" si="148"/>
        <v>1106.33544921875</v>
      </c>
      <c r="O100" s="49">
        <f>_xll.BDP($C100&amp;" CORP",O$5)</f>
        <v>110.125</v>
      </c>
      <c r="P100" s="13">
        <f>_xll.BDP($C100&amp;" CORP",P$5,"PX_BID",$O100)/100</f>
        <v>5.4813263000000001E-2</v>
      </c>
      <c r="Q100" s="2">
        <f>_xll.BDP($C100&amp;" CORP",Q$5,"PX_BID",$O100)</f>
        <v>526.6005859375</v>
      </c>
      <c r="R100" s="12">
        <f>_xll.BDP($C100&amp;" CORP",R$5,"PX_BID",$O100)</f>
        <v>1.7979004237027281</v>
      </c>
      <c r="S100" s="12">
        <f>_xll.BDP($C100&amp;" CORP",S$5,"PX_BID",$O100)</f>
        <v>-1.3547745800720374</v>
      </c>
      <c r="T100" s="12">
        <f>_xll.BDP($C100&amp;" CORP",T$5,"PX_BID",$O100)</f>
        <v>4.3414888810509575E-2</v>
      </c>
      <c r="U100" s="6" t="str">
        <f>_xll.BDP($C100&amp;" CORP",U$5)</f>
        <v>5/15/2015</v>
      </c>
      <c r="V100" s="6">
        <f>_xll.BDP($C100&amp;" CORP",V$5)</f>
        <v>104.37500000000001</v>
      </c>
      <c r="W100" s="45">
        <f>_xll.BDP($C100&amp;" CORP",W$6)</f>
        <v>4.0833333300000003</v>
      </c>
      <c r="X100" s="45">
        <f t="shared" si="149"/>
        <v>114.20833333</v>
      </c>
      <c r="Y100" s="45">
        <f t="shared" si="150"/>
        <v>1</v>
      </c>
      <c r="Z100" s="9">
        <f t="shared" si="151"/>
        <v>1027874.99997</v>
      </c>
      <c r="AA100" s="46">
        <f t="shared" si="152"/>
        <v>1.0036705426801478E-2</v>
      </c>
      <c r="AB100" s="12">
        <f t="shared" si="153"/>
        <v>1.8044996939425847E-2</v>
      </c>
      <c r="AC100" s="44" t="str">
        <f>_xll.BDP($C100&amp;" CORP",AC$5)</f>
        <v>PNK     US</v>
      </c>
      <c r="AD100" s="44" t="str">
        <f>_xll.BDP($C100&amp;" CORP",AD$6)</f>
        <v>PNK</v>
      </c>
      <c r="AE100" s="44">
        <f>_xll.BDP($AC100&amp;" EQUITY",AE$5)/1000000</f>
        <v>1106.33544921875</v>
      </c>
      <c r="AF100" s="44">
        <f>_xll.BDP($AD100&amp;" EQUITY",AF$5)/1000000</f>
        <v>1106.33544921875</v>
      </c>
      <c r="AG100" s="2">
        <f t="shared" si="154"/>
        <v>1106.33544921875</v>
      </c>
      <c r="AH100" s="102">
        <v>7.4999999999999997E-3</v>
      </c>
      <c r="AI100" s="102">
        <f>SUMIF('462'!$B:$B,$E100,'462'!$K:$K)/100</f>
        <v>7.2658999999999996E-3</v>
      </c>
      <c r="AJ100" s="92">
        <f t="shared" si="145"/>
        <v>2.3410000000000011E-4</v>
      </c>
      <c r="AK100" s="13">
        <f t="shared" si="155"/>
        <v>0</v>
      </c>
      <c r="AL100" s="13">
        <f t="shared" si="189"/>
        <v>0</v>
      </c>
      <c r="AM100" s="13">
        <f t="shared" si="189"/>
        <v>0</v>
      </c>
      <c r="AN100" s="13">
        <f t="shared" si="189"/>
        <v>0</v>
      </c>
      <c r="AO100" s="13">
        <f t="shared" si="189"/>
        <v>0</v>
      </c>
      <c r="AP100" s="13">
        <f t="shared" si="189"/>
        <v>0</v>
      </c>
      <c r="AQ100" s="13">
        <f t="shared" si="189"/>
        <v>0</v>
      </c>
      <c r="AR100" s="13">
        <f t="shared" si="189"/>
        <v>0</v>
      </c>
      <c r="AS100" s="13">
        <f t="shared" si="189"/>
        <v>0</v>
      </c>
      <c r="AT100" s="13">
        <f t="shared" si="189"/>
        <v>1.0036705426801478E-2</v>
      </c>
      <c r="AU100" s="13">
        <f t="shared" si="156"/>
        <v>0</v>
      </c>
      <c r="AV100" s="12">
        <f t="shared" si="157"/>
        <v>0</v>
      </c>
      <c r="AW100" s="47"/>
      <c r="AX100" s="13">
        <f t="shared" si="190"/>
        <v>0</v>
      </c>
      <c r="AY100" s="13">
        <f t="shared" si="190"/>
        <v>0</v>
      </c>
      <c r="AZ100" s="13">
        <f t="shared" si="190"/>
        <v>0</v>
      </c>
      <c r="BA100" s="13">
        <f t="shared" si="190"/>
        <v>0</v>
      </c>
      <c r="BB100" s="13">
        <f t="shared" si="190"/>
        <v>0</v>
      </c>
      <c r="BC100" s="13">
        <f t="shared" si="190"/>
        <v>0</v>
      </c>
      <c r="BD100" s="13">
        <f t="shared" si="190"/>
        <v>0</v>
      </c>
      <c r="BE100" s="13">
        <f t="shared" si="190"/>
        <v>0</v>
      </c>
      <c r="BF100" s="13">
        <f t="shared" si="190"/>
        <v>1.0036705426801478E-2</v>
      </c>
      <c r="BG100" s="13">
        <f t="shared" si="190"/>
        <v>0</v>
      </c>
      <c r="BH100" s="13">
        <f t="shared" si="158"/>
        <v>0</v>
      </c>
      <c r="BI100" s="12">
        <f t="shared" si="159"/>
        <v>0</v>
      </c>
      <c r="BK100" s="1">
        <f t="shared" si="160"/>
        <v>0</v>
      </c>
      <c r="BL100" s="1">
        <f t="shared" ref="BL100:BU100" si="201">IF(AND($P100&gt;BK$6,$P100&lt;=BL$6),$AA100,0)</f>
        <v>0</v>
      </c>
      <c r="BM100" s="1">
        <f t="shared" si="201"/>
        <v>0</v>
      </c>
      <c r="BN100" s="1">
        <f t="shared" si="201"/>
        <v>0</v>
      </c>
      <c r="BO100" s="1">
        <f t="shared" si="201"/>
        <v>1.0036705426801478E-2</v>
      </c>
      <c r="BP100" s="1">
        <f t="shared" si="201"/>
        <v>0</v>
      </c>
      <c r="BQ100" s="1">
        <f t="shared" si="201"/>
        <v>0</v>
      </c>
      <c r="BR100" s="1">
        <f t="shared" si="201"/>
        <v>0</v>
      </c>
      <c r="BS100" s="1">
        <f t="shared" si="201"/>
        <v>0</v>
      </c>
      <c r="BT100" s="1">
        <f t="shared" si="201"/>
        <v>0</v>
      </c>
      <c r="BU100" s="1">
        <f t="shared" si="201"/>
        <v>0</v>
      </c>
    </row>
    <row r="101" spans="1:73" x14ac:dyDescent="0.2">
      <c r="A101" s="65">
        <v>90</v>
      </c>
      <c r="B101" s="2">
        <f t="shared" si="194"/>
        <v>625</v>
      </c>
      <c r="C101" s="1" t="s">
        <v>6824</v>
      </c>
      <c r="D101" s="1">
        <v>625000</v>
      </c>
      <c r="E101" s="1" t="str">
        <f>_xll.BDP($C101&amp;" CORP",E$6)</f>
        <v>POST</v>
      </c>
      <c r="F101" s="1" t="str">
        <f>_xll.BDP($C101&amp;" CORP",F$6)</f>
        <v>POST HOLDINGS INC</v>
      </c>
      <c r="G101" s="1" t="str">
        <f>_xll.BDP($C101&amp;" CORP",G$6)</f>
        <v>USD</v>
      </c>
      <c r="H101" s="1" t="str">
        <f>_xll.BDP($C101&amp;" CORP",H$5)</f>
        <v>US</v>
      </c>
      <c r="I101" s="5">
        <f>_xll.BDP($C101&amp;" CORP",I$6)</f>
        <v>7.375</v>
      </c>
      <c r="J101" s="6" t="str">
        <f>_xll.BDP($C101&amp;" CORP",J$6)</f>
        <v>2/15/2022</v>
      </c>
      <c r="K101" s="7" t="str">
        <f>_xll.BDP($C101&amp;" CORP",K$5)</f>
        <v>B1</v>
      </c>
      <c r="L101" s="7" t="str">
        <f>_xll.BDP($C101&amp;" CORP",L$5)</f>
        <v>B+</v>
      </c>
      <c r="M101" s="7" t="str">
        <f>IF(ISNA(_xll.BDP($C101&amp;" CORP",M$5)),"",_xll.BDP($C101&amp;" CORP",M$5))</f>
        <v>#N/A N/A</v>
      </c>
      <c r="N101" s="44">
        <f t="shared" si="148"/>
        <v>1424.385498046875</v>
      </c>
      <c r="O101" s="49">
        <f>_xll.BDP($C101&amp;" CORP",O$5)</f>
        <v>111</v>
      </c>
      <c r="P101" s="13">
        <f>_xll.BDP($C101&amp;" CORP",P$5,"PX_BID",$O101)/100</f>
        <v>5.0389251000000003E-2</v>
      </c>
      <c r="Q101" s="2">
        <f>_xll.BDP($C101&amp;" CORP",Q$5,"PX_BID",$O101)</f>
        <v>458.6331787109375</v>
      </c>
      <c r="R101" s="12">
        <f>_xll.BDP($C101&amp;" CORP",R$5,"PX_BID",$O101)</f>
        <v>3.2704164196501702</v>
      </c>
      <c r="S101" s="12">
        <f>_xll.BDP($C101&amp;" CORP",S$5,"PX_BID",$O101)</f>
        <v>-0.53025610855328631</v>
      </c>
      <c r="T101" s="12">
        <f>_xll.BDP($C101&amp;" CORP",T$5,"PX_BID",$O101)</f>
        <v>0.13153440307650816</v>
      </c>
      <c r="U101" s="6" t="str">
        <f>_xll.BDP($C101&amp;" CORP",U$5)</f>
        <v>2/15/2017</v>
      </c>
      <c r="V101" s="6">
        <f>_xll.BDP($C101&amp;" CORP",V$5)</f>
        <v>103.688</v>
      </c>
      <c r="W101" s="45">
        <f>_xll.BDP($C101&amp;" CORP",W$6)</f>
        <v>1.59791667</v>
      </c>
      <c r="X101" s="45">
        <f t="shared" si="149"/>
        <v>112.59791667</v>
      </c>
      <c r="Y101" s="45">
        <f t="shared" si="150"/>
        <v>1</v>
      </c>
      <c r="Z101" s="9">
        <f t="shared" si="151"/>
        <v>703736.97918750008</v>
      </c>
      <c r="AA101" s="46">
        <f t="shared" si="152"/>
        <v>6.8716534191980644E-3</v>
      </c>
      <c r="AB101" s="12">
        <f t="shared" si="153"/>
        <v>2.2473168172290583E-2</v>
      </c>
      <c r="AC101" s="44" t="str">
        <f>_xll.BDP($C101&amp;" CORP",AC$5)</f>
        <v>POST    US</v>
      </c>
      <c r="AD101" s="44" t="str">
        <f>_xll.BDP($C101&amp;" CORP",AD$6)</f>
        <v>POST</v>
      </c>
      <c r="AE101" s="44">
        <f>_xll.BDP($AC101&amp;" EQUITY",AE$5)/1000000</f>
        <v>1424.385498046875</v>
      </c>
      <c r="AF101" s="44">
        <f>_xll.BDP($AD101&amp;" EQUITY",AF$5)/1000000</f>
        <v>1424.385498046875</v>
      </c>
      <c r="AG101" s="2">
        <f t="shared" si="154"/>
        <v>1424.385498046875</v>
      </c>
      <c r="AH101" s="102">
        <v>7.0000000000000001E-3</v>
      </c>
      <c r="AI101" s="102">
        <f>SUMIF('462'!$B:$B,$E101,'462'!$K:$K)/100</f>
        <v>6.0553199999999995E-3</v>
      </c>
      <c r="AJ101" s="92">
        <f t="shared" si="145"/>
        <v>9.4468000000000069E-4</v>
      </c>
      <c r="AK101" s="13">
        <f t="shared" si="155"/>
        <v>0</v>
      </c>
      <c r="AL101" s="13">
        <f t="shared" ref="AL101:AT110" si="202">IF($K101=AL$6,$AA101,0)</f>
        <v>0</v>
      </c>
      <c r="AM101" s="13">
        <f t="shared" si="202"/>
        <v>0</v>
      </c>
      <c r="AN101" s="13">
        <f t="shared" si="202"/>
        <v>0</v>
      </c>
      <c r="AO101" s="13">
        <f t="shared" si="202"/>
        <v>0</v>
      </c>
      <c r="AP101" s="13">
        <f t="shared" si="202"/>
        <v>0</v>
      </c>
      <c r="AQ101" s="13">
        <f t="shared" si="202"/>
        <v>0</v>
      </c>
      <c r="AR101" s="13">
        <f t="shared" si="202"/>
        <v>6.8716534191980644E-3</v>
      </c>
      <c r="AS101" s="13">
        <f t="shared" si="202"/>
        <v>0</v>
      </c>
      <c r="AT101" s="13">
        <f t="shared" si="202"/>
        <v>0</v>
      </c>
      <c r="AU101" s="13">
        <f t="shared" si="156"/>
        <v>0</v>
      </c>
      <c r="AV101" s="12">
        <f t="shared" si="157"/>
        <v>0</v>
      </c>
      <c r="AX101" s="13">
        <f t="shared" ref="AX101:BG110" si="203">IF($L101=AX$6,$AA101,0)</f>
        <v>0</v>
      </c>
      <c r="AY101" s="13">
        <f t="shared" si="203"/>
        <v>0</v>
      </c>
      <c r="AZ101" s="13">
        <f t="shared" si="203"/>
        <v>0</v>
      </c>
      <c r="BA101" s="13">
        <f t="shared" si="203"/>
        <v>0</v>
      </c>
      <c r="BB101" s="13">
        <f t="shared" si="203"/>
        <v>0</v>
      </c>
      <c r="BC101" s="13">
        <f t="shared" si="203"/>
        <v>0</v>
      </c>
      <c r="BD101" s="13">
        <f t="shared" si="203"/>
        <v>0</v>
      </c>
      <c r="BE101" s="13">
        <f t="shared" si="203"/>
        <v>6.8716534191980644E-3</v>
      </c>
      <c r="BF101" s="13">
        <f t="shared" si="203"/>
        <v>0</v>
      </c>
      <c r="BG101" s="13">
        <f t="shared" si="203"/>
        <v>0</v>
      </c>
      <c r="BH101" s="13">
        <f t="shared" si="158"/>
        <v>0</v>
      </c>
      <c r="BI101" s="12">
        <f t="shared" si="159"/>
        <v>0</v>
      </c>
      <c r="BK101" s="1">
        <f t="shared" si="160"/>
        <v>0</v>
      </c>
      <c r="BL101" s="1">
        <f t="shared" ref="BL101:BU101" si="204">IF(AND($P101&gt;BK$6,$P101&lt;=BL$6),$AA101,0)</f>
        <v>0</v>
      </c>
      <c r="BM101" s="1">
        <f t="shared" si="204"/>
        <v>0</v>
      </c>
      <c r="BN101" s="1">
        <f t="shared" si="204"/>
        <v>0</v>
      </c>
      <c r="BO101" s="1">
        <f t="shared" si="204"/>
        <v>6.8716534191980644E-3</v>
      </c>
      <c r="BP101" s="1">
        <f t="shared" si="204"/>
        <v>0</v>
      </c>
      <c r="BQ101" s="1">
        <f t="shared" si="204"/>
        <v>0</v>
      </c>
      <c r="BR101" s="1">
        <f t="shared" si="204"/>
        <v>0</v>
      </c>
      <c r="BS101" s="1">
        <f t="shared" si="204"/>
        <v>0</v>
      </c>
      <c r="BT101" s="1">
        <f t="shared" si="204"/>
        <v>0</v>
      </c>
      <c r="BU101" s="1">
        <f t="shared" si="204"/>
        <v>0</v>
      </c>
    </row>
    <row r="102" spans="1:73" x14ac:dyDescent="0.2">
      <c r="A102" s="65">
        <v>91</v>
      </c>
      <c r="B102" s="2">
        <v>1000</v>
      </c>
      <c r="C102" s="1" t="s">
        <v>199</v>
      </c>
      <c r="D102" s="1">
        <v>450000</v>
      </c>
      <c r="E102" s="1" t="str">
        <f>_xll.BDP($C102&amp;" CORP",E$6)</f>
        <v>PXP</v>
      </c>
      <c r="F102" s="1" t="str">
        <f>_xll.BDP($C102&amp;" CORP",F$6)</f>
        <v>PLAINS EXPLORATION &amp; PRO</v>
      </c>
      <c r="G102" s="1" t="str">
        <f>_xll.BDP($C102&amp;" CORP",G$6)</f>
        <v>USD</v>
      </c>
      <c r="H102" s="1" t="str">
        <f>_xll.BDP($C102&amp;" CORP",H$5)</f>
        <v>US</v>
      </c>
      <c r="I102" s="5">
        <f>_xll.BDP($C102&amp;" CORP",I$6)</f>
        <v>6.75</v>
      </c>
      <c r="J102" s="6" t="str">
        <f>_xll.BDP($C102&amp;" CORP",J$6)</f>
        <v>2/1/2022</v>
      </c>
      <c r="K102" s="7" t="str">
        <f>_xll.BDP($C102&amp;" CORP",K$5)</f>
        <v>B1</v>
      </c>
      <c r="L102" s="7" t="str">
        <f>_xll.BDP($C102&amp;" CORP",L$5)</f>
        <v>B</v>
      </c>
      <c r="M102" s="7" t="str">
        <f>IF(ISNA(_xll.BDP($C102&amp;" CORP",M$5)),"",_xll.BDP($C102&amp;" CORP",M$5))</f>
        <v>#N/A N/A</v>
      </c>
      <c r="N102" s="44">
        <f t="shared" si="148"/>
        <v>5752.10986328125</v>
      </c>
      <c r="O102" s="49">
        <f>_xll.BDP($C102&amp;" CORP",O$5)</f>
        <v>112.5</v>
      </c>
      <c r="P102" s="13">
        <f>_xll.BDP($C102&amp;" CORP",P$5,"PX_BID",$O102)/100</f>
        <v>3.9672288E-2</v>
      </c>
      <c r="Q102" s="2">
        <f>_xll.BDP($C102&amp;" CORP",Q$5,"PX_BID",$O102)</f>
        <v>352.13522338867187</v>
      </c>
      <c r="R102" s="12">
        <f>_xll.BDP($C102&amp;" CORP",R$5,"PX_BID",$O102)</f>
        <v>3.2851323949135782</v>
      </c>
      <c r="S102" s="12">
        <f>_xll.BDP($C102&amp;" CORP",S$5,"PX_BID",$O102)</f>
        <v>-0.63897174276737845</v>
      </c>
      <c r="T102" s="12">
        <f>_xll.BDP($C102&amp;" CORP",T$5,"PX_BID",$O102)</f>
        <v>0.13211809313508099</v>
      </c>
      <c r="U102" s="6" t="str">
        <f>_xll.BDP($C102&amp;" CORP",U$5)</f>
        <v>2/1/2017</v>
      </c>
      <c r="V102" s="6">
        <f>_xll.BDP($C102&amp;" CORP",V$5)</f>
        <v>103.37500000000001</v>
      </c>
      <c r="W102" s="45">
        <f>_xll.BDP($C102&amp;" CORP",W$6)</f>
        <v>1.7250000000000001</v>
      </c>
      <c r="X102" s="45">
        <f t="shared" si="149"/>
        <v>114.22499999999999</v>
      </c>
      <c r="Y102" s="45">
        <f t="shared" si="150"/>
        <v>1</v>
      </c>
      <c r="Z102" s="9">
        <f t="shared" si="151"/>
        <v>1142250</v>
      </c>
      <c r="AA102" s="46">
        <f t="shared" si="152"/>
        <v>1.1153522338901708E-2</v>
      </c>
      <c r="AB102" s="12">
        <f t="shared" si="153"/>
        <v>3.6640797552918263E-2</v>
      </c>
      <c r="AC102" s="44" t="str">
        <f>_xll.BDP($C102&amp;" CORP",AC$5)</f>
        <v>PXP     US</v>
      </c>
      <c r="AD102" s="44" t="str">
        <f>_xll.BDP($C102&amp;" CORP",AD$6)</f>
        <v>PXP</v>
      </c>
      <c r="AE102" s="44">
        <f>_xll.BDP($AC102&amp;" EQUITY",AE$5)/1000000</f>
        <v>5752.10986328125</v>
      </c>
      <c r="AF102" s="44">
        <f>_xll.BDP($AD102&amp;" EQUITY",AF$5)/1000000</f>
        <v>5752.10986328125</v>
      </c>
      <c r="AG102" s="2">
        <f t="shared" si="154"/>
        <v>5752.10986328125</v>
      </c>
      <c r="AH102" s="102">
        <v>6.4999999999999997E-3</v>
      </c>
      <c r="AI102" s="102">
        <f>SUMIF('462'!$B:$B,$E102,'462'!$K:$K)/100</f>
        <v>9.5268999999999996E-3</v>
      </c>
      <c r="AJ102" s="92">
        <f t="shared" si="145"/>
        <v>-3.0268999999999999E-3</v>
      </c>
      <c r="AK102" s="13">
        <f t="shared" si="155"/>
        <v>0</v>
      </c>
      <c r="AL102" s="13">
        <f t="shared" si="202"/>
        <v>0</v>
      </c>
      <c r="AM102" s="13">
        <f t="shared" si="202"/>
        <v>0</v>
      </c>
      <c r="AN102" s="13">
        <f t="shared" si="202"/>
        <v>0</v>
      </c>
      <c r="AO102" s="13">
        <f t="shared" si="202"/>
        <v>0</v>
      </c>
      <c r="AP102" s="13">
        <f t="shared" si="202"/>
        <v>0</v>
      </c>
      <c r="AQ102" s="13">
        <f t="shared" si="202"/>
        <v>0</v>
      </c>
      <c r="AR102" s="13">
        <f t="shared" si="202"/>
        <v>1.1153522338901708E-2</v>
      </c>
      <c r="AS102" s="13">
        <f t="shared" si="202"/>
        <v>0</v>
      </c>
      <c r="AT102" s="13">
        <f t="shared" si="202"/>
        <v>0</v>
      </c>
      <c r="AU102" s="13">
        <f t="shared" si="156"/>
        <v>0</v>
      </c>
      <c r="AV102" s="12">
        <f t="shared" si="157"/>
        <v>0</v>
      </c>
      <c r="AX102" s="13">
        <f t="shared" si="203"/>
        <v>0</v>
      </c>
      <c r="AY102" s="13">
        <f t="shared" si="203"/>
        <v>0</v>
      </c>
      <c r="AZ102" s="13">
        <f t="shared" si="203"/>
        <v>0</v>
      </c>
      <c r="BA102" s="13">
        <f t="shared" si="203"/>
        <v>0</v>
      </c>
      <c r="BB102" s="13">
        <f t="shared" si="203"/>
        <v>0</v>
      </c>
      <c r="BC102" s="13">
        <f t="shared" si="203"/>
        <v>0</v>
      </c>
      <c r="BD102" s="13">
        <f t="shared" si="203"/>
        <v>0</v>
      </c>
      <c r="BE102" s="13">
        <f t="shared" si="203"/>
        <v>0</v>
      </c>
      <c r="BF102" s="13">
        <f t="shared" si="203"/>
        <v>1.1153522338901708E-2</v>
      </c>
      <c r="BG102" s="13">
        <f t="shared" si="203"/>
        <v>0</v>
      </c>
      <c r="BH102" s="13">
        <f t="shared" si="158"/>
        <v>0</v>
      </c>
      <c r="BI102" s="12">
        <f t="shared" si="159"/>
        <v>0</v>
      </c>
      <c r="BK102" s="1">
        <f t="shared" si="160"/>
        <v>0</v>
      </c>
      <c r="BL102" s="1">
        <f t="shared" ref="BL102:BU102" si="205">IF(AND($P102&gt;BK$6,$P102&lt;=BL$6),$AA102,0)</f>
        <v>0</v>
      </c>
      <c r="BM102" s="1">
        <f t="shared" si="205"/>
        <v>1.1153522338901708E-2</v>
      </c>
      <c r="BN102" s="1">
        <f t="shared" si="205"/>
        <v>0</v>
      </c>
      <c r="BO102" s="1">
        <f t="shared" si="205"/>
        <v>0</v>
      </c>
      <c r="BP102" s="1">
        <f t="shared" si="205"/>
        <v>0</v>
      </c>
      <c r="BQ102" s="1">
        <f t="shared" si="205"/>
        <v>0</v>
      </c>
      <c r="BR102" s="1">
        <f t="shared" si="205"/>
        <v>0</v>
      </c>
      <c r="BS102" s="1">
        <f t="shared" si="205"/>
        <v>0</v>
      </c>
      <c r="BT102" s="1">
        <f t="shared" si="205"/>
        <v>0</v>
      </c>
      <c r="BU102" s="1">
        <f t="shared" si="205"/>
        <v>0</v>
      </c>
    </row>
    <row r="103" spans="1:73" x14ac:dyDescent="0.2">
      <c r="A103" s="65">
        <v>92</v>
      </c>
      <c r="B103" s="2">
        <f>D103/1000</f>
        <v>1500</v>
      </c>
      <c r="C103" s="1" t="s">
        <v>5382</v>
      </c>
      <c r="D103" s="1">
        <v>1500000</v>
      </c>
      <c r="E103" s="1" t="str">
        <f>_xll.BDP($C103&amp;" CORP",E$6)</f>
        <v>REYNOL</v>
      </c>
      <c r="F103" s="1" t="str">
        <f>_xll.BDP($C103&amp;" CORP",F$6)</f>
        <v>REYNOLDS GRP ISS/REYNOLD</v>
      </c>
      <c r="G103" s="1" t="str">
        <f>_xll.BDP($C103&amp;" CORP",G$6)</f>
        <v>USD</v>
      </c>
      <c r="H103" s="1" t="str">
        <f>_xll.BDP($C103&amp;" CORP",H$5)</f>
        <v>US</v>
      </c>
      <c r="I103" s="5">
        <f>_xll.BDP($C103&amp;" CORP",I$6)</f>
        <v>8.25</v>
      </c>
      <c r="J103" s="6" t="str">
        <f>_xll.BDP($C103&amp;" CORP",J$6)</f>
        <v>2/15/2021</v>
      </c>
      <c r="K103" s="7" t="str">
        <f>_xll.BDP($C103&amp;" CORP",K$5)</f>
        <v>Caa2</v>
      </c>
      <c r="L103" s="7" t="str">
        <f>_xll.BDP($C103&amp;" CORP",L$5)</f>
        <v>CCC+</v>
      </c>
      <c r="M103" s="7" t="str">
        <f>IF(ISNA(_xll.BDP($C103&amp;" CORP",M$5)),"",_xll.BDP($C103&amp;" CORP",M$5))</f>
        <v>#N/A N/A</v>
      </c>
      <c r="N103" s="44">
        <f t="shared" si="148"/>
        <v>0</v>
      </c>
      <c r="O103" s="49">
        <f>_xll.BDP($C103&amp;" CORP",O$5)</f>
        <v>106.5</v>
      </c>
      <c r="P103" s="13">
        <f>_xll.BDP($C103&amp;" CORP",P$5,"PX_BID",$O103)/100</f>
        <v>6.8656542000000001E-2</v>
      </c>
      <c r="Q103" s="2">
        <f>_xll.BDP($C103&amp;" CORP",Q$5,"PX_BID",$O103)</f>
        <v>603.25</v>
      </c>
      <c r="R103" s="12">
        <f>_xll.BDP($C103&amp;" CORP",R$5,"PX_BID",$O103)</f>
        <v>4.521625542516964</v>
      </c>
      <c r="S103" s="12">
        <f>_xll.BDP($C103&amp;" CORP",S$5,"PX_BID",$O103)</f>
        <v>-0.65645751362016369</v>
      </c>
      <c r="T103" s="12">
        <f>_xll.BDP($C103&amp;" CORP",T$5,"PX_BID",$O103)</f>
        <v>0.25573841573414546</v>
      </c>
      <c r="U103" s="6" t="str">
        <f>_xll.BDP($C103&amp;" CORP",U$5)</f>
        <v>2/15/2016</v>
      </c>
      <c r="V103" s="6">
        <f>_xll.BDP($C103&amp;" CORP",V$5)</f>
        <v>104.12500000000001</v>
      </c>
      <c r="W103" s="45">
        <f>_xll.BDP($C103&amp;" CORP",W$6)</f>
        <v>1.7875000000000001</v>
      </c>
      <c r="X103" s="45">
        <f t="shared" si="149"/>
        <v>108.28749999999999</v>
      </c>
      <c r="Y103" s="45">
        <f t="shared" si="150"/>
        <v>1</v>
      </c>
      <c r="Z103" s="9">
        <f t="shared" si="151"/>
        <v>1624312.5</v>
      </c>
      <c r="AA103" s="46">
        <f t="shared" si="152"/>
        <v>1.5860630995059997E-2</v>
      </c>
      <c r="AB103" s="12">
        <f t="shared" si="153"/>
        <v>7.1715834227699532E-2</v>
      </c>
      <c r="AC103" s="44" t="str">
        <f>_xll.BDP($C103&amp;" CORP",AC$5)</f>
        <v>0751898D LX</v>
      </c>
      <c r="AD103" s="44" t="str">
        <f>_xll.BDP($C103&amp;" CORP",AD$6)</f>
        <v>REYNOL</v>
      </c>
      <c r="AE103" s="44" t="e">
        <f>_xll.BDP($AC103&amp;" EQUITY",AE$5)/1000000</f>
        <v>#VALUE!</v>
      </c>
      <c r="AF103" s="44" t="e">
        <f>_xll.BDP($AD103&amp;" EQUITY",AF$5)/1000000</f>
        <v>#VALUE!</v>
      </c>
      <c r="AG103" s="2">
        <f t="shared" si="154"/>
        <v>0</v>
      </c>
      <c r="AH103" s="102">
        <v>1.6500000000000001E-2</v>
      </c>
      <c r="AI103" s="102">
        <f>SUMIF('462'!$B:$B,$E103,'462'!$K:$K)/100</f>
        <v>8.9075100000000004E-3</v>
      </c>
      <c r="AJ103" s="92">
        <f t="shared" si="145"/>
        <v>7.5924900000000003E-3</v>
      </c>
      <c r="AK103" s="13">
        <f t="shared" si="155"/>
        <v>0</v>
      </c>
      <c r="AL103" s="13">
        <f t="shared" si="202"/>
        <v>0</v>
      </c>
      <c r="AM103" s="13">
        <f t="shared" si="202"/>
        <v>0</v>
      </c>
      <c r="AN103" s="13">
        <f t="shared" si="202"/>
        <v>0</v>
      </c>
      <c r="AO103" s="13">
        <f t="shared" si="202"/>
        <v>0</v>
      </c>
      <c r="AP103" s="13">
        <f t="shared" si="202"/>
        <v>0</v>
      </c>
      <c r="AQ103" s="13">
        <f t="shared" si="202"/>
        <v>0</v>
      </c>
      <c r="AR103" s="13">
        <f t="shared" si="202"/>
        <v>0</v>
      </c>
      <c r="AS103" s="13">
        <f t="shared" si="202"/>
        <v>0</v>
      </c>
      <c r="AT103" s="13">
        <f t="shared" si="202"/>
        <v>0</v>
      </c>
      <c r="AU103" s="13">
        <f t="shared" si="156"/>
        <v>1.5860630995059997E-2</v>
      </c>
      <c r="AV103" s="12">
        <f t="shared" si="157"/>
        <v>0</v>
      </c>
      <c r="AX103" s="13">
        <f t="shared" si="203"/>
        <v>0</v>
      </c>
      <c r="AY103" s="13">
        <f t="shared" si="203"/>
        <v>0</v>
      </c>
      <c r="AZ103" s="13">
        <f t="shared" si="203"/>
        <v>0</v>
      </c>
      <c r="BA103" s="13">
        <f t="shared" si="203"/>
        <v>0</v>
      </c>
      <c r="BB103" s="13">
        <f t="shared" si="203"/>
        <v>0</v>
      </c>
      <c r="BC103" s="13">
        <f t="shared" si="203"/>
        <v>0</v>
      </c>
      <c r="BD103" s="13">
        <f t="shared" si="203"/>
        <v>0</v>
      </c>
      <c r="BE103" s="13">
        <f t="shared" si="203"/>
        <v>0</v>
      </c>
      <c r="BF103" s="13">
        <f t="shared" si="203"/>
        <v>0</v>
      </c>
      <c r="BG103" s="13">
        <f t="shared" si="203"/>
        <v>0</v>
      </c>
      <c r="BH103" s="13">
        <f t="shared" si="158"/>
        <v>1.5860630995059997E-2</v>
      </c>
      <c r="BI103" s="12">
        <f t="shared" si="159"/>
        <v>0</v>
      </c>
      <c r="BK103" s="1">
        <f t="shared" si="160"/>
        <v>0</v>
      </c>
      <c r="BL103" s="1">
        <f t="shared" ref="BL103:BU103" si="206">IF(AND($P103&gt;BK$6,$P103&lt;=BL$6),$AA103,0)</f>
        <v>0</v>
      </c>
      <c r="BM103" s="1">
        <f t="shared" si="206"/>
        <v>0</v>
      </c>
      <c r="BN103" s="1">
        <f t="shared" si="206"/>
        <v>0</v>
      </c>
      <c r="BO103" s="1">
        <f t="shared" si="206"/>
        <v>0</v>
      </c>
      <c r="BP103" s="1">
        <f t="shared" si="206"/>
        <v>1.5860630995059997E-2</v>
      </c>
      <c r="BQ103" s="1">
        <f t="shared" si="206"/>
        <v>0</v>
      </c>
      <c r="BR103" s="1">
        <f t="shared" si="206"/>
        <v>0</v>
      </c>
      <c r="BS103" s="1">
        <f t="shared" si="206"/>
        <v>0</v>
      </c>
      <c r="BT103" s="1">
        <f t="shared" si="206"/>
        <v>0</v>
      </c>
      <c r="BU103" s="1">
        <f t="shared" si="206"/>
        <v>0</v>
      </c>
    </row>
    <row r="104" spans="1:73" x14ac:dyDescent="0.2">
      <c r="A104" s="65">
        <v>93</v>
      </c>
      <c r="B104" s="2">
        <f>D104/1000</f>
        <v>1500.001</v>
      </c>
      <c r="C104" s="1" t="s">
        <v>6854</v>
      </c>
      <c r="D104" s="1">
        <v>1500001</v>
      </c>
      <c r="E104" s="1" t="str">
        <f>_xll.BDP($C104&amp;" CORP",E$6)</f>
        <v>RMK</v>
      </c>
      <c r="F104" s="1" t="str">
        <f>_xll.BDP($C104&amp;" CORP",F$6)</f>
        <v>ARAMARK CORP</v>
      </c>
      <c r="G104" s="1" t="str">
        <f>_xll.BDP($C104&amp;" CORP",G$6)</f>
        <v>USD</v>
      </c>
      <c r="H104" s="1" t="str">
        <f>_xll.BDP($C104&amp;" CORP",H$5)</f>
        <v>US</v>
      </c>
      <c r="I104" s="5">
        <f>_xll.BDP($C104&amp;" CORP",I$6)</f>
        <v>5.75</v>
      </c>
      <c r="J104" s="6" t="str">
        <f>_xll.BDP($C104&amp;" CORP",J$6)</f>
        <v>3/15/2020</v>
      </c>
      <c r="K104" s="7" t="str">
        <f>_xll.BDP($C104&amp;" CORP",K$5)</f>
        <v>B3</v>
      </c>
      <c r="L104" s="7" t="str">
        <f>_xll.BDP($C104&amp;" CORP",L$5)</f>
        <v>B-</v>
      </c>
      <c r="M104" s="7" t="str">
        <f>IF(ISNA(_xll.BDP($C104&amp;" CORP",M$5)),"",_xll.BDP($C104&amp;" CORP",M$5))</f>
        <v>#N/A N/A</v>
      </c>
      <c r="N104" s="44">
        <f t="shared" si="148"/>
        <v>0</v>
      </c>
      <c r="O104" s="49">
        <f>_xll.BDP($C104&amp;" CORP",O$5)</f>
        <v>103.80800000000001</v>
      </c>
      <c r="P104" s="13">
        <f>_xll.BDP($C104&amp;" CORP",P$5,"PX_BID",$O104)/100</f>
        <v>4.8598426E-2</v>
      </c>
      <c r="Q104" s="2">
        <f>_xll.BDP($C104&amp;" CORP",Q$5,"PX_BID",$O104)</f>
        <v>421.87042236328125</v>
      </c>
      <c r="R104" s="12">
        <f>_xll.BDP($C104&amp;" CORP",R$5,"PX_BID",$O104)</f>
        <v>4.1892867725947447</v>
      </c>
      <c r="S104" s="12">
        <f>_xll.BDP($C104&amp;" CORP",S$5,"PX_BID",$O104)</f>
        <v>-0.33857252497142915</v>
      </c>
      <c r="T104" s="12">
        <f>_xll.BDP($C104&amp;" CORP",T$5,"PX_BID",$O104)</f>
        <v>0.21054797550548759</v>
      </c>
      <c r="U104" s="6" t="str">
        <f>_xll.BDP($C104&amp;" CORP",U$5)</f>
        <v>3/15/2015</v>
      </c>
      <c r="V104" s="6">
        <f>_xll.BDP($C104&amp;" CORP",V$5)</f>
        <v>104.313</v>
      </c>
      <c r="W104" s="45">
        <f>_xll.BDP($C104&amp;" CORP",W$6)</f>
        <v>0.89444444000000001</v>
      </c>
      <c r="X104" s="45">
        <f t="shared" si="149"/>
        <v>104.70244444000001</v>
      </c>
      <c r="Y104" s="45">
        <f t="shared" si="150"/>
        <v>1</v>
      </c>
      <c r="Z104" s="9">
        <f t="shared" si="151"/>
        <v>1570537.7136244446</v>
      </c>
      <c r="AA104" s="46">
        <f t="shared" si="152"/>
        <v>1.5335546047710971E-2</v>
      </c>
      <c r="AB104" s="12">
        <f t="shared" si="153"/>
        <v>6.4245000208193181E-2</v>
      </c>
      <c r="AC104" s="44" t="str">
        <f>_xll.BDP($C104&amp;" CORP",AC$5)</f>
        <v>2387Z   US</v>
      </c>
      <c r="AD104" s="44" t="str">
        <f>_xll.BDP($C104&amp;" CORP",AD$6)</f>
        <v>RMK</v>
      </c>
      <c r="AE104" s="44" t="e">
        <f>_xll.BDP($AC104&amp;" EQUITY",AE$5)/1000000</f>
        <v>#VALUE!</v>
      </c>
      <c r="AF104" s="44" t="e">
        <f>_xll.BDP($AD104&amp;" EQUITY",AF$5)/1000000</f>
        <v>#VALUE!</v>
      </c>
      <c r="AG104" s="2">
        <f t="shared" si="154"/>
        <v>0</v>
      </c>
      <c r="AH104" s="102">
        <v>7.4999999999999997E-3</v>
      </c>
      <c r="AI104" s="102">
        <f>SUMIF('462'!$B:$B,$E104,'462'!$K:$K)/100</f>
        <v>0</v>
      </c>
      <c r="AJ104" s="92">
        <f t="shared" si="145"/>
        <v>7.4999999999999997E-3</v>
      </c>
      <c r="AK104" s="13">
        <f t="shared" si="155"/>
        <v>0</v>
      </c>
      <c r="AL104" s="13">
        <f t="shared" si="202"/>
        <v>0</v>
      </c>
      <c r="AM104" s="13">
        <f t="shared" si="202"/>
        <v>0</v>
      </c>
      <c r="AN104" s="13">
        <f t="shared" si="202"/>
        <v>0</v>
      </c>
      <c r="AO104" s="13">
        <f t="shared" si="202"/>
        <v>0</v>
      </c>
      <c r="AP104" s="13">
        <f t="shared" si="202"/>
        <v>0</v>
      </c>
      <c r="AQ104" s="13">
        <f t="shared" si="202"/>
        <v>0</v>
      </c>
      <c r="AR104" s="13">
        <f t="shared" si="202"/>
        <v>0</v>
      </c>
      <c r="AS104" s="13">
        <f t="shared" si="202"/>
        <v>0</v>
      </c>
      <c r="AT104" s="13">
        <f t="shared" si="202"/>
        <v>1.5335546047710971E-2</v>
      </c>
      <c r="AU104" s="13">
        <f t="shared" si="156"/>
        <v>0</v>
      </c>
      <c r="AV104" s="12">
        <f t="shared" si="157"/>
        <v>0</v>
      </c>
      <c r="AX104" s="13">
        <f t="shared" si="203"/>
        <v>0</v>
      </c>
      <c r="AY104" s="13">
        <f t="shared" si="203"/>
        <v>0</v>
      </c>
      <c r="AZ104" s="13">
        <f t="shared" si="203"/>
        <v>0</v>
      </c>
      <c r="BA104" s="13">
        <f t="shared" si="203"/>
        <v>0</v>
      </c>
      <c r="BB104" s="13">
        <f t="shared" si="203"/>
        <v>0</v>
      </c>
      <c r="BC104" s="13">
        <f t="shared" si="203"/>
        <v>0</v>
      </c>
      <c r="BD104" s="13">
        <f t="shared" si="203"/>
        <v>0</v>
      </c>
      <c r="BE104" s="13">
        <f t="shared" si="203"/>
        <v>0</v>
      </c>
      <c r="BF104" s="13">
        <f t="shared" si="203"/>
        <v>0</v>
      </c>
      <c r="BG104" s="13">
        <f t="shared" si="203"/>
        <v>1.5335546047710971E-2</v>
      </c>
      <c r="BH104" s="13">
        <f t="shared" si="158"/>
        <v>0</v>
      </c>
      <c r="BI104" s="12">
        <f t="shared" si="159"/>
        <v>0</v>
      </c>
      <c r="BK104" s="1">
        <f t="shared" si="160"/>
        <v>0</v>
      </c>
      <c r="BL104" s="1">
        <f t="shared" ref="BL104:BU104" si="207">IF(AND($P104&gt;BK$6,$P104&lt;=BL$6),$AA104,0)</f>
        <v>0</v>
      </c>
      <c r="BM104" s="1">
        <f t="shared" si="207"/>
        <v>0</v>
      </c>
      <c r="BN104" s="1">
        <f t="shared" si="207"/>
        <v>1.5335546047710971E-2</v>
      </c>
      <c r="BO104" s="1">
        <f t="shared" si="207"/>
        <v>0</v>
      </c>
      <c r="BP104" s="1">
        <f t="shared" si="207"/>
        <v>0</v>
      </c>
      <c r="BQ104" s="1">
        <f t="shared" si="207"/>
        <v>0</v>
      </c>
      <c r="BR104" s="1">
        <f t="shared" si="207"/>
        <v>0</v>
      </c>
      <c r="BS104" s="1">
        <f t="shared" si="207"/>
        <v>0</v>
      </c>
      <c r="BT104" s="1">
        <f t="shared" si="207"/>
        <v>0</v>
      </c>
      <c r="BU104" s="1">
        <f t="shared" si="207"/>
        <v>0</v>
      </c>
    </row>
    <row r="105" spans="1:73" x14ac:dyDescent="0.2">
      <c r="A105" s="65">
        <v>93</v>
      </c>
      <c r="B105" s="2">
        <v>2500</v>
      </c>
      <c r="C105" s="1" t="s">
        <v>5389</v>
      </c>
      <c r="D105" s="1">
        <v>1100000</v>
      </c>
      <c r="E105" s="1" t="str">
        <f>_xll.BDP($C105&amp;" CORP",E$6)</f>
        <v>S</v>
      </c>
      <c r="F105" s="1" t="str">
        <f>_xll.BDP($C105&amp;" CORP",F$6)</f>
        <v>SPRINT NEXTEL CORP</v>
      </c>
      <c r="G105" s="1" t="str">
        <f>_xll.BDP($C105&amp;" CORP",G$6)</f>
        <v>USD</v>
      </c>
      <c r="H105" s="1" t="str">
        <f>_xll.BDP($C105&amp;" CORP",H$5)</f>
        <v>US</v>
      </c>
      <c r="I105" s="5">
        <f>_xll.BDP($C105&amp;" CORP",I$6)</f>
        <v>6</v>
      </c>
      <c r="J105" s="6" t="str">
        <f>_xll.BDP($C105&amp;" CORP",J$6)</f>
        <v>11/15/2022</v>
      </c>
      <c r="K105" s="7" t="str">
        <f>_xll.BDP($C105&amp;" CORP",K$5)</f>
        <v>B3</v>
      </c>
      <c r="L105" s="7" t="str">
        <f>_xll.BDP($C105&amp;" CORP",L$5)</f>
        <v>B+</v>
      </c>
      <c r="M105" s="7" t="str">
        <f>IF(ISNA(_xll.BDP($C105&amp;" CORP",M$5)),"",_xll.BDP($C105&amp;" CORP",M$5))</f>
        <v>B+</v>
      </c>
      <c r="N105" s="44">
        <f t="shared" si="148"/>
        <v>21271.083984375</v>
      </c>
      <c r="O105" s="49">
        <f>_xll.BDP($C105&amp;" CORP",O$5)</f>
        <v>104.5</v>
      </c>
      <c r="P105" s="13">
        <f>_xll.BDP($C105&amp;" CORP",P$5,"PX_BID",$O105)/100</f>
        <v>5.3898229000000006E-2</v>
      </c>
      <c r="Q105" s="2">
        <f>_xll.BDP($C105&amp;" CORP",Q$5,"PX_BID",$O105)</f>
        <v>378.37176513671875</v>
      </c>
      <c r="R105" s="12">
        <f>_xll.BDP($C105&amp;" CORP",R$5,"PX_BID",$O105)</f>
        <v>7.0649939043543695</v>
      </c>
      <c r="S105" s="12">
        <f>_xll.BDP($C105&amp;" CORP",S$5,"PX_BID",$O105)</f>
        <v>0.65090005059484157</v>
      </c>
      <c r="T105" s="12">
        <f>_xll.BDP($C105&amp;" CORP",T$5,"PX_BID",$O105)</f>
        <v>0.63058658679189705</v>
      </c>
      <c r="U105" s="6" t="str">
        <f>_xll.BDP($C105&amp;" CORP",U$5)</f>
        <v>#N/A Field Not Applicable</v>
      </c>
      <c r="V105" s="6" t="str">
        <f>_xll.BDP($C105&amp;" CORP",V$5)</f>
        <v>#N/A Field Not Applicable</v>
      </c>
      <c r="W105" s="45">
        <f>_xll.BDP($C105&amp;" CORP",W$6)</f>
        <v>2.81666667</v>
      </c>
      <c r="X105" s="45">
        <f t="shared" si="149"/>
        <v>107.31666667</v>
      </c>
      <c r="Y105" s="45">
        <f t="shared" si="150"/>
        <v>1</v>
      </c>
      <c r="Z105" s="9">
        <f t="shared" si="151"/>
        <v>2682916.6667499999</v>
      </c>
      <c r="AA105" s="46">
        <f t="shared" si="152"/>
        <v>2.6197391968490115E-2</v>
      </c>
      <c r="AB105" s="12">
        <f t="shared" si="153"/>
        <v>0.18508441456736477</v>
      </c>
      <c r="AC105" s="44" t="str">
        <f>_xll.BDP($C105&amp;" CORP",AC$5)</f>
        <v>S       US</v>
      </c>
      <c r="AD105" s="44" t="str">
        <f>_xll.BDP($C105&amp;" CORP",AD$6)</f>
        <v>S</v>
      </c>
      <c r="AE105" s="44">
        <f>_xll.BDP($AC105&amp;" EQUITY",AE$5)/1000000</f>
        <v>21271.083984375</v>
      </c>
      <c r="AF105" s="44">
        <f>_xll.BDP($AD105&amp;" EQUITY",AF$5)/1000000</f>
        <v>21286.138671875</v>
      </c>
      <c r="AG105" s="2">
        <f t="shared" si="154"/>
        <v>21271.083984375</v>
      </c>
      <c r="AH105" s="102">
        <v>2.5499999999999998E-2</v>
      </c>
      <c r="AI105" s="102">
        <f>SUMIF('462'!$B:$B,$E105,'462'!$K:$K)/100</f>
        <v>5.4320199999999992E-3</v>
      </c>
      <c r="AJ105" s="92">
        <f t="shared" si="145"/>
        <v>2.0067979999999999E-2</v>
      </c>
      <c r="AK105" s="13">
        <f t="shared" si="155"/>
        <v>0</v>
      </c>
      <c r="AL105" s="13">
        <f t="shared" si="202"/>
        <v>0</v>
      </c>
      <c r="AM105" s="13">
        <f t="shared" si="202"/>
        <v>0</v>
      </c>
      <c r="AN105" s="13">
        <f t="shared" si="202"/>
        <v>0</v>
      </c>
      <c r="AO105" s="13">
        <f t="shared" si="202"/>
        <v>0</v>
      </c>
      <c r="AP105" s="13">
        <f t="shared" si="202"/>
        <v>0</v>
      </c>
      <c r="AQ105" s="13">
        <f t="shared" si="202"/>
        <v>0</v>
      </c>
      <c r="AR105" s="13">
        <f t="shared" si="202"/>
        <v>0</v>
      </c>
      <c r="AS105" s="13">
        <f t="shared" si="202"/>
        <v>0</v>
      </c>
      <c r="AT105" s="13">
        <f t="shared" si="202"/>
        <v>2.6197391968490115E-2</v>
      </c>
      <c r="AU105" s="13">
        <f t="shared" si="156"/>
        <v>0</v>
      </c>
      <c r="AV105" s="12">
        <f t="shared" si="157"/>
        <v>0</v>
      </c>
      <c r="AW105" s="47"/>
      <c r="AX105" s="13">
        <f t="shared" si="203"/>
        <v>0</v>
      </c>
      <c r="AY105" s="13">
        <f t="shared" si="203"/>
        <v>0</v>
      </c>
      <c r="AZ105" s="13">
        <f t="shared" si="203"/>
        <v>0</v>
      </c>
      <c r="BA105" s="13">
        <f t="shared" si="203"/>
        <v>0</v>
      </c>
      <c r="BB105" s="13">
        <f t="shared" si="203"/>
        <v>0</v>
      </c>
      <c r="BC105" s="13">
        <f t="shared" si="203"/>
        <v>0</v>
      </c>
      <c r="BD105" s="13">
        <f t="shared" si="203"/>
        <v>0</v>
      </c>
      <c r="BE105" s="13">
        <f t="shared" si="203"/>
        <v>2.6197391968490115E-2</v>
      </c>
      <c r="BF105" s="13">
        <f t="shared" si="203"/>
        <v>0</v>
      </c>
      <c r="BG105" s="13">
        <f t="shared" si="203"/>
        <v>0</v>
      </c>
      <c r="BH105" s="13">
        <f t="shared" si="158"/>
        <v>0</v>
      </c>
      <c r="BI105" s="12">
        <f t="shared" si="159"/>
        <v>0</v>
      </c>
      <c r="BK105" s="1">
        <f t="shared" si="160"/>
        <v>0</v>
      </c>
      <c r="BL105" s="1">
        <f t="shared" ref="BL105:BU105" si="208">IF(AND($P105&gt;BK$6,$P105&lt;=BL$6),$AA105,0)</f>
        <v>0</v>
      </c>
      <c r="BM105" s="1">
        <f t="shared" si="208"/>
        <v>0</v>
      </c>
      <c r="BN105" s="1">
        <f t="shared" si="208"/>
        <v>0</v>
      </c>
      <c r="BO105" s="1">
        <f t="shared" si="208"/>
        <v>2.6197391968490115E-2</v>
      </c>
      <c r="BP105" s="1">
        <f t="shared" si="208"/>
        <v>0</v>
      </c>
      <c r="BQ105" s="1">
        <f t="shared" si="208"/>
        <v>0</v>
      </c>
      <c r="BR105" s="1">
        <f t="shared" si="208"/>
        <v>0</v>
      </c>
      <c r="BS105" s="1">
        <f t="shared" si="208"/>
        <v>0</v>
      </c>
      <c r="BT105" s="1">
        <f t="shared" si="208"/>
        <v>0</v>
      </c>
      <c r="BU105" s="1">
        <f t="shared" si="208"/>
        <v>0</v>
      </c>
    </row>
    <row r="106" spans="1:73" x14ac:dyDescent="0.2">
      <c r="A106" s="65">
        <v>94</v>
      </c>
      <c r="B106" s="2">
        <f t="shared" ref="B106:B119" si="209">D106/1000</f>
        <v>750</v>
      </c>
      <c r="C106" s="1" t="s">
        <v>202</v>
      </c>
      <c r="D106" s="1">
        <v>750000</v>
      </c>
      <c r="E106" s="1" t="str">
        <f>_xll.BDP($C106&amp;" CORP",E$6)</f>
        <v>SAIVST</v>
      </c>
      <c r="F106" s="1" t="str">
        <f>_xll.BDP($C106&amp;" CORP",F$6)</f>
        <v>SAMSON INVESTMENT COMPAN</v>
      </c>
      <c r="G106" s="1" t="str">
        <f>_xll.BDP($C106&amp;" CORP",G$6)</f>
        <v>USD</v>
      </c>
      <c r="H106" s="1" t="str">
        <f>_xll.BDP($C106&amp;" CORP",H$5)</f>
        <v>US</v>
      </c>
      <c r="I106" s="5">
        <f>_xll.BDP($C106&amp;" CORP",I$6)</f>
        <v>9.75</v>
      </c>
      <c r="J106" s="6" t="str">
        <f>_xll.BDP($C106&amp;" CORP",J$6)</f>
        <v>2/15/2020</v>
      </c>
      <c r="K106" s="7" t="str">
        <f>_xll.BDP($C106&amp;" CORP",K$5)</f>
        <v>B3</v>
      </c>
      <c r="L106" s="7" t="str">
        <f>_xll.BDP($C106&amp;" CORP",L$5)</f>
        <v>B-</v>
      </c>
      <c r="M106" s="7" t="str">
        <f>IF(ISNA(_xll.BDP($C106&amp;" CORP",M$5)),"",_xll.BDP($C106&amp;" CORP",M$5))</f>
        <v>#N/A N/A</v>
      </c>
      <c r="N106" s="44">
        <f t="shared" si="148"/>
        <v>14840.3095703125</v>
      </c>
      <c r="O106" s="49">
        <f>_xll.BDP($C106&amp;" CORP",O$5)</f>
        <v>105.443</v>
      </c>
      <c r="P106" s="13">
        <f>_xll.BDP($C106&amp;" CORP",P$5,"PX_BID",$O106)/100</f>
        <v>8.3404913999999997E-2</v>
      </c>
      <c r="Q106" s="2">
        <f>_xll.BDP($C106&amp;" CORP",Q$5,"PX_BID",$O106)</f>
        <v>771.27862548828125</v>
      </c>
      <c r="R106" s="12">
        <f>_xll.BDP($C106&amp;" CORP",R$5,"PX_BID",$O106)</f>
        <v>3.7305504901427979</v>
      </c>
      <c r="S106" s="12">
        <f>_xll.BDP($C106&amp;" CORP",S$5,"PX_BID",$O106)</f>
        <v>3.9630023306272182E-2</v>
      </c>
      <c r="T106" s="12">
        <f>_xll.BDP($C106&amp;" CORP",T$5,"PX_BID",$O106)</f>
        <v>0.17664394953087162</v>
      </c>
      <c r="U106" s="6" t="str">
        <f>_xll.BDP($C106&amp;" CORP",U$5)</f>
        <v>2/15/2016</v>
      </c>
      <c r="V106" s="6">
        <f>_xll.BDP($C106&amp;" CORP",V$5)</f>
        <v>104.87500000000001</v>
      </c>
      <c r="W106" s="45">
        <f>_xll.BDP($C106&amp;" CORP",W$6)</f>
        <v>2.1124999999999998</v>
      </c>
      <c r="X106" s="45">
        <f t="shared" si="149"/>
        <v>107.55549999999999</v>
      </c>
      <c r="Y106" s="45">
        <f t="shared" si="150"/>
        <v>1</v>
      </c>
      <c r="Z106" s="9">
        <f t="shared" si="151"/>
        <v>806666.25</v>
      </c>
      <c r="AA106" s="46">
        <f t="shared" si="152"/>
        <v>7.8767082857632478E-3</v>
      </c>
      <c r="AB106" s="12">
        <f t="shared" si="153"/>
        <v>2.938445795616592E-2</v>
      </c>
      <c r="AC106" s="44" t="str">
        <f>_xll.BDP($C106&amp;" CORP",AC$5)</f>
        <v>KKR     US</v>
      </c>
      <c r="AD106" s="44" t="str">
        <f>_xll.BDP($C106&amp;" CORP",AD$6)</f>
        <v>SAIVST</v>
      </c>
      <c r="AE106" s="44">
        <f>_xll.BDP($AC106&amp;" EQUITY",AE$5)/1000000</f>
        <v>14840.3095703125</v>
      </c>
      <c r="AF106" s="44" t="e">
        <f>_xll.BDP($AD106&amp;" EQUITY",AF$5)/1000000</f>
        <v>#VALUE!</v>
      </c>
      <c r="AG106" s="2">
        <f t="shared" si="154"/>
        <v>14840.3095703125</v>
      </c>
      <c r="AH106" s="102">
        <v>7.4999999999999997E-3</v>
      </c>
      <c r="AI106" s="102">
        <f>SUMIF('462'!$B:$B,$E106,'462'!$K:$K)/100</f>
        <v>5.5765699999999994E-3</v>
      </c>
      <c r="AJ106" s="92">
        <f t="shared" si="145"/>
        <v>1.9234300000000003E-3</v>
      </c>
      <c r="AK106" s="13">
        <f t="shared" si="155"/>
        <v>0</v>
      </c>
      <c r="AL106" s="13">
        <f t="shared" si="202"/>
        <v>0</v>
      </c>
      <c r="AM106" s="13">
        <f t="shared" si="202"/>
        <v>0</v>
      </c>
      <c r="AN106" s="13">
        <f t="shared" si="202"/>
        <v>0</v>
      </c>
      <c r="AO106" s="13">
        <f t="shared" si="202"/>
        <v>0</v>
      </c>
      <c r="AP106" s="13">
        <f t="shared" si="202"/>
        <v>0</v>
      </c>
      <c r="AQ106" s="13">
        <f t="shared" si="202"/>
        <v>0</v>
      </c>
      <c r="AR106" s="13">
        <f t="shared" si="202"/>
        <v>0</v>
      </c>
      <c r="AS106" s="13">
        <f t="shared" si="202"/>
        <v>0</v>
      </c>
      <c r="AT106" s="13">
        <f t="shared" si="202"/>
        <v>7.8767082857632478E-3</v>
      </c>
      <c r="AU106" s="13">
        <f t="shared" si="156"/>
        <v>0</v>
      </c>
      <c r="AV106" s="12">
        <f t="shared" si="157"/>
        <v>0</v>
      </c>
      <c r="AX106" s="13">
        <f t="shared" si="203"/>
        <v>0</v>
      </c>
      <c r="AY106" s="13">
        <f t="shared" si="203"/>
        <v>0</v>
      </c>
      <c r="AZ106" s="13">
        <f t="shared" si="203"/>
        <v>0</v>
      </c>
      <c r="BA106" s="13">
        <f t="shared" si="203"/>
        <v>0</v>
      </c>
      <c r="BB106" s="13">
        <f t="shared" si="203"/>
        <v>0</v>
      </c>
      <c r="BC106" s="13">
        <f t="shared" si="203"/>
        <v>0</v>
      </c>
      <c r="BD106" s="13">
        <f t="shared" si="203"/>
        <v>0</v>
      </c>
      <c r="BE106" s="13">
        <f t="shared" si="203"/>
        <v>0</v>
      </c>
      <c r="BF106" s="13">
        <f t="shared" si="203"/>
        <v>0</v>
      </c>
      <c r="BG106" s="13">
        <f t="shared" si="203"/>
        <v>7.8767082857632478E-3</v>
      </c>
      <c r="BH106" s="13">
        <f t="shared" si="158"/>
        <v>0</v>
      </c>
      <c r="BI106" s="12">
        <f t="shared" si="159"/>
        <v>0</v>
      </c>
      <c r="BK106" s="1">
        <f t="shared" si="160"/>
        <v>0</v>
      </c>
      <c r="BL106" s="1">
        <f t="shared" ref="BL106:BU106" si="210">IF(AND($P106&gt;BK$6,$P106&lt;=BL$6),$AA106,0)</f>
        <v>0</v>
      </c>
      <c r="BM106" s="1">
        <f t="shared" si="210"/>
        <v>0</v>
      </c>
      <c r="BN106" s="1">
        <f t="shared" si="210"/>
        <v>0</v>
      </c>
      <c r="BO106" s="1">
        <f t="shared" si="210"/>
        <v>0</v>
      </c>
      <c r="BP106" s="1">
        <f t="shared" si="210"/>
        <v>0</v>
      </c>
      <c r="BQ106" s="1">
        <f t="shared" si="210"/>
        <v>0</v>
      </c>
      <c r="BR106" s="1">
        <f t="shared" si="210"/>
        <v>7.8767082857632478E-3</v>
      </c>
      <c r="BS106" s="1">
        <f t="shared" si="210"/>
        <v>0</v>
      </c>
      <c r="BT106" s="1">
        <f t="shared" si="210"/>
        <v>0</v>
      </c>
      <c r="BU106" s="1">
        <f t="shared" si="210"/>
        <v>0</v>
      </c>
    </row>
    <row r="107" spans="1:73" x14ac:dyDescent="0.2">
      <c r="A107" s="65">
        <v>95</v>
      </c>
      <c r="B107" s="2">
        <f t="shared" si="209"/>
        <v>650</v>
      </c>
      <c r="C107" s="1" t="s">
        <v>248</v>
      </c>
      <c r="D107" s="1">
        <v>650000</v>
      </c>
      <c r="E107" s="1" t="str">
        <f>_xll.BDP($C107&amp;" CORP",E$6)</f>
        <v>SATS</v>
      </c>
      <c r="F107" s="1" t="str">
        <f>_xll.BDP($C107&amp;" CORP",F$6)</f>
        <v>HUGHES SATELLITE SYSTEMS</v>
      </c>
      <c r="G107" s="1" t="str">
        <f>_xll.BDP($C107&amp;" CORP",G$6)</f>
        <v>USD</v>
      </c>
      <c r="H107" s="1" t="str">
        <f>_xll.BDP($C107&amp;" CORP",H$5)</f>
        <v>US</v>
      </c>
      <c r="I107" s="5">
        <f>_xll.BDP($C107&amp;" CORP",I$6)</f>
        <v>7.625</v>
      </c>
      <c r="J107" s="6" t="str">
        <f>_xll.BDP($C107&amp;" CORP",J$6)</f>
        <v>6/15/2021</v>
      </c>
      <c r="K107" s="7" t="str">
        <f>_xll.BDP($C107&amp;" CORP",K$5)</f>
        <v>B3</v>
      </c>
      <c r="L107" s="7" t="str">
        <f>_xll.BDP($C107&amp;" CORP",L$5)</f>
        <v>B-</v>
      </c>
      <c r="M107" s="7" t="str">
        <f>IF(ISNA(_xll.BDP($C107&amp;" CORP",M$5)),"",_xll.BDP($C107&amp;" CORP",M$5))</f>
        <v>#N/A N/A</v>
      </c>
      <c r="N107" s="44">
        <f t="shared" ref="N107:N134" si="211">AG107</f>
        <v>3427.668212890625</v>
      </c>
      <c r="O107" s="49">
        <f>_xll.BDP($C107&amp;" CORP",O$5)</f>
        <v>114.7</v>
      </c>
      <c r="P107" s="13">
        <f>_xll.BDP($C107&amp;" CORP",P$5,"PX_BID",$O107)/100</f>
        <v>5.3657855000000004E-2</v>
      </c>
      <c r="Q107" s="2">
        <f>_xll.BDP($C107&amp;" CORP",Q$5,"PX_BID",$O107)</f>
        <v>404.73886108398437</v>
      </c>
      <c r="R107" s="12">
        <f>_xll.BDP($C107&amp;" CORP",R$5,"PX_BID",$O107)</f>
        <v>6.0261741142901135</v>
      </c>
      <c r="S107" s="12">
        <f>_xll.BDP($C107&amp;" CORP",S$5,"PX_BID",$O107)</f>
        <v>0.4706650368284096</v>
      </c>
      <c r="T107" s="12">
        <f>_xll.BDP($C107&amp;" CORP",T$5,"PX_BID",$O107)</f>
        <v>0.46134359564697069</v>
      </c>
      <c r="U107" s="6" t="str">
        <f>_xll.BDP($C107&amp;" CORP",U$5)</f>
        <v>#N/A Field Not Applicable</v>
      </c>
      <c r="V107" s="6" t="str">
        <f>_xll.BDP($C107&amp;" CORP",V$5)</f>
        <v>#N/A Field Not Applicable</v>
      </c>
      <c r="W107" s="45">
        <f>_xll.BDP($C107&amp;" CORP",W$6)</f>
        <v>2.9229166700000002</v>
      </c>
      <c r="X107" s="45">
        <f t="shared" ref="X107:X134" si="212">O107+W107</f>
        <v>117.62291667000001</v>
      </c>
      <c r="Y107" s="45">
        <f t="shared" ref="Y107:Y134" si="213">IF($G107="EUR",G$1,IF($G107="GBP",G$2,1))</f>
        <v>1</v>
      </c>
      <c r="Z107" s="9">
        <f t="shared" ref="Z107:Z134" si="214">(B107*1000)*(X107/100)*Y107</f>
        <v>764548.95835500001</v>
      </c>
      <c r="AA107" s="46">
        <f t="shared" ref="AA107:AA134" si="215">Z107/Z$4</f>
        <v>7.4654531724198071E-3</v>
      </c>
      <c r="AB107" s="12">
        <f t="shared" ref="AB107:AB134" si="216">AA107*R107</f>
        <v>4.4988120659081247E-2</v>
      </c>
      <c r="AC107" s="44" t="str">
        <f>_xll.BDP($C107&amp;" CORP",AC$5)</f>
        <v>0154614D US</v>
      </c>
      <c r="AD107" s="44" t="str">
        <f>_xll.BDP($C107&amp;" CORP",AD$6)</f>
        <v>SATS</v>
      </c>
      <c r="AE107" s="44" t="e">
        <f>_xll.BDP($AC107&amp;" EQUITY",AE$5)/1000000</f>
        <v>#VALUE!</v>
      </c>
      <c r="AF107" s="44">
        <f>_xll.BDP($AD107&amp;" EQUITY",AF$5)/1000000</f>
        <v>3427.668212890625</v>
      </c>
      <c r="AG107" s="2">
        <f t="shared" ref="AG107:AG134" si="217">IF(ISERR(AE107),IF(ISERR(AF107),0,AF107),AE107)</f>
        <v>3427.668212890625</v>
      </c>
      <c r="AH107" s="102">
        <v>6.4999999999999997E-3</v>
      </c>
      <c r="AI107" s="102">
        <f>SUMIF('462'!$B:$B,$E107,'462'!$K:$K)/100</f>
        <v>6.5299499999999996E-3</v>
      </c>
      <c r="AJ107" s="92">
        <f t="shared" si="145"/>
        <v>-2.9949999999999942E-5</v>
      </c>
      <c r="AK107" s="13">
        <f t="shared" ref="AK107:AK134" si="218">IF(LEFT($K107,1)=AK$6,$AA107,0)</f>
        <v>0</v>
      </c>
      <c r="AL107" s="13">
        <f t="shared" si="202"/>
        <v>0</v>
      </c>
      <c r="AM107" s="13">
        <f t="shared" si="202"/>
        <v>0</v>
      </c>
      <c r="AN107" s="13">
        <f t="shared" si="202"/>
        <v>0</v>
      </c>
      <c r="AO107" s="13">
        <f t="shared" si="202"/>
        <v>0</v>
      </c>
      <c r="AP107" s="13">
        <f t="shared" si="202"/>
        <v>0</v>
      </c>
      <c r="AQ107" s="13">
        <f t="shared" si="202"/>
        <v>0</v>
      </c>
      <c r="AR107" s="13">
        <f t="shared" si="202"/>
        <v>0</v>
      </c>
      <c r="AS107" s="13">
        <f t="shared" si="202"/>
        <v>0</v>
      </c>
      <c r="AT107" s="13">
        <f t="shared" si="202"/>
        <v>7.4654531724198071E-3</v>
      </c>
      <c r="AU107" s="13">
        <f t="shared" ref="AU107:AU134" si="219">IF(LEFT($K107,1)=AU$6,$AA107,0)</f>
        <v>0</v>
      </c>
      <c r="AV107" s="12">
        <f t="shared" ref="AV107:AV124" si="220">SUM(AK107:AU107)-AA107</f>
        <v>0</v>
      </c>
      <c r="AX107" s="13">
        <f t="shared" si="203"/>
        <v>0</v>
      </c>
      <c r="AY107" s="13">
        <f t="shared" si="203"/>
        <v>0</v>
      </c>
      <c r="AZ107" s="13">
        <f t="shared" si="203"/>
        <v>0</v>
      </c>
      <c r="BA107" s="13">
        <f t="shared" si="203"/>
        <v>0</v>
      </c>
      <c r="BB107" s="13">
        <f t="shared" si="203"/>
        <v>0</v>
      </c>
      <c r="BC107" s="13">
        <f t="shared" si="203"/>
        <v>0</v>
      </c>
      <c r="BD107" s="13">
        <f t="shared" si="203"/>
        <v>0</v>
      </c>
      <c r="BE107" s="13">
        <f t="shared" si="203"/>
        <v>0</v>
      </c>
      <c r="BF107" s="13">
        <f t="shared" si="203"/>
        <v>0</v>
      </c>
      <c r="BG107" s="13">
        <f t="shared" si="203"/>
        <v>7.4654531724198071E-3</v>
      </c>
      <c r="BH107" s="13">
        <f t="shared" ref="BH107:BH134" si="221">IF(LEFT($L107,1)=BH$6,$AA107,0)</f>
        <v>0</v>
      </c>
      <c r="BI107" s="12">
        <f t="shared" ref="BI107:BI134" si="222">SUM(AX107:BH107)-AA107</f>
        <v>0</v>
      </c>
      <c r="BK107" s="1">
        <f t="shared" ref="BK107:BK124" si="223">IF($P107&lt;=BK$6,$AA107,0)</f>
        <v>0</v>
      </c>
      <c r="BL107" s="1">
        <f t="shared" ref="BL107:BU107" si="224">IF(AND($P107&gt;BK$6,$P107&lt;=BL$6),$AA107,0)</f>
        <v>0</v>
      </c>
      <c r="BM107" s="1">
        <f t="shared" si="224"/>
        <v>0</v>
      </c>
      <c r="BN107" s="1">
        <f t="shared" si="224"/>
        <v>0</v>
      </c>
      <c r="BO107" s="1">
        <f t="shared" si="224"/>
        <v>7.4654531724198071E-3</v>
      </c>
      <c r="BP107" s="1">
        <f t="shared" si="224"/>
        <v>0</v>
      </c>
      <c r="BQ107" s="1">
        <f t="shared" si="224"/>
        <v>0</v>
      </c>
      <c r="BR107" s="1">
        <f t="shared" si="224"/>
        <v>0</v>
      </c>
      <c r="BS107" s="1">
        <f t="shared" si="224"/>
        <v>0</v>
      </c>
      <c r="BT107" s="1">
        <f t="shared" si="224"/>
        <v>0</v>
      </c>
      <c r="BU107" s="1">
        <f t="shared" si="224"/>
        <v>0</v>
      </c>
    </row>
    <row r="108" spans="1:73" x14ac:dyDescent="0.2">
      <c r="A108" s="65">
        <v>96</v>
      </c>
      <c r="B108" s="2">
        <f t="shared" si="209"/>
        <v>700</v>
      </c>
      <c r="C108" s="50" t="s">
        <v>5391</v>
      </c>
      <c r="D108" s="1">
        <v>700000</v>
      </c>
      <c r="E108" s="1" t="str">
        <f>_xll.BDP($C108&amp;" CORP",E$6)</f>
        <v>SDSINC</v>
      </c>
      <c r="F108" s="1" t="str">
        <f>_xll.BDP($C108&amp;" CORP",F$6)</f>
        <v>SUNGARD DATA SYSTEMS INC</v>
      </c>
      <c r="G108" s="1" t="str">
        <f>_xll.BDP($C108&amp;" CORP",G$6)</f>
        <v>USD</v>
      </c>
      <c r="H108" s="1" t="str">
        <f>_xll.BDP($C108&amp;" CORP",H$5)</f>
        <v>US</v>
      </c>
      <c r="I108" s="5">
        <f>_xll.BDP($C108&amp;" CORP",I$6)</f>
        <v>6.625</v>
      </c>
      <c r="J108" s="6" t="str">
        <f>_xll.BDP($C108&amp;" CORP",J$6)</f>
        <v>11/1/2019</v>
      </c>
      <c r="K108" s="7" t="str">
        <f>_xll.BDP($C108&amp;" CORP",K$5)</f>
        <v>Caa1</v>
      </c>
      <c r="L108" s="7" t="str">
        <f>_xll.BDP($C108&amp;" CORP",L$5)</f>
        <v>B-</v>
      </c>
      <c r="M108" s="7" t="str">
        <f>IF(ISNA(_xll.BDP($C108&amp;" CORP",M$5)),"",_xll.BDP($C108&amp;" CORP",M$5))</f>
        <v>#N/A N/A</v>
      </c>
      <c r="N108" s="44">
        <f t="shared" si="211"/>
        <v>0</v>
      </c>
      <c r="O108" s="49">
        <f>_xll.BDP($C108&amp;" CORP",O$5)</f>
        <v>105</v>
      </c>
      <c r="P108" s="13">
        <f>_xll.BDP($C108&amp;" CORP",P$5,"PX_BID",$O108)/100</f>
        <v>5.3582986999999999E-2</v>
      </c>
      <c r="Q108" s="2">
        <f>_xll.BDP($C108&amp;" CORP",Q$5,"PX_BID",$O108)</f>
        <v>478.14480590820312</v>
      </c>
      <c r="R108" s="12">
        <f>_xll.BDP($C108&amp;" CORP",R$5,"PX_BID",$O108)</f>
        <v>3.8701334862167274</v>
      </c>
      <c r="S108" s="12">
        <f>_xll.BDP($C108&amp;" CORP",S$5,"PX_BID",$O108)</f>
        <v>-0.54264076664653116</v>
      </c>
      <c r="T108" s="12">
        <f>_xll.BDP($C108&amp;" CORP",T$5,"PX_BID",$O108)</f>
        <v>0.18029546563725837</v>
      </c>
      <c r="U108" s="6" t="str">
        <f>_xll.BDP($C108&amp;" CORP",U$5)</f>
        <v>11/1/2015</v>
      </c>
      <c r="V108" s="6">
        <f>_xll.BDP($C108&amp;" CORP",V$5)</f>
        <v>103.3125</v>
      </c>
      <c r="W108" s="45">
        <f>_xll.BDP($C108&amp;" CORP",W$6)</f>
        <v>3.6805560000000001E-2</v>
      </c>
      <c r="X108" s="45">
        <f t="shared" si="212"/>
        <v>105.03680556</v>
      </c>
      <c r="Y108" s="45">
        <f t="shared" si="213"/>
        <v>1</v>
      </c>
      <c r="Z108" s="9">
        <f t="shared" si="214"/>
        <v>735257.63892000006</v>
      </c>
      <c r="AA108" s="46">
        <f t="shared" si="215"/>
        <v>7.179437514153948E-3</v>
      </c>
      <c r="AB108" s="12">
        <f t="shared" si="216"/>
        <v>2.7785381535727773E-2</v>
      </c>
      <c r="AC108" s="44" t="str">
        <f>_xll.BDP($C108&amp;" CORP",AC$5)</f>
        <v>764144Q US</v>
      </c>
      <c r="AD108" s="44" t="str">
        <f>_xll.BDP($C108&amp;" CORP",AD$6)</f>
        <v>SDSINC</v>
      </c>
      <c r="AE108" s="44" t="e">
        <f>_xll.BDP($AC108&amp;" EQUITY",AE$5)/1000000</f>
        <v>#VALUE!</v>
      </c>
      <c r="AF108" s="44" t="e">
        <f>_xll.BDP($AD108&amp;" EQUITY",AF$5)/1000000</f>
        <v>#VALUE!</v>
      </c>
      <c r="AG108" s="2">
        <f t="shared" si="217"/>
        <v>0</v>
      </c>
      <c r="AH108" s="102">
        <v>7.0000000000000001E-3</v>
      </c>
      <c r="AI108" s="102">
        <f>SUMIF('462'!$B:$B,$E108,'462'!$K:$K)/100</f>
        <v>6.63724E-3</v>
      </c>
      <c r="AJ108" s="92">
        <f t="shared" si="145"/>
        <v>3.6276000000000017E-4</v>
      </c>
      <c r="AK108" s="13">
        <f t="shared" si="218"/>
        <v>0</v>
      </c>
      <c r="AL108" s="13">
        <f t="shared" si="202"/>
        <v>0</v>
      </c>
      <c r="AM108" s="13">
        <f t="shared" si="202"/>
        <v>0</v>
      </c>
      <c r="AN108" s="13">
        <f t="shared" si="202"/>
        <v>0</v>
      </c>
      <c r="AO108" s="13">
        <f t="shared" si="202"/>
        <v>0</v>
      </c>
      <c r="AP108" s="13">
        <f t="shared" si="202"/>
        <v>0</v>
      </c>
      <c r="AQ108" s="13">
        <f t="shared" si="202"/>
        <v>0</v>
      </c>
      <c r="AR108" s="13">
        <f t="shared" si="202"/>
        <v>0</v>
      </c>
      <c r="AS108" s="13">
        <f t="shared" si="202"/>
        <v>0</v>
      </c>
      <c r="AT108" s="13">
        <f t="shared" si="202"/>
        <v>0</v>
      </c>
      <c r="AU108" s="13">
        <f t="shared" si="219"/>
        <v>7.179437514153948E-3</v>
      </c>
      <c r="AV108" s="12">
        <f t="shared" si="220"/>
        <v>0</v>
      </c>
      <c r="AX108" s="13">
        <f t="shared" si="203"/>
        <v>0</v>
      </c>
      <c r="AY108" s="13">
        <f t="shared" si="203"/>
        <v>0</v>
      </c>
      <c r="AZ108" s="13">
        <f t="shared" si="203"/>
        <v>0</v>
      </c>
      <c r="BA108" s="13">
        <f t="shared" si="203"/>
        <v>0</v>
      </c>
      <c r="BB108" s="13">
        <f t="shared" si="203"/>
        <v>0</v>
      </c>
      <c r="BC108" s="13">
        <f t="shared" si="203"/>
        <v>0</v>
      </c>
      <c r="BD108" s="13">
        <f t="shared" si="203"/>
        <v>0</v>
      </c>
      <c r="BE108" s="13">
        <f t="shared" si="203"/>
        <v>0</v>
      </c>
      <c r="BF108" s="13">
        <f t="shared" si="203"/>
        <v>0</v>
      </c>
      <c r="BG108" s="13">
        <f t="shared" si="203"/>
        <v>7.179437514153948E-3</v>
      </c>
      <c r="BH108" s="13">
        <f t="shared" si="221"/>
        <v>0</v>
      </c>
      <c r="BI108" s="12">
        <f t="shared" si="222"/>
        <v>0</v>
      </c>
      <c r="BK108" s="1">
        <f t="shared" si="223"/>
        <v>0</v>
      </c>
      <c r="BL108" s="1">
        <f t="shared" ref="BL108:BU108" si="225">IF(AND($P108&gt;BK$6,$P108&lt;=BL$6),$AA108,0)</f>
        <v>0</v>
      </c>
      <c r="BM108" s="1">
        <f t="shared" si="225"/>
        <v>0</v>
      </c>
      <c r="BN108" s="1">
        <f t="shared" si="225"/>
        <v>0</v>
      </c>
      <c r="BO108" s="1">
        <f t="shared" si="225"/>
        <v>7.179437514153948E-3</v>
      </c>
      <c r="BP108" s="1">
        <f t="shared" si="225"/>
        <v>0</v>
      </c>
      <c r="BQ108" s="1">
        <f t="shared" si="225"/>
        <v>0</v>
      </c>
      <c r="BR108" s="1">
        <f t="shared" si="225"/>
        <v>0</v>
      </c>
      <c r="BS108" s="1">
        <f t="shared" si="225"/>
        <v>0</v>
      </c>
      <c r="BT108" s="1">
        <f t="shared" si="225"/>
        <v>0</v>
      </c>
      <c r="BU108" s="1">
        <f t="shared" si="225"/>
        <v>0</v>
      </c>
    </row>
    <row r="109" spans="1:73" x14ac:dyDescent="0.2">
      <c r="A109" s="65">
        <v>97</v>
      </c>
      <c r="B109" s="2">
        <f t="shared" si="209"/>
        <v>590</v>
      </c>
      <c r="C109" s="1" t="s">
        <v>204</v>
      </c>
      <c r="D109" s="1">
        <v>590000</v>
      </c>
      <c r="E109" s="1" t="str">
        <f>_xll.BDP($C109&amp;" CORP",E$6)</f>
        <v>SEE</v>
      </c>
      <c r="F109" s="1" t="str">
        <f>_xll.BDP($C109&amp;" CORP",F$6)</f>
        <v>SEALED AIR CORP</v>
      </c>
      <c r="G109" s="1" t="str">
        <f>_xll.BDP($C109&amp;" CORP",G$6)</f>
        <v>USD</v>
      </c>
      <c r="H109" s="1" t="str">
        <f>_xll.BDP($C109&amp;" CORP",H$5)</f>
        <v>US</v>
      </c>
      <c r="I109" s="5">
        <f>_xll.BDP($C109&amp;" CORP",I$6)</f>
        <v>8.375</v>
      </c>
      <c r="J109" s="6" t="str">
        <f>_xll.BDP($C109&amp;" CORP",J$6)</f>
        <v>9/15/2021</v>
      </c>
      <c r="K109" s="7" t="str">
        <f>_xll.BDP($C109&amp;" CORP",K$5)</f>
        <v>B1</v>
      </c>
      <c r="L109" s="7" t="str">
        <f>_xll.BDP($C109&amp;" CORP",L$5)</f>
        <v>BB-</v>
      </c>
      <c r="M109" s="7" t="str">
        <f>IF(ISNA(_xll.BDP($C109&amp;" CORP",M$5)),"",_xll.BDP($C109&amp;" CORP",M$5))</f>
        <v>#N/A N/A</v>
      </c>
      <c r="N109" s="44">
        <f t="shared" si="211"/>
        <v>4325.9912109375</v>
      </c>
      <c r="O109" s="49">
        <f>_xll.BDP($C109&amp;" CORP",O$5)</f>
        <v>116.125</v>
      </c>
      <c r="P109" s="13">
        <f>_xll.BDP($C109&amp;" CORP",P$5,"PX_BID",$O109)/100</f>
        <v>4.3410447000000005E-2</v>
      </c>
      <c r="Q109" s="2">
        <f>_xll.BDP($C109&amp;" CORP",Q$5,"PX_BID",$O109)</f>
        <v>396.18545532226562</v>
      </c>
      <c r="R109" s="12">
        <f>_xll.BDP($C109&amp;" CORP",R$5,"PX_BID",$O109)</f>
        <v>2.9463451451545657</v>
      </c>
      <c r="S109" s="12">
        <f>_xll.BDP($C109&amp;" CORP",S$5,"PX_BID",$O109)</f>
        <v>-0.75168432428273246</v>
      </c>
      <c r="T109" s="12">
        <f>_xll.BDP($C109&amp;" CORP",T$5,"PX_BID",$O109)</f>
        <v>0.10748910921205476</v>
      </c>
      <c r="U109" s="6" t="str">
        <f>_xll.BDP($C109&amp;" CORP",U$5)</f>
        <v>9/15/2016</v>
      </c>
      <c r="V109" s="6">
        <f>_xll.BDP($C109&amp;" CORP",V$5)</f>
        <v>104.188</v>
      </c>
      <c r="W109" s="45">
        <f>_xll.BDP($C109&amp;" CORP",W$6)</f>
        <v>1.1166666700000001</v>
      </c>
      <c r="X109" s="45">
        <f t="shared" si="212"/>
        <v>117.24166667</v>
      </c>
      <c r="Y109" s="45">
        <f t="shared" si="213"/>
        <v>1</v>
      </c>
      <c r="Z109" s="9">
        <f t="shared" si="214"/>
        <v>691725.83335299999</v>
      </c>
      <c r="AA109" s="46">
        <f t="shared" si="215"/>
        <v>6.7543703521103834E-3</v>
      </c>
      <c r="AB109" s="12">
        <f t="shared" si="216"/>
        <v>1.9900706295516362E-2</v>
      </c>
      <c r="AC109" s="44" t="str">
        <f>_xll.BDP($C109&amp;" CORP",AC$5)</f>
        <v>SEE     US</v>
      </c>
      <c r="AD109" s="44" t="str">
        <f>_xll.BDP($C109&amp;" CORP",AD$6)</f>
        <v>SEE</v>
      </c>
      <c r="AE109" s="44">
        <f>_xll.BDP($AC109&amp;" EQUITY",AE$5)/1000000</f>
        <v>4325.9912109375</v>
      </c>
      <c r="AF109" s="44">
        <f>_xll.BDP($AD109&amp;" EQUITY",AF$5)/1000000</f>
        <v>4325.9912109375</v>
      </c>
      <c r="AG109" s="2">
        <f t="shared" si="217"/>
        <v>4325.9912109375</v>
      </c>
      <c r="AH109" s="102">
        <v>6.4999999999999997E-3</v>
      </c>
      <c r="AI109" s="102">
        <f>SUMIF('462'!$B:$B,$E109,'462'!$K:$K)/100</f>
        <v>0</v>
      </c>
      <c r="AJ109" s="92">
        <f t="shared" si="145"/>
        <v>6.4999999999999997E-3</v>
      </c>
      <c r="AK109" s="13">
        <f t="shared" si="218"/>
        <v>0</v>
      </c>
      <c r="AL109" s="13">
        <f t="shared" si="202"/>
        <v>0</v>
      </c>
      <c r="AM109" s="13">
        <f t="shared" si="202"/>
        <v>0</v>
      </c>
      <c r="AN109" s="13">
        <f t="shared" si="202"/>
        <v>0</v>
      </c>
      <c r="AO109" s="13">
        <f t="shared" si="202"/>
        <v>0</v>
      </c>
      <c r="AP109" s="13">
        <f t="shared" si="202"/>
        <v>0</v>
      </c>
      <c r="AQ109" s="13">
        <f t="shared" si="202"/>
        <v>0</v>
      </c>
      <c r="AR109" s="13">
        <f t="shared" si="202"/>
        <v>6.7543703521103834E-3</v>
      </c>
      <c r="AS109" s="13">
        <f t="shared" si="202"/>
        <v>0</v>
      </c>
      <c r="AT109" s="13">
        <f t="shared" si="202"/>
        <v>0</v>
      </c>
      <c r="AU109" s="13">
        <f t="shared" si="219"/>
        <v>0</v>
      </c>
      <c r="AV109" s="12">
        <f t="shared" si="220"/>
        <v>0</v>
      </c>
      <c r="AX109" s="13">
        <f t="shared" si="203"/>
        <v>0</v>
      </c>
      <c r="AY109" s="13">
        <f t="shared" si="203"/>
        <v>0</v>
      </c>
      <c r="AZ109" s="13">
        <f t="shared" si="203"/>
        <v>0</v>
      </c>
      <c r="BA109" s="13">
        <f t="shared" si="203"/>
        <v>0</v>
      </c>
      <c r="BB109" s="13">
        <f t="shared" si="203"/>
        <v>0</v>
      </c>
      <c r="BC109" s="13">
        <f t="shared" si="203"/>
        <v>0</v>
      </c>
      <c r="BD109" s="13">
        <f t="shared" si="203"/>
        <v>6.7543703521103834E-3</v>
      </c>
      <c r="BE109" s="13">
        <f t="shared" si="203"/>
        <v>0</v>
      </c>
      <c r="BF109" s="13">
        <f t="shared" si="203"/>
        <v>0</v>
      </c>
      <c r="BG109" s="13">
        <f t="shared" si="203"/>
        <v>0</v>
      </c>
      <c r="BH109" s="13">
        <f t="shared" si="221"/>
        <v>0</v>
      </c>
      <c r="BI109" s="12">
        <f t="shared" si="222"/>
        <v>0</v>
      </c>
      <c r="BK109" s="1">
        <f t="shared" si="223"/>
        <v>0</v>
      </c>
      <c r="BL109" s="1">
        <f t="shared" ref="BL109:BU109" si="226">IF(AND($P109&gt;BK$6,$P109&lt;=BL$6),$AA109,0)</f>
        <v>0</v>
      </c>
      <c r="BM109" s="1">
        <f t="shared" si="226"/>
        <v>0</v>
      </c>
      <c r="BN109" s="1">
        <f t="shared" si="226"/>
        <v>6.7543703521103834E-3</v>
      </c>
      <c r="BO109" s="1">
        <f t="shared" si="226"/>
        <v>0</v>
      </c>
      <c r="BP109" s="1">
        <f t="shared" si="226"/>
        <v>0</v>
      </c>
      <c r="BQ109" s="1">
        <f t="shared" si="226"/>
        <v>0</v>
      </c>
      <c r="BR109" s="1">
        <f t="shared" si="226"/>
        <v>0</v>
      </c>
      <c r="BS109" s="1">
        <f t="shared" si="226"/>
        <v>0</v>
      </c>
      <c r="BT109" s="1">
        <f t="shared" si="226"/>
        <v>0</v>
      </c>
      <c r="BU109" s="1">
        <f t="shared" si="226"/>
        <v>0</v>
      </c>
    </row>
    <row r="110" spans="1:73" x14ac:dyDescent="0.2">
      <c r="A110" s="65">
        <v>98</v>
      </c>
      <c r="B110" s="2">
        <f t="shared" si="209"/>
        <v>585</v>
      </c>
      <c r="C110" s="50" t="s">
        <v>206</v>
      </c>
      <c r="D110" s="1">
        <v>585000</v>
      </c>
      <c r="E110" s="1" t="str">
        <f>_xll.BDP($C110&amp;" CORP",E$6)</f>
        <v>SFD</v>
      </c>
      <c r="F110" s="1" t="str">
        <f>_xll.BDP($C110&amp;" CORP",F$6)</f>
        <v>SMITHFIELD FOODS INC</v>
      </c>
      <c r="G110" s="1" t="str">
        <f>_xll.BDP($C110&amp;" CORP",G$6)</f>
        <v>USD</v>
      </c>
      <c r="H110" s="1" t="str">
        <f>_xll.BDP($C110&amp;" CORP",H$5)</f>
        <v>US</v>
      </c>
      <c r="I110" s="5">
        <f>_xll.BDP($C110&amp;" CORP",I$6)</f>
        <v>7.75</v>
      </c>
      <c r="J110" s="6" t="str">
        <f>_xll.BDP($C110&amp;" CORP",J$6)</f>
        <v>7/1/2017</v>
      </c>
      <c r="K110" s="7" t="str">
        <f>_xll.BDP($C110&amp;" CORP",K$5)</f>
        <v>B1</v>
      </c>
      <c r="L110" s="7" t="str">
        <f>_xll.BDP($C110&amp;" CORP",L$5)</f>
        <v>BB</v>
      </c>
      <c r="M110" s="7" t="str">
        <f>IF(ISNA(_xll.BDP($C110&amp;" CORP",M$5)),"",_xll.BDP($C110&amp;" CORP",M$5))</f>
        <v>WD</v>
      </c>
      <c r="N110" s="44">
        <f t="shared" si="211"/>
        <v>3545.405029296875</v>
      </c>
      <c r="O110" s="49">
        <f>_xll.BDP($C110&amp;" CORP",O$5)</f>
        <v>117.39</v>
      </c>
      <c r="P110" s="13">
        <f>_xll.BDP($C110&amp;" CORP",P$5,"PX_BID",$O110)/100</f>
        <v>3.2466346E-2</v>
      </c>
      <c r="Q110" s="2">
        <f>_xll.BDP($C110&amp;" CORP",Q$5,"PX_BID",$O110)</f>
        <v>272.87942504882812</v>
      </c>
      <c r="R110" s="12">
        <f>_xll.BDP($C110&amp;" CORP",R$5,"PX_BID",$O110)</f>
        <v>3.5464199802406058</v>
      </c>
      <c r="S110" s="12">
        <f>_xll.BDP($C110&amp;" CORP",S$5,"PX_BID",$O110)</f>
        <v>0.15660523996881232</v>
      </c>
      <c r="T110" s="12">
        <f>_xll.BDP($C110&amp;" CORP",T$5,"PX_BID",$O110)</f>
        <v>0.1556665077761816</v>
      </c>
      <c r="U110" s="6" t="str">
        <f>_xll.BDP($C110&amp;" CORP",U$5)</f>
        <v>#N/A Field Not Applicable</v>
      </c>
      <c r="V110" s="6" t="str">
        <f>_xll.BDP($C110&amp;" CORP",V$5)</f>
        <v>#N/A Field Not Applicable</v>
      </c>
      <c r="W110" s="45">
        <f>_xll.BDP($C110&amp;" CORP",W$6)</f>
        <v>2.6263888899999999</v>
      </c>
      <c r="X110" s="45">
        <f t="shared" si="212"/>
        <v>120.01638889</v>
      </c>
      <c r="Y110" s="45">
        <f t="shared" si="213"/>
        <v>1</v>
      </c>
      <c r="Z110" s="9">
        <f t="shared" si="214"/>
        <v>702095.87500649993</v>
      </c>
      <c r="AA110" s="46">
        <f t="shared" si="215"/>
        <v>6.8556288255073221E-3</v>
      </c>
      <c r="AB110" s="12">
        <f t="shared" si="216"/>
        <v>2.4312939043892604E-2</v>
      </c>
      <c r="AC110" s="44" t="str">
        <f>_xll.BDP($C110&amp;" CORP",AC$5)</f>
        <v>SFD     US</v>
      </c>
      <c r="AD110" s="44" t="str">
        <f>_xll.BDP($C110&amp;" CORP",AD$6)</f>
        <v>SFD</v>
      </c>
      <c r="AE110" s="44">
        <f>_xll.BDP($AC110&amp;" EQUITY",AE$5)/1000000</f>
        <v>3545.405029296875</v>
      </c>
      <c r="AF110" s="44">
        <f>_xll.BDP($AD110&amp;" EQUITY",AF$5)/1000000</f>
        <v>3545.405029296875</v>
      </c>
      <c r="AG110" s="2">
        <f t="shared" si="217"/>
        <v>3545.405029296875</v>
      </c>
      <c r="AH110" s="102">
        <v>6.7999999999999996E-3</v>
      </c>
      <c r="AI110" s="102">
        <f>SUMIF('462'!$B:$B,$E110,'462'!$K:$K)/100</f>
        <v>0</v>
      </c>
      <c r="AJ110" s="92">
        <f t="shared" si="145"/>
        <v>6.7999999999999996E-3</v>
      </c>
      <c r="AK110" s="13">
        <f t="shared" si="218"/>
        <v>0</v>
      </c>
      <c r="AL110" s="13">
        <f t="shared" si="202"/>
        <v>0</v>
      </c>
      <c r="AM110" s="13">
        <f t="shared" si="202"/>
        <v>0</v>
      </c>
      <c r="AN110" s="13">
        <f t="shared" si="202"/>
        <v>0</v>
      </c>
      <c r="AO110" s="13">
        <f t="shared" si="202"/>
        <v>0</v>
      </c>
      <c r="AP110" s="13">
        <f t="shared" si="202"/>
        <v>0</v>
      </c>
      <c r="AQ110" s="13">
        <f t="shared" si="202"/>
        <v>0</v>
      </c>
      <c r="AR110" s="13">
        <f t="shared" si="202"/>
        <v>6.8556288255073221E-3</v>
      </c>
      <c r="AS110" s="13">
        <f t="shared" si="202"/>
        <v>0</v>
      </c>
      <c r="AT110" s="13">
        <f t="shared" si="202"/>
        <v>0</v>
      </c>
      <c r="AU110" s="13">
        <f t="shared" si="219"/>
        <v>0</v>
      </c>
      <c r="AV110" s="12">
        <f t="shared" si="220"/>
        <v>0</v>
      </c>
      <c r="AX110" s="13">
        <f t="shared" si="203"/>
        <v>0</v>
      </c>
      <c r="AY110" s="13">
        <f t="shared" si="203"/>
        <v>0</v>
      </c>
      <c r="AZ110" s="13">
        <f t="shared" si="203"/>
        <v>0</v>
      </c>
      <c r="BA110" s="13">
        <f t="shared" si="203"/>
        <v>0</v>
      </c>
      <c r="BB110" s="13">
        <f t="shared" si="203"/>
        <v>0</v>
      </c>
      <c r="BC110" s="13">
        <f t="shared" si="203"/>
        <v>6.8556288255073221E-3</v>
      </c>
      <c r="BD110" s="13">
        <f t="shared" si="203"/>
        <v>0</v>
      </c>
      <c r="BE110" s="13">
        <f t="shared" si="203"/>
        <v>0</v>
      </c>
      <c r="BF110" s="13">
        <f t="shared" si="203"/>
        <v>0</v>
      </c>
      <c r="BG110" s="13">
        <f t="shared" si="203"/>
        <v>0</v>
      </c>
      <c r="BH110" s="13">
        <f t="shared" si="221"/>
        <v>0</v>
      </c>
      <c r="BI110" s="12">
        <f t="shared" si="222"/>
        <v>0</v>
      </c>
      <c r="BK110" s="1">
        <f t="shared" si="223"/>
        <v>0</v>
      </c>
      <c r="BL110" s="1">
        <f t="shared" ref="BL110:BU110" si="227">IF(AND($P110&gt;BK$6,$P110&lt;=BL$6),$AA110,0)</f>
        <v>0</v>
      </c>
      <c r="BM110" s="1">
        <f t="shared" si="227"/>
        <v>6.8556288255073221E-3</v>
      </c>
      <c r="BN110" s="1">
        <f t="shared" si="227"/>
        <v>0</v>
      </c>
      <c r="BO110" s="1">
        <f t="shared" si="227"/>
        <v>0</v>
      </c>
      <c r="BP110" s="1">
        <f t="shared" si="227"/>
        <v>0</v>
      </c>
      <c r="BQ110" s="1">
        <f t="shared" si="227"/>
        <v>0</v>
      </c>
      <c r="BR110" s="1">
        <f t="shared" si="227"/>
        <v>0</v>
      </c>
      <c r="BS110" s="1">
        <f t="shared" si="227"/>
        <v>0</v>
      </c>
      <c r="BT110" s="1">
        <f t="shared" si="227"/>
        <v>0</v>
      </c>
      <c r="BU110" s="1">
        <f t="shared" si="227"/>
        <v>0</v>
      </c>
    </row>
    <row r="111" spans="1:73" x14ac:dyDescent="0.2">
      <c r="A111" s="65">
        <v>99</v>
      </c>
      <c r="B111" s="2">
        <f t="shared" si="209"/>
        <v>500</v>
      </c>
      <c r="C111" s="1" t="s">
        <v>6866</v>
      </c>
      <c r="D111" s="1">
        <v>500000</v>
      </c>
      <c r="E111" s="1" t="str">
        <f>_xll.BDP($C111&amp;" CORP",E$6)</f>
        <v>SHAEFF</v>
      </c>
      <c r="F111" s="1" t="str">
        <f>_xll.BDP($C111&amp;" CORP",F$6)</f>
        <v>SCHAEFFLER FINANCE BV</v>
      </c>
      <c r="G111" s="1" t="str">
        <f>_xll.BDP($C111&amp;" CORP",G$6)</f>
        <v>USD</v>
      </c>
      <c r="H111" s="1" t="str">
        <f>_xll.BDP($C111&amp;" CORP",H$5)</f>
        <v>DE</v>
      </c>
      <c r="I111" s="5">
        <f>_xll.BDP($C111&amp;" CORP",I$6)</f>
        <v>4.75</v>
      </c>
      <c r="J111" s="6" t="str">
        <f>_xll.BDP($C111&amp;" CORP",J$6)</f>
        <v>5/15/2021</v>
      </c>
      <c r="K111" s="7" t="str">
        <f>_xll.BDP($C111&amp;" CORP",K$5)</f>
        <v>Ba3</v>
      </c>
      <c r="L111" s="7" t="str">
        <f>_xll.BDP($C111&amp;" CORP",L$5)</f>
        <v>#N/A N/A</v>
      </c>
      <c r="M111" s="7" t="str">
        <f>IF(ISNA(_xll.BDP($C111&amp;" CORP",M$5)),"",_xll.BDP($C111&amp;" CORP",M$5))</f>
        <v>#N/A N/A</v>
      </c>
      <c r="N111" s="44">
        <f t="shared" si="211"/>
        <v>0</v>
      </c>
      <c r="O111" s="49">
        <f>_xll.BDP($C111&amp;" CORP",O$5)</f>
        <v>101.25</v>
      </c>
      <c r="P111" s="13">
        <f>_xll.BDP($C111&amp;" CORP",P$5,"PX_BID",$O111)/100</f>
        <v>4.5104468000000002E-2</v>
      </c>
      <c r="Q111" s="2">
        <f>_xll.BDP($C111&amp;" CORP",Q$5,"PX_BID",$O111)</f>
        <v>362.53155517578125</v>
      </c>
      <c r="R111" s="12">
        <f>_xll.BDP($C111&amp;" CORP",R$5,"PX_BID",$O111)</f>
        <v>5.2022152018269239</v>
      </c>
      <c r="S111" s="12">
        <f>_xll.BDP($C111&amp;" CORP",S$5,"PX_BID",$O111)</f>
        <v>0.32730395959137726</v>
      </c>
      <c r="T111" s="12">
        <f>_xll.BDP($C111&amp;" CORP",T$5,"PX_BID",$O111)</f>
        <v>0.31807370761810783</v>
      </c>
      <c r="U111" s="6" t="str">
        <f>_xll.BDP($C111&amp;" CORP",U$5)</f>
        <v>5/15/2016</v>
      </c>
      <c r="V111" s="6">
        <f>_xll.BDP($C111&amp;" CORP",V$5)</f>
        <v>103.563</v>
      </c>
      <c r="W111" s="45">
        <f>_xll.BDP($C111&amp;" CORP",W$6)</f>
        <v>5.2777780000000003E-2</v>
      </c>
      <c r="X111" s="45">
        <f t="shared" si="212"/>
        <v>101.30277778</v>
      </c>
      <c r="Y111" s="45">
        <f t="shared" si="213"/>
        <v>1</v>
      </c>
      <c r="Z111" s="9">
        <f t="shared" si="214"/>
        <v>506513.88890000002</v>
      </c>
      <c r="AA111" s="46">
        <f t="shared" si="215"/>
        <v>4.9458647185906136E-3</v>
      </c>
      <c r="AB111" s="12">
        <f t="shared" si="216"/>
        <v>2.572945262523153E-2</v>
      </c>
      <c r="AC111" s="44" t="str">
        <f>_xll.BDP($C111&amp;" CORP",AC$5)</f>
        <v>0154790D GR</v>
      </c>
      <c r="AD111" s="44" t="str">
        <f>_xll.BDP($C111&amp;" CORP",AD$6)</f>
        <v>SHAEFF</v>
      </c>
      <c r="AE111" s="44" t="e">
        <f>_xll.BDP($AC111&amp;" EQUITY",AE$5)/1000000</f>
        <v>#VALUE!</v>
      </c>
      <c r="AF111" s="44" t="e">
        <f>_xll.BDP($AD111&amp;" EQUITY",AF$5)/1000000</f>
        <v>#VALUE!</v>
      </c>
      <c r="AG111" s="2">
        <f t="shared" si="217"/>
        <v>0</v>
      </c>
      <c r="AH111" s="102">
        <v>6.0000000000000001E-3</v>
      </c>
      <c r="AI111" s="102">
        <f>SUMIF('462'!$B:$B,$E111,'462'!$K:$K)/100</f>
        <v>0</v>
      </c>
      <c r="AJ111" s="92">
        <f t="shared" si="145"/>
        <v>6.0000000000000001E-3</v>
      </c>
      <c r="AK111" s="13">
        <f t="shared" si="218"/>
        <v>0</v>
      </c>
      <c r="AL111" s="13">
        <f t="shared" ref="AL111:AT123" si="228">IF($K111=AL$6,$AA111,0)</f>
        <v>0</v>
      </c>
      <c r="AM111" s="13">
        <f t="shared" si="228"/>
        <v>0</v>
      </c>
      <c r="AN111" s="13">
        <f t="shared" si="228"/>
        <v>0</v>
      </c>
      <c r="AO111" s="13">
        <f t="shared" si="228"/>
        <v>0</v>
      </c>
      <c r="AP111" s="13">
        <f t="shared" si="228"/>
        <v>0</v>
      </c>
      <c r="AQ111" s="13">
        <f t="shared" si="228"/>
        <v>4.9458647185906136E-3</v>
      </c>
      <c r="AR111" s="13">
        <f t="shared" si="228"/>
        <v>0</v>
      </c>
      <c r="AS111" s="13">
        <f t="shared" si="228"/>
        <v>0</v>
      </c>
      <c r="AT111" s="13">
        <f t="shared" si="228"/>
        <v>0</v>
      </c>
      <c r="AU111" s="13">
        <f t="shared" si="219"/>
        <v>0</v>
      </c>
      <c r="AV111" s="12">
        <f t="shared" si="220"/>
        <v>0</v>
      </c>
      <c r="AX111" s="13">
        <f t="shared" ref="AX111:BG123" si="229">IF($L111=AX$6,$AA111,0)</f>
        <v>0</v>
      </c>
      <c r="AY111" s="13">
        <f t="shared" si="229"/>
        <v>0</v>
      </c>
      <c r="AZ111" s="13">
        <f t="shared" si="229"/>
        <v>0</v>
      </c>
      <c r="BA111" s="13">
        <f t="shared" si="229"/>
        <v>0</v>
      </c>
      <c r="BB111" s="13">
        <f t="shared" si="229"/>
        <v>0</v>
      </c>
      <c r="BC111" s="13">
        <f t="shared" si="229"/>
        <v>0</v>
      </c>
      <c r="BD111" s="13">
        <f t="shared" si="229"/>
        <v>0</v>
      </c>
      <c r="BE111" s="13">
        <f t="shared" si="229"/>
        <v>0</v>
      </c>
      <c r="BF111" s="13">
        <f t="shared" si="229"/>
        <v>0</v>
      </c>
      <c r="BG111" s="13">
        <f t="shared" si="229"/>
        <v>0</v>
      </c>
      <c r="BH111" s="13">
        <f t="shared" si="221"/>
        <v>0</v>
      </c>
      <c r="BI111" s="12">
        <f t="shared" si="222"/>
        <v>-4.9458647185906136E-3</v>
      </c>
      <c r="BK111" s="1">
        <f t="shared" si="223"/>
        <v>0</v>
      </c>
      <c r="BL111" s="1">
        <f t="shared" ref="BL111:BU111" si="230">IF(AND($P111&gt;BK$6,$P111&lt;=BL$6),$AA111,0)</f>
        <v>0</v>
      </c>
      <c r="BM111" s="1">
        <f t="shared" si="230"/>
        <v>0</v>
      </c>
      <c r="BN111" s="1">
        <f t="shared" si="230"/>
        <v>4.9458647185906136E-3</v>
      </c>
      <c r="BO111" s="1">
        <f t="shared" si="230"/>
        <v>0</v>
      </c>
      <c r="BP111" s="1">
        <f t="shared" si="230"/>
        <v>0</v>
      </c>
      <c r="BQ111" s="1">
        <f t="shared" si="230"/>
        <v>0</v>
      </c>
      <c r="BR111" s="1">
        <f t="shared" si="230"/>
        <v>0</v>
      </c>
      <c r="BS111" s="1">
        <f t="shared" si="230"/>
        <v>0</v>
      </c>
      <c r="BT111" s="1">
        <f t="shared" si="230"/>
        <v>0</v>
      </c>
      <c r="BU111" s="1">
        <f t="shared" si="230"/>
        <v>0</v>
      </c>
    </row>
    <row r="112" spans="1:73" x14ac:dyDescent="0.2">
      <c r="A112" s="65">
        <v>100</v>
      </c>
      <c r="B112" s="2">
        <f t="shared" si="209"/>
        <v>525</v>
      </c>
      <c r="C112" s="3" t="s">
        <v>5372</v>
      </c>
      <c r="D112" s="1">
        <v>525000</v>
      </c>
      <c r="E112" s="1" t="str">
        <f>_xll.BDP($C112&amp;" CORP",E$6)</f>
        <v>SHEAHM</v>
      </c>
      <c r="F112" s="1" t="str">
        <f>_xll.BDP($C112&amp;" CORP",F$6)</f>
        <v>SHEA HOMES LP/FNDG CP</v>
      </c>
      <c r="G112" s="1" t="str">
        <f>_xll.BDP($C112&amp;" CORP",G$6)</f>
        <v>USD</v>
      </c>
      <c r="H112" s="1" t="str">
        <f>_xll.BDP($C112&amp;" CORP",H$5)</f>
        <v>US</v>
      </c>
      <c r="I112" s="5">
        <f>_xll.BDP($C112&amp;" CORP",I$6)</f>
        <v>8.625</v>
      </c>
      <c r="J112" s="6" t="str">
        <f>_xll.BDP($C112&amp;" CORP",J$6)</f>
        <v>5/15/2019</v>
      </c>
      <c r="K112" s="7" t="str">
        <f>_xll.BDP($C112&amp;" CORP",K$5)</f>
        <v>B2</v>
      </c>
      <c r="L112" s="7" t="str">
        <f>_xll.BDP($C112&amp;" CORP",L$5)</f>
        <v>B</v>
      </c>
      <c r="M112" s="7" t="str">
        <f>IF(ISNA(_xll.BDP($C112&amp;" CORP",M$5)),"",_xll.BDP($C112&amp;" CORP",M$5))</f>
        <v>#N/A N/A</v>
      </c>
      <c r="N112" s="44">
        <f t="shared" si="211"/>
        <v>0</v>
      </c>
      <c r="O112" s="49">
        <f>_xll.BDP($C112&amp;" CORP",O$5)</f>
        <v>113.75</v>
      </c>
      <c r="P112" s="13">
        <f>_xll.BDP($C112&amp;" CORP",P$5,"PX_BID",$O112)/100</f>
        <v>3.612493E-2</v>
      </c>
      <c r="Q112" s="2">
        <f>_xll.BDP($C112&amp;" CORP",Q$5,"PX_BID",$O112)</f>
        <v>339.71728515625</v>
      </c>
      <c r="R112" s="12">
        <f>_xll.BDP($C112&amp;" CORP",R$5,"PX_BID",$O112)</f>
        <v>1.8207971762283428</v>
      </c>
      <c r="S112" s="12">
        <f>_xll.BDP($C112&amp;" CORP",S$5,"PX_BID",$O112)</f>
        <v>-0.57471510339517906</v>
      </c>
      <c r="T112" s="12">
        <f>_xll.BDP($C112&amp;" CORP",T$5,"PX_BID",$O112)</f>
        <v>4.4399481769774728E-2</v>
      </c>
      <c r="U112" s="6" t="str">
        <f>_xll.BDP($C112&amp;" CORP",U$5)</f>
        <v>5/15/2015</v>
      </c>
      <c r="V112" s="6">
        <f>_xll.BDP($C112&amp;" CORP",V$5)</f>
        <v>104.313</v>
      </c>
      <c r="W112" s="45">
        <f>_xll.BDP($C112&amp;" CORP",W$6)</f>
        <v>4.0250000000000004</v>
      </c>
      <c r="X112" s="45">
        <f t="shared" si="212"/>
        <v>117.77500000000001</v>
      </c>
      <c r="Y112" s="45">
        <f t="shared" si="213"/>
        <v>1</v>
      </c>
      <c r="Z112" s="9">
        <f t="shared" si="214"/>
        <v>618318.75</v>
      </c>
      <c r="AA112" s="46">
        <f t="shared" si="215"/>
        <v>6.0375854591260937E-3</v>
      </c>
      <c r="AB112" s="12">
        <f t="shared" si="216"/>
        <v>1.0993218555214094E-2</v>
      </c>
      <c r="AC112" s="44" t="str">
        <f>_xll.BDP($C112&amp;" CORP",AC$5)</f>
        <v>85249MF US</v>
      </c>
      <c r="AD112" s="44" t="str">
        <f>_xll.BDP($C112&amp;" CORP",AD$6)</f>
        <v>SHEAHM</v>
      </c>
      <c r="AE112" s="44" t="e">
        <f>_xll.BDP($AC112&amp;" EQUITY",AE$5)/1000000</f>
        <v>#VALUE!</v>
      </c>
      <c r="AF112" s="44" t="e">
        <f>_xll.BDP($AD112&amp;" EQUITY",AF$5)/1000000</f>
        <v>#VALUE!</v>
      </c>
      <c r="AG112" s="2">
        <f t="shared" si="217"/>
        <v>0</v>
      </c>
      <c r="AH112" s="102">
        <v>6.4999999999999997E-3</v>
      </c>
      <c r="AI112" s="102">
        <f>SUMIF('462'!$B:$B,$E112,'462'!$K:$K)/100</f>
        <v>8.8377999999999998E-3</v>
      </c>
      <c r="AJ112" s="92">
        <f t="shared" si="145"/>
        <v>-2.3378000000000001E-3</v>
      </c>
      <c r="AK112" s="13">
        <f t="shared" si="218"/>
        <v>0</v>
      </c>
      <c r="AL112" s="13">
        <f t="shared" si="228"/>
        <v>0</v>
      </c>
      <c r="AM112" s="13">
        <f t="shared" si="228"/>
        <v>0</v>
      </c>
      <c r="AN112" s="13">
        <f t="shared" si="228"/>
        <v>0</v>
      </c>
      <c r="AO112" s="13">
        <f t="shared" si="228"/>
        <v>0</v>
      </c>
      <c r="AP112" s="13">
        <f t="shared" si="228"/>
        <v>0</v>
      </c>
      <c r="AQ112" s="13">
        <f t="shared" si="228"/>
        <v>0</v>
      </c>
      <c r="AR112" s="13">
        <f t="shared" si="228"/>
        <v>0</v>
      </c>
      <c r="AS112" s="13">
        <f t="shared" si="228"/>
        <v>6.0375854591260937E-3</v>
      </c>
      <c r="AT112" s="13">
        <f t="shared" si="228"/>
        <v>0</v>
      </c>
      <c r="AU112" s="13">
        <f t="shared" si="219"/>
        <v>0</v>
      </c>
      <c r="AV112" s="12">
        <f t="shared" si="220"/>
        <v>0</v>
      </c>
      <c r="AX112" s="13">
        <f t="shared" si="229"/>
        <v>0</v>
      </c>
      <c r="AY112" s="13">
        <f t="shared" si="229"/>
        <v>0</v>
      </c>
      <c r="AZ112" s="13">
        <f t="shared" si="229"/>
        <v>0</v>
      </c>
      <c r="BA112" s="13">
        <f t="shared" si="229"/>
        <v>0</v>
      </c>
      <c r="BB112" s="13">
        <f t="shared" si="229"/>
        <v>0</v>
      </c>
      <c r="BC112" s="13">
        <f t="shared" si="229"/>
        <v>0</v>
      </c>
      <c r="BD112" s="13">
        <f t="shared" si="229"/>
        <v>0</v>
      </c>
      <c r="BE112" s="13">
        <f t="shared" si="229"/>
        <v>0</v>
      </c>
      <c r="BF112" s="13">
        <f t="shared" si="229"/>
        <v>6.0375854591260937E-3</v>
      </c>
      <c r="BG112" s="13">
        <f t="shared" si="229"/>
        <v>0</v>
      </c>
      <c r="BH112" s="13">
        <f t="shared" si="221"/>
        <v>0</v>
      </c>
      <c r="BI112" s="12">
        <f t="shared" si="222"/>
        <v>0</v>
      </c>
      <c r="BK112" s="1">
        <f t="shared" si="223"/>
        <v>0</v>
      </c>
      <c r="BL112" s="1">
        <f t="shared" ref="BL112:BU112" si="231">IF(AND($P112&gt;BK$6,$P112&lt;=BL$6),$AA112,0)</f>
        <v>0</v>
      </c>
      <c r="BM112" s="1">
        <f t="shared" si="231"/>
        <v>6.0375854591260937E-3</v>
      </c>
      <c r="BN112" s="1">
        <f t="shared" si="231"/>
        <v>0</v>
      </c>
      <c r="BO112" s="1">
        <f t="shared" si="231"/>
        <v>0</v>
      </c>
      <c r="BP112" s="1">
        <f t="shared" si="231"/>
        <v>0</v>
      </c>
      <c r="BQ112" s="1">
        <f t="shared" si="231"/>
        <v>0</v>
      </c>
      <c r="BR112" s="1">
        <f t="shared" si="231"/>
        <v>0</v>
      </c>
      <c r="BS112" s="1">
        <f t="shared" si="231"/>
        <v>0</v>
      </c>
      <c r="BT112" s="1">
        <f t="shared" si="231"/>
        <v>0</v>
      </c>
      <c r="BU112" s="1">
        <f t="shared" si="231"/>
        <v>0</v>
      </c>
    </row>
    <row r="113" spans="1:73" x14ac:dyDescent="0.2">
      <c r="A113" s="65">
        <v>101</v>
      </c>
      <c r="B113" s="2">
        <f t="shared" si="209"/>
        <v>1000</v>
      </c>
      <c r="C113" s="1" t="s">
        <v>208</v>
      </c>
      <c r="D113" s="1">
        <v>1000000</v>
      </c>
      <c r="E113" s="1" t="str">
        <f>_xll.BDP($C113&amp;" CORP",E$6)</f>
        <v>SLMA</v>
      </c>
      <c r="F113" s="1" t="str">
        <f>_xll.BDP($C113&amp;" CORP",F$6)</f>
        <v>SLM CORP</v>
      </c>
      <c r="G113" s="1" t="str">
        <f>_xll.BDP($C113&amp;" CORP",G$6)</f>
        <v>USD</v>
      </c>
      <c r="H113" s="1" t="str">
        <f>_xll.BDP($C113&amp;" CORP",H$5)</f>
        <v>US</v>
      </c>
      <c r="I113" s="5">
        <f>_xll.BDP($C113&amp;" CORP",I$6)</f>
        <v>7.25</v>
      </c>
      <c r="J113" s="6" t="str">
        <f>_xll.BDP($C113&amp;" CORP",J$6)</f>
        <v>1/25/2022</v>
      </c>
      <c r="K113" s="7" t="str">
        <f>_xll.BDP($C113&amp;" CORP",K$5)</f>
        <v>Ba1</v>
      </c>
      <c r="L113" s="7" t="str">
        <f>_xll.BDP($C113&amp;" CORP",L$5)</f>
        <v>BBB-</v>
      </c>
      <c r="M113" s="7" t="str">
        <f>IF(ISNA(_xll.BDP($C113&amp;" CORP",M$5)),"",_xll.BDP($C113&amp;" CORP",M$5))</f>
        <v>BBB-</v>
      </c>
      <c r="N113" s="44">
        <f t="shared" si="211"/>
        <v>9022.458984375</v>
      </c>
      <c r="O113" s="49">
        <f>_xll.BDP($C113&amp;" CORP",O$5)</f>
        <v>111.2</v>
      </c>
      <c r="P113" s="13">
        <f>_xll.BDP($C113&amp;" CORP",P$5,"PX_BID",$O113)/100</f>
        <v>5.6078077000000004E-2</v>
      </c>
      <c r="Q113" s="2">
        <f>_xll.BDP($C113&amp;" CORP",Q$5,"PX_BID",$O113)</f>
        <v>416.4996337890625</v>
      </c>
      <c r="R113" s="12">
        <f>_xll.BDP($C113&amp;" CORP",R$5,"PX_BID",$O113)</f>
        <v>6.4459514280308552</v>
      </c>
      <c r="S113" s="12">
        <f>_xll.BDP($C113&amp;" CORP",S$5,"PX_BID",$O113)</f>
        <v>0.53856455143793514</v>
      </c>
      <c r="T113" s="12">
        <f>_xll.BDP($C113&amp;" CORP",T$5,"PX_BID",$O113)</f>
        <v>0.52553926013520236</v>
      </c>
      <c r="U113" s="6" t="str">
        <f>_xll.BDP($C113&amp;" CORP",U$5)</f>
        <v>#N/A Field Not Applicable</v>
      </c>
      <c r="V113" s="6" t="str">
        <f>_xll.BDP($C113&amp;" CORP",V$5)</f>
        <v>#N/A Field Not Applicable</v>
      </c>
      <c r="W113" s="45">
        <f>_xll.BDP($C113&amp;" CORP",W$6)</f>
        <v>1.97361111</v>
      </c>
      <c r="X113" s="45">
        <f t="shared" si="212"/>
        <v>113.17361111</v>
      </c>
      <c r="Y113" s="45">
        <f t="shared" si="213"/>
        <v>1</v>
      </c>
      <c r="Z113" s="9">
        <f t="shared" si="214"/>
        <v>1131736.1110999999</v>
      </c>
      <c r="AA113" s="46">
        <f t="shared" si="215"/>
        <v>1.105085926626885E-2</v>
      </c>
      <c r="AB113" s="12">
        <f t="shared" si="216"/>
        <v>7.1233302068373708E-2</v>
      </c>
      <c r="AC113" s="44" t="str">
        <f>_xll.BDP($C113&amp;" CORP",AC$5)</f>
        <v>SLM     US</v>
      </c>
      <c r="AD113" s="44" t="str">
        <f>_xll.BDP($C113&amp;" CORP",AD$6)</f>
        <v>SLMA</v>
      </c>
      <c r="AE113" s="44">
        <f>_xll.BDP($AC113&amp;" EQUITY",AE$5)/1000000</f>
        <v>9022.458984375</v>
      </c>
      <c r="AF113" s="44" t="e">
        <f>_xll.BDP($AD113&amp;" EQUITY",AF$5)/1000000</f>
        <v>#VALUE!</v>
      </c>
      <c r="AG113" s="2">
        <f t="shared" si="217"/>
        <v>9022.458984375</v>
      </c>
      <c r="AH113" s="102">
        <v>7.4999999999999997E-3</v>
      </c>
      <c r="AI113" s="102">
        <f>SUMIF('462'!$B:$B,$E113,'462'!$K:$K)/100</f>
        <v>1.2502910000000001E-2</v>
      </c>
      <c r="AJ113" s="92">
        <f t="shared" si="145"/>
        <v>-5.002910000000001E-3</v>
      </c>
      <c r="AK113" s="13">
        <f t="shared" si="218"/>
        <v>0</v>
      </c>
      <c r="AL113" s="13">
        <f t="shared" si="228"/>
        <v>0</v>
      </c>
      <c r="AM113" s="13">
        <f t="shared" si="228"/>
        <v>0</v>
      </c>
      <c r="AN113" s="13">
        <f t="shared" si="228"/>
        <v>0</v>
      </c>
      <c r="AO113" s="13">
        <f t="shared" si="228"/>
        <v>1.105085926626885E-2</v>
      </c>
      <c r="AP113" s="13">
        <f t="shared" si="228"/>
        <v>0</v>
      </c>
      <c r="AQ113" s="13">
        <f t="shared" si="228"/>
        <v>0</v>
      </c>
      <c r="AR113" s="13">
        <f t="shared" si="228"/>
        <v>0</v>
      </c>
      <c r="AS113" s="13">
        <f t="shared" si="228"/>
        <v>0</v>
      </c>
      <c r="AT113" s="13">
        <f t="shared" si="228"/>
        <v>0</v>
      </c>
      <c r="AU113" s="13">
        <f t="shared" si="219"/>
        <v>0</v>
      </c>
      <c r="AV113" s="12">
        <f t="shared" si="220"/>
        <v>0</v>
      </c>
      <c r="AX113" s="13">
        <f t="shared" si="229"/>
        <v>0</v>
      </c>
      <c r="AY113" s="13">
        <f t="shared" si="229"/>
        <v>0</v>
      </c>
      <c r="AZ113" s="13">
        <f t="shared" si="229"/>
        <v>0</v>
      </c>
      <c r="BA113" s="13">
        <f t="shared" si="229"/>
        <v>1.105085926626885E-2</v>
      </c>
      <c r="BB113" s="13">
        <f t="shared" si="229"/>
        <v>0</v>
      </c>
      <c r="BC113" s="13">
        <f t="shared" si="229"/>
        <v>0</v>
      </c>
      <c r="BD113" s="13">
        <f t="shared" si="229"/>
        <v>0</v>
      </c>
      <c r="BE113" s="13">
        <f t="shared" si="229"/>
        <v>0</v>
      </c>
      <c r="BF113" s="13">
        <f t="shared" si="229"/>
        <v>0</v>
      </c>
      <c r="BG113" s="13">
        <f t="shared" si="229"/>
        <v>0</v>
      </c>
      <c r="BH113" s="13">
        <f t="shared" si="221"/>
        <v>0</v>
      </c>
      <c r="BI113" s="12">
        <f t="shared" si="222"/>
        <v>0</v>
      </c>
      <c r="BK113" s="1">
        <f t="shared" si="223"/>
        <v>0</v>
      </c>
      <c r="BL113" s="1">
        <f t="shared" ref="BL113:BU113" si="232">IF(AND($P113&gt;BK$6,$P113&lt;=BL$6),$AA113,0)</f>
        <v>0</v>
      </c>
      <c r="BM113" s="1">
        <f t="shared" si="232"/>
        <v>0</v>
      </c>
      <c r="BN113" s="1">
        <f t="shared" si="232"/>
        <v>0</v>
      </c>
      <c r="BO113" s="1">
        <f t="shared" si="232"/>
        <v>1.105085926626885E-2</v>
      </c>
      <c r="BP113" s="1">
        <f t="shared" si="232"/>
        <v>0</v>
      </c>
      <c r="BQ113" s="1">
        <f t="shared" si="232"/>
        <v>0</v>
      </c>
      <c r="BR113" s="1">
        <f t="shared" si="232"/>
        <v>0</v>
      </c>
      <c r="BS113" s="1">
        <f t="shared" si="232"/>
        <v>0</v>
      </c>
      <c r="BT113" s="1">
        <f t="shared" si="232"/>
        <v>0</v>
      </c>
      <c r="BU113" s="1">
        <f t="shared" si="232"/>
        <v>0</v>
      </c>
    </row>
    <row r="114" spans="1:73" x14ac:dyDescent="0.2">
      <c r="A114" s="65">
        <v>102</v>
      </c>
      <c r="B114" s="2">
        <f t="shared" si="209"/>
        <v>750</v>
      </c>
      <c r="C114" s="150" t="s">
        <v>6841</v>
      </c>
      <c r="D114" s="1">
        <v>750000</v>
      </c>
      <c r="E114" s="1" t="str">
        <f>_xll.BDP($C114&amp;" CORP",E$6)</f>
        <v>SPF</v>
      </c>
      <c r="F114" s="1" t="str">
        <f>_xll.BDP($C114&amp;" CORP",F$6)</f>
        <v>STANDARD PACIFIC CORP</v>
      </c>
      <c r="G114" s="1" t="str">
        <f>_xll.BDP($C114&amp;" CORP",G$6)</f>
        <v>USD</v>
      </c>
      <c r="H114" s="1" t="str">
        <f>_xll.BDP($C114&amp;" CORP",H$5)</f>
        <v>US</v>
      </c>
      <c r="I114" s="5">
        <f>_xll.BDP($C114&amp;" CORP",I$6)</f>
        <v>8.375</v>
      </c>
      <c r="J114" s="6" t="str">
        <f>_xll.BDP($C114&amp;" CORP",J$6)</f>
        <v>1/15/2021</v>
      </c>
      <c r="K114" s="7" t="str">
        <f>_xll.BDP($C114&amp;" CORP",K$5)</f>
        <v>B3</v>
      </c>
      <c r="L114" s="7" t="str">
        <f>_xll.BDP($C114&amp;" CORP",L$5)</f>
        <v>B+</v>
      </c>
      <c r="M114" s="7" t="str">
        <f>IF(ISNA(_xll.BDP($C114&amp;" CORP",M$5)),"",_xll.BDP($C114&amp;" CORP",M$5))</f>
        <v>#N/A N/A</v>
      </c>
      <c r="N114" s="44">
        <f t="shared" si="211"/>
        <v>3292.73486328125</v>
      </c>
      <c r="O114" s="49">
        <f>_xll.BDP($C114&amp;" CORP",O$5)</f>
        <v>120.5</v>
      </c>
      <c r="P114" s="13">
        <f>_xll.BDP($C114&amp;" CORP",P$5,"PX_BID",$O114)/100</f>
        <v>5.1181707E-2</v>
      </c>
      <c r="Q114" s="2">
        <f>_xll.BDP($C114&amp;" CORP",Q$5,"PX_BID",$O114)</f>
        <v>388.3642578125</v>
      </c>
      <c r="R114" s="12">
        <f>_xll.BDP($C114&amp;" CORP",R$5,"PX_BID",$O114)</f>
        <v>5.7484012505787074</v>
      </c>
      <c r="S114" s="12">
        <f>_xll.BDP($C114&amp;" CORP",S$5,"PX_BID",$O114)</f>
        <v>0.42640342074174692</v>
      </c>
      <c r="T114" s="12">
        <f>_xll.BDP($C114&amp;" CORP",T$5,"PX_BID",$O114)</f>
        <v>0.41893504793490838</v>
      </c>
      <c r="U114" s="6" t="str">
        <f>_xll.BDP($C114&amp;" CORP",U$5)</f>
        <v>#N/A Field Not Applicable</v>
      </c>
      <c r="V114" s="6" t="str">
        <f>_xll.BDP($C114&amp;" CORP",V$5)</f>
        <v>#N/A Field Not Applicable</v>
      </c>
      <c r="W114" s="45">
        <f>_xll.BDP($C114&amp;" CORP",W$6)</f>
        <v>2.5125000000000002</v>
      </c>
      <c r="X114" s="45">
        <f t="shared" si="212"/>
        <v>123.0125</v>
      </c>
      <c r="Y114" s="45">
        <f t="shared" si="213"/>
        <v>1</v>
      </c>
      <c r="Z114" s="9">
        <f t="shared" si="214"/>
        <v>922593.75000000012</v>
      </c>
      <c r="AA114" s="46">
        <f t="shared" si="215"/>
        <v>9.008684614012781E-3</v>
      </c>
      <c r="AB114" s="12">
        <f t="shared" si="216"/>
        <v>5.1785533901260228E-2</v>
      </c>
      <c r="AC114" s="44" t="str">
        <f>_xll.BDP($C114&amp;" CORP",AC$5)</f>
        <v>SPF     US</v>
      </c>
      <c r="AD114" s="44" t="str">
        <f>_xll.BDP($C114&amp;" CORP",AD$6)</f>
        <v>SPF</v>
      </c>
      <c r="AE114" s="44">
        <f>_xll.BDP($AC114&amp;" EQUITY",AE$5)/1000000</f>
        <v>3292.73486328125</v>
      </c>
      <c r="AF114" s="44">
        <f>_xll.BDP($AD114&amp;" EQUITY",AF$5)/1000000</f>
        <v>3292.73486328125</v>
      </c>
      <c r="AG114" s="2">
        <f t="shared" si="217"/>
        <v>3292.73486328125</v>
      </c>
      <c r="AH114" s="102">
        <v>8.0000000000000002E-3</v>
      </c>
      <c r="AI114" s="102">
        <f>SUMIF('462'!$B:$B,$E114,'462'!$K:$K)/100</f>
        <v>6.7931500000000004E-3</v>
      </c>
      <c r="AJ114" s="92">
        <f t="shared" si="145"/>
        <v>1.2068499999999998E-3</v>
      </c>
      <c r="AK114" s="13">
        <f t="shared" si="218"/>
        <v>0</v>
      </c>
      <c r="AL114" s="13">
        <f t="shared" si="228"/>
        <v>0</v>
      </c>
      <c r="AM114" s="13">
        <f t="shared" si="228"/>
        <v>0</v>
      </c>
      <c r="AN114" s="13">
        <f t="shared" si="228"/>
        <v>0</v>
      </c>
      <c r="AO114" s="13">
        <f t="shared" si="228"/>
        <v>0</v>
      </c>
      <c r="AP114" s="13">
        <f t="shared" si="228"/>
        <v>0</v>
      </c>
      <c r="AQ114" s="13">
        <f t="shared" si="228"/>
        <v>0</v>
      </c>
      <c r="AR114" s="13">
        <f t="shared" si="228"/>
        <v>0</v>
      </c>
      <c r="AS114" s="13">
        <f t="shared" si="228"/>
        <v>0</v>
      </c>
      <c r="AT114" s="13">
        <f t="shared" si="228"/>
        <v>9.008684614012781E-3</v>
      </c>
      <c r="AU114" s="13">
        <f t="shared" si="219"/>
        <v>0</v>
      </c>
      <c r="AV114" s="12">
        <f t="shared" si="220"/>
        <v>0</v>
      </c>
      <c r="AX114" s="13">
        <f t="shared" si="229"/>
        <v>0</v>
      </c>
      <c r="AY114" s="13">
        <f t="shared" si="229"/>
        <v>0</v>
      </c>
      <c r="AZ114" s="13">
        <f t="shared" si="229"/>
        <v>0</v>
      </c>
      <c r="BA114" s="13">
        <f t="shared" si="229"/>
        <v>0</v>
      </c>
      <c r="BB114" s="13">
        <f t="shared" si="229"/>
        <v>0</v>
      </c>
      <c r="BC114" s="13">
        <f t="shared" si="229"/>
        <v>0</v>
      </c>
      <c r="BD114" s="13">
        <f t="shared" si="229"/>
        <v>0</v>
      </c>
      <c r="BE114" s="13">
        <f t="shared" si="229"/>
        <v>9.008684614012781E-3</v>
      </c>
      <c r="BF114" s="13">
        <f t="shared" si="229"/>
        <v>0</v>
      </c>
      <c r="BG114" s="13">
        <f t="shared" si="229"/>
        <v>0</v>
      </c>
      <c r="BH114" s="13">
        <f t="shared" si="221"/>
        <v>0</v>
      </c>
      <c r="BI114" s="12">
        <f t="shared" si="222"/>
        <v>0</v>
      </c>
      <c r="BK114" s="1">
        <f t="shared" si="223"/>
        <v>0</v>
      </c>
      <c r="BL114" s="1">
        <f t="shared" ref="BL114:BU114" si="233">IF(AND($P114&gt;BK$6,$P114&lt;=BL$6),$AA114,0)</f>
        <v>0</v>
      </c>
      <c r="BM114" s="1">
        <f t="shared" si="233"/>
        <v>0</v>
      </c>
      <c r="BN114" s="1">
        <f t="shared" si="233"/>
        <v>0</v>
      </c>
      <c r="BO114" s="1">
        <f t="shared" si="233"/>
        <v>9.008684614012781E-3</v>
      </c>
      <c r="BP114" s="1">
        <f t="shared" si="233"/>
        <v>0</v>
      </c>
      <c r="BQ114" s="1">
        <f t="shared" si="233"/>
        <v>0</v>
      </c>
      <c r="BR114" s="1">
        <f t="shared" si="233"/>
        <v>0</v>
      </c>
      <c r="BS114" s="1">
        <f t="shared" si="233"/>
        <v>0</v>
      </c>
      <c r="BT114" s="1">
        <f t="shared" si="233"/>
        <v>0</v>
      </c>
      <c r="BU114" s="1">
        <f t="shared" si="233"/>
        <v>0</v>
      </c>
    </row>
    <row r="115" spans="1:73" x14ac:dyDescent="0.2">
      <c r="A115" s="65">
        <v>103</v>
      </c>
      <c r="B115" s="2">
        <f t="shared" si="209"/>
        <v>422</v>
      </c>
      <c r="C115" s="1" t="s">
        <v>6823</v>
      </c>
      <c r="D115" s="1">
        <v>422000</v>
      </c>
      <c r="E115" s="1" t="str">
        <f>_xll.BDP($C115&amp;" CORP",E$6)</f>
        <v>SPH</v>
      </c>
      <c r="F115" s="1" t="str">
        <f>_xll.BDP($C115&amp;" CORP",F$6)</f>
        <v>SUBURBAN PROPANE PARTNRS</v>
      </c>
      <c r="G115" s="1" t="str">
        <f>_xll.BDP($C115&amp;" CORP",G$6)</f>
        <v>USD</v>
      </c>
      <c r="H115" s="1" t="str">
        <f>_xll.BDP($C115&amp;" CORP",H$5)</f>
        <v>US</v>
      </c>
      <c r="I115" s="5">
        <f>_xll.BDP($C115&amp;" CORP",I$6)</f>
        <v>7.5</v>
      </c>
      <c r="J115" s="6" t="str">
        <f>_xll.BDP($C115&amp;" CORP",J$6)</f>
        <v>10/1/2018</v>
      </c>
      <c r="K115" s="7" t="str">
        <f>_xll.BDP($C115&amp;" CORP",K$5)</f>
        <v>Ba3</v>
      </c>
      <c r="L115" s="7" t="str">
        <f>_xll.BDP($C115&amp;" CORP",L$5)</f>
        <v>BB-</v>
      </c>
      <c r="M115" s="7" t="str">
        <f>IF(ISNA(_xll.BDP($C115&amp;" CORP",M$5)),"",_xll.BDP($C115&amp;" CORP",M$5))</f>
        <v>#N/A N/A</v>
      </c>
      <c r="N115" s="44">
        <f t="shared" si="211"/>
        <v>2786.608642578125</v>
      </c>
      <c r="O115" s="49">
        <f>_xll.BDP($C115&amp;" CORP",O$5)</f>
        <v>110</v>
      </c>
      <c r="P115" s="13">
        <f>_xll.BDP($C115&amp;" CORP",P$5,"PX_BID",$O115)/100</f>
        <v>2.8407821000000003E-2</v>
      </c>
      <c r="Q115" s="2">
        <f>_xll.BDP($C115&amp;" CORP",Q$5,"PX_BID",$O115)</f>
        <v>268.86135864257812</v>
      </c>
      <c r="R115" s="12">
        <f>_xll.BDP($C115&amp;" CORP",R$5,"PX_BID",$O115)</f>
        <v>1.3420411542484061</v>
      </c>
      <c r="S115" s="12">
        <f>_xll.BDP($C115&amp;" CORP",S$5,"PX_BID",$O115)</f>
        <v>-0.51119210441445895</v>
      </c>
      <c r="T115" s="12">
        <f>_xll.BDP($C115&amp;" CORP",T$5,"PX_BID",$O115)</f>
        <v>2.5008561835069439E-2</v>
      </c>
      <c r="U115" s="6" t="str">
        <f>_xll.BDP($C115&amp;" CORP",U$5)</f>
        <v>10/1/2014</v>
      </c>
      <c r="V115" s="6">
        <f>_xll.BDP($C115&amp;" CORP",V$5)</f>
        <v>103.75000000000001</v>
      </c>
      <c r="W115" s="45">
        <f>_xll.BDP($C115&amp;" CORP",W$6)</f>
        <v>0.66666667000000002</v>
      </c>
      <c r="X115" s="45">
        <f t="shared" si="212"/>
        <v>110.66666667</v>
      </c>
      <c r="Y115" s="45">
        <f t="shared" si="213"/>
        <v>1</v>
      </c>
      <c r="Z115" s="9">
        <f t="shared" si="214"/>
        <v>467013.33334740001</v>
      </c>
      <c r="AA115" s="46">
        <f t="shared" si="215"/>
        <v>4.560160775710375E-3</v>
      </c>
      <c r="AB115" s="12">
        <f t="shared" si="216"/>
        <v>6.1199234309926584E-3</v>
      </c>
      <c r="AC115" s="44" t="str">
        <f>_xll.BDP($C115&amp;" CORP",AC$5)</f>
        <v>SPH     US</v>
      </c>
      <c r="AD115" s="44" t="str">
        <f>_xll.BDP($C115&amp;" CORP",AD$6)</f>
        <v>SPH</v>
      </c>
      <c r="AE115" s="44">
        <f>_xll.BDP($AC115&amp;" EQUITY",AE$5)/1000000</f>
        <v>2786.608642578125</v>
      </c>
      <c r="AF115" s="44">
        <f>_xll.BDP($AD115&amp;" EQUITY",AF$5)/1000000</f>
        <v>2786.608642578125</v>
      </c>
      <c r="AG115" s="2">
        <f t="shared" si="217"/>
        <v>2786.608642578125</v>
      </c>
      <c r="AH115" s="102">
        <v>5.0000000000000001E-3</v>
      </c>
      <c r="AI115" s="102">
        <f>SUMIF('462'!$B:$B,$E115,'462'!$K:$K)/100</f>
        <v>0</v>
      </c>
      <c r="AJ115" s="92">
        <f t="shared" si="145"/>
        <v>5.0000000000000001E-3</v>
      </c>
      <c r="AK115" s="13">
        <f t="shared" si="218"/>
        <v>0</v>
      </c>
      <c r="AL115" s="13">
        <f t="shared" si="228"/>
        <v>0</v>
      </c>
      <c r="AM115" s="13">
        <f t="shared" si="228"/>
        <v>0</v>
      </c>
      <c r="AN115" s="13">
        <f t="shared" si="228"/>
        <v>0</v>
      </c>
      <c r="AO115" s="13">
        <f t="shared" si="228"/>
        <v>0</v>
      </c>
      <c r="AP115" s="13">
        <f t="shared" si="228"/>
        <v>0</v>
      </c>
      <c r="AQ115" s="13">
        <f t="shared" si="228"/>
        <v>4.560160775710375E-3</v>
      </c>
      <c r="AR115" s="13">
        <f t="shared" si="228"/>
        <v>0</v>
      </c>
      <c r="AS115" s="13">
        <f t="shared" si="228"/>
        <v>0</v>
      </c>
      <c r="AT115" s="13">
        <f t="shared" si="228"/>
        <v>0</v>
      </c>
      <c r="AU115" s="13">
        <f t="shared" si="219"/>
        <v>0</v>
      </c>
      <c r="AV115" s="12">
        <f t="shared" si="220"/>
        <v>0</v>
      </c>
      <c r="AX115" s="13">
        <f t="shared" si="229"/>
        <v>0</v>
      </c>
      <c r="AY115" s="13">
        <f t="shared" si="229"/>
        <v>0</v>
      </c>
      <c r="AZ115" s="13">
        <f t="shared" si="229"/>
        <v>0</v>
      </c>
      <c r="BA115" s="13">
        <f t="shared" si="229"/>
        <v>0</v>
      </c>
      <c r="BB115" s="13">
        <f t="shared" si="229"/>
        <v>0</v>
      </c>
      <c r="BC115" s="13">
        <f t="shared" si="229"/>
        <v>0</v>
      </c>
      <c r="BD115" s="13">
        <f t="shared" si="229"/>
        <v>4.560160775710375E-3</v>
      </c>
      <c r="BE115" s="13">
        <f t="shared" si="229"/>
        <v>0</v>
      </c>
      <c r="BF115" s="13">
        <f t="shared" si="229"/>
        <v>0</v>
      </c>
      <c r="BG115" s="13">
        <f t="shared" si="229"/>
        <v>0</v>
      </c>
      <c r="BH115" s="13">
        <f t="shared" si="221"/>
        <v>0</v>
      </c>
      <c r="BI115" s="12">
        <f t="shared" si="222"/>
        <v>0</v>
      </c>
      <c r="BK115" s="1">
        <f t="shared" si="223"/>
        <v>0</v>
      </c>
      <c r="BL115" s="1">
        <f t="shared" ref="BL115:BU115" si="234">IF(AND($P115&gt;BK$6,$P115&lt;=BL$6),$AA115,0)</f>
        <v>4.560160775710375E-3</v>
      </c>
      <c r="BM115" s="1">
        <f t="shared" si="234"/>
        <v>0</v>
      </c>
      <c r="BN115" s="1">
        <f t="shared" si="234"/>
        <v>0</v>
      </c>
      <c r="BO115" s="1">
        <f t="shared" si="234"/>
        <v>0</v>
      </c>
      <c r="BP115" s="1">
        <f t="shared" si="234"/>
        <v>0</v>
      </c>
      <c r="BQ115" s="1">
        <f t="shared" si="234"/>
        <v>0</v>
      </c>
      <c r="BR115" s="1">
        <f t="shared" si="234"/>
        <v>0</v>
      </c>
      <c r="BS115" s="1">
        <f t="shared" si="234"/>
        <v>0</v>
      </c>
      <c r="BT115" s="1">
        <f t="shared" si="234"/>
        <v>0</v>
      </c>
      <c r="BU115" s="1">
        <f t="shared" si="234"/>
        <v>0</v>
      </c>
    </row>
    <row r="116" spans="1:73" x14ac:dyDescent="0.2">
      <c r="A116" s="65">
        <v>104</v>
      </c>
      <c r="B116" s="2">
        <f t="shared" ref="B116" si="235">D116/1000</f>
        <v>422.00099999999998</v>
      </c>
      <c r="C116" s="1" t="s">
        <v>6865</v>
      </c>
      <c r="D116" s="1">
        <v>422001</v>
      </c>
      <c r="E116" s="1" t="str">
        <f>_xll.BDP($C116&amp;" CORP",E$6)</f>
        <v>ST</v>
      </c>
      <c r="F116" s="1" t="str">
        <f>_xll.BDP($C116&amp;" CORP",F$6)</f>
        <v>SENSATA TECHNOLOGIES BV</v>
      </c>
      <c r="G116" s="1" t="str">
        <f>_xll.BDP($C116&amp;" CORP",G$6)</f>
        <v>USD</v>
      </c>
      <c r="H116" s="1" t="str">
        <f>_xll.BDP($C116&amp;" CORP",H$5)</f>
        <v>LU</v>
      </c>
      <c r="I116" s="5">
        <f>_xll.BDP($C116&amp;" CORP",I$6)</f>
        <v>4.875</v>
      </c>
      <c r="J116" s="6" t="str">
        <f>_xll.BDP($C116&amp;" CORP",J$6)</f>
        <v>10/15/2023</v>
      </c>
      <c r="K116" s="7" t="str">
        <f>_xll.BDP($C116&amp;" CORP",K$5)</f>
        <v>B1</v>
      </c>
      <c r="L116" s="7" t="str">
        <f>_xll.BDP($C116&amp;" CORP",L$5)</f>
        <v>BB</v>
      </c>
      <c r="M116" s="7" t="str">
        <f>IF(ISNA(_xll.BDP($C116&amp;" CORP",M$5)),"",_xll.BDP($C116&amp;" CORP",M$5))</f>
        <v>#N/A N/A</v>
      </c>
      <c r="N116" s="44">
        <f t="shared" ref="N116" si="236">AG116</f>
        <v>5843.607421875</v>
      </c>
      <c r="O116" s="49">
        <f>_xll.BDP($C116&amp;" CORP",O$5)</f>
        <v>101.25</v>
      </c>
      <c r="P116" s="13">
        <f>_xll.BDP($C116&amp;" CORP",P$5,"PX_BID",$O116)/100</f>
        <v>4.7218322E-2</v>
      </c>
      <c r="Q116" s="2">
        <f>_xll.BDP($C116&amp;" CORP",Q$5,"PX_BID",$O116)</f>
        <v>302.43206787109375</v>
      </c>
      <c r="R116" s="12">
        <f>_xll.BDP($C116&amp;" CORP",R$5,"PX_BID",$O116)</f>
        <v>8.1171355623177792</v>
      </c>
      <c r="S116" s="12">
        <f>_xll.BDP($C116&amp;" CORP",S$5,"PX_BID",$O116)</f>
        <v>0.83347785152926424</v>
      </c>
      <c r="T116" s="12">
        <f>_xll.BDP($C116&amp;" CORP",T$5,"PX_BID",$O116)</f>
        <v>0.79969750387762284</v>
      </c>
      <c r="U116" s="6" t="str">
        <f>_xll.BDP($C116&amp;" CORP",U$5)</f>
        <v>#N/A Field Not Applicable</v>
      </c>
      <c r="V116" s="6" t="str">
        <f>_xll.BDP($C116&amp;" CORP",V$5)</f>
        <v>#N/A Field Not Applicable</v>
      </c>
      <c r="W116" s="45">
        <f>_xll.BDP($C116&amp;" CORP",W$6)</f>
        <v>0.21666667000000001</v>
      </c>
      <c r="X116" s="45">
        <f t="shared" ref="X116" si="237">O116+W116</f>
        <v>101.46666667</v>
      </c>
      <c r="Y116" s="45">
        <f t="shared" ref="Y116" si="238">IF($G116="EUR",G$1,IF($G116="GBP",G$2,1))</f>
        <v>1</v>
      </c>
      <c r="Z116" s="9">
        <f t="shared" ref="Z116" si="239">(B116*1000)*(X116/100)*Y116</f>
        <v>428190.34801406669</v>
      </c>
      <c r="AA116" s="46">
        <f t="shared" ref="AA116" si="240">Z116/Z$4</f>
        <v>4.1810729804132108E-3</v>
      </c>
      <c r="AB116" s="12">
        <f t="shared" ref="AB116" si="241">AA116*R116</f>
        <v>3.3938336177958058E-2</v>
      </c>
      <c r="AC116" s="44" t="str">
        <f>_xll.BDP($C116&amp;" CORP",AC$5)</f>
        <v>714628Z NA</v>
      </c>
      <c r="AD116" s="44" t="str">
        <f>_xll.BDP($C116&amp;" CORP",AD$6)</f>
        <v>ST</v>
      </c>
      <c r="AE116" s="44" t="e">
        <f>_xll.BDP($AC116&amp;" EQUITY",AE$5)/1000000</f>
        <v>#VALUE!</v>
      </c>
      <c r="AF116" s="44">
        <f>_xll.BDP($AD116&amp;" EQUITY",AF$5)/1000000</f>
        <v>5843.607421875</v>
      </c>
      <c r="AG116" s="2">
        <f t="shared" ref="AG116" si="242">IF(ISERR(AE116),IF(ISERR(AF116),0,AF116),AE116)</f>
        <v>5843.607421875</v>
      </c>
      <c r="AH116" s="102">
        <v>6.4999999999999997E-3</v>
      </c>
      <c r="AI116" s="102">
        <f>SUMIF('462'!$B:$B,$E116,'462'!$K:$K)/100</f>
        <v>0</v>
      </c>
      <c r="AJ116" s="92">
        <f t="shared" si="145"/>
        <v>6.4999999999999997E-3</v>
      </c>
      <c r="AK116" s="13">
        <f t="shared" si="218"/>
        <v>0</v>
      </c>
      <c r="AL116" s="13">
        <f t="shared" si="228"/>
        <v>0</v>
      </c>
      <c r="AM116" s="13">
        <f t="shared" si="228"/>
        <v>0</v>
      </c>
      <c r="AN116" s="13">
        <f t="shared" si="228"/>
        <v>0</v>
      </c>
      <c r="AO116" s="13">
        <f t="shared" si="228"/>
        <v>0</v>
      </c>
      <c r="AP116" s="13">
        <f t="shared" si="228"/>
        <v>0</v>
      </c>
      <c r="AQ116" s="13">
        <f t="shared" si="228"/>
        <v>0</v>
      </c>
      <c r="AR116" s="13">
        <f t="shared" si="228"/>
        <v>4.1810729804132108E-3</v>
      </c>
      <c r="AS116" s="13">
        <f t="shared" si="228"/>
        <v>0</v>
      </c>
      <c r="AT116" s="13">
        <f t="shared" si="228"/>
        <v>0</v>
      </c>
      <c r="AU116" s="13">
        <f t="shared" si="219"/>
        <v>0</v>
      </c>
      <c r="AV116" s="12">
        <f t="shared" ref="AV116" si="243">SUM(AK116:AU116)-AA116</f>
        <v>0</v>
      </c>
      <c r="AX116" s="13">
        <f t="shared" si="229"/>
        <v>0</v>
      </c>
      <c r="AY116" s="13">
        <f t="shared" si="229"/>
        <v>0</v>
      </c>
      <c r="AZ116" s="13">
        <f t="shared" si="229"/>
        <v>0</v>
      </c>
      <c r="BA116" s="13">
        <f t="shared" si="229"/>
        <v>0</v>
      </c>
      <c r="BB116" s="13">
        <f t="shared" si="229"/>
        <v>0</v>
      </c>
      <c r="BC116" s="13">
        <f t="shared" si="229"/>
        <v>4.1810729804132108E-3</v>
      </c>
      <c r="BD116" s="13">
        <f t="shared" si="229"/>
        <v>0</v>
      </c>
      <c r="BE116" s="13">
        <f t="shared" si="229"/>
        <v>0</v>
      </c>
      <c r="BF116" s="13">
        <f t="shared" si="229"/>
        <v>0</v>
      </c>
      <c r="BG116" s="13">
        <f t="shared" si="229"/>
        <v>0</v>
      </c>
      <c r="BH116" s="13">
        <f t="shared" si="221"/>
        <v>0</v>
      </c>
      <c r="BI116" s="12">
        <f t="shared" ref="BI116" si="244">SUM(AX116:BH116)-AA116</f>
        <v>0</v>
      </c>
      <c r="BK116" s="1">
        <f t="shared" si="223"/>
        <v>0</v>
      </c>
      <c r="BL116" s="1">
        <f t="shared" ref="BL116" si="245">IF(AND($P116&gt;BK$6,$P116&lt;=BL$6),$AA116,0)</f>
        <v>0</v>
      </c>
      <c r="BM116" s="1">
        <f t="shared" ref="BM116" si="246">IF(AND($P116&gt;BL$6,$P116&lt;=BM$6),$AA116,0)</f>
        <v>0</v>
      </c>
      <c r="BN116" s="1">
        <f t="shared" ref="BN116" si="247">IF(AND($P116&gt;BM$6,$P116&lt;=BN$6),$AA116,0)</f>
        <v>4.1810729804132108E-3</v>
      </c>
      <c r="BO116" s="1">
        <f t="shared" ref="BO116" si="248">IF(AND($P116&gt;BN$6,$P116&lt;=BO$6),$AA116,0)</f>
        <v>0</v>
      </c>
      <c r="BP116" s="1">
        <f t="shared" ref="BP116" si="249">IF(AND($P116&gt;BO$6,$P116&lt;=BP$6),$AA116,0)</f>
        <v>0</v>
      </c>
      <c r="BQ116" s="1">
        <f t="shared" ref="BQ116" si="250">IF(AND($P116&gt;BP$6,$P116&lt;=BQ$6),$AA116,0)</f>
        <v>0</v>
      </c>
      <c r="BR116" s="1">
        <f t="shared" ref="BR116" si="251">IF(AND($P116&gt;BQ$6,$P116&lt;=BR$6),$AA116,0)</f>
        <v>0</v>
      </c>
      <c r="BS116" s="1">
        <f t="shared" ref="BS116" si="252">IF(AND($P116&gt;BR$6,$P116&lt;=BS$6),$AA116,0)</f>
        <v>0</v>
      </c>
      <c r="BT116" s="1">
        <f t="shared" ref="BT116" si="253">IF(AND($P116&gt;BS$6,$P116&lt;=BT$6),$AA116,0)</f>
        <v>0</v>
      </c>
      <c r="BU116" s="1">
        <f t="shared" ref="BU116" si="254">IF(AND($P116&gt;BT$6,$P116&lt;=BU$6),$AA116,0)</f>
        <v>0</v>
      </c>
    </row>
    <row r="117" spans="1:73" x14ac:dyDescent="0.2">
      <c r="A117" s="65">
        <v>104</v>
      </c>
      <c r="B117" s="2">
        <f t="shared" si="209"/>
        <v>422.00099999999998</v>
      </c>
      <c r="C117" s="150" t="s">
        <v>6858</v>
      </c>
      <c r="D117" s="1">
        <v>422001</v>
      </c>
      <c r="E117" s="1" t="str">
        <f>_xll.BDP($C117&amp;" CORP",E$6)</f>
        <v>STZ</v>
      </c>
      <c r="F117" s="1" t="str">
        <f>_xll.BDP($C117&amp;" CORP",F$6)</f>
        <v>CONSTELLATION BRANDS INC</v>
      </c>
      <c r="G117" s="1" t="str">
        <f>_xll.BDP($C117&amp;" CORP",G$6)</f>
        <v>USD</v>
      </c>
      <c r="H117" s="1" t="str">
        <f>_xll.BDP($C117&amp;" CORP",H$5)</f>
        <v>US</v>
      </c>
      <c r="I117" s="5">
        <f>_xll.BDP($C117&amp;" CORP",I$6)</f>
        <v>6</v>
      </c>
      <c r="J117" s="6" t="str">
        <f>_xll.BDP($C117&amp;" CORP",J$6)</f>
        <v>5/1/2022</v>
      </c>
      <c r="K117" s="7" t="str">
        <f>_xll.BDP($C117&amp;" CORP",K$5)</f>
        <v>Ba1</v>
      </c>
      <c r="L117" s="7" t="str">
        <f>_xll.BDP($C117&amp;" CORP",L$5)</f>
        <v>BB+</v>
      </c>
      <c r="M117" s="7" t="str">
        <f>IF(ISNA(_xll.BDP($C117&amp;" CORP",M$5)),"",_xll.BDP($C117&amp;" CORP",M$5))</f>
        <v>BB+</v>
      </c>
      <c r="N117" s="44">
        <f t="shared" si="211"/>
        <v>8850.720703125</v>
      </c>
      <c r="O117" s="49">
        <f>_xll.BDP($C117&amp;" CORP",O$5)</f>
        <v>114.5</v>
      </c>
      <c r="P117" s="13">
        <f>_xll.BDP($C117&amp;" CORP",P$5,"PX_BID",$O117)/100</f>
        <v>4.0595342E-2</v>
      </c>
      <c r="Q117" s="2">
        <f>_xll.BDP($C117&amp;" CORP",Q$5,"PX_BID",$O117)</f>
        <v>256.34024047851562</v>
      </c>
      <c r="R117" s="12">
        <f>_xll.BDP($C117&amp;" CORP",R$5,"PX_BID",$O117)</f>
        <v>7.0800785576241232</v>
      </c>
      <c r="S117" s="12">
        <f>_xll.BDP($C117&amp;" CORP",S$5,"PX_BID",$O117)</f>
        <v>0.62513963214916379</v>
      </c>
      <c r="T117" s="12">
        <f>_xll.BDP($C117&amp;" CORP",T$5,"PX_BID",$O117)</f>
        <v>0.60789025161692933</v>
      </c>
      <c r="U117" s="6" t="str">
        <f>_xll.BDP($C117&amp;" CORP",U$5)</f>
        <v>#N/A Field Not Applicable</v>
      </c>
      <c r="V117" s="6" t="str">
        <f>_xll.BDP($C117&amp;" CORP",V$5)</f>
        <v>#N/A Field Not Applicable</v>
      </c>
      <c r="W117" s="45">
        <f>_xll.BDP($C117&amp;" CORP",W$6)</f>
        <v>3.3333330000000001E-2</v>
      </c>
      <c r="X117" s="45">
        <f t="shared" si="212"/>
        <v>114.53333333</v>
      </c>
      <c r="Y117" s="45">
        <f t="shared" si="213"/>
        <v>1</v>
      </c>
      <c r="Z117" s="9">
        <f t="shared" si="214"/>
        <v>483331.81198593328</v>
      </c>
      <c r="AA117" s="46">
        <f t="shared" si="215"/>
        <v>4.7195028777298727E-3</v>
      </c>
      <c r="AB117" s="12">
        <f t="shared" si="216"/>
        <v>3.3414451127260617E-2</v>
      </c>
      <c r="AC117" s="44" t="str">
        <f>_xll.BDP($C117&amp;" CORP",AC$5)</f>
        <v>STZ     US</v>
      </c>
      <c r="AD117" s="44" t="str">
        <f>_xll.BDP($C117&amp;" CORP",AD$6)</f>
        <v>STZ</v>
      </c>
      <c r="AE117" s="44">
        <f>_xll.BDP($AC117&amp;" EQUITY",AE$5)/1000000</f>
        <v>8850.720703125</v>
      </c>
      <c r="AF117" s="44">
        <f>_xll.BDP($AD117&amp;" EQUITY",AF$5)/1000000</f>
        <v>8850.720703125</v>
      </c>
      <c r="AG117" s="2">
        <f t="shared" si="217"/>
        <v>8850.720703125</v>
      </c>
      <c r="AH117" s="102">
        <v>4.4999999999999997E-3</v>
      </c>
      <c r="AI117" s="102">
        <f>SUMIF('462'!$B:$B,$E117,'462'!$K:$K)/100</f>
        <v>0</v>
      </c>
      <c r="AJ117" s="92">
        <f t="shared" si="145"/>
        <v>4.4999999999999997E-3</v>
      </c>
      <c r="AK117" s="13">
        <f t="shared" si="218"/>
        <v>0</v>
      </c>
      <c r="AL117" s="13">
        <f t="shared" si="228"/>
        <v>0</v>
      </c>
      <c r="AM117" s="13">
        <f t="shared" si="228"/>
        <v>0</v>
      </c>
      <c r="AN117" s="13">
        <f t="shared" si="228"/>
        <v>0</v>
      </c>
      <c r="AO117" s="13">
        <f t="shared" si="228"/>
        <v>4.7195028777298727E-3</v>
      </c>
      <c r="AP117" s="13">
        <f t="shared" si="228"/>
        <v>0</v>
      </c>
      <c r="AQ117" s="13">
        <f t="shared" si="228"/>
        <v>0</v>
      </c>
      <c r="AR117" s="13">
        <f t="shared" si="228"/>
        <v>0</v>
      </c>
      <c r="AS117" s="13">
        <f t="shared" si="228"/>
        <v>0</v>
      </c>
      <c r="AT117" s="13">
        <f t="shared" si="228"/>
        <v>0</v>
      </c>
      <c r="AU117" s="13">
        <f t="shared" si="219"/>
        <v>0</v>
      </c>
      <c r="AV117" s="12">
        <f t="shared" si="220"/>
        <v>0</v>
      </c>
      <c r="AX117" s="13">
        <f t="shared" si="229"/>
        <v>0</v>
      </c>
      <c r="AY117" s="13">
        <f t="shared" si="229"/>
        <v>0</v>
      </c>
      <c r="AZ117" s="13">
        <f t="shared" si="229"/>
        <v>0</v>
      </c>
      <c r="BA117" s="13">
        <f t="shared" si="229"/>
        <v>0</v>
      </c>
      <c r="BB117" s="13">
        <f t="shared" si="229"/>
        <v>4.7195028777298727E-3</v>
      </c>
      <c r="BC117" s="13">
        <f t="shared" si="229"/>
        <v>0</v>
      </c>
      <c r="BD117" s="13">
        <f t="shared" si="229"/>
        <v>0</v>
      </c>
      <c r="BE117" s="13">
        <f t="shared" si="229"/>
        <v>0</v>
      </c>
      <c r="BF117" s="13">
        <f t="shared" si="229"/>
        <v>0</v>
      </c>
      <c r="BG117" s="13">
        <f t="shared" si="229"/>
        <v>0</v>
      </c>
      <c r="BH117" s="13">
        <f t="shared" si="221"/>
        <v>0</v>
      </c>
      <c r="BI117" s="12">
        <f t="shared" si="222"/>
        <v>0</v>
      </c>
      <c r="BK117" s="1">
        <f t="shared" si="223"/>
        <v>0</v>
      </c>
      <c r="BL117" s="1">
        <f t="shared" ref="BL117:BU117" si="255">IF(AND($P117&gt;BK$6,$P117&lt;=BL$6),$AA117,0)</f>
        <v>0</v>
      </c>
      <c r="BM117" s="1">
        <f t="shared" si="255"/>
        <v>0</v>
      </c>
      <c r="BN117" s="1">
        <f t="shared" si="255"/>
        <v>4.7195028777298727E-3</v>
      </c>
      <c r="BO117" s="1">
        <f t="shared" si="255"/>
        <v>0</v>
      </c>
      <c r="BP117" s="1">
        <f t="shared" si="255"/>
        <v>0</v>
      </c>
      <c r="BQ117" s="1">
        <f t="shared" si="255"/>
        <v>0</v>
      </c>
      <c r="BR117" s="1">
        <f t="shared" si="255"/>
        <v>0</v>
      </c>
      <c r="BS117" s="1">
        <f t="shared" si="255"/>
        <v>0</v>
      </c>
      <c r="BT117" s="1">
        <f t="shared" si="255"/>
        <v>0</v>
      </c>
      <c r="BU117" s="1">
        <f t="shared" si="255"/>
        <v>0</v>
      </c>
    </row>
    <row r="118" spans="1:73" x14ac:dyDescent="0.2">
      <c r="A118" s="65">
        <v>105</v>
      </c>
      <c r="B118" s="2">
        <f t="shared" si="209"/>
        <v>422.00099999999998</v>
      </c>
      <c r="C118" s="1" t="s">
        <v>6857</v>
      </c>
      <c r="D118" s="1">
        <v>422001</v>
      </c>
      <c r="E118" s="1" t="str">
        <f>_xll.BDP($C118&amp;" CORP",E$6)</f>
        <v>STZ</v>
      </c>
      <c r="F118" s="1" t="str">
        <f>_xll.BDP($C118&amp;" CORP",F$6)</f>
        <v>CONSTELLATION BRANDS INC</v>
      </c>
      <c r="G118" s="1" t="str">
        <f>_xll.BDP($C118&amp;" CORP",G$6)</f>
        <v>USD</v>
      </c>
      <c r="H118" s="1" t="str">
        <f>_xll.BDP($C118&amp;" CORP",H$5)</f>
        <v>US</v>
      </c>
      <c r="I118" s="5">
        <f>_xll.BDP($C118&amp;" CORP",I$6)</f>
        <v>7.25</v>
      </c>
      <c r="J118" s="6" t="str">
        <f>_xll.BDP($C118&amp;" CORP",J$6)</f>
        <v>5/15/2017</v>
      </c>
      <c r="K118" s="7" t="str">
        <f>_xll.BDP($C118&amp;" CORP",K$5)</f>
        <v>Ba1</v>
      </c>
      <c r="L118" s="7" t="str">
        <f>_xll.BDP($C118&amp;" CORP",L$5)</f>
        <v>BB+</v>
      </c>
      <c r="M118" s="7" t="str">
        <f>IF(ISNA(_xll.BDP($C118&amp;" CORP",M$5)),"",_xll.BDP($C118&amp;" CORP",M$5))</f>
        <v>BB+</v>
      </c>
      <c r="N118" s="44">
        <f t="shared" si="211"/>
        <v>8850.720703125</v>
      </c>
      <c r="O118" s="49">
        <f>_xll.BDP($C118&amp;" CORP",O$5)</f>
        <v>117.47</v>
      </c>
      <c r="P118" s="13">
        <f>_xll.BDP($C118&amp;" CORP",P$5,"PX_BID",$O118)/100</f>
        <v>2.6536300000000002E-2</v>
      </c>
      <c r="Q118" s="2">
        <f>_xll.BDP($C118&amp;" CORP",Q$5,"PX_BID",$O118)</f>
        <v>215.83381652832031</v>
      </c>
      <c r="R118" s="12">
        <f>_xll.BDP($C118&amp;" CORP",R$5,"PX_BID",$O118)</f>
        <v>3.4640970995961573</v>
      </c>
      <c r="S118" s="12">
        <f>_xll.BDP($C118&amp;" CORP",S$5,"PX_BID",$O118)</f>
        <v>0.14871021069003026</v>
      </c>
      <c r="T118" s="12">
        <f>_xll.BDP($C118&amp;" CORP",T$5,"PX_BID",$O118)</f>
        <v>0.14899644941409054</v>
      </c>
      <c r="U118" s="6" t="str">
        <f>_xll.BDP($C118&amp;" CORP",U$5)</f>
        <v>#N/A Field Not Applicable</v>
      </c>
      <c r="V118" s="6" t="str">
        <f>_xll.BDP($C118&amp;" CORP",V$5)</f>
        <v>#N/A Field Not Applicable</v>
      </c>
      <c r="W118" s="45">
        <f>_xll.BDP($C118&amp;" CORP",W$6)</f>
        <v>3.3833333300000001</v>
      </c>
      <c r="X118" s="45">
        <f t="shared" si="212"/>
        <v>120.85333333</v>
      </c>
      <c r="Y118" s="45">
        <f t="shared" si="213"/>
        <v>1</v>
      </c>
      <c r="Z118" s="9">
        <f t="shared" si="214"/>
        <v>510002.27518593328</v>
      </c>
      <c r="AA118" s="46">
        <f t="shared" si="215"/>
        <v>4.9799271343199851E-3</v>
      </c>
      <c r="AB118" s="12">
        <f t="shared" si="216"/>
        <v>1.7250951142198063E-2</v>
      </c>
      <c r="AC118" s="44" t="str">
        <f>_xll.BDP($C118&amp;" CORP",AC$5)</f>
        <v>STZ     US</v>
      </c>
      <c r="AD118" s="44" t="str">
        <f>_xll.BDP($C118&amp;" CORP",AD$6)</f>
        <v>STZ</v>
      </c>
      <c r="AE118" s="44">
        <f>_xll.BDP($AC118&amp;" EQUITY",AE$5)/1000000</f>
        <v>8850.720703125</v>
      </c>
      <c r="AF118" s="44">
        <f>_xll.BDP($AD118&amp;" EQUITY",AF$5)/1000000</f>
        <v>8850.720703125</v>
      </c>
      <c r="AG118" s="2">
        <f t="shared" si="217"/>
        <v>8850.720703125</v>
      </c>
      <c r="AH118" s="102">
        <v>4.4999999999999997E-3</v>
      </c>
      <c r="AI118" s="102">
        <f>SUMIF('462'!$B:$B,$E118,'462'!$K:$K)/100</f>
        <v>0</v>
      </c>
      <c r="AJ118" s="92">
        <f t="shared" si="145"/>
        <v>4.4999999999999997E-3</v>
      </c>
      <c r="AK118" s="13">
        <f t="shared" si="218"/>
        <v>0</v>
      </c>
      <c r="AL118" s="13">
        <f t="shared" si="228"/>
        <v>0</v>
      </c>
      <c r="AM118" s="13">
        <f t="shared" si="228"/>
        <v>0</v>
      </c>
      <c r="AN118" s="13">
        <f t="shared" si="228"/>
        <v>0</v>
      </c>
      <c r="AO118" s="13">
        <f t="shared" si="228"/>
        <v>4.9799271343199851E-3</v>
      </c>
      <c r="AP118" s="13">
        <f t="shared" si="228"/>
        <v>0</v>
      </c>
      <c r="AQ118" s="13">
        <f t="shared" si="228"/>
        <v>0</v>
      </c>
      <c r="AR118" s="13">
        <f t="shared" si="228"/>
        <v>0</v>
      </c>
      <c r="AS118" s="13">
        <f t="shared" si="228"/>
        <v>0</v>
      </c>
      <c r="AT118" s="13">
        <f t="shared" si="228"/>
        <v>0</v>
      </c>
      <c r="AU118" s="13">
        <f t="shared" si="219"/>
        <v>0</v>
      </c>
      <c r="AV118" s="12">
        <f t="shared" si="220"/>
        <v>0</v>
      </c>
      <c r="AX118" s="13">
        <f t="shared" si="229"/>
        <v>0</v>
      </c>
      <c r="AY118" s="13">
        <f t="shared" si="229"/>
        <v>0</v>
      </c>
      <c r="AZ118" s="13">
        <f t="shared" si="229"/>
        <v>0</v>
      </c>
      <c r="BA118" s="13">
        <f t="shared" si="229"/>
        <v>0</v>
      </c>
      <c r="BB118" s="13">
        <f t="shared" si="229"/>
        <v>4.9799271343199851E-3</v>
      </c>
      <c r="BC118" s="13">
        <f t="shared" si="229"/>
        <v>0</v>
      </c>
      <c r="BD118" s="13">
        <f t="shared" si="229"/>
        <v>0</v>
      </c>
      <c r="BE118" s="13">
        <f t="shared" si="229"/>
        <v>0</v>
      </c>
      <c r="BF118" s="13">
        <f t="shared" si="229"/>
        <v>0</v>
      </c>
      <c r="BG118" s="13">
        <f t="shared" si="229"/>
        <v>0</v>
      </c>
      <c r="BH118" s="13">
        <f t="shared" si="221"/>
        <v>0</v>
      </c>
      <c r="BI118" s="12">
        <f t="shared" si="222"/>
        <v>0</v>
      </c>
      <c r="BK118" s="1">
        <f t="shared" si="223"/>
        <v>0</v>
      </c>
      <c r="BL118" s="1">
        <f t="shared" ref="BL118:BU118" si="256">IF(AND($P118&gt;BK$6,$P118&lt;=BL$6),$AA118,0)</f>
        <v>4.9799271343199851E-3</v>
      </c>
      <c r="BM118" s="1">
        <f t="shared" si="256"/>
        <v>0</v>
      </c>
      <c r="BN118" s="1">
        <f t="shared" si="256"/>
        <v>0</v>
      </c>
      <c r="BO118" s="1">
        <f t="shared" si="256"/>
        <v>0</v>
      </c>
      <c r="BP118" s="1">
        <f t="shared" si="256"/>
        <v>0</v>
      </c>
      <c r="BQ118" s="1">
        <f t="shared" si="256"/>
        <v>0</v>
      </c>
      <c r="BR118" s="1">
        <f t="shared" si="256"/>
        <v>0</v>
      </c>
      <c r="BS118" s="1">
        <f t="shared" si="256"/>
        <v>0</v>
      </c>
      <c r="BT118" s="1">
        <f t="shared" si="256"/>
        <v>0</v>
      </c>
      <c r="BU118" s="1">
        <f t="shared" si="256"/>
        <v>0</v>
      </c>
    </row>
    <row r="119" spans="1:73" x14ac:dyDescent="0.2">
      <c r="A119" s="65">
        <v>106</v>
      </c>
      <c r="B119" s="2">
        <f t="shared" si="209"/>
        <v>525</v>
      </c>
      <c r="C119" s="150" t="s">
        <v>6842</v>
      </c>
      <c r="D119" s="1">
        <v>525000</v>
      </c>
      <c r="E119" s="1" t="str">
        <f>_xll.BDP($C119&amp;" CORP",E$6)</f>
        <v>TDG</v>
      </c>
      <c r="F119" s="1" t="str">
        <f>_xll.BDP($C119&amp;" CORP",F$6)</f>
        <v>TRANSDIGM INC</v>
      </c>
      <c r="G119" s="1" t="str">
        <f>_xll.BDP($C119&amp;" CORP",G$6)</f>
        <v>USD</v>
      </c>
      <c r="H119" s="1" t="str">
        <f>_xll.BDP($C119&amp;" CORP",H$5)</f>
        <v>US</v>
      </c>
      <c r="I119" s="5">
        <f>_xll.BDP($C119&amp;" CORP",I$6)</f>
        <v>5.5</v>
      </c>
      <c r="J119" s="6" t="str">
        <f>_xll.BDP($C119&amp;" CORP",J$6)</f>
        <v>10/15/2020</v>
      </c>
      <c r="K119" s="7" t="str">
        <f>_xll.BDP($C119&amp;" CORP",K$5)</f>
        <v>B3</v>
      </c>
      <c r="L119" s="7" t="str">
        <f>_xll.BDP($C119&amp;" CORP",L$5)</f>
        <v>B-</v>
      </c>
      <c r="M119" s="7" t="str">
        <f>IF(ISNA(_xll.BDP($C119&amp;" CORP",M$5)),"",_xll.BDP($C119&amp;" CORP",M$5))</f>
        <v>B-</v>
      </c>
      <c r="N119" s="44">
        <f t="shared" si="211"/>
        <v>7250.86181640625</v>
      </c>
      <c r="O119" s="49">
        <f>_xll.BDP($C119&amp;" CORP",O$5)</f>
        <v>106.125</v>
      </c>
      <c r="P119" s="13">
        <f>_xll.BDP($C119&amp;" CORP",P$5,"PX_BID",$O119)/100</f>
        <v>4.2293271E-2</v>
      </c>
      <c r="Q119" s="2">
        <f>_xll.BDP($C119&amp;" CORP",Q$5,"PX_BID",$O119)</f>
        <v>346.80062866210937</v>
      </c>
      <c r="R119" s="12">
        <f>_xll.BDP($C119&amp;" CORP",R$5,"PX_BID",$O119)</f>
        <v>4.6948096885456856</v>
      </c>
      <c r="S119" s="12">
        <f>_xll.BDP($C119&amp;" CORP",S$5,"PX_BID",$O119)</f>
        <v>-0.99007583848241054</v>
      </c>
      <c r="T119" s="12">
        <f>_xll.BDP($C119&amp;" CORP",T$5,"PX_BID",$O119)</f>
        <v>0.26167936409001841</v>
      </c>
      <c r="U119" s="6" t="str">
        <f>_xll.BDP($C119&amp;" CORP",U$5)</f>
        <v>10/15/2015</v>
      </c>
      <c r="V119" s="6">
        <f>_xll.BDP($C119&amp;" CORP",V$5)</f>
        <v>104.12500000000001</v>
      </c>
      <c r="W119" s="45">
        <f>_xll.BDP($C119&amp;" CORP",W$6)</f>
        <v>0.27500000000000002</v>
      </c>
      <c r="X119" s="45">
        <f t="shared" si="212"/>
        <v>106.4</v>
      </c>
      <c r="Y119" s="45">
        <f t="shared" si="213"/>
        <v>1</v>
      </c>
      <c r="Z119" s="9">
        <f t="shared" si="214"/>
        <v>558600</v>
      </c>
      <c r="AA119" s="46">
        <f t="shared" si="215"/>
        <v>5.4544605633709735E-3</v>
      </c>
      <c r="AB119" s="12">
        <f t="shared" si="216"/>
        <v>2.5607654298704405E-2</v>
      </c>
      <c r="AC119" s="44" t="str">
        <f>_xll.BDP($C119&amp;" CORP",AC$5)</f>
        <v>13712Z  US</v>
      </c>
      <c r="AD119" s="44" t="str">
        <f>_xll.BDP($C119&amp;" CORP",AD$6)</f>
        <v>TDG</v>
      </c>
      <c r="AE119" s="44" t="e">
        <f>_xll.BDP($AC119&amp;" EQUITY",AE$5)/1000000</f>
        <v>#VALUE!</v>
      </c>
      <c r="AF119" s="44">
        <f>_xll.BDP($AD119&amp;" EQUITY",AF$5)/1000000</f>
        <v>7250.86181640625</v>
      </c>
      <c r="AG119" s="2">
        <f t="shared" si="217"/>
        <v>7250.86181640625</v>
      </c>
      <c r="AH119" s="102">
        <v>6.0000000000000001E-3</v>
      </c>
      <c r="AI119" s="102">
        <f>SUMIF('462'!$B:$B,$E119,'462'!$K:$K)/100</f>
        <v>6.0819400000000001E-3</v>
      </c>
      <c r="AJ119" s="92">
        <f t="shared" si="145"/>
        <v>-8.1939999999999964E-5</v>
      </c>
      <c r="AK119" s="13">
        <f t="shared" si="218"/>
        <v>0</v>
      </c>
      <c r="AL119" s="13">
        <f t="shared" si="228"/>
        <v>0</v>
      </c>
      <c r="AM119" s="13">
        <f t="shared" si="228"/>
        <v>0</v>
      </c>
      <c r="AN119" s="13">
        <f t="shared" si="228"/>
        <v>0</v>
      </c>
      <c r="AO119" s="13">
        <f t="shared" si="228"/>
        <v>0</v>
      </c>
      <c r="AP119" s="13">
        <f t="shared" si="228"/>
        <v>0</v>
      </c>
      <c r="AQ119" s="13">
        <f t="shared" si="228"/>
        <v>0</v>
      </c>
      <c r="AR119" s="13">
        <f t="shared" si="228"/>
        <v>0</v>
      </c>
      <c r="AS119" s="13">
        <f t="shared" si="228"/>
        <v>0</v>
      </c>
      <c r="AT119" s="13">
        <f t="shared" si="228"/>
        <v>5.4544605633709735E-3</v>
      </c>
      <c r="AU119" s="13">
        <f t="shared" si="219"/>
        <v>0</v>
      </c>
      <c r="AV119" s="12">
        <f t="shared" si="220"/>
        <v>0</v>
      </c>
      <c r="AX119" s="13">
        <f t="shared" si="229"/>
        <v>0</v>
      </c>
      <c r="AY119" s="13">
        <f t="shared" si="229"/>
        <v>0</v>
      </c>
      <c r="AZ119" s="13">
        <f t="shared" si="229"/>
        <v>0</v>
      </c>
      <c r="BA119" s="13">
        <f t="shared" si="229"/>
        <v>0</v>
      </c>
      <c r="BB119" s="13">
        <f t="shared" si="229"/>
        <v>0</v>
      </c>
      <c r="BC119" s="13">
        <f t="shared" si="229"/>
        <v>0</v>
      </c>
      <c r="BD119" s="13">
        <f t="shared" si="229"/>
        <v>0</v>
      </c>
      <c r="BE119" s="13">
        <f t="shared" si="229"/>
        <v>0</v>
      </c>
      <c r="BF119" s="13">
        <f t="shared" si="229"/>
        <v>0</v>
      </c>
      <c r="BG119" s="13">
        <f t="shared" si="229"/>
        <v>5.4544605633709735E-3</v>
      </c>
      <c r="BH119" s="13">
        <f t="shared" si="221"/>
        <v>0</v>
      </c>
      <c r="BI119" s="12">
        <f t="shared" si="222"/>
        <v>0</v>
      </c>
      <c r="BK119" s="1">
        <f t="shared" si="223"/>
        <v>0</v>
      </c>
      <c r="BL119" s="1">
        <f t="shared" ref="BL119:BU119" si="257">IF(AND($P119&gt;BK$6,$P119&lt;=BL$6),$AA119,0)</f>
        <v>0</v>
      </c>
      <c r="BM119" s="1">
        <f t="shared" si="257"/>
        <v>0</v>
      </c>
      <c r="BN119" s="1">
        <f t="shared" si="257"/>
        <v>5.4544605633709735E-3</v>
      </c>
      <c r="BO119" s="1">
        <f t="shared" si="257"/>
        <v>0</v>
      </c>
      <c r="BP119" s="1">
        <f t="shared" si="257"/>
        <v>0</v>
      </c>
      <c r="BQ119" s="1">
        <f t="shared" si="257"/>
        <v>0</v>
      </c>
      <c r="BR119" s="1">
        <f t="shared" si="257"/>
        <v>0</v>
      </c>
      <c r="BS119" s="1">
        <f t="shared" si="257"/>
        <v>0</v>
      </c>
      <c r="BT119" s="1">
        <f t="shared" si="257"/>
        <v>0</v>
      </c>
      <c r="BU119" s="1">
        <f t="shared" si="257"/>
        <v>0</v>
      </c>
    </row>
    <row r="120" spans="1:73" x14ac:dyDescent="0.2">
      <c r="A120" s="65">
        <v>107</v>
      </c>
      <c r="B120" s="2">
        <v>750</v>
      </c>
      <c r="C120" s="1" t="s">
        <v>5388</v>
      </c>
      <c r="D120" s="1">
        <v>525008</v>
      </c>
      <c r="E120" s="1" t="str">
        <f>_xll.BDP($C120&amp;" CORP",E$6)</f>
        <v>TEX</v>
      </c>
      <c r="F120" s="1" t="str">
        <f>_xll.BDP($C120&amp;" CORP",F$6)</f>
        <v>TEREX CORP</v>
      </c>
      <c r="G120" s="1" t="str">
        <f>_xll.BDP($C120&amp;" CORP",G$6)</f>
        <v>USD</v>
      </c>
      <c r="H120" s="1" t="str">
        <f>_xll.BDP($C120&amp;" CORP",H$5)</f>
        <v>US</v>
      </c>
      <c r="I120" s="5">
        <f>_xll.BDP($C120&amp;" CORP",I$6)</f>
        <v>6</v>
      </c>
      <c r="J120" s="6" t="str">
        <f>_xll.BDP($C120&amp;" CORP",J$6)</f>
        <v>5/15/2021</v>
      </c>
      <c r="K120" s="7" t="str">
        <f>_xll.BDP($C120&amp;" CORP",K$5)</f>
        <v>B3</v>
      </c>
      <c r="L120" s="7" t="str">
        <f>_xll.BDP($C120&amp;" CORP",L$5)</f>
        <v>B+</v>
      </c>
      <c r="M120" s="7" t="str">
        <f>IF(ISNA(_xll.BDP($C120&amp;" CORP",M$5)),"",_xll.BDP($C120&amp;" CORP",M$5))</f>
        <v>#N/A N/A</v>
      </c>
      <c r="N120" s="44">
        <f t="shared" si="211"/>
        <v>3162.920166015625</v>
      </c>
      <c r="O120" s="49">
        <f>_xll.BDP($C120&amp;" CORP",O$5)</f>
        <v>107.125</v>
      </c>
      <c r="P120" s="13">
        <f>_xll.BDP($C120&amp;" CORP",P$5,"PX_BID",$O120)/100</f>
        <v>4.5294276000000001E-2</v>
      </c>
      <c r="Q120" s="2">
        <f>_xll.BDP($C120&amp;" CORP",Q$5,"PX_BID",$O120)</f>
        <v>375.000244140625</v>
      </c>
      <c r="R120" s="12">
        <f>_xll.BDP($C120&amp;" CORP",R$5,"PX_BID",$O120)</f>
        <v>4.6008346733738081</v>
      </c>
      <c r="S120" s="12">
        <f>_xll.BDP($C120&amp;" CORP",S$5,"PX_BID",$O120)</f>
        <v>-0.42214210385094447</v>
      </c>
      <c r="T120" s="12">
        <f>_xll.BDP($C120&amp;" CORP",T$5,"PX_BID",$O120)</f>
        <v>0.25846207349715994</v>
      </c>
      <c r="U120" s="6" t="str">
        <f>_xll.BDP($C120&amp;" CORP",U$5)</f>
        <v>11/15/2016</v>
      </c>
      <c r="V120" s="6">
        <f>_xll.BDP($C120&amp;" CORP",V$5)</f>
        <v>103.00000000000001</v>
      </c>
      <c r="W120" s="45">
        <f>_xll.BDP($C120&amp;" CORP",W$6)</f>
        <v>2.6166666699999999</v>
      </c>
      <c r="X120" s="45">
        <f t="shared" si="212"/>
        <v>109.74166667</v>
      </c>
      <c r="Y120" s="45">
        <f t="shared" si="213"/>
        <v>1</v>
      </c>
      <c r="Z120" s="9">
        <f t="shared" si="214"/>
        <v>823062.50002500007</v>
      </c>
      <c r="AA120" s="46">
        <f t="shared" si="215"/>
        <v>8.0368097879983599E-3</v>
      </c>
      <c r="AB120" s="12">
        <f t="shared" si="216"/>
        <v>3.6976033135932861E-2</v>
      </c>
      <c r="AC120" s="44" t="str">
        <f>_xll.BDP($C120&amp;" CORP",AC$5)</f>
        <v>TEX     US</v>
      </c>
      <c r="AD120" s="44" t="str">
        <f>_xll.BDP($C120&amp;" CORP",AD$6)</f>
        <v>TEX</v>
      </c>
      <c r="AE120" s="44">
        <f>_xll.BDP($AC120&amp;" EQUITY",AE$5)/1000000</f>
        <v>3162.920166015625</v>
      </c>
      <c r="AF120" s="44">
        <f>_xll.BDP($AD120&amp;" EQUITY",AF$5)/1000000</f>
        <v>3162.920166015625</v>
      </c>
      <c r="AG120" s="2">
        <f t="shared" si="217"/>
        <v>3162.920166015625</v>
      </c>
      <c r="AH120" s="102">
        <v>6.4999999999999997E-3</v>
      </c>
      <c r="AI120" s="102">
        <f>SUMIF('462'!$B:$B,$E120,'462'!$K:$K)/100</f>
        <v>5.5614300000000009E-3</v>
      </c>
      <c r="AJ120" s="92">
        <f t="shared" si="145"/>
        <v>9.3856999999999881E-4</v>
      </c>
      <c r="AK120" s="13">
        <f t="shared" si="218"/>
        <v>0</v>
      </c>
      <c r="AL120" s="13">
        <f t="shared" si="228"/>
        <v>0</v>
      </c>
      <c r="AM120" s="13">
        <f t="shared" si="228"/>
        <v>0</v>
      </c>
      <c r="AN120" s="13">
        <f t="shared" si="228"/>
        <v>0</v>
      </c>
      <c r="AO120" s="13">
        <f t="shared" si="228"/>
        <v>0</v>
      </c>
      <c r="AP120" s="13">
        <f t="shared" si="228"/>
        <v>0</v>
      </c>
      <c r="AQ120" s="13">
        <f t="shared" si="228"/>
        <v>0</v>
      </c>
      <c r="AR120" s="13">
        <f t="shared" si="228"/>
        <v>0</v>
      </c>
      <c r="AS120" s="13">
        <f t="shared" si="228"/>
        <v>0</v>
      </c>
      <c r="AT120" s="13">
        <f t="shared" si="228"/>
        <v>8.0368097879983599E-3</v>
      </c>
      <c r="AU120" s="13">
        <f t="shared" si="219"/>
        <v>0</v>
      </c>
      <c r="AV120" s="12">
        <f t="shared" si="220"/>
        <v>0</v>
      </c>
      <c r="AX120" s="13">
        <f t="shared" si="229"/>
        <v>0</v>
      </c>
      <c r="AY120" s="13">
        <f t="shared" si="229"/>
        <v>0</v>
      </c>
      <c r="AZ120" s="13">
        <f t="shared" si="229"/>
        <v>0</v>
      </c>
      <c r="BA120" s="13">
        <f t="shared" si="229"/>
        <v>0</v>
      </c>
      <c r="BB120" s="13">
        <f t="shared" si="229"/>
        <v>0</v>
      </c>
      <c r="BC120" s="13">
        <f t="shared" si="229"/>
        <v>0</v>
      </c>
      <c r="BD120" s="13">
        <f t="shared" si="229"/>
        <v>0</v>
      </c>
      <c r="BE120" s="13">
        <f t="shared" si="229"/>
        <v>8.0368097879983599E-3</v>
      </c>
      <c r="BF120" s="13">
        <f t="shared" si="229"/>
        <v>0</v>
      </c>
      <c r="BG120" s="13">
        <f t="shared" si="229"/>
        <v>0</v>
      </c>
      <c r="BH120" s="13">
        <f t="shared" si="221"/>
        <v>0</v>
      </c>
      <c r="BI120" s="12">
        <f t="shared" si="222"/>
        <v>0</v>
      </c>
      <c r="BK120" s="1">
        <f t="shared" si="223"/>
        <v>0</v>
      </c>
      <c r="BL120" s="1">
        <f t="shared" ref="BL120:BU120" si="258">IF(AND($P120&gt;BK$6,$P120&lt;=BL$6),$AA120,0)</f>
        <v>0</v>
      </c>
      <c r="BM120" s="1">
        <f t="shared" si="258"/>
        <v>0</v>
      </c>
      <c r="BN120" s="1">
        <f t="shared" si="258"/>
        <v>8.0368097879983599E-3</v>
      </c>
      <c r="BO120" s="1">
        <f t="shared" si="258"/>
        <v>0</v>
      </c>
      <c r="BP120" s="1">
        <f t="shared" si="258"/>
        <v>0</v>
      </c>
      <c r="BQ120" s="1">
        <f t="shared" si="258"/>
        <v>0</v>
      </c>
      <c r="BR120" s="1">
        <f t="shared" si="258"/>
        <v>0</v>
      </c>
      <c r="BS120" s="1">
        <f t="shared" si="258"/>
        <v>0</v>
      </c>
      <c r="BT120" s="1">
        <f t="shared" si="258"/>
        <v>0</v>
      </c>
      <c r="BU120" s="1">
        <f t="shared" si="258"/>
        <v>0</v>
      </c>
    </row>
    <row r="121" spans="1:73" x14ac:dyDescent="0.2">
      <c r="A121" s="65">
        <v>108</v>
      </c>
      <c r="B121" s="2">
        <f t="shared" ref="B121:B134" si="259">D121/1000</f>
        <v>700</v>
      </c>
      <c r="C121" s="150" t="s">
        <v>6845</v>
      </c>
      <c r="D121" s="1">
        <v>700000</v>
      </c>
      <c r="E121" s="1" t="str">
        <f>_xll.BDP($C121&amp;" CORP",E$6)</f>
        <v>TGI</v>
      </c>
      <c r="F121" s="1" t="str">
        <f>_xll.BDP($C121&amp;" CORP",F$6)</f>
        <v>TRIUMPH GROUP INC</v>
      </c>
      <c r="G121" s="1" t="str">
        <f>_xll.BDP($C121&amp;" CORP",G$6)</f>
        <v>USD</v>
      </c>
      <c r="H121" s="1" t="str">
        <f>_xll.BDP($C121&amp;" CORP",H$5)</f>
        <v>US</v>
      </c>
      <c r="I121" s="5">
        <f>_xll.BDP($C121&amp;" CORP",I$6)</f>
        <v>4.875</v>
      </c>
      <c r="J121" s="6" t="str">
        <f>_xll.BDP($C121&amp;" CORP",J$6)</f>
        <v>4/1/2021</v>
      </c>
      <c r="K121" s="7" t="str">
        <f>_xll.BDP($C121&amp;" CORP",K$5)</f>
        <v>Ba3</v>
      </c>
      <c r="L121" s="7" t="str">
        <f>_xll.BDP($C121&amp;" CORP",L$5)</f>
        <v>BB-</v>
      </c>
      <c r="M121" s="7" t="str">
        <f>IF(ISNA(_xll.BDP($C121&amp;" CORP",M$5)),"",_xll.BDP($C121&amp;" CORP",M$5))</f>
        <v>#N/A N/A</v>
      </c>
      <c r="N121" s="44">
        <f t="shared" si="211"/>
        <v>4009.041748046875</v>
      </c>
      <c r="O121" s="49">
        <f>_xll.BDP($C121&amp;" CORP",O$5)</f>
        <v>103.25</v>
      </c>
      <c r="P121" s="13">
        <f>_xll.BDP($C121&amp;" CORP",P$5,"PX_BID",$O121)/100</f>
        <v>4.2452482999999999E-2</v>
      </c>
      <c r="Q121" s="2">
        <f>_xll.BDP($C121&amp;" CORP",Q$5,"PX_BID",$O121)</f>
        <v>338.58135986328125</v>
      </c>
      <c r="R121" s="12">
        <f>_xll.BDP($C121&amp;" CORP",R$5,"PX_BID",$O121)</f>
        <v>5.0700574212783298</v>
      </c>
      <c r="S121" s="12">
        <f>_xll.BDP($C121&amp;" CORP",S$5,"PX_BID",$O121)</f>
        <v>0.13603931878780184</v>
      </c>
      <c r="T121" s="12">
        <f>_xll.BDP($C121&amp;" CORP",T$5,"PX_BID",$O121)</f>
        <v>0.3045788029801747</v>
      </c>
      <c r="U121" s="6" t="str">
        <f>_xll.BDP($C121&amp;" CORP",U$5)</f>
        <v>4/1/2017</v>
      </c>
      <c r="V121" s="6">
        <f>_xll.BDP($C121&amp;" CORP",V$5)</f>
        <v>102.438</v>
      </c>
      <c r="W121" s="45">
        <f>_xll.BDP($C121&amp;" CORP",W$6)</f>
        <v>0.90729166999999999</v>
      </c>
      <c r="X121" s="45">
        <f t="shared" si="212"/>
        <v>104.15729167000001</v>
      </c>
      <c r="Y121" s="45">
        <f t="shared" si="213"/>
        <v>1</v>
      </c>
      <c r="Z121" s="9">
        <f t="shared" si="214"/>
        <v>729101.0416900001</v>
      </c>
      <c r="AA121" s="46">
        <f t="shared" si="215"/>
        <v>7.1193213007712166E-3</v>
      </c>
      <c r="AB121" s="12">
        <f t="shared" si="216"/>
        <v>3.6095367795440002E-2</v>
      </c>
      <c r="AC121" s="44" t="str">
        <f>_xll.BDP($C121&amp;" CORP",AC$5)</f>
        <v>TGI     US</v>
      </c>
      <c r="AD121" s="44" t="str">
        <f>_xll.BDP($C121&amp;" CORP",AD$6)</f>
        <v>TGI</v>
      </c>
      <c r="AE121" s="44">
        <f>_xll.BDP($AC121&amp;" EQUITY",AE$5)/1000000</f>
        <v>4009.041748046875</v>
      </c>
      <c r="AF121" s="44">
        <f>_xll.BDP($AD121&amp;" EQUITY",AF$5)/1000000</f>
        <v>4009.041748046875</v>
      </c>
      <c r="AG121" s="2">
        <f t="shared" si="217"/>
        <v>4009.041748046875</v>
      </c>
      <c r="AH121" s="102">
        <v>7.0000000000000001E-3</v>
      </c>
      <c r="AI121" s="102">
        <f>SUMIF('462'!$B:$B,$E121,'462'!$K:$K)/100</f>
        <v>6.0946500000000001E-3</v>
      </c>
      <c r="AJ121" s="92">
        <f t="shared" si="145"/>
        <v>9.0535000000000008E-4</v>
      </c>
      <c r="AK121" s="13">
        <f t="shared" si="218"/>
        <v>0</v>
      </c>
      <c r="AL121" s="13">
        <f t="shared" si="228"/>
        <v>0</v>
      </c>
      <c r="AM121" s="13">
        <f t="shared" si="228"/>
        <v>0</v>
      </c>
      <c r="AN121" s="13">
        <f t="shared" si="228"/>
        <v>0</v>
      </c>
      <c r="AO121" s="13">
        <f t="shared" si="228"/>
        <v>0</v>
      </c>
      <c r="AP121" s="13">
        <f t="shared" si="228"/>
        <v>0</v>
      </c>
      <c r="AQ121" s="13">
        <f t="shared" si="228"/>
        <v>7.1193213007712166E-3</v>
      </c>
      <c r="AR121" s="13">
        <f t="shared" si="228"/>
        <v>0</v>
      </c>
      <c r="AS121" s="13">
        <f t="shared" si="228"/>
        <v>0</v>
      </c>
      <c r="AT121" s="13">
        <f t="shared" si="228"/>
        <v>0</v>
      </c>
      <c r="AU121" s="13">
        <f t="shared" si="219"/>
        <v>0</v>
      </c>
      <c r="AV121" s="12">
        <f t="shared" si="220"/>
        <v>0</v>
      </c>
      <c r="AX121" s="13">
        <f t="shared" si="229"/>
        <v>0</v>
      </c>
      <c r="AY121" s="13">
        <f t="shared" si="229"/>
        <v>0</v>
      </c>
      <c r="AZ121" s="13">
        <f t="shared" si="229"/>
        <v>0</v>
      </c>
      <c r="BA121" s="13">
        <f t="shared" si="229"/>
        <v>0</v>
      </c>
      <c r="BB121" s="13">
        <f t="shared" si="229"/>
        <v>0</v>
      </c>
      <c r="BC121" s="13">
        <f t="shared" si="229"/>
        <v>0</v>
      </c>
      <c r="BD121" s="13">
        <f t="shared" si="229"/>
        <v>7.1193213007712166E-3</v>
      </c>
      <c r="BE121" s="13">
        <f t="shared" si="229"/>
        <v>0</v>
      </c>
      <c r="BF121" s="13">
        <f t="shared" si="229"/>
        <v>0</v>
      </c>
      <c r="BG121" s="13">
        <f t="shared" si="229"/>
        <v>0</v>
      </c>
      <c r="BH121" s="13">
        <f t="shared" si="221"/>
        <v>0</v>
      </c>
      <c r="BI121" s="12">
        <f t="shared" si="222"/>
        <v>0</v>
      </c>
      <c r="BK121" s="1">
        <f t="shared" si="223"/>
        <v>0</v>
      </c>
      <c r="BL121" s="1">
        <f t="shared" ref="BL121:BU121" si="260">IF(AND($P121&gt;BK$6,$P121&lt;=BL$6),$AA121,0)</f>
        <v>0</v>
      </c>
      <c r="BM121" s="1">
        <f t="shared" si="260"/>
        <v>0</v>
      </c>
      <c r="BN121" s="1">
        <f t="shared" si="260"/>
        <v>7.1193213007712166E-3</v>
      </c>
      <c r="BO121" s="1">
        <f t="shared" si="260"/>
        <v>0</v>
      </c>
      <c r="BP121" s="1">
        <f t="shared" si="260"/>
        <v>0</v>
      </c>
      <c r="BQ121" s="1">
        <f t="shared" si="260"/>
        <v>0</v>
      </c>
      <c r="BR121" s="1">
        <f t="shared" si="260"/>
        <v>0</v>
      </c>
      <c r="BS121" s="1">
        <f t="shared" si="260"/>
        <v>0</v>
      </c>
      <c r="BT121" s="1">
        <f t="shared" si="260"/>
        <v>0</v>
      </c>
      <c r="BU121" s="1">
        <f t="shared" si="260"/>
        <v>0</v>
      </c>
    </row>
    <row r="122" spans="1:73" x14ac:dyDescent="0.2">
      <c r="A122" s="65">
        <v>109</v>
      </c>
      <c r="B122" s="2">
        <f t="shared" ref="B122:B123" si="261">D122/1000</f>
        <v>700.00099999999998</v>
      </c>
      <c r="C122" s="150" t="s">
        <v>6861</v>
      </c>
      <c r="D122" s="1">
        <v>700001</v>
      </c>
      <c r="E122" s="1" t="str">
        <f>_xll.BDP($C122&amp;" CORP",E$6)</f>
        <v>TSO</v>
      </c>
      <c r="F122" s="1" t="str">
        <f>_xll.BDP($C122&amp;" CORP",F$6)</f>
        <v>TESORO CORP</v>
      </c>
      <c r="G122" s="1" t="str">
        <f>_xll.BDP($C122&amp;" CORP",G$6)</f>
        <v>USD</v>
      </c>
      <c r="H122" s="1" t="str">
        <f>_xll.BDP($C122&amp;" CORP",H$5)</f>
        <v>US</v>
      </c>
      <c r="I122" s="5">
        <f>_xll.BDP($C122&amp;" CORP",I$6)</f>
        <v>5.375</v>
      </c>
      <c r="J122" s="6" t="str">
        <f>_xll.BDP($C122&amp;" CORP",J$6)</f>
        <v>10/1/2022</v>
      </c>
      <c r="K122" s="7" t="str">
        <f>_xll.BDP($C122&amp;" CORP",K$5)</f>
        <v>Ba1</v>
      </c>
      <c r="L122" s="7" t="str">
        <f>_xll.BDP($C122&amp;" CORP",L$5)</f>
        <v>BB+</v>
      </c>
      <c r="M122" s="7" t="str">
        <f>IF(ISNA(_xll.BDP($C122&amp;" CORP",M$5)),"",_xll.BDP($C122&amp;" CORP",M$5))</f>
        <v>#N/A N/A</v>
      </c>
      <c r="N122" s="44">
        <f t="shared" ref="N122:N123" si="262">AG122</f>
        <v>7364.5673828125</v>
      </c>
      <c r="O122" s="49">
        <f>_xll.BDP($C122&amp;" CORP",O$5)</f>
        <v>106.5</v>
      </c>
      <c r="P122" s="13">
        <f>_xll.BDP($C122&amp;" CORP",P$5,"PX_BID",$O122)/100</f>
        <v>4.3003907000000001E-2</v>
      </c>
      <c r="Q122" s="2">
        <f>_xll.BDP($C122&amp;" CORP",Q$5,"PX_BID",$O122)</f>
        <v>373.84124755859375</v>
      </c>
      <c r="R122" s="12">
        <f>_xll.BDP($C122&amp;" CORP",R$5,"PX_BID",$O122)</f>
        <v>3.9039625867619852</v>
      </c>
      <c r="S122" s="12">
        <f>_xll.BDP($C122&amp;" CORP",S$5,"PX_BID",$O122)</f>
        <v>-4.0345173778224684E-2</v>
      </c>
      <c r="T122" s="12">
        <f>_xll.BDP($C122&amp;" CORP",T$5,"PX_BID",$O122)</f>
        <v>0.18145880415093221</v>
      </c>
      <c r="U122" s="6" t="str">
        <f>_xll.BDP($C122&amp;" CORP",U$5)</f>
        <v>10/1/2017</v>
      </c>
      <c r="V122" s="6">
        <f>_xll.BDP($C122&amp;" CORP",V$5)</f>
        <v>102.688</v>
      </c>
      <c r="W122" s="45">
        <f>_xll.BDP($C122&amp;" CORP",W$6)</f>
        <v>0.47777777999999999</v>
      </c>
      <c r="X122" s="45">
        <f t="shared" ref="X122:X123" si="263">O122+W122</f>
        <v>106.97777778</v>
      </c>
      <c r="Y122" s="45">
        <f t="shared" ref="Y122:Y123" si="264">IF($G122="EUR",G$1,IF($G122="GBP",G$2,1))</f>
        <v>1</v>
      </c>
      <c r="Z122" s="9">
        <f t="shared" ref="Z122:Z123" si="265">(B122*1000)*(X122/100)*Y122</f>
        <v>748845.5142377778</v>
      </c>
      <c r="AA122" s="46">
        <f t="shared" si="215"/>
        <v>7.3121165869445325E-3</v>
      </c>
      <c r="AB122" s="12">
        <f t="shared" ref="AB122:AB123" si="266">AA122*R122</f>
        <v>2.8546229585473194E-2</v>
      </c>
      <c r="AC122" s="44" t="str">
        <f>_xll.BDP($C122&amp;" CORP",AC$5)</f>
        <v>TSO     US</v>
      </c>
      <c r="AD122" s="44" t="str">
        <f>_xll.BDP($C122&amp;" CORP",AD$6)</f>
        <v>TSO</v>
      </c>
      <c r="AE122" s="44">
        <f>_xll.BDP($AC122&amp;" EQUITY",AE$5)/1000000</f>
        <v>7364.5673828125</v>
      </c>
      <c r="AF122" s="44">
        <f>_xll.BDP($AD122&amp;" EQUITY",AF$5)/1000000</f>
        <v>7364.5673828125</v>
      </c>
      <c r="AG122" s="2">
        <f t="shared" ref="AG122:AG123" si="267">IF(ISERR(AE122),IF(ISERR(AF122),0,AF122),AE122)</f>
        <v>7364.5673828125</v>
      </c>
      <c r="AH122" s="102">
        <v>4.4999999999999997E-3</v>
      </c>
      <c r="AI122" s="102">
        <f>SUMIF('462'!$B:$B,$E122,'462'!$K:$K)/100</f>
        <v>0</v>
      </c>
      <c r="AJ122" s="92">
        <f t="shared" si="145"/>
        <v>4.4999999999999997E-3</v>
      </c>
      <c r="AK122" s="13">
        <f t="shared" si="218"/>
        <v>0</v>
      </c>
      <c r="AL122" s="13">
        <f t="shared" si="228"/>
        <v>0</v>
      </c>
      <c r="AM122" s="13">
        <f t="shared" si="228"/>
        <v>0</v>
      </c>
      <c r="AN122" s="13">
        <f t="shared" si="228"/>
        <v>0</v>
      </c>
      <c r="AO122" s="13">
        <f t="shared" si="228"/>
        <v>7.3121165869445325E-3</v>
      </c>
      <c r="AP122" s="13">
        <f t="shared" si="228"/>
        <v>0</v>
      </c>
      <c r="AQ122" s="13">
        <f t="shared" si="228"/>
        <v>0</v>
      </c>
      <c r="AR122" s="13">
        <f t="shared" si="228"/>
        <v>0</v>
      </c>
      <c r="AS122" s="13">
        <f t="shared" si="228"/>
        <v>0</v>
      </c>
      <c r="AT122" s="13">
        <f t="shared" si="228"/>
        <v>0</v>
      </c>
      <c r="AU122" s="13">
        <f t="shared" si="219"/>
        <v>0</v>
      </c>
      <c r="AV122" s="12">
        <f t="shared" ref="AV122:AV123" si="268">SUM(AK122:AU122)-AA122</f>
        <v>0</v>
      </c>
      <c r="AX122" s="13">
        <f t="shared" si="229"/>
        <v>0</v>
      </c>
      <c r="AY122" s="13">
        <f t="shared" si="229"/>
        <v>0</v>
      </c>
      <c r="AZ122" s="13">
        <f t="shared" si="229"/>
        <v>0</v>
      </c>
      <c r="BA122" s="13">
        <f t="shared" si="229"/>
        <v>0</v>
      </c>
      <c r="BB122" s="13">
        <f t="shared" si="229"/>
        <v>7.3121165869445325E-3</v>
      </c>
      <c r="BC122" s="13">
        <f t="shared" si="229"/>
        <v>0</v>
      </c>
      <c r="BD122" s="13">
        <f t="shared" si="229"/>
        <v>0</v>
      </c>
      <c r="BE122" s="13">
        <f t="shared" si="229"/>
        <v>0</v>
      </c>
      <c r="BF122" s="13">
        <f t="shared" si="229"/>
        <v>0</v>
      </c>
      <c r="BG122" s="13">
        <f t="shared" si="229"/>
        <v>0</v>
      </c>
      <c r="BH122" s="13">
        <f t="shared" si="221"/>
        <v>0</v>
      </c>
      <c r="BI122" s="12">
        <f t="shared" ref="BI122:BI123" si="269">SUM(AX122:BH122)-AA122</f>
        <v>0</v>
      </c>
      <c r="BK122" s="1">
        <f t="shared" si="223"/>
        <v>0</v>
      </c>
      <c r="BL122" s="1">
        <f t="shared" ref="BL122:BU122" si="270">IF(AND($P122&gt;BK$6,$P122&lt;=BL$6),$AA122,0)</f>
        <v>0</v>
      </c>
      <c r="BM122" s="1">
        <f t="shared" si="270"/>
        <v>0</v>
      </c>
      <c r="BN122" s="1">
        <f t="shared" si="270"/>
        <v>7.3121165869445325E-3</v>
      </c>
      <c r="BO122" s="1">
        <f t="shared" si="270"/>
        <v>0</v>
      </c>
      <c r="BP122" s="1">
        <f t="shared" si="270"/>
        <v>0</v>
      </c>
      <c r="BQ122" s="1">
        <f t="shared" si="270"/>
        <v>0</v>
      </c>
      <c r="BR122" s="1">
        <f t="shared" si="270"/>
        <v>0</v>
      </c>
      <c r="BS122" s="1">
        <f t="shared" si="270"/>
        <v>0</v>
      </c>
      <c r="BT122" s="1">
        <f t="shared" si="270"/>
        <v>0</v>
      </c>
      <c r="BU122" s="1">
        <f t="shared" si="270"/>
        <v>0</v>
      </c>
    </row>
    <row r="123" spans="1:73" x14ac:dyDescent="0.2">
      <c r="A123" s="65">
        <v>110</v>
      </c>
      <c r="B123" s="2">
        <f t="shared" si="261"/>
        <v>700.00199999999995</v>
      </c>
      <c r="C123" s="150" t="s">
        <v>6862</v>
      </c>
      <c r="D123" s="1">
        <v>700002</v>
      </c>
      <c r="E123" s="1" t="str">
        <f>_xll.BDP($C123&amp;" CORP",E$6)</f>
        <v>TLLP</v>
      </c>
      <c r="F123" s="1" t="str">
        <f>_xll.BDP($C123&amp;" CORP",F$6)</f>
        <v>TESORO LOGISTICS LP/CORP</v>
      </c>
      <c r="G123" s="1" t="str">
        <f>_xll.BDP($C123&amp;" CORP",G$6)</f>
        <v>USD</v>
      </c>
      <c r="H123" s="1" t="str">
        <f>_xll.BDP($C123&amp;" CORP",H$5)</f>
        <v>US</v>
      </c>
      <c r="I123" s="5">
        <f>_xll.BDP($C123&amp;" CORP",I$6)</f>
        <v>5.875</v>
      </c>
      <c r="J123" s="6" t="str">
        <f>_xll.BDP($C123&amp;" CORP",J$6)</f>
        <v>10/1/2020</v>
      </c>
      <c r="K123" s="7" t="str">
        <f>_xll.BDP($C123&amp;" CORP",K$5)</f>
        <v>B1</v>
      </c>
      <c r="L123" s="7" t="str">
        <f>_xll.BDP($C123&amp;" CORP",L$5)</f>
        <v>BB-</v>
      </c>
      <c r="M123" s="7" t="str">
        <f>IF(ISNA(_xll.BDP($C123&amp;" CORP",M$5)),"",_xll.BDP($C123&amp;" CORP",M$5))</f>
        <v>#N/A N/A</v>
      </c>
      <c r="N123" s="44">
        <f t="shared" si="262"/>
        <v>2621.821044921875</v>
      </c>
      <c r="O123" s="49">
        <f>_xll.BDP($C123&amp;" CORP",O$5)</f>
        <v>106.875</v>
      </c>
      <c r="P123" s="13">
        <f>_xll.BDP($C123&amp;" CORP",P$5,"PX_BID",$O123)/100</f>
        <v>4.4311229000000001E-2</v>
      </c>
      <c r="Q123" s="2">
        <f>_xll.BDP($C123&amp;" CORP",Q$5,"PX_BID",$O123)</f>
        <v>367.79782104492187</v>
      </c>
      <c r="R123" s="12">
        <f>_xll.BDP($C123&amp;" CORP",R$5,"PX_BID",$O123)</f>
        <v>4.6161140594119789</v>
      </c>
      <c r="S123" s="12">
        <f>_xll.BDP($C123&amp;" CORP",S$5,"PX_BID",$O123)</f>
        <v>-0.46449768686827292</v>
      </c>
      <c r="T123" s="12">
        <f>_xll.BDP($C123&amp;" CORP",T$5,"PX_BID",$O123)</f>
        <v>0.25470722142307134</v>
      </c>
      <c r="U123" s="6" t="str">
        <f>_xll.BDP($C123&amp;" CORP",U$5)</f>
        <v>10/1/2016</v>
      </c>
      <c r="V123" s="6">
        <f>_xll.BDP($C123&amp;" CORP",V$5)</f>
        <v>102.938</v>
      </c>
      <c r="W123" s="45">
        <f>_xll.BDP($C123&amp;" CORP",W$6)</f>
        <v>0.52222221999999996</v>
      </c>
      <c r="X123" s="45">
        <f t="shared" si="263"/>
        <v>107.39722222</v>
      </c>
      <c r="Y123" s="45">
        <f t="shared" si="264"/>
        <v>1</v>
      </c>
      <c r="Z123" s="9">
        <f t="shared" si="265"/>
        <v>751782.70348444453</v>
      </c>
      <c r="AA123" s="46">
        <f t="shared" si="215"/>
        <v>7.3407968284645844E-3</v>
      </c>
      <c r="AB123" s="12">
        <f t="shared" si="266"/>
        <v>3.3885955447162233E-2</v>
      </c>
      <c r="AC123" s="44" t="str">
        <f>_xll.BDP($C123&amp;" CORP",AC$5)</f>
        <v>TLLP    US</v>
      </c>
      <c r="AD123" s="44" t="str">
        <f>_xll.BDP($C123&amp;" CORP",AD$6)</f>
        <v>TLLP</v>
      </c>
      <c r="AE123" s="44">
        <f>_xll.BDP($AC123&amp;" EQUITY",AE$5)/1000000</f>
        <v>2621.821044921875</v>
      </c>
      <c r="AF123" s="44">
        <f>_xll.BDP($AD123&amp;" EQUITY",AF$5)/1000000</f>
        <v>2621.821044921875</v>
      </c>
      <c r="AG123" s="2">
        <f t="shared" si="267"/>
        <v>2621.821044921875</v>
      </c>
      <c r="AH123" s="102">
        <v>4.4999999999999997E-3</v>
      </c>
      <c r="AI123" s="102">
        <f>SUMIF('462'!$B:$B,$E123,'462'!$K:$K)/100</f>
        <v>0</v>
      </c>
      <c r="AJ123" s="92">
        <f t="shared" si="145"/>
        <v>4.4999999999999997E-3</v>
      </c>
      <c r="AK123" s="13">
        <f t="shared" si="218"/>
        <v>0</v>
      </c>
      <c r="AL123" s="13">
        <f t="shared" si="228"/>
        <v>0</v>
      </c>
      <c r="AM123" s="13">
        <f t="shared" si="228"/>
        <v>0</v>
      </c>
      <c r="AN123" s="13">
        <f t="shared" si="228"/>
        <v>0</v>
      </c>
      <c r="AO123" s="13">
        <f t="shared" si="228"/>
        <v>0</v>
      </c>
      <c r="AP123" s="13">
        <f t="shared" si="228"/>
        <v>0</v>
      </c>
      <c r="AQ123" s="13">
        <f t="shared" si="228"/>
        <v>0</v>
      </c>
      <c r="AR123" s="13">
        <f t="shared" si="228"/>
        <v>7.3407968284645844E-3</v>
      </c>
      <c r="AS123" s="13">
        <f t="shared" si="228"/>
        <v>0</v>
      </c>
      <c r="AT123" s="13">
        <f t="shared" si="228"/>
        <v>0</v>
      </c>
      <c r="AU123" s="13">
        <f t="shared" si="219"/>
        <v>0</v>
      </c>
      <c r="AV123" s="12">
        <f t="shared" si="268"/>
        <v>0</v>
      </c>
      <c r="AX123" s="13">
        <f t="shared" si="229"/>
        <v>0</v>
      </c>
      <c r="AY123" s="13">
        <f t="shared" si="229"/>
        <v>0</v>
      </c>
      <c r="AZ123" s="13">
        <f t="shared" si="229"/>
        <v>0</v>
      </c>
      <c r="BA123" s="13">
        <f t="shared" si="229"/>
        <v>0</v>
      </c>
      <c r="BB123" s="13">
        <f t="shared" si="229"/>
        <v>0</v>
      </c>
      <c r="BC123" s="13">
        <f t="shared" si="229"/>
        <v>0</v>
      </c>
      <c r="BD123" s="13">
        <f t="shared" si="229"/>
        <v>7.3407968284645844E-3</v>
      </c>
      <c r="BE123" s="13">
        <f t="shared" si="229"/>
        <v>0</v>
      </c>
      <c r="BF123" s="13">
        <f t="shared" si="229"/>
        <v>0</v>
      </c>
      <c r="BG123" s="13">
        <f t="shared" si="229"/>
        <v>0</v>
      </c>
      <c r="BH123" s="13">
        <f t="shared" si="221"/>
        <v>0</v>
      </c>
      <c r="BI123" s="12">
        <f t="shared" si="269"/>
        <v>0</v>
      </c>
      <c r="BK123" s="1">
        <f t="shared" si="223"/>
        <v>0</v>
      </c>
      <c r="BL123" s="1">
        <f t="shared" ref="BL123:BU123" si="271">IF(AND($P123&gt;BK$6,$P123&lt;=BL$6),$AA123,0)</f>
        <v>0</v>
      </c>
      <c r="BM123" s="1">
        <f t="shared" si="271"/>
        <v>0</v>
      </c>
      <c r="BN123" s="1">
        <f t="shared" si="271"/>
        <v>7.3407968284645844E-3</v>
      </c>
      <c r="BO123" s="1">
        <f t="shared" si="271"/>
        <v>0</v>
      </c>
      <c r="BP123" s="1">
        <f t="shared" si="271"/>
        <v>0</v>
      </c>
      <c r="BQ123" s="1">
        <f t="shared" si="271"/>
        <v>0</v>
      </c>
      <c r="BR123" s="1">
        <f t="shared" si="271"/>
        <v>0</v>
      </c>
      <c r="BS123" s="1">
        <f t="shared" si="271"/>
        <v>0</v>
      </c>
      <c r="BT123" s="1">
        <f t="shared" si="271"/>
        <v>0</v>
      </c>
      <c r="BU123" s="1">
        <f t="shared" si="271"/>
        <v>0</v>
      </c>
    </row>
    <row r="124" spans="1:73" x14ac:dyDescent="0.2">
      <c r="A124" s="65">
        <v>109</v>
      </c>
      <c r="B124" s="2">
        <f t="shared" si="259"/>
        <v>650</v>
      </c>
      <c r="C124" s="1" t="s">
        <v>213</v>
      </c>
      <c r="D124" s="1">
        <v>650000</v>
      </c>
      <c r="E124" s="1" t="str">
        <f>_xll.BDP($C124&amp;" CORP",E$6)</f>
        <v>TXI</v>
      </c>
      <c r="F124" s="1" t="str">
        <f>_xll.BDP($C124&amp;" CORP",F$6)</f>
        <v>TEXAS INDUSTRIES INC</v>
      </c>
      <c r="G124" s="1" t="str">
        <f>_xll.BDP($C124&amp;" CORP",G$6)</f>
        <v>USD</v>
      </c>
      <c r="H124" s="1" t="str">
        <f>_xll.BDP($C124&amp;" CORP",H$5)</f>
        <v>US</v>
      </c>
      <c r="I124" s="5">
        <f>_xll.BDP($C124&amp;" CORP",I$6)</f>
        <v>9.25</v>
      </c>
      <c r="J124" s="6" t="str">
        <f>_xll.BDP($C124&amp;" CORP",J$6)</f>
        <v>8/15/2020</v>
      </c>
      <c r="K124" s="7" t="str">
        <f>_xll.BDP($C124&amp;" CORP",K$5)</f>
        <v>Caa2</v>
      </c>
      <c r="L124" s="7" t="str">
        <f>_xll.BDP($C124&amp;" CORP",L$5)</f>
        <v>B-</v>
      </c>
      <c r="M124" s="7" t="str">
        <f>IF(ISNA(_xll.BDP($C124&amp;" CORP",M$5)),"",_xll.BDP($C124&amp;" CORP",M$5))</f>
        <v>#N/A N/A</v>
      </c>
      <c r="N124" s="44">
        <f t="shared" si="211"/>
        <v>1821.660888671875</v>
      </c>
      <c r="O124" s="49">
        <f>_xll.BDP($C124&amp;" CORP",O$5)</f>
        <v>109.89</v>
      </c>
      <c r="P124" s="13">
        <f>_xll.BDP($C124&amp;" CORP",P$5,"PX_BID",$O124)/100</f>
        <v>6.4281277999999997E-2</v>
      </c>
      <c r="Q124" s="2">
        <f>_xll.BDP($C124&amp;" CORP",Q$5,"PX_BID",$O124)</f>
        <v>618.8037109375</v>
      </c>
      <c r="R124" s="12">
        <f>_xll.BDP($C124&amp;" CORP",R$5,"PX_BID",$O124)</f>
        <v>2.0215851112962957</v>
      </c>
      <c r="S124" s="12">
        <f>_xll.BDP($C124&amp;" CORP",S$5,"PX_BID",$O124)</f>
        <v>-1.369899458859464</v>
      </c>
      <c r="T124" s="12">
        <f>_xll.BDP($C124&amp;" CORP",T$5,"PX_BID",$O124)</f>
        <v>5.3097343279670979E-2</v>
      </c>
      <c r="U124" s="6" t="str">
        <f>_xll.BDP($C124&amp;" CORP",U$5)</f>
        <v>8/15/2015</v>
      </c>
      <c r="V124" s="6">
        <f>_xll.BDP($C124&amp;" CORP",V$5)</f>
        <v>104.62500000000001</v>
      </c>
      <c r="W124" s="45">
        <f>_xll.BDP($C124&amp;" CORP",W$6)</f>
        <v>2.00416667</v>
      </c>
      <c r="X124" s="45">
        <f t="shared" si="212"/>
        <v>111.89416667</v>
      </c>
      <c r="Y124" s="45">
        <f t="shared" si="213"/>
        <v>1</v>
      </c>
      <c r="Z124" s="9">
        <f t="shared" si="214"/>
        <v>727312.08335500001</v>
      </c>
      <c r="AA124" s="46">
        <f t="shared" si="215"/>
        <v>7.1018529823183487E-3</v>
      </c>
      <c r="AB124" s="12">
        <f t="shared" si="216"/>
        <v>1.4357000251669968E-2</v>
      </c>
      <c r="AC124" s="44" t="str">
        <f>_xll.BDP($C124&amp;" CORP",AC$5)</f>
        <v>TXI     US</v>
      </c>
      <c r="AD124" s="44" t="str">
        <f>_xll.BDP($C124&amp;" CORP",AD$6)</f>
        <v>TXI</v>
      </c>
      <c r="AE124" s="44">
        <f>_xll.BDP($AC124&amp;" EQUITY",AE$5)/1000000</f>
        <v>1821.660888671875</v>
      </c>
      <c r="AF124" s="44">
        <f>_xll.BDP($AD124&amp;" EQUITY",AF$5)/1000000</f>
        <v>1821.660888671875</v>
      </c>
      <c r="AG124" s="2">
        <f t="shared" si="217"/>
        <v>1821.660888671875</v>
      </c>
      <c r="AH124" s="102">
        <v>7.4999999999999997E-3</v>
      </c>
      <c r="AI124" s="102">
        <f>SUMIF('462'!$B:$B,$E124,'462'!$K:$K)/100</f>
        <v>6.0765699999999999E-3</v>
      </c>
      <c r="AJ124" s="92">
        <f t="shared" si="145"/>
        <v>1.4234299999999998E-3</v>
      </c>
      <c r="AK124" s="13">
        <f t="shared" si="218"/>
        <v>0</v>
      </c>
      <c r="AL124" s="13">
        <f t="shared" ref="AL124:AT134" si="272">IF($K124=AL$6,$AA124,0)</f>
        <v>0</v>
      </c>
      <c r="AM124" s="13">
        <f t="shared" si="272"/>
        <v>0</v>
      </c>
      <c r="AN124" s="13">
        <f t="shared" si="272"/>
        <v>0</v>
      </c>
      <c r="AO124" s="13">
        <f t="shared" si="272"/>
        <v>0</v>
      </c>
      <c r="AP124" s="13">
        <f t="shared" si="272"/>
        <v>0</v>
      </c>
      <c r="AQ124" s="13">
        <f t="shared" si="272"/>
        <v>0</v>
      </c>
      <c r="AR124" s="13">
        <f t="shared" si="272"/>
        <v>0</v>
      </c>
      <c r="AS124" s="13">
        <f t="shared" si="272"/>
        <v>0</v>
      </c>
      <c r="AT124" s="13">
        <f t="shared" si="272"/>
        <v>0</v>
      </c>
      <c r="AU124" s="13">
        <f t="shared" si="219"/>
        <v>7.1018529823183487E-3</v>
      </c>
      <c r="AV124" s="12">
        <f t="shared" si="220"/>
        <v>0</v>
      </c>
      <c r="AX124" s="13">
        <f t="shared" ref="AX124:BG134" si="273">IF($L124=AX$6,$AA124,0)</f>
        <v>0</v>
      </c>
      <c r="AY124" s="13">
        <f t="shared" si="273"/>
        <v>0</v>
      </c>
      <c r="AZ124" s="13">
        <f t="shared" si="273"/>
        <v>0</v>
      </c>
      <c r="BA124" s="13">
        <f t="shared" si="273"/>
        <v>0</v>
      </c>
      <c r="BB124" s="13">
        <f t="shared" si="273"/>
        <v>0</v>
      </c>
      <c r="BC124" s="13">
        <f t="shared" si="273"/>
        <v>0</v>
      </c>
      <c r="BD124" s="13">
        <f t="shared" si="273"/>
        <v>0</v>
      </c>
      <c r="BE124" s="13">
        <f t="shared" si="273"/>
        <v>0</v>
      </c>
      <c r="BF124" s="13">
        <f t="shared" si="273"/>
        <v>0</v>
      </c>
      <c r="BG124" s="13">
        <f t="shared" si="273"/>
        <v>7.1018529823183487E-3</v>
      </c>
      <c r="BH124" s="13">
        <f t="shared" si="221"/>
        <v>0</v>
      </c>
      <c r="BI124" s="12">
        <f t="shared" si="222"/>
        <v>0</v>
      </c>
      <c r="BK124" s="1">
        <f t="shared" si="223"/>
        <v>0</v>
      </c>
      <c r="BL124" s="1">
        <f t="shared" ref="BL124:BU124" si="274">IF(AND($P124&gt;BK$6,$P124&lt;=BL$6),$AA124,0)</f>
        <v>0</v>
      </c>
      <c r="BM124" s="1">
        <f t="shared" si="274"/>
        <v>0</v>
      </c>
      <c r="BN124" s="1">
        <f t="shared" si="274"/>
        <v>0</v>
      </c>
      <c r="BO124" s="1">
        <f t="shared" si="274"/>
        <v>0</v>
      </c>
      <c r="BP124" s="1">
        <f t="shared" si="274"/>
        <v>7.1018529823183487E-3</v>
      </c>
      <c r="BQ124" s="1">
        <f t="shared" si="274"/>
        <v>0</v>
      </c>
      <c r="BR124" s="1">
        <f t="shared" si="274"/>
        <v>0</v>
      </c>
      <c r="BS124" s="1">
        <f t="shared" si="274"/>
        <v>0</v>
      </c>
      <c r="BT124" s="1">
        <f t="shared" si="274"/>
        <v>0</v>
      </c>
      <c r="BU124" s="1">
        <f t="shared" si="274"/>
        <v>0</v>
      </c>
    </row>
    <row r="125" spans="1:73" x14ac:dyDescent="0.2">
      <c r="A125" s="65">
        <v>110</v>
      </c>
      <c r="B125" s="2">
        <f t="shared" si="259"/>
        <v>600</v>
      </c>
      <c r="C125" s="1" t="s">
        <v>214</v>
      </c>
      <c r="D125" s="1">
        <v>600000</v>
      </c>
      <c r="E125" s="1" t="str">
        <f>_xll.BDP($C125&amp;" CORP",E$6)</f>
        <v>TXU</v>
      </c>
      <c r="F125" s="1" t="str">
        <f>_xll.BDP($C125&amp;" CORP",F$6)</f>
        <v>ENERGY FUTURE/EFIH FINAN</v>
      </c>
      <c r="G125" s="1" t="str">
        <f>_xll.BDP($C125&amp;" CORP",G$6)</f>
        <v>USD</v>
      </c>
      <c r="H125" s="1" t="str">
        <f>_xll.BDP($C125&amp;" CORP",H$5)</f>
        <v>US</v>
      </c>
      <c r="I125" s="5">
        <f>_xll.BDP($C125&amp;" CORP",I$6)</f>
        <v>10</v>
      </c>
      <c r="J125" s="6" t="str">
        <f>_xll.BDP($C125&amp;" CORP",J$6)</f>
        <v>12/1/2020</v>
      </c>
      <c r="K125" s="7" t="str">
        <f>_xll.BDP($C125&amp;" CORP",K$5)</f>
        <v>B2</v>
      </c>
      <c r="L125" s="7" t="str">
        <f>_xll.BDP($C125&amp;" CORP",L$5)</f>
        <v>B-</v>
      </c>
      <c r="M125" s="7" t="str">
        <f>IF(ISNA(_xll.BDP($C125&amp;" CORP",M$5)),"",_xll.BDP($C125&amp;" CORP",M$5))</f>
        <v>B</v>
      </c>
      <c r="N125" s="44">
        <f t="shared" si="211"/>
        <v>0</v>
      </c>
      <c r="O125" s="49">
        <f>_xll.BDP($C125&amp;" CORP",O$5)</f>
        <v>114.75</v>
      </c>
      <c r="P125" s="13">
        <f>_xll.BDP($C125&amp;" CORP",P$5,"PX_BID",$O125)/100</f>
        <v>5.6014838000000004E-2</v>
      </c>
      <c r="Q125" s="2">
        <f>_xll.BDP($C125&amp;" CORP",Q$5,"PX_BID",$O125)</f>
        <v>533.2314453125</v>
      </c>
      <c r="R125" s="12">
        <f>_xll.BDP($C125&amp;" CORP",R$5,"PX_BID",$O125)</f>
        <v>2.2131163295319474</v>
      </c>
      <c r="S125" s="12">
        <f>_xll.BDP($C125&amp;" CORP",S$5,"PX_BID",$O125)</f>
        <v>-0.86932166842385794</v>
      </c>
      <c r="T125" s="12">
        <f>_xll.BDP($C125&amp;" CORP",T$5,"PX_BID",$O125)</f>
        <v>6.4187795300334777E-2</v>
      </c>
      <c r="U125" s="6" t="str">
        <f>_xll.BDP($C125&amp;" CORP",U$5)</f>
        <v>12/1/2015</v>
      </c>
      <c r="V125" s="6">
        <f>_xll.BDP($C125&amp;" CORP",V$5)</f>
        <v>105.00000000000001</v>
      </c>
      <c r="W125" s="45">
        <f>_xll.BDP($C125&amp;" CORP",W$6)</f>
        <v>4.2222222199999999</v>
      </c>
      <c r="X125" s="45">
        <f t="shared" si="212"/>
        <v>118.97222222000001</v>
      </c>
      <c r="Y125" s="45">
        <f t="shared" si="213"/>
        <v>1</v>
      </c>
      <c r="Z125" s="9">
        <f t="shared" si="214"/>
        <v>713833.33332000009</v>
      </c>
      <c r="AA125" s="46">
        <f t="shared" si="215"/>
        <v>6.9702394654736618E-3</v>
      </c>
      <c r="AB125" s="12">
        <f t="shared" si="216"/>
        <v>1.5425950781787793E-2</v>
      </c>
      <c r="AC125" s="44" t="str">
        <f>_xll.BDP($C125&amp;" CORP",AC$5)</f>
        <v>8210449Z US</v>
      </c>
      <c r="AD125" s="44" t="str">
        <f>_xll.BDP($C125&amp;" CORP",AD$6)</f>
        <v>TXU</v>
      </c>
      <c r="AE125" s="44" t="e">
        <f>_xll.BDP($AC125&amp;" EQUITY",AE$5)/1000000</f>
        <v>#VALUE!</v>
      </c>
      <c r="AF125" s="44" t="e">
        <f>_xll.BDP($AD125&amp;" EQUITY",AF$5)/1000000</f>
        <v>#VALUE!</v>
      </c>
      <c r="AG125" s="2">
        <f t="shared" si="217"/>
        <v>0</v>
      </c>
      <c r="AH125" s="102">
        <v>7.0000000000000001E-3</v>
      </c>
      <c r="AI125" s="102">
        <f>SUMIF('462'!$B:$B,$E125,'462'!$K:$K)/100</f>
        <v>6.6014899999999998E-3</v>
      </c>
      <c r="AJ125" s="92">
        <f>AH125+AH126-AI125</f>
        <v>2.89851E-3</v>
      </c>
      <c r="AK125" s="13">
        <f t="shared" si="218"/>
        <v>0</v>
      </c>
      <c r="AL125" s="13">
        <f t="shared" si="272"/>
        <v>0</v>
      </c>
      <c r="AM125" s="13">
        <f t="shared" si="272"/>
        <v>0</v>
      </c>
      <c r="AN125" s="13">
        <f t="shared" si="272"/>
        <v>0</v>
      </c>
      <c r="AO125" s="13">
        <f t="shared" si="272"/>
        <v>0</v>
      </c>
      <c r="AP125" s="13">
        <f t="shared" si="272"/>
        <v>0</v>
      </c>
      <c r="AQ125" s="13">
        <f t="shared" si="272"/>
        <v>0</v>
      </c>
      <c r="AR125" s="13">
        <f t="shared" si="272"/>
        <v>0</v>
      </c>
      <c r="AS125" s="13">
        <f t="shared" si="272"/>
        <v>6.9702394654736618E-3</v>
      </c>
      <c r="AT125" s="13">
        <f t="shared" si="272"/>
        <v>0</v>
      </c>
      <c r="AU125" s="13">
        <f t="shared" si="219"/>
        <v>0</v>
      </c>
      <c r="AV125" s="12"/>
      <c r="AX125" s="13">
        <f t="shared" si="273"/>
        <v>0</v>
      </c>
      <c r="AY125" s="13">
        <f t="shared" si="273"/>
        <v>0</v>
      </c>
      <c r="AZ125" s="13">
        <f t="shared" si="273"/>
        <v>0</v>
      </c>
      <c r="BA125" s="13">
        <f t="shared" si="273"/>
        <v>0</v>
      </c>
      <c r="BB125" s="13">
        <f t="shared" si="273"/>
        <v>0</v>
      </c>
      <c r="BC125" s="13">
        <f t="shared" si="273"/>
        <v>0</v>
      </c>
      <c r="BD125" s="13">
        <f t="shared" si="273"/>
        <v>0</v>
      </c>
      <c r="BE125" s="13">
        <f t="shared" si="273"/>
        <v>0</v>
      </c>
      <c r="BF125" s="13">
        <f t="shared" si="273"/>
        <v>0</v>
      </c>
      <c r="BG125" s="13">
        <f t="shared" si="273"/>
        <v>6.9702394654736618E-3</v>
      </c>
      <c r="BH125" s="13">
        <f t="shared" si="221"/>
        <v>0</v>
      </c>
      <c r="BI125" s="12">
        <f t="shared" si="222"/>
        <v>0</v>
      </c>
    </row>
    <row r="126" spans="1:73" x14ac:dyDescent="0.2">
      <c r="A126" s="65">
        <v>111</v>
      </c>
      <c r="B126" s="2">
        <f t="shared" si="259"/>
        <v>325</v>
      </c>
      <c r="C126" s="1" t="s">
        <v>215</v>
      </c>
      <c r="D126" s="1">
        <v>325000</v>
      </c>
      <c r="E126" s="1" t="str">
        <f>_xll.BDP($C126&amp;" CORP",E$6)</f>
        <v>TXU</v>
      </c>
      <c r="F126" s="1" t="str">
        <f>_xll.BDP($C126&amp;" CORP",F$6)</f>
        <v>TEXAS COMPETITIVE/TCEH</v>
      </c>
      <c r="G126" s="1" t="str">
        <f>_xll.BDP($C126&amp;" CORP",G$6)</f>
        <v>USD</v>
      </c>
      <c r="H126" s="1" t="str">
        <f>_xll.BDP($C126&amp;" CORP",H$5)</f>
        <v>US</v>
      </c>
      <c r="I126" s="5">
        <f>_xll.BDP($C126&amp;" CORP",I$6)</f>
        <v>11.5</v>
      </c>
      <c r="J126" s="6" t="str">
        <f>_xll.BDP($C126&amp;" CORP",J$6)</f>
        <v>10/1/2020</v>
      </c>
      <c r="K126" s="7" t="str">
        <f>_xll.BDP($C126&amp;" CORP",K$5)</f>
        <v>Caa3</v>
      </c>
      <c r="L126" s="7" t="str">
        <f>_xll.BDP($C126&amp;" CORP",L$5)</f>
        <v>CCC</v>
      </c>
      <c r="M126" s="7" t="str">
        <f>IF(ISNA(_xll.BDP($C126&amp;" CORP",M$5)),"",_xll.BDP($C126&amp;" CORP",M$5))</f>
        <v>CC</v>
      </c>
      <c r="N126" s="44">
        <f t="shared" si="211"/>
        <v>0</v>
      </c>
      <c r="O126" s="49">
        <f>_xll.BDP($C126&amp;" CORP",O$5)</f>
        <v>78.5</v>
      </c>
      <c r="P126" s="13">
        <f>_xll.BDP($C126&amp;" CORP",P$5,"PX_BID",$O126)/100</f>
        <v>0.16590906599999999</v>
      </c>
      <c r="Q126" s="2">
        <f>_xll.BDP($C126&amp;" CORP",Q$5,"PX_BID",$O126)</f>
        <v>1575.919677734375</v>
      </c>
      <c r="R126" s="12">
        <f>_xll.BDP($C126&amp;" CORP",R$5,"PX_BID",$O126)</f>
        <v>4.5029432674804131</v>
      </c>
      <c r="S126" s="12">
        <f>_xll.BDP($C126&amp;" CORP",S$5,"PX_BID",$O126)</f>
        <v>0.26993240090577525</v>
      </c>
      <c r="T126" s="12">
        <f>_xll.BDP($C126&amp;" CORP",T$5,"PX_BID",$O126)</f>
        <v>0.27989081185799108</v>
      </c>
      <c r="U126" s="6" t="str">
        <f>_xll.BDP($C126&amp;" CORP",U$5)</f>
        <v>4/1/2016</v>
      </c>
      <c r="V126" s="6">
        <f>_xll.BDP($C126&amp;" CORP",V$5)</f>
        <v>105.75</v>
      </c>
      <c r="W126" s="45">
        <f>_xll.BDP($C126&amp;" CORP",W$6)</f>
        <v>1.02222222</v>
      </c>
      <c r="X126" s="45">
        <f t="shared" si="212"/>
        <v>79.522222220000003</v>
      </c>
      <c r="Y126" s="45">
        <f t="shared" si="213"/>
        <v>1</v>
      </c>
      <c r="Z126" s="9">
        <f t="shared" si="214"/>
        <v>258447.22221500002</v>
      </c>
      <c r="AA126" s="46">
        <f t="shared" si="215"/>
        <v>2.5236129274695527E-3</v>
      </c>
      <c r="AB126" s="12">
        <f t="shared" si="216"/>
        <v>1.1363685841475558E-2</v>
      </c>
      <c r="AC126" s="44" t="str">
        <f>_xll.BDP($C126&amp;" CORP",AC$5)</f>
        <v>68662Z  US</v>
      </c>
      <c r="AD126" s="44" t="str">
        <f>_xll.BDP($C126&amp;" CORP",AD$6)</f>
        <v>TXU</v>
      </c>
      <c r="AE126" s="44" t="e">
        <f>_xll.BDP($AC126&amp;" EQUITY",AE$5)/1000000</f>
        <v>#VALUE!</v>
      </c>
      <c r="AF126" s="44" t="e">
        <f>_xll.BDP($AD126&amp;" EQUITY",AF$5)/1000000</f>
        <v>#VALUE!</v>
      </c>
      <c r="AG126" s="2">
        <f t="shared" si="217"/>
        <v>0</v>
      </c>
      <c r="AH126" s="102">
        <v>2.5000000000000001E-3</v>
      </c>
      <c r="AJ126" s="92"/>
      <c r="AK126" s="13">
        <f t="shared" si="218"/>
        <v>0</v>
      </c>
      <c r="AL126" s="13">
        <f t="shared" si="272"/>
        <v>0</v>
      </c>
      <c r="AM126" s="13">
        <f t="shared" si="272"/>
        <v>0</v>
      </c>
      <c r="AN126" s="13">
        <f t="shared" si="272"/>
        <v>0</v>
      </c>
      <c r="AO126" s="13">
        <f t="shared" si="272"/>
        <v>0</v>
      </c>
      <c r="AP126" s="13">
        <f t="shared" si="272"/>
        <v>0</v>
      </c>
      <c r="AQ126" s="13">
        <f t="shared" si="272"/>
        <v>0</v>
      </c>
      <c r="AR126" s="13">
        <f t="shared" si="272"/>
        <v>0</v>
      </c>
      <c r="AS126" s="13">
        <f t="shared" si="272"/>
        <v>0</v>
      </c>
      <c r="AT126" s="13">
        <f t="shared" si="272"/>
        <v>0</v>
      </c>
      <c r="AU126" s="13">
        <f t="shared" si="219"/>
        <v>2.5236129274695527E-3</v>
      </c>
      <c r="AV126" s="12">
        <f>SUM(AK126:AU126)-AA126</f>
        <v>0</v>
      </c>
      <c r="AX126" s="13">
        <f t="shared" si="273"/>
        <v>0</v>
      </c>
      <c r="AY126" s="13">
        <f t="shared" si="273"/>
        <v>0</v>
      </c>
      <c r="AZ126" s="13">
        <f t="shared" si="273"/>
        <v>0</v>
      </c>
      <c r="BA126" s="13">
        <f t="shared" si="273"/>
        <v>0</v>
      </c>
      <c r="BB126" s="13">
        <f t="shared" si="273"/>
        <v>0</v>
      </c>
      <c r="BC126" s="13">
        <f t="shared" si="273"/>
        <v>0</v>
      </c>
      <c r="BD126" s="13">
        <f t="shared" si="273"/>
        <v>0</v>
      </c>
      <c r="BE126" s="13">
        <f t="shared" si="273"/>
        <v>0</v>
      </c>
      <c r="BF126" s="13">
        <f t="shared" si="273"/>
        <v>0</v>
      </c>
      <c r="BG126" s="13">
        <f t="shared" si="273"/>
        <v>0</v>
      </c>
      <c r="BH126" s="13">
        <f t="shared" si="221"/>
        <v>2.5236129274695527E-3</v>
      </c>
      <c r="BI126" s="12">
        <f t="shared" si="222"/>
        <v>0</v>
      </c>
      <c r="BK126" s="1">
        <f t="shared" ref="BK126:BK134" si="275">IF($P126&lt;=BK$6,$AA126,0)</f>
        <v>0</v>
      </c>
      <c r="BL126" s="1">
        <f t="shared" ref="BL126:BU126" si="276">IF(AND($P126&gt;BK$6,$P126&lt;=BL$6),$AA126,0)</f>
        <v>0</v>
      </c>
      <c r="BM126" s="1">
        <f t="shared" si="276"/>
        <v>0</v>
      </c>
      <c r="BN126" s="1">
        <f t="shared" si="276"/>
        <v>0</v>
      </c>
      <c r="BO126" s="1">
        <f t="shared" si="276"/>
        <v>0</v>
      </c>
      <c r="BP126" s="1">
        <f t="shared" si="276"/>
        <v>0</v>
      </c>
      <c r="BQ126" s="1">
        <f t="shared" si="276"/>
        <v>0</v>
      </c>
      <c r="BR126" s="1">
        <f t="shared" si="276"/>
        <v>0</v>
      </c>
      <c r="BS126" s="1">
        <f t="shared" si="276"/>
        <v>0</v>
      </c>
      <c r="BT126" s="1">
        <f t="shared" si="276"/>
        <v>0</v>
      </c>
      <c r="BU126" s="1">
        <f t="shared" si="276"/>
        <v>2.5236129274695527E-3</v>
      </c>
    </row>
    <row r="127" spans="1:73" x14ac:dyDescent="0.2">
      <c r="A127" s="65">
        <v>112</v>
      </c>
      <c r="B127" s="2">
        <f t="shared" si="259"/>
        <v>1450</v>
      </c>
      <c r="C127" s="1" t="s">
        <v>216</v>
      </c>
      <c r="D127" s="1">
        <v>1450000</v>
      </c>
      <c r="E127" s="1" t="str">
        <f>_xll.BDP($C127&amp;" CORP",E$6)</f>
        <v>UAL</v>
      </c>
      <c r="F127" s="1" t="str">
        <f>_xll.BDP($C127&amp;" CORP",F$6)</f>
        <v>CONTL AIRLINES 2005-ERJ1</v>
      </c>
      <c r="G127" s="1" t="str">
        <f>_xll.BDP($C127&amp;" CORP",G$6)</f>
        <v>USD</v>
      </c>
      <c r="H127" s="1" t="str">
        <f>_xll.BDP($C127&amp;" CORP",H$5)</f>
        <v>US</v>
      </c>
      <c r="I127" s="5">
        <f>_xll.BDP($C127&amp;" CORP",I$6)</f>
        <v>9.798</v>
      </c>
      <c r="J127" s="6" t="str">
        <f>_xll.BDP($C127&amp;" CORP",J$6)</f>
        <v>4/1/2021</v>
      </c>
      <c r="K127" s="7" t="str">
        <f>_xll.BDP($C127&amp;" CORP",K$5)</f>
        <v>B1</v>
      </c>
      <c r="L127" s="7" t="str">
        <f>_xll.BDP($C127&amp;" CORP",L$5)</f>
        <v>B</v>
      </c>
      <c r="M127" s="7" t="str">
        <f>IF(ISNA(_xll.BDP($C127&amp;" CORP",M$5)),"",_xll.BDP($C127&amp;" CORP",M$5))</f>
        <v>#N/A N/A</v>
      </c>
      <c r="N127" s="44">
        <f t="shared" si="211"/>
        <v>10889.7353515625</v>
      </c>
      <c r="O127" s="49">
        <f>_xll.BDP($C127&amp;" CORP",O$5)</f>
        <v>112.56</v>
      </c>
      <c r="P127" s="13">
        <f>_xll.BDP($C127&amp;" CORP",P$5,"PX_BID",$O127)/100</f>
        <v>7.6749483695910892E-2</v>
      </c>
      <c r="Q127" s="2">
        <f>_xll.BDP($C127&amp;" CORP",Q$5,"PX_BID",$O127)</f>
        <v>652.19781494140625</v>
      </c>
      <c r="R127" s="12">
        <f>_xll.BDP($C127&amp;" CORP",R$5,"PX_BID",$O127)</f>
        <v>5.6524604412729902</v>
      </c>
      <c r="S127" s="12">
        <f>_xll.BDP($C127&amp;" CORP",S$5,"PX_BID",$O127)</f>
        <v>0.16589906885173025</v>
      </c>
      <c r="T127" s="12">
        <f>_xll.BDP($C127&amp;" CORP",T$5,"PX_BID",$O127)</f>
        <v>0.39615737842354415</v>
      </c>
      <c r="U127" s="6" t="str">
        <f>_xll.BDP($C127&amp;" CORP",U$5)</f>
        <v>#N/A Field Not Applicable</v>
      </c>
      <c r="V127" s="6" t="str">
        <f>_xll.BDP($C127&amp;" CORP",V$5)</f>
        <v>#N/A Field Not Applicable</v>
      </c>
      <c r="W127" s="45">
        <f>_xll.BDP($C127&amp;" CORP",W$6)</f>
        <v>5.4433330000000002E-2</v>
      </c>
      <c r="X127" s="45">
        <f t="shared" si="212"/>
        <v>112.61443333</v>
      </c>
      <c r="Y127" s="45">
        <f t="shared" si="213"/>
        <v>1</v>
      </c>
      <c r="Z127" s="9">
        <f t="shared" si="214"/>
        <v>1632909.2832850001</v>
      </c>
      <c r="AA127" s="46">
        <f t="shared" si="215"/>
        <v>1.5944574452632285E-2</v>
      </c>
      <c r="AB127" s="12">
        <f t="shared" si="216"/>
        <v>9.0126076346435935E-2</v>
      </c>
      <c r="AC127" s="44" t="str">
        <f>_xll.BDP($C127&amp;" CORP",AC$5)</f>
        <v>CAL     US</v>
      </c>
      <c r="AD127" s="44" t="str">
        <f>_xll.BDP($C127&amp;" CORP",AD$6)</f>
        <v>UAL</v>
      </c>
      <c r="AE127" s="44" t="e">
        <f>_xll.BDP($AC127&amp;" EQUITY",AE$5)/1000000</f>
        <v>#VALUE!</v>
      </c>
      <c r="AF127" s="44">
        <f>_xll.BDP($AD127&amp;" EQUITY",AF$5)/1000000</f>
        <v>10889.7353515625</v>
      </c>
      <c r="AG127" s="2">
        <f t="shared" si="217"/>
        <v>10889.7353515625</v>
      </c>
      <c r="AH127" s="102">
        <v>0.01</v>
      </c>
      <c r="AI127" s="102">
        <f>SUMIF('462'!$B:$B,$E127,'462'!$K:$K)/100</f>
        <v>6.9217300000000001E-3</v>
      </c>
      <c r="AJ127" s="92">
        <f t="shared" si="145"/>
        <v>3.0782700000000001E-3</v>
      </c>
      <c r="AK127" s="13">
        <f t="shared" si="218"/>
        <v>0</v>
      </c>
      <c r="AL127" s="13">
        <f t="shared" si="272"/>
        <v>0</v>
      </c>
      <c r="AM127" s="13">
        <f t="shared" si="272"/>
        <v>0</v>
      </c>
      <c r="AN127" s="13">
        <f t="shared" si="272"/>
        <v>0</v>
      </c>
      <c r="AO127" s="13">
        <f t="shared" si="272"/>
        <v>0</v>
      </c>
      <c r="AP127" s="13">
        <f t="shared" si="272"/>
        <v>0</v>
      </c>
      <c r="AQ127" s="13">
        <f t="shared" si="272"/>
        <v>0</v>
      </c>
      <c r="AR127" s="13">
        <f t="shared" si="272"/>
        <v>1.5944574452632285E-2</v>
      </c>
      <c r="AS127" s="13">
        <f t="shared" si="272"/>
        <v>0</v>
      </c>
      <c r="AT127" s="13">
        <f t="shared" si="272"/>
        <v>0</v>
      </c>
      <c r="AU127" s="13">
        <f t="shared" si="219"/>
        <v>0</v>
      </c>
      <c r="AV127" s="12">
        <f t="shared" ref="AV127:AV134" si="277">SUM(AO127:AU127)-AA127</f>
        <v>0</v>
      </c>
      <c r="AX127" s="13">
        <f t="shared" si="273"/>
        <v>0</v>
      </c>
      <c r="AY127" s="13">
        <f t="shared" si="273"/>
        <v>0</v>
      </c>
      <c r="AZ127" s="13">
        <f t="shared" si="273"/>
        <v>0</v>
      </c>
      <c r="BA127" s="13">
        <f t="shared" si="273"/>
        <v>0</v>
      </c>
      <c r="BB127" s="13">
        <f t="shared" si="273"/>
        <v>0</v>
      </c>
      <c r="BC127" s="13">
        <f t="shared" si="273"/>
        <v>0</v>
      </c>
      <c r="BD127" s="13">
        <f t="shared" si="273"/>
        <v>0</v>
      </c>
      <c r="BE127" s="13">
        <f t="shared" si="273"/>
        <v>0</v>
      </c>
      <c r="BF127" s="13">
        <f t="shared" si="273"/>
        <v>1.5944574452632285E-2</v>
      </c>
      <c r="BG127" s="13">
        <f t="shared" si="273"/>
        <v>0</v>
      </c>
      <c r="BH127" s="13">
        <f t="shared" si="221"/>
        <v>0</v>
      </c>
      <c r="BI127" s="12">
        <f t="shared" si="222"/>
        <v>0</v>
      </c>
      <c r="BK127" s="1">
        <f t="shared" si="275"/>
        <v>0</v>
      </c>
      <c r="BL127" s="1">
        <f t="shared" ref="BL127:BU127" si="278">IF(AND($P127&gt;BK$6,$P127&lt;=BL$6),$AA127,0)</f>
        <v>0</v>
      </c>
      <c r="BM127" s="1">
        <f t="shared" si="278"/>
        <v>0</v>
      </c>
      <c r="BN127" s="1">
        <f t="shared" si="278"/>
        <v>0</v>
      </c>
      <c r="BO127" s="1">
        <f t="shared" si="278"/>
        <v>0</v>
      </c>
      <c r="BP127" s="1">
        <f t="shared" si="278"/>
        <v>0</v>
      </c>
      <c r="BQ127" s="1">
        <f t="shared" si="278"/>
        <v>1.5944574452632285E-2</v>
      </c>
      <c r="BR127" s="1">
        <f t="shared" si="278"/>
        <v>0</v>
      </c>
      <c r="BS127" s="1">
        <f t="shared" si="278"/>
        <v>0</v>
      </c>
      <c r="BT127" s="1">
        <f t="shared" si="278"/>
        <v>0</v>
      </c>
      <c r="BU127" s="1">
        <f t="shared" si="278"/>
        <v>0</v>
      </c>
    </row>
    <row r="128" spans="1:73" x14ac:dyDescent="0.2">
      <c r="A128" s="65">
        <v>113</v>
      </c>
      <c r="B128" s="2">
        <f t="shared" si="259"/>
        <v>200</v>
      </c>
      <c r="C128" s="1" t="s">
        <v>250</v>
      </c>
      <c r="D128" s="1">
        <v>200000</v>
      </c>
      <c r="E128" s="1" t="str">
        <f>_xll.BDP($C128&amp;" CORP",E$6)</f>
        <v>URI</v>
      </c>
      <c r="F128" s="1" t="str">
        <f>_xll.BDP($C128&amp;" CORP",F$6)</f>
        <v>UNITED RENTALS NORTH AM</v>
      </c>
      <c r="G128" s="1" t="str">
        <f>_xll.BDP($C128&amp;" CORP",G$6)</f>
        <v>USD</v>
      </c>
      <c r="H128" s="1" t="str">
        <f>_xll.BDP($C128&amp;" CORP",H$5)</f>
        <v>US</v>
      </c>
      <c r="I128" s="5">
        <f>_xll.BDP($C128&amp;" CORP",I$6)</f>
        <v>7.625</v>
      </c>
      <c r="J128" s="6" t="str">
        <f>_xll.BDP($C128&amp;" CORP",J$6)</f>
        <v>4/15/2022</v>
      </c>
      <c r="K128" s="7" t="str">
        <f>_xll.BDP($C128&amp;" CORP",K$5)</f>
        <v>B3</v>
      </c>
      <c r="L128" s="7" t="str">
        <f>_xll.BDP($C128&amp;" CORP",L$5)</f>
        <v>B+</v>
      </c>
      <c r="M128" s="7" t="str">
        <f>IF(ISNA(_xll.BDP($C128&amp;" CORP",M$5)),"",_xll.BDP($C128&amp;" CORP",M$5))</f>
        <v>#N/A N/A</v>
      </c>
      <c r="N128" s="44">
        <f t="shared" si="211"/>
        <v>4952.048828125</v>
      </c>
      <c r="O128" s="49">
        <f>_xll.BDP($C128&amp;" CORP",O$5)</f>
        <v>114.125</v>
      </c>
      <c r="P128" s="13">
        <f>_xll.BDP($C128&amp;" CORP",P$5,"PX_BID",$O128)/100</f>
        <v>4.5669836999999998E-2</v>
      </c>
      <c r="Q128" s="2">
        <f>_xll.BDP($C128&amp;" CORP",Q$5,"PX_BID",$O128)</f>
        <v>408.60845947265625</v>
      </c>
      <c r="R128" s="12">
        <f>_xll.BDP($C128&amp;" CORP",R$5,"PX_BID",$O128)</f>
        <v>3.4346499159814252</v>
      </c>
      <c r="S128" s="12">
        <f>_xll.BDP($C128&amp;" CORP",S$5,"PX_BID",$O128)</f>
        <v>-0.53358199833532438</v>
      </c>
      <c r="T128" s="12">
        <f>_xll.BDP($C128&amp;" CORP",T$5,"PX_BID",$O128)</f>
        <v>0.14351389636739678</v>
      </c>
      <c r="U128" s="6" t="str">
        <f>_xll.BDP($C128&amp;" CORP",U$5)</f>
        <v>4/15/2017</v>
      </c>
      <c r="V128" s="6">
        <f>_xll.BDP($C128&amp;" CORP",V$5)</f>
        <v>103.813</v>
      </c>
      <c r="W128" s="45">
        <f>_xll.BDP($C128&amp;" CORP",W$6)</f>
        <v>0.38124999999999998</v>
      </c>
      <c r="X128" s="45">
        <f t="shared" si="212"/>
        <v>114.50624999999999</v>
      </c>
      <c r="Y128" s="45">
        <f t="shared" si="213"/>
        <v>1</v>
      </c>
      <c r="Z128" s="9">
        <f t="shared" si="214"/>
        <v>229012.49999999997</v>
      </c>
      <c r="AA128" s="46">
        <f t="shared" si="215"/>
        <v>2.2361970099695574E-3</v>
      </c>
      <c r="AB128" s="12">
        <f t="shared" si="216"/>
        <v>7.680553872409855E-3</v>
      </c>
      <c r="AC128" s="44" t="str">
        <f>_xll.BDP($C128&amp;" CORP",AC$5)</f>
        <v>16790Z  US</v>
      </c>
      <c r="AD128" s="44" t="str">
        <f>_xll.BDP($C128&amp;" CORP",AD$6)</f>
        <v>URI</v>
      </c>
      <c r="AE128" s="44" t="e">
        <f>_xll.BDP($AC128&amp;" EQUITY",AE$5)/1000000</f>
        <v>#VALUE!</v>
      </c>
      <c r="AF128" s="44">
        <f>_xll.BDP($AD128&amp;" EQUITY",AF$5)/1000000</f>
        <v>4952.048828125</v>
      </c>
      <c r="AG128" s="2">
        <f t="shared" si="217"/>
        <v>4952.048828125</v>
      </c>
      <c r="AH128" s="102">
        <v>8.0000000000000002E-3</v>
      </c>
      <c r="AI128" s="102">
        <f>SUMIF('462'!$B:$B,$E128,'462'!$K:$K)/100</f>
        <v>7.4766600000000004E-3</v>
      </c>
      <c r="AJ128" s="92">
        <f t="shared" si="145"/>
        <v>5.2333999999999974E-4</v>
      </c>
      <c r="AK128" s="13">
        <f t="shared" si="218"/>
        <v>0</v>
      </c>
      <c r="AL128" s="13">
        <f t="shared" si="272"/>
        <v>0</v>
      </c>
      <c r="AM128" s="13">
        <f t="shared" si="272"/>
        <v>0</v>
      </c>
      <c r="AN128" s="13">
        <f t="shared" si="272"/>
        <v>0</v>
      </c>
      <c r="AO128" s="13">
        <f t="shared" si="272"/>
        <v>0</v>
      </c>
      <c r="AP128" s="13">
        <f t="shared" si="272"/>
        <v>0</v>
      </c>
      <c r="AQ128" s="13">
        <f t="shared" si="272"/>
        <v>0</v>
      </c>
      <c r="AR128" s="13">
        <f t="shared" si="272"/>
        <v>0</v>
      </c>
      <c r="AS128" s="13">
        <f t="shared" si="272"/>
        <v>0</v>
      </c>
      <c r="AT128" s="13">
        <f t="shared" si="272"/>
        <v>2.2361970099695574E-3</v>
      </c>
      <c r="AU128" s="13">
        <f t="shared" si="219"/>
        <v>0</v>
      </c>
      <c r="AV128" s="12">
        <f t="shared" si="277"/>
        <v>0</v>
      </c>
      <c r="AX128" s="13">
        <f t="shared" si="273"/>
        <v>0</v>
      </c>
      <c r="AY128" s="13">
        <f t="shared" si="273"/>
        <v>0</v>
      </c>
      <c r="AZ128" s="13">
        <f t="shared" si="273"/>
        <v>0</v>
      </c>
      <c r="BA128" s="13">
        <f t="shared" si="273"/>
        <v>0</v>
      </c>
      <c r="BB128" s="13">
        <f t="shared" si="273"/>
        <v>0</v>
      </c>
      <c r="BC128" s="13">
        <f t="shared" si="273"/>
        <v>0</v>
      </c>
      <c r="BD128" s="13">
        <f t="shared" si="273"/>
        <v>0</v>
      </c>
      <c r="BE128" s="13">
        <f t="shared" si="273"/>
        <v>2.2361970099695574E-3</v>
      </c>
      <c r="BF128" s="13">
        <f t="shared" si="273"/>
        <v>0</v>
      </c>
      <c r="BG128" s="13">
        <f t="shared" si="273"/>
        <v>0</v>
      </c>
      <c r="BH128" s="13">
        <f t="shared" si="221"/>
        <v>0</v>
      </c>
      <c r="BI128" s="12">
        <f t="shared" si="222"/>
        <v>0</v>
      </c>
      <c r="BK128" s="1">
        <f t="shared" si="275"/>
        <v>0</v>
      </c>
      <c r="BL128" s="1">
        <f t="shared" ref="BL128:BU128" si="279">IF(AND($P128&gt;BK$6,$P128&lt;=BL$6),$AA128,0)</f>
        <v>0</v>
      </c>
      <c r="BM128" s="1">
        <f t="shared" si="279"/>
        <v>0</v>
      </c>
      <c r="BN128" s="1">
        <f t="shared" si="279"/>
        <v>2.2361970099695574E-3</v>
      </c>
      <c r="BO128" s="1">
        <f t="shared" si="279"/>
        <v>0</v>
      </c>
      <c r="BP128" s="1">
        <f t="shared" si="279"/>
        <v>0</v>
      </c>
      <c r="BQ128" s="1">
        <f t="shared" si="279"/>
        <v>0</v>
      </c>
      <c r="BR128" s="1">
        <f t="shared" si="279"/>
        <v>0</v>
      </c>
      <c r="BS128" s="1">
        <f t="shared" si="279"/>
        <v>0</v>
      </c>
      <c r="BT128" s="1">
        <f t="shared" si="279"/>
        <v>0</v>
      </c>
      <c r="BU128" s="1">
        <f t="shared" si="279"/>
        <v>0</v>
      </c>
    </row>
    <row r="129" spans="1:73" x14ac:dyDescent="0.2">
      <c r="A129" s="65">
        <v>114</v>
      </c>
      <c r="B129" s="2">
        <f t="shared" si="259"/>
        <v>200.001</v>
      </c>
      <c r="C129" s="1" t="s">
        <v>6852</v>
      </c>
      <c r="D129" s="1">
        <v>200001</v>
      </c>
      <c r="E129" s="1" t="str">
        <f>_xll.BDP($C129&amp;" CORP",E$6)</f>
        <v>USCOAT</v>
      </c>
      <c r="F129" s="1" t="str">
        <f>_xll.BDP($C129&amp;" CORP",F$6)</f>
        <v>US COAT ACQ/FLASH DUTCH2</v>
      </c>
      <c r="G129" s="1" t="str">
        <f>_xll.BDP($C129&amp;" CORP",G$6)</f>
        <v>USD</v>
      </c>
      <c r="H129" s="1" t="str">
        <f>_xll.BDP($C129&amp;" CORP",H$5)</f>
        <v>US</v>
      </c>
      <c r="I129" s="5">
        <f>_xll.BDP($C129&amp;" CORP",I$6)</f>
        <v>7.375</v>
      </c>
      <c r="J129" s="6" t="str">
        <f>_xll.BDP($C129&amp;" CORP",J$6)</f>
        <v>5/1/2021</v>
      </c>
      <c r="K129" s="7" t="str">
        <f>_xll.BDP($C129&amp;" CORP",K$5)</f>
        <v>Caa1</v>
      </c>
      <c r="L129" s="7" t="str">
        <f>_xll.BDP($C129&amp;" CORP",L$5)</f>
        <v>B-</v>
      </c>
      <c r="M129" s="7" t="str">
        <f>IF(ISNA(_xll.BDP($C129&amp;" CORP",M$5)),"",_xll.BDP($C129&amp;" CORP",M$5))</f>
        <v>#N/A N/A</v>
      </c>
      <c r="N129" s="44">
        <f t="shared" si="211"/>
        <v>0</v>
      </c>
      <c r="O129" s="49">
        <f>_xll.BDP($C129&amp;" CORP",O$5)</f>
        <v>106.25</v>
      </c>
      <c r="P129" s="13">
        <f>_xll.BDP($C129&amp;" CORP",P$5,"PX_BID",$O129)/100</f>
        <v>6.0689233799999999E-2</v>
      </c>
      <c r="Q129" s="2">
        <f>_xll.BDP($C129&amp;" CORP",Q$5,"PX_BID",$O129)</f>
        <v>524.21929931640625</v>
      </c>
      <c r="R129" s="12">
        <f>_xll.BDP($C129&amp;" CORP",R$5,"PX_BID",$O129)</f>
        <v>4.6032085303548245</v>
      </c>
      <c r="S129" s="12">
        <f>_xll.BDP($C129&amp;" CORP",S$5,"PX_BID",$O129)</f>
        <v>-1.3272125813103658E-2</v>
      </c>
      <c r="T129" s="12">
        <f>_xll.BDP($C129&amp;" CORP",T$5,"PX_BID",$O129)</f>
        <v>0.26214700112659745</v>
      </c>
      <c r="U129" s="6" t="str">
        <f>_xll.BDP($C129&amp;" CORP",U$5)</f>
        <v>2/4/2016</v>
      </c>
      <c r="V129" s="6">
        <f>_xll.BDP($C129&amp;" CORP",V$5)</f>
        <v>105.53100000000001</v>
      </c>
      <c r="W129" s="45">
        <f>_xll.BDP($C129&amp;" CORP",W$6)</f>
        <v>1.88472222</v>
      </c>
      <c r="X129" s="45">
        <f t="shared" si="212"/>
        <v>108.13472222</v>
      </c>
      <c r="Y129" s="45">
        <f t="shared" si="213"/>
        <v>1</v>
      </c>
      <c r="Z129" s="9">
        <f t="shared" si="214"/>
        <v>216270.5257872222</v>
      </c>
      <c r="AA129" s="46">
        <f t="shared" si="215"/>
        <v>2.111777754969403E-3</v>
      </c>
      <c r="AB129" s="12">
        <f t="shared" si="216"/>
        <v>9.7209533758887169E-3</v>
      </c>
      <c r="AC129" s="44" t="str">
        <f>_xll.BDP($C129&amp;" CORP",AC$5)</f>
        <v>#N/A Field Not Applicable</v>
      </c>
      <c r="AD129" s="44" t="str">
        <f>_xll.BDP($C129&amp;" CORP",AD$6)</f>
        <v>USCOAT</v>
      </c>
      <c r="AE129" s="44" t="e">
        <f>_xll.BDP($AC129&amp;" EQUITY",AE$5)/1000000</f>
        <v>#VALUE!</v>
      </c>
      <c r="AF129" s="44" t="e">
        <f>_xll.BDP($AD129&amp;" EQUITY",AF$5)/1000000</f>
        <v>#VALUE!</v>
      </c>
      <c r="AG129" s="2">
        <f t="shared" si="217"/>
        <v>0</v>
      </c>
      <c r="AH129" s="102">
        <v>6.0000000000000001E-3</v>
      </c>
      <c r="AI129" s="102">
        <f>SUMIF('462'!$B:$B,$E129,'462'!$K:$K)/100</f>
        <v>9.9097999999999999E-3</v>
      </c>
      <c r="AJ129" s="92">
        <f t="shared" si="145"/>
        <v>-3.9097999999999997E-3</v>
      </c>
      <c r="AK129" s="13">
        <f t="shared" si="218"/>
        <v>0</v>
      </c>
      <c r="AL129" s="13">
        <f t="shared" si="272"/>
        <v>0</v>
      </c>
      <c r="AM129" s="13">
        <f t="shared" si="272"/>
        <v>0</v>
      </c>
      <c r="AN129" s="13">
        <f t="shared" si="272"/>
        <v>0</v>
      </c>
      <c r="AO129" s="13">
        <f t="shared" si="272"/>
        <v>0</v>
      </c>
      <c r="AP129" s="13">
        <f t="shared" si="272"/>
        <v>0</v>
      </c>
      <c r="AQ129" s="13">
        <f t="shared" si="272"/>
        <v>0</v>
      </c>
      <c r="AR129" s="13">
        <f t="shared" si="272"/>
        <v>0</v>
      </c>
      <c r="AS129" s="13">
        <f t="shared" si="272"/>
        <v>0</v>
      </c>
      <c r="AT129" s="13">
        <f t="shared" si="272"/>
        <v>0</v>
      </c>
      <c r="AU129" s="13">
        <f t="shared" si="219"/>
        <v>2.111777754969403E-3</v>
      </c>
      <c r="AV129" s="12">
        <f t="shared" si="277"/>
        <v>0</v>
      </c>
      <c r="AX129" s="13">
        <f t="shared" si="273"/>
        <v>0</v>
      </c>
      <c r="AY129" s="13">
        <f t="shared" si="273"/>
        <v>0</v>
      </c>
      <c r="AZ129" s="13">
        <f t="shared" si="273"/>
        <v>0</v>
      </c>
      <c r="BA129" s="13">
        <f t="shared" si="273"/>
        <v>0</v>
      </c>
      <c r="BB129" s="13">
        <f t="shared" si="273"/>
        <v>0</v>
      </c>
      <c r="BC129" s="13">
        <f t="shared" si="273"/>
        <v>0</v>
      </c>
      <c r="BD129" s="13">
        <f t="shared" si="273"/>
        <v>0</v>
      </c>
      <c r="BE129" s="13">
        <f t="shared" si="273"/>
        <v>0</v>
      </c>
      <c r="BF129" s="13">
        <f t="shared" si="273"/>
        <v>0</v>
      </c>
      <c r="BG129" s="13">
        <f t="shared" si="273"/>
        <v>2.111777754969403E-3</v>
      </c>
      <c r="BH129" s="13">
        <f t="shared" si="221"/>
        <v>0</v>
      </c>
      <c r="BI129" s="12">
        <f t="shared" si="222"/>
        <v>0</v>
      </c>
      <c r="BK129" s="1">
        <f t="shared" si="275"/>
        <v>0</v>
      </c>
      <c r="BL129" s="1">
        <f t="shared" ref="BL129:BU129" si="280">IF(AND($P129&gt;BK$6,$P129&lt;=BL$6),$AA129,0)</f>
        <v>0</v>
      </c>
      <c r="BM129" s="1">
        <f t="shared" si="280"/>
        <v>0</v>
      </c>
      <c r="BN129" s="1">
        <f t="shared" si="280"/>
        <v>0</v>
      </c>
      <c r="BO129" s="1">
        <f t="shared" si="280"/>
        <v>0</v>
      </c>
      <c r="BP129" s="1">
        <f t="shared" si="280"/>
        <v>2.111777754969403E-3</v>
      </c>
      <c r="BQ129" s="1">
        <f t="shared" si="280"/>
        <v>0</v>
      </c>
      <c r="BR129" s="1">
        <f t="shared" si="280"/>
        <v>0</v>
      </c>
      <c r="BS129" s="1">
        <f t="shared" si="280"/>
        <v>0</v>
      </c>
      <c r="BT129" s="1">
        <f t="shared" si="280"/>
        <v>0</v>
      </c>
      <c r="BU129" s="1">
        <f t="shared" si="280"/>
        <v>0</v>
      </c>
    </row>
    <row r="130" spans="1:73" x14ac:dyDescent="0.2">
      <c r="A130" s="65">
        <v>115</v>
      </c>
      <c r="B130" s="2">
        <f t="shared" si="259"/>
        <v>425</v>
      </c>
      <c r="C130" s="3" t="s">
        <v>217</v>
      </c>
      <c r="D130" s="1">
        <v>425000</v>
      </c>
      <c r="E130" s="1" t="str">
        <f>_xll.BDP($C130&amp;" CORP",E$6)</f>
        <v>USG</v>
      </c>
      <c r="F130" s="1" t="str">
        <f>_xll.BDP($C130&amp;" CORP",F$6)</f>
        <v>USG CORP</v>
      </c>
      <c r="G130" s="1" t="str">
        <f>_xll.BDP($C130&amp;" CORP",G$6)</f>
        <v>USD</v>
      </c>
      <c r="H130" s="1" t="str">
        <f>_xll.BDP($C130&amp;" CORP",H$5)</f>
        <v>US</v>
      </c>
      <c r="I130" s="5">
        <f>_xll.BDP($C130&amp;" CORP",I$6)</f>
        <v>8.375</v>
      </c>
      <c r="J130" s="6" t="str">
        <f>_xll.BDP($C130&amp;" CORP",J$6)</f>
        <v>10/15/2018</v>
      </c>
      <c r="K130" s="7" t="str">
        <f>_xll.BDP($C130&amp;" CORP",K$5)</f>
        <v>B2</v>
      </c>
      <c r="L130" s="7" t="str">
        <f>_xll.BDP($C130&amp;" CORP",L$5)</f>
        <v>BB-</v>
      </c>
      <c r="M130" s="7" t="str">
        <f>IF(ISNA(_xll.BDP($C130&amp;" CORP",M$5)),"",_xll.BDP($C130&amp;" CORP",M$5))</f>
        <v>B+</v>
      </c>
      <c r="N130" s="44">
        <f t="shared" si="211"/>
        <v>2828.687255859375</v>
      </c>
      <c r="O130" s="49">
        <f>_xll.BDP($C130&amp;" CORP",O$5)</f>
        <v>110.75</v>
      </c>
      <c r="P130" s="13">
        <f>_xll.BDP($C130&amp;" CORP",P$5,"PX_BID",$O130)/100</f>
        <v>3.5416628999999998E-2</v>
      </c>
      <c r="Q130" s="2">
        <f>_xll.BDP($C130&amp;" CORP",Q$5,"PX_BID",$O130)</f>
        <v>338.55722045898437</v>
      </c>
      <c r="R130" s="12">
        <f>_xll.BDP($C130&amp;" CORP",R$5,"PX_BID",$O130)</f>
        <v>1.3704381047398804</v>
      </c>
      <c r="S130" s="12">
        <f>_xll.BDP($C130&amp;" CORP",S$5,"PX_BID",$O130)</f>
        <v>-0.52143581964707275</v>
      </c>
      <c r="T130" s="12">
        <f>_xll.BDP($C130&amp;" CORP",T$5,"PX_BID",$O130)</f>
        <v>2.5930370702087303E-2</v>
      </c>
      <c r="U130" s="6" t="str">
        <f>_xll.BDP($C130&amp;" CORP",U$5)</f>
        <v>10/15/2014</v>
      </c>
      <c r="V130" s="6">
        <f>_xll.BDP($C130&amp;" CORP",V$5)</f>
        <v>104.188</v>
      </c>
      <c r="W130" s="45">
        <f>_xll.BDP($C130&amp;" CORP",W$6)</f>
        <v>0.41875000000000001</v>
      </c>
      <c r="X130" s="45">
        <f t="shared" si="212"/>
        <v>111.16875</v>
      </c>
      <c r="Y130" s="45">
        <f t="shared" si="213"/>
        <v>1</v>
      </c>
      <c r="Z130" s="9">
        <f t="shared" si="214"/>
        <v>472467.1875</v>
      </c>
      <c r="AA130" s="46">
        <f t="shared" si="215"/>
        <v>4.6134150406472417E-3</v>
      </c>
      <c r="AB130" s="12">
        <f t="shared" si="216"/>
        <v>6.3223997646830636E-3</v>
      </c>
      <c r="AC130" s="44" t="str">
        <f>_xll.BDP($C130&amp;" CORP",AC$5)</f>
        <v>USG     US</v>
      </c>
      <c r="AD130" s="44" t="str">
        <f>_xll.BDP($C130&amp;" CORP",AD$6)</f>
        <v>USG</v>
      </c>
      <c r="AE130" s="44">
        <f>_xll.BDP($AC130&amp;" EQUITY",AE$5)/1000000</f>
        <v>2828.687255859375</v>
      </c>
      <c r="AF130" s="44">
        <f>_xll.BDP($AD130&amp;" EQUITY",AF$5)/1000000</f>
        <v>2828.687255859375</v>
      </c>
      <c r="AG130" s="2">
        <f t="shared" si="217"/>
        <v>2828.687255859375</v>
      </c>
      <c r="AH130" s="102">
        <v>5.0000000000000001E-3</v>
      </c>
      <c r="AI130" s="102">
        <f>SUMIF('462'!$B:$B,$E130,'462'!$K:$K)/100</f>
        <v>5.35243E-3</v>
      </c>
      <c r="AJ130" s="92">
        <f>AH130+AH131-AI130</f>
        <v>2.6475700000000001E-3</v>
      </c>
      <c r="AK130" s="13">
        <f t="shared" si="218"/>
        <v>0</v>
      </c>
      <c r="AL130" s="13">
        <f t="shared" si="272"/>
        <v>0</v>
      </c>
      <c r="AM130" s="13">
        <f t="shared" si="272"/>
        <v>0</v>
      </c>
      <c r="AN130" s="13">
        <f t="shared" si="272"/>
        <v>0</v>
      </c>
      <c r="AO130" s="13">
        <f t="shared" si="272"/>
        <v>0</v>
      </c>
      <c r="AP130" s="13">
        <f t="shared" si="272"/>
        <v>0</v>
      </c>
      <c r="AQ130" s="13">
        <f t="shared" si="272"/>
        <v>0</v>
      </c>
      <c r="AR130" s="13">
        <f t="shared" si="272"/>
        <v>0</v>
      </c>
      <c r="AS130" s="13">
        <f t="shared" si="272"/>
        <v>4.6134150406472417E-3</v>
      </c>
      <c r="AT130" s="13">
        <f t="shared" si="272"/>
        <v>0</v>
      </c>
      <c r="AU130" s="13">
        <f t="shared" si="219"/>
        <v>0</v>
      </c>
      <c r="AV130" s="12">
        <f t="shared" si="277"/>
        <v>0</v>
      </c>
      <c r="AX130" s="13">
        <f t="shared" si="273"/>
        <v>0</v>
      </c>
      <c r="AY130" s="13">
        <f t="shared" si="273"/>
        <v>0</v>
      </c>
      <c r="AZ130" s="13">
        <f t="shared" si="273"/>
        <v>0</v>
      </c>
      <c r="BA130" s="13">
        <f t="shared" si="273"/>
        <v>0</v>
      </c>
      <c r="BB130" s="13">
        <f t="shared" si="273"/>
        <v>0</v>
      </c>
      <c r="BC130" s="13">
        <f t="shared" si="273"/>
        <v>0</v>
      </c>
      <c r="BD130" s="13">
        <f t="shared" si="273"/>
        <v>4.6134150406472417E-3</v>
      </c>
      <c r="BE130" s="13">
        <f t="shared" si="273"/>
        <v>0</v>
      </c>
      <c r="BF130" s="13">
        <f t="shared" si="273"/>
        <v>0</v>
      </c>
      <c r="BG130" s="13">
        <f t="shared" si="273"/>
        <v>0</v>
      </c>
      <c r="BH130" s="13">
        <f t="shared" si="221"/>
        <v>0</v>
      </c>
      <c r="BI130" s="12">
        <f t="shared" si="222"/>
        <v>0</v>
      </c>
      <c r="BK130" s="1">
        <f t="shared" si="275"/>
        <v>0</v>
      </c>
      <c r="BL130" s="1">
        <f t="shared" ref="BL130:BU130" si="281">IF(AND($P130&gt;BK$6,$P130&lt;=BL$6),$AA130,0)</f>
        <v>0</v>
      </c>
      <c r="BM130" s="1">
        <f t="shared" si="281"/>
        <v>4.6134150406472417E-3</v>
      </c>
      <c r="BN130" s="1">
        <f t="shared" si="281"/>
        <v>0</v>
      </c>
      <c r="BO130" s="1">
        <f t="shared" si="281"/>
        <v>0</v>
      </c>
      <c r="BP130" s="1">
        <f t="shared" si="281"/>
        <v>0</v>
      </c>
      <c r="BQ130" s="1">
        <f t="shared" si="281"/>
        <v>0</v>
      </c>
      <c r="BR130" s="1">
        <f t="shared" si="281"/>
        <v>0</v>
      </c>
      <c r="BS130" s="1">
        <f t="shared" si="281"/>
        <v>0</v>
      </c>
      <c r="BT130" s="1">
        <f t="shared" si="281"/>
        <v>0</v>
      </c>
      <c r="BU130" s="1">
        <f t="shared" si="281"/>
        <v>0</v>
      </c>
    </row>
    <row r="131" spans="1:73" x14ac:dyDescent="0.2">
      <c r="A131" s="65">
        <v>116</v>
      </c>
      <c r="B131" s="2">
        <f t="shared" si="259"/>
        <v>250</v>
      </c>
      <c r="C131" s="150" t="s">
        <v>6844</v>
      </c>
      <c r="D131" s="1">
        <v>250000</v>
      </c>
      <c r="E131" s="1" t="str">
        <f>_xll.BDP($C131&amp;" CORP",E$6)</f>
        <v>USG</v>
      </c>
      <c r="F131" s="1" t="str">
        <f>_xll.BDP($C131&amp;" CORP",F$6)</f>
        <v>USG CORP</v>
      </c>
      <c r="G131" s="1" t="str">
        <f>_xll.BDP($C131&amp;" CORP",G$6)</f>
        <v>USD</v>
      </c>
      <c r="H131" s="1" t="str">
        <f>_xll.BDP($C131&amp;" CORP",H$5)</f>
        <v>US</v>
      </c>
      <c r="I131" s="5">
        <f>_xll.BDP($C131&amp;" CORP",I$6)</f>
        <v>9.75</v>
      </c>
      <c r="J131" s="6" t="str">
        <f>_xll.BDP($C131&amp;" CORP",J$6)</f>
        <v>1/15/2018</v>
      </c>
      <c r="K131" s="7" t="str">
        <f>_xll.BDP($C131&amp;" CORP",K$5)</f>
        <v>Caa2</v>
      </c>
      <c r="L131" s="7" t="str">
        <f>_xll.BDP($C131&amp;" CORP",L$5)</f>
        <v>B-</v>
      </c>
      <c r="M131" s="7" t="str">
        <f>IF(ISNA(_xll.BDP($C131&amp;" CORP",M$5)),"",_xll.BDP($C131&amp;" CORP",M$5))</f>
        <v>B-</v>
      </c>
      <c r="N131" s="44">
        <f t="shared" si="211"/>
        <v>2828.687255859375</v>
      </c>
      <c r="O131" s="49">
        <f>_xll.BDP($C131&amp;" CORP",O$5)</f>
        <v>118.8</v>
      </c>
      <c r="P131" s="13">
        <f>_xll.BDP($C131&amp;" CORP",P$5,"PX_BID",$O131)/100</f>
        <v>5.1875381811614302E-2</v>
      </c>
      <c r="Q131" s="2">
        <f>_xll.BDP($C131&amp;" CORP",Q$5,"PX_BID",$O131)</f>
        <v>457.47055053710937</v>
      </c>
      <c r="R131" s="12">
        <f>_xll.BDP($C131&amp;" CORP",R$5,"PX_BID",$O131)</f>
        <v>3.7678943136308209</v>
      </c>
      <c r="S131" s="12">
        <f>_xll.BDP($C131&amp;" CORP",S$5,"PX_BID",$O131)</f>
        <v>0.17954438099811862</v>
      </c>
      <c r="T131" s="12">
        <f>_xll.BDP($C131&amp;" CORP",T$5,"PX_BID",$O131)</f>
        <v>0.17930996020274192</v>
      </c>
      <c r="U131" s="6" t="str">
        <f>_xll.BDP($C131&amp;" CORP",U$5)</f>
        <v>#N/A Field Not Applicable</v>
      </c>
      <c r="V131" s="6" t="str">
        <f>_xll.BDP($C131&amp;" CORP",V$5)</f>
        <v>#N/A Field Not Applicable</v>
      </c>
      <c r="W131" s="45">
        <f>_xll.BDP($C131&amp;" CORP",W$6)</f>
        <v>2.9249999999999998</v>
      </c>
      <c r="X131" s="45">
        <f t="shared" si="212"/>
        <v>121.72499999999999</v>
      </c>
      <c r="Y131" s="45">
        <f t="shared" si="213"/>
        <v>1</v>
      </c>
      <c r="Z131" s="9">
        <f t="shared" si="214"/>
        <v>304312.5</v>
      </c>
      <c r="AA131" s="46">
        <f t="shared" si="215"/>
        <v>2.9714653243659672E-3</v>
      </c>
      <c r="AB131" s="12">
        <f t="shared" si="216"/>
        <v>1.119616729882969E-2</v>
      </c>
      <c r="AC131" s="44" t="str">
        <f>_xll.BDP($C131&amp;" CORP",AC$5)</f>
        <v>USG     US</v>
      </c>
      <c r="AD131" s="44" t="str">
        <f>_xll.BDP($C131&amp;" CORP",AD$6)</f>
        <v>USG</v>
      </c>
      <c r="AE131" s="44">
        <f>_xll.BDP($AC131&amp;" EQUITY",AE$5)/1000000</f>
        <v>2828.687255859375</v>
      </c>
      <c r="AF131" s="44">
        <f>_xll.BDP($AD131&amp;" EQUITY",AF$5)/1000000</f>
        <v>2828.687255859375</v>
      </c>
      <c r="AG131" s="2">
        <f t="shared" si="217"/>
        <v>2828.687255859375</v>
      </c>
      <c r="AH131" s="102">
        <v>3.0000000000000001E-3</v>
      </c>
      <c r="AJ131" s="92"/>
      <c r="AK131" s="13">
        <f t="shared" si="218"/>
        <v>0</v>
      </c>
      <c r="AL131" s="13">
        <f t="shared" si="272"/>
        <v>0</v>
      </c>
      <c r="AM131" s="13">
        <f t="shared" si="272"/>
        <v>0</v>
      </c>
      <c r="AN131" s="13">
        <f t="shared" si="272"/>
        <v>0</v>
      </c>
      <c r="AO131" s="13">
        <f t="shared" si="272"/>
        <v>0</v>
      </c>
      <c r="AP131" s="13">
        <f t="shared" si="272"/>
        <v>0</v>
      </c>
      <c r="AQ131" s="13">
        <f t="shared" si="272"/>
        <v>0</v>
      </c>
      <c r="AR131" s="13">
        <f t="shared" si="272"/>
        <v>0</v>
      </c>
      <c r="AS131" s="13">
        <f t="shared" si="272"/>
        <v>0</v>
      </c>
      <c r="AT131" s="13">
        <f t="shared" si="272"/>
        <v>0</v>
      </c>
      <c r="AU131" s="13">
        <f t="shared" si="219"/>
        <v>2.9714653243659672E-3</v>
      </c>
      <c r="AV131" s="12">
        <f t="shared" si="277"/>
        <v>0</v>
      </c>
      <c r="AX131" s="13">
        <f t="shared" si="273"/>
        <v>0</v>
      </c>
      <c r="AY131" s="13">
        <f t="shared" si="273"/>
        <v>0</v>
      </c>
      <c r="AZ131" s="13">
        <f t="shared" si="273"/>
        <v>0</v>
      </c>
      <c r="BA131" s="13">
        <f t="shared" si="273"/>
        <v>0</v>
      </c>
      <c r="BB131" s="13">
        <f t="shared" si="273"/>
        <v>0</v>
      </c>
      <c r="BC131" s="13">
        <f t="shared" si="273"/>
        <v>0</v>
      </c>
      <c r="BD131" s="13">
        <f t="shared" si="273"/>
        <v>0</v>
      </c>
      <c r="BE131" s="13">
        <f t="shared" si="273"/>
        <v>0</v>
      </c>
      <c r="BF131" s="13">
        <f t="shared" si="273"/>
        <v>0</v>
      </c>
      <c r="BG131" s="13">
        <f t="shared" si="273"/>
        <v>2.9714653243659672E-3</v>
      </c>
      <c r="BH131" s="13">
        <f t="shared" si="221"/>
        <v>0</v>
      </c>
      <c r="BI131" s="12">
        <f t="shared" si="222"/>
        <v>0</v>
      </c>
      <c r="BK131" s="1">
        <f t="shared" si="275"/>
        <v>0</v>
      </c>
      <c r="BL131" s="1">
        <f t="shared" ref="BL131:BU131" si="282">IF(AND($P131&gt;BK$6,$P131&lt;=BL$6),$AA131,0)</f>
        <v>0</v>
      </c>
      <c r="BM131" s="1">
        <f t="shared" si="282"/>
        <v>0</v>
      </c>
      <c r="BN131" s="1">
        <f t="shared" si="282"/>
        <v>0</v>
      </c>
      <c r="BO131" s="1">
        <f t="shared" si="282"/>
        <v>2.9714653243659672E-3</v>
      </c>
      <c r="BP131" s="1">
        <f t="shared" si="282"/>
        <v>0</v>
      </c>
      <c r="BQ131" s="1">
        <f t="shared" si="282"/>
        <v>0</v>
      </c>
      <c r="BR131" s="1">
        <f t="shared" si="282"/>
        <v>0</v>
      </c>
      <c r="BS131" s="1">
        <f t="shared" si="282"/>
        <v>0</v>
      </c>
      <c r="BT131" s="1">
        <f t="shared" si="282"/>
        <v>0</v>
      </c>
      <c r="BU131" s="1">
        <f t="shared" si="282"/>
        <v>0</v>
      </c>
    </row>
    <row r="132" spans="1:73" x14ac:dyDescent="0.2">
      <c r="A132" s="65">
        <v>117</v>
      </c>
      <c r="B132" s="2">
        <f t="shared" si="259"/>
        <v>650</v>
      </c>
      <c r="C132" s="1" t="s">
        <v>219</v>
      </c>
      <c r="D132" s="1">
        <v>650000</v>
      </c>
      <c r="E132" s="1" t="str">
        <f>_xll.BDP($C132&amp;" CORP",E$6)</f>
        <v>VEDLN</v>
      </c>
      <c r="F132" s="1" t="str">
        <f>_xll.BDP($C132&amp;" CORP",F$6)</f>
        <v>VEDANTA RESOURCES PLC</v>
      </c>
      <c r="G132" s="1" t="str">
        <f>_xll.BDP($C132&amp;" CORP",G$6)</f>
        <v>USD</v>
      </c>
      <c r="H132" s="1" t="str">
        <f>_xll.BDP($C132&amp;" CORP",H$5)</f>
        <v>IN</v>
      </c>
      <c r="I132" s="5">
        <f>_xll.BDP($C132&amp;" CORP",I$6)</f>
        <v>8.25</v>
      </c>
      <c r="J132" s="6" t="str">
        <f>_xll.BDP($C132&amp;" CORP",J$6)</f>
        <v>6/7/2021</v>
      </c>
      <c r="K132" s="7" t="str">
        <f>_xll.BDP($C132&amp;" CORP",K$5)</f>
        <v>Ba3</v>
      </c>
      <c r="L132" s="7" t="str">
        <f>_xll.BDP($C132&amp;" CORP",L$5)</f>
        <v>BB</v>
      </c>
      <c r="M132" s="7" t="str">
        <f>IF(ISNA(_xll.BDP($C132&amp;" CORP",M$5)),"",_xll.BDP($C132&amp;" CORP",M$5))</f>
        <v>BB</v>
      </c>
      <c r="N132" s="44">
        <f t="shared" si="211"/>
        <v>3200.319091796875</v>
      </c>
      <c r="O132" s="49">
        <f>_xll.BDP($C132&amp;" CORP",O$5)</f>
        <v>109.321</v>
      </c>
      <c r="P132" s="13">
        <f>_xll.BDP($C132&amp;" CORP",P$5,"PX_BID",$O132)/100</f>
        <v>6.7356448999999999E-2</v>
      </c>
      <c r="Q132" s="2">
        <f>_xll.BDP($C132&amp;" CORP",Q$5,"PX_BID",$O132)</f>
        <v>542.16912841796875</v>
      </c>
      <c r="R132" s="12">
        <f>_xll.BDP($C132&amp;" CORP",R$5,"PX_BID",$O132)</f>
        <v>5.7861994933586995</v>
      </c>
      <c r="S132" s="12">
        <f>_xll.BDP($C132&amp;" CORP",S$5,"PX_BID",$O132)</f>
        <v>0.44485454117022327</v>
      </c>
      <c r="T132" s="12">
        <f>_xll.BDP($C132&amp;" CORP",T$5,"PX_BID",$O132)</f>
        <v>0.43450110966239064</v>
      </c>
      <c r="U132" s="6" t="str">
        <f>_xll.BDP($C132&amp;" CORP",U$5)</f>
        <v>#N/A Field Not Applicable</v>
      </c>
      <c r="V132" s="6" t="str">
        <f>_xll.BDP($C132&amp;" CORP",V$5)</f>
        <v>#N/A Field Not Applicable</v>
      </c>
      <c r="W132" s="45">
        <f>_xll.BDP($C132&amp;" CORP",W$6)</f>
        <v>3.34583333</v>
      </c>
      <c r="X132" s="45">
        <f t="shared" si="212"/>
        <v>112.66683333</v>
      </c>
      <c r="Y132" s="45">
        <f t="shared" si="213"/>
        <v>1</v>
      </c>
      <c r="Z132" s="9">
        <f t="shared" si="214"/>
        <v>732334.41664499999</v>
      </c>
      <c r="AA132" s="46">
        <f t="shared" si="215"/>
        <v>7.1508936534003574E-3</v>
      </c>
      <c r="AB132" s="12">
        <f t="shared" si="216"/>
        <v>4.1376497234367086E-2</v>
      </c>
      <c r="AC132" s="44" t="str">
        <f>_xll.BDP($C132&amp;" CORP",AC$5)</f>
        <v>VED     LN</v>
      </c>
      <c r="AD132" s="44" t="str">
        <f>_xll.BDP($C132&amp;" CORP",AD$6)</f>
        <v>VEDLN</v>
      </c>
      <c r="AE132" s="44">
        <f>_xll.BDP($AC132&amp;" EQUITY",AE$5)/1000000</f>
        <v>3200.319091796875</v>
      </c>
      <c r="AF132" s="44" t="e">
        <f>_xll.BDP($AD132&amp;" EQUITY",AF$5)/1000000</f>
        <v>#VALUE!</v>
      </c>
      <c r="AG132" s="2">
        <f t="shared" si="217"/>
        <v>3200.319091796875</v>
      </c>
      <c r="AH132" s="102">
        <v>7.4999999999999997E-3</v>
      </c>
      <c r="AI132" s="102">
        <f>SUMIF('462'!$B:$B,$E132,'462'!$K:$K)/100</f>
        <v>0</v>
      </c>
      <c r="AJ132" s="92">
        <f t="shared" si="145"/>
        <v>7.4999999999999997E-3</v>
      </c>
      <c r="AK132" s="13">
        <f t="shared" si="218"/>
        <v>0</v>
      </c>
      <c r="AL132" s="13">
        <f t="shared" si="272"/>
        <v>0</v>
      </c>
      <c r="AM132" s="13">
        <f t="shared" si="272"/>
        <v>0</v>
      </c>
      <c r="AN132" s="13">
        <f t="shared" si="272"/>
        <v>0</v>
      </c>
      <c r="AO132" s="13">
        <f t="shared" si="272"/>
        <v>0</v>
      </c>
      <c r="AP132" s="13">
        <f t="shared" si="272"/>
        <v>0</v>
      </c>
      <c r="AQ132" s="13">
        <f t="shared" si="272"/>
        <v>7.1508936534003574E-3</v>
      </c>
      <c r="AR132" s="13">
        <f t="shared" si="272"/>
        <v>0</v>
      </c>
      <c r="AS132" s="13">
        <f t="shared" si="272"/>
        <v>0</v>
      </c>
      <c r="AT132" s="13">
        <f t="shared" si="272"/>
        <v>0</v>
      </c>
      <c r="AU132" s="13">
        <f t="shared" si="219"/>
        <v>0</v>
      </c>
      <c r="AV132" s="12">
        <f t="shared" si="277"/>
        <v>0</v>
      </c>
      <c r="AX132" s="13">
        <f t="shared" si="273"/>
        <v>0</v>
      </c>
      <c r="AY132" s="13">
        <f t="shared" si="273"/>
        <v>0</v>
      </c>
      <c r="AZ132" s="13">
        <f t="shared" si="273"/>
        <v>0</v>
      </c>
      <c r="BA132" s="13">
        <f t="shared" si="273"/>
        <v>0</v>
      </c>
      <c r="BB132" s="13">
        <f t="shared" si="273"/>
        <v>0</v>
      </c>
      <c r="BC132" s="13">
        <f t="shared" si="273"/>
        <v>7.1508936534003574E-3</v>
      </c>
      <c r="BD132" s="13">
        <f t="shared" si="273"/>
        <v>0</v>
      </c>
      <c r="BE132" s="13">
        <f t="shared" si="273"/>
        <v>0</v>
      </c>
      <c r="BF132" s="13">
        <f t="shared" si="273"/>
        <v>0</v>
      </c>
      <c r="BG132" s="13">
        <f t="shared" si="273"/>
        <v>0</v>
      </c>
      <c r="BH132" s="13">
        <f t="shared" si="221"/>
        <v>0</v>
      </c>
      <c r="BI132" s="12">
        <f t="shared" si="222"/>
        <v>0</v>
      </c>
      <c r="BK132" s="1">
        <f t="shared" si="275"/>
        <v>0</v>
      </c>
      <c r="BL132" s="1">
        <f t="shared" ref="BL132:BU132" si="283">IF(AND($P132&gt;BK$6,$P132&lt;=BL$6),$AA132,0)</f>
        <v>0</v>
      </c>
      <c r="BM132" s="1">
        <f t="shared" si="283"/>
        <v>0</v>
      </c>
      <c r="BN132" s="1">
        <f t="shared" si="283"/>
        <v>0</v>
      </c>
      <c r="BO132" s="1">
        <f t="shared" si="283"/>
        <v>0</v>
      </c>
      <c r="BP132" s="1">
        <f t="shared" si="283"/>
        <v>7.1508936534003574E-3</v>
      </c>
      <c r="BQ132" s="1">
        <f t="shared" si="283"/>
        <v>0</v>
      </c>
      <c r="BR132" s="1">
        <f t="shared" si="283"/>
        <v>0</v>
      </c>
      <c r="BS132" s="1">
        <f t="shared" si="283"/>
        <v>0</v>
      </c>
      <c r="BT132" s="1">
        <f t="shared" si="283"/>
        <v>0</v>
      </c>
      <c r="BU132" s="1">
        <f t="shared" si="283"/>
        <v>0</v>
      </c>
    </row>
    <row r="133" spans="1:73" x14ac:dyDescent="0.2">
      <c r="A133" s="65">
        <v>118</v>
      </c>
      <c r="B133" s="2">
        <f t="shared" si="259"/>
        <v>900</v>
      </c>
      <c r="C133" s="150" t="s">
        <v>6843</v>
      </c>
      <c r="D133" s="1">
        <v>900000</v>
      </c>
      <c r="E133" s="1" t="str">
        <f>_xll.BDP($C133&amp;" CORP",E$6)</f>
        <v>WYNN</v>
      </c>
      <c r="F133" s="1" t="str">
        <f>_xll.BDP($C133&amp;" CORP",F$6)</f>
        <v>WYNN LAS VEGAS LLC/CORP</v>
      </c>
      <c r="G133" s="1" t="str">
        <f>_xll.BDP($C133&amp;" CORP",G$6)</f>
        <v>USD</v>
      </c>
      <c r="H133" s="1" t="str">
        <f>_xll.BDP($C133&amp;" CORP",H$5)</f>
        <v>US</v>
      </c>
      <c r="I133" s="5">
        <f>_xll.BDP($C133&amp;" CORP",I$6)</f>
        <v>5.375</v>
      </c>
      <c r="J133" s="6" t="str">
        <f>_xll.BDP($C133&amp;" CORP",J$6)</f>
        <v>3/15/2022</v>
      </c>
      <c r="K133" s="7" t="str">
        <f>_xll.BDP($C133&amp;" CORP",K$5)</f>
        <v>#N/A N/A</v>
      </c>
      <c r="L133" s="7" t="str">
        <f>_xll.BDP($C133&amp;" CORP",L$5)</f>
        <v>BBB-</v>
      </c>
      <c r="M133" s="7" t="str">
        <f>IF(ISNA(_xll.BDP($C133&amp;" CORP",M$5)),"",_xll.BDP($C133&amp;" CORP",M$5))</f>
        <v>BB+</v>
      </c>
      <c r="N133" s="44">
        <f t="shared" si="211"/>
        <v>13852.154296875</v>
      </c>
      <c r="O133" s="49">
        <f>_xll.BDP($C133&amp;" CORP",O$5)</f>
        <v>108.325</v>
      </c>
      <c r="P133" s="13">
        <f>_xll.BDP($C133&amp;" CORP",P$5,"PX_BID",$O133)/100</f>
        <v>3.6963798999999999E-2</v>
      </c>
      <c r="Q133" s="2">
        <f>_xll.BDP($C133&amp;" CORP",Q$5,"PX_BID",$O133)</f>
        <v>323.03533935546875</v>
      </c>
      <c r="R133" s="12">
        <f>_xll.BDP($C133&amp;" CORP",R$5,"PX_BID",$O133)</f>
        <v>3.474090039580485</v>
      </c>
      <c r="S133" s="12">
        <f>_xll.BDP($C133&amp;" CORP",S$5,"PX_BID",$O133)</f>
        <v>-0.47093683540966091</v>
      </c>
      <c r="T133" s="12">
        <f>_xll.BDP($C133&amp;" CORP",T$5,"PX_BID",$O133)</f>
        <v>0.14470890600679734</v>
      </c>
      <c r="U133" s="6" t="str">
        <f>_xll.BDP($C133&amp;" CORP",U$5)</f>
        <v>3/15/2017</v>
      </c>
      <c r="V133" s="6">
        <f>_xll.BDP($C133&amp;" CORP",V$5)</f>
        <v>102.688</v>
      </c>
      <c r="W133" s="45">
        <f>_xll.BDP($C133&amp;" CORP",W$6)</f>
        <v>0.71666666999999995</v>
      </c>
      <c r="X133" s="45">
        <f t="shared" si="212"/>
        <v>109.04166667</v>
      </c>
      <c r="Y133" s="45">
        <f t="shared" si="213"/>
        <v>1</v>
      </c>
      <c r="Z133" s="9">
        <f t="shared" si="214"/>
        <v>981375.00002999988</v>
      </c>
      <c r="AA133" s="46">
        <f t="shared" si="215"/>
        <v>9.5826552730788085E-3</v>
      </c>
      <c r="AB133" s="12">
        <f t="shared" si="216"/>
        <v>3.3291007236936503E-2</v>
      </c>
      <c r="AC133" s="44" t="str">
        <f>_xll.BDP($C133&amp;" CORP",AC$5)</f>
        <v>8186809Z US</v>
      </c>
      <c r="AD133" s="44" t="str">
        <f>_xll.BDP($C133&amp;" CORP",AD$6)</f>
        <v>WYNN</v>
      </c>
      <c r="AE133" s="44" t="e">
        <f>_xll.BDP($AC133&amp;" EQUITY",AE$5)/1000000</f>
        <v>#VALUE!</v>
      </c>
      <c r="AF133" s="44">
        <f>_xll.BDP($AD133&amp;" EQUITY",AF$5)/1000000</f>
        <v>13852.154296875</v>
      </c>
      <c r="AG133" s="2">
        <f t="shared" si="217"/>
        <v>13852.154296875</v>
      </c>
      <c r="AH133" s="102">
        <v>8.5000000000000006E-3</v>
      </c>
      <c r="AI133" s="102">
        <f>SUMIF('462'!$B:$B,$E133,'462'!$K:$K)/100</f>
        <v>0</v>
      </c>
      <c r="AJ133" s="92">
        <f t="shared" si="145"/>
        <v>8.5000000000000006E-3</v>
      </c>
      <c r="AK133" s="13">
        <f t="shared" si="218"/>
        <v>0</v>
      </c>
      <c r="AL133" s="13">
        <f t="shared" si="272"/>
        <v>0</v>
      </c>
      <c r="AM133" s="13">
        <f t="shared" si="272"/>
        <v>0</v>
      </c>
      <c r="AN133" s="13">
        <f t="shared" si="272"/>
        <v>0</v>
      </c>
      <c r="AO133" s="13">
        <f t="shared" si="272"/>
        <v>0</v>
      </c>
      <c r="AP133" s="13">
        <f t="shared" si="272"/>
        <v>0</v>
      </c>
      <c r="AQ133" s="13">
        <f t="shared" si="272"/>
        <v>0</v>
      </c>
      <c r="AR133" s="13">
        <f t="shared" si="272"/>
        <v>0</v>
      </c>
      <c r="AS133" s="13">
        <f t="shared" si="272"/>
        <v>0</v>
      </c>
      <c r="AT133" s="13">
        <f t="shared" si="272"/>
        <v>0</v>
      </c>
      <c r="AU133" s="13">
        <f t="shared" si="219"/>
        <v>0</v>
      </c>
      <c r="AV133" s="12">
        <f t="shared" si="277"/>
        <v>-9.5826552730788085E-3</v>
      </c>
      <c r="AX133" s="13">
        <f t="shared" si="273"/>
        <v>0</v>
      </c>
      <c r="AY133" s="13">
        <f t="shared" si="273"/>
        <v>0</v>
      </c>
      <c r="AZ133" s="13">
        <f t="shared" si="273"/>
        <v>0</v>
      </c>
      <c r="BA133" s="13">
        <f t="shared" si="273"/>
        <v>9.5826552730788085E-3</v>
      </c>
      <c r="BB133" s="13">
        <f t="shared" si="273"/>
        <v>0</v>
      </c>
      <c r="BC133" s="13">
        <f t="shared" si="273"/>
        <v>0</v>
      </c>
      <c r="BD133" s="13">
        <f t="shared" si="273"/>
        <v>0</v>
      </c>
      <c r="BE133" s="13">
        <f t="shared" si="273"/>
        <v>0</v>
      </c>
      <c r="BF133" s="13">
        <f t="shared" si="273"/>
        <v>0</v>
      </c>
      <c r="BG133" s="13">
        <f t="shared" si="273"/>
        <v>0</v>
      </c>
      <c r="BH133" s="13">
        <f t="shared" si="221"/>
        <v>0</v>
      </c>
      <c r="BI133" s="12">
        <f t="shared" si="222"/>
        <v>0</v>
      </c>
      <c r="BK133" s="1">
        <f t="shared" si="275"/>
        <v>0</v>
      </c>
      <c r="BL133" s="1">
        <f t="shared" ref="BL133:BU133" si="284">IF(AND($P133&gt;BK$6,$P133&lt;=BL$6),$AA133,0)</f>
        <v>0</v>
      </c>
      <c r="BM133" s="1">
        <f t="shared" si="284"/>
        <v>9.5826552730788085E-3</v>
      </c>
      <c r="BN133" s="1">
        <f t="shared" si="284"/>
        <v>0</v>
      </c>
      <c r="BO133" s="1">
        <f t="shared" si="284"/>
        <v>0</v>
      </c>
      <c r="BP133" s="1">
        <f t="shared" si="284"/>
        <v>0</v>
      </c>
      <c r="BQ133" s="1">
        <f t="shared" si="284"/>
        <v>0</v>
      </c>
      <c r="BR133" s="1">
        <f t="shared" si="284"/>
        <v>0</v>
      </c>
      <c r="BS133" s="1">
        <f t="shared" si="284"/>
        <v>0</v>
      </c>
      <c r="BT133" s="1">
        <f t="shared" si="284"/>
        <v>0</v>
      </c>
      <c r="BU133" s="1">
        <f t="shared" si="284"/>
        <v>0</v>
      </c>
    </row>
    <row r="134" spans="1:73" x14ac:dyDescent="0.2">
      <c r="A134" s="65">
        <v>119</v>
      </c>
      <c r="B134" s="2">
        <f t="shared" si="259"/>
        <v>600</v>
      </c>
      <c r="C134" s="1" t="s">
        <v>249</v>
      </c>
      <c r="D134" s="1">
        <v>600000</v>
      </c>
      <c r="E134" s="1" t="str">
        <f>_xll.BDP($C134&amp;" CORP",E$6)</f>
        <v>X</v>
      </c>
      <c r="F134" s="1" t="str">
        <f>_xll.BDP($C134&amp;" CORP",F$6)</f>
        <v>US STEEL CORP</v>
      </c>
      <c r="G134" s="1" t="str">
        <f>_xll.BDP($C134&amp;" CORP",G$6)</f>
        <v>USD</v>
      </c>
      <c r="H134" s="1" t="str">
        <f>_xll.BDP($C134&amp;" CORP",H$5)</f>
        <v>US</v>
      </c>
      <c r="I134" s="5">
        <f>_xll.BDP($C134&amp;" CORP",I$6)</f>
        <v>7.5</v>
      </c>
      <c r="J134" s="6" t="str">
        <f>_xll.BDP($C134&amp;" CORP",J$6)</f>
        <v>3/15/2022</v>
      </c>
      <c r="K134" s="7" t="str">
        <f>_xll.BDP($C134&amp;" CORP",K$5)</f>
        <v>B1</v>
      </c>
      <c r="L134" s="7" t="str">
        <f>_xll.BDP($C134&amp;" CORP",L$5)</f>
        <v>BB</v>
      </c>
      <c r="M134" s="7" t="str">
        <f>IF(ISNA(_xll.BDP($C134&amp;" CORP",M$5)),"",_xll.BDP($C134&amp;" CORP",M$5))</f>
        <v>BB-</v>
      </c>
      <c r="N134" s="44">
        <f t="shared" si="211"/>
        <v>2480.2138671875</v>
      </c>
      <c r="O134" s="49">
        <f>_xll.BDP($C134&amp;" CORP",O$5)</f>
        <v>106.25</v>
      </c>
      <c r="P134" s="13">
        <f>_xll.BDP($C134&amp;" CORP",P$5,"PX_BID",$O134)/100</f>
        <v>6.3603639000000003E-2</v>
      </c>
      <c r="Q134" s="2">
        <f>_xll.BDP($C134&amp;" CORP",Q$5,"PX_BID",$O134)</f>
        <v>529.7109375</v>
      </c>
      <c r="R134" s="12">
        <f>_xll.BDP($C134&amp;" CORP",R$5,"PX_BID",$O134)</f>
        <v>5.3191047296306797</v>
      </c>
      <c r="S134" s="12">
        <f>_xll.BDP($C134&amp;" CORP",S$5,"PX_BID",$O134)</f>
        <v>-4.9522520626843855E-2</v>
      </c>
      <c r="T134" s="12">
        <f>_xll.BDP($C134&amp;" CORP",T$5,"PX_BID",$O134)</f>
        <v>0.35108897566165032</v>
      </c>
      <c r="U134" s="6" t="str">
        <f>_xll.BDP($C134&amp;" CORP",U$5)</f>
        <v>3/15/2017</v>
      </c>
      <c r="V134" s="6">
        <f>_xll.BDP($C134&amp;" CORP",V$5)</f>
        <v>103.75000000000001</v>
      </c>
      <c r="W134" s="45">
        <f>_xll.BDP($C134&amp;" CORP",W$6)</f>
        <v>1</v>
      </c>
      <c r="X134" s="45">
        <f t="shared" si="212"/>
        <v>107.25</v>
      </c>
      <c r="Y134" s="45">
        <f t="shared" si="213"/>
        <v>1</v>
      </c>
      <c r="Z134" s="9">
        <f t="shared" si="214"/>
        <v>643500</v>
      </c>
      <c r="AA134" s="46">
        <f t="shared" si="215"/>
        <v>6.2834682644633396E-3</v>
      </c>
      <c r="AB134" s="12">
        <f t="shared" si="216"/>
        <v>3.342242576399123E-2</v>
      </c>
      <c r="AC134" s="44" t="str">
        <f>_xll.BDP($C134&amp;" CORP",AC$5)</f>
        <v>X       US</v>
      </c>
      <c r="AD134" s="44" t="str">
        <f>_xll.BDP($C134&amp;" CORP",AD$6)</f>
        <v>X</v>
      </c>
      <c r="AE134" s="44">
        <f>_xll.BDP($AC134&amp;" EQUITY",AE$5)/1000000</f>
        <v>2480.2138671875</v>
      </c>
      <c r="AF134" s="44">
        <f>_xll.BDP($AD134&amp;" EQUITY",AF$5)/1000000</f>
        <v>2480.2138671875</v>
      </c>
      <c r="AG134" s="2">
        <f t="shared" si="217"/>
        <v>2480.2138671875</v>
      </c>
      <c r="AH134" s="102">
        <v>6.0000000000000001E-3</v>
      </c>
      <c r="AI134" s="102">
        <f>SUMIF('462'!$B:$B,$E134,'462'!$K:$K)/100</f>
        <v>5.3774599999999997E-3</v>
      </c>
      <c r="AJ134" s="92">
        <f t="shared" si="145"/>
        <v>6.2254000000000042E-4</v>
      </c>
      <c r="AK134" s="13">
        <f t="shared" si="218"/>
        <v>0</v>
      </c>
      <c r="AL134" s="13">
        <f t="shared" si="272"/>
        <v>0</v>
      </c>
      <c r="AM134" s="13">
        <f t="shared" si="272"/>
        <v>0</v>
      </c>
      <c r="AN134" s="13">
        <f t="shared" si="272"/>
        <v>0</v>
      </c>
      <c r="AO134" s="13">
        <f t="shared" si="272"/>
        <v>0</v>
      </c>
      <c r="AP134" s="13">
        <f t="shared" si="272"/>
        <v>0</v>
      </c>
      <c r="AQ134" s="13">
        <f t="shared" si="272"/>
        <v>0</v>
      </c>
      <c r="AR134" s="13">
        <f t="shared" si="272"/>
        <v>6.2834682644633396E-3</v>
      </c>
      <c r="AS134" s="13">
        <f t="shared" si="272"/>
        <v>0</v>
      </c>
      <c r="AT134" s="13">
        <f t="shared" si="272"/>
        <v>0</v>
      </c>
      <c r="AU134" s="13">
        <f t="shared" si="219"/>
        <v>0</v>
      </c>
      <c r="AV134" s="12">
        <f t="shared" si="277"/>
        <v>0</v>
      </c>
      <c r="AX134" s="13">
        <f t="shared" si="273"/>
        <v>0</v>
      </c>
      <c r="AY134" s="13">
        <f t="shared" si="273"/>
        <v>0</v>
      </c>
      <c r="AZ134" s="13">
        <f t="shared" si="273"/>
        <v>0</v>
      </c>
      <c r="BA134" s="13">
        <f t="shared" si="273"/>
        <v>0</v>
      </c>
      <c r="BB134" s="13">
        <f t="shared" si="273"/>
        <v>0</v>
      </c>
      <c r="BC134" s="13">
        <f t="shared" si="273"/>
        <v>6.2834682644633396E-3</v>
      </c>
      <c r="BD134" s="13">
        <f t="shared" si="273"/>
        <v>0</v>
      </c>
      <c r="BE134" s="13">
        <f t="shared" si="273"/>
        <v>0</v>
      </c>
      <c r="BF134" s="13">
        <f t="shared" si="273"/>
        <v>0</v>
      </c>
      <c r="BG134" s="13">
        <f t="shared" si="273"/>
        <v>0</v>
      </c>
      <c r="BH134" s="13">
        <f t="shared" si="221"/>
        <v>0</v>
      </c>
      <c r="BI134" s="12">
        <f t="shared" si="222"/>
        <v>0</v>
      </c>
      <c r="BK134" s="1">
        <f t="shared" si="275"/>
        <v>0</v>
      </c>
      <c r="BL134" s="1">
        <f t="shared" ref="BL134:BU134" si="285">IF(AND($P134&gt;BK$6,$P134&lt;=BL$6),$AA134,0)</f>
        <v>0</v>
      </c>
      <c r="BM134" s="1">
        <f t="shared" si="285"/>
        <v>0</v>
      </c>
      <c r="BN134" s="1">
        <f t="shared" si="285"/>
        <v>0</v>
      </c>
      <c r="BO134" s="1">
        <f t="shared" si="285"/>
        <v>0</v>
      </c>
      <c r="BP134" s="1">
        <f t="shared" si="285"/>
        <v>6.2834682644633396E-3</v>
      </c>
      <c r="BQ134" s="1">
        <f t="shared" si="285"/>
        <v>0</v>
      </c>
      <c r="BR134" s="1">
        <f t="shared" si="285"/>
        <v>0</v>
      </c>
      <c r="BS134" s="1">
        <f t="shared" si="285"/>
        <v>0</v>
      </c>
      <c r="BT134" s="1">
        <f t="shared" si="285"/>
        <v>0</v>
      </c>
      <c r="BU134" s="1">
        <f t="shared" si="285"/>
        <v>0</v>
      </c>
    </row>
    <row r="135" spans="1:73" x14ac:dyDescent="0.2">
      <c r="A135" s="65"/>
      <c r="B135" s="2"/>
      <c r="C135" s="50" t="s">
        <v>6900</v>
      </c>
      <c r="E135" s="1" t="s">
        <v>5365</v>
      </c>
      <c r="F135" s="1" t="s">
        <v>6901</v>
      </c>
      <c r="G135" s="1" t="s">
        <v>259</v>
      </c>
      <c r="H135" s="1" t="s">
        <v>6890</v>
      </c>
      <c r="I135" s="156">
        <v>6.75</v>
      </c>
      <c r="J135" s="154">
        <v>43951</v>
      </c>
      <c r="K135" s="153" t="s">
        <v>40</v>
      </c>
      <c r="L135" s="153" t="s">
        <v>48</v>
      </c>
      <c r="M135" s="7"/>
      <c r="O135" s="156">
        <v>106.875</v>
      </c>
      <c r="P135" s="13">
        <v>5.3899999999999997E-2</v>
      </c>
      <c r="Q135" s="153">
        <v>444</v>
      </c>
      <c r="R135" s="155">
        <v>5.4</v>
      </c>
      <c r="S135" s="12"/>
      <c r="T135" s="12"/>
      <c r="U135" s="6"/>
      <c r="V135" s="6"/>
      <c r="W135" s="45"/>
      <c r="X135" s="45"/>
      <c r="Y135" s="45"/>
      <c r="Z135" s="9"/>
      <c r="AA135" s="46"/>
      <c r="AB135" s="12"/>
      <c r="AC135" s="12"/>
      <c r="AD135" s="12"/>
      <c r="AE135" s="12"/>
      <c r="AF135" s="12"/>
      <c r="AG135" s="12"/>
      <c r="AH135" s="102">
        <v>0</v>
      </c>
      <c r="AI135" s="102">
        <f>VLOOKUP(C135,'462'!$A$96:$K$147,11,FALSE)/100</f>
        <v>3.4427500000000001E-3</v>
      </c>
      <c r="AJ135" s="92">
        <f t="shared" si="145"/>
        <v>-3.4427500000000001E-3</v>
      </c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2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2"/>
    </row>
    <row r="136" spans="1:73" x14ac:dyDescent="0.2">
      <c r="A136" s="65"/>
      <c r="B136" s="2"/>
      <c r="C136" s="50" t="s">
        <v>6911</v>
      </c>
      <c r="E136" s="1" t="s">
        <v>7205</v>
      </c>
      <c r="F136" s="1" t="s">
        <v>6912</v>
      </c>
      <c r="G136" s="1" t="s">
        <v>1</v>
      </c>
      <c r="H136" s="1" t="s">
        <v>6914</v>
      </c>
      <c r="I136" s="156">
        <v>5.125</v>
      </c>
      <c r="J136" s="154">
        <v>54603</v>
      </c>
      <c r="K136" s="153" t="s">
        <v>38</v>
      </c>
      <c r="L136" s="153" t="s">
        <v>5415</v>
      </c>
      <c r="M136" s="7"/>
      <c r="O136" s="156">
        <v>122.485</v>
      </c>
      <c r="P136" s="13">
        <v>7.5999999999999998E-2</v>
      </c>
      <c r="Q136" s="153">
        <v>1512</v>
      </c>
      <c r="R136" s="155">
        <v>2.6</v>
      </c>
      <c r="S136" s="12"/>
      <c r="T136" s="12"/>
      <c r="U136" s="6"/>
      <c r="V136" s="6"/>
      <c r="W136" s="45"/>
      <c r="X136" s="45"/>
      <c r="Y136" s="45"/>
      <c r="Z136" s="9"/>
      <c r="AA136" s="46"/>
      <c r="AB136" s="12"/>
      <c r="AC136" s="12"/>
      <c r="AD136" s="12"/>
      <c r="AE136" s="12"/>
      <c r="AF136" s="12"/>
      <c r="AG136" s="12"/>
      <c r="AH136" s="102">
        <v>0</v>
      </c>
      <c r="AI136" s="102">
        <f>VLOOKUP(C136,'462'!$A$96:$K$147,11,FALSE)/100</f>
        <v>5.0078800000000001E-3</v>
      </c>
      <c r="AJ136" s="92">
        <f t="shared" si="145"/>
        <v>-5.0078800000000001E-3</v>
      </c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2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2"/>
    </row>
    <row r="137" spans="1:73" x14ac:dyDescent="0.2">
      <c r="A137" s="65"/>
      <c r="B137" s="2"/>
      <c r="C137" s="50" t="s">
        <v>6923</v>
      </c>
      <c r="E137" s="1" t="s">
        <v>7206</v>
      </c>
      <c r="F137" s="1" t="s">
        <v>6924</v>
      </c>
      <c r="G137" s="1" t="s">
        <v>259</v>
      </c>
      <c r="H137" s="1" t="s">
        <v>6890</v>
      </c>
      <c r="I137" s="156">
        <v>6.5</v>
      </c>
      <c r="J137" s="154">
        <v>57480</v>
      </c>
      <c r="K137" s="153" t="s">
        <v>5412</v>
      </c>
      <c r="L137" s="153" t="s">
        <v>5415</v>
      </c>
      <c r="M137" s="7"/>
      <c r="O137" s="156">
        <v>111.7</v>
      </c>
      <c r="P137" s="13">
        <v>5.6100000000000004E-2</v>
      </c>
      <c r="Q137" s="153">
        <v>340</v>
      </c>
      <c r="R137" s="155">
        <v>12.7</v>
      </c>
      <c r="S137" s="12"/>
      <c r="T137" s="12"/>
      <c r="U137" s="6"/>
      <c r="V137" s="6"/>
      <c r="W137" s="45"/>
      <c r="X137" s="45"/>
      <c r="Y137" s="45"/>
      <c r="Z137" s="9"/>
      <c r="AA137" s="46"/>
      <c r="AB137" s="12"/>
      <c r="AC137" s="12"/>
      <c r="AD137" s="12"/>
      <c r="AE137" s="12"/>
      <c r="AF137" s="12"/>
      <c r="AG137" s="12"/>
      <c r="AH137" s="102">
        <v>0</v>
      </c>
      <c r="AI137" s="102">
        <f>VLOOKUP(C137,'462'!$A$96:$K$147,11,FALSE)/100</f>
        <v>5.8209599999999992E-3</v>
      </c>
      <c r="AJ137" s="92">
        <f t="shared" ref="AJ137:AJ186" si="286">AH137-AI137</f>
        <v>-5.8209599999999992E-3</v>
      </c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2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2"/>
    </row>
    <row r="138" spans="1:73" x14ac:dyDescent="0.2">
      <c r="A138" s="65"/>
      <c r="B138" s="2"/>
      <c r="C138" s="50" t="s">
        <v>6938</v>
      </c>
      <c r="E138" s="1" t="s">
        <v>742</v>
      </c>
      <c r="F138" s="1" t="s">
        <v>6939</v>
      </c>
      <c r="G138" s="1" t="s">
        <v>259</v>
      </c>
      <c r="H138" s="1" t="s">
        <v>6914</v>
      </c>
      <c r="I138" s="156">
        <v>9.125</v>
      </c>
      <c r="J138" s="154">
        <v>44119</v>
      </c>
      <c r="K138" s="153" t="s">
        <v>42</v>
      </c>
      <c r="L138" s="153" t="s">
        <v>6930</v>
      </c>
      <c r="M138" s="7"/>
      <c r="O138" s="156">
        <v>113</v>
      </c>
      <c r="P138" s="13">
        <v>5.3800000000000001E-2</v>
      </c>
      <c r="Q138" s="153">
        <v>527</v>
      </c>
      <c r="R138" s="155">
        <v>2.2000000000000002</v>
      </c>
      <c r="S138" s="12"/>
      <c r="T138" s="12"/>
      <c r="U138" s="6"/>
      <c r="V138" s="6"/>
      <c r="W138" s="45"/>
      <c r="X138" s="45"/>
      <c r="Y138" s="45"/>
      <c r="Z138" s="9"/>
      <c r="AA138" s="46"/>
      <c r="AB138" s="12"/>
      <c r="AC138" s="12"/>
      <c r="AD138" s="12"/>
      <c r="AE138" s="12"/>
      <c r="AF138" s="12"/>
      <c r="AG138" s="12"/>
      <c r="AH138" s="102">
        <v>0</v>
      </c>
      <c r="AI138" s="102">
        <f>VLOOKUP(C138,'462'!$A$96:$K$147,11,FALSE)/100</f>
        <v>6.0874499999999995E-3</v>
      </c>
      <c r="AJ138" s="92">
        <f t="shared" si="286"/>
        <v>-6.0874499999999995E-3</v>
      </c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2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2"/>
    </row>
    <row r="139" spans="1:73" x14ac:dyDescent="0.2">
      <c r="A139" s="65"/>
      <c r="B139" s="2"/>
      <c r="C139" s="50" t="s">
        <v>6943</v>
      </c>
      <c r="E139" s="1" t="s">
        <v>7207</v>
      </c>
      <c r="F139" s="1" t="s">
        <v>6944</v>
      </c>
      <c r="G139" s="1" t="s">
        <v>259</v>
      </c>
      <c r="H139" s="1" t="s">
        <v>6890</v>
      </c>
      <c r="I139" s="156">
        <v>6.8</v>
      </c>
      <c r="J139" s="154">
        <v>60876</v>
      </c>
      <c r="K139" s="153" t="s">
        <v>5411</v>
      </c>
      <c r="L139" s="153" t="s">
        <v>5414</v>
      </c>
      <c r="M139" s="7"/>
      <c r="O139" s="156">
        <v>109.26</v>
      </c>
      <c r="P139" s="13">
        <v>3.8100000000000002E-2</v>
      </c>
      <c r="Q139" s="153">
        <v>351</v>
      </c>
      <c r="R139" s="155">
        <v>3</v>
      </c>
      <c r="S139" s="12"/>
      <c r="T139" s="12"/>
      <c r="U139" s="6"/>
      <c r="V139" s="6"/>
      <c r="W139" s="45"/>
      <c r="X139" s="45"/>
      <c r="Y139" s="45"/>
      <c r="Z139" s="9"/>
      <c r="AA139" s="46"/>
      <c r="AB139" s="12"/>
      <c r="AC139" s="12"/>
      <c r="AD139" s="12"/>
      <c r="AE139" s="12"/>
      <c r="AF139" s="12"/>
      <c r="AG139" s="12"/>
      <c r="AH139" s="102">
        <v>0</v>
      </c>
      <c r="AI139" s="102">
        <f>VLOOKUP(C139,'462'!$A$96:$K$147,11,FALSE)/100</f>
        <v>8.6192899999999999E-3</v>
      </c>
      <c r="AJ139" s="92">
        <f t="shared" si="286"/>
        <v>-8.6192899999999999E-3</v>
      </c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2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2"/>
    </row>
    <row r="140" spans="1:73" x14ac:dyDescent="0.2">
      <c r="A140" s="65"/>
      <c r="B140" s="2"/>
      <c r="C140" s="50" t="s">
        <v>6945</v>
      </c>
      <c r="E140" s="1" t="s">
        <v>827</v>
      </c>
      <c r="F140" s="1" t="s">
        <v>6946</v>
      </c>
      <c r="G140" s="1" t="s">
        <v>1</v>
      </c>
      <c r="H140" s="1" t="s">
        <v>6890</v>
      </c>
      <c r="I140" s="156">
        <v>4.75</v>
      </c>
      <c r="J140" s="154">
        <v>43591</v>
      </c>
      <c r="K140" s="153" t="s">
        <v>5410</v>
      </c>
      <c r="L140" s="153" t="s">
        <v>5416</v>
      </c>
      <c r="M140" s="7"/>
      <c r="O140" s="156">
        <v>130.9914</v>
      </c>
      <c r="P140" s="13">
        <v>4.7500000000000001E-2</v>
      </c>
      <c r="Q140" s="153">
        <v>495</v>
      </c>
      <c r="R140" s="155">
        <v>0.9</v>
      </c>
      <c r="S140" s="12"/>
      <c r="T140" s="12"/>
      <c r="U140" s="6"/>
      <c r="V140" s="6"/>
      <c r="W140" s="45"/>
      <c r="X140" s="45"/>
      <c r="Y140" s="45"/>
      <c r="Z140" s="9"/>
      <c r="AA140" s="46"/>
      <c r="AB140" s="12"/>
      <c r="AC140" s="12"/>
      <c r="AD140" s="12"/>
      <c r="AE140" s="12"/>
      <c r="AF140" s="12"/>
      <c r="AG140" s="12"/>
      <c r="AH140" s="102">
        <v>0</v>
      </c>
      <c r="AI140" s="102">
        <f>VLOOKUP(C140,'462'!$A$96:$K$147,11,FALSE)/100</f>
        <v>1.338342E-2</v>
      </c>
      <c r="AJ140" s="92">
        <f t="shared" si="286"/>
        <v>-1.338342E-2</v>
      </c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2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2"/>
    </row>
    <row r="141" spans="1:73" x14ac:dyDescent="0.2">
      <c r="A141" s="65"/>
      <c r="B141" s="2"/>
      <c r="C141" s="50" t="s">
        <v>6951</v>
      </c>
      <c r="E141" s="1" t="s">
        <v>5590</v>
      </c>
      <c r="F141" s="1" t="s">
        <v>6952</v>
      </c>
      <c r="G141" s="1" t="s">
        <v>259</v>
      </c>
      <c r="H141" s="1" t="s">
        <v>6953</v>
      </c>
      <c r="I141" s="156">
        <v>6.75</v>
      </c>
      <c r="J141" s="154">
        <v>44834</v>
      </c>
      <c r="K141" s="153" t="s">
        <v>5411</v>
      </c>
      <c r="L141" s="153" t="s">
        <v>6937</v>
      </c>
      <c r="M141" s="7"/>
      <c r="O141" s="156">
        <v>114.5</v>
      </c>
      <c r="P141" s="13">
        <v>4.82E-2</v>
      </c>
      <c r="Q141" s="153">
        <v>330</v>
      </c>
      <c r="R141" s="155">
        <v>7.09</v>
      </c>
      <c r="S141" s="12"/>
      <c r="T141" s="12"/>
      <c r="U141" s="6"/>
      <c r="V141" s="6"/>
      <c r="W141" s="45"/>
      <c r="X141" s="45"/>
      <c r="Y141" s="45"/>
      <c r="Z141" s="9"/>
      <c r="AA141" s="46"/>
      <c r="AB141" s="12"/>
      <c r="AC141" s="12"/>
      <c r="AD141" s="12"/>
      <c r="AE141" s="12"/>
      <c r="AF141" s="12"/>
      <c r="AG141" s="12"/>
      <c r="AH141" s="102">
        <v>0</v>
      </c>
      <c r="AI141" s="102">
        <f>VLOOKUP(C141,'462'!$A$96:$K$147,11,FALSE)/100</f>
        <v>6.1773999999999996E-3</v>
      </c>
      <c r="AJ141" s="92">
        <f t="shared" si="286"/>
        <v>-6.1773999999999996E-3</v>
      </c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2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2"/>
    </row>
    <row r="142" spans="1:73" x14ac:dyDescent="0.2">
      <c r="A142" s="65"/>
      <c r="B142" s="2"/>
      <c r="C142" s="50" t="s">
        <v>6954</v>
      </c>
      <c r="E142" s="1" t="s">
        <v>7208</v>
      </c>
      <c r="F142" s="1" t="s">
        <v>6955</v>
      </c>
      <c r="G142" s="1" t="s">
        <v>259</v>
      </c>
      <c r="H142" s="1" t="s">
        <v>6890</v>
      </c>
      <c r="I142" s="156">
        <v>8.5</v>
      </c>
      <c r="J142" s="154">
        <v>43631</v>
      </c>
      <c r="K142" s="153" t="s">
        <v>5411</v>
      </c>
      <c r="L142" s="153" t="s">
        <v>5414</v>
      </c>
      <c r="M142" s="7"/>
      <c r="O142" s="156">
        <v>129.37950000000001</v>
      </c>
      <c r="P142" s="13">
        <v>3.1800000000000002E-2</v>
      </c>
      <c r="Q142" s="153">
        <v>233</v>
      </c>
      <c r="R142" s="155">
        <v>4.87</v>
      </c>
      <c r="S142" s="12"/>
      <c r="T142" s="12"/>
      <c r="U142" s="6"/>
      <c r="V142" s="6"/>
      <c r="W142" s="45"/>
      <c r="X142" s="45"/>
      <c r="Y142" s="45"/>
      <c r="Z142" s="9"/>
      <c r="AA142" s="46"/>
      <c r="AB142" s="12"/>
      <c r="AC142" s="12"/>
      <c r="AD142" s="12"/>
      <c r="AE142" s="12"/>
      <c r="AF142" s="12"/>
      <c r="AG142" s="12"/>
      <c r="AH142" s="102">
        <v>0</v>
      </c>
      <c r="AI142" s="102">
        <f>VLOOKUP(C142,'462'!$A$96:$K$147,11,FALSE)/100</f>
        <v>5.1761999999999997E-3</v>
      </c>
      <c r="AJ142" s="92">
        <f t="shared" si="286"/>
        <v>-5.1761999999999997E-3</v>
      </c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2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2"/>
    </row>
    <row r="143" spans="1:73" x14ac:dyDescent="0.2">
      <c r="A143" s="65"/>
      <c r="B143" s="2"/>
      <c r="C143" s="50" t="s">
        <v>6947</v>
      </c>
      <c r="E143" s="1" t="s">
        <v>5582</v>
      </c>
      <c r="F143" s="1" t="s">
        <v>6948</v>
      </c>
      <c r="G143" s="1" t="s">
        <v>259</v>
      </c>
      <c r="H143" s="1" t="s">
        <v>6897</v>
      </c>
      <c r="I143" s="156">
        <v>5.14</v>
      </c>
      <c r="J143" s="154">
        <v>44118</v>
      </c>
      <c r="K143" s="153" t="s">
        <v>5410</v>
      </c>
      <c r="L143" s="153" t="s">
        <v>5416</v>
      </c>
      <c r="M143" s="7"/>
      <c r="O143" s="156">
        <v>107.5476</v>
      </c>
      <c r="P143" s="13">
        <v>3.9599999999999996E-2</v>
      </c>
      <c r="Q143" s="153">
        <v>275</v>
      </c>
      <c r="R143" s="155">
        <v>6.2</v>
      </c>
      <c r="S143" s="12"/>
      <c r="T143" s="12"/>
      <c r="U143" s="6"/>
      <c r="V143" s="6"/>
      <c r="W143" s="45"/>
      <c r="X143" s="45"/>
      <c r="Y143" s="45"/>
      <c r="Z143" s="9"/>
      <c r="AA143" s="46"/>
      <c r="AB143" s="12"/>
      <c r="AC143" s="12"/>
      <c r="AD143" s="12"/>
      <c r="AE143" s="12"/>
      <c r="AF143" s="12"/>
      <c r="AG143" s="12"/>
      <c r="AH143" s="102">
        <v>0</v>
      </c>
      <c r="AI143" s="102">
        <f>VLOOKUP(C143,'462'!$A$96:$K$147,11,FALSE)/100</f>
        <v>7.8900499999999991E-3</v>
      </c>
      <c r="AJ143" s="92">
        <f t="shared" si="286"/>
        <v>-7.8900499999999991E-3</v>
      </c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2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2"/>
    </row>
    <row r="144" spans="1:73" x14ac:dyDescent="0.2">
      <c r="A144" s="65"/>
      <c r="B144" s="2"/>
      <c r="C144" s="50" t="s">
        <v>6960</v>
      </c>
      <c r="E144" s="1" t="s">
        <v>990</v>
      </c>
      <c r="F144" s="1" t="s">
        <v>6961</v>
      </c>
      <c r="G144" s="1" t="s">
        <v>259</v>
      </c>
      <c r="H144" s="1" t="s">
        <v>6890</v>
      </c>
      <c r="I144" s="156">
        <v>7</v>
      </c>
      <c r="J144" s="154">
        <v>44287</v>
      </c>
      <c r="K144" s="153" t="s">
        <v>38</v>
      </c>
      <c r="L144" s="153" t="s">
        <v>47</v>
      </c>
      <c r="M144" s="7"/>
      <c r="O144" s="156">
        <v>102.25</v>
      </c>
      <c r="P144" s="13">
        <v>6.5299999999999997E-2</v>
      </c>
      <c r="Q144" s="153">
        <v>528</v>
      </c>
      <c r="R144" s="155">
        <v>6</v>
      </c>
      <c r="S144" s="12"/>
      <c r="T144" s="12"/>
      <c r="U144" s="6"/>
      <c r="V144" s="6"/>
      <c r="W144" s="45"/>
      <c r="X144" s="45"/>
      <c r="Y144" s="45"/>
      <c r="Z144" s="9"/>
      <c r="AA144" s="46"/>
      <c r="AB144" s="12"/>
      <c r="AC144" s="12"/>
      <c r="AD144" s="12"/>
      <c r="AE144" s="12"/>
      <c r="AF144" s="12"/>
      <c r="AG144" s="12"/>
      <c r="AH144" s="102">
        <v>0</v>
      </c>
      <c r="AI144" s="102">
        <f>VLOOKUP(C144,'462'!$A$96:$K$147,11,FALSE)/100</f>
        <v>5.0181399999999999E-3</v>
      </c>
      <c r="AJ144" s="92">
        <f t="shared" si="286"/>
        <v>-5.0181399999999999E-3</v>
      </c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2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2"/>
    </row>
    <row r="145" spans="1:61" x14ac:dyDescent="0.2">
      <c r="A145" s="65"/>
      <c r="B145" s="2"/>
      <c r="C145" s="50" t="s">
        <v>6967</v>
      </c>
      <c r="E145" s="1" t="s">
        <v>1043</v>
      </c>
      <c r="F145" s="1" t="s">
        <v>6968</v>
      </c>
      <c r="G145" s="1" t="s">
        <v>259</v>
      </c>
      <c r="H145" s="1" t="s">
        <v>6890</v>
      </c>
      <c r="I145" s="156">
        <v>7.375</v>
      </c>
      <c r="J145" s="154">
        <v>42675</v>
      </c>
      <c r="K145" s="153" t="s">
        <v>37</v>
      </c>
      <c r="L145" s="153" t="s">
        <v>45</v>
      </c>
      <c r="M145" s="7"/>
      <c r="O145" s="156">
        <v>114.25</v>
      </c>
      <c r="P145" s="13">
        <v>3.0499999999999999E-2</v>
      </c>
      <c r="Q145" s="153">
        <v>273</v>
      </c>
      <c r="R145" s="155">
        <v>3.03</v>
      </c>
      <c r="S145" s="12"/>
      <c r="T145" s="12"/>
      <c r="U145" s="6"/>
      <c r="V145" s="6"/>
      <c r="W145" s="45"/>
      <c r="X145" s="45"/>
      <c r="Y145" s="45"/>
      <c r="Z145" s="9"/>
      <c r="AA145" s="46"/>
      <c r="AB145" s="12"/>
      <c r="AC145" s="12"/>
      <c r="AD145" s="12"/>
      <c r="AE145" s="12"/>
      <c r="AF145" s="12"/>
      <c r="AG145" s="12"/>
      <c r="AH145" s="102">
        <v>0</v>
      </c>
      <c r="AI145" s="102">
        <f>VLOOKUP(C145,'462'!$A$96:$K$147,11,FALSE)/100</f>
        <v>6.5609300000000004E-3</v>
      </c>
      <c r="AJ145" s="92">
        <f t="shared" si="286"/>
        <v>-6.5609300000000004E-3</v>
      </c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2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2"/>
    </row>
    <row r="146" spans="1:61" x14ac:dyDescent="0.2">
      <c r="A146" s="65"/>
      <c r="B146" s="2"/>
      <c r="C146" s="50" t="s">
        <v>6973</v>
      </c>
      <c r="E146" s="1" t="s">
        <v>43</v>
      </c>
      <c r="F146" s="1" t="s">
        <v>6974</v>
      </c>
      <c r="G146" s="1" t="s">
        <v>259</v>
      </c>
      <c r="H146" s="1" t="s">
        <v>6890</v>
      </c>
      <c r="I146" s="156">
        <v>6.625</v>
      </c>
      <c r="J146" s="154">
        <v>48380</v>
      </c>
      <c r="K146" s="153" t="s">
        <v>5410</v>
      </c>
      <c r="L146" s="153" t="s">
        <v>5416</v>
      </c>
      <c r="M146" s="7"/>
      <c r="O146" s="156">
        <v>120.6846</v>
      </c>
      <c r="P146" s="13">
        <v>4.9400000000000006E-2</v>
      </c>
      <c r="Q146" s="153">
        <v>256</v>
      </c>
      <c r="R146" s="155">
        <v>11.34</v>
      </c>
      <c r="S146" s="12"/>
      <c r="T146" s="12"/>
      <c r="U146" s="6"/>
      <c r="V146" s="6"/>
      <c r="W146" s="45"/>
      <c r="X146" s="45"/>
      <c r="Y146" s="45"/>
      <c r="Z146" s="9"/>
      <c r="AA146" s="46"/>
      <c r="AB146" s="12"/>
      <c r="AC146" s="12"/>
      <c r="AD146" s="12"/>
      <c r="AE146" s="12"/>
      <c r="AF146" s="12"/>
      <c r="AG146" s="12"/>
      <c r="AH146" s="102">
        <v>0</v>
      </c>
      <c r="AI146" s="102">
        <f>VLOOKUP(C146,'462'!$A$96:$K$147,11,FALSE)/100</f>
        <v>1.202278E-2</v>
      </c>
      <c r="AJ146" s="92">
        <f t="shared" si="286"/>
        <v>-1.202278E-2</v>
      </c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2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2"/>
    </row>
    <row r="147" spans="1:61" x14ac:dyDescent="0.2">
      <c r="A147" s="65"/>
      <c r="B147" s="2"/>
      <c r="C147" s="50" t="s">
        <v>6977</v>
      </c>
      <c r="E147" s="1" t="s">
        <v>7209</v>
      </c>
      <c r="F147" s="1" t="s">
        <v>6978</v>
      </c>
      <c r="G147" s="1" t="s">
        <v>2</v>
      </c>
      <c r="H147" s="1" t="s">
        <v>6979</v>
      </c>
      <c r="I147" s="156">
        <v>1.2256</v>
      </c>
      <c r="J147" s="154">
        <v>42775</v>
      </c>
      <c r="K147" s="153" t="s">
        <v>6937</v>
      </c>
      <c r="L147" s="153" t="s">
        <v>6937</v>
      </c>
      <c r="M147" s="7"/>
      <c r="O147" s="156">
        <v>125.77500000000001</v>
      </c>
      <c r="P147" s="13">
        <v>6.9199999999999998E-2</v>
      </c>
      <c r="Q147" s="153">
        <v>763</v>
      </c>
      <c r="R147" s="155">
        <v>3.62</v>
      </c>
      <c r="S147" s="12"/>
      <c r="T147" s="12"/>
      <c r="U147" s="6"/>
      <c r="V147" s="6"/>
      <c r="W147" s="45"/>
      <c r="X147" s="45"/>
      <c r="Y147" s="45"/>
      <c r="Z147" s="9"/>
      <c r="AA147" s="46"/>
      <c r="AB147" s="12"/>
      <c r="AC147" s="12"/>
      <c r="AD147" s="12"/>
      <c r="AE147" s="12"/>
      <c r="AF147" s="12"/>
      <c r="AG147" s="12"/>
      <c r="AH147" s="102">
        <v>0</v>
      </c>
      <c r="AI147" s="102">
        <f>VLOOKUP(C147,'462'!$A$96:$K$147,11,FALSE)/100</f>
        <v>5.5419500000000003E-3</v>
      </c>
      <c r="AJ147" s="92">
        <f t="shared" si="286"/>
        <v>-5.5419500000000003E-3</v>
      </c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2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2"/>
    </row>
    <row r="148" spans="1:61" x14ac:dyDescent="0.2">
      <c r="A148" s="65"/>
      <c r="B148" s="2"/>
      <c r="C148" s="50" t="s">
        <v>6980</v>
      </c>
      <c r="E148" s="1" t="s">
        <v>1130</v>
      </c>
      <c r="F148" s="1" t="s">
        <v>6981</v>
      </c>
      <c r="G148" s="1" t="s">
        <v>259</v>
      </c>
      <c r="H148" s="1" t="s">
        <v>6890</v>
      </c>
      <c r="I148" s="156">
        <v>2.3809999999999998</v>
      </c>
      <c r="J148" s="154">
        <v>43084</v>
      </c>
      <c r="K148" s="153" t="s">
        <v>5410</v>
      </c>
      <c r="L148" s="153" t="s">
        <v>46</v>
      </c>
      <c r="M148" s="7"/>
      <c r="O148" s="156">
        <v>101.1065</v>
      </c>
      <c r="P148" s="13">
        <v>2.1299999999999999E-2</v>
      </c>
      <c r="Q148" s="153">
        <v>152</v>
      </c>
      <c r="R148" s="155">
        <v>4.33</v>
      </c>
      <c r="S148" s="12"/>
      <c r="T148" s="12"/>
      <c r="U148" s="6"/>
      <c r="V148" s="6"/>
      <c r="W148" s="45"/>
      <c r="X148" s="45"/>
      <c r="Y148" s="45"/>
      <c r="Z148" s="9"/>
      <c r="AA148" s="46"/>
      <c r="AB148" s="12"/>
      <c r="AC148" s="12"/>
      <c r="AD148" s="12"/>
      <c r="AE148" s="12"/>
      <c r="AF148" s="12"/>
      <c r="AG148" s="12"/>
      <c r="AH148" s="102">
        <v>0</v>
      </c>
      <c r="AI148" s="102">
        <f>VLOOKUP(C148,'462'!$A$96:$K$147,11,FALSE)/100</f>
        <v>5.9698300000000006E-3</v>
      </c>
      <c r="AJ148" s="92">
        <f t="shared" si="286"/>
        <v>-5.9698300000000006E-3</v>
      </c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2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2"/>
    </row>
    <row r="149" spans="1:61" x14ac:dyDescent="0.2">
      <c r="A149" s="65"/>
      <c r="B149" s="2"/>
      <c r="C149" s="50" t="s">
        <v>6992</v>
      </c>
      <c r="E149" s="1" t="s">
        <v>1212</v>
      </c>
      <c r="F149" s="1" t="s">
        <v>6993</v>
      </c>
      <c r="G149" s="1" t="s">
        <v>259</v>
      </c>
      <c r="H149" s="1" t="s">
        <v>6953</v>
      </c>
      <c r="I149" s="156">
        <v>9.25</v>
      </c>
      <c r="J149" s="154">
        <v>43963</v>
      </c>
      <c r="K149" s="153" t="s">
        <v>6937</v>
      </c>
      <c r="L149" s="153" t="s">
        <v>49</v>
      </c>
      <c r="M149" s="7"/>
      <c r="O149" s="156">
        <v>109.5</v>
      </c>
      <c r="P149" s="13">
        <v>6.7099999999999993E-2</v>
      </c>
      <c r="Q149" s="153">
        <v>610</v>
      </c>
      <c r="R149" s="155">
        <v>3.3</v>
      </c>
      <c r="S149" s="12"/>
      <c r="T149" s="12"/>
      <c r="U149" s="6"/>
      <c r="V149" s="6"/>
      <c r="W149" s="45"/>
      <c r="X149" s="45"/>
      <c r="Y149" s="45"/>
      <c r="Z149" s="9"/>
      <c r="AA149" s="46"/>
      <c r="AB149" s="12"/>
      <c r="AC149" s="12"/>
      <c r="AD149" s="12"/>
      <c r="AE149" s="12"/>
      <c r="AF149" s="12"/>
      <c r="AG149" s="12"/>
      <c r="AH149" s="102">
        <v>0</v>
      </c>
      <c r="AI149" s="102">
        <f>VLOOKUP(C149,'462'!$A$96:$K$147,11,FALSE)/100</f>
        <v>6.1067600000000001E-3</v>
      </c>
      <c r="AJ149" s="92">
        <f t="shared" si="286"/>
        <v>-6.1067600000000001E-3</v>
      </c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2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2"/>
    </row>
    <row r="150" spans="1:61" x14ac:dyDescent="0.2">
      <c r="A150" s="65"/>
      <c r="B150" s="2"/>
      <c r="C150" s="50" t="s">
        <v>7013</v>
      </c>
      <c r="E150" s="1" t="s">
        <v>7210</v>
      </c>
      <c r="F150" s="1" t="s">
        <v>7014</v>
      </c>
      <c r="G150" s="1" t="s">
        <v>259</v>
      </c>
      <c r="H150" s="1" t="s">
        <v>7016</v>
      </c>
      <c r="I150" s="156">
        <v>5.7</v>
      </c>
      <c r="J150" s="154">
        <v>51410</v>
      </c>
      <c r="K150" s="153" t="s">
        <v>7015</v>
      </c>
      <c r="L150" s="153" t="s">
        <v>5413</v>
      </c>
      <c r="M150" s="7"/>
      <c r="O150" s="156">
        <v>106.6379</v>
      </c>
      <c r="P150" s="13">
        <v>5.2400000000000002E-2</v>
      </c>
      <c r="Q150" s="153">
        <v>248</v>
      </c>
      <c r="R150" s="155">
        <v>14.16</v>
      </c>
      <c r="S150" s="12"/>
      <c r="T150" s="12"/>
      <c r="U150" s="6"/>
      <c r="V150" s="6"/>
      <c r="W150" s="45"/>
      <c r="X150" s="45"/>
      <c r="Y150" s="45"/>
      <c r="Z150" s="9"/>
      <c r="AA150" s="46"/>
      <c r="AB150" s="12"/>
      <c r="AC150" s="12"/>
      <c r="AD150" s="12"/>
      <c r="AE150" s="12"/>
      <c r="AF150" s="12"/>
      <c r="AG150" s="12"/>
      <c r="AH150" s="102">
        <v>0</v>
      </c>
      <c r="AI150" s="102">
        <f>VLOOKUP(C150,'462'!$A$96:$K$147,11,FALSE)/100</f>
        <v>5.22698E-3</v>
      </c>
      <c r="AJ150" s="92">
        <f t="shared" si="286"/>
        <v>-5.22698E-3</v>
      </c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2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2"/>
    </row>
    <row r="151" spans="1:61" x14ac:dyDescent="0.2">
      <c r="A151" s="65"/>
      <c r="B151" s="2"/>
      <c r="C151" s="50" t="s">
        <v>7010</v>
      </c>
      <c r="E151" s="1" t="s">
        <v>7011</v>
      </c>
      <c r="F151" s="1" t="s">
        <v>7012</v>
      </c>
      <c r="G151" s="1" t="s">
        <v>259</v>
      </c>
      <c r="H151" s="1" t="s">
        <v>6890</v>
      </c>
      <c r="I151" s="156">
        <v>0</v>
      </c>
      <c r="J151" s="154">
        <v>43916</v>
      </c>
      <c r="K151" s="153" t="s">
        <v>41</v>
      </c>
      <c r="L151" s="153" t="s">
        <v>48</v>
      </c>
      <c r="M151" s="7"/>
      <c r="O151" s="156">
        <v>100.3125</v>
      </c>
      <c r="P151" s="13">
        <v>4.2000000000000003E-2</v>
      </c>
      <c r="Q151" s="153">
        <v>0</v>
      </c>
      <c r="R151" s="155">
        <v>0.25</v>
      </c>
      <c r="S151" s="12"/>
      <c r="T151" s="12"/>
      <c r="U151" s="6"/>
      <c r="V151" s="6"/>
      <c r="W151" s="45"/>
      <c r="X151" s="45"/>
      <c r="Y151" s="45"/>
      <c r="Z151" s="9"/>
      <c r="AA151" s="46"/>
      <c r="AB151" s="12"/>
      <c r="AC151" s="12"/>
      <c r="AD151" s="12"/>
      <c r="AE151" s="12"/>
      <c r="AF151" s="12"/>
      <c r="AG151" s="12"/>
      <c r="AH151" s="102">
        <v>0</v>
      </c>
      <c r="AI151" s="102">
        <f>VLOOKUP(C151,'462'!$A$96:$K$147,11,FALSE)/100</f>
        <v>4.8989899999999998E-3</v>
      </c>
      <c r="AJ151" s="92">
        <f t="shared" si="286"/>
        <v>-4.8989899999999998E-3</v>
      </c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2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2"/>
    </row>
    <row r="152" spans="1:61" x14ac:dyDescent="0.2">
      <c r="A152" s="65"/>
      <c r="B152" s="2"/>
      <c r="C152" s="50" t="s">
        <v>7033</v>
      </c>
      <c r="E152" s="1" t="s">
        <v>7034</v>
      </c>
      <c r="F152" s="1" t="s">
        <v>7035</v>
      </c>
      <c r="G152" s="1" t="s">
        <v>259</v>
      </c>
      <c r="H152" s="1" t="s">
        <v>6890</v>
      </c>
      <c r="I152" s="156">
        <v>4.5</v>
      </c>
      <c r="J152" s="154">
        <v>46898</v>
      </c>
      <c r="K152" s="153" t="s">
        <v>6887</v>
      </c>
      <c r="L152" s="153" t="s">
        <v>7036</v>
      </c>
      <c r="M152" s="7"/>
      <c r="O152" s="156">
        <v>107.25</v>
      </c>
      <c r="P152" s="13">
        <v>2.1600000000000001E-2</v>
      </c>
      <c r="Q152" s="153">
        <v>103</v>
      </c>
      <c r="R152" s="155">
        <v>2.7</v>
      </c>
      <c r="S152" s="12"/>
      <c r="T152" s="12"/>
      <c r="U152" s="6"/>
      <c r="V152" s="6"/>
      <c r="W152" s="45"/>
      <c r="X152" s="45"/>
      <c r="Y152" s="45"/>
      <c r="Z152" s="9"/>
      <c r="AA152" s="46"/>
      <c r="AB152" s="12"/>
      <c r="AC152" s="12"/>
      <c r="AD152" s="12"/>
      <c r="AE152" s="12"/>
      <c r="AF152" s="12"/>
      <c r="AG152" s="12"/>
      <c r="AH152" s="102">
        <v>0</v>
      </c>
      <c r="AI152" s="102">
        <f>VLOOKUP(C152,'462'!$A$96:$K$147,11,FALSE)/100</f>
        <v>3.663566E-2</v>
      </c>
      <c r="AJ152" s="92">
        <f t="shared" si="286"/>
        <v>-3.663566E-2</v>
      </c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2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2"/>
    </row>
    <row r="153" spans="1:61" x14ac:dyDescent="0.2">
      <c r="A153" s="65"/>
      <c r="B153" s="2"/>
      <c r="C153" s="50" t="s">
        <v>7044</v>
      </c>
      <c r="E153" s="1" t="s">
        <v>7034</v>
      </c>
      <c r="F153" s="1" t="s">
        <v>7045</v>
      </c>
      <c r="G153" s="1" t="s">
        <v>259</v>
      </c>
      <c r="H153" s="1" t="s">
        <v>6890</v>
      </c>
      <c r="I153" s="156">
        <v>4</v>
      </c>
      <c r="J153" s="154">
        <v>52376</v>
      </c>
      <c r="K153" s="153" t="s">
        <v>6887</v>
      </c>
      <c r="L153" s="153" t="s">
        <v>7036</v>
      </c>
      <c r="M153" s="7"/>
      <c r="O153" s="156">
        <v>107.0468</v>
      </c>
      <c r="P153" s="13">
        <v>2.63E-2</v>
      </c>
      <c r="Q153" s="153">
        <v>27</v>
      </c>
      <c r="R153" s="155">
        <v>4.0999999999999996</v>
      </c>
      <c r="S153" s="12"/>
      <c r="T153" s="12"/>
      <c r="U153" s="6"/>
      <c r="V153" s="6"/>
      <c r="W153" s="45"/>
      <c r="X153" s="45"/>
      <c r="Y153" s="45"/>
      <c r="Z153" s="9"/>
      <c r="AA153" s="46"/>
      <c r="AB153" s="12"/>
      <c r="AC153" s="12"/>
      <c r="AD153" s="12"/>
      <c r="AE153" s="12"/>
      <c r="AF153" s="12"/>
      <c r="AG153" s="12"/>
      <c r="AH153" s="102">
        <v>0</v>
      </c>
      <c r="AI153" s="102">
        <f>VLOOKUP(C153,'462'!$A$96:$K$147,11,FALSE)/100</f>
        <v>3.6566250000000002E-2</v>
      </c>
      <c r="AJ153" s="92">
        <f t="shared" si="286"/>
        <v>-3.6566250000000002E-2</v>
      </c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2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2"/>
    </row>
    <row r="154" spans="1:61" x14ac:dyDescent="0.2">
      <c r="A154" s="65"/>
      <c r="B154" s="2"/>
      <c r="C154" s="50" t="s">
        <v>7042</v>
      </c>
      <c r="E154" s="1" t="s">
        <v>7034</v>
      </c>
      <c r="F154" s="1" t="s">
        <v>7043</v>
      </c>
      <c r="G154" s="1" t="s">
        <v>259</v>
      </c>
      <c r="H154" s="1" t="s">
        <v>6890</v>
      </c>
      <c r="I154" s="156">
        <v>3.5</v>
      </c>
      <c r="J154" s="154">
        <v>52376</v>
      </c>
      <c r="K154" s="153" t="s">
        <v>6887</v>
      </c>
      <c r="L154" s="153" t="s">
        <v>7036</v>
      </c>
      <c r="M154" s="7"/>
      <c r="O154" s="156">
        <v>106.5312</v>
      </c>
      <c r="P154" s="13">
        <v>2.4399999999999998E-2</v>
      </c>
      <c r="Q154" s="153">
        <v>4</v>
      </c>
      <c r="R154" s="155">
        <v>5.2</v>
      </c>
      <c r="S154" s="12"/>
      <c r="T154" s="12"/>
      <c r="U154" s="6"/>
      <c r="V154" s="6"/>
      <c r="W154" s="45"/>
      <c r="X154" s="45"/>
      <c r="Y154" s="45"/>
      <c r="Z154" s="9"/>
      <c r="AA154" s="46"/>
      <c r="AB154" s="12"/>
      <c r="AC154" s="12"/>
      <c r="AD154" s="12"/>
      <c r="AE154" s="12"/>
      <c r="AF154" s="12"/>
      <c r="AG154" s="12"/>
      <c r="AH154" s="102">
        <v>0</v>
      </c>
      <c r="AI154" s="102">
        <f>VLOOKUP(C154,'462'!$A$96:$K$147,11,FALSE)/100</f>
        <v>3.6390119999999998E-2</v>
      </c>
      <c r="AJ154" s="92">
        <f t="shared" si="286"/>
        <v>-3.6390119999999998E-2</v>
      </c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2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2"/>
    </row>
    <row r="155" spans="1:61" x14ac:dyDescent="0.2">
      <c r="A155" s="65"/>
      <c r="B155" s="2"/>
      <c r="C155" s="50" t="s">
        <v>7040</v>
      </c>
      <c r="E155" s="1" t="s">
        <v>7034</v>
      </c>
      <c r="F155" s="1" t="s">
        <v>7041</v>
      </c>
      <c r="G155" s="1" t="s">
        <v>259</v>
      </c>
      <c r="H155" s="1" t="s">
        <v>6890</v>
      </c>
      <c r="I155" s="156">
        <v>3</v>
      </c>
      <c r="J155" s="154">
        <v>52376</v>
      </c>
      <c r="K155" s="153" t="s">
        <v>6887</v>
      </c>
      <c r="L155" s="153" t="s">
        <v>7036</v>
      </c>
      <c r="M155" s="7"/>
      <c r="O155" s="156">
        <v>104.57810000000001</v>
      </c>
      <c r="P155" s="13">
        <v>2.3399999999999997E-2</v>
      </c>
      <c r="Q155" s="153">
        <v>0</v>
      </c>
      <c r="R155" s="155">
        <v>5.6</v>
      </c>
      <c r="S155" s="12"/>
      <c r="T155" s="12"/>
      <c r="U155" s="6"/>
      <c r="V155" s="6"/>
      <c r="W155" s="45"/>
      <c r="X155" s="45"/>
      <c r="Y155" s="45"/>
      <c r="Z155" s="9"/>
      <c r="AA155" s="46"/>
      <c r="AB155" s="12"/>
      <c r="AC155" s="12"/>
      <c r="AD155" s="12"/>
      <c r="AE155" s="12"/>
      <c r="AF155" s="12"/>
      <c r="AG155" s="12"/>
      <c r="AH155" s="102">
        <v>0</v>
      </c>
      <c r="AI155" s="102">
        <f>VLOOKUP(C155,'462'!$A$96:$K$147,11,FALSE)/100</f>
        <v>3.5722959999999998E-2</v>
      </c>
      <c r="AJ155" s="92">
        <f t="shared" si="286"/>
        <v>-3.5722959999999998E-2</v>
      </c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2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2"/>
    </row>
    <row r="156" spans="1:61" x14ac:dyDescent="0.2">
      <c r="A156" s="65"/>
      <c r="B156" s="2"/>
      <c r="C156" s="50" t="s">
        <v>6957</v>
      </c>
      <c r="E156" s="1" t="s">
        <v>7211</v>
      </c>
      <c r="F156" s="1" t="s">
        <v>6958</v>
      </c>
      <c r="G156" s="1" t="s">
        <v>259</v>
      </c>
      <c r="H156" s="1" t="s">
        <v>6953</v>
      </c>
      <c r="I156" s="156">
        <v>4.5</v>
      </c>
      <c r="J156" s="154">
        <v>44586</v>
      </c>
      <c r="K156" s="153" t="s">
        <v>5411</v>
      </c>
      <c r="L156" s="153" t="s">
        <v>6937</v>
      </c>
      <c r="M156" s="7"/>
      <c r="O156" s="156">
        <v>110.72929999999999</v>
      </c>
      <c r="P156" s="13">
        <v>3.0899999999999997E-2</v>
      </c>
      <c r="Q156" s="153">
        <v>172</v>
      </c>
      <c r="R156" s="155">
        <v>7.21</v>
      </c>
      <c r="S156" s="12"/>
      <c r="T156" s="12"/>
      <c r="U156" s="6"/>
      <c r="V156" s="6"/>
      <c r="W156" s="45"/>
      <c r="X156" s="45"/>
      <c r="Y156" s="45"/>
      <c r="Z156" s="9"/>
      <c r="AA156" s="46"/>
      <c r="AB156" s="12"/>
      <c r="AC156" s="12"/>
      <c r="AD156" s="12"/>
      <c r="AE156" s="12"/>
      <c r="AF156" s="12"/>
      <c r="AG156" s="12"/>
      <c r="AH156" s="102">
        <v>0</v>
      </c>
      <c r="AI156" s="102">
        <f>VLOOKUP(C156,'462'!$A$96:$K$147,11,FALSE)/100</f>
        <v>5.4620100000000006E-3</v>
      </c>
      <c r="AJ156" s="92">
        <f t="shared" si="286"/>
        <v>-5.4620100000000006E-3</v>
      </c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2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2"/>
    </row>
    <row r="157" spans="1:61" x14ac:dyDescent="0.2">
      <c r="A157" s="65"/>
      <c r="B157" s="2"/>
      <c r="C157" s="50" t="s">
        <v>7057</v>
      </c>
      <c r="E157" s="1" t="s">
        <v>2440</v>
      </c>
      <c r="F157" s="1" t="s">
        <v>7058</v>
      </c>
      <c r="G157" s="1" t="s">
        <v>259</v>
      </c>
      <c r="H157" s="1" t="s">
        <v>6890</v>
      </c>
      <c r="I157" s="156">
        <v>8.1120000000000001</v>
      </c>
      <c r="J157" s="154">
        <v>42050</v>
      </c>
      <c r="K157" s="153" t="s">
        <v>38</v>
      </c>
      <c r="L157" s="153" t="s">
        <v>6937</v>
      </c>
      <c r="M157" s="7"/>
      <c r="O157" s="156">
        <v>106.4747</v>
      </c>
      <c r="P157" s="13">
        <v>4.3499999999999997E-2</v>
      </c>
      <c r="Q157" s="153">
        <v>409</v>
      </c>
      <c r="R157" s="155">
        <v>1.67</v>
      </c>
      <c r="S157" s="12"/>
      <c r="T157" s="12"/>
      <c r="U157" s="6"/>
      <c r="V157" s="6"/>
      <c r="W157" s="45"/>
      <c r="X157" s="45"/>
      <c r="Y157" s="45"/>
      <c r="Z157" s="9"/>
      <c r="AA157" s="46"/>
      <c r="AB157" s="12"/>
      <c r="AC157" s="12"/>
      <c r="AD157" s="12"/>
      <c r="AE157" s="12"/>
      <c r="AF157" s="12"/>
      <c r="AG157" s="12"/>
      <c r="AH157" s="102">
        <v>0</v>
      </c>
      <c r="AI157" s="102">
        <f>VLOOKUP(C157,'462'!$A$96:$K$147,11,FALSE)/100</f>
        <v>4.17074E-3</v>
      </c>
      <c r="AJ157" s="92">
        <f t="shared" si="286"/>
        <v>-4.17074E-3</v>
      </c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2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2"/>
    </row>
    <row r="158" spans="1:61" x14ac:dyDescent="0.2">
      <c r="A158" s="65"/>
      <c r="B158" s="2"/>
      <c r="C158" s="50" t="s">
        <v>7063</v>
      </c>
      <c r="E158" s="1" t="s">
        <v>7064</v>
      </c>
      <c r="F158" s="1" t="s">
        <v>7065</v>
      </c>
      <c r="G158" s="1" t="s">
        <v>259</v>
      </c>
      <c r="H158" s="1" t="s">
        <v>6890</v>
      </c>
      <c r="I158" s="156">
        <v>0</v>
      </c>
      <c r="J158" s="154">
        <v>43922</v>
      </c>
      <c r="K158" s="153" t="s">
        <v>38</v>
      </c>
      <c r="L158" s="153" t="s">
        <v>46</v>
      </c>
      <c r="M158" s="7"/>
      <c r="O158" s="156">
        <v>100.875</v>
      </c>
      <c r="P158" s="13">
        <v>4.0999999999999995E-2</v>
      </c>
      <c r="Q158" s="153">
        <v>0</v>
      </c>
      <c r="R158" s="155">
        <v>0.25</v>
      </c>
      <c r="S158" s="12"/>
      <c r="T158" s="12"/>
      <c r="U158" s="6"/>
      <c r="V158" s="6"/>
      <c r="W158" s="45"/>
      <c r="X158" s="45"/>
      <c r="Y158" s="45"/>
      <c r="Z158" s="9"/>
      <c r="AA158" s="46"/>
      <c r="AB158" s="12"/>
      <c r="AC158" s="12"/>
      <c r="AD158" s="12"/>
      <c r="AE158" s="12"/>
      <c r="AF158" s="12"/>
      <c r="AG158" s="12"/>
      <c r="AH158" s="102">
        <v>0</v>
      </c>
      <c r="AI158" s="102">
        <f>VLOOKUP(C158,'462'!$A$96:$K$147,11,FALSE)/100</f>
        <v>4.9225700000000002E-3</v>
      </c>
      <c r="AJ158" s="92">
        <f t="shared" si="286"/>
        <v>-4.9225700000000002E-3</v>
      </c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2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2"/>
    </row>
    <row r="159" spans="1:61" x14ac:dyDescent="0.2">
      <c r="A159" s="65"/>
      <c r="B159" s="2"/>
      <c r="C159" s="50" t="s">
        <v>7068</v>
      </c>
      <c r="E159" s="1" t="s">
        <v>7212</v>
      </c>
      <c r="F159" s="1" t="s">
        <v>7069</v>
      </c>
      <c r="G159" s="1" t="s">
        <v>259</v>
      </c>
      <c r="H159" s="1" t="s">
        <v>6953</v>
      </c>
      <c r="I159" s="156">
        <v>9.5</v>
      </c>
      <c r="J159" s="154">
        <v>43810</v>
      </c>
      <c r="K159" s="153" t="s">
        <v>41</v>
      </c>
      <c r="L159" s="153" t="s">
        <v>6937</v>
      </c>
      <c r="M159" s="7"/>
      <c r="O159" s="156">
        <v>60</v>
      </c>
      <c r="P159" s="13">
        <v>0.22190000000000001</v>
      </c>
      <c r="Q159" s="153">
        <v>1292</v>
      </c>
      <c r="R159" s="155">
        <v>3.8</v>
      </c>
      <c r="S159" s="12"/>
      <c r="T159" s="12"/>
      <c r="U159" s="6"/>
      <c r="V159" s="6"/>
      <c r="W159" s="45"/>
      <c r="X159" s="45"/>
      <c r="Y159" s="45"/>
      <c r="Z159" s="9"/>
      <c r="AA159" s="46"/>
      <c r="AB159" s="12"/>
      <c r="AC159" s="12"/>
      <c r="AD159" s="12"/>
      <c r="AE159" s="12"/>
      <c r="AF159" s="12"/>
      <c r="AG159" s="12"/>
      <c r="AH159" s="102">
        <v>0</v>
      </c>
      <c r="AI159" s="102">
        <f>VLOOKUP(C159,'462'!$A$96:$K$147,11,FALSE)/100</f>
        <v>3.85418E-3</v>
      </c>
      <c r="AJ159" s="92">
        <f t="shared" si="286"/>
        <v>-3.85418E-3</v>
      </c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2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2"/>
    </row>
    <row r="160" spans="1:61" x14ac:dyDescent="0.2">
      <c r="A160" s="65"/>
      <c r="B160" s="2"/>
      <c r="C160" s="50" t="s">
        <v>7070</v>
      </c>
      <c r="E160" s="1" t="s">
        <v>127</v>
      </c>
      <c r="F160" s="1" t="s">
        <v>7071</v>
      </c>
      <c r="G160" s="1" t="s">
        <v>259</v>
      </c>
      <c r="H160" s="1" t="s">
        <v>6890</v>
      </c>
      <c r="I160" s="156">
        <v>7.25</v>
      </c>
      <c r="J160" s="154">
        <v>44119</v>
      </c>
      <c r="K160" s="153" t="s">
        <v>42</v>
      </c>
      <c r="L160" s="153" t="s">
        <v>50</v>
      </c>
      <c r="M160" s="7"/>
      <c r="O160" s="156">
        <v>111.75</v>
      </c>
      <c r="P160" s="13">
        <v>4.2800000000000005E-2</v>
      </c>
      <c r="Q160" s="153">
        <v>380</v>
      </c>
      <c r="R160" s="155">
        <v>3.2</v>
      </c>
      <c r="S160" s="12"/>
      <c r="T160" s="12"/>
      <c r="U160" s="6"/>
      <c r="V160" s="6"/>
      <c r="W160" s="45"/>
      <c r="X160" s="45"/>
      <c r="Y160" s="45"/>
      <c r="Z160" s="9"/>
      <c r="AA160" s="46"/>
      <c r="AB160" s="12"/>
      <c r="AC160" s="12"/>
      <c r="AD160" s="12"/>
      <c r="AE160" s="12"/>
      <c r="AF160" s="12"/>
      <c r="AG160" s="12"/>
      <c r="AH160" s="102">
        <v>0</v>
      </c>
      <c r="AI160" s="102">
        <f>VLOOKUP(C160,'462'!$A$96:$K$147,11,FALSE)/100</f>
        <v>6.0158800000000004E-3</v>
      </c>
      <c r="AJ160" s="92">
        <f t="shared" si="286"/>
        <v>-6.0158800000000004E-3</v>
      </c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2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2"/>
    </row>
    <row r="161" spans="1:61" x14ac:dyDescent="0.2">
      <c r="A161" s="65"/>
      <c r="B161" s="2"/>
      <c r="C161" s="50" t="s">
        <v>7072</v>
      </c>
      <c r="E161" s="1" t="s">
        <v>2586</v>
      </c>
      <c r="F161" s="1" t="s">
        <v>7073</v>
      </c>
      <c r="G161" s="1" t="s">
        <v>259</v>
      </c>
      <c r="H161" s="1" t="s">
        <v>7030</v>
      </c>
      <c r="I161" s="156">
        <v>9.75</v>
      </c>
      <c r="J161" s="154">
        <v>43023</v>
      </c>
      <c r="K161" s="153" t="s">
        <v>6931</v>
      </c>
      <c r="L161" s="153" t="s">
        <v>50</v>
      </c>
      <c r="M161" s="7"/>
      <c r="O161" s="156">
        <v>105.5</v>
      </c>
      <c r="P161" s="13">
        <v>7.9000000000000001E-2</v>
      </c>
      <c r="Q161" s="153">
        <v>773</v>
      </c>
      <c r="R161" s="155">
        <v>2.9</v>
      </c>
      <c r="S161" s="12"/>
      <c r="T161" s="12"/>
      <c r="U161" s="6"/>
      <c r="V161" s="6"/>
      <c r="W161" s="45"/>
      <c r="X161" s="45"/>
      <c r="Y161" s="45"/>
      <c r="Z161" s="9"/>
      <c r="AA161" s="46"/>
      <c r="AB161" s="12"/>
      <c r="AC161" s="12"/>
      <c r="AD161" s="12"/>
      <c r="AE161" s="12"/>
      <c r="AF161" s="12"/>
      <c r="AG161" s="12"/>
      <c r="AH161" s="102">
        <v>0</v>
      </c>
      <c r="AI161" s="102">
        <f>VLOOKUP(C161,'462'!$A$96:$K$147,11,FALSE)/100</f>
        <v>4.1355300000000001E-3</v>
      </c>
      <c r="AJ161" s="92">
        <f t="shared" si="286"/>
        <v>-4.1355300000000001E-3</v>
      </c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2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2"/>
    </row>
    <row r="162" spans="1:61" x14ac:dyDescent="0.2">
      <c r="A162" s="65"/>
      <c r="B162" s="2"/>
      <c r="C162" s="50" t="s">
        <v>7074</v>
      </c>
      <c r="E162" s="1" t="s">
        <v>7213</v>
      </c>
      <c r="F162" s="1" t="s">
        <v>7075</v>
      </c>
      <c r="G162" s="1" t="s">
        <v>259</v>
      </c>
      <c r="H162" s="1" t="s">
        <v>6897</v>
      </c>
      <c r="I162" s="156">
        <v>4.6100000000000003</v>
      </c>
      <c r="J162" s="154">
        <v>54786</v>
      </c>
      <c r="K162" s="153" t="s">
        <v>5411</v>
      </c>
      <c r="L162" s="153" t="s">
        <v>5416</v>
      </c>
      <c r="M162" s="7"/>
      <c r="O162" s="156">
        <v>99.701400000000007</v>
      </c>
      <c r="P162" s="13">
        <v>6.5199999999999994E-2</v>
      </c>
      <c r="Q162" s="153">
        <v>0</v>
      </c>
      <c r="R162" s="155">
        <v>0.1</v>
      </c>
      <c r="S162" s="12"/>
      <c r="T162" s="12"/>
      <c r="U162" s="6"/>
      <c r="V162" s="6"/>
      <c r="W162" s="45"/>
      <c r="X162" s="45"/>
      <c r="Y162" s="45"/>
      <c r="Z162" s="9"/>
      <c r="AA162" s="46"/>
      <c r="AB162" s="12"/>
      <c r="AC162" s="12"/>
      <c r="AD162" s="12"/>
      <c r="AE162" s="12"/>
      <c r="AF162" s="12"/>
      <c r="AG162" s="12"/>
      <c r="AH162" s="102">
        <v>0</v>
      </c>
      <c r="AI162" s="102">
        <f>VLOOKUP(C162,'462'!$A$96:$K$147,11,FALSE)/100</f>
        <v>7.4141900000000002E-3</v>
      </c>
      <c r="AJ162" s="92">
        <f t="shared" si="286"/>
        <v>-7.4141900000000002E-3</v>
      </c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2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2"/>
    </row>
    <row r="163" spans="1:61" x14ac:dyDescent="0.2">
      <c r="A163" s="65"/>
      <c r="B163" s="2"/>
      <c r="C163" s="50" t="s">
        <v>7078</v>
      </c>
      <c r="E163" s="1" t="s">
        <v>150</v>
      </c>
      <c r="F163" s="1" t="s">
        <v>7079</v>
      </c>
      <c r="G163" s="1" t="s">
        <v>259</v>
      </c>
      <c r="H163" s="1" t="s">
        <v>6890</v>
      </c>
      <c r="I163" s="156">
        <v>8</v>
      </c>
      <c r="J163" s="154">
        <v>43115</v>
      </c>
      <c r="K163" s="153" t="s">
        <v>39</v>
      </c>
      <c r="L163" s="153" t="s">
        <v>5414</v>
      </c>
      <c r="M163" s="7"/>
      <c r="O163" s="156">
        <v>107</v>
      </c>
      <c r="P163" s="13">
        <v>3.49E-2</v>
      </c>
      <c r="Q163" s="153">
        <v>288</v>
      </c>
      <c r="R163" s="155">
        <v>0.6</v>
      </c>
      <c r="S163" s="12"/>
      <c r="T163" s="12"/>
      <c r="U163" s="6"/>
      <c r="V163" s="6"/>
      <c r="W163" s="45"/>
      <c r="X163" s="45"/>
      <c r="Y163" s="45"/>
      <c r="Z163" s="9"/>
      <c r="AA163" s="46"/>
      <c r="AB163" s="12"/>
      <c r="AC163" s="12"/>
      <c r="AD163" s="12"/>
      <c r="AE163" s="12"/>
      <c r="AF163" s="12"/>
      <c r="AG163" s="12"/>
      <c r="AH163" s="102">
        <v>0</v>
      </c>
      <c r="AI163" s="102">
        <f>VLOOKUP(C163,'462'!$A$96:$K$147,11,FALSE)/100</f>
        <v>5.8700599999999999E-3</v>
      </c>
      <c r="AJ163" s="92">
        <f t="shared" si="286"/>
        <v>-5.8700599999999999E-3</v>
      </c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2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2"/>
    </row>
    <row r="164" spans="1:61" x14ac:dyDescent="0.2">
      <c r="A164" s="65"/>
      <c r="B164" s="2"/>
      <c r="C164" s="50" t="s">
        <v>7087</v>
      </c>
      <c r="E164" s="1" t="s">
        <v>7214</v>
      </c>
      <c r="F164" s="1" t="s">
        <v>7088</v>
      </c>
      <c r="G164" s="1" t="s">
        <v>259</v>
      </c>
      <c r="H164" s="1" t="s">
        <v>6890</v>
      </c>
      <c r="I164" s="156">
        <v>7.9</v>
      </c>
      <c r="J164" s="154">
        <v>54542</v>
      </c>
      <c r="K164" s="153" t="s">
        <v>37</v>
      </c>
      <c r="L164" s="153" t="s">
        <v>5415</v>
      </c>
      <c r="M164" s="7"/>
      <c r="O164" s="156">
        <v>116.3164</v>
      </c>
      <c r="P164" s="13">
        <v>4.2099999999999999E-2</v>
      </c>
      <c r="Q164" s="153">
        <v>359</v>
      </c>
      <c r="R164" s="155">
        <v>4.2</v>
      </c>
      <c r="S164" s="12"/>
      <c r="T164" s="12"/>
      <c r="U164" s="6"/>
      <c r="V164" s="6"/>
      <c r="W164" s="45"/>
      <c r="X164" s="45"/>
      <c r="Y164" s="45"/>
      <c r="Z164" s="9"/>
      <c r="AA164" s="46"/>
      <c r="AB164" s="12"/>
      <c r="AC164" s="12"/>
      <c r="AD164" s="12"/>
      <c r="AE164" s="12"/>
      <c r="AF164" s="12"/>
      <c r="AG164" s="12"/>
      <c r="AH164" s="102">
        <v>0</v>
      </c>
      <c r="AI164" s="102">
        <f>VLOOKUP(C164,'462'!$A$96:$K$147,11,FALSE)/100</f>
        <v>9.6511800000000005E-3</v>
      </c>
      <c r="AJ164" s="92">
        <f t="shared" si="286"/>
        <v>-9.6511800000000005E-3</v>
      </c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2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2"/>
    </row>
    <row r="165" spans="1:61" x14ac:dyDescent="0.2">
      <c r="A165" s="65"/>
      <c r="B165" s="2"/>
      <c r="C165" s="50" t="s">
        <v>7096</v>
      </c>
      <c r="E165" s="1" t="s">
        <v>7215</v>
      </c>
      <c r="F165" s="1" t="s">
        <v>7097</v>
      </c>
      <c r="G165" s="1" t="s">
        <v>259</v>
      </c>
      <c r="H165" s="1" t="s">
        <v>6890</v>
      </c>
      <c r="I165" s="156">
        <v>8.75</v>
      </c>
      <c r="J165" s="154">
        <v>43647</v>
      </c>
      <c r="K165" s="153" t="s">
        <v>5411</v>
      </c>
      <c r="L165" s="153" t="s">
        <v>7098</v>
      </c>
      <c r="M165" s="7"/>
      <c r="O165" s="156">
        <v>136.25880000000001</v>
      </c>
      <c r="P165" s="13">
        <v>2.3900000000000001E-2</v>
      </c>
      <c r="Q165" s="153">
        <v>158</v>
      </c>
      <c r="R165" s="155">
        <v>4.9400000000000004</v>
      </c>
      <c r="S165" s="12"/>
      <c r="T165" s="12"/>
      <c r="U165" s="6"/>
      <c r="V165" s="6"/>
      <c r="W165" s="45"/>
      <c r="X165" s="45"/>
      <c r="Y165" s="45"/>
      <c r="Z165" s="9"/>
      <c r="AA165" s="46"/>
      <c r="AB165" s="12"/>
      <c r="AC165" s="12"/>
      <c r="AD165" s="12"/>
      <c r="AE165" s="12"/>
      <c r="AF165" s="12"/>
      <c r="AG165" s="12"/>
      <c r="AH165" s="102">
        <v>0</v>
      </c>
      <c r="AI165" s="102">
        <f>VLOOKUP(C165,'462'!$A$96:$K$147,11,FALSE)/100</f>
        <v>6.1124299999999994E-3</v>
      </c>
      <c r="AJ165" s="92">
        <f t="shared" si="286"/>
        <v>-6.1124299999999994E-3</v>
      </c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2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2"/>
    </row>
    <row r="166" spans="1:61" x14ac:dyDescent="0.2">
      <c r="A166" s="65"/>
      <c r="B166" s="2"/>
      <c r="C166" s="50" t="s">
        <v>7099</v>
      </c>
      <c r="E166" s="1" t="s">
        <v>7216</v>
      </c>
      <c r="F166" s="1" t="s">
        <v>7100</v>
      </c>
      <c r="G166" s="1" t="s">
        <v>259</v>
      </c>
      <c r="H166" s="1" t="s">
        <v>6890</v>
      </c>
      <c r="I166" s="156">
        <v>3.875</v>
      </c>
      <c r="J166" s="154">
        <v>44576</v>
      </c>
      <c r="K166" s="153" t="s">
        <v>5410</v>
      </c>
      <c r="L166" s="153" t="s">
        <v>5415</v>
      </c>
      <c r="M166" s="7"/>
      <c r="O166" s="156">
        <v>107.1225</v>
      </c>
      <c r="P166" s="13">
        <v>2.9100000000000001E-2</v>
      </c>
      <c r="Q166" s="153">
        <v>155</v>
      </c>
      <c r="R166" s="155">
        <v>7.5</v>
      </c>
      <c r="S166" s="12"/>
      <c r="T166" s="12"/>
      <c r="U166" s="6"/>
      <c r="V166" s="6"/>
      <c r="W166" s="45"/>
      <c r="X166" s="45"/>
      <c r="Y166" s="45"/>
      <c r="Z166" s="9"/>
      <c r="AA166" s="46"/>
      <c r="AB166" s="12"/>
      <c r="AC166" s="12"/>
      <c r="AD166" s="12"/>
      <c r="AE166" s="12"/>
      <c r="AF166" s="12"/>
      <c r="AG166" s="12"/>
      <c r="AH166" s="102">
        <v>0</v>
      </c>
      <c r="AI166" s="102">
        <f>VLOOKUP(C166,'462'!$A$96:$K$147,11,FALSE)/100</f>
        <v>4.96613E-3</v>
      </c>
      <c r="AJ166" s="92">
        <f t="shared" si="286"/>
        <v>-4.96613E-3</v>
      </c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2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2"/>
    </row>
    <row r="167" spans="1:61" x14ac:dyDescent="0.2">
      <c r="A167" s="65"/>
      <c r="B167" s="2"/>
      <c r="C167" s="50" t="s">
        <v>7106</v>
      </c>
      <c r="E167" s="1" t="s">
        <v>7217</v>
      </c>
      <c r="F167" s="1" t="s">
        <v>7107</v>
      </c>
      <c r="G167" s="1" t="s">
        <v>259</v>
      </c>
      <c r="H167" s="1" t="s">
        <v>6890</v>
      </c>
      <c r="I167" s="156">
        <v>4.875</v>
      </c>
      <c r="J167" s="154">
        <v>44866</v>
      </c>
      <c r="K167" s="153" t="s">
        <v>5411</v>
      </c>
      <c r="L167" s="153" t="s">
        <v>5416</v>
      </c>
      <c r="M167" s="7"/>
      <c r="O167" s="156">
        <v>107.8578</v>
      </c>
      <c r="P167" s="13">
        <v>3.8800000000000001E-2</v>
      </c>
      <c r="Q167" s="153">
        <v>244</v>
      </c>
      <c r="R167" s="155">
        <v>7.47</v>
      </c>
      <c r="S167" s="12"/>
      <c r="T167" s="12"/>
      <c r="U167" s="6"/>
      <c r="V167" s="6"/>
      <c r="W167" s="45"/>
      <c r="X167" s="45"/>
      <c r="Y167" s="45"/>
      <c r="Z167" s="9"/>
      <c r="AA167" s="46"/>
      <c r="AB167" s="12"/>
      <c r="AC167" s="12"/>
      <c r="AD167" s="12"/>
      <c r="AE167" s="12"/>
      <c r="AF167" s="12"/>
      <c r="AG167" s="12"/>
      <c r="AH167" s="102">
        <v>0</v>
      </c>
      <c r="AI167" s="102">
        <f>VLOOKUP(C167,'462'!$A$96:$K$147,11,FALSE)/100</f>
        <v>5.60306E-3</v>
      </c>
      <c r="AJ167" s="92">
        <f t="shared" si="286"/>
        <v>-5.60306E-3</v>
      </c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2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2"/>
    </row>
    <row r="168" spans="1:61" x14ac:dyDescent="0.2">
      <c r="A168" s="65"/>
      <c r="B168" s="2"/>
      <c r="C168" s="50" t="s">
        <v>7128</v>
      </c>
      <c r="E168" s="1" t="s">
        <v>7218</v>
      </c>
      <c r="F168" s="1" t="s">
        <v>7129</v>
      </c>
      <c r="G168" s="1" t="s">
        <v>259</v>
      </c>
      <c r="H168" s="1" t="s">
        <v>6890</v>
      </c>
      <c r="I168" s="156">
        <v>5</v>
      </c>
      <c r="J168" s="154">
        <v>44228</v>
      </c>
      <c r="K168" s="153" t="s">
        <v>5411</v>
      </c>
      <c r="L168" s="153" t="s">
        <v>5415</v>
      </c>
      <c r="M168" s="7"/>
      <c r="O168" s="156">
        <v>118.1382</v>
      </c>
      <c r="P168" s="13">
        <v>2.35E-2</v>
      </c>
      <c r="Q168" s="153">
        <v>117</v>
      </c>
      <c r="R168" s="155">
        <v>6.32</v>
      </c>
      <c r="S168" s="12"/>
      <c r="T168" s="12"/>
      <c r="U168" s="6"/>
      <c r="V168" s="6"/>
      <c r="W168" s="45"/>
      <c r="X168" s="45"/>
      <c r="Y168" s="45"/>
      <c r="Z168" s="9"/>
      <c r="AA168" s="46"/>
      <c r="AB168" s="12"/>
      <c r="AC168" s="12"/>
      <c r="AD168" s="12"/>
      <c r="AE168" s="12"/>
      <c r="AF168" s="12"/>
      <c r="AG168" s="12"/>
      <c r="AH168" s="102">
        <v>0</v>
      </c>
      <c r="AI168" s="102">
        <f>VLOOKUP(C168,'462'!$A$96:$K$147,11,FALSE)/100</f>
        <v>4.6607999999999997E-3</v>
      </c>
      <c r="AJ168" s="92">
        <f t="shared" si="286"/>
        <v>-4.6607999999999997E-3</v>
      </c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2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2"/>
    </row>
    <row r="169" spans="1:61" x14ac:dyDescent="0.2">
      <c r="A169" s="65"/>
      <c r="B169" s="2"/>
      <c r="C169" s="50" t="s">
        <v>7130</v>
      </c>
      <c r="E169" s="1" t="s">
        <v>6348</v>
      </c>
      <c r="F169" s="1" t="s">
        <v>7131</v>
      </c>
      <c r="G169" s="1" t="s">
        <v>259</v>
      </c>
      <c r="H169" s="1" t="s">
        <v>6890</v>
      </c>
      <c r="I169" s="156">
        <v>9.25</v>
      </c>
      <c r="J169" s="154">
        <v>50936</v>
      </c>
      <c r="K169" s="153" t="s">
        <v>7015</v>
      </c>
      <c r="L169" s="153" t="s">
        <v>7098</v>
      </c>
      <c r="M169" s="7"/>
      <c r="O169" s="156">
        <v>149.95050000000001</v>
      </c>
      <c r="P169" s="13">
        <v>5.5899999999999998E-2</v>
      </c>
      <c r="Q169" s="153">
        <v>312</v>
      </c>
      <c r="R169" s="155">
        <v>12.16</v>
      </c>
      <c r="S169" s="12"/>
      <c r="T169" s="12"/>
      <c r="U169" s="6"/>
      <c r="V169" s="6"/>
      <c r="W169" s="45"/>
      <c r="X169" s="45"/>
      <c r="Y169" s="45"/>
      <c r="Z169" s="9"/>
      <c r="AA169" s="46"/>
      <c r="AB169" s="12"/>
      <c r="AC169" s="12"/>
      <c r="AD169" s="12"/>
      <c r="AE169" s="12"/>
      <c r="AF169" s="12"/>
      <c r="AG169" s="12"/>
      <c r="AH169" s="102">
        <v>0</v>
      </c>
      <c r="AI169" s="102">
        <f>VLOOKUP(C169,'462'!$A$96:$K$147,11,FALSE)/100</f>
        <v>1.0483089999999999E-2</v>
      </c>
      <c r="AJ169" s="92">
        <f t="shared" si="286"/>
        <v>-1.0483089999999999E-2</v>
      </c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2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2"/>
    </row>
    <row r="170" spans="1:61" x14ac:dyDescent="0.2">
      <c r="A170" s="65"/>
      <c r="B170" s="2"/>
      <c r="C170" s="50" t="s">
        <v>7133</v>
      </c>
      <c r="E170" s="1" t="s">
        <v>7219</v>
      </c>
      <c r="F170" s="1" t="s">
        <v>7134</v>
      </c>
      <c r="G170" s="1" t="s">
        <v>259</v>
      </c>
      <c r="H170" s="1" t="s">
        <v>6918</v>
      </c>
      <c r="I170" s="156">
        <v>5.75</v>
      </c>
      <c r="J170" s="154">
        <v>44290</v>
      </c>
      <c r="K170" s="153" t="s">
        <v>37</v>
      </c>
      <c r="L170" s="153" t="s">
        <v>45</v>
      </c>
      <c r="M170" s="7"/>
      <c r="O170" s="156">
        <v>99.006299999999996</v>
      </c>
      <c r="P170" s="13">
        <v>5.91E-2</v>
      </c>
      <c r="Q170" s="153">
        <v>461</v>
      </c>
      <c r="R170" s="155">
        <v>6.26</v>
      </c>
      <c r="S170" s="12"/>
      <c r="T170" s="12"/>
      <c r="U170" s="6"/>
      <c r="V170" s="6"/>
      <c r="W170" s="45"/>
      <c r="X170" s="45"/>
      <c r="Y170" s="45"/>
      <c r="Z170" s="9"/>
      <c r="AA170" s="46"/>
      <c r="AB170" s="12"/>
      <c r="AC170" s="12"/>
      <c r="AD170" s="12"/>
      <c r="AE170" s="12"/>
      <c r="AF170" s="12"/>
      <c r="AG170" s="12"/>
      <c r="AH170" s="102">
        <v>0</v>
      </c>
      <c r="AI170" s="102">
        <f>VLOOKUP(C170,'462'!$A$96:$K$147,11,FALSE)/100</f>
        <v>4.6583299999999996E-3</v>
      </c>
      <c r="AJ170" s="92">
        <f t="shared" si="286"/>
        <v>-4.6583299999999996E-3</v>
      </c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2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2"/>
    </row>
    <row r="171" spans="1:61" x14ac:dyDescent="0.2">
      <c r="A171" s="65"/>
      <c r="B171" s="2"/>
      <c r="C171" s="50" t="s">
        <v>7141</v>
      </c>
      <c r="E171" s="1" t="s">
        <v>3927</v>
      </c>
      <c r="F171" s="1" t="s">
        <v>7142</v>
      </c>
      <c r="G171" s="1" t="s">
        <v>259</v>
      </c>
      <c r="H171" s="1" t="s">
        <v>6897</v>
      </c>
      <c r="I171" s="156">
        <v>6.4</v>
      </c>
      <c r="J171" s="154">
        <v>43759</v>
      </c>
      <c r="K171" s="153" t="s">
        <v>5412</v>
      </c>
      <c r="L171" s="153" t="s">
        <v>7098</v>
      </c>
      <c r="M171" s="7"/>
      <c r="O171" s="156">
        <v>120.4573</v>
      </c>
      <c r="P171" s="13">
        <v>2.9100000000000001E-2</v>
      </c>
      <c r="Q171" s="153">
        <v>203</v>
      </c>
      <c r="R171" s="155">
        <v>5.43</v>
      </c>
      <c r="S171" s="12"/>
      <c r="T171" s="12"/>
      <c r="U171" s="6"/>
      <c r="V171" s="6"/>
      <c r="W171" s="45"/>
      <c r="X171" s="45"/>
      <c r="Y171" s="45"/>
      <c r="Z171" s="9"/>
      <c r="AA171" s="46"/>
      <c r="AB171" s="12"/>
      <c r="AC171" s="12"/>
      <c r="AD171" s="12"/>
      <c r="AE171" s="12"/>
      <c r="AF171" s="12"/>
      <c r="AG171" s="12"/>
      <c r="AH171" s="102">
        <v>0</v>
      </c>
      <c r="AI171" s="102">
        <f>VLOOKUP(C171,'462'!$A$96:$K$147,11,FALSE)/100</f>
        <v>7.0642099999999996E-3</v>
      </c>
      <c r="AJ171" s="92">
        <f t="shared" si="286"/>
        <v>-7.0642099999999996E-3</v>
      </c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2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2"/>
    </row>
    <row r="172" spans="1:61" x14ac:dyDescent="0.2">
      <c r="A172" s="65"/>
      <c r="B172" s="2"/>
      <c r="C172" s="50" t="s">
        <v>7139</v>
      </c>
      <c r="E172" s="1" t="s">
        <v>7220</v>
      </c>
      <c r="F172" s="1" t="s">
        <v>7140</v>
      </c>
      <c r="G172" s="1" t="s">
        <v>259</v>
      </c>
      <c r="H172" s="1" t="s">
        <v>6897</v>
      </c>
      <c r="I172" s="156">
        <v>4.1500000000000004</v>
      </c>
      <c r="J172" s="154">
        <v>44832</v>
      </c>
      <c r="K172" s="153" t="s">
        <v>6937</v>
      </c>
      <c r="L172" s="153" t="s">
        <v>5416</v>
      </c>
      <c r="M172" s="7"/>
      <c r="O172" s="156">
        <v>102.9988</v>
      </c>
      <c r="P172" s="13">
        <v>3.7699999999999997E-2</v>
      </c>
      <c r="Q172" s="153">
        <v>230</v>
      </c>
      <c r="R172" s="155">
        <v>7.74</v>
      </c>
      <c r="S172" s="12"/>
      <c r="T172" s="12"/>
      <c r="U172" s="6"/>
      <c r="V172" s="6"/>
      <c r="W172" s="45"/>
      <c r="X172" s="45"/>
      <c r="Y172" s="45"/>
      <c r="Z172" s="9"/>
      <c r="AA172" s="46"/>
      <c r="AB172" s="12"/>
      <c r="AC172" s="12"/>
      <c r="AD172" s="12"/>
      <c r="AE172" s="12"/>
      <c r="AF172" s="12"/>
      <c r="AG172" s="12"/>
      <c r="AH172" s="102">
        <v>0</v>
      </c>
      <c r="AI172" s="102">
        <f>VLOOKUP(C172,'462'!$A$96:$K$147,11,FALSE)/100</f>
        <v>5.0447799999999996E-3</v>
      </c>
      <c r="AJ172" s="92">
        <f t="shared" si="286"/>
        <v>-5.0447799999999996E-3</v>
      </c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2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2"/>
    </row>
    <row r="173" spans="1:61" x14ac:dyDescent="0.2">
      <c r="A173" s="65"/>
      <c r="B173" s="2"/>
      <c r="C173" s="50" t="s">
        <v>7143</v>
      </c>
      <c r="E173" s="1" t="s">
        <v>3949</v>
      </c>
      <c r="F173" s="1" t="s">
        <v>7144</v>
      </c>
      <c r="G173" s="1" t="s">
        <v>259</v>
      </c>
      <c r="H173" s="1" t="s">
        <v>6890</v>
      </c>
      <c r="I173" s="156">
        <v>5.25</v>
      </c>
      <c r="J173" s="154">
        <v>44880</v>
      </c>
      <c r="K173" s="153" t="s">
        <v>37</v>
      </c>
      <c r="L173" s="153" t="s">
        <v>46</v>
      </c>
      <c r="M173" s="7"/>
      <c r="O173" s="156">
        <v>103.25</v>
      </c>
      <c r="P173" s="13">
        <v>4.82E-2</v>
      </c>
      <c r="Q173" s="153">
        <v>354</v>
      </c>
      <c r="R173" s="155">
        <v>7.3</v>
      </c>
      <c r="S173" s="12"/>
      <c r="T173" s="12"/>
      <c r="U173" s="6"/>
      <c r="V173" s="6"/>
      <c r="W173" s="45"/>
      <c r="X173" s="45"/>
      <c r="Y173" s="45"/>
      <c r="Z173" s="9"/>
      <c r="AA173" s="46"/>
      <c r="AB173" s="12"/>
      <c r="AC173" s="12"/>
      <c r="AD173" s="12"/>
      <c r="AE173" s="12"/>
      <c r="AF173" s="12"/>
      <c r="AG173" s="12"/>
      <c r="AH173" s="102">
        <v>0</v>
      </c>
      <c r="AI173" s="102">
        <f>VLOOKUP(C173,'462'!$A$96:$K$147,11,FALSE)/100</f>
        <v>5.8850199999999995E-3</v>
      </c>
      <c r="AJ173" s="92">
        <f t="shared" si="286"/>
        <v>-5.8850199999999995E-3</v>
      </c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2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2"/>
    </row>
    <row r="174" spans="1:61" x14ac:dyDescent="0.2">
      <c r="A174" s="65"/>
      <c r="B174" s="2"/>
      <c r="C174" s="50" t="s">
        <v>7147</v>
      </c>
      <c r="E174" s="1" t="s">
        <v>4047</v>
      </c>
      <c r="F174" s="1" t="s">
        <v>7148</v>
      </c>
      <c r="G174" s="1" t="s">
        <v>259</v>
      </c>
      <c r="H174" s="1" t="s">
        <v>6890</v>
      </c>
      <c r="I174" s="156">
        <v>6.875</v>
      </c>
      <c r="J174" s="154">
        <v>43435</v>
      </c>
      <c r="K174" s="153" t="s">
        <v>40</v>
      </c>
      <c r="L174" s="153" t="s">
        <v>46</v>
      </c>
      <c r="M174" s="7"/>
      <c r="O174" s="156">
        <v>109.25</v>
      </c>
      <c r="P174" s="13">
        <v>2.98E-2</v>
      </c>
      <c r="Q174" s="153">
        <v>292</v>
      </c>
      <c r="R174" s="155">
        <v>1.5</v>
      </c>
      <c r="S174" s="12"/>
      <c r="T174" s="12"/>
      <c r="U174" s="6"/>
      <c r="V174" s="6"/>
      <c r="W174" s="45"/>
      <c r="X174" s="45"/>
      <c r="Y174" s="45"/>
      <c r="Z174" s="9"/>
      <c r="AA174" s="46"/>
      <c r="AB174" s="12"/>
      <c r="AC174" s="12"/>
      <c r="AD174" s="12"/>
      <c r="AE174" s="12"/>
      <c r="AF174" s="12"/>
      <c r="AG174" s="12"/>
      <c r="AH174" s="102">
        <v>0</v>
      </c>
      <c r="AI174" s="102">
        <f>VLOOKUP(C174,'462'!$A$96:$K$147,11,FALSE)/100</f>
        <v>6.0181599999999998E-3</v>
      </c>
      <c r="AJ174" s="92">
        <f t="shared" si="286"/>
        <v>-6.0181599999999998E-3</v>
      </c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2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2"/>
    </row>
    <row r="175" spans="1:61" x14ac:dyDescent="0.2">
      <c r="A175" s="65"/>
      <c r="B175" s="2"/>
      <c r="C175" s="50" t="s">
        <v>7149</v>
      </c>
      <c r="E175" s="1" t="s">
        <v>6492</v>
      </c>
      <c r="F175" s="1" t="s">
        <v>7150</v>
      </c>
      <c r="G175" s="1" t="s">
        <v>259</v>
      </c>
      <c r="H175" s="1" t="s">
        <v>6890</v>
      </c>
      <c r="I175" s="156">
        <v>4.625</v>
      </c>
      <c r="J175" s="154">
        <v>44119</v>
      </c>
      <c r="K175" s="153" t="s">
        <v>38</v>
      </c>
      <c r="L175" s="153" t="s">
        <v>46</v>
      </c>
      <c r="M175" s="7"/>
      <c r="O175" s="156">
        <v>105.5</v>
      </c>
      <c r="P175" s="13">
        <v>3.61E-2</v>
      </c>
      <c r="Q175" s="153">
        <v>249</v>
      </c>
      <c r="R175" s="155">
        <v>6</v>
      </c>
      <c r="S175" s="12"/>
      <c r="T175" s="12"/>
      <c r="U175" s="6"/>
      <c r="V175" s="6"/>
      <c r="W175" s="45"/>
      <c r="X175" s="45"/>
      <c r="Y175" s="45"/>
      <c r="Z175" s="9"/>
      <c r="AA175" s="46"/>
      <c r="AB175" s="12"/>
      <c r="AC175" s="12"/>
      <c r="AD175" s="12"/>
      <c r="AE175" s="12"/>
      <c r="AF175" s="12"/>
      <c r="AG175" s="12"/>
      <c r="AH175" s="102">
        <v>0</v>
      </c>
      <c r="AI175" s="102">
        <f>VLOOKUP(C175,'462'!$A$96:$K$147,11,FALSE)/100</f>
        <v>5.3646300000000004E-3</v>
      </c>
      <c r="AJ175" s="92">
        <f t="shared" si="286"/>
        <v>-5.3646300000000004E-3</v>
      </c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2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2"/>
    </row>
    <row r="176" spans="1:61" x14ac:dyDescent="0.2">
      <c r="A176" s="65"/>
      <c r="B176" s="2"/>
      <c r="C176" s="50" t="s">
        <v>6965</v>
      </c>
      <c r="E176" s="1" t="s">
        <v>7221</v>
      </c>
      <c r="F176" s="1" t="s">
        <v>6966</v>
      </c>
      <c r="G176" s="1" t="s">
        <v>259</v>
      </c>
      <c r="H176" s="1" t="s">
        <v>6953</v>
      </c>
      <c r="I176" s="156">
        <v>4.125</v>
      </c>
      <c r="J176" s="154">
        <v>44874</v>
      </c>
      <c r="K176" s="153" t="s">
        <v>6937</v>
      </c>
      <c r="L176" s="153" t="s">
        <v>5415</v>
      </c>
      <c r="M176" s="7"/>
      <c r="O176" s="156">
        <v>100.25</v>
      </c>
      <c r="P176" s="13">
        <v>4.0899999999999999E-2</v>
      </c>
      <c r="Q176" s="153">
        <v>258</v>
      </c>
      <c r="R176" s="155">
        <v>7.67</v>
      </c>
      <c r="S176" s="12"/>
      <c r="T176" s="12"/>
      <c r="U176" s="6"/>
      <c r="V176" s="6"/>
      <c r="W176" s="45"/>
      <c r="X176" s="45"/>
      <c r="Y176" s="45"/>
      <c r="Z176" s="9"/>
      <c r="AA176" s="46"/>
      <c r="AB176" s="12"/>
      <c r="AC176" s="12"/>
      <c r="AD176" s="12"/>
      <c r="AE176" s="12"/>
      <c r="AF176" s="12"/>
      <c r="AG176" s="12"/>
      <c r="AH176" s="102">
        <v>0</v>
      </c>
      <c r="AI176" s="102">
        <f>VLOOKUP(C176,'462'!$A$96:$K$147,11,FALSE)/100</f>
        <v>4.9882500000000005E-3</v>
      </c>
      <c r="AJ176" s="92">
        <f t="shared" si="286"/>
        <v>-4.9882500000000005E-3</v>
      </c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2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2"/>
    </row>
    <row r="177" spans="1:70" x14ac:dyDescent="0.2">
      <c r="A177" s="65"/>
      <c r="B177" s="2"/>
      <c r="C177" s="50" t="s">
        <v>7154</v>
      </c>
      <c r="E177" s="1" t="s">
        <v>4216</v>
      </c>
      <c r="F177" s="1" t="s">
        <v>7155</v>
      </c>
      <c r="G177" s="1" t="s">
        <v>259</v>
      </c>
      <c r="H177" s="1" t="s">
        <v>6890</v>
      </c>
      <c r="I177" s="156">
        <v>4.2539999999999996</v>
      </c>
      <c r="J177" s="154">
        <v>42109</v>
      </c>
      <c r="K177" s="153" t="s">
        <v>7055</v>
      </c>
      <c r="L177" s="153" t="s">
        <v>6937</v>
      </c>
      <c r="M177" s="7"/>
      <c r="O177" s="156">
        <v>104.0847</v>
      </c>
      <c r="P177" s="13">
        <v>2.12E-2</v>
      </c>
      <c r="Q177" s="153">
        <v>190</v>
      </c>
      <c r="R177" s="155">
        <v>1.88</v>
      </c>
      <c r="S177" s="12"/>
      <c r="T177" s="12"/>
      <c r="U177" s="6"/>
      <c r="V177" s="6"/>
      <c r="W177" s="45"/>
      <c r="X177" s="45"/>
      <c r="Y177" s="45"/>
      <c r="Z177" s="9"/>
      <c r="AA177" s="46"/>
      <c r="AB177" s="12"/>
      <c r="AC177" s="12"/>
      <c r="AD177" s="12"/>
      <c r="AE177" s="12"/>
      <c r="AF177" s="12"/>
      <c r="AG177" s="12"/>
      <c r="AH177" s="102">
        <v>0</v>
      </c>
      <c r="AI177" s="102">
        <f>VLOOKUP(C177,'462'!$A$96:$K$147,11,FALSE)/100</f>
        <v>5.3937300000000002E-3</v>
      </c>
      <c r="AJ177" s="92">
        <f t="shared" si="286"/>
        <v>-5.3937300000000002E-3</v>
      </c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2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2"/>
    </row>
    <row r="178" spans="1:70" x14ac:dyDescent="0.2">
      <c r="A178" s="65"/>
      <c r="B178" s="2"/>
      <c r="C178" s="50" t="s">
        <v>7157</v>
      </c>
      <c r="E178" s="1" t="s">
        <v>207</v>
      </c>
      <c r="F178" s="1" t="s">
        <v>4337</v>
      </c>
      <c r="G178" s="1" t="s">
        <v>259</v>
      </c>
      <c r="H178" s="1" t="s">
        <v>6890</v>
      </c>
      <c r="I178" s="156">
        <v>7.875</v>
      </c>
      <c r="J178" s="154">
        <v>44621</v>
      </c>
      <c r="K178" s="153" t="s">
        <v>42</v>
      </c>
      <c r="L178" s="153" t="s">
        <v>48</v>
      </c>
      <c r="M178" s="7"/>
      <c r="O178" s="156">
        <v>104.25</v>
      </c>
      <c r="P178" s="13">
        <v>7.1199999999999999E-2</v>
      </c>
      <c r="Q178" s="153">
        <v>581</v>
      </c>
      <c r="R178" s="155">
        <v>6.2</v>
      </c>
      <c r="S178" s="12"/>
      <c r="T178" s="12"/>
      <c r="U178" s="6"/>
      <c r="V178" s="6"/>
      <c r="W178" s="45"/>
      <c r="X178" s="45"/>
      <c r="Y178" s="45"/>
      <c r="Z178" s="9"/>
      <c r="AA178" s="46"/>
      <c r="AB178" s="12"/>
      <c r="AC178" s="12"/>
      <c r="AD178" s="12"/>
      <c r="AE178" s="12"/>
      <c r="AF178" s="12"/>
      <c r="AG178" s="12"/>
      <c r="AH178" s="102">
        <v>0</v>
      </c>
      <c r="AI178" s="102">
        <f>VLOOKUP(C178,'462'!$A$96:$K$147,11,FALSE)/100</f>
        <v>6.4906600000000005E-3</v>
      </c>
      <c r="AJ178" s="92">
        <f t="shared" si="286"/>
        <v>-6.4906600000000005E-3</v>
      </c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2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2"/>
    </row>
    <row r="179" spans="1:70" x14ac:dyDescent="0.2">
      <c r="A179" s="65"/>
      <c r="B179" s="2"/>
      <c r="C179" s="50" t="s">
        <v>7159</v>
      </c>
      <c r="E179" s="1" t="s">
        <v>195</v>
      </c>
      <c r="F179" s="1" t="s">
        <v>7160</v>
      </c>
      <c r="G179" s="1" t="s">
        <v>259</v>
      </c>
      <c r="H179" s="1" t="s">
        <v>6890</v>
      </c>
      <c r="I179" s="156">
        <v>9.125</v>
      </c>
      <c r="J179" s="154">
        <v>43040</v>
      </c>
      <c r="K179" s="153" t="s">
        <v>6931</v>
      </c>
      <c r="L179" s="153" t="s">
        <v>50</v>
      </c>
      <c r="M179" s="7"/>
      <c r="O179" s="156">
        <v>107.5</v>
      </c>
      <c r="P179" s="13">
        <v>6.7599999999999993E-2</v>
      </c>
      <c r="Q179" s="153">
        <v>637</v>
      </c>
      <c r="R179" s="155">
        <v>2.9</v>
      </c>
      <c r="S179" s="12"/>
      <c r="T179" s="12"/>
      <c r="U179" s="6"/>
      <c r="V179" s="6"/>
      <c r="W179" s="45"/>
      <c r="X179" s="45"/>
      <c r="Y179" s="45"/>
      <c r="Z179" s="9"/>
      <c r="AA179" s="46"/>
      <c r="AB179" s="12"/>
      <c r="AC179" s="12"/>
      <c r="AD179" s="12"/>
      <c r="AE179" s="12"/>
      <c r="AF179" s="12"/>
      <c r="AG179" s="12"/>
      <c r="AH179" s="102">
        <v>0</v>
      </c>
      <c r="AI179" s="102">
        <f>VLOOKUP(C179,'462'!$A$96:$K$147,11,FALSE)/100</f>
        <v>5.4685099999999993E-3</v>
      </c>
      <c r="AJ179" s="92">
        <f t="shared" si="286"/>
        <v>-5.4685099999999993E-3</v>
      </c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2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2"/>
    </row>
    <row r="180" spans="1:70" x14ac:dyDescent="0.2">
      <c r="A180" s="65"/>
      <c r="B180" s="2"/>
      <c r="C180" s="50" t="s">
        <v>7172</v>
      </c>
      <c r="E180" s="1" t="s">
        <v>7222</v>
      </c>
      <c r="F180" s="1" t="s">
        <v>7173</v>
      </c>
      <c r="G180" s="1" t="s">
        <v>259</v>
      </c>
      <c r="H180" s="1" t="s">
        <v>7174</v>
      </c>
      <c r="I180" s="156">
        <v>4.57</v>
      </c>
      <c r="J180" s="154">
        <v>45043</v>
      </c>
      <c r="K180" s="153" t="s">
        <v>5411</v>
      </c>
      <c r="L180" s="153" t="s">
        <v>5415</v>
      </c>
      <c r="M180" s="7"/>
      <c r="O180" s="156">
        <v>102.6803</v>
      </c>
      <c r="P180" s="13">
        <v>4.24E-2</v>
      </c>
      <c r="Q180" s="153">
        <v>271</v>
      </c>
      <c r="R180" s="155">
        <v>7.99</v>
      </c>
      <c r="S180" s="12"/>
      <c r="T180" s="12"/>
      <c r="U180" s="6"/>
      <c r="V180" s="6"/>
      <c r="W180" s="45"/>
      <c r="X180" s="45"/>
      <c r="Y180" s="45"/>
      <c r="Z180" s="9"/>
      <c r="AA180" s="46"/>
      <c r="AB180" s="12"/>
      <c r="AC180" s="12"/>
      <c r="AD180" s="12"/>
      <c r="AE180" s="12"/>
      <c r="AF180" s="12"/>
      <c r="AG180" s="12"/>
      <c r="AH180" s="102">
        <v>0</v>
      </c>
      <c r="AI180" s="102">
        <f>VLOOKUP(C180,'462'!$A$96:$K$147,11,FALSE)/100</f>
        <v>3.6085699999999997E-3</v>
      </c>
      <c r="AJ180" s="92">
        <f t="shared" si="286"/>
        <v>-3.6085699999999997E-3</v>
      </c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2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2"/>
    </row>
    <row r="181" spans="1:70" x14ac:dyDescent="0.2">
      <c r="A181" s="65"/>
      <c r="B181" s="2"/>
      <c r="C181" s="50" t="s">
        <v>7175</v>
      </c>
      <c r="E181" s="1" t="s">
        <v>7222</v>
      </c>
      <c r="F181" s="1" t="s">
        <v>7176</v>
      </c>
      <c r="G181" s="1" t="s">
        <v>259</v>
      </c>
      <c r="H181" s="1" t="s">
        <v>7174</v>
      </c>
      <c r="I181" s="156">
        <v>5.4619999999999997</v>
      </c>
      <c r="J181" s="154">
        <v>44243</v>
      </c>
      <c r="K181" s="153" t="s">
        <v>5411</v>
      </c>
      <c r="L181" s="153" t="s">
        <v>5415</v>
      </c>
      <c r="M181" s="7"/>
      <c r="O181" s="156">
        <v>110.27200000000001</v>
      </c>
      <c r="P181" s="13">
        <v>3.9199999999999999E-2</v>
      </c>
      <c r="Q181" s="153">
        <v>271</v>
      </c>
      <c r="R181" s="155">
        <v>6.34</v>
      </c>
      <c r="S181" s="12"/>
      <c r="T181" s="12"/>
      <c r="U181" s="6"/>
      <c r="V181" s="6"/>
      <c r="W181" s="45"/>
      <c r="X181" s="45"/>
      <c r="Y181" s="45"/>
      <c r="Z181" s="9"/>
      <c r="AA181" s="46"/>
      <c r="AB181" s="12"/>
      <c r="AC181" s="12"/>
      <c r="AD181" s="12"/>
      <c r="AE181" s="12"/>
      <c r="AF181" s="12"/>
      <c r="AG181" s="12"/>
      <c r="AH181" s="102">
        <v>0</v>
      </c>
      <c r="AI181" s="102">
        <f>VLOOKUP(C181,'462'!$A$96:$K$147,11,FALSE)/100</f>
        <v>1.0873300000000001E-3</v>
      </c>
      <c r="AJ181" s="92">
        <f t="shared" si="286"/>
        <v>-1.0873300000000001E-3</v>
      </c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2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2"/>
    </row>
    <row r="182" spans="1:70" x14ac:dyDescent="0.2">
      <c r="A182" s="65"/>
      <c r="B182" s="2"/>
      <c r="C182" s="50" t="s">
        <v>7179</v>
      </c>
      <c r="E182" s="1" t="s">
        <v>4843</v>
      </c>
      <c r="F182" s="1" t="s">
        <v>7180</v>
      </c>
      <c r="G182" s="1" t="s">
        <v>259</v>
      </c>
      <c r="H182" s="1" t="s">
        <v>6890</v>
      </c>
      <c r="I182" s="156">
        <v>10.5</v>
      </c>
      <c r="J182" s="154">
        <v>42719</v>
      </c>
      <c r="K182" s="153" t="s">
        <v>6937</v>
      </c>
      <c r="L182" s="153" t="s">
        <v>6970</v>
      </c>
      <c r="M182" s="7"/>
      <c r="O182" s="156">
        <v>99.5</v>
      </c>
      <c r="P182" s="13">
        <v>0.1066</v>
      </c>
      <c r="Q182" s="153">
        <v>1056</v>
      </c>
      <c r="R182" s="155">
        <v>2.84</v>
      </c>
      <c r="S182" s="12"/>
      <c r="T182" s="12"/>
      <c r="U182" s="6"/>
      <c r="V182" s="6"/>
      <c r="W182" s="45"/>
      <c r="X182" s="45"/>
      <c r="Y182" s="45"/>
      <c r="Z182" s="9"/>
      <c r="AA182" s="46"/>
      <c r="AB182" s="12"/>
      <c r="AC182" s="12"/>
      <c r="AD182" s="12"/>
      <c r="AE182" s="12"/>
      <c r="AF182" s="12"/>
      <c r="AG182" s="12"/>
      <c r="AH182" s="102">
        <v>0</v>
      </c>
      <c r="AI182" s="102">
        <f>VLOOKUP(C182,'462'!$A$96:$K$147,11,FALSE)/100</f>
        <v>4.0392299999999996E-3</v>
      </c>
      <c r="AJ182" s="92">
        <f t="shared" si="286"/>
        <v>-4.0392299999999996E-3</v>
      </c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2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2"/>
    </row>
    <row r="183" spans="1:70" x14ac:dyDescent="0.2">
      <c r="A183" s="65"/>
      <c r="B183" s="2"/>
      <c r="C183" s="50" t="s">
        <v>7185</v>
      </c>
      <c r="E183" s="1" t="s">
        <v>7223</v>
      </c>
      <c r="F183" s="1" t="s">
        <v>7186</v>
      </c>
      <c r="G183" s="1" t="s">
        <v>259</v>
      </c>
      <c r="H183" s="1" t="s">
        <v>6890</v>
      </c>
      <c r="I183" s="156">
        <v>8.75</v>
      </c>
      <c r="J183" s="154">
        <v>43510</v>
      </c>
      <c r="K183" s="153" t="s">
        <v>5411</v>
      </c>
      <c r="L183" s="153" t="s">
        <v>5415</v>
      </c>
      <c r="M183" s="7"/>
      <c r="O183" s="156">
        <v>133.7216</v>
      </c>
      <c r="P183" s="13">
        <v>2.46E-2</v>
      </c>
      <c r="Q183" s="153">
        <v>172</v>
      </c>
      <c r="R183" s="155">
        <v>4.72</v>
      </c>
      <c r="S183" s="12"/>
      <c r="T183" s="12"/>
      <c r="U183" s="6"/>
      <c r="V183" s="6"/>
      <c r="W183" s="45"/>
      <c r="X183" s="45"/>
      <c r="Y183" s="45"/>
      <c r="Z183" s="9"/>
      <c r="AA183" s="46"/>
      <c r="AB183" s="12"/>
      <c r="AC183" s="12"/>
      <c r="AD183" s="12"/>
      <c r="AE183" s="12"/>
      <c r="AF183" s="12"/>
      <c r="AG183" s="12"/>
      <c r="AH183" s="102">
        <v>0</v>
      </c>
      <c r="AI183" s="102">
        <f>VLOOKUP(C183,'462'!$A$96:$K$147,11,FALSE)/100</f>
        <v>2.5143700000000001E-3</v>
      </c>
      <c r="AJ183" s="92">
        <f t="shared" si="286"/>
        <v>-2.5143700000000001E-3</v>
      </c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2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2"/>
    </row>
    <row r="184" spans="1:70" x14ac:dyDescent="0.2">
      <c r="A184" s="65"/>
      <c r="B184" s="2"/>
      <c r="C184" s="50" t="s">
        <v>7194</v>
      </c>
      <c r="E184" s="1" t="s">
        <v>212</v>
      </c>
      <c r="F184" s="1" t="s">
        <v>7195</v>
      </c>
      <c r="G184" s="1" t="s">
        <v>259</v>
      </c>
      <c r="H184" s="1" t="s">
        <v>6890</v>
      </c>
      <c r="I184" s="156">
        <v>6.875</v>
      </c>
      <c r="J184" s="154">
        <v>43997</v>
      </c>
      <c r="K184" s="153" t="s">
        <v>40</v>
      </c>
      <c r="L184" s="153" t="s">
        <v>48</v>
      </c>
      <c r="M184" s="7"/>
      <c r="O184" s="156">
        <v>108</v>
      </c>
      <c r="P184" s="13">
        <v>5.0799999999999998E-2</v>
      </c>
      <c r="Q184" s="153">
        <v>510</v>
      </c>
      <c r="R184" s="155">
        <v>4.8</v>
      </c>
      <c r="S184" s="12"/>
      <c r="T184" s="12"/>
      <c r="U184" s="6"/>
      <c r="V184" s="6"/>
      <c r="W184" s="45"/>
      <c r="X184" s="45"/>
      <c r="Y184" s="45"/>
      <c r="Z184" s="9"/>
      <c r="AA184" s="46"/>
      <c r="AB184" s="12"/>
      <c r="AC184" s="12"/>
      <c r="AD184" s="12"/>
      <c r="AE184" s="12"/>
      <c r="AF184" s="12"/>
      <c r="AG184" s="12"/>
      <c r="AH184" s="102">
        <v>0</v>
      </c>
      <c r="AI184" s="102">
        <f>VLOOKUP(C184,'462'!$A$96:$K$147,11,FALSE)/100</f>
        <v>5.7208299999999997E-3</v>
      </c>
      <c r="AJ184" s="92">
        <f t="shared" si="286"/>
        <v>-5.7208299999999997E-3</v>
      </c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2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2"/>
    </row>
    <row r="185" spans="1:70" x14ac:dyDescent="0.2">
      <c r="A185" s="65"/>
      <c r="B185" s="2"/>
      <c r="C185" s="50" t="s">
        <v>7196</v>
      </c>
      <c r="E185" s="1" t="s">
        <v>7224</v>
      </c>
      <c r="F185" s="1" t="s">
        <v>7197</v>
      </c>
      <c r="G185" s="1" t="s">
        <v>259</v>
      </c>
      <c r="H185" s="1" t="s">
        <v>6890</v>
      </c>
      <c r="I185" s="156">
        <v>6.25</v>
      </c>
      <c r="J185" s="154">
        <v>61132</v>
      </c>
      <c r="K185" s="153" t="s">
        <v>5412</v>
      </c>
      <c r="L185" s="153" t="s">
        <v>5415</v>
      </c>
      <c r="M185" s="7"/>
      <c r="O185" s="156">
        <v>109</v>
      </c>
      <c r="P185" s="13">
        <v>3.85E-2</v>
      </c>
      <c r="Q185" s="153">
        <v>397</v>
      </c>
      <c r="R185" s="155">
        <v>3.5</v>
      </c>
      <c r="S185" s="12"/>
      <c r="T185" s="12"/>
      <c r="U185" s="6"/>
      <c r="V185" s="6"/>
      <c r="W185" s="45"/>
      <c r="X185" s="45"/>
      <c r="Y185" s="45"/>
      <c r="Z185" s="9"/>
      <c r="AA185" s="46"/>
      <c r="AB185" s="12"/>
      <c r="AC185" s="12"/>
      <c r="AD185" s="12"/>
      <c r="AE185" s="12"/>
      <c r="AF185" s="12"/>
      <c r="AG185" s="12"/>
      <c r="AH185" s="102">
        <v>0</v>
      </c>
      <c r="AI185" s="102">
        <f>VLOOKUP(C185,'462'!$A$96:$K$147,11,FALSE)/100</f>
        <v>5.7872800000000005E-3</v>
      </c>
      <c r="AJ185" s="92">
        <f t="shared" si="286"/>
        <v>-5.7872800000000005E-3</v>
      </c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2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2"/>
    </row>
    <row r="186" spans="1:70" x14ac:dyDescent="0.2">
      <c r="A186" s="65"/>
      <c r="B186" s="2"/>
      <c r="C186" s="50" t="s">
        <v>7198</v>
      </c>
      <c r="E186" s="1" t="s">
        <v>7225</v>
      </c>
      <c r="F186" s="1" t="s">
        <v>7199</v>
      </c>
      <c r="G186" s="1" t="s">
        <v>259</v>
      </c>
      <c r="H186" s="1" t="s">
        <v>6890</v>
      </c>
      <c r="I186" s="156">
        <v>3.7</v>
      </c>
      <c r="J186" s="154">
        <v>44941</v>
      </c>
      <c r="K186" s="153" t="s">
        <v>5410</v>
      </c>
      <c r="L186" s="153" t="s">
        <v>5414</v>
      </c>
      <c r="M186" s="7"/>
      <c r="O186" s="156">
        <v>101.06870000000001</v>
      </c>
      <c r="P186" s="13">
        <v>3.5699999999999996E-2</v>
      </c>
      <c r="Q186" s="153">
        <v>198</v>
      </c>
      <c r="R186" s="155">
        <v>7.83</v>
      </c>
      <c r="S186" s="12"/>
      <c r="T186" s="12"/>
      <c r="U186" s="6"/>
      <c r="V186" s="6"/>
      <c r="W186" s="45"/>
      <c r="X186" s="45"/>
      <c r="Y186" s="45"/>
      <c r="Z186" s="9"/>
      <c r="AA186" s="46"/>
      <c r="AB186" s="12"/>
      <c r="AC186" s="12"/>
      <c r="AD186" s="12"/>
      <c r="AE186" s="12"/>
      <c r="AF186" s="12"/>
      <c r="AG186" s="12"/>
      <c r="AH186" s="102">
        <v>0</v>
      </c>
      <c r="AI186" s="102">
        <f>VLOOKUP(C186,'462'!$A$96:$K$147,11,FALSE)/100</f>
        <v>4.9987299999999998E-3</v>
      </c>
      <c r="AJ186" s="92">
        <f t="shared" si="286"/>
        <v>-4.9987299999999998E-3</v>
      </c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2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2"/>
    </row>
    <row r="187" spans="1:70" x14ac:dyDescent="0.2">
      <c r="A187" s="65"/>
      <c r="B187" s="2"/>
      <c r="C187" s="50"/>
      <c r="I187" s="5"/>
      <c r="J187" s="6"/>
      <c r="K187" s="7"/>
      <c r="L187" s="7"/>
      <c r="M187" s="7"/>
      <c r="N187" s="44"/>
      <c r="O187" s="49"/>
      <c r="P187" s="13"/>
      <c r="Q187" s="2"/>
      <c r="R187" s="12"/>
      <c r="S187" s="12"/>
      <c r="T187" s="12"/>
      <c r="U187" s="6"/>
      <c r="V187" s="6"/>
      <c r="W187" s="45"/>
      <c r="X187" s="45"/>
      <c r="Y187" s="45"/>
      <c r="Z187" s="9"/>
      <c r="AA187" s="46"/>
      <c r="AB187" s="12"/>
      <c r="AC187" s="12"/>
      <c r="AD187" s="12"/>
      <c r="AE187" s="12"/>
      <c r="AF187" s="12"/>
      <c r="AG187" s="12"/>
      <c r="AJ187" s="92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2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2"/>
    </row>
    <row r="188" spans="1:70" x14ac:dyDescent="0.2">
      <c r="A188" s="65"/>
      <c r="B188" s="2"/>
      <c r="I188" s="5"/>
      <c r="J188" s="6"/>
      <c r="K188" s="7"/>
      <c r="L188" s="7"/>
      <c r="M188" s="7"/>
      <c r="N188" s="44"/>
      <c r="O188" s="49"/>
      <c r="P188" s="13"/>
      <c r="Q188" s="2"/>
      <c r="R188" s="12"/>
      <c r="S188" s="12"/>
      <c r="T188" s="12"/>
      <c r="U188" s="6"/>
      <c r="V188" s="6"/>
      <c r="W188" s="45"/>
      <c r="X188" s="45"/>
      <c r="Y188" s="45"/>
      <c r="Z188" s="9"/>
      <c r="AA188" s="46"/>
      <c r="AB188" s="12"/>
      <c r="AC188" s="12"/>
      <c r="AD188" s="12"/>
      <c r="AE188" s="12"/>
      <c r="AF188" s="12"/>
      <c r="AG188" s="12"/>
      <c r="AJ188" s="92"/>
      <c r="AK188" s="46"/>
      <c r="AL188" s="46"/>
      <c r="AM188" s="46"/>
      <c r="AN188" s="46"/>
      <c r="AO188" s="13"/>
      <c r="AP188" s="13"/>
      <c r="AQ188" s="13"/>
      <c r="AR188" s="13"/>
      <c r="AS188" s="13"/>
      <c r="AT188" s="13"/>
      <c r="AU188" s="13"/>
      <c r="AV188" s="12"/>
      <c r="AX188" s="46"/>
      <c r="AY188" s="46"/>
      <c r="AZ188" s="46"/>
      <c r="BA188" s="46"/>
      <c r="BB188" s="13"/>
      <c r="BC188" s="13"/>
      <c r="BD188" s="13"/>
      <c r="BE188" s="13"/>
      <c r="BF188" s="13"/>
      <c r="BG188" s="13"/>
      <c r="BH188" s="13"/>
      <c r="BI188" s="12"/>
      <c r="BN188" s="13"/>
      <c r="BR188" s="51"/>
    </row>
    <row r="189" spans="1:70" x14ac:dyDescent="0.2">
      <c r="A189" s="65"/>
      <c r="B189" s="2"/>
      <c r="C189" s="50"/>
      <c r="I189" s="5"/>
      <c r="J189" s="6"/>
      <c r="K189" s="7"/>
      <c r="L189" s="7"/>
      <c r="M189" s="7"/>
      <c r="N189" s="44"/>
      <c r="O189" s="49"/>
      <c r="P189" s="13"/>
      <c r="Q189" s="2"/>
      <c r="R189" s="12"/>
      <c r="S189" s="12"/>
      <c r="T189" s="12"/>
      <c r="U189" s="6"/>
      <c r="V189" s="6"/>
      <c r="W189" s="45"/>
      <c r="X189" s="45"/>
      <c r="Y189" s="45"/>
      <c r="Z189" s="9"/>
      <c r="AA189" s="46"/>
      <c r="AB189" s="12"/>
      <c r="AC189" s="12"/>
      <c r="AD189" s="12"/>
      <c r="AE189" s="12"/>
      <c r="AF189" s="12"/>
      <c r="AG189" s="12"/>
      <c r="AJ189" s="92"/>
      <c r="AK189" s="46"/>
      <c r="AL189" s="46"/>
      <c r="AM189" s="46"/>
      <c r="AN189" s="46"/>
      <c r="AO189" s="13"/>
      <c r="AP189" s="13"/>
      <c r="AQ189" s="13"/>
      <c r="AR189" s="13"/>
      <c r="AS189" s="13"/>
      <c r="AT189" s="13"/>
      <c r="AU189" s="13"/>
      <c r="AV189" s="12"/>
      <c r="AX189" s="46"/>
      <c r="AY189" s="46"/>
      <c r="AZ189" s="46"/>
      <c r="BA189" s="46"/>
      <c r="BB189" s="13"/>
      <c r="BC189" s="13"/>
      <c r="BD189" s="13"/>
      <c r="BE189" s="13"/>
      <c r="BF189" s="13"/>
      <c r="BG189" s="13"/>
      <c r="BH189" s="13"/>
      <c r="BI189" s="12"/>
      <c r="BN189" s="13"/>
      <c r="BR189" s="51"/>
    </row>
    <row r="190" spans="1:70" x14ac:dyDescent="0.2">
      <c r="A190" s="65"/>
      <c r="B190" s="2"/>
      <c r="I190" s="5"/>
      <c r="J190" s="6"/>
      <c r="K190" s="7"/>
      <c r="L190" s="7"/>
      <c r="M190" s="7"/>
      <c r="N190" s="44"/>
      <c r="O190" s="49"/>
      <c r="P190" s="13"/>
      <c r="Q190" s="2"/>
      <c r="R190" s="12"/>
      <c r="S190" s="12"/>
      <c r="T190" s="12"/>
      <c r="U190" s="6"/>
      <c r="V190" s="6"/>
      <c r="W190" s="45"/>
      <c r="X190" s="45"/>
      <c r="Y190" s="45"/>
      <c r="Z190" s="9"/>
      <c r="AA190" s="46"/>
      <c r="AB190" s="12"/>
      <c r="AC190" s="12"/>
      <c r="AD190" s="12"/>
      <c r="AE190" s="12"/>
      <c r="AF190" s="12"/>
      <c r="AG190" s="12"/>
      <c r="AJ190" s="92"/>
      <c r="AK190" s="46"/>
      <c r="AL190" s="46"/>
      <c r="AM190" s="46"/>
      <c r="AN190" s="46"/>
      <c r="AO190" s="13"/>
      <c r="AP190" s="13"/>
      <c r="AQ190" s="13"/>
      <c r="AR190" s="13"/>
      <c r="AS190" s="13"/>
      <c r="AT190" s="13"/>
      <c r="AU190" s="13"/>
      <c r="AV190" s="12"/>
      <c r="AX190" s="46"/>
      <c r="AY190" s="46"/>
      <c r="AZ190" s="46"/>
      <c r="BA190" s="46"/>
      <c r="BB190" s="13"/>
      <c r="BC190" s="13"/>
      <c r="BD190" s="13"/>
      <c r="BE190" s="13"/>
      <c r="BF190" s="13"/>
      <c r="BG190" s="13"/>
      <c r="BH190" s="13"/>
      <c r="BI190" s="12"/>
      <c r="BN190" s="13"/>
      <c r="BR190" s="51"/>
    </row>
    <row r="191" spans="1:70" hidden="1" outlineLevel="1" x14ac:dyDescent="0.2">
      <c r="A191" s="65"/>
      <c r="B191" s="2"/>
      <c r="I191" s="5"/>
      <c r="J191" s="6"/>
      <c r="K191" s="7"/>
      <c r="L191" s="7"/>
      <c r="M191" s="7"/>
      <c r="N191" s="44"/>
      <c r="O191" s="49"/>
      <c r="P191" s="13"/>
      <c r="Q191" s="2"/>
      <c r="R191" s="12"/>
      <c r="S191" s="12"/>
      <c r="T191" s="12"/>
      <c r="U191" s="6"/>
      <c r="V191" s="6"/>
      <c r="W191" s="45"/>
      <c r="X191" s="45"/>
      <c r="Y191" s="45"/>
      <c r="Z191" s="9"/>
      <c r="AA191" s="46"/>
      <c r="AB191" s="12"/>
      <c r="AC191" s="12"/>
      <c r="AD191" s="12"/>
      <c r="AE191" s="12"/>
      <c r="AF191" s="12"/>
      <c r="AG191" s="12"/>
      <c r="AJ191" s="92"/>
      <c r="AK191" s="46"/>
      <c r="AL191" s="46"/>
      <c r="AM191" s="46"/>
      <c r="AN191" s="46"/>
      <c r="AO191" s="13"/>
      <c r="AP191" s="13"/>
      <c r="AQ191" s="13"/>
      <c r="AR191" s="13"/>
      <c r="AS191" s="13"/>
      <c r="AT191" s="13"/>
      <c r="AU191" s="13"/>
      <c r="AV191" s="12"/>
      <c r="AX191" s="46"/>
      <c r="AY191" s="46"/>
      <c r="AZ191" s="46"/>
      <c r="BA191" s="46"/>
      <c r="BB191" s="13"/>
      <c r="BC191" s="13"/>
      <c r="BD191" s="13"/>
      <c r="BE191" s="13"/>
      <c r="BF191" s="13"/>
      <c r="BG191" s="13"/>
      <c r="BH191" s="13"/>
      <c r="BI191" s="12"/>
      <c r="BN191" s="13"/>
      <c r="BR191" s="51"/>
    </row>
    <row r="192" spans="1:70" hidden="1" outlineLevel="1" x14ac:dyDescent="0.2">
      <c r="B192" s="2"/>
      <c r="I192" s="5"/>
      <c r="J192" s="6"/>
      <c r="K192" s="7"/>
      <c r="L192" s="7"/>
      <c r="M192" s="7"/>
      <c r="N192" s="7"/>
      <c r="O192" s="49"/>
      <c r="P192" s="13"/>
      <c r="Q192" s="2"/>
      <c r="R192" s="12"/>
      <c r="S192" s="12"/>
      <c r="T192" s="12"/>
      <c r="U192" s="6"/>
      <c r="V192" s="6"/>
      <c r="W192" s="45"/>
      <c r="X192" s="45"/>
      <c r="Y192" s="45"/>
      <c r="Z192" s="9"/>
      <c r="AA192" s="46"/>
      <c r="AB192" s="12"/>
      <c r="AC192" s="12"/>
      <c r="AD192" s="12"/>
      <c r="AE192" s="12"/>
      <c r="AF192" s="12"/>
      <c r="AG192" s="12"/>
      <c r="AJ192" s="92"/>
      <c r="AK192" s="46"/>
      <c r="AL192" s="46"/>
      <c r="AM192" s="46"/>
      <c r="AN192" s="46"/>
      <c r="AO192" s="13"/>
      <c r="AP192" s="13"/>
      <c r="AQ192" s="13"/>
      <c r="AR192" s="13"/>
      <c r="AS192" s="13"/>
      <c r="AT192" s="13"/>
      <c r="AU192" s="13"/>
      <c r="AV192" s="12"/>
      <c r="AX192" s="46"/>
      <c r="AY192" s="46"/>
      <c r="AZ192" s="46"/>
      <c r="BA192" s="46"/>
      <c r="BB192" s="13"/>
      <c r="BC192" s="13"/>
      <c r="BD192" s="13"/>
      <c r="BE192" s="13"/>
      <c r="BF192" s="13"/>
      <c r="BG192" s="13"/>
      <c r="BH192" s="13"/>
      <c r="BI192" s="12"/>
      <c r="BN192" s="13"/>
      <c r="BR192" s="51"/>
    </row>
    <row r="193" spans="2:70" hidden="1" outlineLevel="1" x14ac:dyDescent="0.2">
      <c r="B193" s="2"/>
      <c r="I193" s="5"/>
      <c r="J193" s="6"/>
      <c r="K193" s="7"/>
      <c r="L193" s="7"/>
      <c r="M193" s="7"/>
      <c r="N193" s="7"/>
      <c r="O193" s="49"/>
      <c r="P193" s="13"/>
      <c r="Q193" s="2"/>
      <c r="R193" s="12"/>
      <c r="S193" s="12"/>
      <c r="T193" s="12"/>
      <c r="U193" s="6"/>
      <c r="V193" s="6"/>
      <c r="W193" s="45"/>
      <c r="X193" s="45"/>
      <c r="Y193" s="45"/>
      <c r="Z193" s="9"/>
      <c r="AA193" s="46"/>
      <c r="AB193" s="12"/>
      <c r="AC193" s="12"/>
      <c r="AD193" s="12"/>
      <c r="AE193" s="12"/>
      <c r="AF193" s="12"/>
      <c r="AG193" s="12"/>
      <c r="AJ193" s="92"/>
      <c r="AK193" s="46"/>
      <c r="AL193" s="46"/>
      <c r="AM193" s="46"/>
      <c r="AN193" s="46"/>
      <c r="AO193" s="13"/>
      <c r="AP193" s="13"/>
      <c r="AQ193" s="13"/>
      <c r="AR193" s="13"/>
      <c r="AS193" s="13"/>
      <c r="AT193" s="13"/>
      <c r="AU193" s="13"/>
      <c r="AV193" s="12"/>
      <c r="AX193" s="46"/>
      <c r="AY193" s="46"/>
      <c r="AZ193" s="46"/>
      <c r="BA193" s="46"/>
      <c r="BB193" s="13"/>
      <c r="BC193" s="13"/>
      <c r="BD193" s="13"/>
      <c r="BE193" s="13"/>
      <c r="BF193" s="13"/>
      <c r="BG193" s="13"/>
      <c r="BH193" s="13"/>
      <c r="BI193" s="12"/>
      <c r="BN193" s="13"/>
      <c r="BR193" s="51"/>
    </row>
    <row r="194" spans="2:70" hidden="1" outlineLevel="1" x14ac:dyDescent="0.2">
      <c r="B194" s="2"/>
      <c r="I194" s="5"/>
      <c r="J194" s="6"/>
      <c r="K194" s="7"/>
      <c r="L194" s="7"/>
      <c r="M194" s="7"/>
      <c r="N194" s="7"/>
      <c r="O194" s="49"/>
      <c r="P194" s="13"/>
      <c r="Q194" s="2"/>
      <c r="R194" s="12"/>
      <c r="S194" s="12"/>
      <c r="T194" s="12"/>
      <c r="U194" s="6"/>
      <c r="V194" s="6"/>
      <c r="W194" s="45"/>
      <c r="X194" s="45"/>
      <c r="Y194" s="45"/>
      <c r="Z194" s="9"/>
      <c r="AA194" s="46"/>
      <c r="AB194" s="12"/>
      <c r="AC194" s="12"/>
      <c r="AD194" s="12"/>
      <c r="AE194" s="12"/>
      <c r="AF194" s="12"/>
      <c r="AG194" s="12"/>
      <c r="AJ194" s="92"/>
      <c r="AK194" s="46"/>
      <c r="AL194" s="46"/>
      <c r="AM194" s="46"/>
      <c r="AN194" s="46"/>
      <c r="AO194" s="13"/>
      <c r="AP194" s="13"/>
      <c r="AQ194" s="13"/>
      <c r="AR194" s="13"/>
      <c r="AS194" s="13"/>
      <c r="AT194" s="13"/>
      <c r="AU194" s="13"/>
      <c r="AV194" s="12"/>
      <c r="AX194" s="46"/>
      <c r="AY194" s="46"/>
      <c r="AZ194" s="46"/>
      <c r="BA194" s="46"/>
      <c r="BB194" s="13"/>
      <c r="BC194" s="13"/>
      <c r="BD194" s="13"/>
      <c r="BE194" s="13"/>
      <c r="BF194" s="13"/>
      <c r="BG194" s="13"/>
      <c r="BH194" s="13"/>
      <c r="BI194" s="12"/>
      <c r="BN194" s="13"/>
      <c r="BR194" s="51"/>
    </row>
    <row r="195" spans="2:70" hidden="1" outlineLevel="1" x14ac:dyDescent="0.2">
      <c r="B195" s="2"/>
      <c r="I195" s="5"/>
      <c r="J195" s="6"/>
      <c r="K195" s="7"/>
      <c r="L195" s="7"/>
      <c r="M195" s="7"/>
      <c r="N195" s="7"/>
      <c r="O195" s="49"/>
      <c r="P195" s="13"/>
      <c r="Q195" s="2"/>
      <c r="R195" s="12"/>
      <c r="S195" s="12"/>
      <c r="T195" s="12"/>
      <c r="U195" s="6"/>
      <c r="V195" s="6"/>
      <c r="W195" s="45"/>
      <c r="X195" s="45"/>
      <c r="Y195" s="45"/>
      <c r="Z195" s="9"/>
      <c r="AA195" s="46"/>
      <c r="AB195" s="12"/>
      <c r="AC195" s="12"/>
      <c r="AD195" s="12"/>
      <c r="AE195" s="12"/>
      <c r="AF195" s="12"/>
      <c r="AG195" s="12"/>
      <c r="AJ195" s="92"/>
      <c r="AK195" s="46"/>
      <c r="AL195" s="46"/>
      <c r="AM195" s="46"/>
      <c r="AN195" s="46"/>
      <c r="AO195" s="13"/>
      <c r="AP195" s="13"/>
      <c r="AQ195" s="13"/>
      <c r="AR195" s="13"/>
      <c r="AS195" s="13"/>
      <c r="AT195" s="13"/>
      <c r="AU195" s="13"/>
      <c r="AV195" s="12"/>
      <c r="AX195" s="46"/>
      <c r="AY195" s="46"/>
      <c r="AZ195" s="46"/>
      <c r="BA195" s="46"/>
      <c r="BB195" s="13"/>
      <c r="BC195" s="13"/>
      <c r="BD195" s="13"/>
      <c r="BE195" s="13"/>
      <c r="BF195" s="13"/>
      <c r="BG195" s="13"/>
      <c r="BH195" s="13"/>
      <c r="BI195" s="12"/>
      <c r="BN195" s="13"/>
      <c r="BR195" s="51"/>
    </row>
    <row r="196" spans="2:70" hidden="1" outlineLevel="1" x14ac:dyDescent="0.2">
      <c r="B196" s="2"/>
      <c r="I196" s="5"/>
      <c r="J196" s="6"/>
      <c r="K196" s="7"/>
      <c r="L196" s="7"/>
      <c r="M196" s="7"/>
      <c r="N196" s="7"/>
      <c r="O196" s="49"/>
      <c r="P196" s="13"/>
      <c r="Q196" s="2"/>
      <c r="R196" s="12"/>
      <c r="S196" s="12"/>
      <c r="T196" s="12"/>
      <c r="U196" s="6"/>
      <c r="V196" s="6"/>
      <c r="W196" s="45"/>
      <c r="X196" s="45"/>
      <c r="Y196" s="45"/>
      <c r="Z196" s="9"/>
      <c r="AA196" s="46"/>
      <c r="AB196" s="12"/>
      <c r="AC196" s="12"/>
      <c r="AD196" s="12"/>
      <c r="AE196" s="12"/>
      <c r="AF196" s="12"/>
      <c r="AG196" s="12"/>
      <c r="AJ196" s="92"/>
      <c r="AK196" s="46"/>
      <c r="AL196" s="46"/>
      <c r="AM196" s="46"/>
      <c r="AN196" s="46"/>
      <c r="AO196" s="13"/>
      <c r="AP196" s="13"/>
      <c r="AQ196" s="13"/>
      <c r="AR196" s="13"/>
      <c r="AS196" s="13"/>
      <c r="AT196" s="13"/>
      <c r="AU196" s="13"/>
      <c r="AV196" s="12"/>
      <c r="AX196" s="46"/>
      <c r="AY196" s="46"/>
      <c r="AZ196" s="46"/>
      <c r="BA196" s="46"/>
      <c r="BB196" s="13"/>
      <c r="BC196" s="13"/>
      <c r="BD196" s="13"/>
      <c r="BE196" s="13"/>
      <c r="BF196" s="13"/>
      <c r="BG196" s="13"/>
      <c r="BH196" s="13"/>
      <c r="BI196" s="12"/>
      <c r="BN196" s="13"/>
      <c r="BR196" s="51"/>
    </row>
    <row r="197" spans="2:70" hidden="1" outlineLevel="1" x14ac:dyDescent="0.2">
      <c r="B197" s="2"/>
      <c r="I197" s="5"/>
      <c r="J197" s="6"/>
      <c r="K197" s="7"/>
      <c r="L197" s="7"/>
      <c r="M197" s="7"/>
      <c r="N197" s="7"/>
      <c r="O197" s="49"/>
      <c r="P197" s="13"/>
      <c r="Q197" s="2"/>
      <c r="R197" s="12"/>
      <c r="S197" s="12"/>
      <c r="T197" s="12"/>
      <c r="U197" s="6"/>
      <c r="V197" s="6"/>
      <c r="W197" s="45"/>
      <c r="X197" s="45"/>
      <c r="Y197" s="45"/>
      <c r="Z197" s="9"/>
      <c r="AA197" s="46"/>
      <c r="AB197" s="12"/>
      <c r="AC197" s="12"/>
      <c r="AD197" s="12"/>
      <c r="AE197" s="12"/>
      <c r="AF197" s="12"/>
      <c r="AG197" s="12"/>
      <c r="AJ197" s="92"/>
      <c r="AK197" s="46"/>
      <c r="AL197" s="46"/>
      <c r="AM197" s="46"/>
      <c r="AN197" s="46"/>
      <c r="AO197" s="13"/>
      <c r="AP197" s="13"/>
      <c r="AQ197" s="13"/>
      <c r="AR197" s="13"/>
      <c r="AS197" s="13"/>
      <c r="AT197" s="13"/>
      <c r="AU197" s="13"/>
      <c r="AV197" s="12"/>
      <c r="AX197" s="46"/>
      <c r="AY197" s="46"/>
      <c r="AZ197" s="46"/>
      <c r="BA197" s="46"/>
      <c r="BB197" s="13"/>
      <c r="BC197" s="13"/>
      <c r="BD197" s="13"/>
      <c r="BE197" s="13"/>
      <c r="BF197" s="13"/>
      <c r="BG197" s="13"/>
      <c r="BH197" s="13"/>
      <c r="BI197" s="12"/>
      <c r="BN197" s="13"/>
      <c r="BR197" s="51"/>
    </row>
    <row r="198" spans="2:70" hidden="1" outlineLevel="1" x14ac:dyDescent="0.2">
      <c r="B198" s="2"/>
      <c r="I198" s="5"/>
      <c r="J198" s="6"/>
      <c r="K198" s="7"/>
      <c r="L198" s="7"/>
      <c r="M198" s="7"/>
      <c r="N198" s="7"/>
      <c r="O198" s="49"/>
      <c r="P198" s="13"/>
      <c r="Q198" s="2"/>
      <c r="R198" s="12"/>
      <c r="S198" s="12"/>
      <c r="T198" s="12"/>
      <c r="U198" s="6"/>
      <c r="V198" s="6"/>
      <c r="W198" s="45"/>
      <c r="X198" s="45"/>
      <c r="Y198" s="45"/>
      <c r="Z198" s="9"/>
      <c r="AA198" s="46"/>
      <c r="AB198" s="12"/>
      <c r="AC198" s="12"/>
      <c r="AD198" s="12"/>
      <c r="AE198" s="12"/>
      <c r="AF198" s="12"/>
      <c r="AG198" s="12"/>
      <c r="AJ198" s="92"/>
      <c r="AK198" s="46"/>
      <c r="AL198" s="46"/>
      <c r="AM198" s="46"/>
      <c r="AN198" s="46"/>
      <c r="AO198" s="13"/>
      <c r="AP198" s="13"/>
      <c r="AQ198" s="13"/>
      <c r="AR198" s="13"/>
      <c r="AS198" s="13"/>
      <c r="AT198" s="13"/>
      <c r="AU198" s="13"/>
      <c r="AV198" s="12"/>
      <c r="AX198" s="46"/>
      <c r="AY198" s="46"/>
      <c r="AZ198" s="46"/>
      <c r="BA198" s="46"/>
      <c r="BB198" s="13"/>
      <c r="BC198" s="13"/>
      <c r="BD198" s="13"/>
      <c r="BE198" s="13"/>
      <c r="BF198" s="13"/>
      <c r="BG198" s="13"/>
      <c r="BH198" s="13"/>
      <c r="BI198" s="12"/>
      <c r="BN198" s="13"/>
      <c r="BR198" s="51"/>
    </row>
    <row r="199" spans="2:70" hidden="1" outlineLevel="1" x14ac:dyDescent="0.2">
      <c r="B199" s="2"/>
      <c r="I199" s="5"/>
      <c r="J199" s="6"/>
      <c r="K199" s="7"/>
      <c r="L199" s="7"/>
      <c r="M199" s="7"/>
      <c r="N199" s="7"/>
      <c r="O199" s="51"/>
      <c r="P199" s="13"/>
      <c r="Q199" s="2"/>
      <c r="R199" s="12"/>
      <c r="S199" s="12"/>
      <c r="T199" s="12"/>
      <c r="U199" s="6"/>
      <c r="V199" s="6"/>
      <c r="W199" s="45"/>
      <c r="X199" s="45"/>
      <c r="Y199" s="45"/>
      <c r="Z199" s="9"/>
      <c r="AA199" s="46"/>
      <c r="AB199" s="12"/>
      <c r="AC199" s="12"/>
      <c r="AD199" s="12"/>
      <c r="AE199" s="12"/>
      <c r="AF199" s="12"/>
      <c r="AG199" s="12"/>
      <c r="AJ199" s="92"/>
      <c r="AK199" s="46"/>
      <c r="AL199" s="46"/>
      <c r="AM199" s="46"/>
      <c r="AN199" s="46"/>
      <c r="AO199" s="13"/>
      <c r="AP199" s="13"/>
      <c r="AQ199" s="13"/>
      <c r="AR199" s="13"/>
      <c r="AS199" s="13"/>
      <c r="AT199" s="13"/>
      <c r="AU199" s="13"/>
      <c r="AV199" s="12"/>
      <c r="AX199" s="46"/>
      <c r="AY199" s="46"/>
      <c r="AZ199" s="46"/>
      <c r="BA199" s="46"/>
      <c r="BB199" s="13"/>
      <c r="BC199" s="13"/>
      <c r="BD199" s="13"/>
      <c r="BE199" s="13"/>
      <c r="BF199" s="13"/>
      <c r="BG199" s="13"/>
      <c r="BH199" s="13"/>
      <c r="BI199" s="12"/>
      <c r="BN199" s="13"/>
      <c r="BR199" s="51"/>
    </row>
    <row r="200" spans="2:70" hidden="1" outlineLevel="1" x14ac:dyDescent="0.2">
      <c r="B200" s="2"/>
      <c r="I200" s="5"/>
      <c r="J200" s="6"/>
      <c r="K200" s="7"/>
      <c r="L200" s="7"/>
      <c r="M200" s="7"/>
      <c r="N200" s="7"/>
      <c r="O200" s="51"/>
      <c r="P200" s="13"/>
      <c r="Q200" s="2"/>
      <c r="R200" s="12"/>
      <c r="S200" s="12"/>
      <c r="T200" s="12"/>
      <c r="U200" s="6"/>
      <c r="V200" s="6"/>
      <c r="W200" s="45"/>
      <c r="X200" s="45"/>
      <c r="Y200" s="45"/>
      <c r="Z200" s="9"/>
      <c r="AA200" s="46"/>
      <c r="AB200" s="12"/>
      <c r="AC200" s="12"/>
      <c r="AD200" s="12"/>
      <c r="AE200" s="12"/>
      <c r="AF200" s="12"/>
      <c r="AG200" s="12"/>
      <c r="AJ200" s="92"/>
      <c r="AK200" s="46"/>
      <c r="AL200" s="46"/>
      <c r="AM200" s="46"/>
      <c r="AN200" s="46"/>
      <c r="AO200" s="13"/>
      <c r="AP200" s="13"/>
      <c r="AQ200" s="13"/>
      <c r="AR200" s="13"/>
      <c r="AS200" s="13"/>
      <c r="AT200" s="13"/>
      <c r="AU200" s="13"/>
      <c r="AV200" s="12"/>
      <c r="AX200" s="46"/>
      <c r="AY200" s="46"/>
      <c r="AZ200" s="46"/>
      <c r="BA200" s="46"/>
      <c r="BB200" s="13"/>
      <c r="BC200" s="13"/>
      <c r="BD200" s="13"/>
      <c r="BE200" s="13"/>
      <c r="BF200" s="13"/>
      <c r="BG200" s="13"/>
      <c r="BH200" s="13"/>
      <c r="BI200" s="12"/>
      <c r="BN200" s="13"/>
      <c r="BR200" s="51"/>
    </row>
    <row r="201" spans="2:70" hidden="1" outlineLevel="1" x14ac:dyDescent="0.2">
      <c r="B201" s="2"/>
      <c r="C201" s="52"/>
      <c r="D201" s="52"/>
      <c r="E201" s="3"/>
      <c r="F201" s="3"/>
      <c r="G201" s="3"/>
      <c r="H201" s="3"/>
      <c r="I201" s="5"/>
      <c r="J201" s="6"/>
      <c r="K201" s="7"/>
      <c r="L201" s="7"/>
      <c r="M201" s="7"/>
      <c r="N201" s="7"/>
      <c r="O201" s="51"/>
      <c r="P201" s="13"/>
      <c r="Q201" s="13"/>
      <c r="R201" s="13"/>
      <c r="S201" s="12"/>
      <c r="T201" s="12"/>
      <c r="U201" s="6"/>
      <c r="V201" s="6"/>
      <c r="W201" s="45"/>
      <c r="X201" s="45"/>
      <c r="Y201" s="45"/>
      <c r="Z201" s="11"/>
      <c r="AA201" s="46"/>
      <c r="AB201" s="12"/>
      <c r="AC201" s="12"/>
      <c r="AD201" s="12"/>
      <c r="AE201" s="12"/>
      <c r="AF201" s="12"/>
      <c r="AG201" s="12"/>
      <c r="AJ201" s="92"/>
      <c r="AK201" s="46"/>
      <c r="AL201" s="46"/>
      <c r="AM201" s="46"/>
      <c r="AN201" s="46"/>
      <c r="AO201" s="13"/>
      <c r="AP201" s="13"/>
      <c r="AQ201" s="13"/>
      <c r="AR201" s="13"/>
      <c r="AS201" s="13"/>
      <c r="AT201" s="13"/>
      <c r="AU201" s="13"/>
      <c r="AV201" s="12"/>
      <c r="AX201" s="46"/>
      <c r="AY201" s="46"/>
      <c r="AZ201" s="46"/>
      <c r="BA201" s="46"/>
      <c r="BB201" s="13"/>
      <c r="BC201" s="13"/>
      <c r="BD201" s="13"/>
      <c r="BE201" s="13"/>
      <c r="BF201" s="13"/>
      <c r="BG201" s="13"/>
      <c r="BH201" s="13"/>
      <c r="BI201" s="12"/>
      <c r="BN201" s="13"/>
      <c r="BR201" s="51"/>
    </row>
    <row r="202" spans="2:70" hidden="1" outlineLevel="1" x14ac:dyDescent="0.2">
      <c r="C202" s="3"/>
      <c r="D202" s="3"/>
      <c r="I202" s="5"/>
      <c r="J202" s="6"/>
      <c r="K202" s="7"/>
      <c r="L202" s="7"/>
      <c r="M202" s="7"/>
      <c r="N202" s="7"/>
      <c r="O202" s="53"/>
      <c r="P202" s="54"/>
      <c r="Q202" s="54"/>
      <c r="R202" s="53"/>
      <c r="S202" s="55"/>
      <c r="T202" s="55"/>
      <c r="U202" s="56"/>
      <c r="V202" s="56"/>
      <c r="W202" s="55"/>
      <c r="X202" s="55"/>
      <c r="Y202" s="55"/>
      <c r="Z202" s="57"/>
      <c r="AA202" s="46"/>
      <c r="AB202" s="12"/>
      <c r="AC202" s="12"/>
      <c r="AD202" s="12"/>
      <c r="AE202" s="12"/>
      <c r="AF202" s="12"/>
      <c r="AG202" s="12"/>
      <c r="AJ202" s="92"/>
      <c r="AK202" s="46"/>
      <c r="AL202" s="46"/>
      <c r="AM202" s="46"/>
      <c r="AN202" s="46"/>
      <c r="AO202" s="13"/>
      <c r="AP202" s="13"/>
      <c r="AQ202" s="13"/>
      <c r="AR202" s="13"/>
      <c r="AS202" s="13"/>
      <c r="AT202" s="13"/>
      <c r="AU202" s="13"/>
      <c r="AV202" s="12"/>
      <c r="AX202" s="46"/>
      <c r="AY202" s="46"/>
      <c r="AZ202" s="46"/>
      <c r="BA202" s="46"/>
      <c r="BB202" s="13"/>
      <c r="BC202" s="13"/>
      <c r="BD202" s="13"/>
      <c r="BE202" s="13"/>
      <c r="BF202" s="13"/>
      <c r="BG202" s="13"/>
      <c r="BH202" s="13"/>
      <c r="BI202" s="12"/>
      <c r="BN202" s="13"/>
      <c r="BR202" s="53"/>
    </row>
    <row r="203" spans="2:70" hidden="1" outlineLevel="1" x14ac:dyDescent="0.2">
      <c r="C203" s="9"/>
      <c r="D203" s="3"/>
      <c r="E203" s="3"/>
      <c r="I203" s="5"/>
      <c r="J203" s="58"/>
      <c r="K203" s="7"/>
      <c r="L203" s="7"/>
      <c r="M203" s="7"/>
      <c r="N203" s="7"/>
      <c r="O203" s="51"/>
      <c r="P203" s="59"/>
      <c r="Q203" s="13"/>
      <c r="R203" s="51"/>
      <c r="S203" s="12"/>
      <c r="T203" s="12"/>
      <c r="U203" s="6"/>
      <c r="V203" s="6"/>
      <c r="W203" s="45"/>
      <c r="X203" s="45"/>
      <c r="Y203" s="45"/>
      <c r="Z203" s="9"/>
      <c r="AA203" s="46"/>
      <c r="AB203" s="12"/>
      <c r="AC203" s="12"/>
      <c r="AD203" s="12"/>
      <c r="AE203" s="12"/>
      <c r="AF203" s="12"/>
      <c r="AG203" s="12"/>
      <c r="AJ203" s="92"/>
      <c r="AK203" s="46"/>
      <c r="AL203" s="46"/>
      <c r="AM203" s="46"/>
      <c r="AN203" s="46"/>
      <c r="AO203" s="13"/>
      <c r="AP203" s="13"/>
      <c r="AQ203" s="13"/>
      <c r="AR203" s="13"/>
      <c r="AS203" s="13"/>
      <c r="AT203" s="13"/>
      <c r="AU203" s="13"/>
      <c r="AV203" s="12"/>
      <c r="AX203" s="46"/>
      <c r="AY203" s="46"/>
      <c r="AZ203" s="46"/>
      <c r="BA203" s="46"/>
      <c r="BB203" s="13"/>
      <c r="BC203" s="13"/>
      <c r="BD203" s="13"/>
      <c r="BE203" s="13"/>
      <c r="BF203" s="13"/>
      <c r="BG203" s="13"/>
      <c r="BH203" s="13"/>
      <c r="BI203" s="12"/>
      <c r="BN203" s="13"/>
      <c r="BR203" s="51"/>
    </row>
    <row r="204" spans="2:70" hidden="1" outlineLevel="1" x14ac:dyDescent="0.2">
      <c r="C204" s="9"/>
      <c r="D204" s="3"/>
      <c r="E204" s="3"/>
      <c r="I204" s="5"/>
      <c r="J204" s="58"/>
      <c r="K204" s="7"/>
      <c r="L204" s="7"/>
      <c r="M204" s="7"/>
      <c r="N204" s="7"/>
      <c r="O204" s="51"/>
      <c r="P204" s="59"/>
      <c r="Q204" s="13"/>
      <c r="R204" s="51"/>
      <c r="S204" s="12"/>
      <c r="T204" s="12"/>
      <c r="U204" s="6"/>
      <c r="V204" s="6"/>
      <c r="W204" s="45"/>
      <c r="X204" s="45"/>
      <c r="Y204" s="45"/>
      <c r="Z204" s="9"/>
      <c r="AA204" s="46"/>
      <c r="AB204" s="12"/>
      <c r="AC204" s="12"/>
      <c r="AD204" s="12"/>
      <c r="AE204" s="12"/>
      <c r="AF204" s="12"/>
      <c r="AG204" s="12"/>
      <c r="AJ204" s="92"/>
      <c r="AK204" s="46"/>
      <c r="AL204" s="46"/>
      <c r="AM204" s="46"/>
      <c r="AN204" s="46"/>
      <c r="AO204" s="13"/>
      <c r="AP204" s="13"/>
      <c r="AQ204" s="13"/>
      <c r="AR204" s="13"/>
      <c r="AS204" s="13"/>
      <c r="AT204" s="13"/>
      <c r="AU204" s="13"/>
      <c r="AV204" s="12"/>
      <c r="AX204" s="46"/>
      <c r="AY204" s="46"/>
      <c r="AZ204" s="46"/>
      <c r="BA204" s="46"/>
      <c r="BB204" s="13"/>
      <c r="BC204" s="13"/>
      <c r="BD204" s="13"/>
      <c r="BE204" s="13"/>
      <c r="BF204" s="13"/>
      <c r="BG204" s="13"/>
      <c r="BH204" s="13"/>
      <c r="BI204" s="12"/>
      <c r="BN204" s="13"/>
      <c r="BR204" s="51"/>
    </row>
    <row r="205" spans="2:70" hidden="1" outlineLevel="1" x14ac:dyDescent="0.2">
      <c r="C205" s="3"/>
      <c r="D205" s="3"/>
      <c r="I205" s="5"/>
      <c r="J205" s="6"/>
      <c r="K205" s="7"/>
      <c r="L205" s="7"/>
      <c r="M205" s="7"/>
      <c r="N205" s="7"/>
      <c r="O205" s="51"/>
      <c r="P205" s="13"/>
      <c r="Q205" s="13"/>
      <c r="S205" s="12"/>
      <c r="T205" s="12"/>
      <c r="U205" s="6"/>
      <c r="V205" s="6"/>
      <c r="W205" s="45"/>
      <c r="X205" s="45"/>
      <c r="Y205" s="45"/>
      <c r="Z205" s="9"/>
      <c r="AA205" s="46"/>
      <c r="AB205" s="12"/>
      <c r="AC205" s="12"/>
      <c r="AD205" s="12"/>
      <c r="AE205" s="12"/>
      <c r="AF205" s="12"/>
      <c r="AG205" s="12"/>
      <c r="AJ205" s="92"/>
      <c r="AK205" s="46"/>
      <c r="AL205" s="46"/>
      <c r="AM205" s="46"/>
      <c r="AN205" s="46"/>
      <c r="AO205" s="13"/>
      <c r="AP205" s="13"/>
      <c r="AQ205" s="13"/>
      <c r="AR205" s="13"/>
      <c r="AS205" s="13"/>
      <c r="AT205" s="13"/>
      <c r="AU205" s="13"/>
      <c r="AV205" s="12"/>
      <c r="AX205" s="46"/>
      <c r="AY205" s="46"/>
      <c r="AZ205" s="46"/>
      <c r="BA205" s="46"/>
      <c r="BB205" s="13"/>
      <c r="BC205" s="13"/>
      <c r="BD205" s="13"/>
      <c r="BE205" s="13"/>
      <c r="BF205" s="13"/>
      <c r="BG205" s="13"/>
      <c r="BN205" s="13"/>
      <c r="BR205" s="51"/>
    </row>
    <row r="206" spans="2:70" hidden="1" outlineLevel="1" x14ac:dyDescent="0.2">
      <c r="C206" s="3"/>
      <c r="D206" s="3"/>
      <c r="I206" s="5"/>
      <c r="J206" s="6"/>
      <c r="K206" s="7"/>
      <c r="L206" s="7"/>
      <c r="M206" s="7"/>
      <c r="N206" s="7"/>
      <c r="O206" s="51"/>
      <c r="P206" s="13"/>
      <c r="Q206" s="13"/>
      <c r="S206" s="12"/>
      <c r="T206" s="12"/>
      <c r="U206" s="6"/>
      <c r="V206" s="6"/>
      <c r="W206" s="45"/>
      <c r="X206" s="45"/>
      <c r="Y206" s="45"/>
      <c r="Z206" s="9"/>
      <c r="AA206" s="46"/>
      <c r="AB206" s="12"/>
      <c r="AC206" s="12"/>
      <c r="AD206" s="12"/>
      <c r="AE206" s="12"/>
      <c r="AF206" s="12"/>
      <c r="AG206" s="12"/>
      <c r="AJ206" s="92"/>
      <c r="AK206" s="46"/>
      <c r="AL206" s="46"/>
      <c r="AM206" s="46"/>
      <c r="AN206" s="46"/>
      <c r="AO206" s="13"/>
      <c r="AP206" s="13"/>
      <c r="AQ206" s="13"/>
      <c r="AR206" s="13"/>
      <c r="AS206" s="13"/>
      <c r="AT206" s="13"/>
      <c r="AX206" s="46"/>
      <c r="AY206" s="46"/>
      <c r="AZ206" s="46"/>
      <c r="BA206" s="46"/>
      <c r="BB206" s="13"/>
      <c r="BC206" s="13"/>
      <c r="BD206" s="13"/>
      <c r="BE206" s="13"/>
      <c r="BF206" s="13"/>
      <c r="BG206" s="13"/>
      <c r="BN206" s="13"/>
      <c r="BR206" s="51"/>
    </row>
    <row r="207" spans="2:70" hidden="1" outlineLevel="1" x14ac:dyDescent="0.2">
      <c r="C207" s="4"/>
      <c r="D207" s="4"/>
      <c r="I207" s="5"/>
      <c r="J207" s="6"/>
      <c r="K207" s="7"/>
      <c r="L207" s="7"/>
      <c r="M207" s="7"/>
      <c r="N207" s="7"/>
      <c r="O207" s="51"/>
      <c r="P207" s="13"/>
      <c r="Q207" s="13"/>
      <c r="S207" s="12"/>
      <c r="T207" s="12"/>
      <c r="U207" s="6"/>
      <c r="V207" s="6"/>
      <c r="W207" s="45"/>
      <c r="X207" s="45"/>
      <c r="Y207" s="45"/>
      <c r="Z207" s="9"/>
      <c r="AA207" s="46"/>
      <c r="AB207" s="12"/>
      <c r="AC207" s="12"/>
      <c r="AD207" s="12"/>
      <c r="AE207" s="12"/>
      <c r="AF207" s="12"/>
      <c r="AG207" s="12"/>
      <c r="AJ207" s="92"/>
      <c r="AK207" s="46"/>
      <c r="AL207" s="46"/>
      <c r="AM207" s="46"/>
      <c r="AN207" s="46"/>
      <c r="AO207" s="13"/>
      <c r="AP207" s="13"/>
      <c r="AQ207" s="13"/>
      <c r="AR207" s="13"/>
      <c r="AS207" s="13"/>
      <c r="AT207" s="13"/>
      <c r="AX207" s="46"/>
      <c r="AY207" s="46"/>
      <c r="AZ207" s="46"/>
      <c r="BA207" s="46"/>
      <c r="BB207" s="13"/>
      <c r="BC207" s="13"/>
      <c r="BD207" s="13"/>
      <c r="BE207" s="13"/>
      <c r="BF207" s="13"/>
      <c r="BG207" s="13"/>
      <c r="BN207" s="13"/>
      <c r="BR207" s="51"/>
    </row>
    <row r="208" spans="2:70" hidden="1" outlineLevel="1" x14ac:dyDescent="0.2">
      <c r="C208" s="4"/>
      <c r="D208" s="4"/>
      <c r="E208" s="10"/>
      <c r="I208" s="5"/>
      <c r="J208" s="6"/>
      <c r="K208" s="7"/>
      <c r="L208" s="7"/>
      <c r="M208" s="7"/>
      <c r="N208" s="7"/>
      <c r="O208" s="51"/>
      <c r="P208" s="13"/>
      <c r="Q208" s="13"/>
      <c r="S208" s="12"/>
      <c r="T208" s="12"/>
      <c r="U208" s="6"/>
      <c r="V208" s="6"/>
      <c r="W208" s="45"/>
      <c r="X208" s="45"/>
      <c r="Y208" s="45"/>
      <c r="Z208" s="9"/>
      <c r="AA208" s="46"/>
      <c r="AB208" s="12"/>
      <c r="AC208" s="12"/>
      <c r="AD208" s="12"/>
      <c r="AE208" s="12"/>
      <c r="AF208" s="12"/>
      <c r="AG208" s="12"/>
      <c r="AJ208" s="92"/>
      <c r="AK208" s="46"/>
      <c r="AL208" s="46"/>
      <c r="AM208" s="46"/>
      <c r="AN208" s="46"/>
      <c r="AO208" s="13"/>
      <c r="AP208" s="13"/>
      <c r="AQ208" s="13"/>
      <c r="AR208" s="13"/>
      <c r="AS208" s="13"/>
      <c r="AT208" s="13"/>
      <c r="AX208" s="46"/>
      <c r="AY208" s="46"/>
      <c r="AZ208" s="46"/>
      <c r="BA208" s="46"/>
      <c r="BB208" s="13"/>
      <c r="BC208" s="13"/>
      <c r="BD208" s="13"/>
      <c r="BE208" s="13"/>
      <c r="BF208" s="13"/>
      <c r="BG208" s="13"/>
      <c r="BN208" s="13"/>
      <c r="BR208" s="51"/>
    </row>
    <row r="209" spans="3:70" hidden="1" outlineLevel="1" x14ac:dyDescent="0.2">
      <c r="C209" s="3"/>
      <c r="D209" s="3"/>
      <c r="E209" s="12"/>
      <c r="I209" s="5"/>
      <c r="J209" s="6"/>
      <c r="K209" s="7"/>
      <c r="L209" s="7"/>
      <c r="M209" s="7"/>
      <c r="N209" s="7"/>
      <c r="O209" s="51"/>
      <c r="P209" s="13"/>
      <c r="Q209" s="13"/>
      <c r="S209" s="12"/>
      <c r="T209" s="12"/>
      <c r="U209" s="6"/>
      <c r="V209" s="6"/>
      <c r="W209" s="45"/>
      <c r="X209" s="45"/>
      <c r="Y209" s="45"/>
      <c r="Z209" s="9"/>
      <c r="AA209" s="46"/>
      <c r="AB209" s="12"/>
      <c r="AC209" s="12"/>
      <c r="AD209" s="12"/>
      <c r="AE209" s="12"/>
      <c r="AF209" s="12"/>
      <c r="AG209" s="12"/>
      <c r="AJ209" s="92"/>
      <c r="AK209" s="46"/>
      <c r="AL209" s="46"/>
      <c r="AM209" s="46"/>
      <c r="AN209" s="46"/>
      <c r="AO209" s="13"/>
      <c r="AP209" s="13"/>
      <c r="AQ209" s="13"/>
      <c r="AR209" s="13"/>
      <c r="AS209" s="13"/>
      <c r="AT209" s="13"/>
      <c r="AX209" s="46"/>
      <c r="AY209" s="46"/>
      <c r="AZ209" s="46"/>
      <c r="BA209" s="46"/>
      <c r="BB209" s="13"/>
      <c r="BC209" s="13"/>
      <c r="BD209" s="13"/>
      <c r="BE209" s="13"/>
      <c r="BF209" s="13"/>
      <c r="BG209" s="13"/>
      <c r="BN209" s="13"/>
      <c r="BR209" s="51"/>
    </row>
    <row r="210" spans="3:70" hidden="1" outlineLevel="1" x14ac:dyDescent="0.2">
      <c r="C210" s="3"/>
      <c r="D210" s="3"/>
      <c r="E210" s="12"/>
      <c r="I210" s="5"/>
      <c r="J210" s="6"/>
      <c r="K210" s="7"/>
      <c r="L210" s="7"/>
      <c r="M210" s="7"/>
      <c r="N210" s="7"/>
      <c r="O210" s="51"/>
      <c r="P210" s="13"/>
      <c r="Q210" s="13"/>
      <c r="S210" s="12"/>
      <c r="T210" s="12"/>
      <c r="U210" s="6"/>
      <c r="V210" s="6"/>
      <c r="W210" s="45"/>
      <c r="X210" s="45"/>
      <c r="Y210" s="45"/>
      <c r="Z210" s="9"/>
      <c r="AA210" s="46"/>
      <c r="AB210" s="12"/>
      <c r="AC210" s="12"/>
      <c r="AD210" s="12"/>
      <c r="AE210" s="12"/>
      <c r="AF210" s="12"/>
      <c r="AG210" s="12"/>
      <c r="AJ210" s="92"/>
      <c r="AK210" s="46"/>
      <c r="AL210" s="46"/>
      <c r="AM210" s="46"/>
      <c r="AN210" s="46"/>
      <c r="AO210" s="13"/>
      <c r="AP210" s="13"/>
      <c r="AQ210" s="13"/>
      <c r="AR210" s="13"/>
      <c r="AS210" s="13"/>
      <c r="AT210" s="13"/>
      <c r="AX210" s="46"/>
      <c r="AY210" s="46"/>
      <c r="AZ210" s="46"/>
      <c r="BA210" s="46"/>
      <c r="BB210" s="13"/>
      <c r="BC210" s="13"/>
      <c r="BD210" s="13"/>
      <c r="BE210" s="13"/>
      <c r="BF210" s="13"/>
      <c r="BG210" s="13"/>
      <c r="BN210" s="13"/>
      <c r="BR210" s="51"/>
    </row>
    <row r="211" spans="3:70" hidden="1" outlineLevel="1" x14ac:dyDescent="0.2">
      <c r="C211" s="3"/>
      <c r="D211" s="3"/>
      <c r="S211" s="12"/>
      <c r="T211" s="12"/>
      <c r="U211" s="6"/>
      <c r="V211" s="6"/>
      <c r="W211" s="45"/>
      <c r="X211" s="45"/>
      <c r="Y211" s="45"/>
      <c r="Z211" s="9"/>
      <c r="AA211" s="46"/>
      <c r="AB211" s="12"/>
      <c r="AC211" s="12"/>
      <c r="AD211" s="12"/>
      <c r="AE211" s="12"/>
      <c r="AF211" s="12"/>
      <c r="AG211" s="12"/>
      <c r="AJ211" s="92"/>
      <c r="AK211" s="46"/>
      <c r="AL211" s="46"/>
      <c r="AM211" s="46"/>
      <c r="AN211" s="46"/>
      <c r="AO211" s="13"/>
      <c r="AP211" s="13"/>
      <c r="AQ211" s="13"/>
      <c r="AR211" s="13"/>
      <c r="AS211" s="13"/>
      <c r="AT211" s="13"/>
      <c r="AX211" s="46"/>
      <c r="AY211" s="46"/>
      <c r="AZ211" s="46"/>
      <c r="BA211" s="46"/>
      <c r="BB211" s="13"/>
      <c r="BC211" s="13"/>
      <c r="BD211" s="13"/>
      <c r="BE211" s="13"/>
      <c r="BF211" s="13"/>
      <c r="BG211" s="13"/>
      <c r="BN211" s="13"/>
      <c r="BR211" s="8"/>
    </row>
    <row r="212" spans="3:70" hidden="1" outlineLevel="1" x14ac:dyDescent="0.2">
      <c r="C212" s="3"/>
      <c r="D212" s="3"/>
      <c r="S212" s="12"/>
      <c r="T212" s="12"/>
      <c r="U212" s="6"/>
      <c r="V212" s="6"/>
      <c r="W212" s="45"/>
      <c r="X212" s="45"/>
      <c r="Y212" s="45"/>
      <c r="Z212" s="9"/>
      <c r="AA212" s="46"/>
      <c r="AB212" s="12"/>
      <c r="AC212" s="12"/>
      <c r="AD212" s="12"/>
      <c r="AE212" s="12"/>
      <c r="AF212" s="12"/>
      <c r="AG212" s="12"/>
      <c r="AJ212" s="92"/>
      <c r="AK212" s="46"/>
      <c r="AL212" s="46"/>
      <c r="AM212" s="46"/>
      <c r="AN212" s="46"/>
      <c r="AO212" s="13"/>
      <c r="AP212" s="13"/>
      <c r="AQ212" s="13"/>
      <c r="AR212" s="13"/>
      <c r="AS212" s="13"/>
      <c r="AT212" s="13"/>
      <c r="AX212" s="46"/>
      <c r="AY212" s="46"/>
      <c r="AZ212" s="46"/>
      <c r="BA212" s="46"/>
      <c r="BB212" s="13"/>
      <c r="BC212" s="13"/>
      <c r="BD212" s="13"/>
      <c r="BE212" s="13"/>
      <c r="BF212" s="13"/>
      <c r="BG212" s="13"/>
      <c r="BN212" s="13"/>
      <c r="BR212" s="8"/>
    </row>
    <row r="213" spans="3:70" hidden="1" outlineLevel="1" x14ac:dyDescent="0.2">
      <c r="C213" s="3"/>
      <c r="D213" s="3"/>
      <c r="G213" s="3"/>
      <c r="H213" s="3"/>
      <c r="I213" s="5"/>
      <c r="J213" s="6"/>
      <c r="K213" s="7"/>
      <c r="L213" s="7"/>
      <c r="M213" s="7"/>
      <c r="N213" s="7"/>
      <c r="O213" s="8"/>
      <c r="P213" s="60"/>
      <c r="Q213" s="61"/>
      <c r="R213" s="3"/>
      <c r="S213" s="12"/>
      <c r="T213" s="12"/>
      <c r="U213" s="6"/>
      <c r="V213" s="6"/>
      <c r="W213" s="45"/>
      <c r="X213" s="45"/>
      <c r="Y213" s="45"/>
      <c r="Z213" s="9"/>
      <c r="AA213" s="46"/>
      <c r="AB213" s="12"/>
      <c r="AC213" s="12"/>
      <c r="AD213" s="12"/>
      <c r="AE213" s="12"/>
      <c r="AF213" s="12"/>
      <c r="AG213" s="12"/>
      <c r="AJ213" s="92"/>
      <c r="AK213" s="46"/>
      <c r="AL213" s="46"/>
      <c r="AM213" s="46"/>
      <c r="AN213" s="46"/>
      <c r="AO213" s="13"/>
      <c r="AP213" s="13"/>
      <c r="AQ213" s="13"/>
      <c r="AR213" s="13"/>
      <c r="AS213" s="13"/>
      <c r="AT213" s="13"/>
      <c r="AX213" s="46"/>
      <c r="AY213" s="46"/>
      <c r="AZ213" s="46"/>
      <c r="BA213" s="46"/>
      <c r="BB213" s="13"/>
      <c r="BC213" s="13"/>
      <c r="BD213" s="13"/>
      <c r="BE213" s="13"/>
      <c r="BF213" s="13"/>
      <c r="BG213" s="13"/>
      <c r="BN213" s="13"/>
      <c r="BR213" s="64">
        <f>BQ213*$R$2</f>
        <v>0</v>
      </c>
    </row>
    <row r="214" spans="3:70" hidden="1" outlineLevel="1" x14ac:dyDescent="0.2">
      <c r="C214" s="3"/>
      <c r="D214" s="3"/>
      <c r="F214" s="12"/>
      <c r="I214" s="5"/>
      <c r="J214" s="62"/>
      <c r="K214" s="7"/>
      <c r="L214" s="7"/>
      <c r="M214" s="7"/>
      <c r="N214" s="7"/>
      <c r="O214" s="8"/>
      <c r="P214" s="47"/>
      <c r="Q214" s="13"/>
      <c r="S214" s="12"/>
      <c r="T214" s="12"/>
      <c r="U214" s="6"/>
      <c r="V214" s="6"/>
      <c r="W214" s="45"/>
      <c r="X214" s="45"/>
      <c r="Y214" s="45"/>
      <c r="Z214" s="9"/>
      <c r="AA214" s="46"/>
      <c r="AB214" s="12"/>
      <c r="AC214" s="12"/>
      <c r="AD214" s="12"/>
      <c r="AE214" s="12"/>
      <c r="AF214" s="12"/>
      <c r="AG214" s="12"/>
      <c r="AJ214" s="92"/>
      <c r="AK214" s="46"/>
      <c r="AL214" s="46"/>
      <c r="AM214" s="46"/>
      <c r="AN214" s="46"/>
      <c r="AO214" s="13"/>
      <c r="AP214" s="13"/>
      <c r="AQ214" s="13"/>
      <c r="AR214" s="13"/>
      <c r="AS214" s="13"/>
      <c r="AT214" s="13"/>
      <c r="AX214" s="46"/>
      <c r="AY214" s="46"/>
      <c r="AZ214" s="46"/>
      <c r="BA214" s="46"/>
      <c r="BB214" s="13"/>
      <c r="BC214" s="13"/>
      <c r="BD214" s="13"/>
      <c r="BE214" s="13"/>
      <c r="BF214" s="13"/>
      <c r="BG214" s="13"/>
      <c r="BN214" s="13"/>
      <c r="BR214" s="64">
        <f>BQ214*$R$2</f>
        <v>0</v>
      </c>
    </row>
    <row r="215" spans="3:70" hidden="1" outlineLevel="1" x14ac:dyDescent="0.2">
      <c r="C215" s="3"/>
      <c r="D215" s="3"/>
      <c r="F215" s="12"/>
      <c r="G215" s="63"/>
      <c r="H215" s="63"/>
      <c r="I215" s="5"/>
      <c r="J215" s="62"/>
      <c r="K215" s="7"/>
      <c r="L215" s="59"/>
      <c r="M215" s="59"/>
      <c r="N215" s="59"/>
      <c r="O215" s="64"/>
      <c r="P215" s="25"/>
      <c r="Q215" s="2"/>
      <c r="R215" s="65"/>
      <c r="S215" s="12"/>
      <c r="T215" s="12"/>
      <c r="U215" s="6"/>
      <c r="V215" s="6"/>
      <c r="W215" s="45"/>
      <c r="X215" s="45"/>
      <c r="Y215" s="45"/>
      <c r="Z215" s="9"/>
      <c r="AA215" s="46"/>
      <c r="AB215" s="12"/>
      <c r="AC215" s="12"/>
      <c r="AD215" s="12"/>
      <c r="AE215" s="12"/>
      <c r="AF215" s="12"/>
      <c r="AG215" s="12"/>
      <c r="AJ215" s="92"/>
      <c r="AK215" s="46"/>
      <c r="AL215" s="46"/>
      <c r="AM215" s="46"/>
      <c r="AN215" s="46"/>
      <c r="AO215" s="13"/>
      <c r="AP215" s="13"/>
      <c r="AQ215" s="13"/>
      <c r="AR215" s="13"/>
      <c r="AS215" s="13"/>
      <c r="AT215" s="13"/>
      <c r="AX215" s="46"/>
      <c r="AY215" s="46"/>
      <c r="AZ215" s="46"/>
      <c r="BA215" s="46"/>
      <c r="BB215" s="13"/>
      <c r="BC215" s="13"/>
      <c r="BD215" s="13"/>
      <c r="BE215" s="13"/>
      <c r="BF215" s="13"/>
      <c r="BG215" s="13"/>
      <c r="BN215" s="13"/>
      <c r="BR215" s="8"/>
    </row>
    <row r="216" spans="3:70" hidden="1" outlineLevel="1" x14ac:dyDescent="0.2">
      <c r="C216" s="3"/>
      <c r="D216" s="3"/>
      <c r="F216" s="12"/>
      <c r="G216" s="66"/>
      <c r="H216" s="66"/>
      <c r="I216" s="5"/>
      <c r="J216" s="62"/>
      <c r="K216" s="7"/>
      <c r="L216" s="59"/>
      <c r="M216" s="59"/>
      <c r="N216" s="59"/>
      <c r="O216" s="64"/>
      <c r="P216" s="25"/>
      <c r="Q216" s="2"/>
      <c r="R216" s="65"/>
      <c r="S216" s="12"/>
      <c r="T216" s="12"/>
      <c r="U216" s="6"/>
      <c r="V216" s="6"/>
      <c r="W216" s="45"/>
      <c r="X216" s="45"/>
      <c r="Y216" s="45"/>
      <c r="Z216" s="9"/>
      <c r="AA216" s="46"/>
      <c r="AB216" s="12"/>
      <c r="AC216" s="12"/>
      <c r="AD216" s="12"/>
      <c r="AE216" s="12"/>
      <c r="AF216" s="12"/>
      <c r="AG216" s="12"/>
      <c r="AJ216" s="92"/>
      <c r="AK216" s="46"/>
      <c r="AL216" s="46"/>
      <c r="AM216" s="46"/>
      <c r="AN216" s="46"/>
      <c r="AO216" s="13"/>
      <c r="AP216" s="13"/>
      <c r="AQ216" s="13"/>
      <c r="AR216" s="13"/>
      <c r="AS216" s="13"/>
      <c r="AT216" s="13"/>
      <c r="AX216" s="46"/>
      <c r="AY216" s="46"/>
      <c r="AZ216" s="46"/>
      <c r="BA216" s="46"/>
      <c r="BB216" s="13"/>
      <c r="BC216" s="13"/>
      <c r="BD216" s="13"/>
      <c r="BE216" s="13"/>
      <c r="BF216" s="13"/>
      <c r="BG216" s="13"/>
      <c r="BN216" s="13"/>
      <c r="BR216" s="51"/>
    </row>
    <row r="217" spans="3:70" hidden="1" outlineLevel="1" x14ac:dyDescent="0.2">
      <c r="C217" s="3"/>
      <c r="D217" s="3"/>
      <c r="F217" s="10"/>
      <c r="G217" s="63"/>
      <c r="H217" s="63"/>
      <c r="I217" s="67"/>
      <c r="J217" s="67"/>
      <c r="K217" s="7"/>
      <c r="L217" s="7"/>
      <c r="M217" s="7"/>
      <c r="N217" s="7"/>
      <c r="O217" s="8"/>
      <c r="P217" s="47"/>
      <c r="Q217" s="13"/>
      <c r="S217" s="12"/>
      <c r="T217" s="12"/>
      <c r="U217" s="6"/>
      <c r="V217" s="6"/>
      <c r="W217" s="45"/>
      <c r="X217" s="45"/>
      <c r="Y217" s="45"/>
      <c r="Z217" s="9"/>
      <c r="AA217" s="46"/>
      <c r="AB217" s="12"/>
      <c r="AC217" s="12"/>
      <c r="AD217" s="12"/>
      <c r="AE217" s="12"/>
      <c r="AF217" s="12"/>
      <c r="AG217" s="12"/>
      <c r="AJ217" s="92"/>
      <c r="AK217" s="46"/>
      <c r="AL217" s="46"/>
      <c r="AM217" s="46"/>
      <c r="AN217" s="46"/>
      <c r="AO217" s="13"/>
      <c r="AP217" s="13"/>
      <c r="AQ217" s="13"/>
      <c r="AR217" s="13"/>
      <c r="AS217" s="13"/>
      <c r="AT217" s="13"/>
      <c r="AX217" s="46"/>
      <c r="AY217" s="46"/>
      <c r="AZ217" s="46"/>
      <c r="BA217" s="46"/>
      <c r="BB217" s="13"/>
      <c r="BC217" s="13"/>
      <c r="BD217" s="13"/>
      <c r="BE217" s="13"/>
      <c r="BF217" s="13"/>
      <c r="BG217" s="13"/>
      <c r="BN217" s="13"/>
      <c r="BR217" s="51"/>
    </row>
    <row r="218" spans="3:70" hidden="1" outlineLevel="1" x14ac:dyDescent="0.2">
      <c r="C218" s="3"/>
      <c r="D218" s="3"/>
      <c r="I218" s="5"/>
      <c r="J218" s="6"/>
      <c r="K218" s="7"/>
      <c r="L218" s="7"/>
      <c r="M218" s="7"/>
      <c r="N218" s="7"/>
      <c r="O218" s="51"/>
      <c r="P218" s="13"/>
      <c r="Q218" s="13"/>
      <c r="S218" s="12"/>
      <c r="T218" s="12"/>
      <c r="U218" s="6"/>
      <c r="V218" s="6"/>
      <c r="W218" s="45"/>
      <c r="X218" s="45"/>
      <c r="Y218" s="45"/>
      <c r="Z218" s="9"/>
      <c r="AA218" s="46"/>
      <c r="AB218" s="12"/>
      <c r="AC218" s="12"/>
      <c r="AD218" s="12"/>
      <c r="AE218" s="12"/>
      <c r="AF218" s="12"/>
      <c r="AG218" s="12"/>
      <c r="AJ218" s="92"/>
      <c r="AK218" s="46"/>
      <c r="AL218" s="46"/>
      <c r="AM218" s="46"/>
      <c r="AN218" s="46"/>
      <c r="AO218" s="13"/>
      <c r="AP218" s="13"/>
      <c r="AQ218" s="13"/>
      <c r="AR218" s="13"/>
      <c r="AS218" s="13"/>
      <c r="AT218" s="13"/>
      <c r="AX218" s="46"/>
      <c r="AY218" s="46"/>
      <c r="AZ218" s="46"/>
      <c r="BA218" s="46"/>
      <c r="BB218" s="13"/>
      <c r="BC218" s="13"/>
      <c r="BD218" s="13"/>
      <c r="BE218" s="13"/>
      <c r="BF218" s="13"/>
      <c r="BG218" s="13"/>
      <c r="BN218" s="13"/>
      <c r="BR218" s="51"/>
    </row>
    <row r="219" spans="3:70" hidden="1" outlineLevel="1" x14ac:dyDescent="0.2">
      <c r="C219" s="3"/>
      <c r="D219" s="3"/>
      <c r="I219" s="5"/>
      <c r="J219" s="6"/>
      <c r="K219" s="7"/>
      <c r="L219" s="7"/>
      <c r="M219" s="7"/>
      <c r="N219" s="7"/>
      <c r="O219" s="51"/>
      <c r="P219" s="13"/>
      <c r="Q219" s="13"/>
      <c r="S219" s="12"/>
      <c r="T219" s="12"/>
      <c r="U219" s="6"/>
      <c r="V219" s="6"/>
      <c r="W219" s="45"/>
      <c r="X219" s="45"/>
      <c r="Y219" s="45"/>
      <c r="Z219" s="9"/>
      <c r="AA219" s="46"/>
      <c r="AB219" s="12"/>
      <c r="AC219" s="12"/>
      <c r="AD219" s="12"/>
      <c r="AE219" s="12"/>
      <c r="AF219" s="12"/>
      <c r="AG219" s="12"/>
      <c r="AJ219" s="92"/>
      <c r="AK219" s="46"/>
      <c r="AL219" s="46"/>
      <c r="AM219" s="46"/>
      <c r="AN219" s="46"/>
      <c r="AO219" s="13"/>
      <c r="AP219" s="13"/>
      <c r="AQ219" s="13"/>
      <c r="AR219" s="13"/>
      <c r="AS219" s="13"/>
      <c r="AT219" s="13"/>
      <c r="AX219" s="46"/>
      <c r="AY219" s="46"/>
      <c r="AZ219" s="46"/>
      <c r="BA219" s="46"/>
      <c r="BB219" s="13"/>
      <c r="BC219" s="13"/>
      <c r="BD219" s="13"/>
      <c r="BE219" s="13"/>
      <c r="BF219" s="13"/>
      <c r="BG219" s="13"/>
      <c r="BN219" s="13"/>
      <c r="BR219" s="51"/>
    </row>
    <row r="220" spans="3:70" hidden="1" outlineLevel="1" x14ac:dyDescent="0.2">
      <c r="C220" s="3"/>
      <c r="D220" s="3"/>
      <c r="I220" s="5"/>
      <c r="J220" s="6"/>
      <c r="K220" s="7"/>
      <c r="L220" s="7"/>
      <c r="M220" s="7"/>
      <c r="N220" s="7"/>
      <c r="O220" s="51"/>
      <c r="P220" s="13"/>
      <c r="Q220" s="13"/>
      <c r="S220" s="12"/>
      <c r="T220" s="12"/>
      <c r="U220" s="6"/>
      <c r="V220" s="6"/>
      <c r="W220" s="45"/>
      <c r="X220" s="45"/>
      <c r="Y220" s="45"/>
      <c r="Z220" s="9"/>
      <c r="AA220" s="46"/>
      <c r="AB220" s="12"/>
      <c r="AC220" s="12"/>
      <c r="AD220" s="12"/>
      <c r="AE220" s="12"/>
      <c r="AF220" s="12"/>
      <c r="AG220" s="12"/>
      <c r="AJ220" s="92"/>
      <c r="AK220" s="46"/>
      <c r="AL220" s="46"/>
      <c r="AM220" s="46"/>
      <c r="AN220" s="46"/>
      <c r="AO220" s="13"/>
      <c r="AP220" s="13"/>
      <c r="AQ220" s="13"/>
      <c r="AR220" s="13"/>
      <c r="AS220" s="13"/>
      <c r="AT220" s="13"/>
      <c r="AX220" s="46"/>
      <c r="AY220" s="46"/>
      <c r="AZ220" s="46"/>
      <c r="BA220" s="46"/>
      <c r="BB220" s="13"/>
      <c r="BC220" s="13"/>
      <c r="BD220" s="13"/>
      <c r="BE220" s="13"/>
      <c r="BF220" s="13"/>
      <c r="BG220" s="13"/>
      <c r="BN220" s="13"/>
      <c r="BR220" s="51"/>
    </row>
    <row r="221" spans="3:70" hidden="1" outlineLevel="1" x14ac:dyDescent="0.2">
      <c r="C221" s="3"/>
      <c r="D221" s="3"/>
      <c r="I221" s="5"/>
      <c r="J221" s="6"/>
      <c r="K221" s="7"/>
      <c r="L221" s="7"/>
      <c r="M221" s="7"/>
      <c r="N221" s="7"/>
      <c r="O221" s="51"/>
      <c r="P221" s="13"/>
      <c r="Q221" s="13"/>
      <c r="S221" s="12"/>
      <c r="T221" s="12"/>
      <c r="U221" s="6"/>
      <c r="V221" s="6"/>
      <c r="W221" s="45"/>
      <c r="X221" s="45"/>
      <c r="Y221" s="45"/>
      <c r="Z221" s="9"/>
      <c r="AA221" s="46"/>
      <c r="AB221" s="12"/>
      <c r="AC221" s="12"/>
      <c r="AD221" s="12"/>
      <c r="AE221" s="12"/>
      <c r="AF221" s="12"/>
      <c r="AG221" s="12"/>
      <c r="AJ221" s="92"/>
      <c r="AK221" s="46"/>
      <c r="AL221" s="46"/>
      <c r="AM221" s="46"/>
      <c r="AN221" s="46"/>
      <c r="AO221" s="13"/>
      <c r="AP221" s="13"/>
      <c r="AQ221" s="13"/>
      <c r="AR221" s="13"/>
      <c r="AS221" s="13"/>
      <c r="AT221" s="13"/>
      <c r="AX221" s="46"/>
      <c r="AY221" s="46"/>
      <c r="AZ221" s="46"/>
      <c r="BA221" s="46"/>
      <c r="BB221" s="13"/>
      <c r="BC221" s="13"/>
      <c r="BD221" s="13"/>
      <c r="BE221" s="13"/>
      <c r="BF221" s="13"/>
      <c r="BG221" s="13"/>
      <c r="BN221" s="13"/>
      <c r="BR221" s="51"/>
    </row>
    <row r="222" spans="3:70" hidden="1" outlineLevel="1" x14ac:dyDescent="0.2">
      <c r="C222" s="3"/>
      <c r="D222" s="3"/>
      <c r="I222" s="5"/>
      <c r="J222" s="6"/>
      <c r="K222" s="7"/>
      <c r="L222" s="7"/>
      <c r="M222" s="7"/>
      <c r="N222" s="7"/>
      <c r="O222" s="51"/>
      <c r="P222" s="13"/>
      <c r="Q222" s="13"/>
      <c r="S222" s="12"/>
      <c r="T222" s="12"/>
      <c r="U222" s="6"/>
      <c r="V222" s="6"/>
      <c r="W222" s="45"/>
      <c r="X222" s="45"/>
      <c r="Y222" s="45"/>
      <c r="Z222" s="9"/>
      <c r="AA222" s="46"/>
      <c r="AB222" s="12"/>
      <c r="AC222" s="12"/>
      <c r="AD222" s="12"/>
      <c r="AE222" s="12"/>
      <c r="AF222" s="12"/>
      <c r="AG222" s="12"/>
      <c r="AJ222" s="92"/>
      <c r="AK222" s="46"/>
      <c r="AL222" s="46"/>
      <c r="AM222" s="46"/>
      <c r="AN222" s="46"/>
      <c r="AO222" s="13"/>
      <c r="AP222" s="13"/>
      <c r="AQ222" s="13"/>
      <c r="AR222" s="13"/>
      <c r="AS222" s="13"/>
      <c r="AT222" s="13"/>
      <c r="AX222" s="46"/>
      <c r="AY222" s="46"/>
      <c r="AZ222" s="46"/>
      <c r="BA222" s="46"/>
      <c r="BB222" s="13"/>
      <c r="BC222" s="13"/>
      <c r="BD222" s="13"/>
      <c r="BE222" s="13"/>
      <c r="BF222" s="13"/>
      <c r="BG222" s="13"/>
      <c r="BN222" s="13"/>
      <c r="BR222" s="51"/>
    </row>
    <row r="223" spans="3:70" hidden="1" outlineLevel="1" x14ac:dyDescent="0.2">
      <c r="C223" s="3"/>
      <c r="D223" s="3"/>
      <c r="I223" s="5"/>
      <c r="J223" s="58"/>
      <c r="K223" s="7"/>
      <c r="L223" s="7"/>
      <c r="M223" s="7"/>
      <c r="N223" s="7"/>
      <c r="O223" s="51"/>
      <c r="P223" s="13"/>
      <c r="Q223" s="13"/>
      <c r="S223" s="12"/>
      <c r="T223" s="12"/>
      <c r="U223" s="6"/>
      <c r="V223" s="6"/>
      <c r="W223" s="45"/>
      <c r="X223" s="45"/>
      <c r="Y223" s="45"/>
      <c r="Z223" s="9"/>
      <c r="AA223" s="46"/>
      <c r="AB223" s="12"/>
      <c r="AC223" s="12"/>
      <c r="AD223" s="12"/>
      <c r="AE223" s="12"/>
      <c r="AF223" s="12"/>
      <c r="AG223" s="12"/>
      <c r="AJ223" s="92"/>
      <c r="AK223" s="46"/>
      <c r="AL223" s="46"/>
      <c r="AM223" s="46"/>
      <c r="AN223" s="46"/>
      <c r="AO223" s="13"/>
      <c r="AP223" s="13"/>
      <c r="AQ223" s="13"/>
      <c r="AR223" s="13"/>
      <c r="AS223" s="13"/>
      <c r="AT223" s="13"/>
      <c r="AX223" s="46"/>
      <c r="AY223" s="46"/>
      <c r="AZ223" s="46"/>
      <c r="BA223" s="46"/>
      <c r="BB223" s="13"/>
      <c r="BC223" s="13"/>
      <c r="BD223" s="13"/>
      <c r="BE223" s="13"/>
      <c r="BF223" s="13"/>
      <c r="BG223" s="13"/>
      <c r="BN223" s="13"/>
      <c r="BR223" s="51"/>
    </row>
    <row r="224" spans="3:70" hidden="1" outlineLevel="1" x14ac:dyDescent="0.2">
      <c r="C224" s="3"/>
      <c r="D224" s="3"/>
      <c r="I224" s="5"/>
      <c r="J224" s="58"/>
      <c r="K224" s="7"/>
      <c r="L224" s="7"/>
      <c r="M224" s="7"/>
      <c r="N224" s="7"/>
      <c r="O224" s="51"/>
      <c r="P224" s="13"/>
      <c r="Q224" s="13"/>
      <c r="S224" s="12"/>
      <c r="T224" s="12"/>
      <c r="U224" s="6"/>
      <c r="V224" s="6"/>
      <c r="W224" s="45"/>
      <c r="X224" s="45"/>
      <c r="Y224" s="45"/>
      <c r="Z224" s="9"/>
      <c r="AA224" s="46"/>
      <c r="AB224" s="12"/>
      <c r="AC224" s="12"/>
      <c r="AD224" s="12"/>
      <c r="AE224" s="12"/>
      <c r="AF224" s="12"/>
      <c r="AG224" s="12"/>
      <c r="AJ224" s="92"/>
      <c r="AK224" s="46"/>
      <c r="AL224" s="46"/>
      <c r="AM224" s="46"/>
      <c r="AN224" s="46"/>
      <c r="AO224" s="13"/>
      <c r="AP224" s="13"/>
      <c r="AQ224" s="13"/>
      <c r="AR224" s="13"/>
      <c r="AS224" s="13"/>
      <c r="AT224" s="13"/>
      <c r="AX224" s="46"/>
      <c r="AY224" s="46"/>
      <c r="AZ224" s="46"/>
      <c r="BA224" s="46"/>
      <c r="BB224" s="13"/>
      <c r="BC224" s="13"/>
      <c r="BD224" s="13"/>
      <c r="BE224" s="13"/>
      <c r="BF224" s="13"/>
      <c r="BG224" s="13"/>
      <c r="BN224" s="13"/>
      <c r="BR224" s="51"/>
    </row>
    <row r="225" spans="3:70" hidden="1" outlineLevel="1" x14ac:dyDescent="0.2">
      <c r="C225" s="3"/>
      <c r="D225" s="3"/>
      <c r="I225" s="5"/>
      <c r="J225" s="6"/>
      <c r="K225" s="7"/>
      <c r="L225" s="7"/>
      <c r="M225" s="7"/>
      <c r="N225" s="7"/>
      <c r="O225" s="51"/>
      <c r="P225" s="13"/>
      <c r="Q225" s="13"/>
      <c r="S225" s="12"/>
      <c r="T225" s="12"/>
      <c r="U225" s="6"/>
      <c r="V225" s="6"/>
      <c r="W225" s="45"/>
      <c r="X225" s="45"/>
      <c r="Y225" s="45"/>
      <c r="Z225" s="9"/>
      <c r="AA225" s="46"/>
      <c r="AB225" s="12"/>
      <c r="AC225" s="12"/>
      <c r="AD225" s="12"/>
      <c r="AE225" s="12"/>
      <c r="AF225" s="12"/>
      <c r="AG225" s="12"/>
      <c r="AJ225" s="92"/>
      <c r="AK225" s="46"/>
      <c r="AL225" s="46"/>
      <c r="AM225" s="46"/>
      <c r="AN225" s="46"/>
      <c r="AO225" s="13"/>
      <c r="AP225" s="13"/>
      <c r="AQ225" s="13"/>
      <c r="AR225" s="13"/>
      <c r="AS225" s="13"/>
      <c r="AT225" s="13"/>
      <c r="AX225" s="46"/>
      <c r="AY225" s="46"/>
      <c r="AZ225" s="46"/>
      <c r="BA225" s="46"/>
      <c r="BB225" s="13"/>
      <c r="BC225" s="13"/>
      <c r="BD225" s="13"/>
      <c r="BE225" s="13"/>
      <c r="BF225" s="13"/>
      <c r="BG225" s="13"/>
      <c r="BN225" s="13"/>
      <c r="BR225" s="51"/>
    </row>
    <row r="226" spans="3:70" hidden="1" outlineLevel="1" x14ac:dyDescent="0.2">
      <c r="C226" s="3"/>
      <c r="D226" s="3"/>
      <c r="I226" s="5"/>
      <c r="J226" s="6"/>
      <c r="K226" s="7"/>
      <c r="L226" s="7"/>
      <c r="M226" s="7"/>
      <c r="N226" s="7"/>
      <c r="O226" s="51"/>
      <c r="P226" s="13"/>
      <c r="Q226" s="13"/>
      <c r="S226" s="12"/>
      <c r="T226" s="12"/>
      <c r="U226" s="6"/>
      <c r="V226" s="6"/>
      <c r="W226" s="45"/>
      <c r="X226" s="45"/>
      <c r="Y226" s="45"/>
      <c r="Z226" s="9"/>
      <c r="AA226" s="46"/>
      <c r="AB226" s="12"/>
      <c r="AC226" s="12"/>
      <c r="AD226" s="12"/>
      <c r="AE226" s="12"/>
      <c r="AF226" s="12"/>
      <c r="AG226" s="12"/>
      <c r="AJ226" s="92"/>
      <c r="AK226" s="46"/>
      <c r="AL226" s="46"/>
      <c r="AM226" s="46"/>
      <c r="AN226" s="46"/>
      <c r="AO226" s="13"/>
      <c r="AP226" s="13"/>
      <c r="AQ226" s="13"/>
      <c r="AR226" s="13"/>
      <c r="AS226" s="13"/>
      <c r="AT226" s="13"/>
      <c r="AX226" s="46"/>
      <c r="AY226" s="46"/>
      <c r="AZ226" s="46"/>
      <c r="BA226" s="46"/>
      <c r="BB226" s="13"/>
      <c r="BC226" s="13"/>
      <c r="BD226" s="13"/>
      <c r="BE226" s="13"/>
      <c r="BF226" s="13"/>
      <c r="BG226" s="13"/>
      <c r="BN226" s="13"/>
      <c r="BR226" s="51"/>
    </row>
    <row r="227" spans="3:70" hidden="1" outlineLevel="1" x14ac:dyDescent="0.2">
      <c r="C227" s="3"/>
      <c r="D227" s="3"/>
      <c r="I227" s="5"/>
      <c r="J227" s="6"/>
      <c r="K227" s="7"/>
      <c r="L227" s="7"/>
      <c r="M227" s="7"/>
      <c r="N227" s="7"/>
      <c r="O227" s="51"/>
      <c r="P227" s="13"/>
      <c r="Q227" s="13"/>
      <c r="S227" s="12"/>
      <c r="T227" s="12"/>
      <c r="U227" s="6"/>
      <c r="V227" s="6"/>
      <c r="W227" s="45"/>
      <c r="X227" s="45"/>
      <c r="Y227" s="45"/>
      <c r="Z227" s="9"/>
      <c r="AA227" s="46"/>
      <c r="AB227" s="12"/>
      <c r="AC227" s="12"/>
      <c r="AD227" s="12"/>
      <c r="AE227" s="12"/>
      <c r="AF227" s="12"/>
      <c r="AG227" s="12"/>
      <c r="AJ227" s="92"/>
      <c r="AK227" s="46"/>
      <c r="AL227" s="46"/>
      <c r="AM227" s="46"/>
      <c r="AN227" s="46"/>
      <c r="AO227" s="13"/>
      <c r="AP227" s="13"/>
      <c r="AQ227" s="13"/>
      <c r="AR227" s="13"/>
      <c r="AS227" s="13"/>
      <c r="AT227" s="13"/>
      <c r="AX227" s="46"/>
      <c r="AY227" s="46"/>
      <c r="AZ227" s="46"/>
      <c r="BA227" s="46"/>
      <c r="BB227" s="13"/>
      <c r="BC227" s="13"/>
      <c r="BD227" s="13"/>
      <c r="BE227" s="13"/>
      <c r="BF227" s="13"/>
      <c r="BG227" s="13"/>
      <c r="BN227" s="13"/>
      <c r="BR227" s="51"/>
    </row>
    <row r="228" spans="3:70" hidden="1" outlineLevel="1" x14ac:dyDescent="0.2">
      <c r="C228" s="3"/>
      <c r="D228" s="3"/>
      <c r="I228" s="5"/>
      <c r="J228" s="6"/>
      <c r="K228" s="7"/>
      <c r="L228" s="7"/>
      <c r="M228" s="7"/>
      <c r="N228" s="7"/>
      <c r="O228" s="51"/>
      <c r="P228" s="13"/>
      <c r="Q228" s="13"/>
      <c r="S228" s="12"/>
      <c r="T228" s="12"/>
      <c r="U228" s="6"/>
      <c r="V228" s="6"/>
      <c r="W228" s="45"/>
      <c r="X228" s="45"/>
      <c r="Y228" s="45"/>
      <c r="Z228" s="9"/>
      <c r="AA228" s="46"/>
      <c r="AB228" s="12"/>
      <c r="AC228" s="12"/>
      <c r="AD228" s="12"/>
      <c r="AE228" s="12"/>
      <c r="AF228" s="12"/>
      <c r="AG228" s="12"/>
      <c r="AJ228" s="92"/>
      <c r="AK228" s="46"/>
      <c r="AL228" s="46"/>
      <c r="AM228" s="46"/>
      <c r="AN228" s="46"/>
      <c r="AO228" s="13"/>
      <c r="AP228" s="13"/>
      <c r="AQ228" s="13"/>
      <c r="AR228" s="13"/>
      <c r="AS228" s="13"/>
      <c r="AT228" s="13"/>
      <c r="AX228" s="46"/>
      <c r="AY228" s="46"/>
      <c r="AZ228" s="46"/>
      <c r="BA228" s="46"/>
      <c r="BB228" s="13"/>
      <c r="BC228" s="13"/>
      <c r="BD228" s="13"/>
      <c r="BE228" s="13"/>
      <c r="BF228" s="13"/>
      <c r="BG228" s="13"/>
      <c r="BN228" s="13"/>
      <c r="BR228" s="51"/>
    </row>
    <row r="229" spans="3:70" hidden="1" outlineLevel="1" x14ac:dyDescent="0.2">
      <c r="C229" s="3"/>
      <c r="D229" s="3"/>
      <c r="I229" s="5"/>
      <c r="J229" s="6"/>
      <c r="K229" s="7"/>
      <c r="L229" s="7"/>
      <c r="M229" s="7"/>
      <c r="N229" s="7"/>
      <c r="O229" s="51"/>
      <c r="P229" s="13"/>
      <c r="Q229" s="13"/>
      <c r="S229" s="12"/>
      <c r="T229" s="12"/>
      <c r="U229" s="6"/>
      <c r="V229" s="6"/>
      <c r="W229" s="45"/>
      <c r="X229" s="45"/>
      <c r="Y229" s="45"/>
      <c r="Z229" s="9"/>
      <c r="AA229" s="46"/>
      <c r="AB229" s="12"/>
      <c r="AC229" s="12"/>
      <c r="AD229" s="12"/>
      <c r="AE229" s="12"/>
      <c r="AF229" s="12"/>
      <c r="AG229" s="12"/>
      <c r="AJ229" s="92"/>
      <c r="AK229" s="46"/>
      <c r="AL229" s="46"/>
      <c r="AM229" s="46"/>
      <c r="AN229" s="46"/>
      <c r="AO229" s="13"/>
      <c r="AP229" s="13"/>
      <c r="AQ229" s="13"/>
      <c r="AR229" s="13"/>
      <c r="AS229" s="13"/>
      <c r="AT229" s="13"/>
      <c r="AX229" s="46"/>
      <c r="AY229" s="46"/>
      <c r="AZ229" s="46"/>
      <c r="BA229" s="46"/>
      <c r="BB229" s="13"/>
      <c r="BC229" s="13"/>
      <c r="BD229" s="13"/>
      <c r="BE229" s="13"/>
      <c r="BF229" s="13"/>
      <c r="BG229" s="13"/>
      <c r="BN229" s="13"/>
      <c r="BR229" s="51"/>
    </row>
    <row r="230" spans="3:70" hidden="1" outlineLevel="1" x14ac:dyDescent="0.2">
      <c r="C230" s="3"/>
      <c r="D230" s="3"/>
      <c r="I230" s="5"/>
      <c r="J230" s="6"/>
      <c r="K230" s="7"/>
      <c r="L230" s="7"/>
      <c r="M230" s="7"/>
      <c r="N230" s="7"/>
      <c r="O230" s="51"/>
      <c r="P230" s="13"/>
      <c r="Q230" s="13"/>
      <c r="S230" s="12"/>
      <c r="T230" s="12"/>
      <c r="U230" s="6"/>
      <c r="V230" s="6"/>
      <c r="W230" s="45"/>
      <c r="X230" s="45"/>
      <c r="Y230" s="45"/>
      <c r="Z230" s="9"/>
      <c r="AA230" s="46"/>
      <c r="AB230" s="12"/>
      <c r="AC230" s="12"/>
      <c r="AD230" s="12"/>
      <c r="AE230" s="12"/>
      <c r="AF230" s="12"/>
      <c r="AG230" s="12"/>
      <c r="AJ230" s="92"/>
      <c r="AK230" s="46"/>
      <c r="AL230" s="46"/>
      <c r="AM230" s="46"/>
      <c r="AN230" s="46"/>
      <c r="AO230" s="13"/>
      <c r="AP230" s="13"/>
      <c r="AQ230" s="13"/>
      <c r="AR230" s="13"/>
      <c r="AS230" s="13"/>
      <c r="AT230" s="13"/>
      <c r="AX230" s="46"/>
      <c r="AY230" s="46"/>
      <c r="AZ230" s="46"/>
      <c r="BA230" s="46"/>
      <c r="BB230" s="13"/>
      <c r="BC230" s="13"/>
      <c r="BD230" s="13"/>
      <c r="BE230" s="13"/>
      <c r="BF230" s="13"/>
      <c r="BG230" s="13"/>
      <c r="BN230" s="13"/>
      <c r="BR230" s="51"/>
    </row>
    <row r="231" spans="3:70" hidden="1" outlineLevel="1" x14ac:dyDescent="0.2">
      <c r="C231" s="3"/>
      <c r="D231" s="3"/>
      <c r="I231" s="5"/>
      <c r="J231" s="6"/>
      <c r="K231" s="7"/>
      <c r="L231" s="7"/>
      <c r="M231" s="7"/>
      <c r="N231" s="7"/>
      <c r="O231" s="51"/>
      <c r="P231" s="13"/>
      <c r="Q231" s="13"/>
      <c r="S231" s="12"/>
      <c r="T231" s="12"/>
      <c r="U231" s="6"/>
      <c r="V231" s="6"/>
      <c r="W231" s="45"/>
      <c r="X231" s="45"/>
      <c r="Y231" s="45"/>
      <c r="Z231" s="9"/>
      <c r="AA231" s="46"/>
      <c r="AB231" s="12"/>
      <c r="AC231" s="12"/>
      <c r="AD231" s="12"/>
      <c r="AE231" s="12"/>
      <c r="AF231" s="12"/>
      <c r="AG231" s="12"/>
      <c r="AJ231" s="92"/>
      <c r="AK231" s="46"/>
      <c r="AL231" s="46"/>
      <c r="AM231" s="46"/>
      <c r="AN231" s="46"/>
      <c r="AO231" s="13"/>
      <c r="AP231" s="13"/>
      <c r="AQ231" s="13"/>
      <c r="AR231" s="13"/>
      <c r="AS231" s="13"/>
      <c r="AT231" s="13"/>
      <c r="AX231" s="46"/>
      <c r="AY231" s="46"/>
      <c r="AZ231" s="46"/>
      <c r="BA231" s="46"/>
      <c r="BB231" s="13"/>
      <c r="BC231" s="13"/>
      <c r="BD231" s="13"/>
      <c r="BE231" s="13"/>
      <c r="BF231" s="13"/>
      <c r="BG231" s="13"/>
      <c r="BN231" s="13"/>
      <c r="BR231" s="51"/>
    </row>
    <row r="232" spans="3:70" hidden="1" outlineLevel="1" x14ac:dyDescent="0.2">
      <c r="C232" s="3"/>
      <c r="D232" s="3"/>
      <c r="I232" s="5"/>
      <c r="J232" s="6"/>
      <c r="K232" s="7"/>
      <c r="L232" s="7"/>
      <c r="M232" s="7"/>
      <c r="N232" s="7"/>
      <c r="O232" s="51"/>
      <c r="P232" s="13"/>
      <c r="Q232" s="13"/>
      <c r="S232" s="12"/>
      <c r="T232" s="12"/>
      <c r="U232" s="6"/>
      <c r="V232" s="6"/>
      <c r="W232" s="45"/>
      <c r="X232" s="45"/>
      <c r="Y232" s="45"/>
      <c r="Z232" s="9"/>
      <c r="AA232" s="46"/>
      <c r="AB232" s="12"/>
      <c r="AC232" s="12"/>
      <c r="AD232" s="12"/>
      <c r="AE232" s="12"/>
      <c r="AF232" s="12"/>
      <c r="AG232" s="12"/>
      <c r="AJ232" s="92"/>
      <c r="AK232" s="46"/>
      <c r="AL232" s="46"/>
      <c r="AM232" s="46"/>
      <c r="AN232" s="46"/>
      <c r="AO232" s="13"/>
      <c r="AP232" s="13"/>
      <c r="AQ232" s="13"/>
      <c r="AR232" s="13"/>
      <c r="AS232" s="13"/>
      <c r="AT232" s="13"/>
      <c r="AX232" s="46"/>
      <c r="AY232" s="46"/>
      <c r="AZ232" s="46"/>
      <c r="BA232" s="46"/>
      <c r="BB232" s="13"/>
      <c r="BC232" s="13"/>
      <c r="BD232" s="13"/>
      <c r="BE232" s="13"/>
      <c r="BF232" s="13"/>
      <c r="BG232" s="13"/>
      <c r="BN232" s="13"/>
      <c r="BR232" s="51"/>
    </row>
    <row r="233" spans="3:70" hidden="1" outlineLevel="1" x14ac:dyDescent="0.2">
      <c r="C233" s="3"/>
      <c r="D233" s="3"/>
      <c r="I233" s="5"/>
      <c r="J233" s="6"/>
      <c r="K233" s="7"/>
      <c r="L233" s="7"/>
      <c r="M233" s="7"/>
      <c r="N233" s="7"/>
      <c r="O233" s="51"/>
      <c r="P233" s="13"/>
      <c r="Q233" s="13"/>
      <c r="S233" s="12"/>
      <c r="T233" s="12"/>
      <c r="U233" s="6"/>
      <c r="V233" s="6"/>
      <c r="W233" s="45"/>
      <c r="X233" s="45"/>
      <c r="Y233" s="45"/>
      <c r="Z233" s="9"/>
      <c r="AA233" s="46"/>
      <c r="AB233" s="12"/>
      <c r="AC233" s="12"/>
      <c r="AD233" s="12"/>
      <c r="AE233" s="12"/>
      <c r="AF233" s="12"/>
      <c r="AG233" s="12"/>
      <c r="AJ233" s="92"/>
      <c r="AK233" s="46"/>
      <c r="AL233" s="46"/>
      <c r="AM233" s="46"/>
      <c r="AN233" s="46"/>
      <c r="AO233" s="13"/>
      <c r="AP233" s="13"/>
      <c r="AQ233" s="13"/>
      <c r="AR233" s="13"/>
      <c r="AS233" s="13"/>
      <c r="AT233" s="13"/>
      <c r="AX233" s="46"/>
      <c r="AY233" s="46"/>
      <c r="AZ233" s="46"/>
      <c r="BA233" s="46"/>
      <c r="BB233" s="13"/>
      <c r="BC233" s="13"/>
      <c r="BD233" s="13"/>
      <c r="BE233" s="13"/>
      <c r="BF233" s="13"/>
      <c r="BG233" s="13"/>
      <c r="BN233" s="13"/>
      <c r="BR233" s="51"/>
    </row>
    <row r="234" spans="3:70" hidden="1" outlineLevel="1" x14ac:dyDescent="0.2">
      <c r="C234" s="3"/>
      <c r="D234" s="3"/>
      <c r="I234" s="5"/>
      <c r="J234" s="6"/>
      <c r="K234" s="7"/>
      <c r="L234" s="7"/>
      <c r="M234" s="7"/>
      <c r="N234" s="7"/>
      <c r="O234" s="51"/>
      <c r="P234" s="13"/>
      <c r="Q234" s="13"/>
      <c r="S234" s="12"/>
      <c r="T234" s="12"/>
      <c r="U234" s="6"/>
      <c r="V234" s="6"/>
      <c r="W234" s="45"/>
      <c r="X234" s="45"/>
      <c r="Y234" s="45"/>
      <c r="Z234" s="9"/>
      <c r="AA234" s="46"/>
      <c r="AB234" s="12"/>
      <c r="AC234" s="12"/>
      <c r="AD234" s="12"/>
      <c r="AE234" s="12"/>
      <c r="AF234" s="12"/>
      <c r="AG234" s="12"/>
      <c r="AJ234" s="92"/>
      <c r="AK234" s="46"/>
      <c r="AL234" s="46"/>
      <c r="AM234" s="46"/>
      <c r="AN234" s="46"/>
      <c r="AO234" s="13"/>
      <c r="AP234" s="13"/>
      <c r="AQ234" s="13"/>
      <c r="AR234" s="13"/>
      <c r="AS234" s="13"/>
      <c r="AT234" s="13"/>
      <c r="AX234" s="46"/>
      <c r="AY234" s="46"/>
      <c r="AZ234" s="46"/>
      <c r="BA234" s="46"/>
      <c r="BB234" s="13"/>
      <c r="BC234" s="13"/>
      <c r="BD234" s="13"/>
      <c r="BE234" s="13"/>
      <c r="BF234" s="13"/>
      <c r="BG234" s="13"/>
      <c r="BN234" s="13"/>
      <c r="BR234" s="51"/>
    </row>
    <row r="235" spans="3:70" hidden="1" outlineLevel="1" x14ac:dyDescent="0.2">
      <c r="C235" s="3"/>
      <c r="D235" s="3"/>
      <c r="I235" s="5"/>
      <c r="J235" s="6"/>
      <c r="K235" s="7"/>
      <c r="L235" s="7"/>
      <c r="M235" s="7"/>
      <c r="N235" s="7"/>
      <c r="O235" s="51"/>
      <c r="P235" s="13"/>
      <c r="Q235" s="13"/>
      <c r="S235" s="12"/>
      <c r="T235" s="12"/>
      <c r="U235" s="6"/>
      <c r="V235" s="6"/>
      <c r="W235" s="45"/>
      <c r="X235" s="45"/>
      <c r="Y235" s="45"/>
      <c r="Z235" s="9"/>
      <c r="AA235" s="46"/>
      <c r="AB235" s="12"/>
      <c r="AC235" s="12"/>
      <c r="AD235" s="12"/>
      <c r="AE235" s="12"/>
      <c r="AF235" s="12"/>
      <c r="AG235" s="12"/>
      <c r="AJ235" s="92"/>
      <c r="AK235" s="46"/>
      <c r="AL235" s="46"/>
      <c r="AM235" s="46"/>
      <c r="AN235" s="46"/>
      <c r="AO235" s="13"/>
      <c r="AP235" s="13"/>
      <c r="AQ235" s="13"/>
      <c r="AR235" s="13"/>
      <c r="AS235" s="13"/>
      <c r="AT235" s="13"/>
      <c r="AX235" s="46"/>
      <c r="AY235" s="46"/>
      <c r="AZ235" s="46"/>
      <c r="BA235" s="46"/>
      <c r="BB235" s="13"/>
      <c r="BC235" s="13"/>
      <c r="BD235" s="13"/>
      <c r="BE235" s="13"/>
      <c r="BF235" s="13"/>
      <c r="BG235" s="13"/>
      <c r="BN235" s="13"/>
      <c r="BR235" s="51"/>
    </row>
    <row r="236" spans="3:70" hidden="1" outlineLevel="1" x14ac:dyDescent="0.2">
      <c r="C236" s="3"/>
      <c r="D236" s="3"/>
      <c r="I236" s="5"/>
      <c r="J236" s="6"/>
      <c r="K236" s="7"/>
      <c r="L236" s="7"/>
      <c r="M236" s="7"/>
      <c r="N236" s="7"/>
      <c r="O236" s="51"/>
      <c r="P236" s="13"/>
      <c r="Q236" s="13"/>
      <c r="S236" s="12"/>
      <c r="T236" s="12"/>
      <c r="U236" s="6"/>
      <c r="V236" s="6"/>
      <c r="W236" s="45"/>
      <c r="X236" s="45"/>
      <c r="Y236" s="45"/>
      <c r="Z236" s="9"/>
      <c r="AA236" s="46"/>
      <c r="AB236" s="12"/>
      <c r="AC236" s="12"/>
      <c r="AD236" s="12"/>
      <c r="AE236" s="12"/>
      <c r="AF236" s="12"/>
      <c r="AG236" s="12"/>
      <c r="AJ236" s="92"/>
      <c r="AK236" s="46"/>
      <c r="AL236" s="46"/>
      <c r="AM236" s="46"/>
      <c r="AN236" s="46"/>
      <c r="AO236" s="13"/>
      <c r="AP236" s="13"/>
      <c r="AQ236" s="13"/>
      <c r="AR236" s="13"/>
      <c r="AS236" s="13"/>
      <c r="AT236" s="13"/>
      <c r="AX236" s="46"/>
      <c r="AY236" s="46"/>
      <c r="AZ236" s="46"/>
      <c r="BA236" s="46"/>
      <c r="BB236" s="13"/>
      <c r="BC236" s="13"/>
      <c r="BD236" s="13"/>
      <c r="BE236" s="13"/>
      <c r="BF236" s="13"/>
      <c r="BG236" s="13"/>
      <c r="BN236" s="13"/>
      <c r="BR236" s="51"/>
    </row>
    <row r="237" spans="3:70" hidden="1" outlineLevel="1" x14ac:dyDescent="0.2">
      <c r="C237" s="3"/>
      <c r="D237" s="3"/>
      <c r="I237" s="5"/>
      <c r="J237" s="6"/>
      <c r="K237" s="7"/>
      <c r="L237" s="7"/>
      <c r="M237" s="7"/>
      <c r="N237" s="7"/>
      <c r="O237" s="51"/>
      <c r="P237" s="13"/>
      <c r="Q237" s="13"/>
      <c r="S237" s="12"/>
      <c r="T237" s="12"/>
      <c r="U237" s="6"/>
      <c r="V237" s="6"/>
      <c r="W237" s="45"/>
      <c r="X237" s="45"/>
      <c r="Y237" s="45"/>
      <c r="Z237" s="9"/>
      <c r="AA237" s="46"/>
      <c r="AB237" s="12"/>
      <c r="AC237" s="12"/>
      <c r="AD237" s="12"/>
      <c r="AE237" s="12"/>
      <c r="AF237" s="12"/>
      <c r="AG237" s="12"/>
      <c r="AJ237" s="92"/>
      <c r="AK237" s="46"/>
      <c r="AL237" s="46"/>
      <c r="AM237" s="46"/>
      <c r="AN237" s="46"/>
      <c r="AO237" s="13"/>
      <c r="AP237" s="13"/>
      <c r="AQ237" s="13"/>
      <c r="AR237" s="13"/>
      <c r="AS237" s="13"/>
      <c r="AT237" s="13"/>
      <c r="AX237" s="46"/>
      <c r="AY237" s="46"/>
      <c r="AZ237" s="46"/>
      <c r="BA237" s="46"/>
      <c r="BB237" s="13"/>
      <c r="BC237" s="13"/>
      <c r="BD237" s="13"/>
      <c r="BE237" s="13"/>
      <c r="BF237" s="13"/>
      <c r="BG237" s="13"/>
      <c r="BN237" s="13"/>
      <c r="BR237" s="51"/>
    </row>
    <row r="238" spans="3:70" hidden="1" outlineLevel="1" x14ac:dyDescent="0.2">
      <c r="C238" s="3"/>
      <c r="D238" s="3"/>
      <c r="I238" s="5"/>
      <c r="J238" s="6"/>
      <c r="K238" s="7"/>
      <c r="L238" s="7"/>
      <c r="M238" s="7"/>
      <c r="N238" s="7"/>
      <c r="O238" s="51"/>
      <c r="P238" s="61"/>
      <c r="Q238" s="13"/>
      <c r="R238" s="3"/>
      <c r="S238" s="12"/>
      <c r="T238" s="12"/>
      <c r="U238" s="6"/>
      <c r="V238" s="6"/>
      <c r="W238" s="45"/>
      <c r="X238" s="45"/>
      <c r="Y238" s="45"/>
      <c r="Z238" s="9"/>
      <c r="AA238" s="46"/>
      <c r="AB238" s="12"/>
      <c r="AC238" s="12"/>
      <c r="AD238" s="12"/>
      <c r="AE238" s="12"/>
      <c r="AF238" s="12"/>
      <c r="AG238" s="12"/>
      <c r="AJ238" s="92"/>
      <c r="AK238" s="46"/>
      <c r="AL238" s="46"/>
      <c r="AM238" s="46"/>
      <c r="AN238" s="46"/>
      <c r="AO238" s="13"/>
      <c r="AP238" s="13"/>
      <c r="AQ238" s="13"/>
      <c r="AR238" s="13"/>
      <c r="AS238" s="13"/>
      <c r="AT238" s="13"/>
      <c r="AX238" s="46"/>
      <c r="AY238" s="46"/>
      <c r="AZ238" s="46"/>
      <c r="BA238" s="46"/>
      <c r="BB238" s="13"/>
      <c r="BC238" s="13"/>
      <c r="BD238" s="13"/>
      <c r="BE238" s="13"/>
      <c r="BF238" s="13"/>
      <c r="BG238" s="13"/>
      <c r="BN238" s="13"/>
      <c r="BR238" s="51"/>
    </row>
    <row r="239" spans="3:70" hidden="1" outlineLevel="1" x14ac:dyDescent="0.2">
      <c r="C239" s="3"/>
      <c r="D239" s="3"/>
      <c r="I239" s="5"/>
      <c r="J239" s="6"/>
      <c r="K239" s="7"/>
      <c r="L239" s="7"/>
      <c r="M239" s="7"/>
      <c r="N239" s="7"/>
      <c r="O239" s="51"/>
      <c r="P239" s="13"/>
      <c r="Q239" s="13"/>
      <c r="S239" s="12"/>
      <c r="T239" s="12"/>
      <c r="U239" s="6"/>
      <c r="V239" s="6"/>
      <c r="W239" s="45"/>
      <c r="X239" s="45"/>
      <c r="Y239" s="45"/>
      <c r="Z239" s="9"/>
      <c r="AA239" s="46"/>
      <c r="AB239" s="12"/>
      <c r="AC239" s="12"/>
      <c r="AD239" s="12"/>
      <c r="AE239" s="12"/>
      <c r="AF239" s="12"/>
      <c r="AG239" s="12"/>
      <c r="AJ239" s="92"/>
      <c r="AK239" s="46"/>
      <c r="AL239" s="46"/>
      <c r="AM239" s="46"/>
      <c r="AN239" s="46"/>
      <c r="AO239" s="13"/>
      <c r="AP239" s="13"/>
      <c r="AQ239" s="13"/>
      <c r="AR239" s="13"/>
      <c r="AS239" s="13"/>
      <c r="AT239" s="13"/>
      <c r="AX239" s="46"/>
      <c r="AY239" s="46"/>
      <c r="AZ239" s="46"/>
      <c r="BA239" s="46"/>
      <c r="BB239" s="13"/>
      <c r="BC239" s="13"/>
      <c r="BD239" s="13"/>
      <c r="BE239" s="13"/>
      <c r="BF239" s="13"/>
      <c r="BG239" s="13"/>
      <c r="BN239" s="13"/>
      <c r="BR239" s="51"/>
    </row>
    <row r="240" spans="3:70" hidden="1" outlineLevel="1" x14ac:dyDescent="0.2">
      <c r="C240" s="52"/>
      <c r="D240" s="52"/>
      <c r="E240" s="3"/>
      <c r="F240" s="3"/>
      <c r="G240" s="3"/>
      <c r="H240" s="3"/>
      <c r="I240" s="5"/>
      <c r="J240" s="6"/>
      <c r="K240" s="7"/>
      <c r="L240" s="7"/>
      <c r="M240" s="7"/>
      <c r="N240" s="7"/>
      <c r="O240" s="51"/>
      <c r="P240" s="13"/>
      <c r="Q240" s="13"/>
      <c r="R240" s="13"/>
      <c r="S240" s="12"/>
      <c r="T240" s="12"/>
      <c r="U240" s="6"/>
      <c r="V240" s="6"/>
      <c r="W240" s="45"/>
      <c r="X240" s="45"/>
      <c r="Y240" s="45"/>
      <c r="Z240" s="11"/>
      <c r="AA240" s="46"/>
      <c r="AB240" s="12"/>
      <c r="AC240" s="12"/>
      <c r="AD240" s="12"/>
      <c r="AE240" s="12"/>
      <c r="AF240" s="12"/>
      <c r="AG240" s="12"/>
      <c r="AJ240" s="92"/>
      <c r="AK240" s="46"/>
      <c r="AL240" s="46"/>
      <c r="AM240" s="46"/>
      <c r="AN240" s="46"/>
      <c r="AO240" s="13"/>
      <c r="AP240" s="13"/>
      <c r="AQ240" s="13"/>
      <c r="AR240" s="13"/>
      <c r="AS240" s="13"/>
      <c r="AT240" s="13"/>
      <c r="AX240" s="46"/>
      <c r="AY240" s="46"/>
      <c r="AZ240" s="46"/>
      <c r="BA240" s="46"/>
      <c r="BB240" s="13"/>
      <c r="BC240" s="13"/>
      <c r="BD240" s="13"/>
      <c r="BE240" s="13"/>
      <c r="BF240" s="13"/>
      <c r="BG240" s="13"/>
      <c r="BN240" s="13"/>
      <c r="BR240" s="51"/>
    </row>
    <row r="241" spans="3:70" hidden="1" outlineLevel="1" x14ac:dyDescent="0.2">
      <c r="C241" s="3"/>
      <c r="D241" s="3"/>
      <c r="I241" s="5"/>
      <c r="J241" s="6"/>
      <c r="K241" s="7"/>
      <c r="L241" s="7"/>
      <c r="M241" s="7"/>
      <c r="N241" s="7"/>
      <c r="O241" s="53"/>
      <c r="P241" s="54"/>
      <c r="Q241" s="54"/>
      <c r="R241" s="53"/>
      <c r="S241" s="55"/>
      <c r="T241" s="55"/>
      <c r="U241" s="56"/>
      <c r="V241" s="56"/>
      <c r="W241" s="55"/>
      <c r="X241" s="55"/>
      <c r="Y241" s="55"/>
      <c r="Z241" s="57"/>
      <c r="AA241" s="46"/>
      <c r="AB241" s="12"/>
      <c r="AC241" s="12"/>
      <c r="AD241" s="12"/>
      <c r="AE241" s="12"/>
      <c r="AF241" s="12"/>
      <c r="AG241" s="12"/>
      <c r="AJ241" s="92"/>
      <c r="AK241" s="46"/>
      <c r="AL241" s="46"/>
      <c r="AM241" s="46"/>
      <c r="AN241" s="46"/>
      <c r="AO241" s="13"/>
      <c r="AP241" s="13"/>
      <c r="AQ241" s="13"/>
      <c r="AR241" s="13"/>
      <c r="AS241" s="13"/>
      <c r="AT241" s="13"/>
      <c r="AX241" s="46"/>
      <c r="AY241" s="46"/>
      <c r="AZ241" s="46"/>
      <c r="BA241" s="46"/>
      <c r="BB241" s="13"/>
      <c r="BC241" s="13"/>
      <c r="BD241" s="13"/>
      <c r="BE241" s="13"/>
      <c r="BF241" s="13"/>
      <c r="BG241" s="13"/>
      <c r="BN241" s="13"/>
      <c r="BR241" s="53" t="s">
        <v>221</v>
      </c>
    </row>
    <row r="242" spans="3:70" hidden="1" outlineLevel="1" x14ac:dyDescent="0.2">
      <c r="C242" s="3"/>
      <c r="D242" s="3"/>
      <c r="E242" s="3"/>
      <c r="I242" s="5"/>
      <c r="J242" s="58"/>
      <c r="K242" s="7"/>
      <c r="L242" s="7"/>
      <c r="M242" s="7"/>
      <c r="N242" s="7"/>
      <c r="O242" s="51"/>
      <c r="P242" s="59"/>
      <c r="Q242" s="13"/>
      <c r="R242" s="51"/>
      <c r="S242" s="12"/>
      <c r="T242" s="12"/>
      <c r="U242" s="6"/>
      <c r="V242" s="6"/>
      <c r="W242" s="45"/>
      <c r="X242" s="45"/>
      <c r="Y242" s="45"/>
      <c r="Z242" s="9"/>
      <c r="AA242" s="46"/>
      <c r="AB242" s="12"/>
      <c r="AC242" s="12"/>
      <c r="AD242" s="12"/>
      <c r="AE242" s="12"/>
      <c r="AF242" s="12"/>
      <c r="AG242" s="12"/>
      <c r="AJ242" s="92"/>
      <c r="AK242" s="46"/>
      <c r="AL242" s="46"/>
      <c r="AM242" s="46"/>
      <c r="AN242" s="46"/>
      <c r="AO242" s="13"/>
      <c r="AP242" s="13"/>
      <c r="AQ242" s="13"/>
      <c r="AR242" s="13"/>
      <c r="AS242" s="13"/>
      <c r="AT242" s="13"/>
      <c r="AX242" s="46"/>
      <c r="AY242" s="46"/>
      <c r="AZ242" s="46"/>
      <c r="BA242" s="46"/>
      <c r="BB242" s="13"/>
      <c r="BC242" s="13"/>
      <c r="BD242" s="13"/>
      <c r="BE242" s="13"/>
      <c r="BF242" s="13"/>
      <c r="BG242" s="13"/>
      <c r="BN242" s="13"/>
      <c r="BR242" s="51" t="str">
        <f>_xll.BDP($E242&amp;" comdty",BR$202)</f>
        <v>#N/A Invalid Security</v>
      </c>
    </row>
    <row r="243" spans="3:70" hidden="1" outlineLevel="1" x14ac:dyDescent="0.2">
      <c r="C243" s="3"/>
      <c r="D243" s="3"/>
      <c r="E243" s="3"/>
      <c r="I243" s="5"/>
      <c r="J243" s="58"/>
      <c r="K243" s="7"/>
      <c r="L243" s="7"/>
      <c r="M243" s="7"/>
      <c r="N243" s="7"/>
      <c r="O243" s="51"/>
      <c r="P243" s="59"/>
      <c r="Q243" s="13"/>
      <c r="R243" s="51"/>
      <c r="S243" s="12"/>
      <c r="T243" s="12"/>
      <c r="U243" s="6"/>
      <c r="V243" s="6"/>
      <c r="W243" s="45"/>
      <c r="X243" s="45"/>
      <c r="Y243" s="45"/>
      <c r="Z243" s="9"/>
      <c r="AA243" s="46"/>
      <c r="AB243" s="12"/>
      <c r="AC243" s="12"/>
      <c r="AD243" s="12"/>
      <c r="AE243" s="12"/>
      <c r="AF243" s="12"/>
      <c r="AG243" s="12"/>
      <c r="AJ243" s="92"/>
      <c r="AK243" s="46"/>
      <c r="AL243" s="46"/>
      <c r="AM243" s="46"/>
      <c r="AN243" s="46"/>
      <c r="AO243" s="13"/>
      <c r="AP243" s="13"/>
      <c r="AQ243" s="13"/>
      <c r="AR243" s="13"/>
      <c r="AS243" s="13"/>
      <c r="AT243" s="13"/>
      <c r="AX243" s="46"/>
      <c r="AY243" s="46"/>
      <c r="AZ243" s="46"/>
      <c r="BA243" s="46"/>
      <c r="BB243" s="13"/>
      <c r="BC243" s="13"/>
      <c r="BD243" s="13"/>
      <c r="BE243" s="13"/>
      <c r="BF243" s="13"/>
      <c r="BG243" s="13"/>
      <c r="BN243" s="13"/>
      <c r="BR243" s="51" t="str">
        <f>_xll.BDP($E243&amp;" comdty",BR$202)</f>
        <v>#N/A Invalid Security</v>
      </c>
    </row>
    <row r="244" spans="3:70" hidden="1" outlineLevel="1" x14ac:dyDescent="0.2">
      <c r="C244" s="3"/>
      <c r="D244" s="3"/>
      <c r="I244" s="5"/>
      <c r="J244" s="6"/>
      <c r="K244" s="7"/>
      <c r="L244" s="7"/>
      <c r="M244" s="7"/>
      <c r="N244" s="7"/>
      <c r="O244" s="51"/>
      <c r="P244" s="13"/>
      <c r="Q244" s="13"/>
      <c r="S244" s="12"/>
      <c r="T244" s="12"/>
      <c r="U244" s="6"/>
      <c r="V244" s="6"/>
      <c r="W244" s="45"/>
      <c r="X244" s="45"/>
      <c r="Y244" s="45"/>
      <c r="Z244" s="9"/>
      <c r="AA244" s="46"/>
      <c r="AB244" s="12"/>
      <c r="AC244" s="12"/>
      <c r="AD244" s="12"/>
      <c r="AE244" s="12"/>
      <c r="AF244" s="12"/>
      <c r="AG244" s="12"/>
      <c r="AJ244" s="92"/>
      <c r="AK244" s="46"/>
      <c r="AL244" s="46"/>
      <c r="AM244" s="46"/>
      <c r="AN244" s="46"/>
      <c r="AO244" s="13"/>
      <c r="AP244" s="13"/>
      <c r="AQ244" s="13"/>
      <c r="AR244" s="13"/>
      <c r="AS244" s="13"/>
      <c r="AT244" s="13"/>
      <c r="AX244" s="46"/>
      <c r="AY244" s="46"/>
      <c r="AZ244" s="46"/>
      <c r="BA244" s="46"/>
      <c r="BB244" s="13"/>
      <c r="BC244" s="13"/>
      <c r="BD244" s="13"/>
      <c r="BE244" s="13"/>
      <c r="BF244" s="13"/>
      <c r="BG244" s="13"/>
      <c r="BN244" s="13"/>
      <c r="BR244" s="51"/>
    </row>
    <row r="245" spans="3:70" hidden="1" outlineLevel="1" x14ac:dyDescent="0.2">
      <c r="C245" s="3"/>
      <c r="D245" s="3"/>
      <c r="I245" s="5"/>
      <c r="J245" s="6"/>
      <c r="K245" s="7"/>
      <c r="L245" s="7"/>
      <c r="M245" s="7"/>
      <c r="N245" s="7"/>
      <c r="O245" s="51"/>
      <c r="P245" s="13"/>
      <c r="Q245" s="13"/>
      <c r="S245" s="12"/>
      <c r="T245" s="12"/>
      <c r="U245" s="6"/>
      <c r="V245" s="6"/>
      <c r="W245" s="45"/>
      <c r="X245" s="45"/>
      <c r="Y245" s="45"/>
      <c r="Z245" s="9"/>
      <c r="AA245" s="46"/>
      <c r="AB245" s="12"/>
      <c r="AC245" s="12"/>
      <c r="AD245" s="12"/>
      <c r="AE245" s="12"/>
      <c r="AF245" s="12"/>
      <c r="AG245" s="12"/>
      <c r="AJ245" s="92"/>
      <c r="AK245" s="46"/>
      <c r="AL245" s="46"/>
      <c r="AM245" s="46"/>
      <c r="AN245" s="46"/>
      <c r="AO245" s="13"/>
      <c r="AP245" s="13"/>
      <c r="AQ245" s="13"/>
      <c r="AR245" s="13"/>
      <c r="AS245" s="13"/>
      <c r="AT245" s="13"/>
      <c r="AX245" s="46"/>
      <c r="AY245" s="46"/>
      <c r="AZ245" s="46"/>
      <c r="BA245" s="46"/>
      <c r="BB245" s="13"/>
      <c r="BC245" s="13"/>
      <c r="BD245" s="13"/>
      <c r="BE245" s="13"/>
      <c r="BF245" s="13"/>
      <c r="BG245" s="13"/>
      <c r="BN245" s="13"/>
      <c r="BR245" s="51"/>
    </row>
    <row r="246" spans="3:70" hidden="1" outlineLevel="1" x14ac:dyDescent="0.2">
      <c r="C246" s="3"/>
      <c r="D246" s="3"/>
      <c r="I246" s="5"/>
      <c r="J246" s="6"/>
      <c r="K246" s="7"/>
      <c r="L246" s="7"/>
      <c r="M246" s="7"/>
      <c r="N246" s="7"/>
      <c r="O246" s="51"/>
      <c r="P246" s="13"/>
      <c r="Q246" s="13"/>
      <c r="S246" s="12"/>
      <c r="T246" s="12"/>
      <c r="U246" s="6"/>
      <c r="V246" s="6"/>
      <c r="W246" s="45"/>
      <c r="X246" s="45"/>
      <c r="Y246" s="45"/>
      <c r="Z246" s="9"/>
      <c r="AA246" s="46"/>
      <c r="AB246" s="12"/>
      <c r="AC246" s="12"/>
      <c r="AD246" s="12"/>
      <c r="AE246" s="12"/>
      <c r="AF246" s="12"/>
      <c r="AG246" s="12"/>
      <c r="AJ246" s="92"/>
      <c r="AK246" s="46"/>
      <c r="AL246" s="46"/>
      <c r="AM246" s="46"/>
      <c r="AN246" s="46"/>
      <c r="AO246" s="13"/>
      <c r="AP246" s="13"/>
      <c r="AQ246" s="13"/>
      <c r="AR246" s="13"/>
      <c r="AS246" s="13"/>
      <c r="AT246" s="13"/>
      <c r="AX246" s="46"/>
      <c r="AY246" s="46"/>
      <c r="AZ246" s="46"/>
      <c r="BA246" s="46"/>
      <c r="BB246" s="13"/>
      <c r="BC246" s="13"/>
      <c r="BD246" s="13"/>
      <c r="BE246" s="13"/>
      <c r="BF246" s="13"/>
      <c r="BG246" s="13"/>
      <c r="BN246" s="13"/>
      <c r="BR246" s="51"/>
    </row>
    <row r="247" spans="3:70" hidden="1" outlineLevel="1" x14ac:dyDescent="0.2">
      <c r="C247" s="3"/>
      <c r="D247" s="3"/>
      <c r="I247" s="5"/>
      <c r="J247" s="6"/>
      <c r="K247" s="7"/>
      <c r="L247" s="7"/>
      <c r="M247" s="7"/>
      <c r="N247" s="7"/>
      <c r="O247" s="51"/>
      <c r="P247" s="13"/>
      <c r="Q247" s="13"/>
      <c r="S247" s="12"/>
      <c r="T247" s="12"/>
      <c r="U247" s="6"/>
      <c r="V247" s="6"/>
      <c r="W247" s="45"/>
      <c r="X247" s="45"/>
      <c r="Y247" s="45"/>
      <c r="Z247" s="9"/>
      <c r="AA247" s="46"/>
      <c r="AB247" s="12"/>
      <c r="AC247" s="12"/>
      <c r="AD247" s="12"/>
      <c r="AE247" s="12"/>
      <c r="AF247" s="12"/>
      <c r="AG247" s="12"/>
      <c r="AJ247" s="92"/>
      <c r="AK247" s="46"/>
      <c r="AL247" s="46"/>
      <c r="AM247" s="46"/>
      <c r="AN247" s="46"/>
      <c r="AO247" s="13"/>
      <c r="AP247" s="13"/>
      <c r="AQ247" s="13"/>
      <c r="AR247" s="13"/>
      <c r="AS247" s="13"/>
      <c r="AT247" s="13"/>
      <c r="AX247" s="46"/>
      <c r="AY247" s="46"/>
      <c r="AZ247" s="46"/>
      <c r="BA247" s="46"/>
      <c r="BB247" s="13"/>
      <c r="BC247" s="13"/>
      <c r="BD247" s="13"/>
      <c r="BE247" s="13"/>
      <c r="BF247" s="13"/>
      <c r="BG247" s="13"/>
      <c r="BN247" s="13"/>
      <c r="BR247" s="51"/>
    </row>
    <row r="248" spans="3:70" hidden="1" outlineLevel="1" x14ac:dyDescent="0.2">
      <c r="C248" s="3"/>
      <c r="D248" s="3"/>
      <c r="I248" s="5"/>
      <c r="J248" s="6"/>
      <c r="K248" s="7"/>
      <c r="L248" s="7"/>
      <c r="M248" s="7"/>
      <c r="N248" s="7"/>
      <c r="O248" s="51"/>
      <c r="P248" s="13"/>
      <c r="Q248" s="13"/>
      <c r="S248" s="12"/>
      <c r="T248" s="12"/>
      <c r="U248" s="6"/>
      <c r="V248" s="6"/>
      <c r="W248" s="45"/>
      <c r="X248" s="45"/>
      <c r="Y248" s="45"/>
      <c r="Z248" s="9"/>
      <c r="AA248" s="46"/>
      <c r="AB248" s="12"/>
      <c r="AC248" s="12"/>
      <c r="AD248" s="12"/>
      <c r="AE248" s="12"/>
      <c r="AF248" s="12"/>
      <c r="AG248" s="12"/>
      <c r="AJ248" s="92"/>
      <c r="AK248" s="46"/>
      <c r="AL248" s="46"/>
      <c r="AM248" s="46"/>
      <c r="AN248" s="46"/>
      <c r="AO248" s="13"/>
      <c r="AP248" s="13"/>
      <c r="AQ248" s="13"/>
      <c r="AR248" s="13"/>
      <c r="AS248" s="13"/>
      <c r="AT248" s="13"/>
      <c r="AX248" s="46"/>
      <c r="AY248" s="46"/>
      <c r="AZ248" s="46"/>
      <c r="BA248" s="46"/>
      <c r="BB248" s="13"/>
      <c r="BC248" s="13"/>
      <c r="BD248" s="13"/>
      <c r="BE248" s="13"/>
      <c r="BF248" s="13"/>
      <c r="BG248" s="13"/>
      <c r="BN248" s="13"/>
      <c r="BR248" s="51"/>
    </row>
    <row r="249" spans="3:70" hidden="1" outlineLevel="1" x14ac:dyDescent="0.2">
      <c r="C249" s="3"/>
      <c r="D249" s="3"/>
      <c r="I249" s="5"/>
      <c r="J249" s="6"/>
      <c r="K249" s="7"/>
      <c r="L249" s="7"/>
      <c r="M249" s="7"/>
      <c r="N249" s="7"/>
      <c r="O249" s="51"/>
      <c r="P249" s="13"/>
      <c r="Q249" s="13"/>
      <c r="S249" s="12"/>
      <c r="T249" s="12"/>
      <c r="U249" s="6"/>
      <c r="V249" s="6"/>
      <c r="W249" s="45"/>
      <c r="X249" s="45"/>
      <c r="Y249" s="45"/>
      <c r="Z249" s="9"/>
      <c r="AA249" s="46"/>
      <c r="AB249" s="12"/>
      <c r="AC249" s="12"/>
      <c r="AD249" s="12"/>
      <c r="AE249" s="12"/>
      <c r="AF249" s="12"/>
      <c r="AG249" s="12"/>
      <c r="AJ249" s="92"/>
      <c r="AK249" s="46"/>
      <c r="AL249" s="46"/>
      <c r="AM249" s="46"/>
      <c r="AN249" s="46"/>
      <c r="AO249" s="13"/>
      <c r="AP249" s="13"/>
      <c r="AQ249" s="13"/>
      <c r="AR249" s="13"/>
      <c r="AS249" s="13"/>
      <c r="AT249" s="13"/>
      <c r="AX249" s="46"/>
      <c r="AY249" s="46"/>
      <c r="AZ249" s="46"/>
      <c r="BA249" s="46"/>
      <c r="BB249" s="13"/>
      <c r="BC249" s="13"/>
      <c r="BD249" s="13"/>
      <c r="BE249" s="13"/>
      <c r="BF249" s="13"/>
      <c r="BG249" s="13"/>
      <c r="BN249" s="13"/>
      <c r="BR249" s="51"/>
    </row>
    <row r="250" spans="3:70" hidden="1" outlineLevel="1" x14ac:dyDescent="0.2">
      <c r="C250" s="3"/>
      <c r="D250" s="3"/>
      <c r="I250" s="5"/>
      <c r="J250" s="6"/>
      <c r="K250" s="7"/>
      <c r="L250" s="7"/>
      <c r="M250" s="7"/>
      <c r="N250" s="7"/>
      <c r="O250" s="51"/>
      <c r="P250" s="13"/>
      <c r="Q250" s="13"/>
      <c r="S250" s="12"/>
      <c r="T250" s="12"/>
      <c r="U250" s="6"/>
      <c r="V250" s="6"/>
      <c r="W250" s="45"/>
      <c r="X250" s="45"/>
      <c r="Y250" s="45"/>
      <c r="Z250" s="9"/>
      <c r="AA250" s="46"/>
      <c r="AB250" s="12"/>
      <c r="AC250" s="12"/>
      <c r="AD250" s="12"/>
      <c r="AE250" s="12"/>
      <c r="AF250" s="12"/>
      <c r="AG250" s="12"/>
      <c r="AJ250" s="92"/>
      <c r="AK250" s="46"/>
      <c r="AL250" s="46"/>
      <c r="AM250" s="46"/>
      <c r="AN250" s="46"/>
      <c r="AO250" s="13"/>
      <c r="AP250" s="13"/>
      <c r="AQ250" s="13"/>
      <c r="AR250" s="13"/>
      <c r="AS250" s="13"/>
      <c r="AT250" s="13"/>
      <c r="AX250" s="46"/>
      <c r="AY250" s="46"/>
      <c r="AZ250" s="46"/>
      <c r="BA250" s="46"/>
      <c r="BB250" s="13"/>
      <c r="BC250" s="13"/>
      <c r="BD250" s="13"/>
      <c r="BE250" s="13"/>
      <c r="BF250" s="13"/>
      <c r="BG250" s="13"/>
      <c r="BN250" s="13"/>
      <c r="BR250" s="51"/>
    </row>
    <row r="251" spans="3:70" hidden="1" outlineLevel="1" x14ac:dyDescent="0.2">
      <c r="C251" s="3"/>
      <c r="D251" s="3"/>
      <c r="I251" s="5"/>
      <c r="J251" s="6"/>
      <c r="K251" s="7"/>
      <c r="L251" s="7"/>
      <c r="M251" s="7"/>
      <c r="N251" s="7"/>
      <c r="O251" s="51"/>
      <c r="P251" s="13"/>
      <c r="Q251" s="13"/>
      <c r="S251" s="12"/>
      <c r="T251" s="12"/>
      <c r="U251" s="6"/>
      <c r="V251" s="6"/>
      <c r="W251" s="45"/>
      <c r="X251" s="45"/>
      <c r="Y251" s="45"/>
      <c r="Z251" s="9"/>
      <c r="AA251" s="46"/>
      <c r="AB251" s="12"/>
      <c r="AC251" s="12"/>
      <c r="AD251" s="12"/>
      <c r="AE251" s="12"/>
      <c r="AF251" s="12"/>
      <c r="AG251" s="12"/>
      <c r="AJ251" s="92"/>
      <c r="AK251" s="46"/>
      <c r="AL251" s="46"/>
      <c r="AM251" s="46"/>
      <c r="AN251" s="46"/>
      <c r="AO251" s="13"/>
      <c r="AP251" s="13"/>
      <c r="AQ251" s="13"/>
      <c r="AR251" s="13"/>
      <c r="AS251" s="13"/>
      <c r="AT251" s="13"/>
      <c r="AX251" s="46"/>
      <c r="AY251" s="46"/>
      <c r="AZ251" s="46"/>
      <c r="BA251" s="46"/>
      <c r="BB251" s="13"/>
      <c r="BC251" s="13"/>
      <c r="BD251" s="13"/>
      <c r="BE251" s="13"/>
      <c r="BF251" s="13"/>
      <c r="BG251" s="13"/>
      <c r="BN251" s="13"/>
      <c r="BR251" s="51"/>
    </row>
    <row r="252" spans="3:70" hidden="1" outlineLevel="1" x14ac:dyDescent="0.2">
      <c r="C252" s="3"/>
      <c r="D252" s="3"/>
      <c r="I252" s="5"/>
      <c r="J252" s="6"/>
      <c r="K252" s="7"/>
      <c r="L252" s="7"/>
      <c r="M252" s="7"/>
      <c r="N252" s="7"/>
      <c r="O252" s="51"/>
      <c r="P252" s="13"/>
      <c r="Q252" s="13"/>
      <c r="S252" s="12"/>
      <c r="T252" s="12"/>
      <c r="U252" s="6"/>
      <c r="V252" s="6"/>
      <c r="W252" s="45"/>
      <c r="X252" s="45"/>
      <c r="Y252" s="45"/>
      <c r="Z252" s="9"/>
      <c r="AA252" s="46"/>
      <c r="AB252" s="12"/>
      <c r="AC252" s="12"/>
      <c r="AD252" s="12"/>
      <c r="AE252" s="12"/>
      <c r="AF252" s="12"/>
      <c r="AG252" s="12"/>
      <c r="AJ252" s="92"/>
      <c r="AK252" s="46"/>
      <c r="AL252" s="46"/>
      <c r="AM252" s="46"/>
      <c r="AN252" s="46"/>
      <c r="AO252" s="13"/>
      <c r="AP252" s="13"/>
      <c r="AQ252" s="13"/>
      <c r="AR252" s="13"/>
      <c r="AS252" s="13"/>
      <c r="AT252" s="13"/>
      <c r="AX252" s="46"/>
      <c r="AY252" s="46"/>
      <c r="AZ252" s="46"/>
      <c r="BA252" s="46"/>
      <c r="BB252" s="13"/>
      <c r="BC252" s="13"/>
      <c r="BD252" s="13"/>
      <c r="BE252" s="13"/>
      <c r="BF252" s="13"/>
      <c r="BG252" s="13"/>
      <c r="BN252" s="13"/>
      <c r="BR252" s="51"/>
    </row>
    <row r="253" spans="3:70" hidden="1" outlineLevel="1" x14ac:dyDescent="0.2">
      <c r="C253" s="3"/>
      <c r="D253" s="3"/>
      <c r="I253" s="5"/>
      <c r="J253" s="6"/>
      <c r="K253" s="7"/>
      <c r="L253" s="7"/>
      <c r="M253" s="7"/>
      <c r="N253" s="7"/>
      <c r="O253" s="51"/>
      <c r="P253" s="13"/>
      <c r="Q253" s="13"/>
      <c r="S253" s="12"/>
      <c r="T253" s="12"/>
      <c r="U253" s="6"/>
      <c r="V253" s="6"/>
      <c r="W253" s="45"/>
      <c r="X253" s="45"/>
      <c r="Y253" s="45"/>
      <c r="Z253" s="9"/>
      <c r="AA253" s="46"/>
      <c r="AB253" s="12"/>
      <c r="AC253" s="12"/>
      <c r="AD253" s="12"/>
      <c r="AE253" s="12"/>
      <c r="AF253" s="12"/>
      <c r="AG253" s="12"/>
      <c r="AJ253" s="92"/>
      <c r="AK253" s="46"/>
      <c r="AL253" s="46"/>
      <c r="AM253" s="46"/>
      <c r="AN253" s="46"/>
      <c r="AO253" s="13"/>
      <c r="AP253" s="13"/>
      <c r="AQ253" s="13"/>
      <c r="AR253" s="13"/>
      <c r="AS253" s="13"/>
      <c r="AT253" s="13"/>
      <c r="AX253" s="46"/>
      <c r="AY253" s="46"/>
      <c r="AZ253" s="46"/>
      <c r="BA253" s="46"/>
      <c r="BB253" s="13"/>
      <c r="BC253" s="13"/>
      <c r="BD253" s="13"/>
      <c r="BE253" s="13"/>
      <c r="BF253" s="13"/>
      <c r="BG253" s="13"/>
      <c r="BN253" s="13"/>
      <c r="BR253" s="51"/>
    </row>
    <row r="254" spans="3:70" hidden="1" outlineLevel="1" x14ac:dyDescent="0.2">
      <c r="C254" s="3"/>
      <c r="D254" s="3"/>
      <c r="I254" s="5"/>
      <c r="J254" s="6"/>
      <c r="K254" s="7"/>
      <c r="L254" s="7"/>
      <c r="M254" s="7"/>
      <c r="N254" s="7"/>
      <c r="O254" s="51"/>
      <c r="P254" s="13"/>
      <c r="Q254" s="13"/>
      <c r="S254" s="12"/>
      <c r="T254" s="12"/>
      <c r="U254" s="6"/>
      <c r="V254" s="6"/>
      <c r="W254" s="45"/>
      <c r="X254" s="45"/>
      <c r="Y254" s="45"/>
      <c r="Z254" s="9"/>
      <c r="AA254" s="46"/>
      <c r="AB254" s="12"/>
      <c r="AC254" s="12"/>
      <c r="AD254" s="12"/>
      <c r="AE254" s="12"/>
      <c r="AF254" s="12"/>
      <c r="AG254" s="12"/>
      <c r="AJ254" s="92"/>
      <c r="AK254" s="46"/>
      <c r="AL254" s="46"/>
      <c r="AM254" s="46"/>
      <c r="AN254" s="46"/>
      <c r="AO254" s="13"/>
      <c r="AP254" s="13"/>
      <c r="AQ254" s="13"/>
      <c r="AR254" s="13"/>
      <c r="AS254" s="13"/>
      <c r="AT254" s="13"/>
      <c r="AX254" s="46"/>
      <c r="AY254" s="46"/>
      <c r="AZ254" s="46"/>
      <c r="BA254" s="46"/>
      <c r="BB254" s="13"/>
      <c r="BC254" s="13"/>
      <c r="BD254" s="13"/>
      <c r="BE254" s="13"/>
      <c r="BF254" s="13"/>
      <c r="BG254" s="13"/>
      <c r="BN254" s="13"/>
      <c r="BR254" s="51"/>
    </row>
    <row r="255" spans="3:70" hidden="1" outlineLevel="1" x14ac:dyDescent="0.2">
      <c r="C255" s="3"/>
      <c r="D255" s="3"/>
      <c r="I255" s="5"/>
      <c r="J255" s="6"/>
      <c r="K255" s="7"/>
      <c r="L255" s="7"/>
      <c r="M255" s="7"/>
      <c r="N255" s="7"/>
      <c r="O255" s="51"/>
      <c r="P255" s="13"/>
      <c r="Q255" s="13"/>
      <c r="S255" s="12"/>
      <c r="T255" s="12"/>
      <c r="U255" s="6"/>
      <c r="V255" s="6"/>
      <c r="W255" s="45"/>
      <c r="X255" s="45"/>
      <c r="Y255" s="45"/>
      <c r="Z255" s="9"/>
      <c r="AA255" s="46"/>
      <c r="AB255" s="12"/>
      <c r="AC255" s="12"/>
      <c r="AD255" s="12"/>
      <c r="AE255" s="12"/>
      <c r="AF255" s="12"/>
      <c r="AG255" s="12"/>
      <c r="AJ255" s="92"/>
      <c r="AK255" s="46"/>
      <c r="AL255" s="46"/>
      <c r="AM255" s="46"/>
      <c r="AN255" s="46"/>
      <c r="AO255" s="13"/>
      <c r="AP255" s="13"/>
      <c r="AQ255" s="13"/>
      <c r="AR255" s="13"/>
      <c r="AS255" s="13"/>
      <c r="AT255" s="13"/>
      <c r="AX255" s="46"/>
      <c r="AY255" s="46"/>
      <c r="AZ255" s="46"/>
      <c r="BA255" s="46"/>
      <c r="BB255" s="13"/>
      <c r="BC255" s="13"/>
      <c r="BD255" s="13"/>
      <c r="BE255" s="13"/>
      <c r="BF255" s="13"/>
      <c r="BG255" s="13"/>
      <c r="BN255" s="13"/>
      <c r="BR255" s="51"/>
    </row>
    <row r="256" spans="3:70" hidden="1" outlineLevel="1" x14ac:dyDescent="0.2">
      <c r="C256" s="3"/>
      <c r="D256" s="3"/>
      <c r="I256" s="5"/>
      <c r="J256" s="6"/>
      <c r="K256" s="7"/>
      <c r="L256" s="7"/>
      <c r="M256" s="7"/>
      <c r="N256" s="7"/>
      <c r="O256" s="51"/>
      <c r="P256" s="13"/>
      <c r="Q256" s="13"/>
      <c r="S256" s="12"/>
      <c r="T256" s="12"/>
      <c r="U256" s="6"/>
      <c r="V256" s="6"/>
      <c r="W256" s="45"/>
      <c r="X256" s="45"/>
      <c r="Y256" s="45"/>
      <c r="Z256" s="9"/>
      <c r="AA256" s="46"/>
      <c r="AB256" s="12"/>
      <c r="AC256" s="12"/>
      <c r="AD256" s="12"/>
      <c r="AE256" s="12"/>
      <c r="AF256" s="12"/>
      <c r="AG256" s="12"/>
      <c r="AJ256" s="92"/>
      <c r="AK256" s="46"/>
      <c r="AL256" s="46"/>
      <c r="AM256" s="46"/>
      <c r="AN256" s="46"/>
      <c r="AO256" s="13"/>
      <c r="AP256" s="13"/>
      <c r="AQ256" s="13"/>
      <c r="AR256" s="13"/>
      <c r="AS256" s="13"/>
      <c r="AT256" s="13"/>
      <c r="AX256" s="46"/>
      <c r="AY256" s="46"/>
      <c r="AZ256" s="46"/>
      <c r="BA256" s="46"/>
      <c r="BB256" s="13"/>
      <c r="BC256" s="13"/>
      <c r="BD256" s="13"/>
      <c r="BE256" s="13"/>
      <c r="BF256" s="13"/>
      <c r="BG256" s="13"/>
      <c r="BN256" s="13"/>
      <c r="BR256" s="51"/>
    </row>
    <row r="257" spans="3:70" hidden="1" outlineLevel="1" x14ac:dyDescent="0.2">
      <c r="C257" s="3"/>
      <c r="D257" s="3"/>
      <c r="I257" s="5"/>
      <c r="J257" s="6"/>
      <c r="K257" s="7"/>
      <c r="L257" s="7"/>
      <c r="M257" s="7"/>
      <c r="N257" s="7"/>
      <c r="O257" s="51"/>
      <c r="P257" s="13"/>
      <c r="Q257" s="13"/>
      <c r="S257" s="12"/>
      <c r="T257" s="12"/>
      <c r="U257" s="6"/>
      <c r="V257" s="6"/>
      <c r="W257" s="45"/>
      <c r="X257" s="45"/>
      <c r="Y257" s="45"/>
      <c r="Z257" s="9"/>
      <c r="AA257" s="46"/>
      <c r="AB257" s="12"/>
      <c r="AC257" s="12"/>
      <c r="AD257" s="12"/>
      <c r="AE257" s="12"/>
      <c r="AF257" s="12"/>
      <c r="AG257" s="12"/>
      <c r="AJ257" s="92"/>
      <c r="AK257" s="46"/>
      <c r="AL257" s="46"/>
      <c r="AM257" s="46"/>
      <c r="AN257" s="46"/>
      <c r="AO257" s="13"/>
      <c r="AP257" s="13"/>
      <c r="AQ257" s="13"/>
      <c r="AR257" s="13"/>
      <c r="AS257" s="13"/>
      <c r="AT257" s="13"/>
      <c r="AX257" s="46"/>
      <c r="AY257" s="46"/>
      <c r="AZ257" s="46"/>
      <c r="BA257" s="46"/>
      <c r="BB257" s="13"/>
      <c r="BC257" s="13"/>
      <c r="BD257" s="13"/>
      <c r="BE257" s="13"/>
      <c r="BF257" s="13"/>
      <c r="BG257" s="13"/>
      <c r="BN257" s="13"/>
      <c r="BR257" s="51"/>
    </row>
    <row r="258" spans="3:70" hidden="1" outlineLevel="1" x14ac:dyDescent="0.2">
      <c r="C258" s="3"/>
      <c r="D258" s="3"/>
      <c r="I258" s="5"/>
      <c r="J258" s="6"/>
      <c r="K258" s="7"/>
      <c r="L258" s="7"/>
      <c r="M258" s="7"/>
      <c r="N258" s="7"/>
      <c r="O258" s="51"/>
      <c r="P258" s="13"/>
      <c r="Q258" s="13"/>
      <c r="S258" s="12"/>
      <c r="T258" s="12"/>
      <c r="U258" s="6"/>
      <c r="V258" s="6"/>
      <c r="W258" s="45"/>
      <c r="X258" s="45"/>
      <c r="Y258" s="45"/>
      <c r="Z258" s="9"/>
      <c r="AA258" s="46"/>
      <c r="AB258" s="12"/>
      <c r="AC258" s="12"/>
      <c r="AD258" s="12"/>
      <c r="AE258" s="12"/>
      <c r="AF258" s="12"/>
      <c r="AG258" s="12"/>
      <c r="AJ258" s="92"/>
      <c r="AK258" s="46"/>
      <c r="AL258" s="46"/>
      <c r="AM258" s="46"/>
      <c r="AN258" s="46"/>
      <c r="AO258" s="13"/>
      <c r="AP258" s="13"/>
      <c r="AQ258" s="13"/>
      <c r="AR258" s="13"/>
      <c r="AS258" s="13"/>
      <c r="AT258" s="13"/>
      <c r="AX258" s="46"/>
      <c r="AY258" s="46"/>
      <c r="AZ258" s="46"/>
      <c r="BA258" s="46"/>
      <c r="BB258" s="13"/>
      <c r="BC258" s="13"/>
      <c r="BD258" s="13"/>
      <c r="BE258" s="13"/>
      <c r="BF258" s="13"/>
      <c r="BG258" s="13"/>
      <c r="BN258" s="13"/>
      <c r="BR258" s="51"/>
    </row>
    <row r="259" spans="3:70" hidden="1" outlineLevel="1" x14ac:dyDescent="0.2">
      <c r="C259" s="3"/>
      <c r="D259" s="3"/>
      <c r="I259" s="5"/>
      <c r="J259" s="6"/>
      <c r="K259" s="7"/>
      <c r="L259" s="7"/>
      <c r="M259" s="7"/>
      <c r="N259" s="7"/>
      <c r="O259" s="51"/>
      <c r="P259" s="13"/>
      <c r="Q259" s="13"/>
      <c r="S259" s="12"/>
      <c r="T259" s="12"/>
      <c r="U259" s="6"/>
      <c r="V259" s="6"/>
      <c r="W259" s="45"/>
      <c r="X259" s="45"/>
      <c r="Y259" s="45"/>
      <c r="Z259" s="9"/>
      <c r="AA259" s="46"/>
      <c r="AB259" s="12"/>
      <c r="AC259" s="12"/>
      <c r="AD259" s="12"/>
      <c r="AE259" s="12"/>
      <c r="AF259" s="12"/>
      <c r="AG259" s="12"/>
      <c r="AJ259" s="92"/>
      <c r="AK259" s="46"/>
      <c r="AL259" s="46"/>
      <c r="AM259" s="46"/>
      <c r="AN259" s="46"/>
      <c r="AO259" s="13"/>
      <c r="AP259" s="13"/>
      <c r="AQ259" s="13"/>
      <c r="AR259" s="13"/>
      <c r="AS259" s="13"/>
      <c r="AT259" s="13"/>
      <c r="AX259" s="46"/>
      <c r="AY259" s="46"/>
      <c r="AZ259" s="46"/>
      <c r="BA259" s="46"/>
      <c r="BB259" s="13"/>
      <c r="BC259" s="13"/>
      <c r="BD259" s="13"/>
      <c r="BE259" s="13"/>
      <c r="BF259" s="13"/>
      <c r="BG259" s="13"/>
      <c r="BN259" s="13"/>
      <c r="BR259" s="51"/>
    </row>
    <row r="260" spans="3:70" hidden="1" outlineLevel="1" x14ac:dyDescent="0.2">
      <c r="C260" s="3"/>
      <c r="D260" s="3"/>
      <c r="I260" s="5"/>
      <c r="J260" s="6"/>
      <c r="K260" s="7"/>
      <c r="L260" s="7"/>
      <c r="M260" s="7"/>
      <c r="N260" s="7"/>
      <c r="O260" s="51"/>
      <c r="P260" s="13"/>
      <c r="Q260" s="13"/>
      <c r="S260" s="12"/>
      <c r="T260" s="12"/>
      <c r="U260" s="6"/>
      <c r="V260" s="6"/>
      <c r="W260" s="45"/>
      <c r="X260" s="45"/>
      <c r="Y260" s="45"/>
      <c r="Z260" s="9"/>
      <c r="AA260" s="46"/>
      <c r="AB260" s="12"/>
      <c r="AC260" s="12"/>
      <c r="AD260" s="12"/>
      <c r="AE260" s="12"/>
      <c r="AF260" s="12"/>
      <c r="AG260" s="12"/>
      <c r="AJ260" s="92"/>
      <c r="AK260" s="46"/>
      <c r="AL260" s="46"/>
      <c r="AM260" s="46"/>
      <c r="AN260" s="46"/>
      <c r="AO260" s="13"/>
      <c r="AP260" s="13"/>
      <c r="AQ260" s="13"/>
      <c r="AR260" s="13"/>
      <c r="AS260" s="13"/>
      <c r="AT260" s="13"/>
      <c r="AX260" s="46"/>
      <c r="AY260" s="46"/>
      <c r="AZ260" s="46"/>
      <c r="BA260" s="46"/>
      <c r="BB260" s="13"/>
      <c r="BC260" s="13"/>
      <c r="BD260" s="13"/>
      <c r="BE260" s="13"/>
      <c r="BF260" s="13"/>
      <c r="BG260" s="13"/>
      <c r="BN260" s="13"/>
      <c r="BR260" s="51"/>
    </row>
    <row r="261" spans="3:70" hidden="1" outlineLevel="1" x14ac:dyDescent="0.2">
      <c r="C261" s="3"/>
      <c r="D261" s="3"/>
      <c r="I261" s="5"/>
      <c r="J261" s="6"/>
      <c r="K261" s="7"/>
      <c r="L261" s="7"/>
      <c r="M261" s="7"/>
      <c r="N261" s="7"/>
      <c r="O261" s="51"/>
      <c r="P261" s="13"/>
      <c r="Q261" s="13"/>
      <c r="S261" s="12"/>
      <c r="T261" s="12"/>
      <c r="U261" s="6"/>
      <c r="V261" s="6"/>
      <c r="W261" s="45"/>
      <c r="X261" s="45"/>
      <c r="Y261" s="45"/>
      <c r="Z261" s="9"/>
      <c r="AA261" s="46"/>
      <c r="AB261" s="12"/>
      <c r="AC261" s="12"/>
      <c r="AD261" s="12"/>
      <c r="AE261" s="12"/>
      <c r="AF261" s="12"/>
      <c r="AG261" s="12"/>
      <c r="AJ261" s="92"/>
      <c r="AK261" s="46"/>
      <c r="AL261" s="46"/>
      <c r="AM261" s="46"/>
      <c r="AN261" s="46"/>
      <c r="AO261" s="13"/>
      <c r="AP261" s="13"/>
      <c r="AQ261" s="13"/>
      <c r="AR261" s="13"/>
      <c r="AS261" s="13"/>
      <c r="AT261" s="13"/>
      <c r="AX261" s="46"/>
      <c r="AY261" s="46"/>
      <c r="AZ261" s="46"/>
      <c r="BA261" s="46"/>
      <c r="BB261" s="13"/>
      <c r="BC261" s="13"/>
      <c r="BD261" s="13"/>
      <c r="BE261" s="13"/>
      <c r="BF261" s="13"/>
      <c r="BG261" s="13"/>
      <c r="BN261" s="13"/>
      <c r="BR261" s="51"/>
    </row>
    <row r="262" spans="3:70" hidden="1" outlineLevel="1" x14ac:dyDescent="0.2">
      <c r="C262" s="3"/>
      <c r="D262" s="3"/>
      <c r="I262" s="5"/>
      <c r="J262" s="6"/>
      <c r="K262" s="7"/>
      <c r="L262" s="7"/>
      <c r="M262" s="7"/>
      <c r="N262" s="7"/>
      <c r="O262" s="51"/>
      <c r="P262" s="13"/>
      <c r="Q262" s="13"/>
      <c r="S262" s="12"/>
      <c r="T262" s="12"/>
      <c r="U262" s="6"/>
      <c r="V262" s="6"/>
      <c r="W262" s="45"/>
      <c r="X262" s="45"/>
      <c r="Y262" s="45"/>
      <c r="Z262" s="9"/>
      <c r="AA262" s="46"/>
      <c r="AB262" s="12"/>
      <c r="AC262" s="12"/>
      <c r="AD262" s="12"/>
      <c r="AE262" s="12"/>
      <c r="AF262" s="12"/>
      <c r="AG262" s="12"/>
      <c r="AJ262" s="92"/>
      <c r="AK262" s="46"/>
      <c r="AL262" s="46"/>
      <c r="AM262" s="46"/>
      <c r="AN262" s="46"/>
      <c r="AO262" s="13"/>
      <c r="AP262" s="13"/>
      <c r="AQ262" s="13"/>
      <c r="AR262" s="13"/>
      <c r="AS262" s="13"/>
      <c r="AT262" s="13"/>
      <c r="AX262" s="46"/>
      <c r="AY262" s="46"/>
      <c r="AZ262" s="46"/>
      <c r="BA262" s="46"/>
      <c r="BB262" s="13"/>
      <c r="BC262" s="13"/>
      <c r="BD262" s="13"/>
      <c r="BE262" s="13"/>
      <c r="BF262" s="13"/>
      <c r="BG262" s="13"/>
      <c r="BN262" s="13"/>
      <c r="BR262" s="51"/>
    </row>
    <row r="263" spans="3:70" hidden="1" outlineLevel="1" x14ac:dyDescent="0.2">
      <c r="C263" s="3"/>
      <c r="D263" s="3"/>
      <c r="I263" s="5"/>
      <c r="J263" s="6"/>
      <c r="K263" s="7"/>
      <c r="L263" s="7"/>
      <c r="M263" s="7"/>
      <c r="N263" s="7"/>
      <c r="O263" s="51"/>
      <c r="P263" s="13"/>
      <c r="Q263" s="13"/>
      <c r="S263" s="12"/>
      <c r="T263" s="12"/>
      <c r="U263" s="6"/>
      <c r="V263" s="6"/>
      <c r="W263" s="45"/>
      <c r="X263" s="45"/>
      <c r="Y263" s="45"/>
      <c r="Z263" s="9"/>
      <c r="AA263" s="46"/>
      <c r="AB263" s="12"/>
      <c r="AC263" s="12"/>
      <c r="AD263" s="12"/>
      <c r="AE263" s="12"/>
      <c r="AF263" s="12"/>
      <c r="AG263" s="12"/>
      <c r="AJ263" s="92"/>
      <c r="AK263" s="46"/>
      <c r="AL263" s="46"/>
      <c r="AM263" s="46"/>
      <c r="AN263" s="46"/>
      <c r="AO263" s="13"/>
      <c r="AP263" s="13"/>
      <c r="AQ263" s="13"/>
      <c r="AR263" s="13"/>
      <c r="AS263" s="13"/>
      <c r="AT263" s="13"/>
      <c r="AX263" s="46"/>
      <c r="AY263" s="46"/>
      <c r="AZ263" s="46"/>
      <c r="BA263" s="46"/>
      <c r="BB263" s="13"/>
      <c r="BC263" s="13"/>
      <c r="BD263" s="13"/>
      <c r="BE263" s="13"/>
      <c r="BF263" s="13"/>
      <c r="BG263" s="13"/>
      <c r="BN263" s="13"/>
      <c r="BR263" s="51"/>
    </row>
    <row r="264" spans="3:70" hidden="1" outlineLevel="1" x14ac:dyDescent="0.2">
      <c r="C264" s="3"/>
      <c r="D264" s="3"/>
      <c r="I264" s="5"/>
      <c r="J264" s="6"/>
      <c r="K264" s="7"/>
      <c r="L264" s="7"/>
      <c r="M264" s="7"/>
      <c r="N264" s="7"/>
      <c r="O264" s="51"/>
      <c r="P264" s="13"/>
      <c r="Q264" s="13"/>
      <c r="S264" s="12"/>
      <c r="T264" s="12"/>
      <c r="U264" s="6"/>
      <c r="V264" s="6"/>
      <c r="W264" s="45"/>
      <c r="X264" s="45"/>
      <c r="Y264" s="45"/>
      <c r="Z264" s="9"/>
      <c r="AA264" s="46"/>
      <c r="AB264" s="12"/>
      <c r="AC264" s="12"/>
      <c r="AD264" s="12"/>
      <c r="AE264" s="12"/>
      <c r="AF264" s="12"/>
      <c r="AG264" s="12"/>
      <c r="AJ264" s="92"/>
      <c r="AK264" s="46"/>
      <c r="AL264" s="46"/>
      <c r="AM264" s="46"/>
      <c r="AN264" s="46"/>
      <c r="AO264" s="13"/>
      <c r="AP264" s="13"/>
      <c r="AQ264" s="13"/>
      <c r="AR264" s="13"/>
      <c r="AS264" s="13"/>
      <c r="AT264" s="13"/>
      <c r="AX264" s="46"/>
      <c r="AY264" s="46"/>
      <c r="AZ264" s="46"/>
      <c r="BA264" s="46"/>
      <c r="BB264" s="13"/>
      <c r="BC264" s="13"/>
      <c r="BD264" s="13"/>
      <c r="BE264" s="13"/>
      <c r="BF264" s="13"/>
      <c r="BG264" s="13"/>
      <c r="BN264" s="13"/>
      <c r="BR264" s="51"/>
    </row>
    <row r="265" spans="3:70" hidden="1" outlineLevel="1" x14ac:dyDescent="0.2">
      <c r="C265" s="3"/>
      <c r="D265" s="3"/>
      <c r="I265" s="5"/>
      <c r="J265" s="6"/>
      <c r="K265" s="7"/>
      <c r="L265" s="7"/>
      <c r="M265" s="7"/>
      <c r="N265" s="7"/>
      <c r="O265" s="51"/>
      <c r="P265" s="13"/>
      <c r="Q265" s="13"/>
      <c r="S265" s="12"/>
      <c r="T265" s="12"/>
      <c r="U265" s="6"/>
      <c r="V265" s="6"/>
      <c r="W265" s="45"/>
      <c r="X265" s="45"/>
      <c r="Y265" s="45"/>
      <c r="Z265" s="9"/>
      <c r="AA265" s="46"/>
      <c r="AB265" s="12"/>
      <c r="AC265" s="12"/>
      <c r="AD265" s="12"/>
      <c r="AE265" s="12"/>
      <c r="AF265" s="12"/>
      <c r="AG265" s="12"/>
      <c r="AJ265" s="92"/>
      <c r="AK265" s="46"/>
      <c r="AL265" s="46"/>
      <c r="AM265" s="46"/>
      <c r="AN265" s="46"/>
      <c r="AO265" s="13"/>
      <c r="AP265" s="13"/>
      <c r="AQ265" s="13"/>
      <c r="AR265" s="13"/>
      <c r="AS265" s="13"/>
      <c r="AT265" s="13"/>
      <c r="AX265" s="46"/>
      <c r="AY265" s="46"/>
      <c r="AZ265" s="46"/>
      <c r="BA265" s="46"/>
      <c r="BB265" s="13"/>
      <c r="BC265" s="13"/>
      <c r="BD265" s="13"/>
      <c r="BE265" s="13"/>
      <c r="BF265" s="13"/>
      <c r="BG265" s="13"/>
      <c r="BN265" s="13"/>
      <c r="BR265" s="51"/>
    </row>
    <row r="266" spans="3:70" hidden="1" outlineLevel="1" x14ac:dyDescent="0.2">
      <c r="C266" s="3"/>
      <c r="D266" s="3"/>
      <c r="I266" s="5"/>
      <c r="J266" s="6"/>
      <c r="K266" s="7"/>
      <c r="L266" s="7"/>
      <c r="M266" s="7"/>
      <c r="N266" s="7"/>
      <c r="O266" s="51"/>
      <c r="P266" s="13"/>
      <c r="Q266" s="13"/>
      <c r="S266" s="12"/>
      <c r="T266" s="12"/>
      <c r="U266" s="6"/>
      <c r="V266" s="6"/>
      <c r="W266" s="45"/>
      <c r="X266" s="45"/>
      <c r="Y266" s="45"/>
      <c r="Z266" s="9"/>
      <c r="AA266" s="46"/>
      <c r="AB266" s="12"/>
      <c r="AC266" s="12"/>
      <c r="AD266" s="12"/>
      <c r="AE266" s="12"/>
      <c r="AF266" s="12"/>
      <c r="AG266" s="12"/>
      <c r="AJ266" s="92"/>
      <c r="AK266" s="46"/>
      <c r="AL266" s="46"/>
      <c r="AM266" s="46"/>
      <c r="AN266" s="46"/>
      <c r="AO266" s="13"/>
      <c r="AP266" s="13"/>
      <c r="AQ266" s="13"/>
      <c r="AR266" s="13"/>
      <c r="AS266" s="13"/>
      <c r="AT266" s="13"/>
      <c r="AX266" s="46"/>
      <c r="AY266" s="46"/>
      <c r="AZ266" s="46"/>
      <c r="BA266" s="46"/>
      <c r="BB266" s="13"/>
      <c r="BC266" s="13"/>
      <c r="BD266" s="13"/>
      <c r="BE266" s="13"/>
      <c r="BF266" s="13"/>
      <c r="BG266" s="13"/>
      <c r="BN266" s="13"/>
      <c r="BR266" s="51"/>
    </row>
    <row r="267" spans="3:70" hidden="1" outlineLevel="1" x14ac:dyDescent="0.2">
      <c r="C267" s="3"/>
      <c r="D267" s="3"/>
      <c r="I267" s="5"/>
      <c r="J267" s="6"/>
      <c r="K267" s="7"/>
      <c r="L267" s="7"/>
      <c r="M267" s="7"/>
      <c r="N267" s="7"/>
      <c r="O267" s="51"/>
      <c r="P267" s="13"/>
      <c r="Q267" s="13"/>
      <c r="S267" s="12"/>
      <c r="T267" s="12"/>
      <c r="U267" s="6"/>
      <c r="V267" s="6"/>
      <c r="W267" s="45"/>
      <c r="X267" s="45"/>
      <c r="Y267" s="45"/>
      <c r="Z267" s="9"/>
      <c r="AA267" s="46"/>
      <c r="AB267" s="12"/>
      <c r="AC267" s="12"/>
      <c r="AD267" s="12"/>
      <c r="AE267" s="12"/>
      <c r="AF267" s="12"/>
      <c r="AG267" s="12"/>
      <c r="AJ267" s="92"/>
      <c r="AK267" s="46"/>
      <c r="AL267" s="46"/>
      <c r="AM267" s="46"/>
      <c r="AN267" s="46"/>
      <c r="AO267" s="13"/>
      <c r="AP267" s="13"/>
      <c r="AQ267" s="13"/>
      <c r="AR267" s="13"/>
      <c r="AS267" s="13"/>
      <c r="AT267" s="13"/>
      <c r="AX267" s="46"/>
      <c r="AY267" s="46"/>
      <c r="AZ267" s="46"/>
      <c r="BA267" s="46"/>
      <c r="BB267" s="13"/>
      <c r="BC267" s="13"/>
      <c r="BD267" s="13"/>
      <c r="BE267" s="13"/>
      <c r="BF267" s="13"/>
      <c r="BG267" s="13"/>
      <c r="BN267" s="13"/>
      <c r="BR267" s="51"/>
    </row>
    <row r="268" spans="3:70" hidden="1" outlineLevel="1" x14ac:dyDescent="0.2">
      <c r="C268" s="3"/>
      <c r="D268" s="3"/>
      <c r="I268" s="5"/>
      <c r="J268" s="6"/>
      <c r="K268" s="7"/>
      <c r="L268" s="7"/>
      <c r="M268" s="7"/>
      <c r="N268" s="7"/>
      <c r="O268" s="51"/>
      <c r="P268" s="13"/>
      <c r="Q268" s="13"/>
      <c r="S268" s="12"/>
      <c r="T268" s="12"/>
      <c r="U268" s="6"/>
      <c r="V268" s="6"/>
      <c r="W268" s="45"/>
      <c r="X268" s="45"/>
      <c r="Y268" s="45"/>
      <c r="Z268" s="9"/>
      <c r="AA268" s="46"/>
      <c r="AB268" s="12"/>
      <c r="AC268" s="12"/>
      <c r="AD268" s="12"/>
      <c r="AE268" s="12"/>
      <c r="AF268" s="12"/>
      <c r="AG268" s="12"/>
      <c r="AJ268" s="92"/>
      <c r="AK268" s="46"/>
      <c r="AL268" s="46"/>
      <c r="AM268" s="46"/>
      <c r="AN268" s="46"/>
      <c r="AO268" s="13"/>
      <c r="AP268" s="13"/>
      <c r="AQ268" s="13"/>
      <c r="AR268" s="13"/>
      <c r="AS268" s="13"/>
      <c r="AT268" s="13"/>
      <c r="AX268" s="46"/>
      <c r="AY268" s="46"/>
      <c r="AZ268" s="46"/>
      <c r="BA268" s="46"/>
      <c r="BB268" s="13"/>
      <c r="BC268" s="13"/>
      <c r="BD268" s="13"/>
      <c r="BE268" s="13"/>
      <c r="BF268" s="13"/>
      <c r="BG268" s="13"/>
      <c r="BN268" s="13"/>
      <c r="BR268" s="51"/>
    </row>
    <row r="269" spans="3:70" hidden="1" outlineLevel="1" x14ac:dyDescent="0.2">
      <c r="C269" s="3"/>
      <c r="D269" s="3"/>
      <c r="I269" s="5"/>
      <c r="J269" s="6"/>
      <c r="K269" s="7"/>
      <c r="L269" s="7"/>
      <c r="M269" s="7"/>
      <c r="N269" s="7"/>
      <c r="O269" s="51"/>
      <c r="P269" s="13"/>
      <c r="Q269" s="13"/>
      <c r="S269" s="12"/>
      <c r="T269" s="12"/>
      <c r="U269" s="6"/>
      <c r="V269" s="6"/>
      <c r="W269" s="45"/>
      <c r="X269" s="45"/>
      <c r="Y269" s="45"/>
      <c r="Z269" s="9"/>
      <c r="AA269" s="46"/>
      <c r="AB269" s="12"/>
      <c r="AC269" s="12"/>
      <c r="AD269" s="12"/>
      <c r="AE269" s="12"/>
      <c r="AF269" s="12"/>
      <c r="AG269" s="12"/>
      <c r="AJ269" s="92"/>
      <c r="AK269" s="46"/>
      <c r="AL269" s="46"/>
      <c r="AM269" s="46"/>
      <c r="AN269" s="46"/>
      <c r="AO269" s="13"/>
      <c r="AP269" s="13"/>
      <c r="AQ269" s="13"/>
      <c r="AR269" s="13"/>
      <c r="AS269" s="13"/>
      <c r="AT269" s="13"/>
      <c r="AX269" s="46"/>
      <c r="AY269" s="46"/>
      <c r="AZ269" s="46"/>
      <c r="BA269" s="46"/>
      <c r="BB269" s="13"/>
      <c r="BC269" s="13"/>
      <c r="BD269" s="13"/>
      <c r="BE269" s="13"/>
      <c r="BF269" s="13"/>
      <c r="BG269" s="13"/>
      <c r="BN269" s="13"/>
      <c r="BR269" s="51"/>
    </row>
    <row r="270" spans="3:70" hidden="1" outlineLevel="1" x14ac:dyDescent="0.2">
      <c r="C270" s="3"/>
      <c r="D270" s="3"/>
      <c r="I270" s="5"/>
      <c r="J270" s="6"/>
      <c r="K270" s="7"/>
      <c r="L270" s="7"/>
      <c r="M270" s="7"/>
      <c r="N270" s="7"/>
      <c r="O270" s="51"/>
      <c r="P270" s="13"/>
      <c r="Q270" s="13"/>
      <c r="S270" s="12"/>
      <c r="T270" s="12"/>
      <c r="U270" s="6"/>
      <c r="V270" s="6"/>
      <c r="W270" s="45"/>
      <c r="X270" s="45"/>
      <c r="Y270" s="45"/>
      <c r="Z270" s="9"/>
      <c r="AA270" s="46"/>
      <c r="AB270" s="12"/>
      <c r="AC270" s="12"/>
      <c r="AD270" s="12"/>
      <c r="AE270" s="12"/>
      <c r="AF270" s="12"/>
      <c r="AG270" s="12"/>
      <c r="AJ270" s="92"/>
      <c r="AK270" s="46"/>
      <c r="AL270" s="46"/>
      <c r="AM270" s="46"/>
      <c r="AN270" s="46"/>
      <c r="AO270" s="13"/>
      <c r="AP270" s="13"/>
      <c r="AQ270" s="13"/>
      <c r="AR270" s="13"/>
      <c r="AS270" s="13"/>
      <c r="AT270" s="13"/>
      <c r="AX270" s="46"/>
      <c r="AY270" s="46"/>
      <c r="AZ270" s="46"/>
      <c r="BA270" s="46"/>
      <c r="BB270" s="13"/>
      <c r="BC270" s="13"/>
      <c r="BD270" s="13"/>
      <c r="BE270" s="13"/>
      <c r="BF270" s="13"/>
      <c r="BG270" s="13"/>
      <c r="BN270" s="13"/>
      <c r="BR270" s="51"/>
    </row>
    <row r="271" spans="3:70" hidden="1" outlineLevel="1" x14ac:dyDescent="0.2">
      <c r="C271" s="3"/>
      <c r="D271" s="3"/>
      <c r="I271" s="5"/>
      <c r="J271" s="6"/>
      <c r="K271" s="7"/>
      <c r="L271" s="7"/>
      <c r="M271" s="7"/>
      <c r="N271" s="7"/>
      <c r="O271" s="51"/>
      <c r="P271" s="13"/>
      <c r="Q271" s="13"/>
      <c r="S271" s="12"/>
      <c r="T271" s="12"/>
      <c r="U271" s="6"/>
      <c r="V271" s="6"/>
      <c r="W271" s="45"/>
      <c r="X271" s="45"/>
      <c r="Y271" s="45"/>
      <c r="Z271" s="9"/>
      <c r="AA271" s="46"/>
      <c r="AB271" s="12"/>
      <c r="AC271" s="12"/>
      <c r="AD271" s="12"/>
      <c r="AE271" s="12"/>
      <c r="AF271" s="12"/>
      <c r="AG271" s="12"/>
      <c r="AJ271" s="92"/>
      <c r="AK271" s="46"/>
      <c r="AL271" s="46"/>
      <c r="AM271" s="46"/>
      <c r="AN271" s="46"/>
      <c r="AO271" s="13"/>
      <c r="AP271" s="13"/>
      <c r="AQ271" s="13"/>
      <c r="AR271" s="13"/>
      <c r="AS271" s="13"/>
      <c r="AT271" s="13"/>
      <c r="AX271" s="46"/>
      <c r="AY271" s="46"/>
      <c r="AZ271" s="46"/>
      <c r="BA271" s="46"/>
      <c r="BB271" s="13"/>
      <c r="BC271" s="13"/>
      <c r="BD271" s="13"/>
      <c r="BE271" s="13"/>
      <c r="BF271" s="13"/>
      <c r="BG271" s="13"/>
      <c r="BN271" s="13"/>
      <c r="BR271" s="51"/>
    </row>
    <row r="272" spans="3:70" hidden="1" outlineLevel="1" x14ac:dyDescent="0.2">
      <c r="C272" s="3"/>
      <c r="D272" s="3"/>
      <c r="I272" s="5"/>
      <c r="J272" s="6"/>
      <c r="K272" s="7"/>
      <c r="L272" s="7"/>
      <c r="M272" s="7"/>
      <c r="N272" s="7"/>
      <c r="O272" s="51"/>
      <c r="P272" s="13"/>
      <c r="Q272" s="13"/>
      <c r="S272" s="12"/>
      <c r="T272" s="12"/>
      <c r="U272" s="6"/>
      <c r="V272" s="6"/>
      <c r="W272" s="45"/>
      <c r="X272" s="45"/>
      <c r="Y272" s="45"/>
      <c r="Z272" s="9"/>
      <c r="AA272" s="46"/>
      <c r="AB272" s="12"/>
      <c r="AC272" s="12"/>
      <c r="AD272" s="12"/>
      <c r="AE272" s="12"/>
      <c r="AF272" s="12"/>
      <c r="AG272" s="12"/>
      <c r="AJ272" s="92"/>
      <c r="AK272" s="46"/>
      <c r="AL272" s="46"/>
      <c r="AM272" s="46"/>
      <c r="AN272" s="46"/>
      <c r="AO272" s="13"/>
      <c r="AP272" s="13"/>
      <c r="AQ272" s="13"/>
      <c r="AR272" s="13"/>
      <c r="AS272" s="13"/>
      <c r="AT272" s="13"/>
      <c r="AX272" s="46"/>
      <c r="AY272" s="46"/>
      <c r="AZ272" s="46"/>
      <c r="BA272" s="46"/>
      <c r="BB272" s="13"/>
      <c r="BC272" s="13"/>
      <c r="BD272" s="13"/>
      <c r="BE272" s="13"/>
      <c r="BF272" s="13"/>
      <c r="BG272" s="13"/>
      <c r="BN272" s="13"/>
      <c r="BR272" s="51"/>
    </row>
    <row r="273" spans="2:70" hidden="1" outlineLevel="1" x14ac:dyDescent="0.2">
      <c r="C273" s="3"/>
      <c r="D273" s="3"/>
      <c r="I273" s="5"/>
      <c r="J273" s="6"/>
      <c r="K273" s="7"/>
      <c r="L273" s="7"/>
      <c r="M273" s="7"/>
      <c r="N273" s="7"/>
      <c r="O273" s="51"/>
      <c r="P273" s="13"/>
      <c r="Q273" s="13"/>
      <c r="S273" s="12"/>
      <c r="T273" s="12"/>
      <c r="U273" s="6"/>
      <c r="V273" s="6"/>
      <c r="W273" s="45"/>
      <c r="X273" s="45"/>
      <c r="Y273" s="45"/>
      <c r="Z273" s="9"/>
      <c r="AA273" s="46"/>
      <c r="AB273" s="12"/>
      <c r="AC273" s="12"/>
      <c r="AD273" s="12"/>
      <c r="AE273" s="12"/>
      <c r="AF273" s="12"/>
      <c r="AG273" s="12"/>
      <c r="AJ273" s="92"/>
      <c r="AK273" s="46"/>
      <c r="AL273" s="46"/>
      <c r="AM273" s="46"/>
      <c r="AN273" s="46"/>
      <c r="AO273" s="13"/>
      <c r="AP273" s="13"/>
      <c r="AQ273" s="13"/>
      <c r="AR273" s="13"/>
      <c r="AS273" s="13"/>
      <c r="AT273" s="13"/>
      <c r="AX273" s="46"/>
      <c r="AY273" s="46"/>
      <c r="AZ273" s="46"/>
      <c r="BA273" s="46"/>
      <c r="BB273" s="13"/>
      <c r="BC273" s="13"/>
      <c r="BD273" s="13"/>
      <c r="BE273" s="13"/>
      <c r="BF273" s="13"/>
      <c r="BG273" s="13"/>
      <c r="BN273" s="13"/>
      <c r="BR273" s="51"/>
    </row>
    <row r="274" spans="2:70" hidden="1" outlineLevel="1" x14ac:dyDescent="0.2">
      <c r="C274" s="3"/>
      <c r="D274" s="3"/>
      <c r="I274" s="5"/>
      <c r="J274" s="6"/>
      <c r="K274" s="7"/>
      <c r="L274" s="7"/>
      <c r="M274" s="7"/>
      <c r="N274" s="7"/>
      <c r="O274" s="51"/>
      <c r="P274" s="13"/>
      <c r="Q274" s="13"/>
      <c r="S274" s="12"/>
      <c r="T274" s="12"/>
      <c r="U274" s="6"/>
      <c r="V274" s="6"/>
      <c r="W274" s="45"/>
      <c r="X274" s="45"/>
      <c r="Y274" s="45"/>
      <c r="Z274" s="9"/>
      <c r="AA274" s="46"/>
      <c r="AB274" s="12"/>
      <c r="AC274" s="12"/>
      <c r="AD274" s="12"/>
      <c r="AE274" s="12"/>
      <c r="AF274" s="12"/>
      <c r="AG274" s="12"/>
      <c r="AJ274" s="92"/>
      <c r="AK274" s="46"/>
      <c r="AL274" s="46"/>
      <c r="AM274" s="46"/>
      <c r="AN274" s="46"/>
      <c r="AO274" s="13"/>
      <c r="AP274" s="13"/>
      <c r="AQ274" s="13"/>
      <c r="AR274" s="13"/>
      <c r="AS274" s="13"/>
      <c r="AT274" s="13"/>
      <c r="AX274" s="46"/>
      <c r="AY274" s="46"/>
      <c r="AZ274" s="46"/>
      <c r="BA274" s="46"/>
      <c r="BB274" s="13"/>
      <c r="BC274" s="13"/>
      <c r="BD274" s="13"/>
      <c r="BE274" s="13"/>
      <c r="BF274" s="13"/>
      <c r="BG274" s="13"/>
      <c r="BN274" s="13"/>
      <c r="BR274" s="51"/>
    </row>
    <row r="275" spans="2:70" hidden="1" outlineLevel="1" x14ac:dyDescent="0.2">
      <c r="C275" s="3"/>
      <c r="D275" s="3"/>
      <c r="I275" s="5"/>
      <c r="J275" s="6"/>
      <c r="K275" s="7"/>
      <c r="L275" s="7"/>
      <c r="M275" s="7"/>
      <c r="N275" s="7"/>
      <c r="O275" s="51"/>
      <c r="P275" s="13"/>
      <c r="Q275" s="13"/>
      <c r="S275" s="12"/>
      <c r="T275" s="12"/>
      <c r="U275" s="6"/>
      <c r="V275" s="6"/>
      <c r="W275" s="45"/>
      <c r="X275" s="45"/>
      <c r="Y275" s="45"/>
      <c r="Z275" s="9"/>
      <c r="AA275" s="46"/>
      <c r="AB275" s="12"/>
      <c r="AC275" s="12"/>
      <c r="AD275" s="12"/>
      <c r="AE275" s="12"/>
      <c r="AF275" s="12"/>
      <c r="AG275" s="12"/>
      <c r="AJ275" s="92"/>
      <c r="AK275" s="46"/>
      <c r="AL275" s="46"/>
      <c r="AM275" s="46"/>
      <c r="AN275" s="46"/>
      <c r="AO275" s="13"/>
      <c r="AP275" s="13"/>
      <c r="AQ275" s="13"/>
      <c r="AR275" s="13"/>
      <c r="AS275" s="13"/>
      <c r="AT275" s="13"/>
      <c r="AX275" s="46"/>
      <c r="AY275" s="46"/>
      <c r="AZ275" s="46"/>
      <c r="BA275" s="46"/>
      <c r="BB275" s="13"/>
      <c r="BC275" s="13"/>
      <c r="BD275" s="13"/>
      <c r="BE275" s="13"/>
      <c r="BF275" s="13"/>
      <c r="BG275" s="13"/>
      <c r="BN275" s="13"/>
      <c r="BR275" s="51"/>
    </row>
    <row r="276" spans="2:70" hidden="1" outlineLevel="1" x14ac:dyDescent="0.2">
      <c r="C276" s="3"/>
      <c r="D276" s="3"/>
      <c r="I276" s="5"/>
      <c r="J276" s="6"/>
      <c r="K276" s="7"/>
      <c r="L276" s="7"/>
      <c r="M276" s="7"/>
      <c r="N276" s="7"/>
      <c r="O276" s="51"/>
      <c r="P276" s="13"/>
      <c r="Q276" s="13"/>
      <c r="S276" s="12"/>
      <c r="T276" s="12"/>
      <c r="U276" s="6"/>
      <c r="V276" s="6"/>
      <c r="W276" s="45"/>
      <c r="X276" s="45"/>
      <c r="Y276" s="45"/>
      <c r="Z276" s="9"/>
      <c r="AA276" s="46"/>
      <c r="AB276" s="12"/>
      <c r="AC276" s="12"/>
      <c r="AD276" s="12"/>
      <c r="AE276" s="12"/>
      <c r="AF276" s="12"/>
      <c r="AG276" s="12"/>
      <c r="AJ276" s="92"/>
      <c r="AK276" s="46"/>
      <c r="AL276" s="46"/>
      <c r="AM276" s="46"/>
      <c r="AN276" s="46"/>
      <c r="AO276" s="13"/>
      <c r="AP276" s="13"/>
      <c r="AQ276" s="13"/>
      <c r="AR276" s="13"/>
      <c r="AS276" s="13"/>
      <c r="AT276" s="13"/>
      <c r="AX276" s="46"/>
      <c r="AY276" s="46"/>
      <c r="AZ276" s="46"/>
      <c r="BA276" s="46"/>
      <c r="BB276" s="13"/>
      <c r="BC276" s="13"/>
      <c r="BD276" s="13"/>
      <c r="BE276" s="13"/>
      <c r="BF276" s="13"/>
      <c r="BG276" s="13"/>
      <c r="BN276" s="13"/>
      <c r="BR276" s="51"/>
    </row>
    <row r="277" spans="2:70" hidden="1" outlineLevel="1" x14ac:dyDescent="0.2">
      <c r="C277" s="3"/>
      <c r="D277" s="3"/>
      <c r="I277" s="5"/>
      <c r="J277" s="6"/>
      <c r="K277" s="7"/>
      <c r="L277" s="7"/>
      <c r="M277" s="7"/>
      <c r="N277" s="7"/>
      <c r="O277" s="51"/>
      <c r="P277" s="13"/>
      <c r="Q277" s="13"/>
      <c r="S277" s="12"/>
      <c r="T277" s="12"/>
      <c r="U277" s="6"/>
      <c r="V277" s="6"/>
      <c r="W277" s="45"/>
      <c r="X277" s="45"/>
      <c r="Y277" s="45"/>
      <c r="Z277" s="9"/>
      <c r="AA277" s="46"/>
      <c r="AB277" s="12"/>
      <c r="AC277" s="12"/>
      <c r="AD277" s="12"/>
      <c r="AE277" s="12"/>
      <c r="AF277" s="12"/>
      <c r="AG277" s="12"/>
      <c r="AJ277" s="92"/>
      <c r="AK277" s="46"/>
      <c r="AL277" s="46"/>
      <c r="AM277" s="46"/>
      <c r="AN277" s="46"/>
      <c r="AO277" s="13"/>
      <c r="AP277" s="13"/>
      <c r="AQ277" s="13"/>
      <c r="AR277" s="13"/>
      <c r="AS277" s="13"/>
      <c r="AT277" s="13"/>
      <c r="AX277" s="46"/>
      <c r="AY277" s="46"/>
      <c r="AZ277" s="46"/>
      <c r="BA277" s="46"/>
      <c r="BB277" s="13"/>
      <c r="BC277" s="13"/>
      <c r="BD277" s="13"/>
      <c r="BE277" s="13"/>
      <c r="BF277" s="13"/>
      <c r="BG277" s="13"/>
      <c r="BN277" s="13"/>
      <c r="BR277" s="51"/>
    </row>
    <row r="278" spans="2:70" hidden="1" outlineLevel="1" x14ac:dyDescent="0.2">
      <c r="C278" s="3"/>
      <c r="D278" s="3"/>
      <c r="I278" s="5"/>
      <c r="J278" s="6"/>
      <c r="K278" s="7"/>
      <c r="L278" s="7"/>
      <c r="M278" s="7"/>
      <c r="N278" s="7"/>
      <c r="O278" s="51"/>
      <c r="P278" s="13"/>
      <c r="Q278" s="13"/>
      <c r="S278" s="12"/>
      <c r="T278" s="12"/>
      <c r="U278" s="6"/>
      <c r="V278" s="6"/>
      <c r="W278" s="45"/>
      <c r="X278" s="45"/>
      <c r="Y278" s="45"/>
      <c r="Z278" s="9"/>
      <c r="AA278" s="46"/>
      <c r="AB278" s="12"/>
      <c r="AC278" s="12"/>
      <c r="AD278" s="12"/>
      <c r="AE278" s="12"/>
      <c r="AF278" s="12"/>
      <c r="AG278" s="12"/>
      <c r="AJ278" s="92"/>
      <c r="AK278" s="46"/>
      <c r="AL278" s="46"/>
      <c r="AM278" s="46"/>
      <c r="AN278" s="46"/>
      <c r="AO278" s="13"/>
      <c r="AP278" s="13"/>
      <c r="AQ278" s="13"/>
      <c r="AR278" s="13"/>
      <c r="AS278" s="13"/>
      <c r="AT278" s="13"/>
      <c r="AX278" s="46"/>
      <c r="AY278" s="46"/>
      <c r="AZ278" s="46"/>
      <c r="BA278" s="46"/>
      <c r="BB278" s="13"/>
      <c r="BC278" s="13"/>
      <c r="BD278" s="13"/>
      <c r="BE278" s="13"/>
      <c r="BF278" s="13"/>
      <c r="BG278" s="13"/>
      <c r="BN278" s="13"/>
      <c r="BR278" s="51"/>
    </row>
    <row r="279" spans="2:70" hidden="1" outlineLevel="1" x14ac:dyDescent="0.2">
      <c r="C279" s="3"/>
      <c r="D279" s="3"/>
      <c r="I279" s="5"/>
      <c r="J279" s="6"/>
      <c r="K279" s="7"/>
      <c r="L279" s="7"/>
      <c r="M279" s="7"/>
      <c r="N279" s="7"/>
      <c r="O279" s="51"/>
      <c r="P279" s="13"/>
      <c r="Q279" s="13"/>
      <c r="S279" s="12"/>
      <c r="T279" s="12"/>
      <c r="U279" s="6"/>
      <c r="V279" s="6"/>
      <c r="W279" s="45"/>
      <c r="X279" s="45"/>
      <c r="Y279" s="45"/>
      <c r="Z279" s="9"/>
      <c r="AA279" s="46"/>
      <c r="AB279" s="12"/>
      <c r="AC279" s="12"/>
      <c r="AD279" s="12"/>
      <c r="AE279" s="12"/>
      <c r="AF279" s="12"/>
      <c r="AG279" s="12"/>
      <c r="AJ279" s="92"/>
      <c r="AK279" s="46"/>
      <c r="AL279" s="46"/>
      <c r="AM279" s="46"/>
      <c r="AN279" s="46"/>
      <c r="AO279" s="13"/>
      <c r="AP279" s="13"/>
      <c r="AQ279" s="13"/>
      <c r="AR279" s="13"/>
      <c r="AS279" s="13"/>
      <c r="AT279" s="13"/>
      <c r="AX279" s="46"/>
      <c r="AY279" s="46"/>
      <c r="AZ279" s="46"/>
      <c r="BA279" s="46"/>
      <c r="BB279" s="13"/>
      <c r="BC279" s="13"/>
      <c r="BD279" s="13"/>
      <c r="BE279" s="13"/>
      <c r="BF279" s="13"/>
      <c r="BG279" s="13"/>
      <c r="BN279" s="13"/>
      <c r="BR279" s="51"/>
    </row>
    <row r="280" spans="2:70" hidden="1" outlineLevel="1" x14ac:dyDescent="0.2">
      <c r="C280" s="3"/>
      <c r="D280" s="3"/>
      <c r="I280" s="5"/>
      <c r="J280" s="6"/>
      <c r="K280" s="7"/>
      <c r="L280" s="7"/>
      <c r="M280" s="7"/>
      <c r="N280" s="7"/>
      <c r="O280" s="51"/>
      <c r="P280" s="13"/>
      <c r="Q280" s="13"/>
      <c r="S280" s="12"/>
      <c r="T280" s="12"/>
      <c r="U280" s="6"/>
      <c r="V280" s="6"/>
      <c r="W280" s="45"/>
      <c r="X280" s="45"/>
      <c r="Y280" s="45"/>
      <c r="Z280" s="9"/>
      <c r="AA280" s="46"/>
      <c r="AB280" s="12"/>
      <c r="AC280" s="12"/>
      <c r="AD280" s="12"/>
      <c r="AE280" s="12"/>
      <c r="AF280" s="12"/>
      <c r="AG280" s="12"/>
      <c r="AJ280" s="92"/>
      <c r="AK280" s="46"/>
      <c r="AL280" s="46"/>
      <c r="AM280" s="46"/>
      <c r="AN280" s="46"/>
      <c r="AO280" s="13"/>
      <c r="AP280" s="13"/>
      <c r="AQ280" s="13"/>
      <c r="AR280" s="13"/>
      <c r="AS280" s="13"/>
      <c r="AT280" s="13"/>
      <c r="AX280" s="46"/>
      <c r="AY280" s="46"/>
      <c r="AZ280" s="46"/>
      <c r="BA280" s="46"/>
      <c r="BB280" s="13"/>
      <c r="BC280" s="13"/>
      <c r="BD280" s="13"/>
      <c r="BE280" s="13"/>
      <c r="BF280" s="13"/>
      <c r="BG280" s="13"/>
      <c r="BN280" s="13"/>
      <c r="BR280" s="51"/>
    </row>
    <row r="281" spans="2:70" hidden="1" outlineLevel="1" x14ac:dyDescent="0.2">
      <c r="C281" s="3"/>
      <c r="D281" s="3"/>
      <c r="I281" s="5"/>
      <c r="J281" s="6"/>
      <c r="K281" s="7"/>
      <c r="L281" s="7"/>
      <c r="M281" s="7"/>
      <c r="N281" s="7"/>
      <c r="O281" s="51"/>
      <c r="P281" s="13"/>
      <c r="Q281" s="13"/>
      <c r="S281" s="12"/>
      <c r="T281" s="12"/>
      <c r="U281" s="6"/>
      <c r="V281" s="6"/>
      <c r="W281" s="45"/>
      <c r="X281" s="45"/>
      <c r="Y281" s="45"/>
      <c r="Z281" s="9"/>
      <c r="AA281" s="46"/>
      <c r="AB281" s="12"/>
      <c r="AC281" s="12"/>
      <c r="AD281" s="12"/>
      <c r="AE281" s="12"/>
      <c r="AF281" s="12"/>
      <c r="AG281" s="12"/>
      <c r="AJ281" s="92"/>
      <c r="AK281" s="46"/>
      <c r="AL281" s="46"/>
      <c r="AM281" s="46"/>
      <c r="AN281" s="46"/>
      <c r="AO281" s="13"/>
      <c r="AP281" s="13"/>
      <c r="AQ281" s="13"/>
      <c r="AR281" s="13"/>
      <c r="AS281" s="13"/>
      <c r="AT281" s="13"/>
      <c r="AX281" s="46"/>
      <c r="AY281" s="46"/>
      <c r="AZ281" s="46"/>
      <c r="BA281" s="46"/>
      <c r="BB281" s="13"/>
      <c r="BC281" s="13"/>
      <c r="BD281" s="13"/>
      <c r="BE281" s="13"/>
      <c r="BF281" s="13"/>
      <c r="BG281" s="13"/>
      <c r="BN281" s="13"/>
      <c r="BR281" s="51"/>
    </row>
    <row r="282" spans="2:70" hidden="1" outlineLevel="1" x14ac:dyDescent="0.2">
      <c r="B282" s="2"/>
      <c r="C282" s="3"/>
      <c r="D282" s="3"/>
      <c r="I282" s="5"/>
      <c r="J282" s="6"/>
      <c r="K282" s="7"/>
      <c r="L282" s="7"/>
      <c r="M282" s="7"/>
      <c r="N282" s="7"/>
      <c r="O282" s="51"/>
      <c r="P282" s="13"/>
      <c r="Q282" s="13"/>
      <c r="S282" s="12"/>
      <c r="T282" s="12"/>
      <c r="U282" s="6"/>
      <c r="V282" s="6"/>
      <c r="W282" s="45"/>
      <c r="X282" s="45"/>
      <c r="Y282" s="45"/>
      <c r="Z282" s="9"/>
      <c r="AA282" s="46"/>
      <c r="AB282" s="12"/>
      <c r="AC282" s="12"/>
      <c r="AD282" s="12"/>
      <c r="AE282" s="12"/>
      <c r="AF282" s="12"/>
      <c r="AG282" s="12"/>
      <c r="AJ282" s="92"/>
      <c r="AK282" s="46"/>
      <c r="AL282" s="46"/>
      <c r="AM282" s="46"/>
      <c r="AN282" s="46"/>
      <c r="AO282" s="13"/>
      <c r="AP282" s="13"/>
      <c r="AQ282" s="13"/>
      <c r="AR282" s="13"/>
      <c r="AS282" s="13"/>
      <c r="AT282" s="13"/>
      <c r="AX282" s="46"/>
      <c r="AY282" s="46"/>
      <c r="AZ282" s="46"/>
      <c r="BA282" s="46"/>
      <c r="BB282" s="13"/>
      <c r="BC282" s="13"/>
      <c r="BD282" s="13"/>
      <c r="BE282" s="13"/>
      <c r="BF282" s="13"/>
      <c r="BG282" s="13"/>
      <c r="BN282" s="13"/>
      <c r="BR282" s="51"/>
    </row>
    <row r="283" spans="2:70" hidden="1" outlineLevel="1" x14ac:dyDescent="0.2">
      <c r="B283" s="2"/>
      <c r="C283" s="3"/>
      <c r="D283" s="3"/>
      <c r="I283" s="5"/>
      <c r="J283" s="6"/>
      <c r="K283" s="7"/>
      <c r="L283" s="7"/>
      <c r="M283" s="7"/>
      <c r="N283" s="7"/>
      <c r="O283" s="51"/>
      <c r="P283" s="13"/>
      <c r="Q283" s="13"/>
      <c r="S283" s="12"/>
      <c r="T283" s="12"/>
      <c r="U283" s="6"/>
      <c r="V283" s="6"/>
      <c r="W283" s="45"/>
      <c r="X283" s="45"/>
      <c r="Y283" s="45"/>
      <c r="Z283" s="9"/>
      <c r="AA283" s="46"/>
      <c r="AB283" s="12"/>
      <c r="AC283" s="12"/>
      <c r="AD283" s="12"/>
      <c r="AE283" s="12"/>
      <c r="AF283" s="12"/>
      <c r="AG283" s="12"/>
      <c r="AJ283" s="92"/>
      <c r="AK283" s="46"/>
      <c r="AL283" s="46"/>
      <c r="AM283" s="46"/>
      <c r="AN283" s="46"/>
      <c r="AO283" s="13"/>
      <c r="AP283" s="13"/>
      <c r="AQ283" s="13"/>
      <c r="AR283" s="13"/>
      <c r="AS283" s="13"/>
      <c r="AT283" s="13"/>
      <c r="AX283" s="46"/>
      <c r="AY283" s="46"/>
      <c r="AZ283" s="46"/>
      <c r="BA283" s="46"/>
      <c r="BB283" s="13"/>
      <c r="BC283" s="13"/>
      <c r="BD283" s="13"/>
      <c r="BE283" s="13"/>
      <c r="BF283" s="13"/>
      <c r="BG283" s="13"/>
      <c r="BN283" s="13"/>
      <c r="BR283" s="51"/>
    </row>
    <row r="284" spans="2:70" hidden="1" outlineLevel="1" x14ac:dyDescent="0.2">
      <c r="B284" s="2"/>
      <c r="C284" s="3"/>
      <c r="D284" s="3"/>
      <c r="I284" s="5"/>
      <c r="J284" s="6"/>
      <c r="K284" s="7"/>
      <c r="L284" s="7"/>
      <c r="M284" s="7"/>
      <c r="N284" s="7"/>
      <c r="O284" s="51"/>
      <c r="P284" s="13"/>
      <c r="Q284" s="13"/>
      <c r="S284" s="12"/>
      <c r="T284" s="12"/>
      <c r="U284" s="6"/>
      <c r="V284" s="6"/>
      <c r="W284" s="45"/>
      <c r="X284" s="45"/>
      <c r="Y284" s="45"/>
      <c r="Z284" s="9"/>
      <c r="AA284" s="46"/>
      <c r="AB284" s="12"/>
      <c r="AC284" s="12"/>
      <c r="AD284" s="12"/>
      <c r="AE284" s="12"/>
      <c r="AF284" s="12"/>
      <c r="AG284" s="12"/>
      <c r="AJ284" s="92"/>
      <c r="AK284" s="46"/>
      <c r="AL284" s="46"/>
      <c r="AM284" s="46"/>
      <c r="AN284" s="46"/>
      <c r="AO284" s="13"/>
      <c r="AP284" s="13"/>
      <c r="AQ284" s="13"/>
      <c r="AR284" s="13"/>
      <c r="AS284" s="13"/>
      <c r="AT284" s="13"/>
      <c r="AX284" s="46"/>
      <c r="AY284" s="46"/>
      <c r="AZ284" s="46"/>
      <c r="BA284" s="46"/>
      <c r="BB284" s="13"/>
      <c r="BC284" s="13"/>
      <c r="BD284" s="13"/>
      <c r="BE284" s="13"/>
      <c r="BF284" s="13"/>
      <c r="BG284" s="13"/>
      <c r="BN284" s="13"/>
      <c r="BR284" s="51"/>
    </row>
    <row r="285" spans="2:70" hidden="1" outlineLevel="1" x14ac:dyDescent="0.2">
      <c r="B285" s="2"/>
      <c r="C285" s="3"/>
      <c r="D285" s="3"/>
      <c r="I285" s="5"/>
      <c r="J285" s="6"/>
      <c r="K285" s="7"/>
      <c r="L285" s="7"/>
      <c r="M285" s="7"/>
      <c r="N285" s="7"/>
      <c r="O285" s="51"/>
      <c r="P285" s="13"/>
      <c r="Q285" s="13"/>
      <c r="S285" s="12"/>
      <c r="T285" s="12"/>
      <c r="U285" s="6"/>
      <c r="V285" s="6"/>
      <c r="W285" s="45"/>
      <c r="X285" s="45"/>
      <c r="Y285" s="45"/>
      <c r="Z285" s="9"/>
      <c r="AA285" s="46"/>
      <c r="AB285" s="12"/>
      <c r="AC285" s="12"/>
      <c r="AD285" s="12"/>
      <c r="AE285" s="12"/>
      <c r="AF285" s="12"/>
      <c r="AG285" s="12"/>
      <c r="AJ285" s="92"/>
      <c r="AK285" s="46"/>
      <c r="AL285" s="46"/>
      <c r="AM285" s="46"/>
      <c r="AN285" s="46"/>
      <c r="AO285" s="13"/>
      <c r="AP285" s="13"/>
      <c r="AQ285" s="13"/>
      <c r="AR285" s="13"/>
      <c r="AS285" s="13"/>
      <c r="AT285" s="13"/>
      <c r="AX285" s="46"/>
      <c r="AY285" s="46"/>
      <c r="AZ285" s="46"/>
      <c r="BA285" s="46"/>
      <c r="BB285" s="13"/>
      <c r="BC285" s="13"/>
      <c r="BD285" s="13"/>
      <c r="BE285" s="13"/>
      <c r="BF285" s="13"/>
      <c r="BG285" s="13"/>
      <c r="BN285" s="13"/>
      <c r="BR285" s="51"/>
    </row>
    <row r="286" spans="2:70" hidden="1" outlineLevel="1" x14ac:dyDescent="0.2">
      <c r="B286" s="2"/>
      <c r="C286" s="3"/>
      <c r="D286" s="3"/>
      <c r="I286" s="5"/>
      <c r="J286" s="6"/>
      <c r="K286" s="7"/>
      <c r="L286" s="7"/>
      <c r="M286" s="7"/>
      <c r="N286" s="7"/>
      <c r="O286" s="51"/>
      <c r="P286" s="13"/>
      <c r="Q286" s="13"/>
      <c r="R286" s="2"/>
      <c r="S286" s="12"/>
      <c r="T286" s="12"/>
      <c r="U286" s="6"/>
      <c r="V286" s="6"/>
      <c r="W286" s="45"/>
      <c r="X286" s="45"/>
      <c r="Y286" s="45"/>
      <c r="Z286" s="9"/>
      <c r="AA286" s="46"/>
      <c r="AB286" s="12"/>
      <c r="AC286" s="12"/>
      <c r="AD286" s="12"/>
      <c r="AE286" s="12"/>
      <c r="AF286" s="12"/>
      <c r="AG286" s="12"/>
      <c r="AJ286" s="92"/>
      <c r="AK286" s="46"/>
      <c r="AL286" s="46"/>
      <c r="AM286" s="46"/>
      <c r="AN286" s="46"/>
      <c r="AO286" s="13"/>
      <c r="AP286" s="13"/>
      <c r="AQ286" s="13"/>
      <c r="AR286" s="13"/>
      <c r="AS286" s="13"/>
      <c r="AT286" s="13"/>
      <c r="AX286" s="46"/>
      <c r="AY286" s="46"/>
      <c r="AZ286" s="46"/>
      <c r="BA286" s="46"/>
      <c r="BB286" s="13"/>
      <c r="BC286" s="13"/>
      <c r="BD286" s="13"/>
      <c r="BE286" s="13"/>
      <c r="BF286" s="13"/>
      <c r="BG286" s="13"/>
      <c r="BN286" s="13"/>
      <c r="BR286" s="51"/>
    </row>
    <row r="287" spans="2:70" hidden="1" outlineLevel="1" x14ac:dyDescent="0.2">
      <c r="B287" s="2"/>
      <c r="C287" s="3"/>
      <c r="D287" s="3"/>
      <c r="I287" s="5"/>
      <c r="J287" s="6"/>
      <c r="K287" s="7"/>
      <c r="L287" s="7"/>
      <c r="M287" s="7"/>
      <c r="N287" s="7"/>
      <c r="O287" s="51"/>
      <c r="P287" s="13"/>
      <c r="Q287" s="13"/>
      <c r="R287" s="2"/>
      <c r="S287" s="12"/>
      <c r="T287" s="12"/>
      <c r="U287" s="6"/>
      <c r="V287" s="6"/>
      <c r="W287" s="45"/>
      <c r="X287" s="45"/>
      <c r="Y287" s="45"/>
      <c r="Z287" s="9"/>
      <c r="AA287" s="46"/>
      <c r="AB287" s="12"/>
      <c r="AC287" s="12"/>
      <c r="AD287" s="12"/>
      <c r="AE287" s="12"/>
      <c r="AF287" s="12"/>
      <c r="AG287" s="12"/>
      <c r="AJ287" s="92"/>
      <c r="AK287" s="46"/>
      <c r="AL287" s="46"/>
      <c r="AM287" s="46"/>
      <c r="AN287" s="46"/>
      <c r="AO287" s="13"/>
      <c r="AP287" s="13"/>
      <c r="AQ287" s="13"/>
      <c r="AR287" s="13"/>
      <c r="AS287" s="13"/>
      <c r="AT287" s="13"/>
      <c r="AX287" s="46"/>
      <c r="AY287" s="46"/>
      <c r="AZ287" s="46"/>
      <c r="BA287" s="46"/>
      <c r="BB287" s="13"/>
      <c r="BC287" s="13"/>
      <c r="BD287" s="13"/>
      <c r="BE287" s="13"/>
      <c r="BF287" s="13"/>
      <c r="BG287" s="13"/>
      <c r="BN287" s="13"/>
      <c r="BR287" s="51"/>
    </row>
    <row r="288" spans="2:70" hidden="1" outlineLevel="1" x14ac:dyDescent="0.2">
      <c r="B288" s="2"/>
      <c r="C288" s="3"/>
      <c r="D288" s="3"/>
      <c r="I288" s="5"/>
      <c r="J288" s="6"/>
      <c r="K288" s="7"/>
      <c r="L288" s="7"/>
      <c r="M288" s="7"/>
      <c r="N288" s="7"/>
      <c r="O288" s="51"/>
      <c r="P288" s="13"/>
      <c r="Q288" s="13"/>
      <c r="R288" s="2"/>
      <c r="S288" s="12"/>
      <c r="T288" s="12"/>
      <c r="U288" s="6"/>
      <c r="V288" s="6"/>
      <c r="W288" s="45"/>
      <c r="X288" s="45"/>
      <c r="Y288" s="45"/>
      <c r="Z288" s="9"/>
      <c r="AA288" s="46"/>
      <c r="AB288" s="12"/>
      <c r="AC288" s="12"/>
      <c r="AD288" s="12"/>
      <c r="AE288" s="12"/>
      <c r="AF288" s="12"/>
      <c r="AG288" s="12"/>
      <c r="AJ288" s="92"/>
      <c r="AK288" s="46"/>
      <c r="AL288" s="46"/>
      <c r="AM288" s="46"/>
      <c r="AN288" s="46"/>
      <c r="AO288" s="13"/>
      <c r="AP288" s="13"/>
      <c r="AQ288" s="13"/>
      <c r="AR288" s="13"/>
      <c r="AS288" s="13"/>
      <c r="AT288" s="13"/>
      <c r="AX288" s="46"/>
      <c r="AY288" s="46"/>
      <c r="AZ288" s="46"/>
      <c r="BA288" s="46"/>
      <c r="BB288" s="13"/>
      <c r="BC288" s="13"/>
      <c r="BD288" s="13"/>
      <c r="BE288" s="13"/>
      <c r="BF288" s="13"/>
      <c r="BG288" s="13"/>
      <c r="BN288" s="13"/>
      <c r="BR288" s="51"/>
    </row>
    <row r="289" spans="2:70" hidden="1" outlineLevel="1" x14ac:dyDescent="0.2">
      <c r="B289" s="2"/>
      <c r="C289" s="3"/>
      <c r="D289" s="3"/>
      <c r="I289" s="5"/>
      <c r="J289" s="6"/>
      <c r="K289" s="7"/>
      <c r="L289" s="7"/>
      <c r="M289" s="7"/>
      <c r="N289" s="7"/>
      <c r="O289" s="51"/>
      <c r="P289" s="13"/>
      <c r="Q289" s="13"/>
      <c r="R289" s="2"/>
      <c r="S289" s="12"/>
      <c r="T289" s="12"/>
      <c r="U289" s="6"/>
      <c r="V289" s="6"/>
      <c r="W289" s="45"/>
      <c r="X289" s="45"/>
      <c r="Y289" s="45"/>
      <c r="Z289" s="9"/>
      <c r="AA289" s="46"/>
      <c r="AB289" s="12"/>
      <c r="AC289" s="12"/>
      <c r="AD289" s="12"/>
      <c r="AE289" s="12"/>
      <c r="AF289" s="12"/>
      <c r="AG289" s="12"/>
      <c r="AJ289" s="92"/>
      <c r="AK289" s="46"/>
      <c r="AL289" s="46"/>
      <c r="AM289" s="46"/>
      <c r="AN289" s="46"/>
      <c r="AO289" s="13"/>
      <c r="AP289" s="13"/>
      <c r="AQ289" s="13"/>
      <c r="AR289" s="13"/>
      <c r="AS289" s="13"/>
      <c r="AT289" s="13"/>
      <c r="AX289" s="46"/>
      <c r="AY289" s="46"/>
      <c r="AZ289" s="46"/>
      <c r="BA289" s="46"/>
      <c r="BB289" s="13"/>
      <c r="BC289" s="13"/>
      <c r="BD289" s="13"/>
      <c r="BE289" s="13"/>
      <c r="BF289" s="13"/>
      <c r="BG289" s="13"/>
      <c r="BN289" s="13"/>
      <c r="BR289" s="51"/>
    </row>
    <row r="290" spans="2:70" hidden="1" outlineLevel="1" x14ac:dyDescent="0.2">
      <c r="B290" s="2"/>
      <c r="C290" s="3"/>
      <c r="D290" s="3"/>
      <c r="I290" s="5"/>
      <c r="J290" s="6"/>
      <c r="K290" s="7"/>
      <c r="L290" s="7"/>
      <c r="M290" s="7"/>
      <c r="N290" s="7"/>
      <c r="O290" s="51"/>
      <c r="P290" s="13"/>
      <c r="Q290" s="13"/>
      <c r="R290" s="2"/>
      <c r="S290" s="12"/>
      <c r="T290" s="12"/>
      <c r="U290" s="6"/>
      <c r="V290" s="6"/>
      <c r="W290" s="45"/>
      <c r="X290" s="45"/>
      <c r="Y290" s="45"/>
      <c r="Z290" s="9"/>
      <c r="AA290" s="46"/>
      <c r="AB290" s="12"/>
      <c r="AC290" s="12"/>
      <c r="AD290" s="12"/>
      <c r="AE290" s="12"/>
      <c r="AF290" s="12"/>
      <c r="AG290" s="12"/>
      <c r="AJ290" s="92"/>
      <c r="AK290" s="46"/>
      <c r="AL290" s="46"/>
      <c r="AM290" s="46"/>
      <c r="AN290" s="46"/>
      <c r="AO290" s="13"/>
      <c r="AP290" s="13"/>
      <c r="AQ290" s="13"/>
      <c r="AR290" s="13"/>
      <c r="AS290" s="13"/>
      <c r="AT290" s="13"/>
      <c r="AX290" s="46"/>
      <c r="AY290" s="46"/>
      <c r="AZ290" s="46"/>
      <c r="BA290" s="46"/>
      <c r="BB290" s="13"/>
      <c r="BC290" s="13"/>
      <c r="BD290" s="13"/>
      <c r="BE290" s="13"/>
      <c r="BF290" s="13"/>
      <c r="BG290" s="13"/>
      <c r="BN290" s="13"/>
      <c r="BR290" s="51"/>
    </row>
    <row r="291" spans="2:70" hidden="1" outlineLevel="1" x14ac:dyDescent="0.2">
      <c r="B291" s="2"/>
      <c r="C291" s="3"/>
      <c r="D291" s="3"/>
      <c r="I291" s="5"/>
      <c r="J291" s="6"/>
      <c r="K291" s="7"/>
      <c r="L291" s="7"/>
      <c r="M291" s="7"/>
      <c r="N291" s="7"/>
      <c r="O291" s="51"/>
      <c r="P291" s="13"/>
      <c r="Q291" s="13"/>
      <c r="R291" s="2"/>
      <c r="S291" s="12"/>
      <c r="T291" s="12"/>
      <c r="U291" s="6"/>
      <c r="V291" s="6"/>
      <c r="W291" s="45"/>
      <c r="X291" s="45"/>
      <c r="Y291" s="45"/>
      <c r="Z291" s="9"/>
      <c r="AA291" s="46"/>
      <c r="AB291" s="12"/>
      <c r="AC291" s="12"/>
      <c r="AD291" s="12"/>
      <c r="AE291" s="12"/>
      <c r="AF291" s="12"/>
      <c r="AG291" s="12"/>
      <c r="AJ291" s="92"/>
      <c r="AK291" s="46"/>
      <c r="AL291" s="46"/>
      <c r="AM291" s="46"/>
      <c r="AN291" s="46"/>
      <c r="AO291" s="13"/>
      <c r="AP291" s="13"/>
      <c r="AQ291" s="13"/>
      <c r="AR291" s="13"/>
      <c r="AS291" s="13"/>
      <c r="AT291" s="13"/>
      <c r="AX291" s="46"/>
      <c r="AY291" s="46"/>
      <c r="AZ291" s="46"/>
      <c r="BA291" s="46"/>
      <c r="BB291" s="13"/>
      <c r="BC291" s="13"/>
      <c r="BD291" s="13"/>
      <c r="BE291" s="13"/>
      <c r="BF291" s="13"/>
      <c r="BG291" s="13"/>
      <c r="BN291" s="13"/>
      <c r="BR291" s="51"/>
    </row>
    <row r="292" spans="2:70" hidden="1" outlineLevel="1" x14ac:dyDescent="0.2">
      <c r="B292" s="2"/>
      <c r="C292" s="3"/>
      <c r="D292" s="3"/>
      <c r="I292" s="5"/>
      <c r="J292" s="6"/>
      <c r="K292" s="7"/>
      <c r="L292" s="7"/>
      <c r="M292" s="7"/>
      <c r="N292" s="7"/>
      <c r="O292" s="51"/>
      <c r="P292" s="13"/>
      <c r="Q292" s="13"/>
      <c r="R292" s="2"/>
      <c r="S292" s="12"/>
      <c r="T292" s="12"/>
      <c r="U292" s="6"/>
      <c r="V292" s="6"/>
      <c r="W292" s="45"/>
      <c r="X292" s="45"/>
      <c r="Y292" s="45"/>
      <c r="Z292" s="9"/>
      <c r="AA292" s="46"/>
      <c r="AB292" s="12"/>
      <c r="AC292" s="12"/>
      <c r="AD292" s="12"/>
      <c r="AE292" s="12"/>
      <c r="AF292" s="12"/>
      <c r="AG292" s="12"/>
      <c r="AJ292" s="92"/>
      <c r="AK292" s="46"/>
      <c r="AL292" s="46"/>
      <c r="AM292" s="46"/>
      <c r="AN292" s="46"/>
      <c r="AO292" s="13"/>
      <c r="AP292" s="13"/>
      <c r="AQ292" s="13"/>
      <c r="AR292" s="13"/>
      <c r="AS292" s="13"/>
      <c r="AT292" s="13"/>
      <c r="AX292" s="46"/>
      <c r="AY292" s="46"/>
      <c r="AZ292" s="46"/>
      <c r="BA292" s="46"/>
      <c r="BB292" s="13"/>
      <c r="BC292" s="13"/>
      <c r="BD292" s="13"/>
      <c r="BE292" s="13"/>
      <c r="BF292" s="13"/>
      <c r="BG292" s="13"/>
      <c r="BN292" s="13"/>
      <c r="BR292" s="51"/>
    </row>
    <row r="293" spans="2:70" hidden="1" outlineLevel="1" x14ac:dyDescent="0.2">
      <c r="B293" s="2"/>
      <c r="C293" s="3"/>
      <c r="D293" s="3"/>
      <c r="I293" s="5"/>
      <c r="J293" s="6"/>
      <c r="K293" s="7"/>
      <c r="L293" s="7"/>
      <c r="M293" s="7"/>
      <c r="N293" s="7"/>
      <c r="O293" s="51"/>
      <c r="P293" s="13"/>
      <c r="Q293" s="13"/>
      <c r="R293" s="2"/>
      <c r="S293" s="12"/>
      <c r="T293" s="12"/>
      <c r="U293" s="6"/>
      <c r="V293" s="6"/>
      <c r="W293" s="45"/>
      <c r="X293" s="45"/>
      <c r="Y293" s="45"/>
      <c r="Z293" s="9"/>
      <c r="AA293" s="46"/>
      <c r="AB293" s="12"/>
      <c r="AC293" s="12"/>
      <c r="AD293" s="12"/>
      <c r="AE293" s="12"/>
      <c r="AF293" s="12"/>
      <c r="AG293" s="12"/>
      <c r="AJ293" s="92"/>
      <c r="AK293" s="46"/>
      <c r="AL293" s="46"/>
      <c r="AM293" s="46"/>
      <c r="AN293" s="46"/>
      <c r="AO293" s="13"/>
      <c r="AP293" s="13"/>
      <c r="AQ293" s="13"/>
      <c r="AR293" s="13"/>
      <c r="AS293" s="13"/>
      <c r="AT293" s="13"/>
      <c r="AX293" s="46"/>
      <c r="AY293" s="46"/>
      <c r="AZ293" s="46"/>
      <c r="BA293" s="46"/>
      <c r="BB293" s="13"/>
      <c r="BC293" s="13"/>
      <c r="BD293" s="13"/>
      <c r="BE293" s="13"/>
      <c r="BF293" s="13"/>
      <c r="BG293" s="13"/>
      <c r="BN293" s="13"/>
      <c r="BR293" s="51"/>
    </row>
    <row r="294" spans="2:70" hidden="1" outlineLevel="1" x14ac:dyDescent="0.2">
      <c r="B294" s="2"/>
      <c r="C294" s="3"/>
      <c r="D294" s="3"/>
      <c r="I294" s="5"/>
      <c r="J294" s="6"/>
      <c r="K294" s="7"/>
      <c r="L294" s="7"/>
      <c r="M294" s="7"/>
      <c r="N294" s="7"/>
      <c r="O294" s="51"/>
      <c r="P294" s="13"/>
      <c r="Q294" s="13"/>
      <c r="R294" s="2"/>
      <c r="S294" s="12"/>
      <c r="T294" s="12"/>
      <c r="U294" s="6"/>
      <c r="V294" s="6"/>
      <c r="W294" s="45"/>
      <c r="X294" s="45"/>
      <c r="Y294" s="45"/>
      <c r="Z294" s="9"/>
      <c r="AA294" s="46"/>
      <c r="AB294" s="12"/>
      <c r="AC294" s="12"/>
      <c r="AD294" s="12"/>
      <c r="AE294" s="12"/>
      <c r="AF294" s="12"/>
      <c r="AG294" s="12"/>
      <c r="AJ294" s="92"/>
      <c r="AK294" s="46"/>
      <c r="AL294" s="46"/>
      <c r="AM294" s="46"/>
      <c r="AN294" s="46"/>
      <c r="AO294" s="13"/>
      <c r="AP294" s="13"/>
      <c r="AQ294" s="13"/>
      <c r="AR294" s="13"/>
      <c r="AS294" s="13"/>
      <c r="AT294" s="13"/>
      <c r="AX294" s="46"/>
      <c r="AY294" s="46"/>
      <c r="AZ294" s="46"/>
      <c r="BA294" s="46"/>
      <c r="BB294" s="13"/>
      <c r="BC294" s="13"/>
      <c r="BD294" s="13"/>
      <c r="BE294" s="13"/>
      <c r="BF294" s="13"/>
      <c r="BG294" s="13"/>
      <c r="BN294" s="13"/>
      <c r="BR294" s="51"/>
    </row>
    <row r="295" spans="2:70" hidden="1" outlineLevel="1" x14ac:dyDescent="0.2">
      <c r="B295" s="2"/>
      <c r="C295" s="3"/>
      <c r="D295" s="3"/>
      <c r="I295" s="5"/>
      <c r="J295" s="6"/>
      <c r="K295" s="7"/>
      <c r="L295" s="7"/>
      <c r="M295" s="7"/>
      <c r="N295" s="7"/>
      <c r="O295" s="51"/>
      <c r="P295" s="13"/>
      <c r="Q295" s="13"/>
      <c r="R295" s="2"/>
      <c r="S295" s="12"/>
      <c r="T295" s="12"/>
      <c r="U295" s="6"/>
      <c r="V295" s="6"/>
      <c r="W295" s="45"/>
      <c r="X295" s="45"/>
      <c r="Y295" s="45"/>
      <c r="Z295" s="9"/>
      <c r="AA295" s="46"/>
      <c r="AB295" s="12"/>
      <c r="AC295" s="12"/>
      <c r="AD295" s="12"/>
      <c r="AE295" s="12"/>
      <c r="AF295" s="12"/>
      <c r="AG295" s="12"/>
      <c r="AJ295" s="92"/>
      <c r="AK295" s="46"/>
      <c r="AL295" s="46"/>
      <c r="AM295" s="46"/>
      <c r="AN295" s="46"/>
      <c r="AO295" s="13"/>
      <c r="AP295" s="13"/>
      <c r="AQ295" s="13"/>
      <c r="AR295" s="13"/>
      <c r="AS295" s="13"/>
      <c r="AT295" s="13"/>
      <c r="AX295" s="46"/>
      <c r="AY295" s="46"/>
      <c r="AZ295" s="46"/>
      <c r="BA295" s="46"/>
      <c r="BB295" s="13"/>
      <c r="BC295" s="13"/>
      <c r="BD295" s="13"/>
      <c r="BE295" s="13"/>
      <c r="BF295" s="13"/>
      <c r="BG295" s="13"/>
      <c r="BN295" s="13"/>
      <c r="BR295" s="51"/>
    </row>
    <row r="296" spans="2:70" hidden="1" outlineLevel="1" x14ac:dyDescent="0.2">
      <c r="B296" s="2"/>
      <c r="C296" s="3"/>
      <c r="D296" s="3"/>
      <c r="I296" s="5"/>
      <c r="J296" s="6"/>
      <c r="K296" s="7"/>
      <c r="L296" s="7"/>
      <c r="M296" s="7"/>
      <c r="N296" s="7"/>
      <c r="O296" s="51"/>
      <c r="P296" s="13"/>
      <c r="Q296" s="13"/>
      <c r="R296" s="2"/>
      <c r="S296" s="12"/>
      <c r="T296" s="12"/>
      <c r="U296" s="6"/>
      <c r="V296" s="6"/>
      <c r="W296" s="45"/>
      <c r="X296" s="45"/>
      <c r="Y296" s="45"/>
      <c r="Z296" s="9"/>
      <c r="AA296" s="46"/>
      <c r="AB296" s="12"/>
      <c r="AC296" s="12"/>
      <c r="AD296" s="12"/>
      <c r="AE296" s="12"/>
      <c r="AF296" s="12"/>
      <c r="AG296" s="12"/>
      <c r="AJ296" s="92"/>
      <c r="AK296" s="46"/>
      <c r="AL296" s="46"/>
      <c r="AM296" s="46"/>
      <c r="AN296" s="46"/>
      <c r="AO296" s="13"/>
      <c r="AP296" s="13"/>
      <c r="AQ296" s="13"/>
      <c r="AR296" s="13"/>
      <c r="AS296" s="13"/>
      <c r="AT296" s="13"/>
      <c r="AX296" s="46"/>
      <c r="AY296" s="46"/>
      <c r="AZ296" s="46"/>
      <c r="BA296" s="46"/>
      <c r="BB296" s="13"/>
      <c r="BC296" s="13"/>
      <c r="BD296" s="13"/>
      <c r="BE296" s="13"/>
      <c r="BF296" s="13"/>
      <c r="BG296" s="13"/>
      <c r="BN296" s="13"/>
      <c r="BR296" s="51"/>
    </row>
    <row r="297" spans="2:70" hidden="1" outlineLevel="1" x14ac:dyDescent="0.2">
      <c r="B297" s="2"/>
      <c r="C297" s="3"/>
      <c r="D297" s="3"/>
      <c r="I297" s="5"/>
      <c r="J297" s="6"/>
      <c r="K297" s="7"/>
      <c r="L297" s="7"/>
      <c r="M297" s="7"/>
      <c r="N297" s="7"/>
      <c r="O297" s="51"/>
      <c r="P297" s="13"/>
      <c r="Q297" s="13"/>
      <c r="R297" s="2"/>
      <c r="S297" s="12"/>
      <c r="T297" s="12"/>
      <c r="U297" s="6"/>
      <c r="V297" s="6"/>
      <c r="W297" s="45"/>
      <c r="X297" s="45"/>
      <c r="Y297" s="45"/>
      <c r="Z297" s="9"/>
      <c r="AA297" s="46"/>
      <c r="AB297" s="12"/>
      <c r="AC297" s="12"/>
      <c r="AD297" s="12"/>
      <c r="AE297" s="12"/>
      <c r="AF297" s="12"/>
      <c r="AG297" s="12"/>
      <c r="AJ297" s="92"/>
      <c r="AK297" s="46"/>
      <c r="AL297" s="46"/>
      <c r="AM297" s="46"/>
      <c r="AN297" s="46"/>
      <c r="AO297" s="13"/>
      <c r="AP297" s="13"/>
      <c r="AQ297" s="13"/>
      <c r="AR297" s="13"/>
      <c r="AS297" s="13"/>
      <c r="AT297" s="13"/>
      <c r="AX297" s="46"/>
      <c r="AY297" s="46"/>
      <c r="AZ297" s="46"/>
      <c r="BA297" s="46"/>
      <c r="BB297" s="13"/>
      <c r="BC297" s="13"/>
      <c r="BD297" s="13"/>
      <c r="BE297" s="13"/>
      <c r="BF297" s="13"/>
      <c r="BG297" s="13"/>
      <c r="BN297" s="13"/>
      <c r="BR297" s="51"/>
    </row>
    <row r="298" spans="2:70" hidden="1" outlineLevel="1" x14ac:dyDescent="0.2">
      <c r="B298" s="2"/>
      <c r="C298" s="3"/>
      <c r="D298" s="3"/>
      <c r="I298" s="5"/>
      <c r="J298" s="6"/>
      <c r="K298" s="7"/>
      <c r="L298" s="7"/>
      <c r="M298" s="7"/>
      <c r="N298" s="7"/>
      <c r="O298" s="51"/>
      <c r="P298" s="13"/>
      <c r="Q298" s="13"/>
      <c r="R298" s="2"/>
      <c r="S298" s="12"/>
      <c r="T298" s="12"/>
      <c r="U298" s="6"/>
      <c r="V298" s="6"/>
      <c r="W298" s="45"/>
      <c r="X298" s="45"/>
      <c r="Y298" s="45"/>
      <c r="Z298" s="9"/>
      <c r="AA298" s="46"/>
      <c r="AB298" s="12"/>
      <c r="AC298" s="12"/>
      <c r="AD298" s="12"/>
      <c r="AE298" s="12"/>
      <c r="AF298" s="12"/>
      <c r="AG298" s="12"/>
      <c r="AJ298" s="92"/>
      <c r="AK298" s="46"/>
      <c r="AL298" s="46"/>
      <c r="AM298" s="46"/>
      <c r="AN298" s="46"/>
      <c r="AO298" s="13"/>
      <c r="AP298" s="13"/>
      <c r="AQ298" s="13"/>
      <c r="AR298" s="13"/>
      <c r="AS298" s="13"/>
      <c r="AT298" s="13"/>
      <c r="AX298" s="46"/>
      <c r="AY298" s="46"/>
      <c r="AZ298" s="46"/>
      <c r="BA298" s="46"/>
      <c r="BB298" s="13"/>
      <c r="BC298" s="13"/>
      <c r="BD298" s="13"/>
      <c r="BE298" s="13"/>
      <c r="BF298" s="13"/>
      <c r="BG298" s="13"/>
      <c r="BN298" s="13"/>
      <c r="BR298" s="51"/>
    </row>
    <row r="299" spans="2:70" hidden="1" outlineLevel="1" x14ac:dyDescent="0.2">
      <c r="B299" s="2"/>
      <c r="C299" s="3"/>
      <c r="D299" s="3"/>
      <c r="I299" s="5"/>
      <c r="J299" s="6"/>
      <c r="K299" s="7"/>
      <c r="L299" s="7"/>
      <c r="M299" s="7"/>
      <c r="N299" s="7"/>
      <c r="O299" s="51"/>
      <c r="P299" s="13"/>
      <c r="Q299" s="13"/>
      <c r="R299" s="2"/>
      <c r="S299" s="12"/>
      <c r="T299" s="12"/>
      <c r="U299" s="6"/>
      <c r="V299" s="6"/>
      <c r="W299" s="45"/>
      <c r="X299" s="45"/>
      <c r="Y299" s="45"/>
      <c r="Z299" s="9"/>
      <c r="AA299" s="46"/>
      <c r="AB299" s="12"/>
      <c r="AC299" s="12"/>
      <c r="AD299" s="12"/>
      <c r="AE299" s="12"/>
      <c r="AF299" s="12"/>
      <c r="AG299" s="12"/>
      <c r="AJ299" s="92"/>
      <c r="AK299" s="46"/>
      <c r="AL299" s="46"/>
      <c r="AM299" s="46"/>
      <c r="AN299" s="46"/>
      <c r="AO299" s="13"/>
      <c r="AP299" s="13"/>
      <c r="AQ299" s="13"/>
      <c r="AR299" s="13"/>
      <c r="AS299" s="13"/>
      <c r="AT299" s="13"/>
      <c r="AX299" s="46"/>
      <c r="AY299" s="46"/>
      <c r="AZ299" s="46"/>
      <c r="BA299" s="46"/>
      <c r="BB299" s="13"/>
      <c r="BC299" s="13"/>
      <c r="BD299" s="13"/>
      <c r="BE299" s="13"/>
      <c r="BF299" s="13"/>
      <c r="BG299" s="13"/>
      <c r="BN299" s="13"/>
      <c r="BR299" s="51"/>
    </row>
    <row r="300" spans="2:70" hidden="1" outlineLevel="1" x14ac:dyDescent="0.2">
      <c r="B300" s="2"/>
      <c r="C300" s="3"/>
      <c r="D300" s="3"/>
      <c r="I300" s="5"/>
      <c r="J300" s="6"/>
      <c r="K300" s="7"/>
      <c r="L300" s="7"/>
      <c r="M300" s="7"/>
      <c r="N300" s="7"/>
      <c r="O300" s="51"/>
      <c r="P300" s="13"/>
      <c r="Q300" s="13"/>
      <c r="R300" s="2"/>
      <c r="S300" s="12"/>
      <c r="T300" s="12"/>
      <c r="U300" s="6"/>
      <c r="V300" s="6"/>
      <c r="W300" s="45"/>
      <c r="X300" s="45"/>
      <c r="Y300" s="45"/>
      <c r="Z300" s="9"/>
      <c r="AA300" s="46"/>
      <c r="AB300" s="12"/>
      <c r="AC300" s="12"/>
      <c r="AD300" s="12"/>
      <c r="AE300" s="12"/>
      <c r="AF300" s="12"/>
      <c r="AG300" s="12"/>
      <c r="AJ300" s="92"/>
      <c r="AK300" s="46"/>
      <c r="AL300" s="46"/>
      <c r="AM300" s="46"/>
      <c r="AN300" s="46"/>
      <c r="AO300" s="13"/>
      <c r="AP300" s="13"/>
      <c r="AQ300" s="13"/>
      <c r="AR300" s="13"/>
      <c r="AS300" s="13"/>
      <c r="AT300" s="13"/>
      <c r="AX300" s="46"/>
      <c r="AY300" s="46"/>
      <c r="AZ300" s="46"/>
      <c r="BA300" s="46"/>
      <c r="BB300" s="13"/>
      <c r="BC300" s="13"/>
      <c r="BD300" s="13"/>
      <c r="BE300" s="13"/>
      <c r="BF300" s="13"/>
      <c r="BG300" s="13"/>
      <c r="BN300" s="13"/>
      <c r="BR300" s="51"/>
    </row>
    <row r="301" spans="2:70" hidden="1" outlineLevel="1" x14ac:dyDescent="0.2">
      <c r="B301" s="2"/>
      <c r="C301" s="3"/>
      <c r="D301" s="3"/>
      <c r="I301" s="5"/>
      <c r="J301" s="6"/>
      <c r="K301" s="7"/>
      <c r="L301" s="7"/>
      <c r="M301" s="7"/>
      <c r="N301" s="7"/>
      <c r="O301" s="51"/>
      <c r="P301" s="13"/>
      <c r="Q301" s="13"/>
      <c r="R301" s="2"/>
      <c r="S301" s="12"/>
      <c r="T301" s="12"/>
      <c r="U301" s="6"/>
      <c r="V301" s="6"/>
      <c r="W301" s="45"/>
      <c r="X301" s="45"/>
      <c r="Y301" s="45"/>
      <c r="Z301" s="9"/>
      <c r="AA301" s="46"/>
      <c r="AB301" s="12"/>
      <c r="AC301" s="12"/>
      <c r="AD301" s="12"/>
      <c r="AE301" s="12"/>
      <c r="AF301" s="12"/>
      <c r="AG301" s="12"/>
      <c r="AJ301" s="92"/>
      <c r="AK301" s="46"/>
      <c r="AL301" s="46"/>
      <c r="AM301" s="46"/>
      <c r="AN301" s="46"/>
      <c r="AO301" s="13"/>
      <c r="AP301" s="13"/>
      <c r="AQ301" s="13"/>
      <c r="AR301" s="13"/>
      <c r="AS301" s="13"/>
      <c r="AT301" s="13"/>
      <c r="AX301" s="46"/>
      <c r="AY301" s="46"/>
      <c r="AZ301" s="46"/>
      <c r="BA301" s="46"/>
      <c r="BB301" s="13"/>
      <c r="BC301" s="13"/>
      <c r="BD301" s="13"/>
      <c r="BE301" s="13"/>
      <c r="BF301" s="13"/>
      <c r="BG301" s="13"/>
      <c r="BN301" s="13"/>
      <c r="BR301" s="51"/>
    </row>
    <row r="302" spans="2:70" hidden="1" outlineLevel="1" x14ac:dyDescent="0.2">
      <c r="B302" s="2"/>
      <c r="C302" s="3"/>
      <c r="D302" s="3"/>
      <c r="I302" s="5"/>
      <c r="J302" s="6"/>
      <c r="K302" s="7"/>
      <c r="L302" s="7"/>
      <c r="M302" s="7"/>
      <c r="N302" s="7"/>
      <c r="O302" s="51"/>
      <c r="P302" s="13"/>
      <c r="Q302" s="13"/>
      <c r="R302" s="2"/>
      <c r="S302" s="12"/>
      <c r="T302" s="12"/>
      <c r="U302" s="6"/>
      <c r="V302" s="6"/>
      <c r="W302" s="45"/>
      <c r="X302" s="45"/>
      <c r="Y302" s="45"/>
      <c r="Z302" s="9"/>
      <c r="AA302" s="46"/>
      <c r="AB302" s="12"/>
      <c r="AC302" s="12"/>
      <c r="AD302" s="12"/>
      <c r="AE302" s="12"/>
      <c r="AF302" s="12"/>
      <c r="AG302" s="12"/>
      <c r="AJ302" s="92"/>
      <c r="AK302" s="46"/>
      <c r="AL302" s="46"/>
      <c r="AM302" s="46"/>
      <c r="AN302" s="46"/>
      <c r="AO302" s="13"/>
      <c r="AP302" s="13"/>
      <c r="AQ302" s="13"/>
      <c r="AR302" s="13"/>
      <c r="AS302" s="13"/>
      <c r="AT302" s="13"/>
      <c r="AX302" s="46"/>
      <c r="AY302" s="46"/>
      <c r="AZ302" s="46"/>
      <c r="BA302" s="46"/>
      <c r="BB302" s="13"/>
      <c r="BC302" s="13"/>
      <c r="BD302" s="13"/>
      <c r="BE302" s="13"/>
      <c r="BF302" s="13"/>
      <c r="BG302" s="13"/>
      <c r="BN302" s="13"/>
      <c r="BR302" s="51"/>
    </row>
    <row r="303" spans="2:70" hidden="1" outlineLevel="1" x14ac:dyDescent="0.2">
      <c r="B303" s="2"/>
      <c r="C303" s="3"/>
      <c r="D303" s="3"/>
      <c r="I303" s="5"/>
      <c r="J303" s="6"/>
      <c r="K303" s="7"/>
      <c r="L303" s="7"/>
      <c r="M303" s="7"/>
      <c r="N303" s="7"/>
      <c r="O303" s="51"/>
      <c r="P303" s="13"/>
      <c r="Q303" s="13"/>
      <c r="R303" s="2"/>
      <c r="S303" s="12"/>
      <c r="T303" s="12"/>
      <c r="U303" s="6"/>
      <c r="V303" s="6"/>
      <c r="W303" s="45"/>
      <c r="X303" s="45"/>
      <c r="Y303" s="45"/>
      <c r="Z303" s="9"/>
      <c r="AA303" s="46"/>
      <c r="AB303" s="12"/>
      <c r="AC303" s="12"/>
      <c r="AD303" s="12"/>
      <c r="AE303" s="12"/>
      <c r="AF303" s="12"/>
      <c r="AG303" s="12"/>
      <c r="AJ303" s="92"/>
      <c r="AK303" s="46"/>
      <c r="AL303" s="46"/>
      <c r="AM303" s="46"/>
      <c r="AN303" s="46"/>
      <c r="AO303" s="13"/>
      <c r="AP303" s="13"/>
      <c r="AQ303" s="13"/>
      <c r="AR303" s="13"/>
      <c r="AS303" s="13"/>
      <c r="AT303" s="13"/>
      <c r="AX303" s="46"/>
      <c r="AY303" s="46"/>
      <c r="AZ303" s="46"/>
      <c r="BA303" s="46"/>
      <c r="BB303" s="13"/>
      <c r="BC303" s="13"/>
      <c r="BD303" s="13"/>
      <c r="BE303" s="13"/>
      <c r="BF303" s="13"/>
      <c r="BG303" s="13"/>
      <c r="BN303" s="13"/>
      <c r="BR303" s="51"/>
    </row>
    <row r="304" spans="2:70" hidden="1" outlineLevel="1" x14ac:dyDescent="0.2">
      <c r="B304" s="2"/>
      <c r="C304" s="3"/>
      <c r="D304" s="3"/>
      <c r="I304" s="5"/>
      <c r="J304" s="6"/>
      <c r="K304" s="7"/>
      <c r="L304" s="7"/>
      <c r="M304" s="7"/>
      <c r="N304" s="7"/>
      <c r="O304" s="51"/>
      <c r="P304" s="13"/>
      <c r="Q304" s="13"/>
      <c r="R304" s="2"/>
      <c r="S304" s="12"/>
      <c r="T304" s="12"/>
      <c r="U304" s="6"/>
      <c r="V304" s="6"/>
      <c r="W304" s="45"/>
      <c r="X304" s="45"/>
      <c r="Y304" s="45"/>
      <c r="Z304" s="9"/>
      <c r="AA304" s="46"/>
      <c r="AB304" s="12"/>
      <c r="AC304" s="12"/>
      <c r="AD304" s="12"/>
      <c r="AE304" s="12"/>
      <c r="AF304" s="12"/>
      <c r="AG304" s="12"/>
      <c r="AJ304" s="92"/>
      <c r="AK304" s="46"/>
      <c r="AL304" s="46"/>
      <c r="AM304" s="46"/>
      <c r="AN304" s="46"/>
      <c r="AO304" s="13"/>
      <c r="AP304" s="13"/>
      <c r="AQ304" s="13"/>
      <c r="AR304" s="13"/>
      <c r="AS304" s="13"/>
      <c r="AT304" s="13"/>
      <c r="AX304" s="46"/>
      <c r="AY304" s="46"/>
      <c r="AZ304" s="46"/>
      <c r="BA304" s="46"/>
      <c r="BB304" s="13"/>
      <c r="BC304" s="13"/>
      <c r="BD304" s="13"/>
      <c r="BE304" s="13"/>
      <c r="BF304" s="13"/>
      <c r="BG304" s="13"/>
      <c r="BN304" s="13"/>
      <c r="BR304" s="51"/>
    </row>
    <row r="305" spans="2:70" hidden="1" outlineLevel="1" x14ac:dyDescent="0.2">
      <c r="B305" s="2"/>
      <c r="C305" s="3"/>
      <c r="D305" s="3"/>
      <c r="I305" s="5"/>
      <c r="J305" s="6"/>
      <c r="K305" s="7"/>
      <c r="L305" s="7"/>
      <c r="M305" s="7"/>
      <c r="N305" s="7"/>
      <c r="O305" s="51"/>
      <c r="P305" s="13"/>
      <c r="Q305" s="13"/>
      <c r="R305" s="2"/>
      <c r="S305" s="12"/>
      <c r="T305" s="12"/>
      <c r="U305" s="6"/>
      <c r="V305" s="6"/>
      <c r="W305" s="45"/>
      <c r="X305" s="45"/>
      <c r="Y305" s="45"/>
      <c r="Z305" s="9"/>
      <c r="AA305" s="46"/>
      <c r="AB305" s="12"/>
      <c r="AC305" s="12"/>
      <c r="AD305" s="12"/>
      <c r="AE305" s="12"/>
      <c r="AF305" s="12"/>
      <c r="AG305" s="12"/>
      <c r="AJ305" s="92"/>
      <c r="AK305" s="46"/>
      <c r="AL305" s="46"/>
      <c r="AM305" s="46"/>
      <c r="AN305" s="46"/>
      <c r="AO305" s="13"/>
      <c r="AP305" s="13"/>
      <c r="AQ305" s="13"/>
      <c r="AR305" s="13"/>
      <c r="AS305" s="13"/>
      <c r="AT305" s="13"/>
      <c r="AX305" s="46"/>
      <c r="AY305" s="46"/>
      <c r="AZ305" s="46"/>
      <c r="BA305" s="46"/>
      <c r="BB305" s="13"/>
      <c r="BC305" s="13"/>
      <c r="BD305" s="13"/>
      <c r="BE305" s="13"/>
      <c r="BF305" s="13"/>
      <c r="BG305" s="13"/>
      <c r="BN305" s="13"/>
      <c r="BR305" s="51"/>
    </row>
    <row r="306" spans="2:70" hidden="1" outlineLevel="1" x14ac:dyDescent="0.2">
      <c r="B306" s="2"/>
      <c r="C306" s="3"/>
      <c r="D306" s="3"/>
      <c r="I306" s="5"/>
      <c r="J306" s="6"/>
      <c r="K306" s="7"/>
      <c r="L306" s="7"/>
      <c r="M306" s="7"/>
      <c r="N306" s="7"/>
      <c r="O306" s="51"/>
      <c r="P306" s="13"/>
      <c r="Q306" s="13"/>
      <c r="R306" s="2"/>
      <c r="S306" s="12"/>
      <c r="T306" s="12"/>
      <c r="U306" s="6"/>
      <c r="V306" s="6"/>
      <c r="W306" s="45"/>
      <c r="X306" s="45"/>
      <c r="Y306" s="45"/>
      <c r="Z306" s="9"/>
      <c r="AA306" s="46"/>
      <c r="AB306" s="12"/>
      <c r="AC306" s="12"/>
      <c r="AD306" s="12"/>
      <c r="AE306" s="12"/>
      <c r="AF306" s="12"/>
      <c r="AG306" s="12"/>
      <c r="AJ306" s="92"/>
      <c r="AK306" s="46"/>
      <c r="AL306" s="46"/>
      <c r="AM306" s="46"/>
      <c r="AN306" s="46"/>
      <c r="AO306" s="13"/>
      <c r="AP306" s="13"/>
      <c r="AQ306" s="13"/>
      <c r="AR306" s="13"/>
      <c r="AS306" s="13"/>
      <c r="AT306" s="13"/>
      <c r="AX306" s="46"/>
      <c r="AY306" s="46"/>
      <c r="AZ306" s="46"/>
      <c r="BA306" s="46"/>
      <c r="BB306" s="13"/>
      <c r="BC306" s="13"/>
      <c r="BD306" s="13"/>
      <c r="BE306" s="13"/>
      <c r="BF306" s="13"/>
      <c r="BG306" s="13"/>
      <c r="BN306" s="13"/>
      <c r="BR306" s="51"/>
    </row>
    <row r="307" spans="2:70" hidden="1" outlineLevel="1" x14ac:dyDescent="0.2">
      <c r="B307" s="2"/>
      <c r="C307" s="3"/>
      <c r="D307" s="3"/>
      <c r="I307" s="5"/>
      <c r="J307" s="6"/>
      <c r="K307" s="7"/>
      <c r="L307" s="7"/>
      <c r="M307" s="7"/>
      <c r="N307" s="7"/>
      <c r="O307" s="51"/>
      <c r="P307" s="13"/>
      <c r="Q307" s="13"/>
      <c r="R307" s="2"/>
      <c r="S307" s="12"/>
      <c r="T307" s="12"/>
      <c r="U307" s="6"/>
      <c r="V307" s="6"/>
      <c r="W307" s="45"/>
      <c r="X307" s="45"/>
      <c r="Y307" s="45"/>
      <c r="Z307" s="9"/>
      <c r="AA307" s="46"/>
      <c r="AB307" s="12"/>
      <c r="AC307" s="12"/>
      <c r="AD307" s="12"/>
      <c r="AE307" s="12"/>
      <c r="AF307" s="12"/>
      <c r="AG307" s="12"/>
      <c r="AJ307" s="92"/>
      <c r="AK307" s="46"/>
      <c r="AL307" s="46"/>
      <c r="AM307" s="46"/>
      <c r="AN307" s="46"/>
      <c r="AO307" s="13"/>
      <c r="AP307" s="13"/>
      <c r="AQ307" s="13"/>
      <c r="AR307" s="13"/>
      <c r="AS307" s="13"/>
      <c r="AT307" s="13"/>
      <c r="AX307" s="46"/>
      <c r="AY307" s="46"/>
      <c r="AZ307" s="46"/>
      <c r="BA307" s="46"/>
      <c r="BB307" s="13"/>
      <c r="BC307" s="13"/>
      <c r="BD307" s="13"/>
      <c r="BE307" s="13"/>
      <c r="BF307" s="13"/>
      <c r="BG307" s="13"/>
      <c r="BN307" s="13"/>
      <c r="BR307" s="51"/>
    </row>
    <row r="308" spans="2:70" hidden="1" outlineLevel="1" x14ac:dyDescent="0.2">
      <c r="B308" s="2"/>
      <c r="C308" s="3"/>
      <c r="D308" s="3"/>
      <c r="I308" s="5"/>
      <c r="J308" s="6"/>
      <c r="K308" s="7"/>
      <c r="L308" s="7"/>
      <c r="M308" s="7"/>
      <c r="N308" s="7"/>
      <c r="O308" s="51"/>
      <c r="P308" s="13"/>
      <c r="Q308" s="13"/>
      <c r="R308" s="2"/>
      <c r="S308" s="12"/>
      <c r="T308" s="12"/>
      <c r="U308" s="6"/>
      <c r="V308" s="6"/>
      <c r="W308" s="45"/>
      <c r="X308" s="45"/>
      <c r="Y308" s="45"/>
      <c r="Z308" s="9"/>
      <c r="AA308" s="46"/>
      <c r="AB308" s="12"/>
      <c r="AC308" s="12"/>
      <c r="AD308" s="12"/>
      <c r="AE308" s="12"/>
      <c r="AF308" s="12"/>
      <c r="AG308" s="12"/>
      <c r="AJ308" s="92"/>
      <c r="AK308" s="46"/>
      <c r="AL308" s="46"/>
      <c r="AM308" s="46"/>
      <c r="AN308" s="46"/>
      <c r="AO308" s="13"/>
      <c r="AP308" s="13"/>
      <c r="AQ308" s="13"/>
      <c r="AR308" s="13"/>
      <c r="AS308" s="13"/>
      <c r="AT308" s="13"/>
      <c r="AX308" s="46"/>
      <c r="AY308" s="46"/>
      <c r="AZ308" s="46"/>
      <c r="BA308" s="46"/>
      <c r="BB308" s="13"/>
      <c r="BC308" s="13"/>
      <c r="BD308" s="13"/>
      <c r="BE308" s="13"/>
      <c r="BF308" s="13"/>
      <c r="BG308" s="13"/>
      <c r="BN308" s="13"/>
      <c r="BR308" s="51"/>
    </row>
    <row r="309" spans="2:70" hidden="1" outlineLevel="1" x14ac:dyDescent="0.2">
      <c r="B309" s="2"/>
      <c r="C309" s="3"/>
      <c r="D309" s="3"/>
      <c r="I309" s="5"/>
      <c r="J309" s="6"/>
      <c r="K309" s="7"/>
      <c r="L309" s="7"/>
      <c r="M309" s="7"/>
      <c r="N309" s="7"/>
      <c r="O309" s="51"/>
      <c r="P309" s="13"/>
      <c r="Q309" s="13"/>
      <c r="R309" s="2"/>
      <c r="S309" s="12"/>
      <c r="T309" s="12"/>
      <c r="U309" s="6"/>
      <c r="V309" s="6"/>
      <c r="W309" s="45"/>
      <c r="X309" s="45"/>
      <c r="Y309" s="45"/>
      <c r="Z309" s="9"/>
      <c r="AA309" s="46"/>
      <c r="AB309" s="12"/>
      <c r="AC309" s="12"/>
      <c r="AD309" s="12"/>
      <c r="AE309" s="12"/>
      <c r="AF309" s="12"/>
      <c r="AG309" s="12"/>
      <c r="AJ309" s="92"/>
      <c r="AK309" s="46"/>
      <c r="AL309" s="46"/>
      <c r="AM309" s="46"/>
      <c r="AN309" s="46"/>
      <c r="AO309" s="13"/>
      <c r="AP309" s="13"/>
      <c r="AQ309" s="13"/>
      <c r="AR309" s="13"/>
      <c r="AS309" s="13"/>
      <c r="AT309" s="13"/>
      <c r="AX309" s="46"/>
      <c r="AY309" s="46"/>
      <c r="AZ309" s="46"/>
      <c r="BA309" s="46"/>
      <c r="BB309" s="13"/>
      <c r="BC309" s="13"/>
      <c r="BD309" s="13"/>
      <c r="BE309" s="13"/>
      <c r="BF309" s="13"/>
      <c r="BG309" s="13"/>
      <c r="BN309" s="13"/>
      <c r="BR309" s="51"/>
    </row>
    <row r="310" spans="2:70" hidden="1" outlineLevel="1" x14ac:dyDescent="0.2">
      <c r="B310" s="2"/>
      <c r="C310" s="3"/>
      <c r="D310" s="3"/>
      <c r="I310" s="5"/>
      <c r="J310" s="6"/>
      <c r="K310" s="7"/>
      <c r="L310" s="7"/>
      <c r="M310" s="7"/>
      <c r="N310" s="7"/>
      <c r="O310" s="51"/>
      <c r="P310" s="13"/>
      <c r="Q310" s="13"/>
      <c r="R310" s="2"/>
      <c r="S310" s="12"/>
      <c r="T310" s="12"/>
      <c r="U310" s="6"/>
      <c r="V310" s="6"/>
      <c r="W310" s="45"/>
      <c r="X310" s="45"/>
      <c r="Y310" s="45"/>
      <c r="Z310" s="9"/>
      <c r="AA310" s="46"/>
      <c r="AB310" s="12"/>
      <c r="AC310" s="12"/>
      <c r="AD310" s="12"/>
      <c r="AE310" s="12"/>
      <c r="AF310" s="12"/>
      <c r="AG310" s="12"/>
      <c r="AJ310" s="92"/>
      <c r="AK310" s="46"/>
      <c r="AL310" s="46"/>
      <c r="AM310" s="46"/>
      <c r="AN310" s="46"/>
      <c r="AO310" s="13"/>
      <c r="AP310" s="13"/>
      <c r="AQ310" s="13"/>
      <c r="AR310" s="13"/>
      <c r="AS310" s="13"/>
      <c r="AT310" s="13"/>
      <c r="AX310" s="46"/>
      <c r="AY310" s="46"/>
      <c r="AZ310" s="46"/>
      <c r="BA310" s="46"/>
      <c r="BB310" s="13"/>
      <c r="BC310" s="13"/>
      <c r="BD310" s="13"/>
      <c r="BE310" s="13"/>
      <c r="BF310" s="13"/>
      <c r="BG310" s="13"/>
      <c r="BN310" s="13"/>
      <c r="BR310" s="51"/>
    </row>
    <row r="311" spans="2:70" hidden="1" outlineLevel="1" x14ac:dyDescent="0.2">
      <c r="B311" s="2"/>
      <c r="C311" s="3"/>
      <c r="D311" s="3"/>
      <c r="I311" s="5"/>
      <c r="J311" s="6"/>
      <c r="K311" s="7"/>
      <c r="L311" s="7"/>
      <c r="M311" s="7"/>
      <c r="N311" s="7"/>
      <c r="O311" s="51"/>
      <c r="P311" s="13"/>
      <c r="Q311" s="13"/>
      <c r="R311" s="2"/>
      <c r="S311" s="12"/>
      <c r="T311" s="12"/>
      <c r="U311" s="6"/>
      <c r="V311" s="6"/>
      <c r="W311" s="45"/>
      <c r="X311" s="45"/>
      <c r="Y311" s="45"/>
      <c r="Z311" s="9"/>
      <c r="AA311" s="46"/>
      <c r="AB311" s="12"/>
      <c r="AC311" s="12"/>
      <c r="AD311" s="12"/>
      <c r="AE311" s="12"/>
      <c r="AF311" s="12"/>
      <c r="AG311" s="12"/>
      <c r="AJ311" s="92"/>
      <c r="AK311" s="46"/>
      <c r="AL311" s="46"/>
      <c r="AM311" s="46"/>
      <c r="AN311" s="46"/>
      <c r="AO311" s="13"/>
      <c r="AP311" s="13"/>
      <c r="AQ311" s="13"/>
      <c r="AR311" s="13"/>
      <c r="AS311" s="13"/>
      <c r="AT311" s="13"/>
      <c r="AX311" s="46"/>
      <c r="AY311" s="46"/>
      <c r="AZ311" s="46"/>
      <c r="BA311" s="46"/>
      <c r="BB311" s="13"/>
      <c r="BC311" s="13"/>
      <c r="BD311" s="13"/>
      <c r="BE311" s="13"/>
      <c r="BF311" s="13"/>
      <c r="BG311" s="13"/>
      <c r="BN311" s="13"/>
      <c r="BR311" s="51"/>
    </row>
    <row r="312" spans="2:70" hidden="1" outlineLevel="1" x14ac:dyDescent="0.2">
      <c r="B312" s="2"/>
      <c r="C312" s="3"/>
      <c r="D312" s="3"/>
      <c r="I312" s="5"/>
      <c r="J312" s="6"/>
      <c r="K312" s="7"/>
      <c r="L312" s="7"/>
      <c r="M312" s="7"/>
      <c r="N312" s="7"/>
      <c r="O312" s="51"/>
      <c r="P312" s="13"/>
      <c r="Q312" s="13"/>
      <c r="R312" s="2"/>
      <c r="S312" s="12"/>
      <c r="T312" s="12"/>
      <c r="U312" s="6"/>
      <c r="V312" s="6"/>
      <c r="W312" s="45"/>
      <c r="X312" s="45"/>
      <c r="Y312" s="45"/>
      <c r="Z312" s="9"/>
      <c r="AA312" s="46"/>
      <c r="AB312" s="12"/>
      <c r="AC312" s="12"/>
      <c r="AD312" s="12"/>
      <c r="AE312" s="12"/>
      <c r="AF312" s="12"/>
      <c r="AG312" s="12"/>
      <c r="AJ312" s="92"/>
      <c r="AK312" s="46"/>
      <c r="AL312" s="46"/>
      <c r="AM312" s="46"/>
      <c r="AN312" s="46"/>
      <c r="AO312" s="13"/>
      <c r="AP312" s="13"/>
      <c r="AQ312" s="13"/>
      <c r="AR312" s="13"/>
      <c r="AS312" s="13"/>
      <c r="AT312" s="13"/>
      <c r="AX312" s="46"/>
      <c r="AY312" s="46"/>
      <c r="AZ312" s="46"/>
      <c r="BA312" s="46"/>
      <c r="BB312" s="13"/>
      <c r="BC312" s="13"/>
      <c r="BD312" s="13"/>
      <c r="BE312" s="13"/>
      <c r="BF312" s="13"/>
      <c r="BG312" s="13"/>
      <c r="BN312" s="13"/>
      <c r="BR312" s="51"/>
    </row>
    <row r="313" spans="2:70" hidden="1" outlineLevel="1" x14ac:dyDescent="0.2">
      <c r="B313" s="2"/>
      <c r="C313" s="3"/>
      <c r="D313" s="3"/>
      <c r="I313" s="5"/>
      <c r="J313" s="6"/>
      <c r="K313" s="7"/>
      <c r="L313" s="7"/>
      <c r="M313" s="7"/>
      <c r="N313" s="7"/>
      <c r="O313" s="51"/>
      <c r="P313" s="13"/>
      <c r="Q313" s="13"/>
      <c r="R313" s="2"/>
      <c r="S313" s="12"/>
      <c r="T313" s="12"/>
      <c r="U313" s="6"/>
      <c r="V313" s="6"/>
      <c r="W313" s="45"/>
      <c r="X313" s="45"/>
      <c r="Y313" s="45"/>
      <c r="Z313" s="9"/>
      <c r="AA313" s="46"/>
      <c r="AB313" s="12"/>
      <c r="AC313" s="12"/>
      <c r="AD313" s="12"/>
      <c r="AE313" s="12"/>
      <c r="AF313" s="12"/>
      <c r="AG313" s="12"/>
      <c r="AJ313" s="92"/>
      <c r="AK313" s="46"/>
      <c r="AL313" s="46"/>
      <c r="AM313" s="46"/>
      <c r="AN313" s="46"/>
      <c r="AO313" s="13"/>
      <c r="AP313" s="13"/>
      <c r="AQ313" s="13"/>
      <c r="AR313" s="13"/>
      <c r="AS313" s="13"/>
      <c r="AT313" s="13"/>
      <c r="AX313" s="46"/>
      <c r="AY313" s="46"/>
      <c r="AZ313" s="46"/>
      <c r="BA313" s="46"/>
      <c r="BB313" s="13"/>
      <c r="BC313" s="13"/>
      <c r="BD313" s="13"/>
      <c r="BE313" s="13"/>
      <c r="BF313" s="13"/>
      <c r="BG313" s="13"/>
      <c r="BN313" s="13"/>
      <c r="BR313" s="51"/>
    </row>
    <row r="314" spans="2:70" hidden="1" outlineLevel="1" x14ac:dyDescent="0.2">
      <c r="B314" s="2"/>
      <c r="C314" s="3"/>
      <c r="D314" s="3"/>
      <c r="I314" s="5"/>
      <c r="J314" s="6"/>
      <c r="K314" s="7"/>
      <c r="L314" s="7"/>
      <c r="M314" s="7"/>
      <c r="N314" s="7"/>
      <c r="O314" s="51"/>
      <c r="P314" s="13"/>
      <c r="Q314" s="13"/>
      <c r="R314" s="2"/>
      <c r="S314" s="12"/>
      <c r="T314" s="12"/>
      <c r="U314" s="6"/>
      <c r="V314" s="6"/>
      <c r="W314" s="45"/>
      <c r="X314" s="45"/>
      <c r="Y314" s="45"/>
      <c r="Z314" s="9"/>
      <c r="AA314" s="46"/>
      <c r="AB314" s="12"/>
      <c r="AC314" s="12"/>
      <c r="AD314" s="12"/>
      <c r="AE314" s="12"/>
      <c r="AF314" s="12"/>
      <c r="AG314" s="12"/>
      <c r="AJ314" s="92"/>
      <c r="AK314" s="46"/>
      <c r="AL314" s="46"/>
      <c r="AM314" s="46"/>
      <c r="AN314" s="46"/>
      <c r="AO314" s="13"/>
      <c r="AP314" s="13"/>
      <c r="AQ314" s="13"/>
      <c r="AR314" s="13"/>
      <c r="AS314" s="13"/>
      <c r="AT314" s="13"/>
      <c r="AX314" s="46"/>
      <c r="AY314" s="46"/>
      <c r="AZ314" s="46"/>
      <c r="BA314" s="46"/>
      <c r="BB314" s="13"/>
      <c r="BC314" s="13"/>
      <c r="BD314" s="13"/>
      <c r="BE314" s="13"/>
      <c r="BF314" s="13"/>
      <c r="BG314" s="13"/>
      <c r="BN314" s="13"/>
      <c r="BR314" s="51"/>
    </row>
    <row r="315" spans="2:70" hidden="1" outlineLevel="1" x14ac:dyDescent="0.2">
      <c r="B315" s="2"/>
      <c r="C315" s="3"/>
      <c r="D315" s="3"/>
      <c r="I315" s="5"/>
      <c r="J315" s="6"/>
      <c r="K315" s="7"/>
      <c r="L315" s="7"/>
      <c r="M315" s="7"/>
      <c r="N315" s="7"/>
      <c r="O315" s="51"/>
      <c r="P315" s="13"/>
      <c r="Q315" s="13"/>
      <c r="R315" s="2"/>
      <c r="S315" s="12"/>
      <c r="T315" s="12"/>
      <c r="U315" s="6"/>
      <c r="V315" s="6"/>
      <c r="W315" s="45"/>
      <c r="X315" s="45"/>
      <c r="Y315" s="45"/>
      <c r="Z315" s="9"/>
      <c r="AA315" s="46"/>
      <c r="AB315" s="12"/>
      <c r="AC315" s="12"/>
      <c r="AD315" s="12"/>
      <c r="AE315" s="12"/>
      <c r="AF315" s="12"/>
      <c r="AG315" s="12"/>
      <c r="AJ315" s="92"/>
      <c r="AK315" s="46"/>
      <c r="AL315" s="46"/>
      <c r="AM315" s="46"/>
      <c r="AN315" s="46"/>
      <c r="AO315" s="13"/>
      <c r="AP315" s="13"/>
      <c r="AQ315" s="13"/>
      <c r="AR315" s="13"/>
      <c r="AS315" s="13"/>
      <c r="AT315" s="13"/>
      <c r="AX315" s="46"/>
      <c r="AY315" s="46"/>
      <c r="AZ315" s="46"/>
      <c r="BA315" s="46"/>
      <c r="BB315" s="13"/>
      <c r="BC315" s="13"/>
      <c r="BD315" s="13"/>
      <c r="BE315" s="13"/>
      <c r="BF315" s="13"/>
      <c r="BG315" s="13"/>
      <c r="BN315" s="13"/>
      <c r="BR315" s="51"/>
    </row>
    <row r="316" spans="2:70" hidden="1" outlineLevel="1" x14ac:dyDescent="0.2">
      <c r="B316" s="2"/>
      <c r="C316" s="3"/>
      <c r="D316" s="3"/>
      <c r="I316" s="5"/>
      <c r="J316" s="6"/>
      <c r="K316" s="7"/>
      <c r="L316" s="7"/>
      <c r="M316" s="7"/>
      <c r="N316" s="7"/>
      <c r="O316" s="51"/>
      <c r="P316" s="13"/>
      <c r="Q316" s="13"/>
      <c r="R316" s="2"/>
      <c r="S316" s="12"/>
      <c r="T316" s="12"/>
      <c r="U316" s="6"/>
      <c r="V316" s="6"/>
      <c r="W316" s="45"/>
      <c r="X316" s="45"/>
      <c r="Y316" s="45"/>
      <c r="Z316" s="9"/>
      <c r="AA316" s="46"/>
      <c r="AB316" s="12"/>
      <c r="AC316" s="12"/>
      <c r="AD316" s="12"/>
      <c r="AE316" s="12"/>
      <c r="AF316" s="12"/>
      <c r="AG316" s="12"/>
      <c r="AJ316" s="92"/>
      <c r="AK316" s="46"/>
      <c r="AL316" s="46"/>
      <c r="AM316" s="46"/>
      <c r="AN316" s="46"/>
      <c r="AO316" s="13"/>
      <c r="AP316" s="13"/>
      <c r="AQ316" s="13"/>
      <c r="AR316" s="13"/>
      <c r="AS316" s="13"/>
      <c r="AT316" s="13"/>
      <c r="AX316" s="46"/>
      <c r="AY316" s="46"/>
      <c r="AZ316" s="46"/>
      <c r="BA316" s="46"/>
      <c r="BB316" s="13"/>
      <c r="BC316" s="13"/>
      <c r="BD316" s="13"/>
      <c r="BE316" s="13"/>
      <c r="BF316" s="13"/>
      <c r="BG316" s="13"/>
      <c r="BN316" s="13"/>
      <c r="BR316" s="51"/>
    </row>
    <row r="317" spans="2:70" hidden="1" outlineLevel="1" x14ac:dyDescent="0.2">
      <c r="B317" s="2"/>
      <c r="C317" s="3"/>
      <c r="D317" s="3"/>
      <c r="I317" s="5"/>
      <c r="J317" s="6"/>
      <c r="K317" s="7"/>
      <c r="L317" s="7"/>
      <c r="M317" s="7"/>
      <c r="N317" s="7"/>
      <c r="O317" s="51"/>
      <c r="P317" s="13"/>
      <c r="Q317" s="13"/>
      <c r="R317" s="2"/>
      <c r="S317" s="12"/>
      <c r="T317" s="12"/>
      <c r="U317" s="6"/>
      <c r="V317" s="6"/>
      <c r="W317" s="45"/>
      <c r="X317" s="45"/>
      <c r="Y317" s="45"/>
      <c r="Z317" s="9"/>
      <c r="AA317" s="46"/>
      <c r="AB317" s="12"/>
      <c r="AC317" s="12"/>
      <c r="AD317" s="12"/>
      <c r="AE317" s="12"/>
      <c r="AF317" s="12"/>
      <c r="AG317" s="12"/>
      <c r="AJ317" s="92"/>
      <c r="AK317" s="46"/>
      <c r="AL317" s="46"/>
      <c r="AM317" s="46"/>
      <c r="AN317" s="46"/>
      <c r="AO317" s="13"/>
      <c r="AP317" s="13"/>
      <c r="AQ317" s="13"/>
      <c r="AR317" s="13"/>
      <c r="AS317" s="13"/>
      <c r="AT317" s="13"/>
      <c r="AX317" s="46"/>
      <c r="AY317" s="46"/>
      <c r="AZ317" s="46"/>
      <c r="BA317" s="46"/>
      <c r="BB317" s="13"/>
      <c r="BC317" s="13"/>
      <c r="BD317" s="13"/>
      <c r="BE317" s="13"/>
      <c r="BF317" s="13"/>
      <c r="BG317" s="13"/>
      <c r="BN317" s="13"/>
      <c r="BR317" s="51"/>
    </row>
    <row r="318" spans="2:70" hidden="1" outlineLevel="1" x14ac:dyDescent="0.2">
      <c r="B318" s="2"/>
      <c r="C318" s="3"/>
      <c r="D318" s="3"/>
      <c r="I318" s="5"/>
      <c r="J318" s="6"/>
      <c r="K318" s="7"/>
      <c r="L318" s="7"/>
      <c r="M318" s="7"/>
      <c r="N318" s="7"/>
      <c r="O318" s="51"/>
      <c r="P318" s="13"/>
      <c r="Q318" s="13"/>
      <c r="R318" s="2"/>
      <c r="S318" s="12"/>
      <c r="T318" s="12"/>
      <c r="U318" s="6"/>
      <c r="V318" s="6"/>
      <c r="W318" s="45"/>
      <c r="X318" s="45"/>
      <c r="Y318" s="45"/>
      <c r="Z318" s="9"/>
      <c r="AA318" s="46"/>
      <c r="AB318" s="12"/>
      <c r="AC318" s="12"/>
      <c r="AD318" s="12"/>
      <c r="AE318" s="12"/>
      <c r="AF318" s="12"/>
      <c r="AG318" s="12"/>
      <c r="AJ318" s="92"/>
      <c r="AK318" s="46"/>
      <c r="AL318" s="46"/>
      <c r="AM318" s="46"/>
      <c r="AN318" s="46"/>
      <c r="AO318" s="13"/>
      <c r="AP318" s="13"/>
      <c r="AQ318" s="13"/>
      <c r="AR318" s="13"/>
      <c r="AS318" s="13"/>
      <c r="AT318" s="13"/>
      <c r="AX318" s="46"/>
      <c r="AY318" s="46"/>
      <c r="AZ318" s="46"/>
      <c r="BA318" s="46"/>
      <c r="BB318" s="13"/>
      <c r="BC318" s="13"/>
      <c r="BD318" s="13"/>
      <c r="BE318" s="13"/>
      <c r="BF318" s="13"/>
      <c r="BG318" s="13"/>
      <c r="BN318" s="13"/>
      <c r="BR318" s="51"/>
    </row>
    <row r="319" spans="2:70" hidden="1" outlineLevel="1" x14ac:dyDescent="0.2">
      <c r="B319" s="2"/>
      <c r="C319" s="3"/>
      <c r="D319" s="3"/>
      <c r="I319" s="5"/>
      <c r="J319" s="6"/>
      <c r="K319" s="7"/>
      <c r="L319" s="7"/>
      <c r="M319" s="7"/>
      <c r="N319" s="7"/>
      <c r="O319" s="51"/>
      <c r="P319" s="13"/>
      <c r="Q319" s="13"/>
      <c r="R319" s="2"/>
      <c r="S319" s="12"/>
      <c r="T319" s="12"/>
      <c r="U319" s="6"/>
      <c r="V319" s="6"/>
      <c r="W319" s="45"/>
      <c r="X319" s="45"/>
      <c r="Y319" s="45"/>
      <c r="Z319" s="9"/>
      <c r="AA319" s="46"/>
      <c r="AB319" s="12"/>
      <c r="AC319" s="12"/>
      <c r="AD319" s="12"/>
      <c r="AE319" s="12"/>
      <c r="AF319" s="12"/>
      <c r="AG319" s="12"/>
      <c r="AJ319" s="92"/>
      <c r="AK319" s="46"/>
      <c r="AL319" s="46"/>
      <c r="AM319" s="46"/>
      <c r="AN319" s="46"/>
      <c r="AO319" s="13"/>
      <c r="AP319" s="13"/>
      <c r="AQ319" s="13"/>
      <c r="AR319" s="13"/>
      <c r="AS319" s="13"/>
      <c r="AT319" s="13"/>
      <c r="AX319" s="46"/>
      <c r="AY319" s="46"/>
      <c r="AZ319" s="46"/>
      <c r="BA319" s="46"/>
      <c r="BB319" s="13"/>
      <c r="BC319" s="13"/>
      <c r="BD319" s="13"/>
      <c r="BE319" s="13"/>
      <c r="BF319" s="13"/>
      <c r="BG319" s="13"/>
      <c r="BN319" s="13"/>
      <c r="BR319" s="51"/>
    </row>
    <row r="320" spans="2:70" hidden="1" outlineLevel="1" x14ac:dyDescent="0.2">
      <c r="B320" s="2"/>
      <c r="C320" s="3"/>
      <c r="D320" s="3"/>
      <c r="I320" s="5"/>
      <c r="J320" s="6"/>
      <c r="K320" s="7"/>
      <c r="L320" s="7"/>
      <c r="M320" s="7"/>
      <c r="N320" s="7"/>
      <c r="O320" s="51"/>
      <c r="P320" s="13"/>
      <c r="Q320" s="13"/>
      <c r="R320" s="2"/>
      <c r="S320" s="12"/>
      <c r="T320" s="12"/>
      <c r="U320" s="6"/>
      <c r="V320" s="6"/>
      <c r="W320" s="45"/>
      <c r="X320" s="45"/>
      <c r="Y320" s="45"/>
      <c r="Z320" s="9"/>
      <c r="AA320" s="46"/>
      <c r="AB320" s="12"/>
      <c r="AC320" s="12"/>
      <c r="AD320" s="12"/>
      <c r="AE320" s="12"/>
      <c r="AF320" s="12"/>
      <c r="AG320" s="12"/>
      <c r="AJ320" s="92"/>
      <c r="AK320" s="46"/>
      <c r="AL320" s="46"/>
      <c r="AM320" s="46"/>
      <c r="AN320" s="46"/>
      <c r="AO320" s="13"/>
      <c r="AP320" s="13"/>
      <c r="AQ320" s="13"/>
      <c r="AR320" s="13"/>
      <c r="AS320" s="13"/>
      <c r="AT320" s="13"/>
      <c r="AX320" s="46"/>
      <c r="AY320" s="46"/>
      <c r="AZ320" s="46"/>
      <c r="BA320" s="46"/>
      <c r="BB320" s="13"/>
      <c r="BC320" s="13"/>
      <c r="BD320" s="13"/>
      <c r="BE320" s="13"/>
      <c r="BF320" s="13"/>
      <c r="BG320" s="13"/>
      <c r="BN320" s="13"/>
      <c r="BR320" s="51"/>
    </row>
    <row r="321" spans="2:70" hidden="1" outlineLevel="1" x14ac:dyDescent="0.2">
      <c r="B321" s="2"/>
      <c r="C321" s="3"/>
      <c r="D321" s="3"/>
      <c r="I321" s="5"/>
      <c r="J321" s="6"/>
      <c r="K321" s="7"/>
      <c r="L321" s="7"/>
      <c r="M321" s="7"/>
      <c r="N321" s="7"/>
      <c r="O321" s="51"/>
      <c r="P321" s="13"/>
      <c r="Q321" s="13"/>
      <c r="R321" s="2"/>
      <c r="S321" s="12"/>
      <c r="T321" s="12"/>
      <c r="U321" s="6"/>
      <c r="V321" s="6"/>
      <c r="W321" s="45"/>
      <c r="X321" s="45"/>
      <c r="Y321" s="45"/>
      <c r="Z321" s="9"/>
      <c r="AA321" s="46"/>
      <c r="AB321" s="12"/>
      <c r="AC321" s="12"/>
      <c r="AD321" s="12"/>
      <c r="AE321" s="12"/>
      <c r="AF321" s="12"/>
      <c r="AG321" s="12"/>
      <c r="AJ321" s="92"/>
      <c r="AK321" s="46"/>
      <c r="AL321" s="46"/>
      <c r="AM321" s="46"/>
      <c r="AN321" s="46"/>
      <c r="AO321" s="13"/>
      <c r="AP321" s="13"/>
      <c r="AQ321" s="13"/>
      <c r="AR321" s="13"/>
      <c r="AS321" s="13"/>
      <c r="AT321" s="13"/>
      <c r="AX321" s="46"/>
      <c r="AY321" s="46"/>
      <c r="AZ321" s="46"/>
      <c r="BA321" s="46"/>
      <c r="BB321" s="13"/>
      <c r="BC321" s="13"/>
      <c r="BD321" s="13"/>
      <c r="BE321" s="13"/>
      <c r="BF321" s="13"/>
      <c r="BG321" s="13"/>
      <c r="BN321" s="13"/>
      <c r="BR321" s="51"/>
    </row>
    <row r="322" spans="2:70" hidden="1" outlineLevel="1" x14ac:dyDescent="0.2">
      <c r="B322" s="2"/>
      <c r="C322" s="3"/>
      <c r="D322" s="3"/>
      <c r="I322" s="5"/>
      <c r="J322" s="6"/>
      <c r="K322" s="7"/>
      <c r="L322" s="7"/>
      <c r="M322" s="7"/>
      <c r="N322" s="7"/>
      <c r="O322" s="51"/>
      <c r="P322" s="13"/>
      <c r="Q322" s="13"/>
      <c r="R322" s="2"/>
      <c r="S322" s="12"/>
      <c r="T322" s="12"/>
      <c r="U322" s="6"/>
      <c r="V322" s="6"/>
      <c r="W322" s="45"/>
      <c r="X322" s="45"/>
      <c r="Y322" s="45"/>
      <c r="Z322" s="9"/>
      <c r="AA322" s="46"/>
      <c r="AB322" s="12"/>
      <c r="AC322" s="12"/>
      <c r="AD322" s="12"/>
      <c r="AE322" s="12"/>
      <c r="AF322" s="12"/>
      <c r="AG322" s="12"/>
      <c r="AJ322" s="92"/>
      <c r="AK322" s="46"/>
      <c r="AL322" s="46"/>
      <c r="AM322" s="46"/>
      <c r="AN322" s="46"/>
      <c r="AO322" s="13"/>
      <c r="AP322" s="13"/>
      <c r="AQ322" s="13"/>
      <c r="AR322" s="13"/>
      <c r="AS322" s="13"/>
      <c r="AT322" s="13"/>
      <c r="AX322" s="46"/>
      <c r="AY322" s="46"/>
      <c r="AZ322" s="46"/>
      <c r="BA322" s="46"/>
      <c r="BB322" s="13"/>
      <c r="BC322" s="13"/>
      <c r="BD322" s="13"/>
      <c r="BE322" s="13"/>
      <c r="BF322" s="13"/>
      <c r="BG322" s="13"/>
      <c r="BN322" s="13"/>
      <c r="BR322" s="51"/>
    </row>
    <row r="323" spans="2:70" hidden="1" outlineLevel="1" x14ac:dyDescent="0.2">
      <c r="B323" s="2"/>
      <c r="C323" s="3"/>
      <c r="D323" s="3"/>
      <c r="I323" s="5"/>
      <c r="J323" s="6"/>
      <c r="K323" s="7"/>
      <c r="L323" s="7"/>
      <c r="M323" s="7"/>
      <c r="N323" s="7"/>
      <c r="O323" s="51"/>
      <c r="P323" s="13"/>
      <c r="Q323" s="13"/>
      <c r="R323" s="2"/>
      <c r="S323" s="12"/>
      <c r="T323" s="12"/>
      <c r="U323" s="6"/>
      <c r="V323" s="6"/>
      <c r="W323" s="45"/>
      <c r="X323" s="45"/>
      <c r="Y323" s="45"/>
      <c r="Z323" s="9"/>
      <c r="AA323" s="46"/>
      <c r="AB323" s="12"/>
      <c r="AC323" s="12"/>
      <c r="AD323" s="12"/>
      <c r="AE323" s="12"/>
      <c r="AF323" s="12"/>
      <c r="AG323" s="12"/>
      <c r="AJ323" s="92"/>
      <c r="AK323" s="46"/>
      <c r="AL323" s="46"/>
      <c r="AM323" s="46"/>
      <c r="AN323" s="46"/>
      <c r="AO323" s="13"/>
      <c r="AP323" s="13"/>
      <c r="AQ323" s="13"/>
      <c r="AR323" s="13"/>
      <c r="AS323" s="13"/>
      <c r="AT323" s="13"/>
      <c r="AX323" s="46"/>
      <c r="AY323" s="46"/>
      <c r="AZ323" s="46"/>
      <c r="BA323" s="46"/>
      <c r="BB323" s="13"/>
      <c r="BC323" s="13"/>
      <c r="BD323" s="13"/>
      <c r="BE323" s="13"/>
      <c r="BF323" s="13"/>
      <c r="BG323" s="13"/>
      <c r="BN323" s="13"/>
      <c r="BR323" s="51"/>
    </row>
    <row r="324" spans="2:70" hidden="1" outlineLevel="1" x14ac:dyDescent="0.2">
      <c r="B324" s="2"/>
      <c r="C324" s="3"/>
      <c r="D324" s="3"/>
      <c r="I324" s="5"/>
      <c r="J324" s="6"/>
      <c r="K324" s="7"/>
      <c r="L324" s="7"/>
      <c r="M324" s="7"/>
      <c r="N324" s="7"/>
      <c r="O324" s="51"/>
      <c r="P324" s="13"/>
      <c r="Q324" s="13"/>
      <c r="R324" s="2"/>
      <c r="S324" s="12"/>
      <c r="T324" s="12"/>
      <c r="U324" s="6"/>
      <c r="V324" s="6"/>
      <c r="W324" s="45"/>
      <c r="X324" s="45"/>
      <c r="Y324" s="45"/>
      <c r="Z324" s="9"/>
      <c r="AA324" s="46"/>
      <c r="AB324" s="12"/>
      <c r="AC324" s="12"/>
      <c r="AD324" s="12"/>
      <c r="AE324" s="12"/>
      <c r="AF324" s="12"/>
      <c r="AG324" s="12"/>
      <c r="AJ324" s="92"/>
      <c r="AK324" s="46"/>
      <c r="AL324" s="46"/>
      <c r="AM324" s="46"/>
      <c r="AN324" s="46"/>
      <c r="AO324" s="13"/>
      <c r="AP324" s="13"/>
      <c r="AQ324" s="13"/>
      <c r="AR324" s="13"/>
      <c r="AS324" s="13"/>
      <c r="AT324" s="13"/>
      <c r="AX324" s="46"/>
      <c r="AY324" s="46"/>
      <c r="AZ324" s="46"/>
      <c r="BA324" s="46"/>
      <c r="BB324" s="13"/>
      <c r="BC324" s="13"/>
      <c r="BD324" s="13"/>
      <c r="BE324" s="13"/>
      <c r="BF324" s="13"/>
      <c r="BG324" s="13"/>
      <c r="BN324" s="13"/>
      <c r="BR324" s="51"/>
    </row>
    <row r="325" spans="2:70" hidden="1" outlineLevel="1" x14ac:dyDescent="0.2">
      <c r="B325" s="2"/>
      <c r="C325" s="3"/>
      <c r="D325" s="3"/>
      <c r="I325" s="5"/>
      <c r="J325" s="6"/>
      <c r="K325" s="7"/>
      <c r="L325" s="7"/>
      <c r="M325" s="7"/>
      <c r="N325" s="7"/>
      <c r="O325" s="51"/>
      <c r="P325" s="13"/>
      <c r="Q325" s="13"/>
      <c r="R325" s="2"/>
      <c r="S325" s="12"/>
      <c r="T325" s="12"/>
      <c r="U325" s="6"/>
      <c r="V325" s="6"/>
      <c r="W325" s="45"/>
      <c r="X325" s="45"/>
      <c r="Y325" s="45"/>
      <c r="Z325" s="9"/>
      <c r="AA325" s="46"/>
      <c r="AB325" s="12"/>
      <c r="AC325" s="12"/>
      <c r="AD325" s="12"/>
      <c r="AE325" s="12"/>
      <c r="AF325" s="12"/>
      <c r="AG325" s="12"/>
      <c r="AJ325" s="92"/>
      <c r="AK325" s="46"/>
      <c r="AL325" s="46"/>
      <c r="AM325" s="46"/>
      <c r="AN325" s="46"/>
      <c r="AO325" s="13"/>
      <c r="AP325" s="13"/>
      <c r="AQ325" s="13"/>
      <c r="AR325" s="13"/>
      <c r="AS325" s="13"/>
      <c r="AT325" s="13"/>
      <c r="AX325" s="46"/>
      <c r="AY325" s="46"/>
      <c r="AZ325" s="46"/>
      <c r="BA325" s="46"/>
      <c r="BB325" s="13"/>
      <c r="BC325" s="13"/>
      <c r="BD325" s="13"/>
      <c r="BE325" s="13"/>
      <c r="BF325" s="13"/>
      <c r="BG325" s="13"/>
      <c r="BN325" s="13"/>
      <c r="BR325" s="51"/>
    </row>
    <row r="326" spans="2:70" hidden="1" outlineLevel="1" x14ac:dyDescent="0.2">
      <c r="B326" s="2"/>
      <c r="C326" s="3"/>
      <c r="D326" s="3"/>
      <c r="I326" s="5"/>
      <c r="J326" s="6"/>
      <c r="K326" s="7"/>
      <c r="L326" s="7"/>
      <c r="M326" s="7"/>
      <c r="N326" s="7"/>
      <c r="O326" s="51"/>
      <c r="P326" s="13"/>
      <c r="Q326" s="13"/>
      <c r="R326" s="2"/>
      <c r="S326" s="12"/>
      <c r="T326" s="12"/>
      <c r="U326" s="6"/>
      <c r="V326" s="6"/>
      <c r="W326" s="45"/>
      <c r="X326" s="45"/>
      <c r="Y326" s="45"/>
      <c r="Z326" s="9"/>
      <c r="AA326" s="46"/>
      <c r="AB326" s="12"/>
      <c r="AC326" s="12"/>
      <c r="AD326" s="12"/>
      <c r="AE326" s="12"/>
      <c r="AF326" s="12"/>
      <c r="AG326" s="12"/>
      <c r="AJ326" s="92"/>
      <c r="AK326" s="46"/>
      <c r="AL326" s="46"/>
      <c r="AM326" s="46"/>
      <c r="AN326" s="46"/>
      <c r="AO326" s="13"/>
      <c r="AP326" s="13"/>
      <c r="AQ326" s="13"/>
      <c r="AR326" s="13"/>
      <c r="AS326" s="13"/>
      <c r="AT326" s="13"/>
      <c r="AX326" s="46"/>
      <c r="AY326" s="46"/>
      <c r="AZ326" s="46"/>
      <c r="BA326" s="46"/>
      <c r="BB326" s="13"/>
      <c r="BC326" s="13"/>
      <c r="BD326" s="13"/>
      <c r="BE326" s="13"/>
      <c r="BF326" s="13"/>
      <c r="BG326" s="13"/>
      <c r="BN326" s="13"/>
      <c r="BR326" s="51"/>
    </row>
    <row r="327" spans="2:70" hidden="1" outlineLevel="1" x14ac:dyDescent="0.2">
      <c r="B327" s="2"/>
      <c r="C327" s="3"/>
      <c r="D327" s="3"/>
      <c r="I327" s="5"/>
      <c r="J327" s="6"/>
      <c r="K327" s="7"/>
      <c r="L327" s="7"/>
      <c r="M327" s="7"/>
      <c r="N327" s="7"/>
      <c r="O327" s="51"/>
      <c r="P327" s="13"/>
      <c r="Q327" s="13"/>
      <c r="R327" s="2"/>
      <c r="S327" s="12"/>
      <c r="T327" s="12"/>
      <c r="U327" s="6"/>
      <c r="V327" s="6"/>
      <c r="W327" s="45"/>
      <c r="X327" s="45"/>
      <c r="Y327" s="45"/>
      <c r="Z327" s="9"/>
      <c r="AA327" s="46"/>
      <c r="AB327" s="12"/>
      <c r="AC327" s="12"/>
      <c r="AD327" s="12"/>
      <c r="AE327" s="12"/>
      <c r="AF327" s="12"/>
      <c r="AG327" s="12"/>
      <c r="AJ327" s="92"/>
      <c r="AK327" s="46"/>
      <c r="AL327" s="46"/>
      <c r="AM327" s="46"/>
      <c r="AN327" s="46"/>
      <c r="AO327" s="13"/>
      <c r="AP327" s="13"/>
      <c r="AQ327" s="13"/>
      <c r="AR327" s="13"/>
      <c r="AS327" s="13"/>
      <c r="AT327" s="13"/>
      <c r="AX327" s="46"/>
      <c r="AY327" s="46"/>
      <c r="AZ327" s="46"/>
      <c r="BA327" s="46"/>
      <c r="BB327" s="13"/>
      <c r="BC327" s="13"/>
      <c r="BD327" s="13"/>
      <c r="BE327" s="13"/>
      <c r="BF327" s="13"/>
      <c r="BG327" s="13"/>
      <c r="BN327" s="13"/>
      <c r="BR327" s="51"/>
    </row>
    <row r="328" spans="2:70" hidden="1" outlineLevel="1" x14ac:dyDescent="0.2">
      <c r="B328" s="2"/>
      <c r="C328" s="3"/>
      <c r="D328" s="3"/>
      <c r="I328" s="5"/>
      <c r="J328" s="6"/>
      <c r="K328" s="7"/>
      <c r="L328" s="7"/>
      <c r="M328" s="7"/>
      <c r="N328" s="7"/>
      <c r="O328" s="51"/>
      <c r="P328" s="13"/>
      <c r="Q328" s="13"/>
      <c r="R328" s="2"/>
      <c r="S328" s="12"/>
      <c r="T328" s="12"/>
      <c r="U328" s="6"/>
      <c r="V328" s="6"/>
      <c r="W328" s="45"/>
      <c r="X328" s="45"/>
      <c r="Y328" s="45"/>
      <c r="Z328" s="9"/>
      <c r="AA328" s="46"/>
      <c r="AB328" s="12"/>
      <c r="AC328" s="12"/>
      <c r="AD328" s="12"/>
      <c r="AE328" s="12"/>
      <c r="AF328" s="12"/>
      <c r="AG328" s="12"/>
      <c r="AJ328" s="92"/>
      <c r="AK328" s="46"/>
      <c r="AL328" s="46"/>
      <c r="AM328" s="46"/>
      <c r="AN328" s="46"/>
      <c r="AO328" s="13"/>
      <c r="AP328" s="13"/>
      <c r="AQ328" s="13"/>
      <c r="AR328" s="13"/>
      <c r="AS328" s="13"/>
      <c r="AT328" s="13"/>
      <c r="AX328" s="46"/>
      <c r="AY328" s="46"/>
      <c r="AZ328" s="46"/>
      <c r="BA328" s="46"/>
      <c r="BB328" s="13"/>
      <c r="BC328" s="13"/>
      <c r="BD328" s="13"/>
      <c r="BE328" s="13"/>
      <c r="BF328" s="13"/>
      <c r="BG328" s="13"/>
      <c r="BN328" s="13"/>
      <c r="BR328" s="51"/>
    </row>
    <row r="329" spans="2:70" hidden="1" outlineLevel="1" x14ac:dyDescent="0.2">
      <c r="B329" s="2"/>
      <c r="C329" s="3"/>
      <c r="D329" s="3"/>
      <c r="I329" s="5"/>
      <c r="J329" s="6"/>
      <c r="K329" s="7"/>
      <c r="L329" s="7"/>
      <c r="M329" s="7"/>
      <c r="N329" s="7"/>
      <c r="O329" s="51"/>
      <c r="P329" s="13"/>
      <c r="Q329" s="13"/>
      <c r="R329" s="2"/>
      <c r="S329" s="12"/>
      <c r="T329" s="12"/>
      <c r="U329" s="6"/>
      <c r="V329" s="6"/>
      <c r="W329" s="45"/>
      <c r="X329" s="45"/>
      <c r="Y329" s="45"/>
      <c r="Z329" s="9"/>
      <c r="AA329" s="46"/>
      <c r="AB329" s="12"/>
      <c r="AC329" s="12"/>
      <c r="AD329" s="12"/>
      <c r="AE329" s="12"/>
      <c r="AF329" s="12"/>
      <c r="AG329" s="12"/>
      <c r="AJ329" s="92"/>
      <c r="AK329" s="46"/>
      <c r="AL329" s="46"/>
      <c r="AM329" s="46"/>
      <c r="AN329" s="46"/>
      <c r="AO329" s="13"/>
      <c r="AP329" s="13"/>
      <c r="AQ329" s="13"/>
      <c r="AR329" s="13"/>
      <c r="AS329" s="13"/>
      <c r="AT329" s="13"/>
      <c r="AX329" s="46"/>
      <c r="AY329" s="46"/>
      <c r="AZ329" s="46"/>
      <c r="BA329" s="46"/>
      <c r="BB329" s="13"/>
      <c r="BC329" s="13"/>
      <c r="BD329" s="13"/>
      <c r="BE329" s="13"/>
      <c r="BF329" s="13"/>
      <c r="BG329" s="13"/>
      <c r="BN329" s="13"/>
      <c r="BR329" s="51"/>
    </row>
    <row r="330" spans="2:70" hidden="1" outlineLevel="1" x14ac:dyDescent="0.2">
      <c r="B330" s="2"/>
      <c r="C330" s="3"/>
      <c r="D330" s="3"/>
      <c r="I330" s="5"/>
      <c r="J330" s="6"/>
      <c r="K330" s="7"/>
      <c r="L330" s="7"/>
      <c r="M330" s="7"/>
      <c r="N330" s="7"/>
      <c r="O330" s="51"/>
      <c r="P330" s="13"/>
      <c r="Q330" s="13"/>
      <c r="R330" s="2"/>
      <c r="S330" s="12"/>
      <c r="T330" s="12"/>
      <c r="U330" s="6"/>
      <c r="V330" s="6"/>
      <c r="W330" s="45"/>
      <c r="X330" s="45"/>
      <c r="Y330" s="45"/>
      <c r="Z330" s="9"/>
      <c r="AA330" s="46"/>
      <c r="AB330" s="12"/>
      <c r="AC330" s="12"/>
      <c r="AD330" s="12"/>
      <c r="AE330" s="12"/>
      <c r="AF330" s="12"/>
      <c r="AG330" s="12"/>
      <c r="AJ330" s="92"/>
      <c r="AK330" s="46"/>
      <c r="AL330" s="46"/>
      <c r="AM330" s="46"/>
      <c r="AN330" s="46"/>
      <c r="AO330" s="13"/>
      <c r="AP330" s="13"/>
      <c r="AQ330" s="13"/>
      <c r="AR330" s="13"/>
      <c r="AS330" s="13"/>
      <c r="AT330" s="13"/>
      <c r="AX330" s="46"/>
      <c r="AY330" s="46"/>
      <c r="AZ330" s="46"/>
      <c r="BA330" s="46"/>
      <c r="BB330" s="13"/>
      <c r="BC330" s="13"/>
      <c r="BD330" s="13"/>
      <c r="BE330" s="13"/>
      <c r="BF330" s="13"/>
      <c r="BG330" s="13"/>
      <c r="BN330" s="13"/>
      <c r="BR330" s="51"/>
    </row>
    <row r="331" spans="2:70" hidden="1" outlineLevel="1" x14ac:dyDescent="0.2">
      <c r="B331" s="2"/>
      <c r="C331" s="3"/>
      <c r="D331" s="3"/>
      <c r="I331" s="5"/>
      <c r="J331" s="6"/>
      <c r="K331" s="7"/>
      <c r="L331" s="7"/>
      <c r="M331" s="7"/>
      <c r="N331" s="7"/>
      <c r="O331" s="51"/>
      <c r="P331" s="13"/>
      <c r="Q331" s="13"/>
      <c r="R331" s="2"/>
      <c r="S331" s="12"/>
      <c r="T331" s="12"/>
      <c r="U331" s="6"/>
      <c r="V331" s="6"/>
      <c r="W331" s="45"/>
      <c r="X331" s="45"/>
      <c r="Y331" s="45"/>
      <c r="Z331" s="9"/>
      <c r="AA331" s="46"/>
      <c r="AB331" s="12"/>
      <c r="AC331" s="12"/>
      <c r="AD331" s="12"/>
      <c r="AE331" s="12"/>
      <c r="AF331" s="12"/>
      <c r="AG331" s="12"/>
      <c r="AJ331" s="92"/>
      <c r="AK331" s="46"/>
      <c r="AL331" s="46"/>
      <c r="AM331" s="46"/>
      <c r="AN331" s="46"/>
      <c r="AO331" s="13"/>
      <c r="AP331" s="13"/>
      <c r="AQ331" s="13"/>
      <c r="AR331" s="13"/>
      <c r="AS331" s="13"/>
      <c r="AT331" s="13"/>
      <c r="AX331" s="46"/>
      <c r="AY331" s="46"/>
      <c r="AZ331" s="46"/>
      <c r="BA331" s="46"/>
      <c r="BB331" s="13"/>
      <c r="BC331" s="13"/>
      <c r="BD331" s="13"/>
      <c r="BE331" s="13"/>
      <c r="BF331" s="13"/>
      <c r="BG331" s="13"/>
      <c r="BN331" s="13"/>
      <c r="BR331" s="51"/>
    </row>
    <row r="332" spans="2:70" hidden="1" outlineLevel="1" x14ac:dyDescent="0.2">
      <c r="B332" s="2"/>
      <c r="C332" s="3"/>
      <c r="D332" s="3"/>
      <c r="I332" s="5"/>
      <c r="J332" s="6"/>
      <c r="K332" s="7"/>
      <c r="L332" s="7"/>
      <c r="M332" s="7"/>
      <c r="N332" s="7"/>
      <c r="O332" s="51"/>
      <c r="P332" s="13"/>
      <c r="Q332" s="13"/>
      <c r="R332" s="2"/>
      <c r="S332" s="12"/>
      <c r="T332" s="12"/>
      <c r="U332" s="6"/>
      <c r="V332" s="6"/>
      <c r="W332" s="45"/>
      <c r="X332" s="45"/>
      <c r="Y332" s="45"/>
      <c r="Z332" s="9"/>
      <c r="AA332" s="46"/>
      <c r="AB332" s="12"/>
      <c r="AC332" s="12"/>
      <c r="AD332" s="12"/>
      <c r="AE332" s="12"/>
      <c r="AF332" s="12"/>
      <c r="AG332" s="12"/>
      <c r="AJ332" s="92"/>
      <c r="AK332" s="46"/>
      <c r="AL332" s="46"/>
      <c r="AM332" s="46"/>
      <c r="AN332" s="46"/>
      <c r="AO332" s="13"/>
      <c r="AP332" s="13"/>
      <c r="AQ332" s="13"/>
      <c r="AR332" s="13"/>
      <c r="AS332" s="13"/>
      <c r="AT332" s="13"/>
      <c r="AX332" s="46"/>
      <c r="AY332" s="46"/>
      <c r="AZ332" s="46"/>
      <c r="BA332" s="46"/>
      <c r="BB332" s="13"/>
      <c r="BC332" s="13"/>
      <c r="BD332" s="13"/>
      <c r="BE332" s="13"/>
      <c r="BF332" s="13"/>
      <c r="BG332" s="13"/>
      <c r="BN332" s="13"/>
      <c r="BR332" s="51"/>
    </row>
    <row r="333" spans="2:70" hidden="1" outlineLevel="1" x14ac:dyDescent="0.2">
      <c r="B333" s="2"/>
      <c r="C333" s="3"/>
      <c r="D333" s="3"/>
      <c r="I333" s="5"/>
      <c r="J333" s="6"/>
      <c r="K333" s="7"/>
      <c r="L333" s="7"/>
      <c r="M333" s="7"/>
      <c r="N333" s="7"/>
      <c r="O333" s="51"/>
      <c r="P333" s="13"/>
      <c r="Q333" s="13"/>
      <c r="R333" s="2"/>
      <c r="S333" s="12"/>
      <c r="T333" s="12"/>
      <c r="U333" s="6"/>
      <c r="V333" s="6"/>
      <c r="W333" s="45"/>
      <c r="X333" s="45"/>
      <c r="Y333" s="45"/>
      <c r="Z333" s="9"/>
      <c r="AA333" s="46"/>
      <c r="AB333" s="12"/>
      <c r="AC333" s="12"/>
      <c r="AD333" s="12"/>
      <c r="AE333" s="12"/>
      <c r="AF333" s="12"/>
      <c r="AG333" s="12"/>
      <c r="AJ333" s="92"/>
      <c r="AK333" s="46"/>
      <c r="AL333" s="46"/>
      <c r="AM333" s="46"/>
      <c r="AN333" s="46"/>
      <c r="AO333" s="13"/>
      <c r="AP333" s="13"/>
      <c r="AQ333" s="13"/>
      <c r="AR333" s="13"/>
      <c r="AS333" s="13"/>
      <c r="AT333" s="13"/>
      <c r="AX333" s="46"/>
      <c r="AY333" s="46"/>
      <c r="AZ333" s="46"/>
      <c r="BA333" s="46"/>
      <c r="BB333" s="13"/>
      <c r="BC333" s="13"/>
      <c r="BD333" s="13"/>
      <c r="BE333" s="13"/>
      <c r="BF333" s="13"/>
      <c r="BG333" s="13"/>
      <c r="BN333" s="13"/>
      <c r="BR333" s="51"/>
    </row>
    <row r="334" spans="2:70" hidden="1" outlineLevel="1" x14ac:dyDescent="0.2">
      <c r="B334" s="2"/>
      <c r="C334" s="3"/>
      <c r="D334" s="3"/>
      <c r="I334" s="5"/>
      <c r="J334" s="6"/>
      <c r="K334" s="7"/>
      <c r="L334" s="7"/>
      <c r="M334" s="7"/>
      <c r="N334" s="7"/>
      <c r="O334" s="51"/>
      <c r="P334" s="13"/>
      <c r="Q334" s="13"/>
      <c r="R334" s="2"/>
      <c r="S334" s="12"/>
      <c r="T334" s="12"/>
      <c r="U334" s="6"/>
      <c r="V334" s="6"/>
      <c r="W334" s="45"/>
      <c r="X334" s="45"/>
      <c r="Y334" s="45"/>
      <c r="Z334" s="9"/>
      <c r="AA334" s="46"/>
      <c r="AB334" s="12"/>
      <c r="AC334" s="12"/>
      <c r="AD334" s="12"/>
      <c r="AE334" s="12"/>
      <c r="AF334" s="12"/>
      <c r="AG334" s="12"/>
      <c r="AJ334" s="92"/>
      <c r="AK334" s="46"/>
      <c r="AL334" s="46"/>
      <c r="AM334" s="46"/>
      <c r="AN334" s="46"/>
      <c r="AO334" s="13"/>
      <c r="AP334" s="13"/>
      <c r="AQ334" s="13"/>
      <c r="AR334" s="13"/>
      <c r="AS334" s="13"/>
      <c r="AT334" s="13"/>
      <c r="AX334" s="46"/>
      <c r="AY334" s="46"/>
      <c r="AZ334" s="46"/>
      <c r="BA334" s="46"/>
      <c r="BB334" s="13"/>
      <c r="BC334" s="13"/>
      <c r="BD334" s="13"/>
      <c r="BE334" s="13"/>
      <c r="BF334" s="13"/>
      <c r="BG334" s="13"/>
      <c r="BN334" s="13"/>
      <c r="BR334" s="51"/>
    </row>
    <row r="335" spans="2:70" hidden="1" outlineLevel="1" x14ac:dyDescent="0.2">
      <c r="B335" s="2"/>
      <c r="C335" s="3"/>
      <c r="D335" s="3"/>
      <c r="I335" s="5"/>
      <c r="J335" s="6"/>
      <c r="K335" s="7"/>
      <c r="L335" s="7"/>
      <c r="M335" s="7"/>
      <c r="N335" s="7"/>
      <c r="O335" s="51"/>
      <c r="P335" s="13"/>
      <c r="Q335" s="13"/>
      <c r="R335" s="2"/>
      <c r="S335" s="12"/>
      <c r="T335" s="12"/>
      <c r="U335" s="6"/>
      <c r="V335" s="6"/>
      <c r="W335" s="45"/>
      <c r="X335" s="45"/>
      <c r="Y335" s="45"/>
      <c r="Z335" s="9"/>
      <c r="AA335" s="46"/>
      <c r="AB335" s="12"/>
      <c r="AC335" s="12"/>
      <c r="AD335" s="12"/>
      <c r="AE335" s="12"/>
      <c r="AF335" s="12"/>
      <c r="AG335" s="12"/>
      <c r="AJ335" s="92"/>
      <c r="AK335" s="46"/>
      <c r="AL335" s="46"/>
      <c r="AM335" s="46"/>
      <c r="AN335" s="46"/>
      <c r="AO335" s="13"/>
      <c r="AP335" s="13"/>
      <c r="AQ335" s="13"/>
      <c r="AR335" s="13"/>
      <c r="AS335" s="13"/>
      <c r="AT335" s="13"/>
      <c r="AX335" s="46"/>
      <c r="AY335" s="46"/>
      <c r="AZ335" s="46"/>
      <c r="BA335" s="46"/>
      <c r="BB335" s="13"/>
      <c r="BC335" s="13"/>
      <c r="BD335" s="13"/>
      <c r="BE335" s="13"/>
      <c r="BF335" s="13"/>
      <c r="BG335" s="13"/>
      <c r="BN335" s="13"/>
      <c r="BR335" s="51"/>
    </row>
    <row r="336" spans="2:70" hidden="1" outlineLevel="1" x14ac:dyDescent="0.2">
      <c r="B336" s="2"/>
      <c r="C336" s="3"/>
      <c r="D336" s="3"/>
      <c r="I336" s="5"/>
      <c r="J336" s="6"/>
      <c r="K336" s="7"/>
      <c r="L336" s="7"/>
      <c r="M336" s="7"/>
      <c r="N336" s="7"/>
      <c r="O336" s="51"/>
      <c r="P336" s="13"/>
      <c r="Q336" s="13"/>
      <c r="R336" s="2"/>
      <c r="S336" s="12"/>
      <c r="T336" s="12"/>
      <c r="U336" s="6"/>
      <c r="V336" s="6"/>
      <c r="W336" s="45"/>
      <c r="X336" s="45"/>
      <c r="Y336" s="45"/>
      <c r="Z336" s="9"/>
      <c r="AA336" s="46"/>
      <c r="AB336" s="12"/>
      <c r="AC336" s="12"/>
      <c r="AD336" s="12"/>
      <c r="AE336" s="12"/>
      <c r="AF336" s="12"/>
      <c r="AG336" s="12"/>
      <c r="AJ336" s="92"/>
      <c r="AK336" s="46"/>
      <c r="AL336" s="46"/>
      <c r="AM336" s="46"/>
      <c r="AN336" s="46"/>
      <c r="AO336" s="13"/>
      <c r="AP336" s="13"/>
      <c r="AQ336" s="13"/>
      <c r="AR336" s="13"/>
      <c r="AS336" s="13"/>
      <c r="AT336" s="13"/>
      <c r="AX336" s="46"/>
      <c r="AY336" s="46"/>
      <c r="AZ336" s="46"/>
      <c r="BA336" s="46"/>
      <c r="BB336" s="13"/>
      <c r="BC336" s="13"/>
      <c r="BD336" s="13"/>
      <c r="BE336" s="13"/>
      <c r="BF336" s="13"/>
      <c r="BG336" s="13"/>
      <c r="BN336" s="13"/>
      <c r="BR336" s="51"/>
    </row>
    <row r="337" spans="2:70" hidden="1" outlineLevel="1" x14ac:dyDescent="0.2">
      <c r="B337" s="2"/>
      <c r="C337" s="3"/>
      <c r="D337" s="3"/>
      <c r="I337" s="5"/>
      <c r="J337" s="6"/>
      <c r="K337" s="7"/>
      <c r="L337" s="7"/>
      <c r="M337" s="7"/>
      <c r="N337" s="7"/>
      <c r="O337" s="51"/>
      <c r="P337" s="13"/>
      <c r="Q337" s="13"/>
      <c r="R337" s="2"/>
      <c r="S337" s="12"/>
      <c r="T337" s="12"/>
      <c r="U337" s="6"/>
      <c r="V337" s="6"/>
      <c r="W337" s="45"/>
      <c r="X337" s="45"/>
      <c r="Y337" s="45"/>
      <c r="Z337" s="9"/>
      <c r="AA337" s="46"/>
      <c r="AB337" s="12"/>
      <c r="AC337" s="12"/>
      <c r="AD337" s="12"/>
      <c r="AE337" s="12"/>
      <c r="AF337" s="12"/>
      <c r="AG337" s="12"/>
      <c r="AJ337" s="92"/>
      <c r="AK337" s="46"/>
      <c r="AL337" s="46"/>
      <c r="AM337" s="46"/>
      <c r="AN337" s="46"/>
      <c r="AO337" s="13"/>
      <c r="AP337" s="13"/>
      <c r="AQ337" s="13"/>
      <c r="AR337" s="13"/>
      <c r="AS337" s="13"/>
      <c r="AT337" s="13"/>
      <c r="AX337" s="46"/>
      <c r="AY337" s="46"/>
      <c r="AZ337" s="46"/>
      <c r="BA337" s="46"/>
      <c r="BB337" s="13"/>
      <c r="BC337" s="13"/>
      <c r="BD337" s="13"/>
      <c r="BE337" s="13"/>
      <c r="BF337" s="13"/>
      <c r="BG337" s="13"/>
      <c r="BN337" s="13"/>
      <c r="BR337" s="51"/>
    </row>
    <row r="338" spans="2:70" hidden="1" outlineLevel="1" x14ac:dyDescent="0.2">
      <c r="B338" s="2"/>
      <c r="C338" s="3"/>
      <c r="D338" s="3"/>
      <c r="I338" s="5"/>
      <c r="J338" s="6"/>
      <c r="K338" s="7"/>
      <c r="L338" s="7"/>
      <c r="M338" s="7"/>
      <c r="N338" s="7"/>
      <c r="O338" s="51"/>
      <c r="P338" s="13"/>
      <c r="Q338" s="13"/>
      <c r="R338" s="2"/>
      <c r="S338" s="12"/>
      <c r="T338" s="12"/>
      <c r="U338" s="6"/>
      <c r="V338" s="6"/>
      <c r="W338" s="45"/>
      <c r="X338" s="45"/>
      <c r="Y338" s="45"/>
      <c r="Z338" s="9"/>
      <c r="AA338" s="46"/>
      <c r="AB338" s="12"/>
      <c r="AC338" s="12"/>
      <c r="AD338" s="12"/>
      <c r="AE338" s="12"/>
      <c r="AF338" s="12"/>
      <c r="AG338" s="12"/>
      <c r="AJ338" s="92"/>
      <c r="AK338" s="46"/>
      <c r="AL338" s="46"/>
      <c r="AM338" s="46"/>
      <c r="AN338" s="46"/>
      <c r="AO338" s="13"/>
      <c r="AP338" s="13"/>
      <c r="AQ338" s="13"/>
      <c r="AR338" s="13"/>
      <c r="AS338" s="13"/>
      <c r="AT338" s="13"/>
      <c r="AX338" s="46"/>
      <c r="AY338" s="46"/>
      <c r="AZ338" s="46"/>
      <c r="BA338" s="46"/>
      <c r="BB338" s="13"/>
      <c r="BC338" s="13"/>
      <c r="BD338" s="13"/>
      <c r="BE338" s="13"/>
      <c r="BF338" s="13"/>
      <c r="BG338" s="13"/>
      <c r="BN338" s="13"/>
      <c r="BR338" s="51"/>
    </row>
    <row r="339" spans="2:70" hidden="1" outlineLevel="1" x14ac:dyDescent="0.2">
      <c r="B339" s="2"/>
      <c r="C339" s="3"/>
      <c r="D339" s="3"/>
      <c r="I339" s="5"/>
      <c r="J339" s="6"/>
      <c r="K339" s="7"/>
      <c r="L339" s="7"/>
      <c r="M339" s="7"/>
      <c r="N339" s="7"/>
      <c r="O339" s="51"/>
      <c r="P339" s="13"/>
      <c r="Q339" s="13"/>
      <c r="R339" s="2"/>
      <c r="S339" s="12"/>
      <c r="T339" s="12"/>
      <c r="U339" s="6"/>
      <c r="V339" s="6"/>
      <c r="W339" s="45"/>
      <c r="X339" s="45"/>
      <c r="Y339" s="45"/>
      <c r="Z339" s="9"/>
      <c r="AA339" s="46"/>
      <c r="AB339" s="12"/>
      <c r="AC339" s="12"/>
      <c r="AD339" s="12"/>
      <c r="AE339" s="12"/>
      <c r="AF339" s="12"/>
      <c r="AG339" s="12"/>
      <c r="AJ339" s="92"/>
      <c r="AK339" s="46"/>
      <c r="AL339" s="46"/>
      <c r="AM339" s="46"/>
      <c r="AN339" s="46"/>
      <c r="AO339" s="13"/>
      <c r="AP339" s="13"/>
      <c r="AQ339" s="13"/>
      <c r="AR339" s="13"/>
      <c r="AS339" s="13"/>
      <c r="AT339" s="13"/>
      <c r="AX339" s="46"/>
      <c r="AY339" s="46"/>
      <c r="AZ339" s="46"/>
      <c r="BA339" s="46"/>
      <c r="BB339" s="13"/>
      <c r="BC339" s="13"/>
      <c r="BD339" s="13"/>
      <c r="BE339" s="13"/>
      <c r="BF339" s="13"/>
      <c r="BG339" s="13"/>
      <c r="BN339" s="13"/>
      <c r="BR339" s="51"/>
    </row>
    <row r="340" spans="2:70" hidden="1" outlineLevel="1" x14ac:dyDescent="0.2">
      <c r="B340" s="2"/>
      <c r="C340" s="3"/>
      <c r="D340" s="3"/>
      <c r="I340" s="5"/>
      <c r="J340" s="6"/>
      <c r="K340" s="7"/>
      <c r="L340" s="7"/>
      <c r="M340" s="7"/>
      <c r="N340" s="7"/>
      <c r="O340" s="51"/>
      <c r="P340" s="13"/>
      <c r="Q340" s="13"/>
      <c r="R340" s="2"/>
      <c r="S340" s="12"/>
      <c r="T340" s="12"/>
      <c r="U340" s="6"/>
      <c r="V340" s="6"/>
      <c r="W340" s="45"/>
      <c r="X340" s="45"/>
      <c r="Y340" s="45"/>
      <c r="Z340" s="9"/>
      <c r="AA340" s="46"/>
      <c r="AB340" s="12"/>
      <c r="AC340" s="12"/>
      <c r="AD340" s="12"/>
      <c r="AE340" s="12"/>
      <c r="AF340" s="12"/>
      <c r="AG340" s="12"/>
      <c r="AJ340" s="92"/>
      <c r="AK340" s="46"/>
      <c r="AL340" s="46"/>
      <c r="AM340" s="46"/>
      <c r="AN340" s="46"/>
      <c r="AO340" s="13"/>
      <c r="AP340" s="13"/>
      <c r="AQ340" s="13"/>
      <c r="AR340" s="13"/>
      <c r="AS340" s="13"/>
      <c r="AT340" s="13"/>
      <c r="AX340" s="46"/>
      <c r="AY340" s="46"/>
      <c r="AZ340" s="46"/>
      <c r="BA340" s="46"/>
      <c r="BB340" s="13"/>
      <c r="BC340" s="13"/>
      <c r="BD340" s="13"/>
      <c r="BE340" s="13"/>
      <c r="BF340" s="13"/>
      <c r="BG340" s="13"/>
      <c r="BN340" s="13"/>
      <c r="BR340" s="51"/>
    </row>
    <row r="341" spans="2:70" hidden="1" outlineLevel="1" x14ac:dyDescent="0.2">
      <c r="B341" s="2"/>
      <c r="C341" s="3"/>
      <c r="D341" s="3"/>
      <c r="I341" s="5"/>
      <c r="J341" s="6"/>
      <c r="K341" s="7"/>
      <c r="L341" s="7"/>
      <c r="M341" s="7"/>
      <c r="N341" s="7"/>
      <c r="O341" s="51"/>
      <c r="P341" s="13"/>
      <c r="Q341" s="13"/>
      <c r="R341" s="2"/>
      <c r="S341" s="12"/>
      <c r="T341" s="12"/>
      <c r="U341" s="6"/>
      <c r="V341" s="6"/>
      <c r="W341" s="45"/>
      <c r="X341" s="45"/>
      <c r="Y341" s="45"/>
      <c r="Z341" s="9"/>
      <c r="AA341" s="46"/>
      <c r="AB341" s="12"/>
      <c r="AC341" s="12"/>
      <c r="AD341" s="12"/>
      <c r="AE341" s="12"/>
      <c r="AF341" s="12"/>
      <c r="AG341" s="12"/>
      <c r="AJ341" s="92"/>
      <c r="AK341" s="46"/>
      <c r="AL341" s="46"/>
      <c r="AM341" s="46"/>
      <c r="AN341" s="46"/>
      <c r="AO341" s="13"/>
      <c r="AP341" s="13"/>
      <c r="AQ341" s="13"/>
      <c r="AR341" s="13"/>
      <c r="AS341" s="13"/>
      <c r="AT341" s="13"/>
      <c r="AX341" s="46"/>
      <c r="AY341" s="46"/>
      <c r="AZ341" s="46"/>
      <c r="BA341" s="46"/>
      <c r="BB341" s="13"/>
      <c r="BC341" s="13"/>
      <c r="BD341" s="13"/>
      <c r="BE341" s="13"/>
      <c r="BF341" s="13"/>
      <c r="BG341" s="13"/>
      <c r="BN341" s="13"/>
      <c r="BR341" s="51"/>
    </row>
    <row r="342" spans="2:70" hidden="1" outlineLevel="1" x14ac:dyDescent="0.2">
      <c r="B342" s="2"/>
      <c r="C342" s="3"/>
      <c r="D342" s="3"/>
      <c r="I342" s="5"/>
      <c r="J342" s="6"/>
      <c r="K342" s="7"/>
      <c r="L342" s="7"/>
      <c r="M342" s="7"/>
      <c r="N342" s="7"/>
      <c r="O342" s="51"/>
      <c r="P342" s="13"/>
      <c r="Q342" s="13"/>
      <c r="R342" s="2"/>
      <c r="S342" s="12"/>
      <c r="T342" s="12"/>
      <c r="U342" s="6"/>
      <c r="V342" s="6"/>
      <c r="W342" s="45"/>
      <c r="X342" s="45"/>
      <c r="Y342" s="45"/>
      <c r="Z342" s="9"/>
      <c r="AA342" s="46"/>
      <c r="AB342" s="12"/>
      <c r="AC342" s="12"/>
      <c r="AD342" s="12"/>
      <c r="AE342" s="12"/>
      <c r="AF342" s="12"/>
      <c r="AG342" s="12"/>
      <c r="AJ342" s="92"/>
      <c r="AK342" s="46"/>
      <c r="AL342" s="46"/>
      <c r="AM342" s="46"/>
      <c r="AN342" s="46"/>
      <c r="AO342" s="13"/>
      <c r="AP342" s="13"/>
      <c r="AQ342" s="13"/>
      <c r="AR342" s="13"/>
      <c r="AS342" s="13"/>
      <c r="AT342" s="13"/>
      <c r="AX342" s="46"/>
      <c r="AY342" s="46"/>
      <c r="AZ342" s="46"/>
      <c r="BA342" s="46"/>
      <c r="BB342" s="13"/>
      <c r="BC342" s="13"/>
      <c r="BD342" s="13"/>
      <c r="BE342" s="13"/>
      <c r="BF342" s="13"/>
      <c r="BG342" s="13"/>
      <c r="BN342" s="13"/>
      <c r="BR342" s="51"/>
    </row>
    <row r="343" spans="2:70" hidden="1" outlineLevel="1" x14ac:dyDescent="0.2">
      <c r="B343" s="2"/>
      <c r="C343" s="3"/>
      <c r="D343" s="3"/>
      <c r="I343" s="5"/>
      <c r="J343" s="6"/>
      <c r="K343" s="7"/>
      <c r="L343" s="7"/>
      <c r="M343" s="7"/>
      <c r="N343" s="7"/>
      <c r="O343" s="51"/>
      <c r="P343" s="13"/>
      <c r="Q343" s="13"/>
      <c r="R343" s="2"/>
      <c r="S343" s="12"/>
      <c r="T343" s="12"/>
      <c r="U343" s="6"/>
      <c r="V343" s="6"/>
      <c r="W343" s="45"/>
      <c r="X343" s="45"/>
      <c r="Y343" s="45"/>
      <c r="Z343" s="9"/>
      <c r="AA343" s="46"/>
      <c r="AB343" s="12"/>
      <c r="AC343" s="12"/>
      <c r="AD343" s="12"/>
      <c r="AE343" s="12"/>
      <c r="AF343" s="12"/>
      <c r="AG343" s="12"/>
      <c r="AJ343" s="92"/>
      <c r="AK343" s="46"/>
      <c r="AL343" s="46"/>
      <c r="AM343" s="46"/>
      <c r="AN343" s="46"/>
      <c r="AO343" s="13"/>
      <c r="AP343" s="13"/>
      <c r="AQ343" s="13"/>
      <c r="AR343" s="13"/>
      <c r="AS343" s="13"/>
      <c r="AT343" s="13"/>
      <c r="AX343" s="46"/>
      <c r="AY343" s="46"/>
      <c r="AZ343" s="46"/>
      <c r="BA343" s="46"/>
      <c r="BB343" s="13"/>
      <c r="BC343" s="13"/>
      <c r="BD343" s="13"/>
      <c r="BE343" s="13"/>
      <c r="BF343" s="13"/>
      <c r="BG343" s="13"/>
      <c r="BN343" s="13"/>
      <c r="BR343" s="51"/>
    </row>
    <row r="344" spans="2:70" hidden="1" outlineLevel="1" x14ac:dyDescent="0.2">
      <c r="B344" s="2"/>
      <c r="C344" s="3"/>
      <c r="D344" s="3"/>
      <c r="I344" s="5"/>
      <c r="J344" s="6"/>
      <c r="K344" s="7"/>
      <c r="L344" s="7"/>
      <c r="M344" s="7"/>
      <c r="N344" s="7"/>
      <c r="O344" s="51"/>
      <c r="P344" s="13"/>
      <c r="Q344" s="13"/>
      <c r="R344" s="2"/>
      <c r="S344" s="12"/>
      <c r="T344" s="12"/>
      <c r="U344" s="6"/>
      <c r="V344" s="6"/>
      <c r="W344" s="45"/>
      <c r="X344" s="45"/>
      <c r="Y344" s="45"/>
      <c r="Z344" s="9"/>
      <c r="AA344" s="46"/>
      <c r="AB344" s="12"/>
      <c r="AC344" s="12"/>
      <c r="AD344" s="12"/>
      <c r="AE344" s="12"/>
      <c r="AF344" s="12"/>
      <c r="AG344" s="12"/>
      <c r="AJ344" s="92"/>
      <c r="AK344" s="46"/>
      <c r="AL344" s="46"/>
      <c r="AM344" s="46"/>
      <c r="AN344" s="46"/>
      <c r="AO344" s="13"/>
      <c r="AP344" s="13"/>
      <c r="AQ344" s="13"/>
      <c r="AR344" s="13"/>
      <c r="AS344" s="13"/>
      <c r="AT344" s="13"/>
      <c r="AX344" s="46"/>
      <c r="AY344" s="46"/>
      <c r="AZ344" s="46"/>
      <c r="BA344" s="46"/>
      <c r="BB344" s="13"/>
      <c r="BC344" s="13"/>
      <c r="BD344" s="13"/>
      <c r="BE344" s="13"/>
      <c r="BF344" s="13"/>
      <c r="BG344" s="13"/>
      <c r="BN344" s="13"/>
      <c r="BR344" s="51"/>
    </row>
    <row r="345" spans="2:70" hidden="1" outlineLevel="1" x14ac:dyDescent="0.2">
      <c r="B345" s="2"/>
      <c r="C345" s="3"/>
      <c r="D345" s="3"/>
      <c r="I345" s="5"/>
      <c r="J345" s="6"/>
      <c r="K345" s="7"/>
      <c r="L345" s="7"/>
      <c r="M345" s="7"/>
      <c r="N345" s="7"/>
      <c r="O345" s="51"/>
      <c r="P345" s="13"/>
      <c r="Q345" s="13"/>
      <c r="R345" s="2"/>
      <c r="S345" s="12"/>
      <c r="T345" s="12"/>
      <c r="U345" s="6"/>
      <c r="V345" s="6"/>
      <c r="W345" s="45"/>
      <c r="X345" s="45"/>
      <c r="Y345" s="45"/>
      <c r="Z345" s="9"/>
      <c r="AA345" s="46"/>
      <c r="AB345" s="12"/>
      <c r="AC345" s="12"/>
      <c r="AD345" s="12"/>
      <c r="AE345" s="12"/>
      <c r="AF345" s="12"/>
      <c r="AG345" s="12"/>
      <c r="AJ345" s="92"/>
      <c r="AK345" s="46"/>
      <c r="AL345" s="46"/>
      <c r="AM345" s="46"/>
      <c r="AN345" s="46"/>
      <c r="AO345" s="13"/>
      <c r="AP345" s="13"/>
      <c r="AQ345" s="13"/>
      <c r="AR345" s="13"/>
      <c r="AS345" s="13"/>
      <c r="AT345" s="13"/>
      <c r="AX345" s="46"/>
      <c r="AY345" s="46"/>
      <c r="AZ345" s="46"/>
      <c r="BA345" s="46"/>
      <c r="BB345" s="13"/>
      <c r="BC345" s="13"/>
      <c r="BD345" s="13"/>
      <c r="BE345" s="13"/>
      <c r="BF345" s="13"/>
      <c r="BG345" s="13"/>
      <c r="BN345" s="13"/>
      <c r="BR345" s="51"/>
    </row>
    <row r="346" spans="2:70" hidden="1" outlineLevel="1" x14ac:dyDescent="0.2">
      <c r="B346" s="2"/>
      <c r="C346" s="3"/>
      <c r="D346" s="3"/>
      <c r="I346" s="5"/>
      <c r="J346" s="6"/>
      <c r="K346" s="7"/>
      <c r="L346" s="7"/>
      <c r="M346" s="7"/>
      <c r="N346" s="7"/>
      <c r="O346" s="51"/>
      <c r="P346" s="13"/>
      <c r="Q346" s="13"/>
      <c r="R346" s="2"/>
      <c r="S346" s="12"/>
      <c r="T346" s="12"/>
      <c r="U346" s="6"/>
      <c r="V346" s="6"/>
      <c r="W346" s="45"/>
      <c r="X346" s="45"/>
      <c r="Y346" s="45"/>
      <c r="Z346" s="9"/>
      <c r="AA346" s="46"/>
      <c r="AB346" s="12"/>
      <c r="AC346" s="12"/>
      <c r="AD346" s="12"/>
      <c r="AE346" s="12"/>
      <c r="AF346" s="12"/>
      <c r="AG346" s="12"/>
      <c r="AJ346" s="92"/>
      <c r="AK346" s="46"/>
      <c r="AL346" s="46"/>
      <c r="AM346" s="46"/>
      <c r="AN346" s="46"/>
      <c r="AO346" s="13"/>
      <c r="AP346" s="13"/>
      <c r="AQ346" s="13"/>
      <c r="AR346" s="13"/>
      <c r="AS346" s="13"/>
      <c r="AT346" s="13"/>
      <c r="AX346" s="46"/>
      <c r="AY346" s="46"/>
      <c r="AZ346" s="46"/>
      <c r="BA346" s="46"/>
      <c r="BB346" s="13"/>
      <c r="BC346" s="13"/>
      <c r="BD346" s="13"/>
      <c r="BE346" s="13"/>
      <c r="BF346" s="13"/>
      <c r="BG346" s="13"/>
      <c r="BN346" s="13"/>
      <c r="BR346" s="51"/>
    </row>
    <row r="347" spans="2:70" hidden="1" outlineLevel="1" x14ac:dyDescent="0.2">
      <c r="B347" s="2"/>
      <c r="C347" s="3"/>
      <c r="D347" s="3"/>
      <c r="I347" s="5"/>
      <c r="J347" s="6"/>
      <c r="K347" s="7"/>
      <c r="L347" s="7"/>
      <c r="M347" s="7"/>
      <c r="N347" s="7"/>
      <c r="O347" s="51"/>
      <c r="P347" s="13"/>
      <c r="Q347" s="13"/>
      <c r="R347" s="2"/>
      <c r="S347" s="12"/>
      <c r="T347" s="12"/>
      <c r="U347" s="6"/>
      <c r="V347" s="6"/>
      <c r="W347" s="45"/>
      <c r="X347" s="45"/>
      <c r="Y347" s="45"/>
      <c r="Z347" s="9"/>
      <c r="AA347" s="46"/>
      <c r="AB347" s="12"/>
      <c r="AC347" s="12"/>
      <c r="AD347" s="12"/>
      <c r="AE347" s="12"/>
      <c r="AF347" s="12"/>
      <c r="AG347" s="12"/>
      <c r="AJ347" s="92"/>
      <c r="AK347" s="46"/>
      <c r="AL347" s="46"/>
      <c r="AM347" s="46"/>
      <c r="AN347" s="46"/>
      <c r="AO347" s="13"/>
      <c r="AP347" s="13"/>
      <c r="AQ347" s="13"/>
      <c r="AR347" s="13"/>
      <c r="AS347" s="13"/>
      <c r="AT347" s="13"/>
      <c r="AX347" s="46"/>
      <c r="AY347" s="46"/>
      <c r="AZ347" s="46"/>
      <c r="BA347" s="46"/>
      <c r="BB347" s="13"/>
      <c r="BC347" s="13"/>
      <c r="BD347" s="13"/>
      <c r="BE347" s="13"/>
      <c r="BF347" s="13"/>
      <c r="BG347" s="13"/>
      <c r="BN347" s="13"/>
      <c r="BR347" s="51"/>
    </row>
    <row r="348" spans="2:70" hidden="1" outlineLevel="1" x14ac:dyDescent="0.2">
      <c r="B348" s="2"/>
      <c r="C348" s="3"/>
      <c r="D348" s="3"/>
      <c r="I348" s="5"/>
      <c r="J348" s="6"/>
      <c r="K348" s="7"/>
      <c r="L348" s="7"/>
      <c r="M348" s="7"/>
      <c r="N348" s="7"/>
      <c r="O348" s="51"/>
      <c r="P348" s="13"/>
      <c r="Q348" s="13"/>
      <c r="R348" s="2"/>
      <c r="S348" s="12"/>
      <c r="T348" s="12"/>
      <c r="U348" s="6"/>
      <c r="V348" s="6"/>
      <c r="W348" s="45"/>
      <c r="X348" s="45"/>
      <c r="Y348" s="45"/>
      <c r="Z348" s="9"/>
      <c r="AA348" s="46"/>
      <c r="AB348" s="12"/>
      <c r="AC348" s="12"/>
      <c r="AD348" s="12"/>
      <c r="AE348" s="12"/>
      <c r="AF348" s="12"/>
      <c r="AG348" s="12"/>
      <c r="AJ348" s="92"/>
      <c r="AK348" s="46"/>
      <c r="AL348" s="46"/>
      <c r="AM348" s="46"/>
      <c r="AN348" s="46"/>
      <c r="AO348" s="13"/>
      <c r="AP348" s="13"/>
      <c r="AQ348" s="13"/>
      <c r="AR348" s="13"/>
      <c r="AS348" s="13"/>
      <c r="AT348" s="13"/>
      <c r="AX348" s="46"/>
      <c r="AY348" s="46"/>
      <c r="AZ348" s="46"/>
      <c r="BA348" s="46"/>
      <c r="BB348" s="13"/>
      <c r="BC348" s="13"/>
      <c r="BD348" s="13"/>
      <c r="BE348" s="13"/>
      <c r="BF348" s="13"/>
      <c r="BG348" s="13"/>
      <c r="BN348" s="13"/>
      <c r="BR348" s="51"/>
    </row>
    <row r="349" spans="2:70" hidden="1" outlineLevel="1" x14ac:dyDescent="0.2">
      <c r="B349" s="2"/>
      <c r="C349" s="3"/>
      <c r="D349" s="3"/>
      <c r="I349" s="5"/>
      <c r="J349" s="6"/>
      <c r="K349" s="7"/>
      <c r="L349" s="7"/>
      <c r="M349" s="7"/>
      <c r="N349" s="7"/>
      <c r="O349" s="51"/>
      <c r="P349" s="13"/>
      <c r="Q349" s="13"/>
      <c r="R349" s="2"/>
      <c r="S349" s="12"/>
      <c r="T349" s="12"/>
      <c r="U349" s="6"/>
      <c r="V349" s="6"/>
      <c r="W349" s="45"/>
      <c r="X349" s="45"/>
      <c r="Y349" s="45"/>
      <c r="Z349" s="9"/>
      <c r="AA349" s="46"/>
      <c r="AB349" s="12"/>
      <c r="AC349" s="12"/>
      <c r="AD349" s="12"/>
      <c r="AE349" s="12"/>
      <c r="AF349" s="12"/>
      <c r="AG349" s="12"/>
      <c r="AJ349" s="92"/>
      <c r="AK349" s="46"/>
      <c r="AL349" s="46"/>
      <c r="AM349" s="46"/>
      <c r="AN349" s="46"/>
      <c r="AO349" s="13"/>
      <c r="AP349" s="13"/>
      <c r="AQ349" s="13"/>
      <c r="AR349" s="13"/>
      <c r="AS349" s="13"/>
      <c r="AT349" s="13"/>
      <c r="AX349" s="46"/>
      <c r="AY349" s="46"/>
      <c r="AZ349" s="46"/>
      <c r="BA349" s="46"/>
      <c r="BB349" s="13"/>
      <c r="BC349" s="13"/>
      <c r="BD349" s="13"/>
      <c r="BE349" s="13"/>
      <c r="BF349" s="13"/>
      <c r="BG349" s="13"/>
      <c r="BN349" s="13"/>
      <c r="BR349" s="51"/>
    </row>
    <row r="350" spans="2:70" hidden="1" outlineLevel="1" x14ac:dyDescent="0.2">
      <c r="B350" s="2"/>
      <c r="C350" s="3"/>
      <c r="D350" s="3"/>
      <c r="I350" s="5"/>
      <c r="J350" s="6"/>
      <c r="K350" s="7"/>
      <c r="L350" s="7"/>
      <c r="M350" s="7"/>
      <c r="N350" s="7"/>
      <c r="O350" s="51"/>
      <c r="P350" s="13"/>
      <c r="Q350" s="13"/>
      <c r="R350" s="2"/>
      <c r="S350" s="12"/>
      <c r="T350" s="12"/>
      <c r="U350" s="6"/>
      <c r="V350" s="6"/>
      <c r="W350" s="45"/>
      <c r="X350" s="45"/>
      <c r="Y350" s="45"/>
      <c r="Z350" s="9"/>
      <c r="AA350" s="46"/>
      <c r="AB350" s="12"/>
      <c r="AC350" s="12"/>
      <c r="AD350" s="12"/>
      <c r="AE350" s="12"/>
      <c r="AF350" s="12"/>
      <c r="AG350" s="12"/>
      <c r="AJ350" s="92"/>
      <c r="AK350" s="46"/>
      <c r="AL350" s="46"/>
      <c r="AM350" s="46"/>
      <c r="AN350" s="46"/>
      <c r="AO350" s="13"/>
      <c r="AP350" s="13"/>
      <c r="AQ350" s="13"/>
      <c r="AR350" s="13"/>
      <c r="AS350" s="13"/>
      <c r="AT350" s="13"/>
      <c r="AX350" s="46"/>
      <c r="AY350" s="46"/>
      <c r="AZ350" s="46"/>
      <c r="BA350" s="46"/>
      <c r="BB350" s="13"/>
      <c r="BC350" s="13"/>
      <c r="BD350" s="13"/>
      <c r="BE350" s="13"/>
      <c r="BF350" s="13"/>
      <c r="BG350" s="13"/>
      <c r="BN350" s="13"/>
      <c r="BR350" s="51"/>
    </row>
    <row r="351" spans="2:70" hidden="1" outlineLevel="1" x14ac:dyDescent="0.2">
      <c r="B351" s="2"/>
      <c r="C351" s="3"/>
      <c r="D351" s="3"/>
      <c r="I351" s="5"/>
      <c r="J351" s="6"/>
      <c r="K351" s="7"/>
      <c r="L351" s="7"/>
      <c r="M351" s="7"/>
      <c r="N351" s="7"/>
      <c r="O351" s="51"/>
      <c r="P351" s="13"/>
      <c r="Q351" s="13"/>
      <c r="R351" s="2"/>
      <c r="S351" s="12"/>
      <c r="T351" s="12"/>
      <c r="U351" s="6"/>
      <c r="V351" s="6"/>
      <c r="W351" s="45"/>
      <c r="X351" s="45"/>
      <c r="Y351" s="45"/>
      <c r="Z351" s="9"/>
      <c r="AA351" s="46"/>
      <c r="AB351" s="12"/>
      <c r="AC351" s="12"/>
      <c r="AD351" s="12"/>
      <c r="AE351" s="12"/>
      <c r="AF351" s="12"/>
      <c r="AG351" s="12"/>
      <c r="AJ351" s="92"/>
      <c r="AK351" s="46"/>
      <c r="AL351" s="46"/>
      <c r="AM351" s="46"/>
      <c r="AN351" s="46"/>
      <c r="AO351" s="13"/>
      <c r="AP351" s="13"/>
      <c r="AQ351" s="13"/>
      <c r="AR351" s="13"/>
      <c r="AS351" s="13"/>
      <c r="AT351" s="13"/>
      <c r="AX351" s="46"/>
      <c r="AY351" s="46"/>
      <c r="AZ351" s="46"/>
      <c r="BA351" s="46"/>
      <c r="BB351" s="13"/>
      <c r="BC351" s="13"/>
      <c r="BD351" s="13"/>
      <c r="BE351" s="13"/>
      <c r="BF351" s="13"/>
      <c r="BG351" s="13"/>
      <c r="BN351" s="13"/>
      <c r="BR351" s="51"/>
    </row>
    <row r="352" spans="2:70" hidden="1" outlineLevel="1" x14ac:dyDescent="0.2">
      <c r="B352" s="2"/>
      <c r="C352" s="3"/>
      <c r="D352" s="3"/>
      <c r="I352" s="5"/>
      <c r="J352" s="6"/>
      <c r="K352" s="7"/>
      <c r="L352" s="7"/>
      <c r="M352" s="7"/>
      <c r="N352" s="7"/>
      <c r="O352" s="51"/>
      <c r="P352" s="13"/>
      <c r="Q352" s="13"/>
      <c r="R352" s="2"/>
      <c r="S352" s="12"/>
      <c r="T352" s="12"/>
      <c r="U352" s="6"/>
      <c r="V352" s="6"/>
      <c r="W352" s="45"/>
      <c r="X352" s="45"/>
      <c r="Y352" s="45"/>
      <c r="Z352" s="9"/>
      <c r="AA352" s="46"/>
      <c r="AB352" s="12"/>
      <c r="AC352" s="12"/>
      <c r="AD352" s="12"/>
      <c r="AE352" s="12"/>
      <c r="AF352" s="12"/>
      <c r="AG352" s="12"/>
      <c r="AJ352" s="92"/>
      <c r="AK352" s="46"/>
      <c r="AL352" s="46"/>
      <c r="AM352" s="46"/>
      <c r="AN352" s="46"/>
      <c r="AO352" s="13"/>
      <c r="AP352" s="13"/>
      <c r="AQ352" s="13"/>
      <c r="AR352" s="13"/>
      <c r="AS352" s="13"/>
      <c r="AT352" s="13"/>
      <c r="AX352" s="46"/>
      <c r="AY352" s="46"/>
      <c r="AZ352" s="46"/>
      <c r="BA352" s="46"/>
      <c r="BB352" s="13"/>
      <c r="BC352" s="13"/>
      <c r="BD352" s="13"/>
      <c r="BE352" s="13"/>
      <c r="BF352" s="13"/>
      <c r="BG352" s="13"/>
      <c r="BN352" s="13"/>
      <c r="BR352" s="51"/>
    </row>
    <row r="353" spans="2:70" hidden="1" outlineLevel="1" x14ac:dyDescent="0.2">
      <c r="B353" s="2"/>
      <c r="C353" s="3"/>
      <c r="D353" s="3"/>
      <c r="I353" s="5"/>
      <c r="J353" s="6"/>
      <c r="K353" s="7"/>
      <c r="L353" s="7"/>
      <c r="M353" s="7"/>
      <c r="N353" s="7"/>
      <c r="O353" s="51"/>
      <c r="P353" s="13"/>
      <c r="Q353" s="13"/>
      <c r="R353" s="2"/>
      <c r="S353" s="12"/>
      <c r="T353" s="12"/>
      <c r="U353" s="6"/>
      <c r="V353" s="6"/>
      <c r="W353" s="45"/>
      <c r="X353" s="45"/>
      <c r="Y353" s="45"/>
      <c r="Z353" s="9"/>
      <c r="AA353" s="46"/>
      <c r="AB353" s="12"/>
      <c r="AC353" s="12"/>
      <c r="AD353" s="12"/>
      <c r="AE353" s="12"/>
      <c r="AF353" s="12"/>
      <c r="AG353" s="12"/>
      <c r="AJ353" s="92"/>
      <c r="AK353" s="46"/>
      <c r="AL353" s="46"/>
      <c r="AM353" s="46"/>
      <c r="AN353" s="46"/>
      <c r="AO353" s="13"/>
      <c r="AP353" s="13"/>
      <c r="AQ353" s="13"/>
      <c r="AR353" s="13"/>
      <c r="AS353" s="13"/>
      <c r="AT353" s="13"/>
      <c r="AX353" s="46"/>
      <c r="AY353" s="46"/>
      <c r="AZ353" s="46"/>
      <c r="BA353" s="46"/>
      <c r="BB353" s="13"/>
      <c r="BC353" s="13"/>
      <c r="BD353" s="13"/>
      <c r="BE353" s="13"/>
      <c r="BF353" s="13"/>
      <c r="BG353" s="13"/>
      <c r="BN353" s="13"/>
      <c r="BR353" s="51"/>
    </row>
    <row r="354" spans="2:70" hidden="1" outlineLevel="1" x14ac:dyDescent="0.2">
      <c r="B354" s="2"/>
      <c r="C354" s="3"/>
      <c r="D354" s="3"/>
      <c r="I354" s="5"/>
      <c r="J354" s="6"/>
      <c r="K354" s="7"/>
      <c r="L354" s="7"/>
      <c r="M354" s="7"/>
      <c r="N354" s="7"/>
      <c r="O354" s="51"/>
      <c r="P354" s="13"/>
      <c r="Q354" s="13"/>
      <c r="R354" s="2"/>
      <c r="S354" s="12"/>
      <c r="T354" s="12"/>
      <c r="U354" s="6"/>
      <c r="V354" s="6"/>
      <c r="W354" s="45"/>
      <c r="X354" s="45"/>
      <c r="Y354" s="45"/>
      <c r="Z354" s="9"/>
      <c r="AA354" s="46"/>
      <c r="AB354" s="12"/>
      <c r="AC354" s="12"/>
      <c r="AD354" s="12"/>
      <c r="AE354" s="12"/>
      <c r="AF354" s="12"/>
      <c r="AG354" s="12"/>
      <c r="AJ354" s="92"/>
      <c r="AK354" s="46"/>
      <c r="AL354" s="46"/>
      <c r="AM354" s="46"/>
      <c r="AN354" s="46"/>
      <c r="AO354" s="13"/>
      <c r="AP354" s="13"/>
      <c r="AQ354" s="13"/>
      <c r="AR354" s="13"/>
      <c r="AS354" s="13"/>
      <c r="AT354" s="13"/>
      <c r="AX354" s="46"/>
      <c r="AY354" s="46"/>
      <c r="AZ354" s="46"/>
      <c r="BA354" s="46"/>
      <c r="BB354" s="13"/>
      <c r="BC354" s="13"/>
      <c r="BD354" s="13"/>
      <c r="BE354" s="13"/>
      <c r="BF354" s="13"/>
      <c r="BG354" s="13"/>
      <c r="BN354" s="13"/>
      <c r="BR354" s="51"/>
    </row>
    <row r="355" spans="2:70" hidden="1" outlineLevel="1" x14ac:dyDescent="0.2">
      <c r="B355" s="2"/>
      <c r="C355" s="3"/>
      <c r="D355" s="3"/>
      <c r="I355" s="5"/>
      <c r="J355" s="6"/>
      <c r="K355" s="7"/>
      <c r="L355" s="7"/>
      <c r="M355" s="7"/>
      <c r="N355" s="7"/>
      <c r="O355" s="51"/>
      <c r="P355" s="13"/>
      <c r="Q355" s="13"/>
      <c r="R355" s="2"/>
      <c r="S355" s="12"/>
      <c r="T355" s="12"/>
      <c r="U355" s="6"/>
      <c r="V355" s="6"/>
      <c r="W355" s="45"/>
      <c r="X355" s="45"/>
      <c r="Y355" s="45"/>
      <c r="Z355" s="9"/>
      <c r="AA355" s="46"/>
      <c r="AB355" s="12"/>
      <c r="AC355" s="12"/>
      <c r="AD355" s="12"/>
      <c r="AE355" s="12"/>
      <c r="AF355" s="12"/>
      <c r="AG355" s="12"/>
      <c r="AJ355" s="92"/>
      <c r="AK355" s="46"/>
      <c r="AL355" s="46"/>
      <c r="AM355" s="46"/>
      <c r="AN355" s="46"/>
      <c r="AO355" s="13"/>
      <c r="AP355" s="13"/>
      <c r="AQ355" s="13"/>
      <c r="AR355" s="13"/>
      <c r="AS355" s="13"/>
      <c r="AT355" s="13"/>
      <c r="AX355" s="46"/>
      <c r="AY355" s="46"/>
      <c r="AZ355" s="46"/>
      <c r="BA355" s="46"/>
      <c r="BB355" s="13"/>
      <c r="BC355" s="13"/>
      <c r="BD355" s="13"/>
      <c r="BE355" s="13"/>
      <c r="BF355" s="13"/>
      <c r="BG355" s="13"/>
      <c r="BN355" s="13"/>
      <c r="BR355" s="51"/>
    </row>
    <row r="356" spans="2:70" hidden="1" outlineLevel="1" x14ac:dyDescent="0.2">
      <c r="B356" s="2"/>
      <c r="C356" s="3"/>
      <c r="D356" s="3"/>
      <c r="I356" s="5"/>
      <c r="J356" s="6"/>
      <c r="K356" s="7"/>
      <c r="L356" s="7"/>
      <c r="M356" s="7"/>
      <c r="N356" s="7"/>
      <c r="O356" s="51"/>
      <c r="P356" s="13"/>
      <c r="Q356" s="13"/>
      <c r="R356" s="2"/>
      <c r="S356" s="12"/>
      <c r="T356" s="12"/>
      <c r="U356" s="6"/>
      <c r="V356" s="6"/>
      <c r="W356" s="45"/>
      <c r="X356" s="45"/>
      <c r="Y356" s="45"/>
      <c r="Z356" s="9"/>
      <c r="AA356" s="46"/>
      <c r="AB356" s="12"/>
      <c r="AC356" s="12"/>
      <c r="AD356" s="12"/>
      <c r="AE356" s="12"/>
      <c r="AF356" s="12"/>
      <c r="AG356" s="12"/>
      <c r="AJ356" s="92"/>
      <c r="AK356" s="46"/>
      <c r="AL356" s="46"/>
      <c r="AM356" s="46"/>
      <c r="AN356" s="46"/>
      <c r="AO356" s="13"/>
      <c r="AP356" s="13"/>
      <c r="AQ356" s="13"/>
      <c r="AR356" s="13"/>
      <c r="AS356" s="13"/>
      <c r="AT356" s="13"/>
      <c r="AX356" s="46"/>
      <c r="AY356" s="46"/>
      <c r="AZ356" s="46"/>
      <c r="BA356" s="46"/>
      <c r="BB356" s="13"/>
      <c r="BC356" s="13"/>
      <c r="BD356" s="13"/>
      <c r="BE356" s="13"/>
      <c r="BF356" s="13"/>
      <c r="BG356" s="13"/>
      <c r="BN356" s="13"/>
      <c r="BR356" s="51"/>
    </row>
    <row r="357" spans="2:70" hidden="1" outlineLevel="1" x14ac:dyDescent="0.2">
      <c r="B357" s="2"/>
      <c r="C357" s="3"/>
      <c r="D357" s="3"/>
      <c r="I357" s="5"/>
      <c r="J357" s="6"/>
      <c r="K357" s="7"/>
      <c r="L357" s="7"/>
      <c r="M357" s="7"/>
      <c r="N357" s="7"/>
      <c r="O357" s="51"/>
      <c r="P357" s="13"/>
      <c r="Q357" s="13"/>
      <c r="R357" s="2"/>
      <c r="S357" s="12"/>
      <c r="T357" s="12"/>
      <c r="U357" s="6"/>
      <c r="V357" s="6"/>
      <c r="W357" s="45"/>
      <c r="X357" s="45"/>
      <c r="Y357" s="45"/>
      <c r="Z357" s="9"/>
      <c r="AA357" s="46"/>
      <c r="AB357" s="12"/>
      <c r="AC357" s="12"/>
      <c r="AD357" s="12"/>
      <c r="AE357" s="12"/>
      <c r="AF357" s="12"/>
      <c r="AG357" s="12"/>
      <c r="AJ357" s="92"/>
      <c r="AK357" s="46"/>
      <c r="AL357" s="46"/>
      <c r="AM357" s="46"/>
      <c r="AN357" s="46"/>
      <c r="AO357" s="13"/>
      <c r="AP357" s="13"/>
      <c r="AQ357" s="13"/>
      <c r="AR357" s="13"/>
      <c r="AS357" s="13"/>
      <c r="AT357" s="13"/>
      <c r="AX357" s="46"/>
      <c r="AY357" s="46"/>
      <c r="AZ357" s="46"/>
      <c r="BA357" s="46"/>
      <c r="BB357" s="13"/>
      <c r="BC357" s="13"/>
      <c r="BD357" s="13"/>
      <c r="BE357" s="13"/>
      <c r="BF357" s="13"/>
      <c r="BG357" s="13"/>
      <c r="BN357" s="13"/>
      <c r="BR357" s="51"/>
    </row>
    <row r="358" spans="2:70" hidden="1" outlineLevel="1" x14ac:dyDescent="0.2">
      <c r="B358" s="2"/>
      <c r="C358" s="3"/>
      <c r="D358" s="3"/>
      <c r="I358" s="5"/>
      <c r="J358" s="6"/>
      <c r="K358" s="7"/>
      <c r="L358" s="7"/>
      <c r="M358" s="7"/>
      <c r="N358" s="7"/>
      <c r="O358" s="51"/>
      <c r="P358" s="13"/>
      <c r="Q358" s="13"/>
      <c r="R358" s="2"/>
      <c r="S358" s="12"/>
      <c r="T358" s="12"/>
      <c r="U358" s="6"/>
      <c r="V358" s="6"/>
      <c r="W358" s="45"/>
      <c r="X358" s="45"/>
      <c r="Y358" s="45"/>
      <c r="Z358" s="9"/>
      <c r="AA358" s="46"/>
      <c r="AB358" s="12"/>
      <c r="AC358" s="12"/>
      <c r="AD358" s="12"/>
      <c r="AE358" s="12"/>
      <c r="AF358" s="12"/>
      <c r="AG358" s="12"/>
      <c r="AJ358" s="92"/>
      <c r="AK358" s="46"/>
      <c r="AL358" s="46"/>
      <c r="AM358" s="46"/>
      <c r="AN358" s="46"/>
      <c r="AO358" s="13"/>
      <c r="AP358" s="13"/>
      <c r="AQ358" s="13"/>
      <c r="AR358" s="13"/>
      <c r="AS358" s="13"/>
      <c r="AT358" s="13"/>
      <c r="AX358" s="46"/>
      <c r="AY358" s="46"/>
      <c r="AZ358" s="46"/>
      <c r="BA358" s="46"/>
      <c r="BB358" s="13"/>
      <c r="BC358" s="13"/>
      <c r="BD358" s="13"/>
      <c r="BE358" s="13"/>
      <c r="BF358" s="13"/>
      <c r="BG358" s="13"/>
      <c r="BN358" s="13"/>
      <c r="BR358" s="51"/>
    </row>
    <row r="359" spans="2:70" hidden="1" outlineLevel="1" x14ac:dyDescent="0.2">
      <c r="B359" s="2"/>
      <c r="C359" s="3"/>
      <c r="D359" s="3"/>
      <c r="I359" s="5"/>
      <c r="J359" s="6"/>
      <c r="K359" s="7"/>
      <c r="L359" s="7"/>
      <c r="M359" s="7"/>
      <c r="N359" s="7"/>
      <c r="O359" s="51"/>
      <c r="P359" s="13"/>
      <c r="Q359" s="13"/>
      <c r="R359" s="2"/>
      <c r="S359" s="12"/>
      <c r="T359" s="12"/>
      <c r="U359" s="6"/>
      <c r="V359" s="6"/>
      <c r="W359" s="45"/>
      <c r="X359" s="45"/>
      <c r="Y359" s="45"/>
      <c r="Z359" s="9"/>
      <c r="AA359" s="46"/>
      <c r="AB359" s="12"/>
      <c r="AC359" s="12"/>
      <c r="AD359" s="12"/>
      <c r="AE359" s="12"/>
      <c r="AF359" s="12"/>
      <c r="AG359" s="12"/>
      <c r="AJ359" s="92"/>
      <c r="AK359" s="46"/>
      <c r="AL359" s="46"/>
      <c r="AM359" s="46"/>
      <c r="AN359" s="46"/>
      <c r="AO359" s="13"/>
      <c r="AP359" s="13"/>
      <c r="AQ359" s="13"/>
      <c r="AR359" s="13"/>
      <c r="AS359" s="13"/>
      <c r="AT359" s="13"/>
      <c r="AX359" s="46"/>
      <c r="AY359" s="46"/>
      <c r="AZ359" s="46"/>
      <c r="BA359" s="46"/>
      <c r="BB359" s="13"/>
      <c r="BC359" s="13"/>
      <c r="BD359" s="13"/>
      <c r="BE359" s="13"/>
      <c r="BF359" s="13"/>
      <c r="BG359" s="13"/>
      <c r="BN359" s="13"/>
      <c r="BR359" s="51"/>
    </row>
    <row r="360" spans="2:70" hidden="1" outlineLevel="1" x14ac:dyDescent="0.2">
      <c r="B360" s="2"/>
      <c r="C360" s="3"/>
      <c r="D360" s="3"/>
      <c r="I360" s="5"/>
      <c r="J360" s="6"/>
      <c r="K360" s="7"/>
      <c r="L360" s="7"/>
      <c r="M360" s="7"/>
      <c r="N360" s="7"/>
      <c r="O360" s="51"/>
      <c r="P360" s="13"/>
      <c r="Q360" s="13"/>
      <c r="R360" s="2"/>
      <c r="S360" s="12"/>
      <c r="T360" s="12"/>
      <c r="U360" s="6"/>
      <c r="V360" s="6"/>
      <c r="W360" s="45"/>
      <c r="X360" s="45"/>
      <c r="Y360" s="45"/>
      <c r="Z360" s="9"/>
      <c r="AA360" s="46"/>
      <c r="AB360" s="12"/>
      <c r="AC360" s="12"/>
      <c r="AD360" s="12"/>
      <c r="AE360" s="12"/>
      <c r="AF360" s="12"/>
      <c r="AG360" s="12"/>
      <c r="AJ360" s="92"/>
      <c r="AK360" s="46"/>
      <c r="AL360" s="46"/>
      <c r="AM360" s="46"/>
      <c r="AN360" s="46"/>
      <c r="AO360" s="13"/>
      <c r="AP360" s="13"/>
      <c r="AQ360" s="13"/>
      <c r="AR360" s="13"/>
      <c r="AS360" s="13"/>
      <c r="AT360" s="13"/>
      <c r="AX360" s="46"/>
      <c r="AY360" s="46"/>
      <c r="AZ360" s="46"/>
      <c r="BA360" s="46"/>
      <c r="BB360" s="13"/>
      <c r="BC360" s="13"/>
      <c r="BD360" s="13"/>
      <c r="BE360" s="13"/>
      <c r="BF360" s="13"/>
      <c r="BG360" s="13"/>
      <c r="BN360" s="13"/>
      <c r="BR360" s="51"/>
    </row>
    <row r="361" spans="2:70" hidden="1" outlineLevel="1" x14ac:dyDescent="0.2">
      <c r="B361" s="2"/>
      <c r="C361" s="3"/>
      <c r="D361" s="3"/>
      <c r="I361" s="5"/>
      <c r="J361" s="6"/>
      <c r="K361" s="7"/>
      <c r="L361" s="7"/>
      <c r="M361" s="7"/>
      <c r="N361" s="7"/>
      <c r="O361" s="51"/>
      <c r="P361" s="13"/>
      <c r="Q361" s="13"/>
      <c r="R361" s="2"/>
      <c r="S361" s="12"/>
      <c r="T361" s="12"/>
      <c r="U361" s="6"/>
      <c r="V361" s="6"/>
      <c r="W361" s="45"/>
      <c r="X361" s="45"/>
      <c r="Y361" s="45"/>
      <c r="Z361" s="9"/>
      <c r="AA361" s="46"/>
      <c r="AB361" s="12"/>
      <c r="AC361" s="12"/>
      <c r="AD361" s="12"/>
      <c r="AE361" s="12"/>
      <c r="AF361" s="12"/>
      <c r="AG361" s="12"/>
      <c r="AJ361" s="92"/>
      <c r="AK361" s="46"/>
      <c r="AL361" s="46"/>
      <c r="AM361" s="46"/>
      <c r="AN361" s="46"/>
      <c r="AO361" s="13"/>
      <c r="AP361" s="13"/>
      <c r="AQ361" s="13"/>
      <c r="AR361" s="13"/>
      <c r="AS361" s="13"/>
      <c r="AT361" s="13"/>
      <c r="AX361" s="46"/>
      <c r="AY361" s="46"/>
      <c r="AZ361" s="46"/>
      <c r="BA361" s="46"/>
      <c r="BB361" s="13"/>
      <c r="BC361" s="13"/>
      <c r="BD361" s="13"/>
      <c r="BE361" s="13"/>
      <c r="BF361" s="13"/>
      <c r="BG361" s="13"/>
      <c r="BN361" s="13"/>
      <c r="BR361" s="51"/>
    </row>
    <row r="362" spans="2:70" hidden="1" outlineLevel="1" x14ac:dyDescent="0.2">
      <c r="B362" s="2"/>
      <c r="C362" s="3"/>
      <c r="D362" s="3"/>
      <c r="I362" s="5"/>
      <c r="J362" s="6"/>
      <c r="K362" s="7"/>
      <c r="L362" s="7"/>
      <c r="M362" s="7"/>
      <c r="N362" s="7"/>
      <c r="O362" s="51"/>
      <c r="P362" s="13"/>
      <c r="Q362" s="13"/>
      <c r="R362" s="2"/>
      <c r="S362" s="12"/>
      <c r="T362" s="12"/>
      <c r="U362" s="6"/>
      <c r="V362" s="6"/>
      <c r="W362" s="45"/>
      <c r="X362" s="45"/>
      <c r="Y362" s="45"/>
      <c r="Z362" s="9"/>
      <c r="AA362" s="46"/>
      <c r="AB362" s="12"/>
      <c r="AC362" s="12"/>
      <c r="AD362" s="12"/>
      <c r="AE362" s="12"/>
      <c r="AF362" s="12"/>
      <c r="AG362" s="12"/>
      <c r="AJ362" s="92"/>
      <c r="AK362" s="46"/>
      <c r="AL362" s="46"/>
      <c r="AM362" s="46"/>
      <c r="AN362" s="46"/>
      <c r="AO362" s="13"/>
      <c r="AP362" s="13"/>
      <c r="AQ362" s="13"/>
      <c r="AR362" s="13"/>
      <c r="AS362" s="13"/>
      <c r="AT362" s="13"/>
      <c r="AX362" s="46"/>
      <c r="AY362" s="46"/>
      <c r="AZ362" s="46"/>
      <c r="BA362" s="46"/>
      <c r="BB362" s="13"/>
      <c r="BC362" s="13"/>
      <c r="BD362" s="13"/>
      <c r="BE362" s="13"/>
      <c r="BF362" s="13"/>
      <c r="BG362" s="13"/>
      <c r="BN362" s="13"/>
      <c r="BR362" s="51"/>
    </row>
    <row r="363" spans="2:70" hidden="1" outlineLevel="1" x14ac:dyDescent="0.2">
      <c r="B363" s="2"/>
      <c r="C363" s="3"/>
      <c r="D363" s="3"/>
      <c r="I363" s="5"/>
      <c r="J363" s="6"/>
      <c r="K363" s="7"/>
      <c r="L363" s="7"/>
      <c r="M363" s="7"/>
      <c r="N363" s="7"/>
      <c r="O363" s="51"/>
      <c r="P363" s="13"/>
      <c r="Q363" s="13"/>
      <c r="R363" s="2"/>
      <c r="S363" s="12"/>
      <c r="T363" s="12"/>
      <c r="U363" s="6"/>
      <c r="V363" s="6"/>
      <c r="W363" s="45"/>
      <c r="X363" s="45"/>
      <c r="Y363" s="45"/>
      <c r="Z363" s="9"/>
      <c r="AA363" s="46"/>
      <c r="AB363" s="12"/>
      <c r="AC363" s="12"/>
      <c r="AD363" s="12"/>
      <c r="AE363" s="12"/>
      <c r="AF363" s="12"/>
      <c r="AG363" s="12"/>
      <c r="AJ363" s="92"/>
      <c r="AK363" s="46"/>
      <c r="AL363" s="46"/>
      <c r="AM363" s="46"/>
      <c r="AN363" s="46"/>
      <c r="AO363" s="13"/>
      <c r="AP363" s="13"/>
      <c r="AQ363" s="13"/>
      <c r="AR363" s="13"/>
      <c r="AS363" s="13"/>
      <c r="AT363" s="13"/>
      <c r="AX363" s="46"/>
      <c r="AY363" s="46"/>
      <c r="AZ363" s="46"/>
      <c r="BA363" s="46"/>
      <c r="BB363" s="13"/>
      <c r="BC363" s="13"/>
      <c r="BD363" s="13"/>
      <c r="BE363" s="13"/>
      <c r="BF363" s="13"/>
      <c r="BG363" s="13"/>
      <c r="BN363" s="13"/>
      <c r="BR363" s="51"/>
    </row>
    <row r="364" spans="2:70" hidden="1" outlineLevel="1" x14ac:dyDescent="0.2">
      <c r="B364" s="2"/>
      <c r="C364" s="3"/>
      <c r="D364" s="3"/>
      <c r="I364" s="5"/>
      <c r="J364" s="6"/>
      <c r="K364" s="7"/>
      <c r="L364" s="7"/>
      <c r="M364" s="7"/>
      <c r="N364" s="7"/>
      <c r="O364" s="51"/>
      <c r="P364" s="13"/>
      <c r="Q364" s="13"/>
      <c r="R364" s="2"/>
      <c r="S364" s="12"/>
      <c r="T364" s="12"/>
      <c r="U364" s="6"/>
      <c r="V364" s="6"/>
      <c r="W364" s="45"/>
      <c r="X364" s="45"/>
      <c r="Y364" s="45"/>
      <c r="Z364" s="9"/>
      <c r="AA364" s="46"/>
      <c r="AB364" s="12"/>
      <c r="AC364" s="12"/>
      <c r="AD364" s="12"/>
      <c r="AE364" s="12"/>
      <c r="AF364" s="12"/>
      <c r="AG364" s="12"/>
      <c r="AJ364" s="92"/>
      <c r="AK364" s="46"/>
      <c r="AL364" s="46"/>
      <c r="AM364" s="46"/>
      <c r="AN364" s="46"/>
      <c r="AO364" s="13"/>
      <c r="AP364" s="13"/>
      <c r="AQ364" s="13"/>
      <c r="AR364" s="13"/>
      <c r="AS364" s="13"/>
      <c r="AT364" s="13"/>
      <c r="AX364" s="46"/>
      <c r="AY364" s="46"/>
      <c r="AZ364" s="46"/>
      <c r="BA364" s="46"/>
      <c r="BB364" s="13"/>
      <c r="BC364" s="13"/>
      <c r="BD364" s="13"/>
      <c r="BE364" s="13"/>
      <c r="BF364" s="13"/>
      <c r="BG364" s="13"/>
      <c r="BN364" s="13"/>
      <c r="BR364" s="51"/>
    </row>
    <row r="365" spans="2:70" hidden="1" outlineLevel="1" x14ac:dyDescent="0.2">
      <c r="B365" s="2"/>
      <c r="C365" s="3"/>
      <c r="D365" s="3"/>
      <c r="I365" s="5"/>
      <c r="J365" s="6"/>
      <c r="K365" s="7"/>
      <c r="L365" s="7"/>
      <c r="M365" s="7"/>
      <c r="N365" s="7"/>
      <c r="O365" s="51"/>
      <c r="P365" s="13"/>
      <c r="Q365" s="13"/>
      <c r="R365" s="2"/>
      <c r="S365" s="12"/>
      <c r="T365" s="12"/>
      <c r="U365" s="6"/>
      <c r="V365" s="6"/>
      <c r="W365" s="45"/>
      <c r="X365" s="45"/>
      <c r="Y365" s="45"/>
      <c r="Z365" s="9"/>
      <c r="AA365" s="46"/>
      <c r="AB365" s="12"/>
      <c r="AC365" s="12"/>
      <c r="AD365" s="12"/>
      <c r="AE365" s="12"/>
      <c r="AF365" s="12"/>
      <c r="AG365" s="12"/>
      <c r="AJ365" s="92"/>
      <c r="AK365" s="46"/>
      <c r="AL365" s="46"/>
      <c r="AM365" s="46"/>
      <c r="AN365" s="46"/>
      <c r="AO365" s="13"/>
      <c r="AP365" s="13"/>
      <c r="AQ365" s="13"/>
      <c r="AR365" s="13"/>
      <c r="AS365" s="13"/>
      <c r="AT365" s="13"/>
      <c r="AX365" s="46"/>
      <c r="AY365" s="46"/>
      <c r="AZ365" s="46"/>
      <c r="BA365" s="46"/>
      <c r="BB365" s="13"/>
      <c r="BC365" s="13"/>
      <c r="BD365" s="13"/>
      <c r="BE365" s="13"/>
      <c r="BF365" s="13"/>
      <c r="BG365" s="13"/>
      <c r="BN365" s="13"/>
      <c r="BR365" s="51"/>
    </row>
    <row r="366" spans="2:70" hidden="1" outlineLevel="1" x14ac:dyDescent="0.2">
      <c r="B366" s="2"/>
      <c r="C366" s="3"/>
      <c r="D366" s="3"/>
      <c r="I366" s="5"/>
      <c r="J366" s="6"/>
      <c r="K366" s="7"/>
      <c r="L366" s="7"/>
      <c r="M366" s="7"/>
      <c r="N366" s="7"/>
      <c r="O366" s="51"/>
      <c r="P366" s="13"/>
      <c r="Q366" s="13"/>
      <c r="R366" s="2"/>
      <c r="S366" s="12"/>
      <c r="T366" s="12"/>
      <c r="U366" s="6"/>
      <c r="V366" s="6"/>
      <c r="W366" s="45"/>
      <c r="X366" s="45"/>
      <c r="Y366" s="45"/>
      <c r="Z366" s="9"/>
      <c r="AA366" s="46"/>
      <c r="AB366" s="12"/>
      <c r="AC366" s="12"/>
      <c r="AD366" s="12"/>
      <c r="AE366" s="12"/>
      <c r="AF366" s="12"/>
      <c r="AG366" s="12"/>
      <c r="AJ366" s="92"/>
      <c r="AK366" s="46"/>
      <c r="AL366" s="46"/>
      <c r="AM366" s="46"/>
      <c r="AN366" s="46"/>
      <c r="AO366" s="13"/>
      <c r="AP366" s="13"/>
      <c r="AQ366" s="13"/>
      <c r="AR366" s="13"/>
      <c r="AS366" s="13"/>
      <c r="AT366" s="13"/>
      <c r="AX366" s="46"/>
      <c r="AY366" s="46"/>
      <c r="AZ366" s="46"/>
      <c r="BA366" s="46"/>
      <c r="BB366" s="13"/>
      <c r="BC366" s="13"/>
      <c r="BD366" s="13"/>
      <c r="BE366" s="13"/>
      <c r="BF366" s="13"/>
      <c r="BG366" s="13"/>
      <c r="BN366" s="13"/>
      <c r="BR366" s="51"/>
    </row>
    <row r="367" spans="2:70" hidden="1" outlineLevel="1" x14ac:dyDescent="0.2">
      <c r="B367" s="2"/>
      <c r="C367" s="3"/>
      <c r="D367" s="3"/>
      <c r="I367" s="5"/>
      <c r="J367" s="6"/>
      <c r="K367" s="7"/>
      <c r="L367" s="7"/>
      <c r="M367" s="7"/>
      <c r="N367" s="7"/>
      <c r="O367" s="51"/>
      <c r="P367" s="13"/>
      <c r="Q367" s="13"/>
      <c r="R367" s="2"/>
      <c r="S367" s="12"/>
      <c r="T367" s="12"/>
      <c r="U367" s="6"/>
      <c r="V367" s="6"/>
      <c r="W367" s="45"/>
      <c r="X367" s="45"/>
      <c r="Y367" s="45"/>
      <c r="Z367" s="9"/>
      <c r="AA367" s="46"/>
      <c r="AB367" s="12"/>
      <c r="AC367" s="12"/>
      <c r="AD367" s="12"/>
      <c r="AE367" s="12"/>
      <c r="AF367" s="12"/>
      <c r="AG367" s="12"/>
      <c r="AJ367" s="92"/>
      <c r="AK367" s="46"/>
      <c r="AL367" s="46"/>
      <c r="AM367" s="46"/>
      <c r="AN367" s="46"/>
      <c r="AO367" s="13"/>
      <c r="AP367" s="13"/>
      <c r="AQ367" s="13"/>
      <c r="AR367" s="13"/>
      <c r="AS367" s="13"/>
      <c r="AT367" s="13"/>
      <c r="AX367" s="46"/>
      <c r="AY367" s="46"/>
      <c r="AZ367" s="46"/>
      <c r="BA367" s="46"/>
      <c r="BB367" s="13"/>
      <c r="BC367" s="13"/>
      <c r="BD367" s="13"/>
      <c r="BE367" s="13"/>
      <c r="BF367" s="13"/>
      <c r="BG367" s="13"/>
      <c r="BN367" s="13"/>
      <c r="BR367" s="51"/>
    </row>
    <row r="368" spans="2:70" hidden="1" outlineLevel="1" x14ac:dyDescent="0.2">
      <c r="B368" s="2"/>
      <c r="C368" s="3"/>
      <c r="D368" s="3"/>
      <c r="I368" s="5"/>
      <c r="J368" s="6"/>
      <c r="K368" s="7"/>
      <c r="L368" s="7"/>
      <c r="M368" s="7"/>
      <c r="N368" s="7"/>
      <c r="O368" s="51"/>
      <c r="P368" s="13"/>
      <c r="Q368" s="13"/>
      <c r="R368" s="2"/>
      <c r="S368" s="12"/>
      <c r="T368" s="12"/>
      <c r="U368" s="6"/>
      <c r="V368" s="6"/>
      <c r="W368" s="45"/>
      <c r="X368" s="45"/>
      <c r="Y368" s="45"/>
      <c r="Z368" s="9"/>
      <c r="AA368" s="46"/>
      <c r="AB368" s="12"/>
      <c r="AC368" s="12"/>
      <c r="AD368" s="12"/>
      <c r="AE368" s="12"/>
      <c r="AF368" s="12"/>
      <c r="AG368" s="12"/>
      <c r="AJ368" s="92"/>
      <c r="AK368" s="46"/>
      <c r="AL368" s="46"/>
      <c r="AM368" s="46"/>
      <c r="AN368" s="46"/>
      <c r="AO368" s="13"/>
      <c r="AP368" s="13"/>
      <c r="AQ368" s="13"/>
      <c r="AR368" s="13"/>
      <c r="AS368" s="13"/>
      <c r="AT368" s="13"/>
      <c r="AX368" s="46"/>
      <c r="AY368" s="46"/>
      <c r="AZ368" s="46"/>
      <c r="BA368" s="46"/>
      <c r="BB368" s="13"/>
      <c r="BC368" s="13"/>
      <c r="BD368" s="13"/>
      <c r="BE368" s="13"/>
      <c r="BF368" s="13"/>
      <c r="BG368" s="13"/>
      <c r="BN368" s="13"/>
      <c r="BR368" s="51"/>
    </row>
    <row r="369" spans="2:70" hidden="1" outlineLevel="1" x14ac:dyDescent="0.2">
      <c r="B369" s="2"/>
      <c r="C369" s="3"/>
      <c r="D369" s="3"/>
      <c r="I369" s="5"/>
      <c r="J369" s="6"/>
      <c r="K369" s="7"/>
      <c r="L369" s="7"/>
      <c r="M369" s="7"/>
      <c r="N369" s="7"/>
      <c r="O369" s="51"/>
      <c r="P369" s="13"/>
      <c r="Q369" s="13"/>
      <c r="R369" s="2"/>
      <c r="S369" s="12"/>
      <c r="T369" s="12"/>
      <c r="U369" s="6"/>
      <c r="V369" s="6"/>
      <c r="W369" s="45"/>
      <c r="X369" s="45"/>
      <c r="Y369" s="45"/>
      <c r="Z369" s="9"/>
      <c r="AA369" s="46"/>
      <c r="AB369" s="12"/>
      <c r="AC369" s="12"/>
      <c r="AD369" s="12"/>
      <c r="AE369" s="12"/>
      <c r="AF369" s="12"/>
      <c r="AG369" s="12"/>
      <c r="AJ369" s="92"/>
      <c r="AK369" s="46"/>
      <c r="AL369" s="46"/>
      <c r="AM369" s="46"/>
      <c r="AN369" s="46"/>
      <c r="AO369" s="13"/>
      <c r="AP369" s="13"/>
      <c r="AQ369" s="13"/>
      <c r="AR369" s="13"/>
      <c r="AS369" s="13"/>
      <c r="AT369" s="13"/>
      <c r="AX369" s="46"/>
      <c r="AY369" s="46"/>
      <c r="AZ369" s="46"/>
      <c r="BA369" s="46"/>
      <c r="BB369" s="13"/>
      <c r="BC369" s="13"/>
      <c r="BD369" s="13"/>
      <c r="BE369" s="13"/>
      <c r="BF369" s="13"/>
      <c r="BG369" s="13"/>
      <c r="BN369" s="13"/>
      <c r="BR369" s="51"/>
    </row>
    <row r="370" spans="2:70" hidden="1" outlineLevel="1" x14ac:dyDescent="0.2">
      <c r="B370" s="2"/>
      <c r="C370" s="3"/>
      <c r="D370" s="3"/>
      <c r="I370" s="5"/>
      <c r="J370" s="6"/>
      <c r="K370" s="7"/>
      <c r="L370" s="7"/>
      <c r="M370" s="7"/>
      <c r="N370" s="7"/>
      <c r="O370" s="51"/>
      <c r="P370" s="13"/>
      <c r="Q370" s="13"/>
      <c r="R370" s="2"/>
      <c r="S370" s="12"/>
      <c r="T370" s="12"/>
      <c r="U370" s="6"/>
      <c r="V370" s="6"/>
      <c r="W370" s="45"/>
      <c r="X370" s="45"/>
      <c r="Y370" s="45"/>
      <c r="Z370" s="9"/>
      <c r="AA370" s="46"/>
      <c r="AB370" s="12"/>
      <c r="AC370" s="12"/>
      <c r="AD370" s="12"/>
      <c r="AE370" s="12"/>
      <c r="AF370" s="12"/>
      <c r="AG370" s="12"/>
      <c r="AJ370" s="92"/>
      <c r="AK370" s="46"/>
      <c r="AL370" s="46"/>
      <c r="AM370" s="46"/>
      <c r="AN370" s="46"/>
      <c r="AO370" s="13"/>
      <c r="AP370" s="13"/>
      <c r="AQ370" s="13"/>
      <c r="AR370" s="13"/>
      <c r="AS370" s="13"/>
      <c r="AT370" s="13"/>
      <c r="AX370" s="46"/>
      <c r="AY370" s="46"/>
      <c r="AZ370" s="46"/>
      <c r="BA370" s="46"/>
      <c r="BB370" s="13"/>
      <c r="BC370" s="13"/>
      <c r="BD370" s="13"/>
      <c r="BE370" s="13"/>
      <c r="BF370" s="13"/>
      <c r="BG370" s="13"/>
      <c r="BN370" s="13"/>
      <c r="BR370" s="51"/>
    </row>
    <row r="371" spans="2:70" hidden="1" outlineLevel="1" x14ac:dyDescent="0.2">
      <c r="B371" s="2"/>
      <c r="C371" s="3"/>
      <c r="D371" s="3"/>
      <c r="I371" s="5"/>
      <c r="J371" s="6"/>
      <c r="K371" s="7"/>
      <c r="L371" s="7"/>
      <c r="M371" s="7"/>
      <c r="N371" s="7"/>
      <c r="O371" s="51"/>
      <c r="P371" s="13"/>
      <c r="Q371" s="13"/>
      <c r="R371" s="2"/>
      <c r="S371" s="12"/>
      <c r="T371" s="12"/>
      <c r="U371" s="6"/>
      <c r="V371" s="6"/>
      <c r="W371" s="45"/>
      <c r="X371" s="45"/>
      <c r="Y371" s="45"/>
      <c r="Z371" s="9"/>
      <c r="AA371" s="46"/>
      <c r="AB371" s="12"/>
      <c r="AC371" s="12"/>
      <c r="AD371" s="12"/>
      <c r="AE371" s="12"/>
      <c r="AF371" s="12"/>
      <c r="AG371" s="12"/>
      <c r="AJ371" s="92"/>
      <c r="AK371" s="46"/>
      <c r="AL371" s="46"/>
      <c r="AM371" s="46"/>
      <c r="AN371" s="46"/>
      <c r="AO371" s="13"/>
      <c r="AP371" s="13"/>
      <c r="AQ371" s="13"/>
      <c r="AR371" s="13"/>
      <c r="AS371" s="13"/>
      <c r="AT371" s="13"/>
      <c r="AX371" s="46"/>
      <c r="AY371" s="46"/>
      <c r="AZ371" s="46"/>
      <c r="BA371" s="46"/>
      <c r="BB371" s="13"/>
      <c r="BC371" s="13"/>
      <c r="BD371" s="13"/>
      <c r="BE371" s="13"/>
      <c r="BF371" s="13"/>
      <c r="BG371" s="13"/>
      <c r="BN371" s="13"/>
      <c r="BR371" s="51"/>
    </row>
    <row r="372" spans="2:70" hidden="1" outlineLevel="1" x14ac:dyDescent="0.2">
      <c r="B372" s="2"/>
      <c r="C372" s="3"/>
      <c r="D372" s="3"/>
      <c r="I372" s="5"/>
      <c r="J372" s="6"/>
      <c r="K372" s="7"/>
      <c r="L372" s="7"/>
      <c r="M372" s="7"/>
      <c r="N372" s="7"/>
      <c r="O372" s="51"/>
      <c r="P372" s="13"/>
      <c r="Q372" s="13"/>
      <c r="R372" s="2"/>
      <c r="S372" s="12"/>
      <c r="T372" s="12"/>
      <c r="U372" s="6"/>
      <c r="V372" s="6"/>
      <c r="W372" s="45"/>
      <c r="X372" s="45"/>
      <c r="Y372" s="45"/>
      <c r="Z372" s="9"/>
      <c r="AA372" s="46"/>
      <c r="AB372" s="12"/>
      <c r="AC372" s="12"/>
      <c r="AD372" s="12"/>
      <c r="AE372" s="12"/>
      <c r="AF372" s="12"/>
      <c r="AG372" s="12"/>
      <c r="AJ372" s="92"/>
      <c r="AK372" s="46"/>
      <c r="AL372" s="46"/>
      <c r="AM372" s="46"/>
      <c r="AN372" s="46"/>
      <c r="AO372" s="13"/>
      <c r="AP372" s="13"/>
      <c r="AQ372" s="13"/>
      <c r="AR372" s="13"/>
      <c r="AS372" s="13"/>
      <c r="AT372" s="13"/>
      <c r="AX372" s="46"/>
      <c r="AY372" s="46"/>
      <c r="AZ372" s="46"/>
      <c r="BA372" s="46"/>
      <c r="BB372" s="13"/>
      <c r="BC372" s="13"/>
      <c r="BD372" s="13"/>
      <c r="BE372" s="13"/>
      <c r="BF372" s="13"/>
      <c r="BG372" s="13"/>
      <c r="BN372" s="13"/>
      <c r="BR372" s="51"/>
    </row>
    <row r="373" spans="2:70" hidden="1" outlineLevel="1" x14ac:dyDescent="0.2">
      <c r="B373" s="2"/>
      <c r="C373" s="3"/>
      <c r="D373" s="3"/>
      <c r="I373" s="5"/>
      <c r="J373" s="6"/>
      <c r="K373" s="7"/>
      <c r="L373" s="7"/>
      <c r="M373" s="7"/>
      <c r="N373" s="7"/>
      <c r="O373" s="51"/>
      <c r="P373" s="13"/>
      <c r="Q373" s="13"/>
      <c r="R373" s="2"/>
      <c r="S373" s="12"/>
      <c r="T373" s="12"/>
      <c r="U373" s="6"/>
      <c r="V373" s="6"/>
      <c r="W373" s="45"/>
      <c r="X373" s="45"/>
      <c r="Y373" s="45"/>
      <c r="Z373" s="9"/>
      <c r="AA373" s="46"/>
      <c r="AB373" s="12"/>
      <c r="AC373" s="12"/>
      <c r="AD373" s="12"/>
      <c r="AE373" s="12"/>
      <c r="AF373" s="12"/>
      <c r="AG373" s="12"/>
      <c r="AJ373" s="92"/>
      <c r="AK373" s="46"/>
      <c r="AL373" s="46"/>
      <c r="AM373" s="46"/>
      <c r="AN373" s="46"/>
      <c r="AO373" s="13"/>
      <c r="AP373" s="13"/>
      <c r="AQ373" s="13"/>
      <c r="AR373" s="13"/>
      <c r="AS373" s="13"/>
      <c r="AT373" s="13"/>
      <c r="AX373" s="46"/>
      <c r="AY373" s="46"/>
      <c r="AZ373" s="46"/>
      <c r="BA373" s="46"/>
      <c r="BB373" s="13"/>
      <c r="BC373" s="13"/>
      <c r="BD373" s="13"/>
      <c r="BE373" s="13"/>
      <c r="BF373" s="13"/>
      <c r="BG373" s="13"/>
      <c r="BN373" s="13"/>
      <c r="BR373" s="51"/>
    </row>
    <row r="374" spans="2:70" hidden="1" outlineLevel="1" x14ac:dyDescent="0.2">
      <c r="B374" s="2"/>
      <c r="C374" s="3"/>
      <c r="D374" s="3"/>
      <c r="I374" s="5"/>
      <c r="J374" s="6"/>
      <c r="K374" s="7"/>
      <c r="L374" s="7"/>
      <c r="M374" s="7"/>
      <c r="N374" s="7"/>
      <c r="O374" s="51"/>
      <c r="P374" s="13"/>
      <c r="Q374" s="13"/>
      <c r="R374" s="2"/>
      <c r="S374" s="12"/>
      <c r="T374" s="12"/>
      <c r="U374" s="6"/>
      <c r="V374" s="6"/>
      <c r="W374" s="45"/>
      <c r="X374" s="45"/>
      <c r="Y374" s="45"/>
      <c r="Z374" s="9"/>
      <c r="AA374" s="46"/>
      <c r="AB374" s="12"/>
      <c r="AC374" s="12"/>
      <c r="AD374" s="12"/>
      <c r="AE374" s="12"/>
      <c r="AF374" s="12"/>
      <c r="AG374" s="12"/>
      <c r="AJ374" s="92"/>
      <c r="AK374" s="46"/>
      <c r="AL374" s="46"/>
      <c r="AM374" s="46"/>
      <c r="AN374" s="46"/>
      <c r="AO374" s="13"/>
      <c r="AP374" s="13"/>
      <c r="AQ374" s="13"/>
      <c r="AR374" s="13"/>
      <c r="AS374" s="13"/>
      <c r="AT374" s="13"/>
      <c r="AX374" s="46"/>
      <c r="AY374" s="46"/>
      <c r="AZ374" s="46"/>
      <c r="BA374" s="46"/>
      <c r="BB374" s="13"/>
      <c r="BC374" s="13"/>
      <c r="BD374" s="13"/>
      <c r="BE374" s="13"/>
      <c r="BF374" s="13"/>
      <c r="BG374" s="13"/>
      <c r="BN374" s="13"/>
      <c r="BR374" s="51"/>
    </row>
    <row r="375" spans="2:70" hidden="1" outlineLevel="1" x14ac:dyDescent="0.2">
      <c r="B375" s="2"/>
      <c r="C375" s="3"/>
      <c r="D375" s="3"/>
      <c r="I375" s="5"/>
      <c r="J375" s="6"/>
      <c r="K375" s="7"/>
      <c r="L375" s="7"/>
      <c r="M375" s="7"/>
      <c r="N375" s="7"/>
      <c r="O375" s="51"/>
      <c r="P375" s="13"/>
      <c r="Q375" s="13"/>
      <c r="R375" s="2"/>
      <c r="S375" s="12"/>
      <c r="T375" s="12"/>
      <c r="U375" s="6"/>
      <c r="V375" s="6"/>
      <c r="W375" s="45"/>
      <c r="X375" s="45"/>
      <c r="Y375" s="45"/>
      <c r="Z375" s="9"/>
      <c r="AA375" s="46"/>
      <c r="AB375" s="12"/>
      <c r="AC375" s="12"/>
      <c r="AD375" s="12"/>
      <c r="AE375" s="12"/>
      <c r="AF375" s="12"/>
      <c r="AG375" s="12"/>
      <c r="AJ375" s="92"/>
      <c r="AK375" s="46"/>
      <c r="AL375" s="46"/>
      <c r="AM375" s="46"/>
      <c r="AN375" s="46"/>
      <c r="AO375" s="13"/>
      <c r="AP375" s="13"/>
      <c r="AQ375" s="13"/>
      <c r="AR375" s="13"/>
      <c r="AS375" s="13"/>
      <c r="AT375" s="13"/>
      <c r="AX375" s="46"/>
      <c r="AY375" s="46"/>
      <c r="AZ375" s="46"/>
      <c r="BA375" s="46"/>
      <c r="BB375" s="13"/>
      <c r="BC375" s="13"/>
      <c r="BD375" s="13"/>
      <c r="BE375" s="13"/>
      <c r="BF375" s="13"/>
      <c r="BG375" s="13"/>
      <c r="BN375" s="13"/>
      <c r="BR375" s="51"/>
    </row>
    <row r="376" spans="2:70" hidden="1" outlineLevel="1" x14ac:dyDescent="0.2">
      <c r="B376" s="2"/>
      <c r="C376" s="3"/>
      <c r="D376" s="3"/>
      <c r="I376" s="5"/>
      <c r="J376" s="6"/>
      <c r="K376" s="7"/>
      <c r="L376" s="7"/>
      <c r="M376" s="7"/>
      <c r="N376" s="7"/>
      <c r="O376" s="51"/>
      <c r="P376" s="13"/>
      <c r="Q376" s="13"/>
      <c r="R376" s="2"/>
      <c r="S376" s="12"/>
      <c r="T376" s="12"/>
      <c r="U376" s="6"/>
      <c r="V376" s="6"/>
      <c r="W376" s="45"/>
      <c r="X376" s="45"/>
      <c r="Y376" s="45"/>
      <c r="Z376" s="9"/>
      <c r="AA376" s="46"/>
      <c r="AB376" s="12"/>
      <c r="AC376" s="12"/>
      <c r="AD376" s="12"/>
      <c r="AE376" s="12"/>
      <c r="AF376" s="12"/>
      <c r="AG376" s="12"/>
      <c r="AJ376" s="92"/>
      <c r="AK376" s="46"/>
      <c r="AL376" s="46"/>
      <c r="AM376" s="46"/>
      <c r="AN376" s="46"/>
      <c r="AO376" s="13"/>
      <c r="AP376" s="13"/>
      <c r="AQ376" s="13"/>
      <c r="AR376" s="13"/>
      <c r="AS376" s="13"/>
      <c r="AT376" s="13"/>
      <c r="AX376" s="46"/>
      <c r="AY376" s="46"/>
      <c r="AZ376" s="46"/>
      <c r="BA376" s="46"/>
      <c r="BB376" s="13"/>
      <c r="BC376" s="13"/>
      <c r="BD376" s="13"/>
      <c r="BE376" s="13"/>
      <c r="BF376" s="13"/>
      <c r="BG376" s="13"/>
      <c r="BN376" s="13"/>
      <c r="BR376" s="51"/>
    </row>
    <row r="377" spans="2:70" hidden="1" outlineLevel="1" x14ac:dyDescent="0.2">
      <c r="B377" s="2"/>
      <c r="C377" s="3"/>
      <c r="D377" s="3"/>
      <c r="I377" s="5"/>
      <c r="J377" s="6"/>
      <c r="K377" s="7"/>
      <c r="L377" s="7"/>
      <c r="M377" s="7"/>
      <c r="N377" s="7"/>
      <c r="O377" s="51"/>
      <c r="P377" s="13"/>
      <c r="Q377" s="13"/>
      <c r="R377" s="2"/>
      <c r="S377" s="12"/>
      <c r="T377" s="12"/>
      <c r="U377" s="6"/>
      <c r="V377" s="6"/>
      <c r="W377" s="45"/>
      <c r="X377" s="45"/>
      <c r="Y377" s="45"/>
      <c r="Z377" s="9"/>
      <c r="AA377" s="46"/>
      <c r="AB377" s="12"/>
      <c r="AC377" s="12"/>
      <c r="AD377" s="12"/>
      <c r="AE377" s="12"/>
      <c r="AF377" s="12"/>
      <c r="AG377" s="12"/>
      <c r="AJ377" s="92"/>
      <c r="AK377" s="46"/>
      <c r="AL377" s="46"/>
      <c r="AM377" s="46"/>
      <c r="AN377" s="46"/>
      <c r="AO377" s="13"/>
      <c r="AP377" s="13"/>
      <c r="AQ377" s="13"/>
      <c r="AR377" s="13"/>
      <c r="AS377" s="13"/>
      <c r="AT377" s="13"/>
      <c r="AX377" s="46"/>
      <c r="AY377" s="46"/>
      <c r="AZ377" s="46"/>
      <c r="BA377" s="46"/>
      <c r="BB377" s="13"/>
      <c r="BC377" s="13"/>
      <c r="BD377" s="13"/>
      <c r="BE377" s="13"/>
      <c r="BF377" s="13"/>
      <c r="BG377" s="13"/>
      <c r="BN377" s="13"/>
      <c r="BR377" s="51"/>
    </row>
    <row r="378" spans="2:70" hidden="1" outlineLevel="1" x14ac:dyDescent="0.2">
      <c r="B378" s="2"/>
      <c r="C378" s="3"/>
      <c r="D378" s="3"/>
      <c r="I378" s="5"/>
      <c r="J378" s="6"/>
      <c r="K378" s="7"/>
      <c r="L378" s="7"/>
      <c r="M378" s="7"/>
      <c r="N378" s="7"/>
      <c r="O378" s="51"/>
      <c r="P378" s="13"/>
      <c r="Q378" s="13"/>
      <c r="R378" s="2"/>
      <c r="S378" s="12"/>
      <c r="T378" s="12"/>
      <c r="U378" s="6"/>
      <c r="V378" s="6"/>
      <c r="W378" s="45"/>
      <c r="X378" s="45"/>
      <c r="Y378" s="45"/>
      <c r="Z378" s="9"/>
      <c r="AA378" s="46"/>
      <c r="AB378" s="12"/>
      <c r="AC378" s="12"/>
      <c r="AD378" s="12"/>
      <c r="AE378" s="12"/>
      <c r="AF378" s="12"/>
      <c r="AG378" s="12"/>
      <c r="AJ378" s="92"/>
      <c r="AK378" s="46"/>
      <c r="AL378" s="46"/>
      <c r="AM378" s="46"/>
      <c r="AN378" s="46"/>
      <c r="AO378" s="13"/>
      <c r="AP378" s="13"/>
      <c r="AQ378" s="13"/>
      <c r="AR378" s="13"/>
      <c r="AS378" s="13"/>
      <c r="AT378" s="13"/>
      <c r="AX378" s="46"/>
      <c r="AY378" s="46"/>
      <c r="AZ378" s="46"/>
      <c r="BA378" s="46"/>
      <c r="BB378" s="13"/>
      <c r="BC378" s="13"/>
      <c r="BD378" s="13"/>
      <c r="BE378" s="13"/>
      <c r="BF378" s="13"/>
      <c r="BG378" s="13"/>
      <c r="BN378" s="13"/>
      <c r="BR378" s="51"/>
    </row>
    <row r="379" spans="2:70" hidden="1" outlineLevel="1" x14ac:dyDescent="0.2">
      <c r="B379" s="2"/>
      <c r="C379" s="3"/>
      <c r="D379" s="3"/>
      <c r="I379" s="5"/>
      <c r="J379" s="6"/>
      <c r="K379" s="7"/>
      <c r="L379" s="7"/>
      <c r="M379" s="7"/>
      <c r="N379" s="7"/>
      <c r="O379" s="51"/>
      <c r="P379" s="13"/>
      <c r="Q379" s="13"/>
      <c r="R379" s="2"/>
      <c r="S379" s="12"/>
      <c r="T379" s="12"/>
      <c r="U379" s="6"/>
      <c r="V379" s="6"/>
      <c r="W379" s="45"/>
      <c r="X379" s="45"/>
      <c r="Y379" s="45"/>
      <c r="Z379" s="9"/>
      <c r="AA379" s="46"/>
      <c r="AB379" s="12"/>
      <c r="AC379" s="12"/>
      <c r="AD379" s="12"/>
      <c r="AE379" s="12"/>
      <c r="AF379" s="12"/>
      <c r="AG379" s="12"/>
      <c r="AJ379" s="92"/>
      <c r="AK379" s="46"/>
      <c r="AL379" s="46"/>
      <c r="AM379" s="46"/>
      <c r="AN379" s="46"/>
      <c r="AO379" s="13"/>
      <c r="AP379" s="13"/>
      <c r="AQ379" s="13"/>
      <c r="AR379" s="13"/>
      <c r="AS379" s="13"/>
      <c r="AT379" s="13"/>
      <c r="AX379" s="46"/>
      <c r="AY379" s="46"/>
      <c r="AZ379" s="46"/>
      <c r="BA379" s="46"/>
      <c r="BB379" s="13"/>
      <c r="BC379" s="13"/>
      <c r="BD379" s="13"/>
      <c r="BE379" s="13"/>
      <c r="BF379" s="13"/>
      <c r="BG379" s="13"/>
      <c r="BN379" s="13"/>
      <c r="BR379" s="51"/>
    </row>
    <row r="380" spans="2:70" hidden="1" outlineLevel="1" x14ac:dyDescent="0.2">
      <c r="B380" s="2"/>
      <c r="C380" s="3"/>
      <c r="D380" s="3"/>
      <c r="I380" s="5"/>
      <c r="J380" s="6"/>
      <c r="K380" s="7"/>
      <c r="L380" s="7"/>
      <c r="M380" s="7"/>
      <c r="N380" s="7"/>
      <c r="O380" s="51"/>
      <c r="P380" s="13"/>
      <c r="Q380" s="13"/>
      <c r="R380" s="2"/>
      <c r="S380" s="12"/>
      <c r="T380" s="12"/>
      <c r="U380" s="6"/>
      <c r="V380" s="6"/>
      <c r="W380" s="45"/>
      <c r="X380" s="45"/>
      <c r="Y380" s="45"/>
      <c r="Z380" s="9"/>
      <c r="AA380" s="46"/>
      <c r="AB380" s="12"/>
      <c r="AC380" s="12"/>
      <c r="AD380" s="12"/>
      <c r="AE380" s="12"/>
      <c r="AF380" s="12"/>
      <c r="AG380" s="12"/>
      <c r="AJ380" s="92"/>
      <c r="AK380" s="46"/>
      <c r="AL380" s="46"/>
      <c r="AM380" s="46"/>
      <c r="AN380" s="46"/>
      <c r="AO380" s="13"/>
      <c r="AP380" s="13"/>
      <c r="AQ380" s="13"/>
      <c r="AR380" s="13"/>
      <c r="AS380" s="13"/>
      <c r="AT380" s="13"/>
      <c r="AX380" s="46"/>
      <c r="AY380" s="46"/>
      <c r="AZ380" s="46"/>
      <c r="BA380" s="46"/>
      <c r="BB380" s="13"/>
      <c r="BC380" s="13"/>
      <c r="BD380" s="13"/>
      <c r="BE380" s="13"/>
      <c r="BF380" s="13"/>
      <c r="BG380" s="13"/>
      <c r="BN380" s="13"/>
      <c r="BR380" s="51"/>
    </row>
    <row r="381" spans="2:70" hidden="1" outlineLevel="1" x14ac:dyDescent="0.2">
      <c r="B381" s="2"/>
      <c r="C381" s="3"/>
      <c r="D381" s="3"/>
      <c r="I381" s="5"/>
      <c r="J381" s="6"/>
      <c r="K381" s="7"/>
      <c r="L381" s="7"/>
      <c r="M381" s="7"/>
      <c r="N381" s="7"/>
      <c r="O381" s="51"/>
      <c r="P381" s="13"/>
      <c r="Q381" s="13"/>
      <c r="R381" s="2"/>
      <c r="S381" s="12"/>
      <c r="T381" s="12"/>
      <c r="U381" s="6"/>
      <c r="V381" s="6"/>
      <c r="W381" s="45"/>
      <c r="X381" s="45"/>
      <c r="Y381" s="45"/>
      <c r="Z381" s="9"/>
      <c r="AA381" s="46"/>
      <c r="AB381" s="12"/>
      <c r="AC381" s="12"/>
      <c r="AD381" s="12"/>
      <c r="AE381" s="12"/>
      <c r="AF381" s="12"/>
      <c r="AG381" s="12"/>
      <c r="AJ381" s="92"/>
      <c r="AK381" s="46"/>
      <c r="AL381" s="46"/>
      <c r="AM381" s="46"/>
      <c r="AN381" s="46"/>
      <c r="AO381" s="13"/>
      <c r="AP381" s="13"/>
      <c r="AQ381" s="13"/>
      <c r="AR381" s="13"/>
      <c r="AS381" s="13"/>
      <c r="AT381" s="13"/>
      <c r="AX381" s="46"/>
      <c r="AY381" s="46"/>
      <c r="AZ381" s="46"/>
      <c r="BA381" s="46"/>
      <c r="BB381" s="13"/>
      <c r="BC381" s="13"/>
      <c r="BD381" s="13"/>
      <c r="BE381" s="13"/>
      <c r="BF381" s="13"/>
      <c r="BG381" s="13"/>
      <c r="BN381" s="13"/>
      <c r="BR381" s="51"/>
    </row>
    <row r="382" spans="2:70" hidden="1" outlineLevel="1" x14ac:dyDescent="0.2">
      <c r="B382" s="2"/>
      <c r="C382" s="3"/>
      <c r="D382" s="3"/>
      <c r="I382" s="5"/>
      <c r="J382" s="6"/>
      <c r="K382" s="7"/>
      <c r="L382" s="7"/>
      <c r="M382" s="7"/>
      <c r="N382" s="7"/>
      <c r="O382" s="51"/>
      <c r="P382" s="13"/>
      <c r="Q382" s="13"/>
      <c r="R382" s="2"/>
      <c r="S382" s="12"/>
      <c r="T382" s="12"/>
      <c r="U382" s="6"/>
      <c r="V382" s="6"/>
      <c r="W382" s="45"/>
      <c r="X382" s="45"/>
      <c r="Y382" s="45"/>
      <c r="Z382" s="9"/>
      <c r="AA382" s="46"/>
      <c r="AB382" s="12"/>
      <c r="AC382" s="12"/>
      <c r="AD382" s="12"/>
      <c r="AE382" s="12"/>
      <c r="AF382" s="12"/>
      <c r="AG382" s="12"/>
      <c r="AJ382" s="92"/>
      <c r="AK382" s="46"/>
      <c r="AL382" s="46"/>
      <c r="AM382" s="46"/>
      <c r="AN382" s="46"/>
      <c r="AO382" s="13"/>
      <c r="AP382" s="13"/>
      <c r="AQ382" s="13"/>
      <c r="AR382" s="13"/>
      <c r="AS382" s="13"/>
      <c r="AT382" s="13"/>
      <c r="AX382" s="46"/>
      <c r="AY382" s="46"/>
      <c r="AZ382" s="46"/>
      <c r="BA382" s="46"/>
      <c r="BB382" s="13"/>
      <c r="BC382" s="13"/>
      <c r="BD382" s="13"/>
      <c r="BE382" s="13"/>
      <c r="BF382" s="13"/>
      <c r="BG382" s="13"/>
      <c r="BN382" s="13"/>
      <c r="BR382" s="51"/>
    </row>
    <row r="383" spans="2:70" hidden="1" outlineLevel="1" x14ac:dyDescent="0.2">
      <c r="B383" s="2"/>
      <c r="C383" s="3"/>
      <c r="D383" s="3"/>
      <c r="I383" s="5"/>
      <c r="J383" s="6"/>
      <c r="K383" s="7"/>
      <c r="L383" s="7"/>
      <c r="M383" s="7"/>
      <c r="N383" s="7"/>
      <c r="O383" s="51"/>
      <c r="P383" s="13"/>
      <c r="Q383" s="13"/>
      <c r="R383" s="2"/>
      <c r="S383" s="12"/>
      <c r="T383" s="12"/>
      <c r="U383" s="6"/>
      <c r="V383" s="6"/>
      <c r="W383" s="45"/>
      <c r="X383" s="45"/>
      <c r="Y383" s="45"/>
      <c r="Z383" s="9"/>
      <c r="AA383" s="46"/>
      <c r="AB383" s="12"/>
      <c r="AC383" s="12"/>
      <c r="AD383" s="12"/>
      <c r="AE383" s="12"/>
      <c r="AF383" s="12"/>
      <c r="AG383" s="12"/>
      <c r="AJ383" s="92"/>
      <c r="AK383" s="46"/>
      <c r="AL383" s="46"/>
      <c r="AM383" s="46"/>
      <c r="AN383" s="46"/>
      <c r="AO383" s="13"/>
      <c r="AP383" s="13"/>
      <c r="AQ383" s="13"/>
      <c r="AR383" s="13"/>
      <c r="AS383" s="13"/>
      <c r="AT383" s="13"/>
      <c r="AX383" s="46"/>
      <c r="AY383" s="46"/>
      <c r="AZ383" s="46"/>
      <c r="BA383" s="46"/>
      <c r="BB383" s="13"/>
      <c r="BC383" s="13"/>
      <c r="BD383" s="13"/>
      <c r="BE383" s="13"/>
      <c r="BF383" s="13"/>
      <c r="BG383" s="13"/>
      <c r="BN383" s="13"/>
      <c r="BR383" s="51"/>
    </row>
    <row r="384" spans="2:70" hidden="1" outlineLevel="1" x14ac:dyDescent="0.2">
      <c r="B384" s="2"/>
      <c r="C384" s="3"/>
      <c r="D384" s="3"/>
      <c r="I384" s="5"/>
      <c r="J384" s="6"/>
      <c r="K384" s="7"/>
      <c r="L384" s="7"/>
      <c r="M384" s="7"/>
      <c r="N384" s="7"/>
      <c r="O384" s="51"/>
      <c r="P384" s="13"/>
      <c r="Q384" s="13"/>
      <c r="R384" s="2"/>
      <c r="S384" s="12"/>
      <c r="T384" s="12"/>
      <c r="U384" s="6"/>
      <c r="V384" s="6"/>
      <c r="W384" s="45"/>
      <c r="X384" s="45"/>
      <c r="Y384" s="45"/>
      <c r="Z384" s="9"/>
      <c r="AA384" s="46"/>
      <c r="AB384" s="12"/>
      <c r="AC384" s="12"/>
      <c r="AD384" s="12"/>
      <c r="AE384" s="12"/>
      <c r="AF384" s="12"/>
      <c r="AG384" s="12"/>
      <c r="AJ384" s="92"/>
      <c r="AK384" s="46"/>
      <c r="AL384" s="46"/>
      <c r="AM384" s="46"/>
      <c r="AN384" s="46"/>
      <c r="AO384" s="13"/>
      <c r="AP384" s="13"/>
      <c r="AQ384" s="13"/>
      <c r="AR384" s="13"/>
      <c r="AS384" s="13"/>
      <c r="AT384" s="13"/>
      <c r="AX384" s="46"/>
      <c r="AY384" s="46"/>
      <c r="AZ384" s="46"/>
      <c r="BA384" s="46"/>
      <c r="BB384" s="13"/>
      <c r="BC384" s="13"/>
      <c r="BD384" s="13"/>
      <c r="BE384" s="13"/>
      <c r="BF384" s="13"/>
      <c r="BG384" s="13"/>
      <c r="BN384" s="13"/>
      <c r="BR384" s="51"/>
    </row>
    <row r="385" spans="2:70" hidden="1" outlineLevel="1" x14ac:dyDescent="0.2">
      <c r="B385" s="2"/>
      <c r="C385" s="3"/>
      <c r="D385" s="3"/>
      <c r="I385" s="5"/>
      <c r="J385" s="6"/>
      <c r="K385" s="7"/>
      <c r="L385" s="7"/>
      <c r="M385" s="7"/>
      <c r="N385" s="7"/>
      <c r="O385" s="51"/>
      <c r="P385" s="13"/>
      <c r="Q385" s="13"/>
      <c r="R385" s="2"/>
      <c r="S385" s="12"/>
      <c r="T385" s="12"/>
      <c r="U385" s="6"/>
      <c r="V385" s="6"/>
      <c r="W385" s="45"/>
      <c r="X385" s="45"/>
      <c r="Y385" s="45"/>
      <c r="Z385" s="9"/>
      <c r="AA385" s="46"/>
      <c r="AB385" s="12"/>
      <c r="AC385" s="12"/>
      <c r="AD385" s="12"/>
      <c r="AE385" s="12"/>
      <c r="AF385" s="12"/>
      <c r="AG385" s="12"/>
      <c r="AJ385" s="92"/>
      <c r="AK385" s="46"/>
      <c r="AL385" s="46"/>
      <c r="AM385" s="46"/>
      <c r="AN385" s="46"/>
      <c r="AO385" s="13"/>
      <c r="AP385" s="13"/>
      <c r="AQ385" s="13"/>
      <c r="AR385" s="13"/>
      <c r="AS385" s="13"/>
      <c r="AT385" s="13"/>
      <c r="AX385" s="46"/>
      <c r="AY385" s="46"/>
      <c r="AZ385" s="46"/>
      <c r="BA385" s="46"/>
      <c r="BB385" s="13"/>
      <c r="BC385" s="13"/>
      <c r="BD385" s="13"/>
      <c r="BE385" s="13"/>
      <c r="BF385" s="13"/>
      <c r="BG385" s="13"/>
      <c r="BN385" s="13"/>
      <c r="BR385" s="51"/>
    </row>
    <row r="386" spans="2:70" hidden="1" outlineLevel="1" x14ac:dyDescent="0.2">
      <c r="B386" s="2"/>
      <c r="C386" s="3"/>
      <c r="D386" s="3"/>
      <c r="I386" s="5"/>
      <c r="J386" s="6"/>
      <c r="K386" s="7"/>
      <c r="L386" s="7"/>
      <c r="M386" s="7"/>
      <c r="N386" s="7"/>
      <c r="O386" s="51"/>
      <c r="P386" s="13"/>
      <c r="Q386" s="13"/>
      <c r="R386" s="2"/>
      <c r="S386" s="12"/>
      <c r="T386" s="12"/>
      <c r="U386" s="6"/>
      <c r="V386" s="6"/>
      <c r="W386" s="45"/>
      <c r="X386" s="45"/>
      <c r="Y386" s="45"/>
      <c r="Z386" s="9"/>
      <c r="AA386" s="46"/>
      <c r="AB386" s="12"/>
      <c r="AC386" s="12"/>
      <c r="AD386" s="12"/>
      <c r="AE386" s="12"/>
      <c r="AF386" s="12"/>
      <c r="AG386" s="12"/>
      <c r="AJ386" s="92"/>
      <c r="AK386" s="46"/>
      <c r="AL386" s="46"/>
      <c r="AM386" s="46"/>
      <c r="AN386" s="46"/>
      <c r="AO386" s="13"/>
      <c r="AP386" s="13"/>
      <c r="AQ386" s="13"/>
      <c r="AR386" s="13"/>
      <c r="AS386" s="13"/>
      <c r="AT386" s="13"/>
      <c r="AX386" s="46"/>
      <c r="AY386" s="46"/>
      <c r="AZ386" s="46"/>
      <c r="BA386" s="46"/>
      <c r="BB386" s="13"/>
      <c r="BC386" s="13"/>
      <c r="BD386" s="13"/>
      <c r="BE386" s="13"/>
      <c r="BF386" s="13"/>
      <c r="BG386" s="13"/>
      <c r="BN386" s="13"/>
      <c r="BR386" s="51"/>
    </row>
    <row r="387" spans="2:70" hidden="1" outlineLevel="1" x14ac:dyDescent="0.2">
      <c r="B387" s="2"/>
      <c r="C387" s="3"/>
      <c r="D387" s="3"/>
      <c r="I387" s="5"/>
      <c r="J387" s="6"/>
      <c r="K387" s="7"/>
      <c r="L387" s="7"/>
      <c r="M387" s="7"/>
      <c r="N387" s="7"/>
      <c r="O387" s="51"/>
      <c r="P387" s="13"/>
      <c r="Q387" s="13"/>
      <c r="R387" s="2"/>
      <c r="S387" s="12"/>
      <c r="T387" s="12"/>
      <c r="U387" s="6"/>
      <c r="V387" s="6"/>
      <c r="W387" s="45"/>
      <c r="X387" s="45"/>
      <c r="Y387" s="45"/>
      <c r="Z387" s="9"/>
      <c r="AA387" s="46"/>
      <c r="AB387" s="12"/>
      <c r="AC387" s="12"/>
      <c r="AD387" s="12"/>
      <c r="AE387" s="12"/>
      <c r="AF387" s="12"/>
      <c r="AG387" s="12"/>
      <c r="AJ387" s="92"/>
      <c r="AK387" s="46"/>
      <c r="AL387" s="46"/>
      <c r="AM387" s="46"/>
      <c r="AN387" s="46"/>
      <c r="AO387" s="13"/>
      <c r="AP387" s="13"/>
      <c r="AQ387" s="13"/>
      <c r="AR387" s="13"/>
      <c r="AS387" s="13"/>
      <c r="AT387" s="13"/>
      <c r="AX387" s="46"/>
      <c r="AY387" s="46"/>
      <c r="AZ387" s="46"/>
      <c r="BA387" s="46"/>
      <c r="BB387" s="13"/>
      <c r="BC387" s="13"/>
      <c r="BD387" s="13"/>
      <c r="BE387" s="13"/>
      <c r="BF387" s="13"/>
      <c r="BG387" s="13"/>
      <c r="BN387" s="13"/>
      <c r="BR387" s="51"/>
    </row>
    <row r="388" spans="2:70" hidden="1" outlineLevel="1" x14ac:dyDescent="0.2">
      <c r="B388" s="2"/>
      <c r="C388" s="3"/>
      <c r="D388" s="3"/>
      <c r="I388" s="5"/>
      <c r="J388" s="6"/>
      <c r="K388" s="7"/>
      <c r="L388" s="7"/>
      <c r="M388" s="7"/>
      <c r="N388" s="7"/>
      <c r="O388" s="51"/>
      <c r="P388" s="13"/>
      <c r="Q388" s="13"/>
      <c r="R388" s="2"/>
      <c r="S388" s="12"/>
      <c r="T388" s="12"/>
      <c r="U388" s="6"/>
      <c r="V388" s="6"/>
      <c r="W388" s="45"/>
      <c r="X388" s="45"/>
      <c r="Y388" s="45"/>
      <c r="Z388" s="9"/>
      <c r="AA388" s="46"/>
      <c r="AB388" s="12"/>
      <c r="AC388" s="12"/>
      <c r="AD388" s="12"/>
      <c r="AE388" s="12"/>
      <c r="AF388" s="12"/>
      <c r="AG388" s="12"/>
      <c r="AJ388" s="92"/>
      <c r="AK388" s="46"/>
      <c r="AL388" s="46"/>
      <c r="AM388" s="46"/>
      <c r="AN388" s="46"/>
      <c r="AO388" s="13"/>
      <c r="AP388" s="13"/>
      <c r="AQ388" s="13"/>
      <c r="AR388" s="13"/>
      <c r="AS388" s="13"/>
      <c r="AT388" s="13"/>
      <c r="AX388" s="46"/>
      <c r="AY388" s="46"/>
      <c r="AZ388" s="46"/>
      <c r="BA388" s="46"/>
      <c r="BB388" s="13"/>
      <c r="BC388" s="13"/>
      <c r="BD388" s="13"/>
      <c r="BE388" s="13"/>
      <c r="BF388" s="13"/>
      <c r="BG388" s="13"/>
      <c r="BN388" s="13"/>
      <c r="BR388" s="51"/>
    </row>
    <row r="389" spans="2:70" hidden="1" outlineLevel="1" x14ac:dyDescent="0.2">
      <c r="B389" s="2"/>
      <c r="C389" s="3"/>
      <c r="D389" s="3"/>
      <c r="I389" s="5"/>
      <c r="J389" s="6"/>
      <c r="K389" s="7"/>
      <c r="L389" s="7"/>
      <c r="M389" s="7"/>
      <c r="N389" s="7"/>
      <c r="O389" s="51"/>
      <c r="P389" s="13"/>
      <c r="Q389" s="13"/>
      <c r="R389" s="2"/>
      <c r="S389" s="12"/>
      <c r="T389" s="12"/>
      <c r="U389" s="6"/>
      <c r="V389" s="6"/>
      <c r="W389" s="45"/>
      <c r="X389" s="45"/>
      <c r="Y389" s="45"/>
      <c r="Z389" s="9"/>
      <c r="AA389" s="46"/>
      <c r="AB389" s="12"/>
      <c r="AC389" s="12"/>
      <c r="AD389" s="12"/>
      <c r="AE389" s="12"/>
      <c r="AF389" s="12"/>
      <c r="AG389" s="12"/>
      <c r="AJ389" s="92"/>
      <c r="AK389" s="46"/>
      <c r="AL389" s="46"/>
      <c r="AM389" s="46"/>
      <c r="AN389" s="46"/>
      <c r="AO389" s="13"/>
      <c r="AP389" s="13"/>
      <c r="AQ389" s="13"/>
      <c r="AR389" s="13"/>
      <c r="AS389" s="13"/>
      <c r="AT389" s="13"/>
      <c r="AX389" s="46"/>
      <c r="AY389" s="46"/>
      <c r="AZ389" s="46"/>
      <c r="BA389" s="46"/>
      <c r="BB389" s="13"/>
      <c r="BC389" s="13"/>
      <c r="BD389" s="13"/>
      <c r="BE389" s="13"/>
      <c r="BF389" s="13"/>
      <c r="BG389" s="13"/>
      <c r="BN389" s="13"/>
      <c r="BR389" s="51"/>
    </row>
    <row r="390" spans="2:70" hidden="1" outlineLevel="1" x14ac:dyDescent="0.2">
      <c r="B390" s="2"/>
      <c r="C390" s="3"/>
      <c r="D390" s="3"/>
      <c r="I390" s="5"/>
      <c r="J390" s="6"/>
      <c r="K390" s="7"/>
      <c r="L390" s="7"/>
      <c r="M390" s="7"/>
      <c r="N390" s="7"/>
      <c r="O390" s="51"/>
      <c r="P390" s="13"/>
      <c r="Q390" s="13"/>
      <c r="R390" s="2"/>
      <c r="S390" s="12"/>
      <c r="T390" s="12"/>
      <c r="U390" s="6"/>
      <c r="V390" s="6"/>
      <c r="W390" s="45"/>
      <c r="X390" s="45"/>
      <c r="Y390" s="45"/>
      <c r="Z390" s="9"/>
      <c r="AA390" s="46"/>
      <c r="AB390" s="12"/>
      <c r="AC390" s="12"/>
      <c r="AD390" s="12"/>
      <c r="AE390" s="12"/>
      <c r="AF390" s="12"/>
      <c r="AG390" s="12"/>
      <c r="AJ390" s="92"/>
      <c r="AK390" s="46"/>
      <c r="AL390" s="46"/>
      <c r="AM390" s="46"/>
      <c r="AN390" s="46"/>
      <c r="AO390" s="13"/>
      <c r="AP390" s="13"/>
      <c r="AQ390" s="13"/>
      <c r="AR390" s="13"/>
      <c r="AS390" s="13"/>
      <c r="AT390" s="13"/>
      <c r="AX390" s="46"/>
      <c r="AY390" s="46"/>
      <c r="AZ390" s="46"/>
      <c r="BA390" s="46"/>
      <c r="BB390" s="13"/>
      <c r="BC390" s="13"/>
      <c r="BD390" s="13"/>
      <c r="BE390" s="13"/>
      <c r="BF390" s="13"/>
      <c r="BG390" s="13"/>
      <c r="BN390" s="13"/>
      <c r="BR390" s="51"/>
    </row>
    <row r="391" spans="2:70" hidden="1" outlineLevel="1" x14ac:dyDescent="0.2">
      <c r="B391" s="2"/>
      <c r="C391" s="3"/>
      <c r="D391" s="3"/>
      <c r="I391" s="5"/>
      <c r="J391" s="6"/>
      <c r="K391" s="7"/>
      <c r="L391" s="7"/>
      <c r="M391" s="7"/>
      <c r="N391" s="7"/>
      <c r="O391" s="51"/>
      <c r="P391" s="13"/>
      <c r="Q391" s="13"/>
      <c r="R391" s="2"/>
      <c r="S391" s="12"/>
      <c r="T391" s="12"/>
      <c r="U391" s="6"/>
      <c r="V391" s="6"/>
      <c r="W391" s="45"/>
      <c r="X391" s="45"/>
      <c r="Y391" s="45"/>
      <c r="Z391" s="9"/>
      <c r="AA391" s="46"/>
      <c r="AB391" s="12"/>
      <c r="AC391" s="12"/>
      <c r="AD391" s="12"/>
      <c r="AE391" s="12"/>
      <c r="AF391" s="12"/>
      <c r="AG391" s="12"/>
      <c r="AJ391" s="92"/>
      <c r="AK391" s="46"/>
      <c r="AL391" s="46"/>
      <c r="AM391" s="46"/>
      <c r="AN391" s="46"/>
      <c r="AO391" s="13"/>
      <c r="AP391" s="13"/>
      <c r="AQ391" s="13"/>
      <c r="AR391" s="13"/>
      <c r="AS391" s="13"/>
      <c r="AT391" s="13"/>
      <c r="AX391" s="46"/>
      <c r="AY391" s="46"/>
      <c r="AZ391" s="46"/>
      <c r="BA391" s="46"/>
      <c r="BB391" s="13"/>
      <c r="BC391" s="13"/>
      <c r="BD391" s="13"/>
      <c r="BE391" s="13"/>
      <c r="BF391" s="13"/>
      <c r="BG391" s="13"/>
      <c r="BN391" s="13"/>
      <c r="BR391" s="51"/>
    </row>
    <row r="392" spans="2:70" hidden="1" outlineLevel="1" x14ac:dyDescent="0.2">
      <c r="B392" s="2"/>
      <c r="C392" s="3"/>
      <c r="D392" s="3"/>
      <c r="I392" s="5"/>
      <c r="J392" s="6"/>
      <c r="K392" s="7"/>
      <c r="L392" s="7"/>
      <c r="M392" s="7"/>
      <c r="N392" s="7"/>
      <c r="O392" s="51"/>
      <c r="P392" s="13"/>
      <c r="Q392" s="13"/>
      <c r="R392" s="2"/>
      <c r="S392" s="12"/>
      <c r="T392" s="12"/>
      <c r="U392" s="6"/>
      <c r="V392" s="6"/>
      <c r="W392" s="45"/>
      <c r="X392" s="45"/>
      <c r="Y392" s="45"/>
      <c r="Z392" s="9"/>
      <c r="AA392" s="46"/>
      <c r="AB392" s="12"/>
      <c r="AC392" s="12"/>
      <c r="AD392" s="12"/>
      <c r="AE392" s="12"/>
      <c r="AF392" s="12"/>
      <c r="AG392" s="12"/>
      <c r="AJ392" s="92"/>
      <c r="AK392" s="46"/>
      <c r="AL392" s="46"/>
      <c r="AM392" s="46"/>
      <c r="AN392" s="46"/>
      <c r="AO392" s="13"/>
      <c r="AP392" s="13"/>
      <c r="AQ392" s="13"/>
      <c r="AR392" s="13"/>
      <c r="AS392" s="13"/>
      <c r="AT392" s="13"/>
      <c r="AX392" s="46"/>
      <c r="AY392" s="46"/>
      <c r="AZ392" s="46"/>
      <c r="BA392" s="46"/>
      <c r="BB392" s="13"/>
      <c r="BC392" s="13"/>
      <c r="BD392" s="13"/>
      <c r="BE392" s="13"/>
      <c r="BF392" s="13"/>
      <c r="BG392" s="13"/>
      <c r="BN392" s="13"/>
      <c r="BR392" s="51"/>
    </row>
    <row r="393" spans="2:70" hidden="1" outlineLevel="1" x14ac:dyDescent="0.2">
      <c r="B393" s="2"/>
      <c r="C393" s="3"/>
      <c r="D393" s="3"/>
      <c r="I393" s="5"/>
      <c r="J393" s="6"/>
      <c r="K393" s="7"/>
      <c r="L393" s="7"/>
      <c r="M393" s="7"/>
      <c r="N393" s="7"/>
      <c r="O393" s="51"/>
      <c r="P393" s="13"/>
      <c r="Q393" s="13"/>
      <c r="R393" s="2"/>
      <c r="S393" s="12"/>
      <c r="T393" s="12"/>
      <c r="U393" s="6"/>
      <c r="V393" s="6"/>
      <c r="W393" s="45"/>
      <c r="X393" s="45"/>
      <c r="Y393" s="45"/>
      <c r="Z393" s="9"/>
      <c r="AA393" s="46"/>
      <c r="AB393" s="12"/>
      <c r="AC393" s="12"/>
      <c r="AD393" s="12"/>
      <c r="AE393" s="12"/>
      <c r="AF393" s="12"/>
      <c r="AG393" s="12"/>
      <c r="AJ393" s="92"/>
      <c r="AK393" s="46"/>
      <c r="AL393" s="46"/>
      <c r="AM393" s="46"/>
      <c r="AN393" s="46"/>
      <c r="AO393" s="13"/>
      <c r="AP393" s="13"/>
      <c r="AQ393" s="13"/>
      <c r="AR393" s="13"/>
      <c r="AS393" s="13"/>
      <c r="AT393" s="13"/>
      <c r="AX393" s="46"/>
      <c r="AY393" s="46"/>
      <c r="AZ393" s="46"/>
      <c r="BA393" s="46"/>
      <c r="BB393" s="13"/>
      <c r="BC393" s="13"/>
      <c r="BD393" s="13"/>
      <c r="BE393" s="13"/>
      <c r="BF393" s="13"/>
      <c r="BG393" s="13"/>
      <c r="BN393" s="13"/>
      <c r="BR393" s="51"/>
    </row>
    <row r="394" spans="2:70" hidden="1" outlineLevel="1" x14ac:dyDescent="0.2">
      <c r="B394" s="2"/>
      <c r="C394" s="3"/>
      <c r="D394" s="3"/>
      <c r="I394" s="5"/>
      <c r="J394" s="6"/>
      <c r="K394" s="7"/>
      <c r="L394" s="7"/>
      <c r="M394" s="7"/>
      <c r="N394" s="7"/>
      <c r="O394" s="51"/>
      <c r="P394" s="13"/>
      <c r="Q394" s="13"/>
      <c r="R394" s="2"/>
      <c r="S394" s="12"/>
      <c r="T394" s="12"/>
      <c r="U394" s="6"/>
      <c r="V394" s="6"/>
      <c r="W394" s="45"/>
      <c r="X394" s="45"/>
      <c r="Y394" s="45"/>
      <c r="Z394" s="9"/>
      <c r="AA394" s="46"/>
      <c r="AB394" s="12"/>
      <c r="AC394" s="12"/>
      <c r="AD394" s="12"/>
      <c r="AE394" s="12"/>
      <c r="AF394" s="12"/>
      <c r="AG394" s="12"/>
      <c r="AJ394" s="92"/>
      <c r="AK394" s="46"/>
      <c r="AL394" s="46"/>
      <c r="AM394" s="46"/>
      <c r="AN394" s="46"/>
      <c r="AO394" s="13"/>
      <c r="AP394" s="13"/>
      <c r="AQ394" s="13"/>
      <c r="AR394" s="13"/>
      <c r="AS394" s="13"/>
      <c r="AT394" s="13"/>
      <c r="AX394" s="46"/>
      <c r="AY394" s="46"/>
      <c r="AZ394" s="46"/>
      <c r="BA394" s="46"/>
      <c r="BB394" s="13"/>
      <c r="BC394" s="13"/>
      <c r="BD394" s="13"/>
      <c r="BE394" s="13"/>
      <c r="BF394" s="13"/>
      <c r="BG394" s="13"/>
      <c r="BN394" s="13"/>
      <c r="BR394" s="51"/>
    </row>
    <row r="395" spans="2:70" hidden="1" outlineLevel="1" x14ac:dyDescent="0.2">
      <c r="B395" s="2"/>
      <c r="C395" s="3"/>
      <c r="D395" s="3"/>
      <c r="I395" s="5"/>
      <c r="J395" s="6"/>
      <c r="K395" s="7"/>
      <c r="L395" s="7"/>
      <c r="M395" s="7"/>
      <c r="N395" s="7"/>
      <c r="O395" s="51"/>
      <c r="P395" s="13"/>
      <c r="Q395" s="13"/>
      <c r="R395" s="2"/>
      <c r="S395" s="12"/>
      <c r="T395" s="12"/>
      <c r="U395" s="6"/>
      <c r="V395" s="6"/>
      <c r="W395" s="45"/>
      <c r="X395" s="45"/>
      <c r="Y395" s="45"/>
      <c r="Z395" s="9"/>
      <c r="AA395" s="46"/>
      <c r="AB395" s="12"/>
      <c r="AC395" s="12"/>
      <c r="AD395" s="12"/>
      <c r="AE395" s="12"/>
      <c r="AF395" s="12"/>
      <c r="AG395" s="12"/>
      <c r="AJ395" s="92"/>
      <c r="AK395" s="46"/>
      <c r="AL395" s="46"/>
      <c r="AM395" s="46"/>
      <c r="AN395" s="46"/>
      <c r="AO395" s="13"/>
      <c r="AP395" s="13"/>
      <c r="AQ395" s="13"/>
      <c r="AR395" s="13"/>
      <c r="AS395" s="13"/>
      <c r="AT395" s="13"/>
      <c r="AX395" s="46"/>
      <c r="AY395" s="46"/>
      <c r="AZ395" s="46"/>
      <c r="BA395" s="46"/>
      <c r="BB395" s="13"/>
      <c r="BC395" s="13"/>
      <c r="BD395" s="13"/>
      <c r="BE395" s="13"/>
      <c r="BF395" s="13"/>
      <c r="BG395" s="13"/>
      <c r="BN395" s="13"/>
      <c r="BR395" s="51"/>
    </row>
    <row r="396" spans="2:70" hidden="1" outlineLevel="1" x14ac:dyDescent="0.2">
      <c r="B396" s="2"/>
      <c r="C396" s="3"/>
      <c r="D396" s="3"/>
      <c r="I396" s="5"/>
      <c r="J396" s="6"/>
      <c r="K396" s="7"/>
      <c r="L396" s="7"/>
      <c r="M396" s="7"/>
      <c r="N396" s="7"/>
      <c r="O396" s="51"/>
      <c r="P396" s="13"/>
      <c r="Q396" s="13"/>
      <c r="R396" s="2"/>
      <c r="S396" s="12"/>
      <c r="T396" s="12"/>
      <c r="U396" s="6"/>
      <c r="V396" s="6"/>
      <c r="W396" s="45"/>
      <c r="X396" s="45"/>
      <c r="Y396" s="45"/>
      <c r="Z396" s="9"/>
      <c r="AA396" s="46"/>
      <c r="AB396" s="12"/>
      <c r="AC396" s="12"/>
      <c r="AD396" s="12"/>
      <c r="AE396" s="12"/>
      <c r="AF396" s="12"/>
      <c r="AG396" s="12"/>
      <c r="AJ396" s="92"/>
      <c r="AK396" s="46"/>
      <c r="AL396" s="46"/>
      <c r="AM396" s="46"/>
      <c r="AN396" s="46"/>
      <c r="AO396" s="13"/>
      <c r="AP396" s="13"/>
      <c r="AQ396" s="13"/>
      <c r="AR396" s="13"/>
      <c r="AS396" s="13"/>
      <c r="AT396" s="13"/>
      <c r="AX396" s="46"/>
      <c r="AY396" s="46"/>
      <c r="AZ396" s="46"/>
      <c r="BA396" s="46"/>
      <c r="BB396" s="13"/>
      <c r="BC396" s="13"/>
      <c r="BD396" s="13"/>
      <c r="BE396" s="13"/>
      <c r="BF396" s="13"/>
      <c r="BG396" s="13"/>
      <c r="BN396" s="13"/>
      <c r="BR396" s="51"/>
    </row>
    <row r="397" spans="2:70" hidden="1" outlineLevel="1" x14ac:dyDescent="0.2">
      <c r="B397" s="2"/>
      <c r="C397" s="3"/>
      <c r="D397" s="3"/>
      <c r="I397" s="5"/>
      <c r="J397" s="6"/>
      <c r="K397" s="7"/>
      <c r="L397" s="7"/>
      <c r="M397" s="7"/>
      <c r="N397" s="7"/>
      <c r="O397" s="51"/>
      <c r="P397" s="13"/>
      <c r="Q397" s="13"/>
      <c r="R397" s="2"/>
      <c r="S397" s="12"/>
      <c r="T397" s="12"/>
      <c r="U397" s="6"/>
      <c r="V397" s="6"/>
      <c r="W397" s="45"/>
      <c r="X397" s="45"/>
      <c r="Y397" s="45"/>
      <c r="Z397" s="9"/>
      <c r="AA397" s="46"/>
      <c r="AB397" s="12"/>
      <c r="AC397" s="12"/>
      <c r="AD397" s="12"/>
      <c r="AE397" s="12"/>
      <c r="AF397" s="12"/>
      <c r="AG397" s="12"/>
      <c r="AJ397" s="92"/>
      <c r="AK397" s="46"/>
      <c r="AL397" s="46"/>
      <c r="AM397" s="46"/>
      <c r="AN397" s="46"/>
      <c r="AO397" s="13"/>
      <c r="AP397" s="13"/>
      <c r="AQ397" s="13"/>
      <c r="AR397" s="13"/>
      <c r="AS397" s="13"/>
      <c r="AT397" s="13"/>
      <c r="AX397" s="46"/>
      <c r="AY397" s="46"/>
      <c r="AZ397" s="46"/>
      <c r="BA397" s="46"/>
      <c r="BB397" s="13"/>
      <c r="BC397" s="13"/>
      <c r="BD397" s="13"/>
      <c r="BE397" s="13"/>
      <c r="BF397" s="13"/>
      <c r="BG397" s="13"/>
      <c r="BN397" s="13"/>
      <c r="BR397" s="51"/>
    </row>
    <row r="398" spans="2:70" hidden="1" outlineLevel="1" x14ac:dyDescent="0.2">
      <c r="B398" s="2"/>
      <c r="C398" s="3"/>
      <c r="D398" s="3"/>
      <c r="I398" s="5"/>
      <c r="J398" s="6"/>
      <c r="K398" s="7"/>
      <c r="L398" s="7"/>
      <c r="M398" s="7"/>
      <c r="N398" s="7"/>
      <c r="O398" s="51"/>
      <c r="P398" s="13"/>
      <c r="Q398" s="13"/>
      <c r="R398" s="2"/>
      <c r="S398" s="12"/>
      <c r="T398" s="12"/>
      <c r="U398" s="6"/>
      <c r="V398" s="6"/>
      <c r="W398" s="45"/>
      <c r="X398" s="45"/>
      <c r="Y398" s="45"/>
      <c r="Z398" s="9"/>
      <c r="AA398" s="46"/>
      <c r="AB398" s="12"/>
      <c r="AC398" s="12"/>
      <c r="AD398" s="12"/>
      <c r="AE398" s="12"/>
      <c r="AF398" s="12"/>
      <c r="AG398" s="12"/>
      <c r="AJ398" s="92"/>
      <c r="AK398" s="46"/>
      <c r="AL398" s="46"/>
      <c r="AM398" s="46"/>
      <c r="AN398" s="46"/>
      <c r="AO398" s="13"/>
      <c r="AP398" s="13"/>
      <c r="AQ398" s="13"/>
      <c r="AR398" s="13"/>
      <c r="AS398" s="13"/>
      <c r="AT398" s="13"/>
      <c r="AX398" s="46"/>
      <c r="AY398" s="46"/>
      <c r="AZ398" s="46"/>
      <c r="BA398" s="46"/>
      <c r="BB398" s="13"/>
      <c r="BC398" s="13"/>
      <c r="BD398" s="13"/>
      <c r="BE398" s="13"/>
      <c r="BF398" s="13"/>
      <c r="BG398" s="13"/>
      <c r="BN398" s="13"/>
      <c r="BR398" s="51"/>
    </row>
    <row r="399" spans="2:70" hidden="1" outlineLevel="1" x14ac:dyDescent="0.2">
      <c r="B399" s="2"/>
      <c r="C399" s="3"/>
      <c r="D399" s="3"/>
      <c r="I399" s="5"/>
      <c r="J399" s="6"/>
      <c r="K399" s="7"/>
      <c r="L399" s="7"/>
      <c r="M399" s="7"/>
      <c r="N399" s="7"/>
      <c r="O399" s="51"/>
      <c r="P399" s="13"/>
      <c r="Q399" s="13"/>
      <c r="R399" s="2"/>
      <c r="S399" s="12"/>
      <c r="T399" s="12"/>
      <c r="U399" s="6"/>
      <c r="V399" s="6"/>
      <c r="W399" s="45"/>
      <c r="X399" s="45"/>
      <c r="Y399" s="45"/>
      <c r="Z399" s="9"/>
      <c r="AA399" s="46"/>
      <c r="AB399" s="12"/>
      <c r="AC399" s="12"/>
      <c r="AD399" s="12"/>
      <c r="AE399" s="12"/>
      <c r="AF399" s="12"/>
      <c r="AG399" s="12"/>
      <c r="AJ399" s="92"/>
      <c r="AK399" s="46"/>
      <c r="AL399" s="46"/>
      <c r="AM399" s="46"/>
      <c r="AN399" s="46"/>
      <c r="AO399" s="13"/>
      <c r="AP399" s="13"/>
      <c r="AQ399" s="13"/>
      <c r="AR399" s="13"/>
      <c r="AS399" s="13"/>
      <c r="AT399" s="13"/>
      <c r="AX399" s="46"/>
      <c r="AY399" s="46"/>
      <c r="AZ399" s="46"/>
      <c r="BA399" s="46"/>
      <c r="BB399" s="13"/>
      <c r="BC399" s="13"/>
      <c r="BD399" s="13"/>
      <c r="BE399" s="13"/>
      <c r="BF399" s="13"/>
      <c r="BG399" s="13"/>
      <c r="BN399" s="13"/>
      <c r="BR399" s="51"/>
    </row>
    <row r="400" spans="2:70" hidden="1" outlineLevel="1" x14ac:dyDescent="0.2">
      <c r="B400" s="2"/>
      <c r="C400" s="3"/>
      <c r="D400" s="3"/>
      <c r="I400" s="5"/>
      <c r="J400" s="6"/>
      <c r="K400" s="7"/>
      <c r="L400" s="7"/>
      <c r="M400" s="7"/>
      <c r="N400" s="7"/>
      <c r="O400" s="51"/>
      <c r="P400" s="13"/>
      <c r="Q400" s="13"/>
      <c r="R400" s="2"/>
      <c r="S400" s="12"/>
      <c r="T400" s="12"/>
      <c r="U400" s="6"/>
      <c r="V400" s="6"/>
      <c r="W400" s="45"/>
      <c r="X400" s="45"/>
      <c r="Y400" s="45"/>
      <c r="Z400" s="9"/>
      <c r="AA400" s="46"/>
      <c r="AB400" s="12"/>
      <c r="AC400" s="12"/>
      <c r="AD400" s="12"/>
      <c r="AE400" s="12"/>
      <c r="AF400" s="12"/>
      <c r="AG400" s="12"/>
      <c r="AJ400" s="92"/>
      <c r="AK400" s="46"/>
      <c r="AL400" s="46"/>
      <c r="AM400" s="46"/>
      <c r="AN400" s="46"/>
      <c r="AO400" s="13"/>
      <c r="AP400" s="13"/>
      <c r="AQ400" s="13"/>
      <c r="AR400" s="13"/>
      <c r="AS400" s="13"/>
      <c r="AT400" s="13"/>
      <c r="AX400" s="46"/>
      <c r="AY400" s="46"/>
      <c r="AZ400" s="46"/>
      <c r="BA400" s="46"/>
      <c r="BB400" s="13"/>
      <c r="BC400" s="13"/>
      <c r="BD400" s="13"/>
      <c r="BE400" s="13"/>
      <c r="BF400" s="13"/>
      <c r="BG400" s="13"/>
      <c r="BN400" s="13"/>
      <c r="BR400" s="51"/>
    </row>
    <row r="401" spans="2:70" hidden="1" outlineLevel="1" x14ac:dyDescent="0.2">
      <c r="B401" s="2"/>
      <c r="C401" s="3"/>
      <c r="D401" s="3"/>
      <c r="I401" s="5"/>
      <c r="J401" s="6"/>
      <c r="K401" s="7"/>
      <c r="L401" s="7"/>
      <c r="M401" s="7"/>
      <c r="N401" s="7"/>
      <c r="O401" s="51"/>
      <c r="P401" s="13"/>
      <c r="Q401" s="13"/>
      <c r="R401" s="2"/>
      <c r="S401" s="12"/>
      <c r="T401" s="12"/>
      <c r="U401" s="6"/>
      <c r="V401" s="6"/>
      <c r="W401" s="45"/>
      <c r="X401" s="45"/>
      <c r="Y401" s="45"/>
      <c r="Z401" s="9"/>
      <c r="AA401" s="46"/>
      <c r="AB401" s="12"/>
      <c r="AC401" s="12"/>
      <c r="AD401" s="12"/>
      <c r="AE401" s="12"/>
      <c r="AF401" s="12"/>
      <c r="AG401" s="12"/>
      <c r="AJ401" s="92"/>
      <c r="AK401" s="46"/>
      <c r="AL401" s="46"/>
      <c r="AM401" s="46"/>
      <c r="AN401" s="46"/>
      <c r="AO401" s="13"/>
      <c r="AP401" s="13"/>
      <c r="AQ401" s="13"/>
      <c r="AR401" s="13"/>
      <c r="AS401" s="13"/>
      <c r="AT401" s="13"/>
      <c r="AX401" s="46"/>
      <c r="AY401" s="46"/>
      <c r="AZ401" s="46"/>
      <c r="BA401" s="46"/>
      <c r="BB401" s="13"/>
      <c r="BC401" s="13"/>
      <c r="BD401" s="13"/>
      <c r="BE401" s="13"/>
      <c r="BF401" s="13"/>
      <c r="BG401" s="13"/>
      <c r="BN401" s="13"/>
      <c r="BR401" s="51"/>
    </row>
    <row r="402" spans="2:70" hidden="1" outlineLevel="1" x14ac:dyDescent="0.2">
      <c r="B402" s="2"/>
      <c r="C402" s="3"/>
      <c r="D402" s="3"/>
      <c r="I402" s="5"/>
      <c r="J402" s="6"/>
      <c r="K402" s="7"/>
      <c r="L402" s="7"/>
      <c r="M402" s="7"/>
      <c r="N402" s="7"/>
      <c r="O402" s="51"/>
      <c r="P402" s="13"/>
      <c r="Q402" s="13"/>
      <c r="R402" s="2"/>
      <c r="S402" s="12"/>
      <c r="T402" s="12"/>
      <c r="U402" s="6"/>
      <c r="V402" s="6"/>
      <c r="W402" s="45"/>
      <c r="X402" s="45"/>
      <c r="Y402" s="45"/>
      <c r="Z402" s="9"/>
      <c r="AA402" s="46"/>
      <c r="AB402" s="12"/>
      <c r="AC402" s="12"/>
      <c r="AD402" s="12"/>
      <c r="AE402" s="12"/>
      <c r="AF402" s="12"/>
      <c r="AG402" s="12"/>
      <c r="AJ402" s="92"/>
      <c r="AK402" s="46"/>
      <c r="AL402" s="46"/>
      <c r="AM402" s="46"/>
      <c r="AN402" s="46"/>
      <c r="AO402" s="13"/>
      <c r="AP402" s="13"/>
      <c r="AQ402" s="13"/>
      <c r="AR402" s="13"/>
      <c r="AS402" s="13"/>
      <c r="AT402" s="13"/>
      <c r="AX402" s="46"/>
      <c r="AY402" s="46"/>
      <c r="AZ402" s="46"/>
      <c r="BA402" s="46"/>
      <c r="BB402" s="13"/>
      <c r="BC402" s="13"/>
      <c r="BD402" s="13"/>
      <c r="BE402" s="13"/>
      <c r="BF402" s="13"/>
      <c r="BG402" s="13"/>
      <c r="BN402" s="13"/>
      <c r="BR402" s="51"/>
    </row>
    <row r="403" spans="2:70" hidden="1" outlineLevel="1" x14ac:dyDescent="0.2">
      <c r="B403" s="2"/>
      <c r="C403" s="3"/>
      <c r="D403" s="3"/>
      <c r="I403" s="5"/>
      <c r="J403" s="6"/>
      <c r="K403" s="7"/>
      <c r="L403" s="7"/>
      <c r="M403" s="7"/>
      <c r="N403" s="7"/>
      <c r="O403" s="51"/>
      <c r="P403" s="13"/>
      <c r="Q403" s="13"/>
      <c r="R403" s="2"/>
      <c r="S403" s="12"/>
      <c r="T403" s="12"/>
      <c r="U403" s="6"/>
      <c r="V403" s="6"/>
      <c r="W403" s="45"/>
      <c r="X403" s="45"/>
      <c r="Y403" s="45"/>
      <c r="Z403" s="9"/>
      <c r="AA403" s="46"/>
      <c r="AB403" s="12"/>
      <c r="AC403" s="12"/>
      <c r="AD403" s="12"/>
      <c r="AE403" s="12"/>
      <c r="AF403" s="12"/>
      <c r="AG403" s="12"/>
      <c r="AJ403" s="92"/>
      <c r="AK403" s="46"/>
      <c r="AL403" s="46"/>
      <c r="AM403" s="46"/>
      <c r="AN403" s="46"/>
      <c r="AO403" s="13"/>
      <c r="AP403" s="13"/>
      <c r="AQ403" s="13"/>
      <c r="AR403" s="13"/>
      <c r="AS403" s="13"/>
      <c r="AT403" s="13"/>
      <c r="AX403" s="46"/>
      <c r="AY403" s="46"/>
      <c r="AZ403" s="46"/>
      <c r="BA403" s="46"/>
      <c r="BB403" s="13"/>
      <c r="BC403" s="13"/>
      <c r="BD403" s="13"/>
      <c r="BE403" s="13"/>
      <c r="BF403" s="13"/>
      <c r="BG403" s="13"/>
      <c r="BN403" s="13"/>
      <c r="BR403" s="51"/>
    </row>
    <row r="404" spans="2:70" hidden="1" outlineLevel="1" x14ac:dyDescent="0.2">
      <c r="B404" s="2"/>
      <c r="C404" s="3"/>
      <c r="D404" s="3"/>
      <c r="I404" s="5"/>
      <c r="J404" s="6"/>
      <c r="K404" s="7"/>
      <c r="L404" s="7"/>
      <c r="M404" s="7"/>
      <c r="N404" s="7"/>
      <c r="O404" s="51"/>
      <c r="P404" s="13"/>
      <c r="Q404" s="13"/>
      <c r="R404" s="2"/>
      <c r="S404" s="12"/>
      <c r="T404" s="12"/>
      <c r="U404" s="6"/>
      <c r="V404" s="6"/>
      <c r="W404" s="45"/>
      <c r="X404" s="45"/>
      <c r="Y404" s="45"/>
      <c r="Z404" s="9"/>
      <c r="AA404" s="46"/>
      <c r="AB404" s="12"/>
      <c r="AC404" s="12"/>
      <c r="AD404" s="12"/>
      <c r="AE404" s="12"/>
      <c r="AF404" s="12"/>
      <c r="AG404" s="12"/>
      <c r="AJ404" s="92"/>
      <c r="AK404" s="46"/>
      <c r="AL404" s="46"/>
      <c r="AM404" s="46"/>
      <c r="AN404" s="46"/>
      <c r="AO404" s="13"/>
      <c r="AP404" s="13"/>
      <c r="AQ404" s="13"/>
      <c r="AR404" s="13"/>
      <c r="AS404" s="13"/>
      <c r="AT404" s="13"/>
      <c r="AX404" s="46"/>
      <c r="AY404" s="46"/>
      <c r="AZ404" s="46"/>
      <c r="BA404" s="46"/>
      <c r="BB404" s="13"/>
      <c r="BC404" s="13"/>
      <c r="BD404" s="13"/>
      <c r="BE404" s="13"/>
      <c r="BF404" s="13"/>
      <c r="BG404" s="13"/>
      <c r="BN404" s="13"/>
      <c r="BR404" s="51"/>
    </row>
    <row r="405" spans="2:70" hidden="1" outlineLevel="1" x14ac:dyDescent="0.2">
      <c r="B405" s="2"/>
      <c r="C405" s="3"/>
      <c r="D405" s="3"/>
      <c r="I405" s="5"/>
      <c r="J405" s="6"/>
      <c r="K405" s="7"/>
      <c r="L405" s="7"/>
      <c r="M405" s="7"/>
      <c r="N405" s="7"/>
      <c r="O405" s="51"/>
      <c r="P405" s="13"/>
      <c r="Q405" s="13"/>
      <c r="R405" s="2"/>
      <c r="S405" s="12"/>
      <c r="T405" s="12"/>
      <c r="U405" s="6"/>
      <c r="V405" s="6"/>
      <c r="W405" s="45"/>
      <c r="X405" s="45"/>
      <c r="Y405" s="45"/>
      <c r="Z405" s="9"/>
      <c r="AA405" s="46"/>
      <c r="AB405" s="12"/>
      <c r="AC405" s="12"/>
      <c r="AD405" s="12"/>
      <c r="AE405" s="12"/>
      <c r="AF405" s="12"/>
      <c r="AG405" s="12"/>
      <c r="AJ405" s="92"/>
      <c r="AK405" s="46"/>
      <c r="AL405" s="46"/>
      <c r="AM405" s="46"/>
      <c r="AN405" s="46"/>
      <c r="AO405" s="13"/>
      <c r="AP405" s="13"/>
      <c r="AQ405" s="13"/>
      <c r="AR405" s="13"/>
      <c r="AS405" s="13"/>
      <c r="AT405" s="13"/>
      <c r="AX405" s="46"/>
      <c r="AY405" s="46"/>
      <c r="AZ405" s="46"/>
      <c r="BA405" s="46"/>
      <c r="BB405" s="13"/>
      <c r="BC405" s="13"/>
      <c r="BD405" s="13"/>
      <c r="BE405" s="13"/>
      <c r="BF405" s="13"/>
      <c r="BG405" s="13"/>
      <c r="BN405" s="13"/>
      <c r="BR405" s="51"/>
    </row>
    <row r="406" spans="2:70" hidden="1" outlineLevel="1" x14ac:dyDescent="0.2">
      <c r="B406" s="2"/>
      <c r="C406" s="3"/>
      <c r="D406" s="3"/>
      <c r="I406" s="5"/>
      <c r="J406" s="6"/>
      <c r="K406" s="7"/>
      <c r="L406" s="7"/>
      <c r="M406" s="7"/>
      <c r="N406" s="7"/>
      <c r="O406" s="51"/>
      <c r="P406" s="13"/>
      <c r="Q406" s="13"/>
      <c r="R406" s="2"/>
      <c r="S406" s="12"/>
      <c r="T406" s="12"/>
      <c r="U406" s="6"/>
      <c r="V406" s="6"/>
      <c r="W406" s="45"/>
      <c r="X406" s="45"/>
      <c r="Y406" s="45"/>
      <c r="Z406" s="9"/>
      <c r="AA406" s="46"/>
      <c r="AB406" s="12"/>
      <c r="AC406" s="12"/>
      <c r="AD406" s="12"/>
      <c r="AE406" s="12"/>
      <c r="AF406" s="12"/>
      <c r="AG406" s="12"/>
      <c r="AJ406" s="92"/>
      <c r="AK406" s="46"/>
      <c r="AL406" s="46"/>
      <c r="AM406" s="46"/>
      <c r="AN406" s="46"/>
      <c r="AO406" s="13"/>
      <c r="AP406" s="13"/>
      <c r="AQ406" s="13"/>
      <c r="AR406" s="13"/>
      <c r="AS406" s="13"/>
      <c r="AT406" s="13"/>
      <c r="AX406" s="46"/>
      <c r="AY406" s="46"/>
      <c r="AZ406" s="46"/>
      <c r="BA406" s="46"/>
      <c r="BB406" s="13"/>
      <c r="BC406" s="13"/>
      <c r="BD406" s="13"/>
      <c r="BE406" s="13"/>
      <c r="BF406" s="13"/>
      <c r="BG406" s="13"/>
      <c r="BN406" s="13"/>
      <c r="BR406" s="51"/>
    </row>
    <row r="407" spans="2:70" hidden="1" outlineLevel="1" x14ac:dyDescent="0.2">
      <c r="B407" s="2"/>
      <c r="C407" s="3"/>
      <c r="D407" s="3"/>
      <c r="I407" s="5"/>
      <c r="J407" s="6"/>
      <c r="K407" s="7"/>
      <c r="L407" s="7"/>
      <c r="M407" s="7"/>
      <c r="N407" s="7"/>
      <c r="O407" s="51"/>
      <c r="P407" s="13"/>
      <c r="Q407" s="13"/>
      <c r="R407" s="2"/>
      <c r="S407" s="12"/>
      <c r="T407" s="12"/>
      <c r="U407" s="6"/>
      <c r="V407" s="6"/>
      <c r="W407" s="45"/>
      <c r="X407" s="45"/>
      <c r="Y407" s="45"/>
      <c r="Z407" s="9"/>
      <c r="AA407" s="46"/>
      <c r="AB407" s="12"/>
      <c r="AC407" s="12"/>
      <c r="AD407" s="12"/>
      <c r="AE407" s="12"/>
      <c r="AF407" s="12"/>
      <c r="AG407" s="12"/>
      <c r="AJ407" s="92"/>
      <c r="AK407" s="46"/>
      <c r="AL407" s="46"/>
      <c r="AM407" s="46"/>
      <c r="AN407" s="46"/>
      <c r="AO407" s="13"/>
      <c r="AP407" s="13"/>
      <c r="AQ407" s="13"/>
      <c r="AR407" s="13"/>
      <c r="AS407" s="13"/>
      <c r="AT407" s="13"/>
      <c r="AX407" s="46"/>
      <c r="AY407" s="46"/>
      <c r="AZ407" s="46"/>
      <c r="BA407" s="46"/>
      <c r="BB407" s="13"/>
      <c r="BC407" s="13"/>
      <c r="BD407" s="13"/>
      <c r="BE407" s="13"/>
      <c r="BF407" s="13"/>
      <c r="BG407" s="13"/>
      <c r="BN407" s="13"/>
      <c r="BR407" s="51"/>
    </row>
    <row r="408" spans="2:70" hidden="1" outlineLevel="1" x14ac:dyDescent="0.2">
      <c r="B408" s="2"/>
      <c r="C408" s="3"/>
      <c r="D408" s="3"/>
      <c r="I408" s="5"/>
      <c r="J408" s="6"/>
      <c r="K408" s="7"/>
      <c r="L408" s="7"/>
      <c r="M408" s="7"/>
      <c r="N408" s="7"/>
      <c r="O408" s="51"/>
      <c r="P408" s="13"/>
      <c r="Q408" s="13"/>
      <c r="R408" s="2"/>
      <c r="S408" s="12"/>
      <c r="T408" s="12"/>
      <c r="U408" s="6"/>
      <c r="V408" s="6"/>
      <c r="W408" s="45"/>
      <c r="X408" s="45"/>
      <c r="Y408" s="45"/>
      <c r="Z408" s="9"/>
      <c r="AA408" s="46"/>
      <c r="AB408" s="12"/>
      <c r="AC408" s="12"/>
      <c r="AD408" s="12"/>
      <c r="AE408" s="12"/>
      <c r="AF408" s="12"/>
      <c r="AG408" s="12"/>
      <c r="AJ408" s="92"/>
      <c r="AK408" s="46"/>
      <c r="AL408" s="46"/>
      <c r="AM408" s="46"/>
      <c r="AN408" s="46"/>
      <c r="AO408" s="13"/>
      <c r="AP408" s="13"/>
      <c r="AQ408" s="13"/>
      <c r="AR408" s="13"/>
      <c r="AS408" s="13"/>
      <c r="AT408" s="13"/>
      <c r="AX408" s="46"/>
      <c r="AY408" s="46"/>
      <c r="AZ408" s="46"/>
      <c r="BA408" s="46"/>
      <c r="BB408" s="13"/>
      <c r="BC408" s="13"/>
      <c r="BD408" s="13"/>
      <c r="BE408" s="13"/>
      <c r="BF408" s="13"/>
      <c r="BG408" s="13"/>
      <c r="BN408" s="13"/>
      <c r="BR408" s="51"/>
    </row>
    <row r="409" spans="2:70" hidden="1" outlineLevel="1" x14ac:dyDescent="0.2">
      <c r="B409" s="2"/>
      <c r="C409" s="3"/>
      <c r="D409" s="3"/>
      <c r="I409" s="5"/>
      <c r="J409" s="6"/>
      <c r="K409" s="7"/>
      <c r="L409" s="7"/>
      <c r="M409" s="7"/>
      <c r="N409" s="7"/>
      <c r="O409" s="51"/>
      <c r="P409" s="13"/>
      <c r="Q409" s="13"/>
      <c r="R409" s="2"/>
      <c r="S409" s="12"/>
      <c r="T409" s="12"/>
      <c r="U409" s="6"/>
      <c r="V409" s="6"/>
      <c r="W409" s="45"/>
      <c r="X409" s="45"/>
      <c r="Y409" s="45"/>
      <c r="Z409" s="9"/>
      <c r="AA409" s="46"/>
      <c r="AB409" s="12"/>
      <c r="AC409" s="12"/>
      <c r="AD409" s="12"/>
      <c r="AE409" s="12"/>
      <c r="AF409" s="12"/>
      <c r="AG409" s="12"/>
      <c r="AJ409" s="92"/>
      <c r="AK409" s="46"/>
      <c r="AL409" s="46"/>
      <c r="AM409" s="46"/>
      <c r="AN409" s="46"/>
      <c r="AO409" s="13"/>
      <c r="AP409" s="13"/>
      <c r="AQ409" s="13"/>
      <c r="AR409" s="13"/>
      <c r="AS409" s="13"/>
      <c r="AT409" s="13"/>
      <c r="AX409" s="46"/>
      <c r="AY409" s="46"/>
      <c r="AZ409" s="46"/>
      <c r="BA409" s="46"/>
      <c r="BB409" s="13"/>
      <c r="BC409" s="13"/>
      <c r="BD409" s="13"/>
      <c r="BE409" s="13"/>
      <c r="BF409" s="13"/>
      <c r="BG409" s="13"/>
      <c r="BN409" s="13"/>
      <c r="BR409" s="51"/>
    </row>
    <row r="410" spans="2:70" hidden="1" outlineLevel="1" x14ac:dyDescent="0.2">
      <c r="B410" s="2"/>
      <c r="C410" s="3"/>
      <c r="D410" s="3"/>
      <c r="I410" s="5"/>
      <c r="J410" s="6"/>
      <c r="K410" s="7"/>
      <c r="L410" s="7"/>
      <c r="M410" s="7"/>
      <c r="N410" s="7"/>
      <c r="O410" s="51"/>
      <c r="P410" s="13"/>
      <c r="Q410" s="13"/>
      <c r="R410" s="2"/>
      <c r="S410" s="12"/>
      <c r="T410" s="12"/>
      <c r="U410" s="6"/>
      <c r="V410" s="6"/>
      <c r="W410" s="45"/>
      <c r="X410" s="45"/>
      <c r="Y410" s="45"/>
      <c r="Z410" s="9"/>
      <c r="AA410" s="46"/>
      <c r="AB410" s="12"/>
      <c r="AC410" s="12"/>
      <c r="AD410" s="12"/>
      <c r="AE410" s="12"/>
      <c r="AF410" s="12"/>
      <c r="AG410" s="12"/>
      <c r="AJ410" s="92"/>
      <c r="AK410" s="46"/>
      <c r="AL410" s="46"/>
      <c r="AM410" s="46"/>
      <c r="AN410" s="46"/>
      <c r="AO410" s="13"/>
      <c r="AP410" s="13"/>
      <c r="AQ410" s="13"/>
      <c r="AR410" s="13"/>
      <c r="AS410" s="13"/>
      <c r="AT410" s="13"/>
      <c r="AX410" s="46"/>
      <c r="AY410" s="46"/>
      <c r="AZ410" s="46"/>
      <c r="BA410" s="46"/>
      <c r="BB410" s="13"/>
      <c r="BC410" s="13"/>
      <c r="BD410" s="13"/>
      <c r="BE410" s="13"/>
      <c r="BF410" s="13"/>
      <c r="BG410" s="13"/>
      <c r="BN410" s="13"/>
      <c r="BR410" s="51"/>
    </row>
    <row r="411" spans="2:70" hidden="1" outlineLevel="1" x14ac:dyDescent="0.2">
      <c r="B411" s="2"/>
      <c r="C411" s="3"/>
      <c r="D411" s="3"/>
      <c r="I411" s="5"/>
      <c r="J411" s="6"/>
      <c r="K411" s="7"/>
      <c r="L411" s="7"/>
      <c r="M411" s="7"/>
      <c r="N411" s="7"/>
      <c r="O411" s="51"/>
      <c r="P411" s="13"/>
      <c r="Q411" s="13"/>
      <c r="R411" s="2"/>
      <c r="S411" s="12"/>
      <c r="T411" s="12"/>
      <c r="U411" s="6"/>
      <c r="V411" s="6"/>
      <c r="W411" s="45"/>
      <c r="X411" s="45"/>
      <c r="Y411" s="45"/>
      <c r="Z411" s="9"/>
      <c r="AA411" s="46"/>
      <c r="AB411" s="12"/>
      <c r="AC411" s="12"/>
      <c r="AD411" s="12"/>
      <c r="AE411" s="12"/>
      <c r="AF411" s="12"/>
      <c r="AG411" s="12"/>
      <c r="AJ411" s="92"/>
      <c r="AK411" s="46"/>
      <c r="AL411" s="46"/>
      <c r="AM411" s="46"/>
      <c r="AN411" s="46"/>
      <c r="AO411" s="13"/>
      <c r="AP411" s="13"/>
      <c r="AQ411" s="13"/>
      <c r="AR411" s="13"/>
      <c r="AS411" s="13"/>
      <c r="AT411" s="13"/>
      <c r="AX411" s="46"/>
      <c r="AY411" s="46"/>
      <c r="AZ411" s="46"/>
      <c r="BA411" s="46"/>
      <c r="BB411" s="13"/>
      <c r="BC411" s="13"/>
      <c r="BD411" s="13"/>
      <c r="BE411" s="13"/>
      <c r="BF411" s="13"/>
      <c r="BG411" s="13"/>
      <c r="BN411" s="13"/>
      <c r="BR411" s="51"/>
    </row>
    <row r="412" spans="2:70" hidden="1" outlineLevel="1" x14ac:dyDescent="0.2">
      <c r="B412" s="2"/>
      <c r="C412" s="3"/>
      <c r="D412" s="3"/>
      <c r="I412" s="5"/>
      <c r="J412" s="6"/>
      <c r="K412" s="7"/>
      <c r="L412" s="7"/>
      <c r="M412" s="7"/>
      <c r="N412" s="7"/>
      <c r="O412" s="51"/>
      <c r="P412" s="13"/>
      <c r="Q412" s="13"/>
      <c r="R412" s="2"/>
      <c r="S412" s="12"/>
      <c r="T412" s="12"/>
      <c r="U412" s="6"/>
      <c r="V412" s="6"/>
      <c r="W412" s="45"/>
      <c r="X412" s="45"/>
      <c r="Y412" s="45"/>
      <c r="Z412" s="9"/>
      <c r="AA412" s="46"/>
      <c r="AB412" s="12"/>
      <c r="AC412" s="12"/>
      <c r="AD412" s="12"/>
      <c r="AE412" s="12"/>
      <c r="AF412" s="12"/>
      <c r="AG412" s="12"/>
      <c r="AJ412" s="92"/>
      <c r="AK412" s="46"/>
      <c r="AL412" s="46"/>
      <c r="AM412" s="46"/>
      <c r="AN412" s="46"/>
      <c r="AO412" s="13"/>
      <c r="AP412" s="13"/>
      <c r="AQ412" s="13"/>
      <c r="AR412" s="13"/>
      <c r="AS412" s="13"/>
      <c r="AT412" s="13"/>
      <c r="AX412" s="46"/>
      <c r="AY412" s="46"/>
      <c r="AZ412" s="46"/>
      <c r="BA412" s="46"/>
      <c r="BB412" s="13"/>
      <c r="BC412" s="13"/>
      <c r="BD412" s="13"/>
      <c r="BE412" s="13"/>
      <c r="BF412" s="13"/>
      <c r="BG412" s="13"/>
      <c r="BN412" s="13"/>
      <c r="BR412" s="51"/>
    </row>
    <row r="413" spans="2:70" hidden="1" outlineLevel="1" x14ac:dyDescent="0.2">
      <c r="B413" s="2"/>
      <c r="C413" s="3"/>
      <c r="D413" s="3"/>
      <c r="I413" s="5"/>
      <c r="J413" s="6"/>
      <c r="K413" s="7"/>
      <c r="L413" s="7"/>
      <c r="M413" s="7"/>
      <c r="N413" s="7"/>
      <c r="O413" s="51"/>
      <c r="P413" s="13"/>
      <c r="Q413" s="13"/>
      <c r="R413" s="2"/>
      <c r="S413" s="12"/>
      <c r="T413" s="12"/>
      <c r="U413" s="6"/>
      <c r="V413" s="6"/>
      <c r="W413" s="45"/>
      <c r="X413" s="45"/>
      <c r="Y413" s="45"/>
      <c r="Z413" s="9"/>
      <c r="AA413" s="46"/>
      <c r="AB413" s="12"/>
      <c r="AC413" s="12"/>
      <c r="AD413" s="12"/>
      <c r="AE413" s="12"/>
      <c r="AF413" s="12"/>
      <c r="AG413" s="12"/>
      <c r="AJ413" s="92"/>
      <c r="AK413" s="46"/>
      <c r="AL413" s="46"/>
      <c r="AM413" s="46"/>
      <c r="AN413" s="46"/>
      <c r="AO413" s="13"/>
      <c r="AP413" s="13"/>
      <c r="AQ413" s="13"/>
      <c r="AR413" s="13"/>
      <c r="AS413" s="13"/>
      <c r="AT413" s="13"/>
      <c r="AX413" s="46"/>
      <c r="AY413" s="46"/>
      <c r="AZ413" s="46"/>
      <c r="BA413" s="46"/>
      <c r="BB413" s="13"/>
      <c r="BC413" s="13"/>
      <c r="BD413" s="13"/>
      <c r="BE413" s="13"/>
      <c r="BF413" s="13"/>
      <c r="BG413" s="13"/>
      <c r="BN413" s="13"/>
      <c r="BR413" s="51"/>
    </row>
    <row r="414" spans="2:70" hidden="1" outlineLevel="1" x14ac:dyDescent="0.2">
      <c r="B414" s="2"/>
      <c r="C414" s="3"/>
      <c r="D414" s="3"/>
      <c r="I414" s="5"/>
      <c r="J414" s="6"/>
      <c r="K414" s="7"/>
      <c r="L414" s="7"/>
      <c r="M414" s="7"/>
      <c r="N414" s="7"/>
      <c r="O414" s="51"/>
      <c r="P414" s="13"/>
      <c r="Q414" s="13"/>
      <c r="R414" s="2"/>
      <c r="S414" s="12"/>
      <c r="T414" s="12"/>
      <c r="U414" s="6"/>
      <c r="V414" s="6"/>
      <c r="W414" s="45"/>
      <c r="X414" s="45"/>
      <c r="Y414" s="45"/>
      <c r="Z414" s="9"/>
      <c r="AA414" s="46"/>
      <c r="AB414" s="12"/>
      <c r="AC414" s="12"/>
      <c r="AD414" s="12"/>
      <c r="AE414" s="12"/>
      <c r="AF414" s="12"/>
      <c r="AG414" s="12"/>
      <c r="AJ414" s="92"/>
      <c r="AK414" s="46"/>
      <c r="AL414" s="46"/>
      <c r="AM414" s="46"/>
      <c r="AN414" s="46"/>
      <c r="AO414" s="13"/>
      <c r="AP414" s="13"/>
      <c r="AQ414" s="13"/>
      <c r="AR414" s="13"/>
      <c r="AS414" s="13"/>
      <c r="AT414" s="13"/>
      <c r="AX414" s="46"/>
      <c r="AY414" s="46"/>
      <c r="AZ414" s="46"/>
      <c r="BA414" s="46"/>
      <c r="BB414" s="13"/>
      <c r="BC414" s="13"/>
      <c r="BD414" s="13"/>
      <c r="BE414" s="13"/>
      <c r="BF414" s="13"/>
      <c r="BG414" s="13"/>
      <c r="BN414" s="13"/>
      <c r="BR414" s="51"/>
    </row>
    <row r="415" spans="2:70" hidden="1" outlineLevel="1" x14ac:dyDescent="0.2">
      <c r="B415" s="2"/>
      <c r="C415" s="3"/>
      <c r="D415" s="3"/>
      <c r="I415" s="5"/>
      <c r="J415" s="6"/>
      <c r="K415" s="7"/>
      <c r="L415" s="7"/>
      <c r="M415" s="7"/>
      <c r="N415" s="7"/>
      <c r="O415" s="51"/>
      <c r="P415" s="13"/>
      <c r="Q415" s="13"/>
      <c r="R415" s="2"/>
      <c r="S415" s="12"/>
      <c r="T415" s="12"/>
      <c r="U415" s="6"/>
      <c r="V415" s="6"/>
      <c r="W415" s="45"/>
      <c r="X415" s="45"/>
      <c r="Y415" s="45"/>
      <c r="Z415" s="9"/>
      <c r="AA415" s="46"/>
      <c r="AB415" s="12"/>
      <c r="AC415" s="12"/>
      <c r="AD415" s="12"/>
      <c r="AE415" s="12"/>
      <c r="AF415" s="12"/>
      <c r="AG415" s="12"/>
      <c r="AJ415" s="92"/>
      <c r="AK415" s="46"/>
      <c r="AL415" s="46"/>
      <c r="AM415" s="46"/>
      <c r="AN415" s="46"/>
      <c r="AO415" s="13"/>
      <c r="AP415" s="13"/>
      <c r="AQ415" s="13"/>
      <c r="AR415" s="13"/>
      <c r="AS415" s="13"/>
      <c r="AT415" s="13"/>
      <c r="AX415" s="46"/>
      <c r="AY415" s="46"/>
      <c r="AZ415" s="46"/>
      <c r="BA415" s="46"/>
      <c r="BB415" s="13"/>
      <c r="BC415" s="13"/>
      <c r="BD415" s="13"/>
      <c r="BE415" s="13"/>
      <c r="BF415" s="13"/>
      <c r="BG415" s="13"/>
      <c r="BN415" s="13"/>
      <c r="BR415" s="51"/>
    </row>
    <row r="416" spans="2:70" hidden="1" outlineLevel="1" x14ac:dyDescent="0.2">
      <c r="B416" s="2"/>
      <c r="C416" s="3"/>
      <c r="D416" s="3"/>
      <c r="I416" s="5"/>
      <c r="J416" s="6"/>
      <c r="K416" s="7"/>
      <c r="L416" s="7"/>
      <c r="M416" s="7"/>
      <c r="N416" s="7"/>
      <c r="O416" s="51"/>
      <c r="P416" s="13"/>
      <c r="Q416" s="13"/>
      <c r="R416" s="2"/>
      <c r="S416" s="12"/>
      <c r="T416" s="12"/>
      <c r="U416" s="6"/>
      <c r="V416" s="6"/>
      <c r="W416" s="45"/>
      <c r="X416" s="45"/>
      <c r="Y416" s="45"/>
      <c r="Z416" s="9"/>
      <c r="AA416" s="46"/>
      <c r="AB416" s="12"/>
      <c r="AC416" s="12"/>
      <c r="AD416" s="12"/>
      <c r="AE416" s="12"/>
      <c r="AF416" s="12"/>
      <c r="AG416" s="12"/>
      <c r="AJ416" s="92"/>
      <c r="AK416" s="46"/>
      <c r="AL416" s="46"/>
      <c r="AM416" s="46"/>
      <c r="AN416" s="46"/>
      <c r="AO416" s="13"/>
      <c r="AP416" s="13"/>
      <c r="AQ416" s="13"/>
      <c r="AR416" s="13"/>
      <c r="AS416" s="13"/>
      <c r="AT416" s="13"/>
      <c r="AX416" s="46"/>
      <c r="AY416" s="46"/>
      <c r="AZ416" s="46"/>
      <c r="BA416" s="46"/>
      <c r="BB416" s="13"/>
      <c r="BC416" s="13"/>
      <c r="BD416" s="13"/>
      <c r="BE416" s="13"/>
      <c r="BF416" s="13"/>
      <c r="BG416" s="13"/>
      <c r="BN416" s="13"/>
      <c r="BR416" s="51"/>
    </row>
    <row r="417" spans="2:70" hidden="1" outlineLevel="1" x14ac:dyDescent="0.2">
      <c r="B417" s="2"/>
      <c r="C417" s="3"/>
      <c r="D417" s="3"/>
      <c r="I417" s="5"/>
      <c r="J417" s="6"/>
      <c r="K417" s="7"/>
      <c r="L417" s="7"/>
      <c r="M417" s="7"/>
      <c r="N417" s="7"/>
      <c r="O417" s="51"/>
      <c r="P417" s="13"/>
      <c r="Q417" s="13"/>
      <c r="R417" s="2"/>
      <c r="S417" s="12"/>
      <c r="T417" s="12"/>
      <c r="U417" s="6"/>
      <c r="V417" s="6"/>
      <c r="W417" s="45"/>
      <c r="X417" s="45"/>
      <c r="Y417" s="45"/>
      <c r="Z417" s="9"/>
      <c r="AA417" s="46"/>
      <c r="AB417" s="12"/>
      <c r="AC417" s="12"/>
      <c r="AD417" s="12"/>
      <c r="AE417" s="12"/>
      <c r="AF417" s="12"/>
      <c r="AG417" s="12"/>
      <c r="AJ417" s="92"/>
      <c r="AK417" s="46"/>
      <c r="AL417" s="46"/>
      <c r="AM417" s="46"/>
      <c r="AN417" s="46"/>
      <c r="AO417" s="13"/>
      <c r="AP417" s="13"/>
      <c r="AQ417" s="13"/>
      <c r="AR417" s="13"/>
      <c r="AS417" s="13"/>
      <c r="AT417" s="13"/>
      <c r="AX417" s="46"/>
      <c r="AY417" s="46"/>
      <c r="AZ417" s="46"/>
      <c r="BA417" s="46"/>
      <c r="BB417" s="13"/>
      <c r="BC417" s="13"/>
      <c r="BD417" s="13"/>
      <c r="BE417" s="13"/>
      <c r="BF417" s="13"/>
      <c r="BG417" s="13"/>
      <c r="BN417" s="13"/>
      <c r="BR417" s="51"/>
    </row>
    <row r="418" spans="2:70" hidden="1" outlineLevel="1" x14ac:dyDescent="0.2">
      <c r="B418" s="2"/>
      <c r="C418" s="3"/>
      <c r="D418" s="3"/>
      <c r="I418" s="5"/>
      <c r="J418" s="6"/>
      <c r="K418" s="7"/>
      <c r="L418" s="7"/>
      <c r="M418" s="7"/>
      <c r="N418" s="7"/>
      <c r="O418" s="51"/>
      <c r="P418" s="13"/>
      <c r="Q418" s="13"/>
      <c r="R418" s="2"/>
      <c r="S418" s="12"/>
      <c r="T418" s="12"/>
      <c r="U418" s="6"/>
      <c r="V418" s="6"/>
      <c r="W418" s="45"/>
      <c r="X418" s="45"/>
      <c r="Y418" s="45"/>
      <c r="Z418" s="9"/>
      <c r="AA418" s="46"/>
      <c r="AB418" s="12"/>
      <c r="AC418" s="12"/>
      <c r="AD418" s="12"/>
      <c r="AE418" s="12"/>
      <c r="AF418" s="12"/>
      <c r="AG418" s="12"/>
      <c r="AJ418" s="92"/>
      <c r="AK418" s="46"/>
      <c r="AL418" s="46"/>
      <c r="AM418" s="46"/>
      <c r="AN418" s="46"/>
      <c r="AO418" s="13"/>
      <c r="AP418" s="13"/>
      <c r="AQ418" s="13"/>
      <c r="AR418" s="13"/>
      <c r="AS418" s="13"/>
      <c r="AT418" s="13"/>
      <c r="AX418" s="46"/>
      <c r="AY418" s="46"/>
      <c r="AZ418" s="46"/>
      <c r="BA418" s="46"/>
      <c r="BB418" s="13"/>
      <c r="BC418" s="13"/>
      <c r="BD418" s="13"/>
      <c r="BE418" s="13"/>
      <c r="BF418" s="13"/>
      <c r="BG418" s="13"/>
      <c r="BN418" s="13"/>
      <c r="BR418" s="51"/>
    </row>
    <row r="419" spans="2:70" hidden="1" outlineLevel="1" x14ac:dyDescent="0.2">
      <c r="B419" s="2"/>
      <c r="C419" s="3"/>
      <c r="D419" s="3"/>
      <c r="I419" s="5"/>
      <c r="J419" s="6"/>
      <c r="K419" s="7"/>
      <c r="L419" s="7"/>
      <c r="M419" s="7"/>
      <c r="N419" s="7"/>
      <c r="O419" s="51"/>
      <c r="P419" s="13"/>
      <c r="Q419" s="13"/>
      <c r="R419" s="2"/>
      <c r="S419" s="12"/>
      <c r="T419" s="12"/>
      <c r="U419" s="6"/>
      <c r="V419" s="6"/>
      <c r="W419" s="45"/>
      <c r="X419" s="45"/>
      <c r="Y419" s="45"/>
      <c r="Z419" s="9"/>
      <c r="AA419" s="46"/>
      <c r="AB419" s="12"/>
      <c r="AC419" s="12"/>
      <c r="AD419" s="12"/>
      <c r="AE419" s="12"/>
      <c r="AF419" s="12"/>
      <c r="AG419" s="12"/>
      <c r="AJ419" s="92"/>
      <c r="AK419" s="46"/>
      <c r="AL419" s="46"/>
      <c r="AM419" s="46"/>
      <c r="AN419" s="46"/>
      <c r="AO419" s="13"/>
      <c r="AP419" s="13"/>
      <c r="AQ419" s="13"/>
      <c r="AR419" s="13"/>
      <c r="AS419" s="13"/>
      <c r="AT419" s="13"/>
      <c r="AX419" s="46"/>
      <c r="AY419" s="46"/>
      <c r="AZ419" s="46"/>
      <c r="BA419" s="46"/>
      <c r="BB419" s="13"/>
      <c r="BC419" s="13"/>
      <c r="BD419" s="13"/>
      <c r="BE419" s="13"/>
      <c r="BF419" s="13"/>
      <c r="BG419" s="13"/>
      <c r="BN419" s="13"/>
      <c r="BR419" s="51"/>
    </row>
    <row r="420" spans="2:70" hidden="1" outlineLevel="1" x14ac:dyDescent="0.2">
      <c r="B420" s="2"/>
      <c r="C420" s="3"/>
      <c r="D420" s="3"/>
      <c r="I420" s="5"/>
      <c r="J420" s="6"/>
      <c r="K420" s="7"/>
      <c r="L420" s="7"/>
      <c r="M420" s="7"/>
      <c r="N420" s="7"/>
      <c r="O420" s="51"/>
      <c r="P420" s="13"/>
      <c r="Q420" s="13"/>
      <c r="R420" s="2"/>
      <c r="S420" s="12"/>
      <c r="T420" s="12"/>
      <c r="U420" s="6"/>
      <c r="V420" s="6"/>
      <c r="W420" s="45"/>
      <c r="X420" s="45"/>
      <c r="Y420" s="45"/>
      <c r="Z420" s="9"/>
      <c r="AA420" s="46"/>
      <c r="AB420" s="12"/>
      <c r="AC420" s="12"/>
      <c r="AD420" s="12"/>
      <c r="AE420" s="12"/>
      <c r="AF420" s="12"/>
      <c r="AG420" s="12"/>
      <c r="AJ420" s="92"/>
      <c r="AK420" s="46"/>
      <c r="AL420" s="46"/>
      <c r="AM420" s="46"/>
      <c r="AN420" s="46"/>
      <c r="AO420" s="13"/>
      <c r="AP420" s="13"/>
      <c r="AQ420" s="13"/>
      <c r="AR420" s="13"/>
      <c r="AS420" s="13"/>
      <c r="AT420" s="13"/>
      <c r="AX420" s="46"/>
      <c r="AY420" s="46"/>
      <c r="AZ420" s="46"/>
      <c r="BA420" s="46"/>
      <c r="BB420" s="13"/>
      <c r="BC420" s="13"/>
      <c r="BD420" s="13"/>
      <c r="BE420" s="13"/>
      <c r="BF420" s="13"/>
      <c r="BG420" s="13"/>
      <c r="BN420" s="13"/>
      <c r="BR420" s="51"/>
    </row>
    <row r="421" spans="2:70" hidden="1" outlineLevel="1" x14ac:dyDescent="0.2">
      <c r="B421" s="2"/>
      <c r="C421" s="3"/>
      <c r="D421" s="3"/>
      <c r="I421" s="5"/>
      <c r="J421" s="6"/>
      <c r="K421" s="7"/>
      <c r="L421" s="7"/>
      <c r="M421" s="7"/>
      <c r="N421" s="7"/>
      <c r="O421" s="51"/>
      <c r="P421" s="13"/>
      <c r="Q421" s="13"/>
      <c r="R421" s="2"/>
      <c r="S421" s="12"/>
      <c r="T421" s="12"/>
      <c r="U421" s="6"/>
      <c r="V421" s="6"/>
      <c r="W421" s="45"/>
      <c r="X421" s="45"/>
      <c r="Y421" s="45"/>
      <c r="Z421" s="9"/>
      <c r="AA421" s="46"/>
      <c r="AB421" s="12"/>
      <c r="AC421" s="12"/>
      <c r="AD421" s="12"/>
      <c r="AE421" s="12"/>
      <c r="AF421" s="12"/>
      <c r="AG421" s="12"/>
      <c r="AJ421" s="92"/>
      <c r="AK421" s="46"/>
      <c r="AL421" s="46"/>
      <c r="AM421" s="46"/>
      <c r="AN421" s="46"/>
      <c r="AO421" s="13"/>
      <c r="AP421" s="13"/>
      <c r="AQ421" s="13"/>
      <c r="AR421" s="13"/>
      <c r="AS421" s="13"/>
      <c r="AT421" s="13"/>
      <c r="AX421" s="46"/>
      <c r="AY421" s="46"/>
      <c r="AZ421" s="46"/>
      <c r="BA421" s="46"/>
      <c r="BB421" s="13"/>
      <c r="BC421" s="13"/>
      <c r="BD421" s="13"/>
      <c r="BE421" s="13"/>
      <c r="BF421" s="13"/>
      <c r="BG421" s="13"/>
      <c r="BN421" s="13"/>
      <c r="BR421" s="51"/>
    </row>
    <row r="422" spans="2:70" hidden="1" outlineLevel="1" x14ac:dyDescent="0.2">
      <c r="B422" s="2"/>
      <c r="C422" s="3"/>
      <c r="D422" s="3"/>
      <c r="I422" s="5"/>
      <c r="J422" s="6"/>
      <c r="K422" s="7"/>
      <c r="L422" s="7"/>
      <c r="M422" s="7"/>
      <c r="N422" s="7"/>
      <c r="O422" s="51"/>
      <c r="P422" s="13"/>
      <c r="Q422" s="13"/>
      <c r="R422" s="2"/>
      <c r="S422" s="12"/>
      <c r="T422" s="12"/>
      <c r="U422" s="6"/>
      <c r="V422" s="6"/>
      <c r="W422" s="45"/>
      <c r="X422" s="45"/>
      <c r="Y422" s="45"/>
      <c r="Z422" s="9"/>
      <c r="AA422" s="46"/>
      <c r="AB422" s="12"/>
      <c r="AC422" s="12"/>
      <c r="AD422" s="12"/>
      <c r="AE422" s="12"/>
      <c r="AF422" s="12"/>
      <c r="AG422" s="12"/>
      <c r="AJ422" s="92"/>
      <c r="AK422" s="46"/>
      <c r="AL422" s="46"/>
      <c r="AM422" s="46"/>
      <c r="AN422" s="46"/>
      <c r="AO422" s="13"/>
      <c r="AP422" s="13"/>
      <c r="AQ422" s="13"/>
      <c r="AR422" s="13"/>
      <c r="AS422" s="13"/>
      <c r="AT422" s="13"/>
      <c r="AX422" s="46"/>
      <c r="AY422" s="46"/>
      <c r="AZ422" s="46"/>
      <c r="BA422" s="46"/>
      <c r="BB422" s="13"/>
      <c r="BC422" s="13"/>
      <c r="BD422" s="13"/>
      <c r="BE422" s="13"/>
      <c r="BF422" s="13"/>
      <c r="BG422" s="13"/>
      <c r="BN422" s="13"/>
      <c r="BR422" s="51"/>
    </row>
    <row r="423" spans="2:70" hidden="1" outlineLevel="1" x14ac:dyDescent="0.2">
      <c r="B423" s="2"/>
      <c r="C423" s="3"/>
      <c r="D423" s="3"/>
      <c r="I423" s="5"/>
      <c r="J423" s="6"/>
      <c r="K423" s="7"/>
      <c r="L423" s="7"/>
      <c r="M423" s="7"/>
      <c r="N423" s="7"/>
      <c r="O423" s="51"/>
      <c r="P423" s="13"/>
      <c r="Q423" s="13"/>
      <c r="R423" s="2"/>
      <c r="S423" s="12"/>
      <c r="T423" s="12"/>
      <c r="U423" s="6"/>
      <c r="V423" s="6"/>
      <c r="W423" s="45"/>
      <c r="X423" s="45"/>
      <c r="Y423" s="45"/>
      <c r="Z423" s="9"/>
      <c r="AA423" s="46"/>
      <c r="AB423" s="12"/>
      <c r="AC423" s="12"/>
      <c r="AD423" s="12"/>
      <c r="AE423" s="12"/>
      <c r="AF423" s="12"/>
      <c r="AG423" s="12"/>
      <c r="AJ423" s="92"/>
      <c r="AK423" s="46"/>
      <c r="AL423" s="46"/>
      <c r="AM423" s="46"/>
      <c r="AN423" s="46"/>
      <c r="AO423" s="13"/>
      <c r="AP423" s="13"/>
      <c r="AQ423" s="13"/>
      <c r="AR423" s="13"/>
      <c r="AS423" s="13"/>
      <c r="AT423" s="13"/>
      <c r="AX423" s="46"/>
      <c r="AY423" s="46"/>
      <c r="AZ423" s="46"/>
      <c r="BA423" s="46"/>
      <c r="BB423" s="13"/>
      <c r="BC423" s="13"/>
      <c r="BD423" s="13"/>
      <c r="BE423" s="13"/>
      <c r="BF423" s="13"/>
      <c r="BG423" s="13"/>
      <c r="BN423" s="13"/>
      <c r="BR423" s="51"/>
    </row>
    <row r="424" spans="2:70" hidden="1" outlineLevel="1" x14ac:dyDescent="0.2">
      <c r="B424" s="2"/>
      <c r="C424" s="3"/>
      <c r="D424" s="3"/>
      <c r="I424" s="5"/>
      <c r="J424" s="6"/>
      <c r="K424" s="7"/>
      <c r="L424" s="7"/>
      <c r="M424" s="7"/>
      <c r="N424" s="7"/>
      <c r="O424" s="51"/>
      <c r="P424" s="13"/>
      <c r="Q424" s="13"/>
      <c r="R424" s="2"/>
      <c r="S424" s="12"/>
      <c r="T424" s="12"/>
      <c r="U424" s="6"/>
      <c r="V424" s="6"/>
      <c r="W424" s="45"/>
      <c r="X424" s="45"/>
      <c r="Y424" s="45"/>
      <c r="Z424" s="9"/>
      <c r="AA424" s="46"/>
      <c r="AB424" s="12"/>
      <c r="AC424" s="12"/>
      <c r="AD424" s="12"/>
      <c r="AE424" s="12"/>
      <c r="AF424" s="12"/>
      <c r="AG424" s="12"/>
      <c r="AJ424" s="92"/>
      <c r="AK424" s="46"/>
      <c r="AL424" s="46"/>
      <c r="AM424" s="46"/>
      <c r="AN424" s="46"/>
      <c r="AO424" s="13"/>
      <c r="AP424" s="13"/>
      <c r="AQ424" s="13"/>
      <c r="AR424" s="13"/>
      <c r="AS424" s="13"/>
      <c r="AT424" s="13"/>
      <c r="AX424" s="46"/>
      <c r="AY424" s="46"/>
      <c r="AZ424" s="46"/>
      <c r="BA424" s="46"/>
      <c r="BB424" s="13"/>
      <c r="BC424" s="13"/>
      <c r="BD424" s="13"/>
      <c r="BE424" s="13"/>
      <c r="BF424" s="13"/>
      <c r="BG424" s="13"/>
      <c r="BN424" s="13"/>
      <c r="BR424" s="51"/>
    </row>
    <row r="425" spans="2:70" hidden="1" outlineLevel="1" x14ac:dyDescent="0.2">
      <c r="B425" s="2"/>
      <c r="C425" s="3"/>
      <c r="D425" s="3"/>
      <c r="I425" s="5"/>
      <c r="J425" s="6"/>
      <c r="K425" s="7"/>
      <c r="L425" s="7"/>
      <c r="M425" s="7"/>
      <c r="N425" s="7"/>
      <c r="O425" s="51"/>
      <c r="P425" s="13"/>
      <c r="Q425" s="13"/>
      <c r="R425" s="2"/>
      <c r="S425" s="12"/>
      <c r="T425" s="12"/>
      <c r="U425" s="6"/>
      <c r="V425" s="6"/>
      <c r="W425" s="45"/>
      <c r="X425" s="45"/>
      <c r="Y425" s="45"/>
      <c r="Z425" s="9"/>
      <c r="AA425" s="46"/>
      <c r="AB425" s="12"/>
      <c r="AC425" s="12"/>
      <c r="AD425" s="12"/>
      <c r="AE425" s="12"/>
      <c r="AF425" s="12"/>
      <c r="AG425" s="12"/>
      <c r="AJ425" s="92"/>
      <c r="AK425" s="46"/>
      <c r="AL425" s="46"/>
      <c r="AM425" s="46"/>
      <c r="AN425" s="46"/>
      <c r="AO425" s="13"/>
      <c r="AP425" s="13"/>
      <c r="AQ425" s="13"/>
      <c r="AR425" s="13"/>
      <c r="AS425" s="13"/>
      <c r="AT425" s="13"/>
      <c r="AX425" s="46"/>
      <c r="AY425" s="46"/>
      <c r="AZ425" s="46"/>
      <c r="BA425" s="46"/>
      <c r="BB425" s="13"/>
      <c r="BC425" s="13"/>
      <c r="BD425" s="13"/>
      <c r="BE425" s="13"/>
      <c r="BF425" s="13"/>
      <c r="BG425" s="13"/>
      <c r="BN425" s="13"/>
      <c r="BR425" s="51"/>
    </row>
    <row r="426" spans="2:70" hidden="1" outlineLevel="1" x14ac:dyDescent="0.2">
      <c r="B426" s="2"/>
      <c r="C426" s="3"/>
      <c r="D426" s="3"/>
      <c r="I426" s="5"/>
      <c r="J426" s="6"/>
      <c r="K426" s="7"/>
      <c r="L426" s="7"/>
      <c r="M426" s="7"/>
      <c r="N426" s="7"/>
      <c r="O426" s="51"/>
      <c r="P426" s="13"/>
      <c r="Q426" s="13"/>
      <c r="R426" s="2"/>
      <c r="S426" s="12"/>
      <c r="T426" s="12"/>
      <c r="U426" s="6"/>
      <c r="V426" s="6"/>
      <c r="W426" s="45"/>
      <c r="X426" s="45"/>
      <c r="Y426" s="45"/>
      <c r="Z426" s="9"/>
      <c r="AA426" s="46"/>
      <c r="AB426" s="12"/>
      <c r="AC426" s="12"/>
      <c r="AD426" s="12"/>
      <c r="AE426" s="12"/>
      <c r="AF426" s="12"/>
      <c r="AG426" s="12"/>
      <c r="AJ426" s="92"/>
      <c r="AK426" s="46"/>
      <c r="AL426" s="46"/>
      <c r="AM426" s="46"/>
      <c r="AN426" s="46"/>
      <c r="AO426" s="13"/>
      <c r="AP426" s="13"/>
      <c r="AQ426" s="13"/>
      <c r="AR426" s="13"/>
      <c r="AS426" s="13"/>
      <c r="AT426" s="13"/>
      <c r="AX426" s="46"/>
      <c r="AY426" s="46"/>
      <c r="AZ426" s="46"/>
      <c r="BA426" s="46"/>
      <c r="BB426" s="13"/>
      <c r="BC426" s="13"/>
      <c r="BD426" s="13"/>
      <c r="BE426" s="13"/>
      <c r="BF426" s="13"/>
      <c r="BG426" s="13"/>
      <c r="BN426" s="13"/>
      <c r="BR426" s="51"/>
    </row>
    <row r="427" spans="2:70" hidden="1" outlineLevel="1" x14ac:dyDescent="0.2">
      <c r="B427" s="2"/>
      <c r="C427" s="3"/>
      <c r="D427" s="3"/>
      <c r="I427" s="5"/>
      <c r="J427" s="6"/>
      <c r="K427" s="7"/>
      <c r="L427" s="7"/>
      <c r="M427" s="7"/>
      <c r="N427" s="7"/>
      <c r="O427" s="51"/>
      <c r="P427" s="13"/>
      <c r="Q427" s="13"/>
      <c r="R427" s="2"/>
      <c r="S427" s="12"/>
      <c r="T427" s="12"/>
      <c r="U427" s="6"/>
      <c r="V427" s="6"/>
      <c r="W427" s="45"/>
      <c r="X427" s="45"/>
      <c r="Y427" s="45"/>
      <c r="Z427" s="9"/>
      <c r="AA427" s="46"/>
      <c r="AB427" s="12"/>
      <c r="AC427" s="12"/>
      <c r="AD427" s="12"/>
      <c r="AE427" s="12"/>
      <c r="AF427" s="12"/>
      <c r="AG427" s="12"/>
      <c r="AJ427" s="92"/>
      <c r="AK427" s="46"/>
      <c r="AL427" s="46"/>
      <c r="AM427" s="46"/>
      <c r="AN427" s="46"/>
      <c r="AO427" s="13"/>
      <c r="AP427" s="13"/>
      <c r="AQ427" s="13"/>
      <c r="AR427" s="13"/>
      <c r="AS427" s="13"/>
      <c r="AT427" s="13"/>
      <c r="AX427" s="46"/>
      <c r="AY427" s="46"/>
      <c r="AZ427" s="46"/>
      <c r="BA427" s="46"/>
      <c r="BB427" s="13"/>
      <c r="BC427" s="13"/>
      <c r="BD427" s="13"/>
      <c r="BE427" s="13"/>
      <c r="BF427" s="13"/>
      <c r="BG427" s="13"/>
      <c r="BN427" s="13"/>
      <c r="BR427" s="51"/>
    </row>
    <row r="428" spans="2:70" hidden="1" outlineLevel="1" x14ac:dyDescent="0.2">
      <c r="B428" s="2"/>
      <c r="C428" s="3"/>
      <c r="D428" s="3"/>
      <c r="I428" s="5"/>
      <c r="J428" s="6"/>
      <c r="K428" s="7"/>
      <c r="L428" s="7"/>
      <c r="M428" s="7"/>
      <c r="N428" s="7"/>
      <c r="O428" s="51"/>
      <c r="P428" s="13"/>
      <c r="Q428" s="13"/>
      <c r="R428" s="2"/>
      <c r="S428" s="12"/>
      <c r="T428" s="12"/>
      <c r="U428" s="6"/>
      <c r="V428" s="6"/>
      <c r="W428" s="45"/>
      <c r="X428" s="45"/>
      <c r="Y428" s="45"/>
      <c r="Z428" s="9"/>
      <c r="AA428" s="46"/>
      <c r="AB428" s="12"/>
      <c r="AC428" s="12"/>
      <c r="AD428" s="12"/>
      <c r="AE428" s="12"/>
      <c r="AF428" s="12"/>
      <c r="AG428" s="12"/>
      <c r="AJ428" s="92"/>
      <c r="AK428" s="46"/>
      <c r="AL428" s="46"/>
      <c r="AM428" s="46"/>
      <c r="AN428" s="46"/>
      <c r="AO428" s="13"/>
      <c r="AP428" s="13"/>
      <c r="AQ428" s="13"/>
      <c r="AR428" s="13"/>
      <c r="AS428" s="13"/>
      <c r="AT428" s="13"/>
      <c r="AX428" s="46"/>
      <c r="AY428" s="46"/>
      <c r="AZ428" s="46"/>
      <c r="BA428" s="46"/>
      <c r="BB428" s="13"/>
      <c r="BC428" s="13"/>
      <c r="BD428" s="13"/>
      <c r="BE428" s="13"/>
      <c r="BF428" s="13"/>
      <c r="BG428" s="13"/>
      <c r="BN428" s="13"/>
      <c r="BR428" s="51"/>
    </row>
    <row r="429" spans="2:70" hidden="1" outlineLevel="1" x14ac:dyDescent="0.2">
      <c r="B429" s="2"/>
      <c r="C429" s="3"/>
      <c r="D429" s="3"/>
      <c r="I429" s="5"/>
      <c r="J429" s="6"/>
      <c r="K429" s="7"/>
      <c r="L429" s="7"/>
      <c r="M429" s="7"/>
      <c r="N429" s="7"/>
      <c r="O429" s="51"/>
      <c r="P429" s="13"/>
      <c r="Q429" s="13"/>
      <c r="R429" s="2"/>
      <c r="S429" s="12"/>
      <c r="T429" s="12"/>
      <c r="U429" s="6"/>
      <c r="V429" s="6"/>
      <c r="W429" s="45"/>
      <c r="X429" s="45"/>
      <c r="Y429" s="45"/>
      <c r="Z429" s="9"/>
      <c r="AA429" s="46"/>
      <c r="AB429" s="12"/>
      <c r="AC429" s="12"/>
      <c r="AD429" s="12"/>
      <c r="AE429" s="12"/>
      <c r="AF429" s="12"/>
      <c r="AG429" s="12"/>
      <c r="AJ429" s="92"/>
      <c r="AK429" s="46"/>
      <c r="AL429" s="46"/>
      <c r="AM429" s="46"/>
      <c r="AN429" s="46"/>
      <c r="AO429" s="13"/>
      <c r="AP429" s="13"/>
      <c r="AQ429" s="13"/>
      <c r="AR429" s="13"/>
      <c r="AS429" s="13"/>
      <c r="AT429" s="13"/>
      <c r="AX429" s="46"/>
      <c r="AY429" s="46"/>
      <c r="AZ429" s="46"/>
      <c r="BA429" s="46"/>
      <c r="BB429" s="13"/>
      <c r="BC429" s="13"/>
      <c r="BD429" s="13"/>
      <c r="BE429" s="13"/>
      <c r="BF429" s="13"/>
      <c r="BG429" s="13"/>
      <c r="BN429" s="13"/>
      <c r="BR429" s="51"/>
    </row>
    <row r="430" spans="2:70" hidden="1" outlineLevel="1" x14ac:dyDescent="0.2">
      <c r="B430" s="2"/>
      <c r="C430" s="3"/>
      <c r="D430" s="3"/>
      <c r="I430" s="5"/>
      <c r="J430" s="6"/>
      <c r="K430" s="7"/>
      <c r="L430" s="7"/>
      <c r="M430" s="7"/>
      <c r="N430" s="7"/>
      <c r="O430" s="51"/>
      <c r="P430" s="13"/>
      <c r="Q430" s="13"/>
      <c r="R430" s="2"/>
      <c r="S430" s="12"/>
      <c r="T430" s="12"/>
      <c r="U430" s="6"/>
      <c r="V430" s="6"/>
      <c r="W430" s="45"/>
      <c r="X430" s="45"/>
      <c r="Y430" s="45"/>
      <c r="Z430" s="9"/>
      <c r="AA430" s="46"/>
      <c r="AB430" s="12"/>
      <c r="AC430" s="12"/>
      <c r="AD430" s="12"/>
      <c r="AE430" s="12"/>
      <c r="AF430" s="12"/>
      <c r="AG430" s="12"/>
      <c r="AJ430" s="92"/>
      <c r="AK430" s="46"/>
      <c r="AL430" s="46"/>
      <c r="AM430" s="46"/>
      <c r="AN430" s="46"/>
      <c r="AO430" s="13"/>
      <c r="AP430" s="13"/>
      <c r="AQ430" s="13"/>
      <c r="AR430" s="13"/>
      <c r="AS430" s="13"/>
      <c r="AT430" s="13"/>
      <c r="AX430" s="46"/>
      <c r="AY430" s="46"/>
      <c r="AZ430" s="46"/>
      <c r="BA430" s="46"/>
      <c r="BB430" s="13"/>
      <c r="BC430" s="13"/>
      <c r="BD430" s="13"/>
      <c r="BE430" s="13"/>
      <c r="BF430" s="13"/>
      <c r="BG430" s="13"/>
      <c r="BN430" s="13"/>
      <c r="BR430" s="51"/>
    </row>
    <row r="431" spans="2:70" hidden="1" outlineLevel="1" x14ac:dyDescent="0.2">
      <c r="B431" s="2"/>
      <c r="C431" s="3"/>
      <c r="D431" s="3"/>
      <c r="I431" s="5"/>
      <c r="J431" s="6"/>
      <c r="K431" s="7"/>
      <c r="L431" s="7"/>
      <c r="M431" s="7"/>
      <c r="N431" s="7"/>
      <c r="O431" s="51"/>
      <c r="P431" s="13"/>
      <c r="Q431" s="13"/>
      <c r="R431" s="2"/>
      <c r="S431" s="12"/>
      <c r="T431" s="12"/>
      <c r="U431" s="6"/>
      <c r="V431" s="6"/>
      <c r="W431" s="45"/>
      <c r="X431" s="45"/>
      <c r="Y431" s="45"/>
      <c r="Z431" s="9"/>
      <c r="AA431" s="46"/>
      <c r="AB431" s="12"/>
      <c r="AC431" s="12"/>
      <c r="AD431" s="12"/>
      <c r="AE431" s="12"/>
      <c r="AF431" s="12"/>
      <c r="AG431" s="12"/>
      <c r="AJ431" s="92"/>
      <c r="AK431" s="46"/>
      <c r="AL431" s="46"/>
      <c r="AM431" s="46"/>
      <c r="AN431" s="46"/>
      <c r="AO431" s="13"/>
      <c r="AP431" s="13"/>
      <c r="AQ431" s="13"/>
      <c r="AR431" s="13"/>
      <c r="AS431" s="13"/>
      <c r="AT431" s="13"/>
      <c r="AX431" s="46"/>
      <c r="AY431" s="46"/>
      <c r="AZ431" s="46"/>
      <c r="BA431" s="46"/>
      <c r="BB431" s="13"/>
      <c r="BC431" s="13"/>
      <c r="BD431" s="13"/>
      <c r="BE431" s="13"/>
      <c r="BF431" s="13"/>
      <c r="BG431" s="13"/>
      <c r="BN431" s="13"/>
      <c r="BR431" s="51"/>
    </row>
    <row r="432" spans="2:70" hidden="1" outlineLevel="1" x14ac:dyDescent="0.2">
      <c r="B432" s="2"/>
      <c r="C432" s="3"/>
      <c r="D432" s="3"/>
      <c r="I432" s="5"/>
      <c r="J432" s="6"/>
      <c r="K432" s="7"/>
      <c r="L432" s="7"/>
      <c r="M432" s="7"/>
      <c r="N432" s="7"/>
      <c r="O432" s="51"/>
      <c r="P432" s="13"/>
      <c r="Q432" s="13"/>
      <c r="R432" s="2"/>
      <c r="S432" s="12"/>
      <c r="T432" s="12"/>
      <c r="U432" s="6"/>
      <c r="V432" s="6"/>
      <c r="W432" s="45"/>
      <c r="X432" s="45"/>
      <c r="Y432" s="45"/>
      <c r="Z432" s="9"/>
      <c r="AA432" s="46"/>
      <c r="AB432" s="12"/>
      <c r="AC432" s="12"/>
      <c r="AD432" s="12"/>
      <c r="AE432" s="12"/>
      <c r="AF432" s="12"/>
      <c r="AG432" s="12"/>
      <c r="AJ432" s="92"/>
      <c r="AK432" s="46"/>
      <c r="AL432" s="46"/>
      <c r="AM432" s="46"/>
      <c r="AN432" s="46"/>
      <c r="AO432" s="13"/>
      <c r="AP432" s="13"/>
      <c r="AQ432" s="13"/>
      <c r="AR432" s="13"/>
      <c r="AS432" s="13"/>
      <c r="AT432" s="13"/>
      <c r="AX432" s="46"/>
      <c r="AY432" s="46"/>
      <c r="AZ432" s="46"/>
      <c r="BA432" s="46"/>
      <c r="BB432" s="13"/>
      <c r="BC432" s="13"/>
      <c r="BD432" s="13"/>
      <c r="BE432" s="13"/>
      <c r="BF432" s="13"/>
      <c r="BG432" s="13"/>
      <c r="BN432" s="13"/>
      <c r="BR432" s="51"/>
    </row>
    <row r="433" spans="2:70" hidden="1" outlineLevel="1" x14ac:dyDescent="0.2">
      <c r="B433" s="2"/>
      <c r="C433" s="3"/>
      <c r="D433" s="3"/>
      <c r="I433" s="5"/>
      <c r="J433" s="6"/>
      <c r="K433" s="7"/>
      <c r="L433" s="7"/>
      <c r="M433" s="7"/>
      <c r="N433" s="7"/>
      <c r="O433" s="51"/>
      <c r="P433" s="13"/>
      <c r="Q433" s="13"/>
      <c r="R433" s="2"/>
      <c r="S433" s="12"/>
      <c r="T433" s="12"/>
      <c r="U433" s="6"/>
      <c r="V433" s="6"/>
      <c r="W433" s="45"/>
      <c r="X433" s="45"/>
      <c r="Y433" s="45"/>
      <c r="Z433" s="9"/>
      <c r="AA433" s="46"/>
      <c r="AB433" s="12"/>
      <c r="AC433" s="12"/>
      <c r="AD433" s="12"/>
      <c r="AE433" s="12"/>
      <c r="AF433" s="12"/>
      <c r="AG433" s="12"/>
      <c r="AJ433" s="92"/>
      <c r="AK433" s="46"/>
      <c r="AL433" s="46"/>
      <c r="AM433" s="46"/>
      <c r="AN433" s="46"/>
      <c r="AO433" s="13"/>
      <c r="AP433" s="13"/>
      <c r="AQ433" s="13"/>
      <c r="AR433" s="13"/>
      <c r="AS433" s="13"/>
      <c r="AT433" s="13"/>
      <c r="AX433" s="46"/>
      <c r="AY433" s="46"/>
      <c r="AZ433" s="46"/>
      <c r="BA433" s="46"/>
      <c r="BB433" s="13"/>
      <c r="BC433" s="13"/>
      <c r="BD433" s="13"/>
      <c r="BE433" s="13"/>
      <c r="BF433" s="13"/>
      <c r="BG433" s="13"/>
      <c r="BN433" s="13"/>
      <c r="BR433" s="51"/>
    </row>
    <row r="434" spans="2:70" hidden="1" outlineLevel="1" x14ac:dyDescent="0.2">
      <c r="B434" s="2"/>
      <c r="C434" s="3"/>
      <c r="D434" s="3"/>
      <c r="I434" s="5"/>
      <c r="J434" s="6"/>
      <c r="K434" s="7"/>
      <c r="L434" s="7"/>
      <c r="M434" s="7"/>
      <c r="N434" s="7"/>
      <c r="O434" s="51"/>
      <c r="P434" s="13"/>
      <c r="Q434" s="13"/>
      <c r="R434" s="2"/>
      <c r="S434" s="12"/>
      <c r="T434" s="12"/>
      <c r="U434" s="6"/>
      <c r="V434" s="6"/>
      <c r="W434" s="45"/>
      <c r="X434" s="45"/>
      <c r="Y434" s="45"/>
      <c r="Z434" s="9"/>
      <c r="AA434" s="46"/>
      <c r="AB434" s="12"/>
      <c r="AC434" s="12"/>
      <c r="AD434" s="12"/>
      <c r="AE434" s="12"/>
      <c r="AF434" s="12"/>
      <c r="AG434" s="12"/>
      <c r="AJ434" s="92"/>
      <c r="AK434" s="46"/>
      <c r="AL434" s="46"/>
      <c r="AM434" s="46"/>
      <c r="AN434" s="46"/>
      <c r="AO434" s="13"/>
      <c r="AP434" s="13"/>
      <c r="AQ434" s="13"/>
      <c r="AR434" s="13"/>
      <c r="AS434" s="13"/>
      <c r="AT434" s="13"/>
      <c r="AX434" s="46"/>
      <c r="AY434" s="46"/>
      <c r="AZ434" s="46"/>
      <c r="BA434" s="46"/>
      <c r="BB434" s="13"/>
      <c r="BC434" s="13"/>
      <c r="BD434" s="13"/>
      <c r="BE434" s="13"/>
      <c r="BF434" s="13"/>
      <c r="BG434" s="13"/>
      <c r="BN434" s="13"/>
      <c r="BR434" s="51"/>
    </row>
    <row r="435" spans="2:70" hidden="1" outlineLevel="1" x14ac:dyDescent="0.2">
      <c r="B435" s="2"/>
      <c r="C435" s="3"/>
      <c r="D435" s="3"/>
      <c r="I435" s="5"/>
      <c r="J435" s="6"/>
      <c r="K435" s="7"/>
      <c r="L435" s="7"/>
      <c r="M435" s="7"/>
      <c r="N435" s="7"/>
      <c r="O435" s="51"/>
      <c r="P435" s="13"/>
      <c r="Q435" s="13"/>
      <c r="R435" s="2"/>
      <c r="S435" s="12"/>
      <c r="T435" s="12"/>
      <c r="U435" s="6"/>
      <c r="V435" s="6"/>
      <c r="W435" s="45"/>
      <c r="X435" s="45"/>
      <c r="Y435" s="45"/>
      <c r="Z435" s="9"/>
      <c r="AA435" s="46"/>
      <c r="AB435" s="12"/>
      <c r="AC435" s="12"/>
      <c r="AD435" s="12"/>
      <c r="AE435" s="12"/>
      <c r="AF435" s="12"/>
      <c r="AG435" s="12"/>
      <c r="AJ435" s="92"/>
      <c r="AK435" s="46"/>
      <c r="AL435" s="46"/>
      <c r="AM435" s="46"/>
      <c r="AN435" s="46"/>
      <c r="AO435" s="13"/>
      <c r="AP435" s="13"/>
      <c r="AQ435" s="13"/>
      <c r="AR435" s="13"/>
      <c r="AS435" s="13"/>
      <c r="AT435" s="13"/>
      <c r="AX435" s="46"/>
      <c r="AY435" s="46"/>
      <c r="AZ435" s="46"/>
      <c r="BA435" s="46"/>
      <c r="BB435" s="13"/>
      <c r="BC435" s="13"/>
      <c r="BD435" s="13"/>
      <c r="BE435" s="13"/>
      <c r="BF435" s="13"/>
      <c r="BG435" s="13"/>
      <c r="BN435" s="13"/>
      <c r="BR435" s="51"/>
    </row>
    <row r="436" spans="2:70" hidden="1" outlineLevel="1" x14ac:dyDescent="0.2">
      <c r="B436" s="2"/>
      <c r="C436" s="3"/>
      <c r="D436" s="3"/>
      <c r="I436" s="5"/>
      <c r="J436" s="6"/>
      <c r="K436" s="7"/>
      <c r="L436" s="7"/>
      <c r="M436" s="7"/>
      <c r="N436" s="7"/>
      <c r="O436" s="51"/>
      <c r="P436" s="13"/>
      <c r="Q436" s="13"/>
      <c r="R436" s="2"/>
      <c r="S436" s="12"/>
      <c r="T436" s="12"/>
      <c r="U436" s="6"/>
      <c r="V436" s="6"/>
      <c r="W436" s="45"/>
      <c r="X436" s="45"/>
      <c r="Y436" s="45"/>
      <c r="Z436" s="9"/>
      <c r="AA436" s="46"/>
      <c r="AB436" s="12"/>
      <c r="AC436" s="12"/>
      <c r="AD436" s="12"/>
      <c r="AE436" s="12"/>
      <c r="AF436" s="12"/>
      <c r="AG436" s="12"/>
      <c r="AJ436" s="92"/>
      <c r="AK436" s="46"/>
      <c r="AL436" s="46"/>
      <c r="AM436" s="46"/>
      <c r="AN436" s="46"/>
      <c r="AO436" s="13"/>
      <c r="AP436" s="13"/>
      <c r="AQ436" s="13"/>
      <c r="AR436" s="13"/>
      <c r="AS436" s="13"/>
      <c r="AT436" s="13"/>
      <c r="AX436" s="46"/>
      <c r="AY436" s="46"/>
      <c r="AZ436" s="46"/>
      <c r="BA436" s="46"/>
      <c r="BB436" s="13"/>
      <c r="BC436" s="13"/>
      <c r="BD436" s="13"/>
      <c r="BE436" s="13"/>
      <c r="BF436" s="13"/>
      <c r="BG436" s="13"/>
      <c r="BN436" s="13"/>
      <c r="BR436" s="51"/>
    </row>
    <row r="437" spans="2:70" hidden="1" outlineLevel="1" x14ac:dyDescent="0.2">
      <c r="B437" s="2"/>
      <c r="C437" s="3"/>
      <c r="D437" s="3"/>
      <c r="I437" s="5"/>
      <c r="J437" s="6"/>
      <c r="K437" s="7"/>
      <c r="L437" s="7"/>
      <c r="M437" s="7"/>
      <c r="N437" s="7"/>
      <c r="O437" s="51"/>
      <c r="P437" s="13"/>
      <c r="Q437" s="13"/>
      <c r="R437" s="2"/>
      <c r="S437" s="12"/>
      <c r="T437" s="12"/>
      <c r="U437" s="6"/>
      <c r="V437" s="6"/>
      <c r="W437" s="45"/>
      <c r="X437" s="45"/>
      <c r="Y437" s="45"/>
      <c r="Z437" s="9"/>
      <c r="AA437" s="46"/>
      <c r="AB437" s="12"/>
      <c r="AC437" s="12"/>
      <c r="AD437" s="12"/>
      <c r="AE437" s="12"/>
      <c r="AF437" s="12"/>
      <c r="AG437" s="12"/>
      <c r="AJ437" s="92"/>
      <c r="AK437" s="46"/>
      <c r="AL437" s="46"/>
      <c r="AM437" s="46"/>
      <c r="AN437" s="46"/>
      <c r="AO437" s="13"/>
      <c r="AP437" s="13"/>
      <c r="AQ437" s="13"/>
      <c r="AR437" s="13"/>
      <c r="AS437" s="13"/>
      <c r="AT437" s="13"/>
      <c r="AX437" s="46"/>
      <c r="AY437" s="46"/>
      <c r="AZ437" s="46"/>
      <c r="BA437" s="46"/>
      <c r="BB437" s="13"/>
      <c r="BC437" s="13"/>
      <c r="BD437" s="13"/>
      <c r="BE437" s="13"/>
      <c r="BF437" s="13"/>
      <c r="BG437" s="13"/>
      <c r="BN437" s="13"/>
      <c r="BR437" s="51"/>
    </row>
    <row r="438" spans="2:70" hidden="1" outlineLevel="1" x14ac:dyDescent="0.2">
      <c r="B438" s="2"/>
      <c r="C438" s="3"/>
      <c r="D438" s="3"/>
      <c r="I438" s="5"/>
      <c r="J438" s="6"/>
      <c r="K438" s="7"/>
      <c r="L438" s="7"/>
      <c r="M438" s="7"/>
      <c r="N438" s="7"/>
      <c r="O438" s="51"/>
      <c r="P438" s="13"/>
      <c r="Q438" s="13"/>
      <c r="R438" s="2"/>
      <c r="S438" s="12"/>
      <c r="T438" s="12"/>
      <c r="U438" s="6"/>
      <c r="V438" s="6"/>
      <c r="W438" s="45"/>
      <c r="X438" s="45"/>
      <c r="Y438" s="45"/>
      <c r="Z438" s="9"/>
      <c r="AA438" s="46"/>
      <c r="AB438" s="12"/>
      <c r="AC438" s="12"/>
      <c r="AD438" s="12"/>
      <c r="AE438" s="12"/>
      <c r="AF438" s="12"/>
      <c r="AG438" s="12"/>
      <c r="AJ438" s="92"/>
      <c r="AK438" s="46"/>
      <c r="AL438" s="46"/>
      <c r="AM438" s="46"/>
      <c r="AN438" s="46"/>
      <c r="AO438" s="13"/>
      <c r="AP438" s="13"/>
      <c r="AQ438" s="13"/>
      <c r="AR438" s="13"/>
      <c r="AS438" s="13"/>
      <c r="AT438" s="13"/>
      <c r="AX438" s="46"/>
      <c r="AY438" s="46"/>
      <c r="AZ438" s="46"/>
      <c r="BA438" s="46"/>
      <c r="BB438" s="13"/>
      <c r="BC438" s="13"/>
      <c r="BD438" s="13"/>
      <c r="BE438" s="13"/>
      <c r="BF438" s="13"/>
      <c r="BG438" s="13"/>
      <c r="BN438" s="13"/>
      <c r="BR438" s="51"/>
    </row>
    <row r="439" spans="2:70" hidden="1" outlineLevel="1" x14ac:dyDescent="0.2">
      <c r="B439" s="2"/>
      <c r="C439" s="3"/>
      <c r="D439" s="3"/>
      <c r="I439" s="5"/>
      <c r="J439" s="6"/>
      <c r="K439" s="7"/>
      <c r="L439" s="7"/>
      <c r="M439" s="7"/>
      <c r="N439" s="7"/>
      <c r="O439" s="51"/>
      <c r="P439" s="13"/>
      <c r="Q439" s="13"/>
      <c r="R439" s="2"/>
      <c r="S439" s="12"/>
      <c r="T439" s="12"/>
      <c r="U439" s="6"/>
      <c r="V439" s="6"/>
      <c r="W439" s="45"/>
      <c r="X439" s="45"/>
      <c r="Y439" s="45"/>
      <c r="Z439" s="9"/>
      <c r="AA439" s="46"/>
      <c r="AB439" s="12"/>
      <c r="AC439" s="12"/>
      <c r="AD439" s="12"/>
      <c r="AE439" s="12"/>
      <c r="AF439" s="12"/>
      <c r="AG439" s="12"/>
      <c r="AJ439" s="92"/>
      <c r="AK439" s="46"/>
      <c r="AL439" s="46"/>
      <c r="AM439" s="46"/>
      <c r="AN439" s="46"/>
      <c r="AO439" s="13"/>
      <c r="AP439" s="13"/>
      <c r="AQ439" s="13"/>
      <c r="AR439" s="13"/>
      <c r="AS439" s="13"/>
      <c r="AT439" s="13"/>
      <c r="AX439" s="46"/>
      <c r="AY439" s="46"/>
      <c r="AZ439" s="46"/>
      <c r="BA439" s="46"/>
      <c r="BB439" s="13"/>
      <c r="BC439" s="13"/>
      <c r="BD439" s="13"/>
      <c r="BE439" s="13"/>
      <c r="BF439" s="13"/>
      <c r="BG439" s="13"/>
      <c r="BN439" s="13"/>
      <c r="BR439" s="51"/>
    </row>
    <row r="440" spans="2:70" hidden="1" outlineLevel="1" x14ac:dyDescent="0.2">
      <c r="B440" s="2"/>
      <c r="C440" s="3"/>
      <c r="D440" s="3"/>
      <c r="I440" s="5"/>
      <c r="J440" s="6"/>
      <c r="K440" s="7"/>
      <c r="L440" s="7"/>
      <c r="M440" s="7"/>
      <c r="N440" s="7"/>
      <c r="O440" s="51"/>
      <c r="P440" s="13"/>
      <c r="Q440" s="13"/>
      <c r="R440" s="2"/>
      <c r="S440" s="12"/>
      <c r="T440" s="12"/>
      <c r="U440" s="6"/>
      <c r="V440" s="6"/>
      <c r="W440" s="45"/>
      <c r="X440" s="45"/>
      <c r="Y440" s="45"/>
      <c r="Z440" s="9"/>
      <c r="AA440" s="46"/>
      <c r="AB440" s="12"/>
      <c r="AC440" s="12"/>
      <c r="AD440" s="12"/>
      <c r="AE440" s="12"/>
      <c r="AF440" s="12"/>
      <c r="AG440" s="12"/>
      <c r="AJ440" s="92"/>
      <c r="AK440" s="46"/>
      <c r="AL440" s="46"/>
      <c r="AM440" s="46"/>
      <c r="AN440" s="46"/>
      <c r="AO440" s="13"/>
      <c r="AP440" s="13"/>
      <c r="AQ440" s="13"/>
      <c r="AR440" s="13"/>
      <c r="AS440" s="13"/>
      <c r="AT440" s="13"/>
      <c r="AX440" s="46"/>
      <c r="AY440" s="46"/>
      <c r="AZ440" s="46"/>
      <c r="BA440" s="46"/>
      <c r="BB440" s="13"/>
      <c r="BC440" s="13"/>
      <c r="BD440" s="13"/>
      <c r="BE440" s="13"/>
      <c r="BF440" s="13"/>
      <c r="BG440" s="13"/>
      <c r="BN440" s="13"/>
      <c r="BR440" s="51"/>
    </row>
    <row r="441" spans="2:70" hidden="1" outlineLevel="1" x14ac:dyDescent="0.2">
      <c r="B441" s="2"/>
      <c r="C441" s="3"/>
      <c r="D441" s="3"/>
      <c r="I441" s="5"/>
      <c r="J441" s="6"/>
      <c r="K441" s="7"/>
      <c r="L441" s="7"/>
      <c r="M441" s="7"/>
      <c r="N441" s="7"/>
      <c r="O441" s="51"/>
      <c r="P441" s="13"/>
      <c r="Q441" s="13"/>
      <c r="R441" s="2"/>
      <c r="S441" s="12"/>
      <c r="T441" s="12"/>
      <c r="U441" s="6"/>
      <c r="V441" s="6"/>
      <c r="W441" s="45"/>
      <c r="X441" s="45"/>
      <c r="Y441" s="45"/>
      <c r="Z441" s="9"/>
      <c r="AA441" s="46"/>
      <c r="AB441" s="12"/>
      <c r="AC441" s="12"/>
      <c r="AD441" s="12"/>
      <c r="AE441" s="12"/>
      <c r="AF441" s="12"/>
      <c r="AG441" s="12"/>
      <c r="AJ441" s="92"/>
      <c r="AK441" s="46"/>
      <c r="AL441" s="46"/>
      <c r="AM441" s="46"/>
      <c r="AN441" s="46"/>
      <c r="AO441" s="13"/>
      <c r="AP441" s="13"/>
      <c r="AQ441" s="13"/>
      <c r="AR441" s="13"/>
      <c r="AS441" s="13"/>
      <c r="AT441" s="13"/>
      <c r="AX441" s="46"/>
      <c r="AY441" s="46"/>
      <c r="AZ441" s="46"/>
      <c r="BA441" s="46"/>
      <c r="BB441" s="13"/>
      <c r="BC441" s="13"/>
      <c r="BD441" s="13"/>
      <c r="BE441" s="13"/>
      <c r="BF441" s="13"/>
      <c r="BG441" s="13"/>
      <c r="BN441" s="13"/>
      <c r="BR441" s="51"/>
    </row>
    <row r="442" spans="2:70" hidden="1" outlineLevel="1" x14ac:dyDescent="0.2">
      <c r="B442" s="2"/>
      <c r="C442" s="3"/>
      <c r="D442" s="3"/>
      <c r="I442" s="5"/>
      <c r="J442" s="6"/>
      <c r="K442" s="7"/>
      <c r="L442" s="7"/>
      <c r="M442" s="7"/>
      <c r="N442" s="7"/>
      <c r="O442" s="51"/>
      <c r="P442" s="13"/>
      <c r="Q442" s="13"/>
      <c r="R442" s="2"/>
      <c r="S442" s="12"/>
      <c r="T442" s="12"/>
      <c r="U442" s="6"/>
      <c r="V442" s="6"/>
      <c r="W442" s="45"/>
      <c r="X442" s="45"/>
      <c r="Y442" s="45"/>
      <c r="Z442" s="9"/>
      <c r="AA442" s="46"/>
      <c r="AB442" s="12"/>
      <c r="AC442" s="12"/>
      <c r="AD442" s="12"/>
      <c r="AE442" s="12"/>
      <c r="AF442" s="12"/>
      <c r="AG442" s="12"/>
      <c r="AJ442" s="92"/>
      <c r="AK442" s="46"/>
      <c r="AL442" s="46"/>
      <c r="AM442" s="46"/>
      <c r="AN442" s="46"/>
      <c r="AO442" s="13"/>
      <c r="AP442" s="13"/>
      <c r="AQ442" s="13"/>
      <c r="AR442" s="13"/>
      <c r="AS442" s="13"/>
      <c r="AT442" s="13"/>
      <c r="AX442" s="46"/>
      <c r="AY442" s="46"/>
      <c r="AZ442" s="46"/>
      <c r="BA442" s="46"/>
      <c r="BB442" s="13"/>
      <c r="BC442" s="13"/>
      <c r="BD442" s="13"/>
      <c r="BE442" s="13"/>
      <c r="BF442" s="13"/>
      <c r="BG442" s="13"/>
      <c r="BN442" s="13"/>
      <c r="BR442" s="51"/>
    </row>
    <row r="443" spans="2:70" hidden="1" outlineLevel="1" x14ac:dyDescent="0.2">
      <c r="B443" s="2"/>
      <c r="C443" s="3"/>
      <c r="D443" s="3"/>
      <c r="I443" s="5"/>
      <c r="J443" s="6"/>
      <c r="K443" s="7"/>
      <c r="L443" s="7"/>
      <c r="M443" s="7"/>
      <c r="N443" s="7"/>
      <c r="O443" s="51"/>
      <c r="P443" s="13"/>
      <c r="Q443" s="13"/>
      <c r="R443" s="2"/>
      <c r="S443" s="12"/>
      <c r="T443" s="12"/>
      <c r="U443" s="6"/>
      <c r="V443" s="6"/>
      <c r="W443" s="45"/>
      <c r="X443" s="45"/>
      <c r="Y443" s="45"/>
      <c r="Z443" s="9"/>
      <c r="AA443" s="46"/>
      <c r="AB443" s="12"/>
      <c r="AC443" s="12"/>
      <c r="AD443" s="12"/>
      <c r="AE443" s="12"/>
      <c r="AF443" s="12"/>
      <c r="AG443" s="12"/>
      <c r="AJ443" s="92"/>
      <c r="AK443" s="46"/>
      <c r="AL443" s="46"/>
      <c r="AM443" s="46"/>
      <c r="AN443" s="46"/>
      <c r="AO443" s="13"/>
      <c r="AP443" s="13"/>
      <c r="AQ443" s="13"/>
      <c r="AR443" s="13"/>
      <c r="AS443" s="13"/>
      <c r="AT443" s="13"/>
      <c r="AX443" s="46"/>
      <c r="AY443" s="46"/>
      <c r="AZ443" s="46"/>
      <c r="BA443" s="46"/>
      <c r="BB443" s="13"/>
      <c r="BC443" s="13"/>
      <c r="BD443" s="13"/>
      <c r="BE443" s="13"/>
      <c r="BF443" s="13"/>
      <c r="BG443" s="13"/>
      <c r="BN443" s="13"/>
      <c r="BR443" s="51"/>
    </row>
    <row r="444" spans="2:70" hidden="1" outlineLevel="1" x14ac:dyDescent="0.2">
      <c r="B444" s="2"/>
      <c r="C444" s="3"/>
      <c r="D444" s="3"/>
      <c r="I444" s="5"/>
      <c r="J444" s="6"/>
      <c r="K444" s="7"/>
      <c r="L444" s="7"/>
      <c r="M444" s="7"/>
      <c r="N444" s="7"/>
      <c r="O444" s="51"/>
      <c r="P444" s="13"/>
      <c r="Q444" s="13"/>
      <c r="R444" s="2"/>
      <c r="S444" s="12"/>
      <c r="T444" s="12"/>
      <c r="U444" s="6"/>
      <c r="V444" s="6"/>
      <c r="W444" s="45"/>
      <c r="X444" s="45"/>
      <c r="Y444" s="45"/>
      <c r="Z444" s="9"/>
      <c r="AA444" s="46"/>
      <c r="AB444" s="12"/>
      <c r="AC444" s="12"/>
      <c r="AD444" s="12"/>
      <c r="AE444" s="12"/>
      <c r="AF444" s="12"/>
      <c r="AG444" s="12"/>
      <c r="AJ444" s="92"/>
      <c r="AK444" s="46"/>
      <c r="AL444" s="46"/>
      <c r="AM444" s="46"/>
      <c r="AN444" s="46"/>
      <c r="AO444" s="13"/>
      <c r="AP444" s="13"/>
      <c r="AQ444" s="13"/>
      <c r="AR444" s="13"/>
      <c r="AS444" s="13"/>
      <c r="AT444" s="13"/>
      <c r="AX444" s="46"/>
      <c r="AY444" s="46"/>
      <c r="AZ444" s="46"/>
      <c r="BA444" s="46"/>
      <c r="BB444" s="13"/>
      <c r="BC444" s="13"/>
      <c r="BD444" s="13"/>
      <c r="BE444" s="13"/>
      <c r="BF444" s="13"/>
      <c r="BG444" s="13"/>
      <c r="BN444" s="13"/>
      <c r="BR444" s="51"/>
    </row>
    <row r="445" spans="2:70" hidden="1" outlineLevel="1" x14ac:dyDescent="0.2">
      <c r="B445" s="2"/>
      <c r="C445" s="3"/>
      <c r="D445" s="3"/>
      <c r="I445" s="5"/>
      <c r="J445" s="6"/>
      <c r="K445" s="7"/>
      <c r="L445" s="7"/>
      <c r="M445" s="7"/>
      <c r="N445" s="7"/>
      <c r="O445" s="51"/>
      <c r="P445" s="13"/>
      <c r="Q445" s="13"/>
      <c r="R445" s="2"/>
      <c r="S445" s="12"/>
      <c r="T445" s="12"/>
      <c r="U445" s="6"/>
      <c r="V445" s="6"/>
      <c r="W445" s="45"/>
      <c r="X445" s="45"/>
      <c r="Y445" s="45"/>
      <c r="Z445" s="9"/>
      <c r="AA445" s="46"/>
      <c r="AB445" s="12"/>
      <c r="AC445" s="12"/>
      <c r="AD445" s="12"/>
      <c r="AE445" s="12"/>
      <c r="AF445" s="12"/>
      <c r="AG445" s="12"/>
      <c r="AJ445" s="92"/>
      <c r="AK445" s="46"/>
      <c r="AL445" s="46"/>
      <c r="AM445" s="46"/>
      <c r="AN445" s="46"/>
      <c r="AO445" s="13"/>
      <c r="AP445" s="13"/>
      <c r="AQ445" s="13"/>
      <c r="AR445" s="13"/>
      <c r="AS445" s="13"/>
      <c r="AT445" s="13"/>
      <c r="AX445" s="46"/>
      <c r="AY445" s="46"/>
      <c r="AZ445" s="46"/>
      <c r="BA445" s="46"/>
      <c r="BB445" s="13"/>
      <c r="BC445" s="13"/>
      <c r="BD445" s="13"/>
      <c r="BE445" s="13"/>
      <c r="BF445" s="13"/>
      <c r="BG445" s="13"/>
      <c r="BN445" s="13"/>
      <c r="BR445" s="51"/>
    </row>
    <row r="446" spans="2:70" hidden="1" outlineLevel="1" x14ac:dyDescent="0.2">
      <c r="B446" s="2"/>
      <c r="C446" s="3"/>
      <c r="D446" s="3"/>
      <c r="I446" s="5"/>
      <c r="J446" s="6"/>
      <c r="K446" s="7"/>
      <c r="L446" s="7"/>
      <c r="M446" s="7"/>
      <c r="N446" s="7"/>
      <c r="O446" s="51"/>
      <c r="P446" s="13"/>
      <c r="Q446" s="13"/>
      <c r="R446" s="2"/>
      <c r="S446" s="12"/>
      <c r="T446" s="12"/>
      <c r="U446" s="6"/>
      <c r="V446" s="6"/>
      <c r="W446" s="45"/>
      <c r="X446" s="45"/>
      <c r="Y446" s="45"/>
      <c r="Z446" s="9"/>
      <c r="AA446" s="46"/>
      <c r="AB446" s="12"/>
      <c r="AC446" s="12"/>
      <c r="AD446" s="12"/>
      <c r="AE446" s="12"/>
      <c r="AF446" s="12"/>
      <c r="AG446" s="12"/>
      <c r="AJ446" s="92"/>
      <c r="AK446" s="46"/>
      <c r="AL446" s="46"/>
      <c r="AM446" s="46"/>
      <c r="AN446" s="46"/>
      <c r="AO446" s="13"/>
      <c r="AP446" s="13"/>
      <c r="AQ446" s="13"/>
      <c r="AR446" s="13"/>
      <c r="AS446" s="13"/>
      <c r="AT446" s="13"/>
      <c r="AX446" s="46"/>
      <c r="AY446" s="46"/>
      <c r="AZ446" s="46"/>
      <c r="BA446" s="46"/>
      <c r="BB446" s="13"/>
      <c r="BC446" s="13"/>
      <c r="BD446" s="13"/>
      <c r="BE446" s="13"/>
      <c r="BF446" s="13"/>
      <c r="BG446" s="13"/>
      <c r="BN446" s="13"/>
      <c r="BR446" s="51"/>
    </row>
    <row r="447" spans="2:70" hidden="1" outlineLevel="1" x14ac:dyDescent="0.2">
      <c r="B447" s="2"/>
      <c r="C447" s="3"/>
      <c r="D447" s="3"/>
      <c r="I447" s="5"/>
      <c r="J447" s="6"/>
      <c r="K447" s="7"/>
      <c r="L447" s="7"/>
      <c r="M447" s="7"/>
      <c r="N447" s="7"/>
      <c r="O447" s="51"/>
      <c r="P447" s="13"/>
      <c r="Q447" s="13"/>
      <c r="R447" s="2"/>
      <c r="S447" s="12"/>
      <c r="T447" s="12"/>
      <c r="U447" s="6"/>
      <c r="V447" s="6"/>
      <c r="W447" s="45"/>
      <c r="X447" s="45"/>
      <c r="Y447" s="45"/>
      <c r="Z447" s="9"/>
      <c r="AA447" s="46"/>
      <c r="AB447" s="12"/>
      <c r="AC447" s="12"/>
      <c r="AD447" s="12"/>
      <c r="AE447" s="12"/>
      <c r="AF447" s="12"/>
      <c r="AG447" s="12"/>
      <c r="AJ447" s="92"/>
      <c r="AK447" s="46"/>
      <c r="AL447" s="46"/>
      <c r="AM447" s="46"/>
      <c r="AN447" s="46"/>
      <c r="AO447" s="13"/>
      <c r="AP447" s="13"/>
      <c r="AQ447" s="13"/>
      <c r="AR447" s="13"/>
      <c r="AS447" s="13"/>
      <c r="AT447" s="13"/>
      <c r="AX447" s="46"/>
      <c r="AY447" s="46"/>
      <c r="AZ447" s="46"/>
      <c r="BA447" s="46"/>
      <c r="BB447" s="13"/>
      <c r="BC447" s="13"/>
      <c r="BD447" s="13"/>
      <c r="BE447" s="13"/>
      <c r="BF447" s="13"/>
      <c r="BG447" s="13"/>
      <c r="BN447" s="13"/>
      <c r="BR447" s="51"/>
    </row>
    <row r="448" spans="2:70" hidden="1" outlineLevel="1" x14ac:dyDescent="0.2">
      <c r="B448" s="2"/>
      <c r="C448" s="3"/>
      <c r="D448" s="3"/>
      <c r="I448" s="5"/>
      <c r="J448" s="6"/>
      <c r="K448" s="7"/>
      <c r="L448" s="7"/>
      <c r="M448" s="7"/>
      <c r="N448" s="7"/>
      <c r="O448" s="51"/>
      <c r="P448" s="13"/>
      <c r="Q448" s="13"/>
      <c r="R448" s="2"/>
      <c r="S448" s="12"/>
      <c r="T448" s="12"/>
      <c r="U448" s="6"/>
      <c r="V448" s="6"/>
      <c r="W448" s="45"/>
      <c r="X448" s="45"/>
      <c r="Y448" s="45"/>
      <c r="Z448" s="9"/>
      <c r="AA448" s="46"/>
      <c r="AB448" s="12"/>
      <c r="AC448" s="12"/>
      <c r="AD448" s="12"/>
      <c r="AE448" s="12"/>
      <c r="AF448" s="12"/>
      <c r="AG448" s="12"/>
      <c r="AJ448" s="92"/>
      <c r="AK448" s="46"/>
      <c r="AL448" s="46"/>
      <c r="AM448" s="46"/>
      <c r="AN448" s="46"/>
      <c r="AO448" s="13"/>
      <c r="AP448" s="13"/>
      <c r="AQ448" s="13"/>
      <c r="AR448" s="13"/>
      <c r="AS448" s="13"/>
      <c r="AT448" s="13"/>
      <c r="AX448" s="46"/>
      <c r="AY448" s="46"/>
      <c r="AZ448" s="46"/>
      <c r="BA448" s="46"/>
      <c r="BB448" s="13"/>
      <c r="BC448" s="13"/>
      <c r="BD448" s="13"/>
      <c r="BE448" s="13"/>
      <c r="BF448" s="13"/>
      <c r="BG448" s="13"/>
      <c r="BN448" s="13"/>
      <c r="BR448" s="51"/>
    </row>
    <row r="449" spans="2:70" hidden="1" outlineLevel="1" x14ac:dyDescent="0.2">
      <c r="B449" s="2"/>
      <c r="C449" s="3"/>
      <c r="D449" s="3"/>
      <c r="I449" s="5"/>
      <c r="J449" s="6"/>
      <c r="K449" s="7"/>
      <c r="L449" s="7"/>
      <c r="M449" s="7"/>
      <c r="N449" s="7"/>
      <c r="O449" s="51"/>
      <c r="P449" s="13"/>
      <c r="Q449" s="13"/>
      <c r="R449" s="2"/>
      <c r="S449" s="12"/>
      <c r="T449" s="12"/>
      <c r="U449" s="6"/>
      <c r="V449" s="6"/>
      <c r="W449" s="45"/>
      <c r="X449" s="45"/>
      <c r="Y449" s="45"/>
      <c r="Z449" s="9"/>
      <c r="AA449" s="46"/>
      <c r="AB449" s="12"/>
      <c r="AC449" s="12"/>
      <c r="AD449" s="12"/>
      <c r="AE449" s="12"/>
      <c r="AF449" s="12"/>
      <c r="AG449" s="12"/>
      <c r="AJ449" s="92"/>
      <c r="AK449" s="46"/>
      <c r="AL449" s="46"/>
      <c r="AM449" s="46"/>
      <c r="AN449" s="46"/>
      <c r="AO449" s="13"/>
      <c r="AP449" s="13"/>
      <c r="AQ449" s="13"/>
      <c r="AR449" s="13"/>
      <c r="AS449" s="13"/>
      <c r="AT449" s="13"/>
      <c r="AX449" s="46"/>
      <c r="AY449" s="46"/>
      <c r="AZ449" s="46"/>
      <c r="BA449" s="46"/>
      <c r="BB449" s="13"/>
      <c r="BC449" s="13"/>
      <c r="BD449" s="13"/>
      <c r="BE449" s="13"/>
      <c r="BF449" s="13"/>
      <c r="BG449" s="13"/>
      <c r="BN449" s="13"/>
      <c r="BR449" s="51"/>
    </row>
    <row r="450" spans="2:70" hidden="1" outlineLevel="1" x14ac:dyDescent="0.2">
      <c r="B450" s="2"/>
      <c r="C450" s="3"/>
      <c r="D450" s="3"/>
      <c r="I450" s="5"/>
      <c r="J450" s="6"/>
      <c r="K450" s="7"/>
      <c r="L450" s="7"/>
      <c r="M450" s="7"/>
      <c r="N450" s="7"/>
      <c r="O450" s="51"/>
      <c r="P450" s="13"/>
      <c r="Q450" s="13"/>
      <c r="R450" s="2"/>
      <c r="S450" s="12"/>
      <c r="T450" s="12"/>
      <c r="U450" s="6"/>
      <c r="V450" s="6"/>
      <c r="W450" s="45"/>
      <c r="X450" s="45"/>
      <c r="Y450" s="45"/>
      <c r="Z450" s="9"/>
      <c r="AA450" s="46"/>
      <c r="AB450" s="12"/>
      <c r="AC450" s="12"/>
      <c r="AD450" s="12"/>
      <c r="AE450" s="12"/>
      <c r="AF450" s="12"/>
      <c r="AG450" s="12"/>
      <c r="AJ450" s="92"/>
      <c r="AK450" s="46"/>
      <c r="AL450" s="46"/>
      <c r="AM450" s="46"/>
      <c r="AN450" s="46"/>
      <c r="AO450" s="13"/>
      <c r="AP450" s="13"/>
      <c r="AQ450" s="13"/>
      <c r="AR450" s="13"/>
      <c r="AS450" s="13"/>
      <c r="AT450" s="13"/>
      <c r="AX450" s="46"/>
      <c r="AY450" s="46"/>
      <c r="AZ450" s="46"/>
      <c r="BA450" s="46"/>
      <c r="BB450" s="13"/>
      <c r="BC450" s="13"/>
      <c r="BD450" s="13"/>
      <c r="BE450" s="13"/>
      <c r="BF450" s="13"/>
      <c r="BG450" s="13"/>
      <c r="BN450" s="13"/>
      <c r="BR450" s="51"/>
    </row>
    <row r="451" spans="2:70" hidden="1" outlineLevel="1" x14ac:dyDescent="0.2">
      <c r="B451" s="2"/>
      <c r="C451" s="3"/>
      <c r="D451" s="3"/>
      <c r="I451" s="5"/>
      <c r="J451" s="6"/>
      <c r="K451" s="7"/>
      <c r="L451" s="7"/>
      <c r="M451" s="7"/>
      <c r="N451" s="7"/>
      <c r="O451" s="51"/>
      <c r="P451" s="13"/>
      <c r="Q451" s="13"/>
      <c r="R451" s="2"/>
      <c r="S451" s="12"/>
      <c r="T451" s="12"/>
      <c r="U451" s="6"/>
      <c r="V451" s="6"/>
      <c r="W451" s="45"/>
      <c r="X451" s="45"/>
      <c r="Y451" s="45"/>
      <c r="Z451" s="9"/>
      <c r="AA451" s="46"/>
      <c r="AB451" s="12"/>
      <c r="AC451" s="12"/>
      <c r="AD451" s="12"/>
      <c r="AE451" s="12"/>
      <c r="AF451" s="12"/>
      <c r="AG451" s="12"/>
      <c r="AJ451" s="92"/>
      <c r="AK451" s="46"/>
      <c r="AL451" s="46"/>
      <c r="AM451" s="46"/>
      <c r="AN451" s="46"/>
      <c r="AO451" s="13"/>
      <c r="AP451" s="13"/>
      <c r="AQ451" s="13"/>
      <c r="AR451" s="13"/>
      <c r="AS451" s="13"/>
      <c r="AT451" s="13"/>
      <c r="AX451" s="46"/>
      <c r="AY451" s="46"/>
      <c r="AZ451" s="46"/>
      <c r="BA451" s="46"/>
      <c r="BB451" s="13"/>
      <c r="BC451" s="13"/>
      <c r="BD451" s="13"/>
      <c r="BE451" s="13"/>
      <c r="BF451" s="13"/>
      <c r="BG451" s="13"/>
      <c r="BN451" s="13"/>
      <c r="BR451" s="51"/>
    </row>
    <row r="452" spans="2:70" hidden="1" outlineLevel="1" x14ac:dyDescent="0.2">
      <c r="B452" s="2"/>
      <c r="C452" s="3"/>
      <c r="D452" s="3"/>
      <c r="I452" s="5"/>
      <c r="J452" s="6"/>
      <c r="K452" s="7"/>
      <c r="L452" s="7"/>
      <c r="M452" s="7"/>
      <c r="N452" s="7"/>
      <c r="O452" s="51"/>
      <c r="P452" s="13"/>
      <c r="Q452" s="13"/>
      <c r="R452" s="2"/>
      <c r="S452" s="12"/>
      <c r="T452" s="12"/>
      <c r="U452" s="6"/>
      <c r="V452" s="6"/>
      <c r="W452" s="45"/>
      <c r="X452" s="45"/>
      <c r="Y452" s="45"/>
      <c r="Z452" s="9"/>
      <c r="AA452" s="46"/>
      <c r="AB452" s="12"/>
      <c r="AC452" s="12"/>
      <c r="AD452" s="12"/>
      <c r="AE452" s="12"/>
      <c r="AF452" s="12"/>
      <c r="AG452" s="12"/>
      <c r="AJ452" s="92"/>
      <c r="AK452" s="46"/>
      <c r="AL452" s="46"/>
      <c r="AM452" s="46"/>
      <c r="AN452" s="46"/>
      <c r="AO452" s="13"/>
      <c r="AP452" s="13"/>
      <c r="AQ452" s="13"/>
      <c r="AR452" s="13"/>
      <c r="AS452" s="13"/>
      <c r="AT452" s="13"/>
      <c r="AX452" s="46"/>
      <c r="AY452" s="46"/>
      <c r="AZ452" s="46"/>
      <c r="BA452" s="46"/>
      <c r="BB452" s="13"/>
      <c r="BC452" s="13"/>
      <c r="BD452" s="13"/>
      <c r="BE452" s="13"/>
      <c r="BF452" s="13"/>
      <c r="BG452" s="13"/>
      <c r="BN452" s="13"/>
      <c r="BR452" s="51"/>
    </row>
    <row r="453" spans="2:70" hidden="1" outlineLevel="1" x14ac:dyDescent="0.2">
      <c r="B453" s="2"/>
      <c r="C453" s="3"/>
      <c r="D453" s="3"/>
      <c r="I453" s="5"/>
      <c r="J453" s="6"/>
      <c r="K453" s="7"/>
      <c r="L453" s="7"/>
      <c r="M453" s="7"/>
      <c r="N453" s="7"/>
      <c r="O453" s="51"/>
      <c r="P453" s="13"/>
      <c r="Q453" s="13"/>
      <c r="R453" s="2"/>
      <c r="S453" s="12"/>
      <c r="T453" s="12"/>
      <c r="U453" s="6"/>
      <c r="V453" s="6"/>
      <c r="W453" s="45"/>
      <c r="X453" s="45"/>
      <c r="Y453" s="45"/>
      <c r="Z453" s="9"/>
      <c r="AA453" s="46"/>
      <c r="AB453" s="12"/>
      <c r="AC453" s="12"/>
      <c r="AD453" s="12"/>
      <c r="AE453" s="12"/>
      <c r="AF453" s="12"/>
      <c r="AG453" s="12"/>
      <c r="AJ453" s="92"/>
      <c r="AK453" s="46"/>
      <c r="AL453" s="46"/>
      <c r="AM453" s="46"/>
      <c r="AN453" s="46"/>
      <c r="AO453" s="13"/>
      <c r="AP453" s="13"/>
      <c r="AQ453" s="13"/>
      <c r="AR453" s="13"/>
      <c r="AS453" s="13"/>
      <c r="AT453" s="13"/>
      <c r="AX453" s="46"/>
      <c r="AY453" s="46"/>
      <c r="AZ453" s="46"/>
      <c r="BA453" s="46"/>
      <c r="BB453" s="13"/>
      <c r="BC453" s="13"/>
      <c r="BD453" s="13"/>
      <c r="BE453" s="13"/>
      <c r="BF453" s="13"/>
      <c r="BG453" s="13"/>
      <c r="BN453" s="13"/>
      <c r="BR453" s="51"/>
    </row>
    <row r="454" spans="2:70" hidden="1" outlineLevel="1" x14ac:dyDescent="0.2">
      <c r="B454" s="2"/>
      <c r="C454" s="3"/>
      <c r="D454" s="3"/>
      <c r="I454" s="5"/>
      <c r="J454" s="6"/>
      <c r="K454" s="7"/>
      <c r="L454" s="7"/>
      <c r="M454" s="7"/>
      <c r="N454" s="7"/>
      <c r="O454" s="51"/>
      <c r="P454" s="13"/>
      <c r="Q454" s="13"/>
      <c r="R454" s="2"/>
      <c r="S454" s="12"/>
      <c r="T454" s="12"/>
      <c r="U454" s="6"/>
      <c r="V454" s="6"/>
      <c r="W454" s="45"/>
      <c r="X454" s="45"/>
      <c r="Y454" s="45"/>
      <c r="Z454" s="9"/>
      <c r="AA454" s="46"/>
      <c r="AB454" s="12"/>
      <c r="AC454" s="12"/>
      <c r="AD454" s="12"/>
      <c r="AE454" s="12"/>
      <c r="AF454" s="12"/>
      <c r="AG454" s="12"/>
      <c r="AJ454" s="92"/>
      <c r="AK454" s="46"/>
      <c r="AL454" s="46"/>
      <c r="AM454" s="46"/>
      <c r="AN454" s="46"/>
      <c r="AO454" s="13"/>
      <c r="AP454" s="13"/>
      <c r="AQ454" s="13"/>
      <c r="AR454" s="13"/>
      <c r="AS454" s="13"/>
      <c r="AT454" s="13"/>
      <c r="AX454" s="46"/>
      <c r="AY454" s="46"/>
      <c r="AZ454" s="46"/>
      <c r="BA454" s="46"/>
      <c r="BB454" s="13"/>
      <c r="BC454" s="13"/>
      <c r="BD454" s="13"/>
      <c r="BE454" s="13"/>
      <c r="BF454" s="13"/>
      <c r="BG454" s="13"/>
      <c r="BN454" s="13"/>
      <c r="BR454" s="51"/>
    </row>
    <row r="455" spans="2:70" hidden="1" outlineLevel="1" x14ac:dyDescent="0.2">
      <c r="B455" s="2"/>
      <c r="C455" s="3"/>
      <c r="D455" s="3"/>
      <c r="I455" s="5"/>
      <c r="J455" s="6"/>
      <c r="K455" s="7"/>
      <c r="L455" s="7"/>
      <c r="M455" s="7"/>
      <c r="N455" s="7"/>
      <c r="O455" s="51"/>
      <c r="P455" s="13"/>
      <c r="Q455" s="13"/>
      <c r="R455" s="2"/>
      <c r="S455" s="12"/>
      <c r="T455" s="12"/>
      <c r="U455" s="6"/>
      <c r="V455" s="6"/>
      <c r="W455" s="45"/>
      <c r="X455" s="45"/>
      <c r="Y455" s="45"/>
      <c r="Z455" s="9"/>
      <c r="AA455" s="46"/>
      <c r="AB455" s="12"/>
      <c r="AC455" s="12"/>
      <c r="AD455" s="12"/>
      <c r="AE455" s="12"/>
      <c r="AF455" s="12"/>
      <c r="AG455" s="12"/>
      <c r="AJ455" s="92"/>
      <c r="AK455" s="46"/>
      <c r="AL455" s="46"/>
      <c r="AM455" s="46"/>
      <c r="AN455" s="46"/>
      <c r="AO455" s="13"/>
      <c r="AP455" s="13"/>
      <c r="AQ455" s="13"/>
      <c r="AR455" s="13"/>
      <c r="AS455" s="13"/>
      <c r="AT455" s="13"/>
      <c r="AX455" s="46"/>
      <c r="AY455" s="46"/>
      <c r="AZ455" s="46"/>
      <c r="BA455" s="46"/>
      <c r="BB455" s="13"/>
      <c r="BC455" s="13"/>
      <c r="BD455" s="13"/>
      <c r="BE455" s="13"/>
      <c r="BF455" s="13"/>
      <c r="BG455" s="13"/>
      <c r="BN455" s="13"/>
      <c r="BR455" s="51"/>
    </row>
    <row r="456" spans="2:70" hidden="1" outlineLevel="1" x14ac:dyDescent="0.2">
      <c r="B456" s="2"/>
      <c r="C456" s="3"/>
      <c r="D456" s="3"/>
      <c r="I456" s="5"/>
      <c r="J456" s="6"/>
      <c r="K456" s="7"/>
      <c r="L456" s="7"/>
      <c r="M456" s="7"/>
      <c r="N456" s="7"/>
      <c r="O456" s="51"/>
      <c r="P456" s="13"/>
      <c r="Q456" s="13"/>
      <c r="R456" s="2"/>
      <c r="S456" s="12"/>
      <c r="T456" s="12"/>
      <c r="U456" s="6"/>
      <c r="V456" s="6"/>
      <c r="W456" s="45"/>
      <c r="X456" s="45"/>
      <c r="Y456" s="45"/>
      <c r="Z456" s="9"/>
      <c r="AA456" s="46"/>
      <c r="AB456" s="12"/>
      <c r="AC456" s="12"/>
      <c r="AD456" s="12"/>
      <c r="AE456" s="12"/>
      <c r="AF456" s="12"/>
      <c r="AG456" s="12"/>
      <c r="AJ456" s="92"/>
      <c r="AK456" s="46"/>
      <c r="AL456" s="46"/>
      <c r="AM456" s="46"/>
      <c r="AN456" s="46"/>
      <c r="AO456" s="13"/>
      <c r="AP456" s="13"/>
      <c r="AQ456" s="13"/>
      <c r="AR456" s="13"/>
      <c r="AS456" s="13"/>
      <c r="AT456" s="13"/>
      <c r="AX456" s="46"/>
      <c r="AY456" s="46"/>
      <c r="AZ456" s="46"/>
      <c r="BA456" s="46"/>
      <c r="BB456" s="13"/>
      <c r="BC456" s="13"/>
      <c r="BD456" s="13"/>
      <c r="BE456" s="13"/>
      <c r="BF456" s="13"/>
      <c r="BG456" s="13"/>
      <c r="BN456" s="13"/>
      <c r="BR456" s="51"/>
    </row>
    <row r="457" spans="2:70" hidden="1" outlineLevel="1" x14ac:dyDescent="0.2">
      <c r="B457" s="2"/>
      <c r="C457" s="3"/>
      <c r="D457" s="3"/>
      <c r="I457" s="5"/>
      <c r="J457" s="6"/>
      <c r="K457" s="7"/>
      <c r="L457" s="7"/>
      <c r="M457" s="7"/>
      <c r="N457" s="7"/>
      <c r="O457" s="51"/>
      <c r="P457" s="13"/>
      <c r="Q457" s="13"/>
      <c r="R457" s="2"/>
      <c r="S457" s="12"/>
      <c r="T457" s="12"/>
      <c r="U457" s="6"/>
      <c r="V457" s="6"/>
      <c r="W457" s="45"/>
      <c r="X457" s="45"/>
      <c r="Y457" s="45"/>
      <c r="Z457" s="9"/>
      <c r="AA457" s="46"/>
      <c r="AB457" s="12"/>
      <c r="AC457" s="12"/>
      <c r="AD457" s="12"/>
      <c r="AE457" s="12"/>
      <c r="AF457" s="12"/>
      <c r="AG457" s="12"/>
      <c r="AJ457" s="92"/>
      <c r="AK457" s="46"/>
      <c r="AL457" s="46"/>
      <c r="AM457" s="46"/>
      <c r="AN457" s="46"/>
      <c r="AO457" s="13"/>
      <c r="AP457" s="13"/>
      <c r="AQ457" s="13"/>
      <c r="AR457" s="13"/>
      <c r="AS457" s="13"/>
      <c r="AT457" s="13"/>
      <c r="AX457" s="46"/>
      <c r="AY457" s="46"/>
      <c r="AZ457" s="46"/>
      <c r="BA457" s="46"/>
      <c r="BB457" s="13"/>
      <c r="BC457" s="13"/>
      <c r="BD457" s="13"/>
      <c r="BE457" s="13"/>
      <c r="BF457" s="13"/>
      <c r="BG457" s="13"/>
      <c r="BN457" s="13"/>
      <c r="BR457" s="51"/>
    </row>
    <row r="458" spans="2:70" hidden="1" outlineLevel="1" x14ac:dyDescent="0.2">
      <c r="B458" s="2"/>
      <c r="C458" s="3"/>
      <c r="D458" s="3"/>
      <c r="I458" s="5"/>
      <c r="J458" s="6"/>
      <c r="K458" s="7"/>
      <c r="L458" s="7"/>
      <c r="M458" s="7"/>
      <c r="N458" s="7"/>
      <c r="O458" s="51"/>
      <c r="P458" s="13"/>
      <c r="Q458" s="13"/>
      <c r="R458" s="2"/>
      <c r="S458" s="12"/>
      <c r="T458" s="12"/>
      <c r="U458" s="6"/>
      <c r="V458" s="6"/>
      <c r="W458" s="45"/>
      <c r="X458" s="45"/>
      <c r="Y458" s="45"/>
      <c r="Z458" s="9"/>
      <c r="AA458" s="46"/>
      <c r="AB458" s="12"/>
      <c r="AC458" s="12"/>
      <c r="AD458" s="12"/>
      <c r="AE458" s="12"/>
      <c r="AF458" s="12"/>
      <c r="AG458" s="12"/>
      <c r="AJ458" s="92"/>
      <c r="AK458" s="46"/>
      <c r="AL458" s="46"/>
      <c r="AM458" s="46"/>
      <c r="AN458" s="46"/>
      <c r="AO458" s="13"/>
      <c r="AP458" s="13"/>
      <c r="AQ458" s="13"/>
      <c r="AR458" s="13"/>
      <c r="AS458" s="13"/>
      <c r="AT458" s="13"/>
      <c r="AX458" s="46"/>
      <c r="AY458" s="46"/>
      <c r="AZ458" s="46"/>
      <c r="BA458" s="46"/>
      <c r="BB458" s="13"/>
      <c r="BC458" s="13"/>
      <c r="BD458" s="13"/>
      <c r="BE458" s="13"/>
      <c r="BF458" s="13"/>
      <c r="BG458" s="13"/>
      <c r="BN458" s="13"/>
      <c r="BR458" s="51"/>
    </row>
    <row r="459" spans="2:70" hidden="1" outlineLevel="1" x14ac:dyDescent="0.2">
      <c r="B459" s="2"/>
      <c r="C459" s="3"/>
      <c r="D459" s="3"/>
      <c r="I459" s="5"/>
      <c r="J459" s="6"/>
      <c r="K459" s="7"/>
      <c r="L459" s="7"/>
      <c r="M459" s="7"/>
      <c r="N459" s="7"/>
      <c r="O459" s="51"/>
      <c r="P459" s="13"/>
      <c r="Q459" s="13"/>
      <c r="R459" s="2"/>
      <c r="S459" s="12"/>
      <c r="T459" s="12"/>
      <c r="U459" s="6"/>
      <c r="V459" s="6"/>
      <c r="W459" s="45"/>
      <c r="X459" s="45"/>
      <c r="Y459" s="45"/>
      <c r="Z459" s="9"/>
      <c r="AA459" s="46"/>
      <c r="AB459" s="12"/>
      <c r="AC459" s="12"/>
      <c r="AD459" s="12"/>
      <c r="AE459" s="12"/>
      <c r="AF459" s="12"/>
      <c r="AG459" s="12"/>
      <c r="AJ459" s="92"/>
      <c r="AK459" s="46"/>
      <c r="AL459" s="46"/>
      <c r="AM459" s="46"/>
      <c r="AN459" s="46"/>
      <c r="AO459" s="13"/>
      <c r="AP459" s="13"/>
      <c r="AQ459" s="13"/>
      <c r="AR459" s="13"/>
      <c r="AS459" s="13"/>
      <c r="AT459" s="13"/>
      <c r="AX459" s="46"/>
      <c r="AY459" s="46"/>
      <c r="AZ459" s="46"/>
      <c r="BA459" s="46"/>
      <c r="BB459" s="13"/>
      <c r="BC459" s="13"/>
      <c r="BD459" s="13"/>
      <c r="BE459" s="13"/>
      <c r="BF459" s="13"/>
      <c r="BG459" s="13"/>
      <c r="BN459" s="13"/>
      <c r="BR459" s="51"/>
    </row>
    <row r="460" spans="2:70" hidden="1" outlineLevel="1" x14ac:dyDescent="0.2">
      <c r="B460" s="2"/>
      <c r="C460" s="3"/>
      <c r="D460" s="3"/>
      <c r="I460" s="5"/>
      <c r="J460" s="6"/>
      <c r="K460" s="7"/>
      <c r="L460" s="7"/>
      <c r="M460" s="7"/>
      <c r="N460" s="7"/>
      <c r="O460" s="51"/>
      <c r="P460" s="13"/>
      <c r="Q460" s="13"/>
      <c r="R460" s="2"/>
      <c r="S460" s="12"/>
      <c r="T460" s="12"/>
      <c r="U460" s="6"/>
      <c r="V460" s="6"/>
      <c r="W460" s="45"/>
      <c r="X460" s="45"/>
      <c r="Y460" s="45"/>
      <c r="Z460" s="9"/>
      <c r="AA460" s="46"/>
      <c r="AB460" s="12"/>
      <c r="AC460" s="12"/>
      <c r="AD460" s="12"/>
      <c r="AE460" s="12"/>
      <c r="AF460" s="12"/>
      <c r="AG460" s="12"/>
      <c r="AJ460" s="92"/>
      <c r="AK460" s="46"/>
      <c r="AL460" s="46"/>
      <c r="AM460" s="46"/>
      <c r="AN460" s="46"/>
      <c r="AO460" s="13"/>
      <c r="AP460" s="13"/>
      <c r="AQ460" s="13"/>
      <c r="AR460" s="13"/>
      <c r="AS460" s="13"/>
      <c r="AT460" s="13"/>
      <c r="AX460" s="46"/>
      <c r="AY460" s="46"/>
      <c r="AZ460" s="46"/>
      <c r="BA460" s="46"/>
      <c r="BB460" s="13"/>
      <c r="BC460" s="13"/>
      <c r="BD460" s="13"/>
      <c r="BE460" s="13"/>
      <c r="BF460" s="13"/>
      <c r="BG460" s="13"/>
      <c r="BN460" s="13"/>
      <c r="BR460" s="51"/>
    </row>
    <row r="461" spans="2:70" hidden="1" outlineLevel="1" x14ac:dyDescent="0.2">
      <c r="B461" s="2"/>
      <c r="C461" s="3"/>
      <c r="D461" s="3"/>
      <c r="I461" s="5"/>
      <c r="J461" s="6"/>
      <c r="K461" s="7"/>
      <c r="L461" s="7"/>
      <c r="M461" s="7"/>
      <c r="N461" s="7"/>
      <c r="O461" s="51"/>
      <c r="P461" s="13"/>
      <c r="Q461" s="13"/>
      <c r="R461" s="2"/>
      <c r="S461" s="12"/>
      <c r="T461" s="12"/>
      <c r="U461" s="6"/>
      <c r="V461" s="6"/>
      <c r="W461" s="45"/>
      <c r="X461" s="45"/>
      <c r="Y461" s="45"/>
      <c r="Z461" s="9"/>
      <c r="AA461" s="46"/>
      <c r="AB461" s="12"/>
      <c r="AC461" s="12"/>
      <c r="AD461" s="12"/>
      <c r="AE461" s="12"/>
      <c r="AF461" s="12"/>
      <c r="AG461" s="12"/>
      <c r="AJ461" s="92"/>
      <c r="AK461" s="46"/>
      <c r="AL461" s="46"/>
      <c r="AM461" s="46"/>
      <c r="AN461" s="46"/>
      <c r="AO461" s="13"/>
      <c r="AP461" s="13"/>
      <c r="AQ461" s="13"/>
      <c r="AR461" s="13"/>
      <c r="AS461" s="13"/>
      <c r="AT461" s="13"/>
      <c r="AX461" s="46"/>
      <c r="AY461" s="46"/>
      <c r="AZ461" s="46"/>
      <c r="BA461" s="46"/>
      <c r="BB461" s="13"/>
      <c r="BC461" s="13"/>
      <c r="BD461" s="13"/>
      <c r="BE461" s="13"/>
      <c r="BF461" s="13"/>
      <c r="BG461" s="13"/>
      <c r="BN461" s="13"/>
      <c r="BR461" s="51"/>
    </row>
    <row r="462" spans="2:70" hidden="1" outlineLevel="1" x14ac:dyDescent="0.2">
      <c r="B462" s="2"/>
      <c r="C462" s="3"/>
      <c r="D462" s="3"/>
      <c r="I462" s="5"/>
      <c r="J462" s="6"/>
      <c r="K462" s="7"/>
      <c r="L462" s="7"/>
      <c r="M462" s="7"/>
      <c r="N462" s="7"/>
      <c r="O462" s="51"/>
      <c r="P462" s="13"/>
      <c r="Q462" s="13"/>
      <c r="R462" s="2"/>
      <c r="S462" s="12"/>
      <c r="T462" s="12"/>
      <c r="U462" s="6"/>
      <c r="V462" s="6"/>
      <c r="W462" s="45"/>
      <c r="X462" s="45"/>
      <c r="Y462" s="45"/>
      <c r="Z462" s="9"/>
      <c r="AA462" s="46"/>
      <c r="AB462" s="12"/>
      <c r="AC462" s="12"/>
      <c r="AD462" s="12"/>
      <c r="AE462" s="12"/>
      <c r="AF462" s="12"/>
      <c r="AG462" s="12"/>
      <c r="AJ462" s="92"/>
      <c r="AK462" s="46"/>
      <c r="AL462" s="46"/>
      <c r="AM462" s="46"/>
      <c r="AN462" s="46"/>
      <c r="AO462" s="13"/>
      <c r="AP462" s="13"/>
      <c r="AQ462" s="13"/>
      <c r="AR462" s="13"/>
      <c r="AS462" s="13"/>
      <c r="AT462" s="13"/>
      <c r="AX462" s="46"/>
      <c r="AY462" s="46"/>
      <c r="AZ462" s="46"/>
      <c r="BA462" s="46"/>
      <c r="BB462" s="13"/>
      <c r="BC462" s="13"/>
      <c r="BD462" s="13"/>
      <c r="BE462" s="13"/>
      <c r="BF462" s="13"/>
      <c r="BG462" s="13"/>
      <c r="BN462" s="13"/>
      <c r="BR462" s="51"/>
    </row>
    <row r="463" spans="2:70" hidden="1" outlineLevel="1" x14ac:dyDescent="0.2">
      <c r="B463" s="2"/>
      <c r="C463" s="3"/>
      <c r="D463" s="3"/>
      <c r="I463" s="5"/>
      <c r="J463" s="6"/>
      <c r="K463" s="7"/>
      <c r="L463" s="7"/>
      <c r="M463" s="7"/>
      <c r="N463" s="7"/>
      <c r="O463" s="51"/>
      <c r="P463" s="13"/>
      <c r="Q463" s="13"/>
      <c r="R463" s="2"/>
      <c r="S463" s="12"/>
      <c r="T463" s="12"/>
      <c r="U463" s="6"/>
      <c r="V463" s="6"/>
      <c r="W463" s="45"/>
      <c r="X463" s="45"/>
      <c r="Y463" s="45"/>
      <c r="Z463" s="9"/>
      <c r="AA463" s="46"/>
      <c r="AB463" s="12"/>
      <c r="AC463" s="12"/>
      <c r="AD463" s="12"/>
      <c r="AE463" s="12"/>
      <c r="AF463" s="12"/>
      <c r="AG463" s="12"/>
      <c r="AJ463" s="92"/>
      <c r="AK463" s="46"/>
      <c r="AL463" s="46"/>
      <c r="AM463" s="46"/>
      <c r="AN463" s="46"/>
      <c r="AO463" s="13"/>
      <c r="AP463" s="13"/>
      <c r="AQ463" s="13"/>
      <c r="AR463" s="13"/>
      <c r="AS463" s="13"/>
      <c r="AT463" s="13"/>
      <c r="AX463" s="46"/>
      <c r="AY463" s="46"/>
      <c r="AZ463" s="46"/>
      <c r="BA463" s="46"/>
      <c r="BB463" s="13"/>
      <c r="BC463" s="13"/>
      <c r="BD463" s="13"/>
      <c r="BE463" s="13"/>
      <c r="BF463" s="13"/>
      <c r="BG463" s="13"/>
      <c r="BN463" s="13"/>
      <c r="BR463" s="51"/>
    </row>
    <row r="464" spans="2:70" hidden="1" outlineLevel="1" x14ac:dyDescent="0.2">
      <c r="B464" s="2"/>
      <c r="C464" s="3"/>
      <c r="D464" s="3"/>
      <c r="I464" s="5"/>
      <c r="J464" s="6"/>
      <c r="K464" s="7"/>
      <c r="L464" s="7"/>
      <c r="M464" s="7"/>
      <c r="N464" s="7"/>
      <c r="O464" s="51"/>
      <c r="P464" s="13"/>
      <c r="Q464" s="13"/>
      <c r="R464" s="2"/>
      <c r="S464" s="12"/>
      <c r="T464" s="12"/>
      <c r="U464" s="6"/>
      <c r="V464" s="6"/>
      <c r="W464" s="45"/>
      <c r="X464" s="45"/>
      <c r="Y464" s="45"/>
      <c r="Z464" s="9"/>
      <c r="AA464" s="46"/>
      <c r="AB464" s="12"/>
      <c r="AC464" s="12"/>
      <c r="AD464" s="12"/>
      <c r="AE464" s="12"/>
      <c r="AF464" s="12"/>
      <c r="AG464" s="12"/>
      <c r="AJ464" s="92"/>
      <c r="AK464" s="46"/>
      <c r="AL464" s="46"/>
      <c r="AM464" s="46"/>
      <c r="AN464" s="46"/>
      <c r="AO464" s="13"/>
      <c r="AP464" s="13"/>
      <c r="AQ464" s="13"/>
      <c r="AR464" s="13"/>
      <c r="AS464" s="13"/>
      <c r="AT464" s="13"/>
      <c r="AX464" s="46"/>
      <c r="AY464" s="46"/>
      <c r="AZ464" s="46"/>
      <c r="BA464" s="46"/>
      <c r="BB464" s="13"/>
      <c r="BC464" s="13"/>
      <c r="BD464" s="13"/>
      <c r="BE464" s="13"/>
      <c r="BF464" s="13"/>
      <c r="BG464" s="13"/>
      <c r="BN464" s="13"/>
      <c r="BR464" s="51"/>
    </row>
    <row r="465" spans="2:70" hidden="1" outlineLevel="1" x14ac:dyDescent="0.2">
      <c r="B465" s="2"/>
      <c r="C465" s="3"/>
      <c r="D465" s="3"/>
      <c r="I465" s="5"/>
      <c r="J465" s="6"/>
      <c r="K465" s="7"/>
      <c r="L465" s="7"/>
      <c r="M465" s="7"/>
      <c r="N465" s="7"/>
      <c r="O465" s="51"/>
      <c r="P465" s="13"/>
      <c r="Q465" s="13"/>
      <c r="R465" s="2"/>
      <c r="S465" s="12"/>
      <c r="T465" s="12"/>
      <c r="U465" s="6"/>
      <c r="V465" s="6"/>
      <c r="W465" s="45"/>
      <c r="X465" s="45"/>
      <c r="Y465" s="45"/>
      <c r="Z465" s="9"/>
      <c r="AA465" s="46"/>
      <c r="AB465" s="12"/>
      <c r="AC465" s="12"/>
      <c r="AD465" s="12"/>
      <c r="AE465" s="12"/>
      <c r="AF465" s="12"/>
      <c r="AG465" s="12"/>
      <c r="AJ465" s="92"/>
      <c r="AK465" s="46"/>
      <c r="AL465" s="46"/>
      <c r="AM465" s="46"/>
      <c r="AN465" s="46"/>
      <c r="AO465" s="13"/>
      <c r="AP465" s="13"/>
      <c r="AQ465" s="13"/>
      <c r="AR465" s="13"/>
      <c r="AS465" s="13"/>
      <c r="AT465" s="13"/>
      <c r="AX465" s="46"/>
      <c r="AY465" s="46"/>
      <c r="AZ465" s="46"/>
      <c r="BA465" s="46"/>
      <c r="BB465" s="13"/>
      <c r="BC465" s="13"/>
      <c r="BD465" s="13"/>
      <c r="BE465" s="13"/>
      <c r="BF465" s="13"/>
      <c r="BG465" s="13"/>
      <c r="BN465" s="13"/>
      <c r="BR465" s="51"/>
    </row>
    <row r="466" spans="2:70" hidden="1" outlineLevel="1" x14ac:dyDescent="0.2">
      <c r="B466" s="2"/>
      <c r="C466" s="3"/>
      <c r="D466" s="3"/>
      <c r="I466" s="5"/>
      <c r="J466" s="6"/>
      <c r="K466" s="7"/>
      <c r="L466" s="7"/>
      <c r="M466" s="7"/>
      <c r="N466" s="7"/>
      <c r="O466" s="51"/>
      <c r="P466" s="13"/>
      <c r="Q466" s="13"/>
      <c r="R466" s="2"/>
      <c r="S466" s="12"/>
      <c r="T466" s="12"/>
      <c r="U466" s="6"/>
      <c r="V466" s="6"/>
      <c r="W466" s="45"/>
      <c r="X466" s="45"/>
      <c r="Y466" s="45"/>
      <c r="Z466" s="9"/>
      <c r="AA466" s="46"/>
      <c r="AB466" s="12"/>
      <c r="AC466" s="12"/>
      <c r="AD466" s="12"/>
      <c r="AE466" s="12"/>
      <c r="AF466" s="12"/>
      <c r="AG466" s="12"/>
      <c r="AJ466" s="92"/>
      <c r="AK466" s="46"/>
      <c r="AL466" s="46"/>
      <c r="AM466" s="46"/>
      <c r="AN466" s="46"/>
      <c r="AO466" s="13"/>
      <c r="AP466" s="13"/>
      <c r="AQ466" s="13"/>
      <c r="AR466" s="13"/>
      <c r="AS466" s="13"/>
      <c r="AT466" s="13"/>
      <c r="AX466" s="46"/>
      <c r="AY466" s="46"/>
      <c r="AZ466" s="46"/>
      <c r="BA466" s="46"/>
      <c r="BB466" s="13"/>
      <c r="BC466" s="13"/>
      <c r="BD466" s="13"/>
      <c r="BE466" s="13"/>
      <c r="BF466" s="13"/>
      <c r="BG466" s="13"/>
      <c r="BN466" s="13"/>
      <c r="BR466" s="51"/>
    </row>
    <row r="467" spans="2:70" hidden="1" outlineLevel="1" x14ac:dyDescent="0.2">
      <c r="B467" s="2"/>
      <c r="C467" s="3"/>
      <c r="D467" s="3"/>
      <c r="I467" s="5"/>
      <c r="J467" s="6"/>
      <c r="K467" s="7"/>
      <c r="L467" s="7"/>
      <c r="M467" s="7"/>
      <c r="N467" s="7"/>
      <c r="O467" s="51"/>
      <c r="P467" s="13"/>
      <c r="Q467" s="13"/>
      <c r="R467" s="2"/>
      <c r="S467" s="12"/>
      <c r="T467" s="12"/>
      <c r="U467" s="6"/>
      <c r="V467" s="6"/>
      <c r="W467" s="45"/>
      <c r="X467" s="45"/>
      <c r="Y467" s="45"/>
      <c r="Z467" s="9"/>
      <c r="AA467" s="46"/>
      <c r="AB467" s="12"/>
      <c r="AC467" s="12"/>
      <c r="AD467" s="12"/>
      <c r="AE467" s="12"/>
      <c r="AF467" s="12"/>
      <c r="AG467" s="12"/>
      <c r="AJ467" s="92"/>
      <c r="AK467" s="46"/>
      <c r="AL467" s="46"/>
      <c r="AM467" s="46"/>
      <c r="AN467" s="46"/>
      <c r="AO467" s="13"/>
      <c r="AP467" s="13"/>
      <c r="AQ467" s="13"/>
      <c r="AR467" s="13"/>
      <c r="AS467" s="13"/>
      <c r="AT467" s="13"/>
      <c r="AX467" s="46"/>
      <c r="AY467" s="46"/>
      <c r="AZ467" s="46"/>
      <c r="BA467" s="46"/>
      <c r="BB467" s="13"/>
      <c r="BC467" s="13"/>
      <c r="BD467" s="13"/>
      <c r="BE467" s="13"/>
      <c r="BF467" s="13"/>
      <c r="BG467" s="13"/>
      <c r="BN467" s="13"/>
      <c r="BR467" s="51"/>
    </row>
    <row r="468" spans="2:70" hidden="1" outlineLevel="1" x14ac:dyDescent="0.2">
      <c r="B468" s="2"/>
      <c r="C468" s="3"/>
      <c r="D468" s="3"/>
      <c r="I468" s="5"/>
      <c r="J468" s="6"/>
      <c r="K468" s="7"/>
      <c r="L468" s="7"/>
      <c r="M468" s="7"/>
      <c r="N468" s="7"/>
      <c r="O468" s="51"/>
      <c r="P468" s="13"/>
      <c r="Q468" s="13"/>
      <c r="R468" s="2"/>
      <c r="S468" s="12"/>
      <c r="T468" s="12"/>
      <c r="U468" s="6"/>
      <c r="V468" s="6"/>
      <c r="W468" s="45"/>
      <c r="X468" s="45"/>
      <c r="Y468" s="45"/>
      <c r="Z468" s="9"/>
      <c r="AA468" s="46"/>
      <c r="AB468" s="12"/>
      <c r="AC468" s="12"/>
      <c r="AD468" s="12"/>
      <c r="AE468" s="12"/>
      <c r="AF468" s="12"/>
      <c r="AG468" s="12"/>
      <c r="AJ468" s="92"/>
      <c r="AK468" s="46"/>
      <c r="AL468" s="46"/>
      <c r="AM468" s="46"/>
      <c r="AN468" s="46"/>
      <c r="AO468" s="13"/>
      <c r="AP468" s="13"/>
      <c r="AQ468" s="13"/>
      <c r="AR468" s="13"/>
      <c r="AS468" s="13"/>
      <c r="AT468" s="13"/>
      <c r="AX468" s="46"/>
      <c r="AY468" s="46"/>
      <c r="AZ468" s="46"/>
      <c r="BA468" s="46"/>
      <c r="BB468" s="13"/>
      <c r="BC468" s="13"/>
      <c r="BD468" s="13"/>
      <c r="BE468" s="13"/>
      <c r="BF468" s="13"/>
      <c r="BG468" s="13"/>
      <c r="BN468" s="13"/>
      <c r="BR468" s="51"/>
    </row>
    <row r="469" spans="2:70" hidden="1" outlineLevel="1" x14ac:dyDescent="0.2">
      <c r="B469" s="2"/>
      <c r="C469" s="3"/>
      <c r="D469" s="3"/>
      <c r="I469" s="5"/>
      <c r="J469" s="6"/>
      <c r="K469" s="7"/>
      <c r="L469" s="7"/>
      <c r="M469" s="7"/>
      <c r="N469" s="7"/>
      <c r="O469" s="51"/>
      <c r="P469" s="13"/>
      <c r="Q469" s="13"/>
      <c r="R469" s="2"/>
      <c r="S469" s="12"/>
      <c r="T469" s="12"/>
      <c r="U469" s="6"/>
      <c r="V469" s="6"/>
      <c r="W469" s="45"/>
      <c r="X469" s="45"/>
      <c r="Y469" s="45"/>
      <c r="Z469" s="9"/>
      <c r="AA469" s="46"/>
      <c r="AB469" s="12"/>
      <c r="AC469" s="12"/>
      <c r="AD469" s="12"/>
      <c r="AE469" s="12"/>
      <c r="AF469" s="12"/>
      <c r="AG469" s="12"/>
      <c r="AJ469" s="92"/>
      <c r="AK469" s="46"/>
      <c r="AL469" s="46"/>
      <c r="AM469" s="46"/>
      <c r="AN469" s="46"/>
      <c r="AO469" s="13"/>
      <c r="AP469" s="13"/>
      <c r="AQ469" s="13"/>
      <c r="AR469" s="13"/>
      <c r="AS469" s="13"/>
      <c r="AT469" s="13"/>
      <c r="AX469" s="46"/>
      <c r="AY469" s="46"/>
      <c r="AZ469" s="46"/>
      <c r="BA469" s="46"/>
      <c r="BB469" s="13"/>
      <c r="BC469" s="13"/>
      <c r="BD469" s="13"/>
      <c r="BE469" s="13"/>
      <c r="BF469" s="13"/>
      <c r="BG469" s="13"/>
      <c r="BN469" s="13"/>
      <c r="BR469" s="51"/>
    </row>
    <row r="470" spans="2:70" hidden="1" outlineLevel="1" x14ac:dyDescent="0.2">
      <c r="B470" s="2"/>
      <c r="C470" s="3"/>
      <c r="D470" s="3"/>
      <c r="I470" s="5"/>
      <c r="J470" s="6"/>
      <c r="K470" s="7"/>
      <c r="L470" s="7"/>
      <c r="M470" s="7"/>
      <c r="N470" s="7"/>
      <c r="O470" s="51"/>
      <c r="P470" s="13"/>
      <c r="Q470" s="13"/>
      <c r="R470" s="2"/>
      <c r="S470" s="12"/>
      <c r="T470" s="12"/>
      <c r="U470" s="6"/>
      <c r="V470" s="6"/>
      <c r="W470" s="45"/>
      <c r="X470" s="45"/>
      <c r="Y470" s="45"/>
      <c r="Z470" s="9"/>
      <c r="AA470" s="46"/>
      <c r="AB470" s="12"/>
      <c r="AC470" s="12"/>
      <c r="AD470" s="12"/>
      <c r="AE470" s="12"/>
      <c r="AF470" s="12"/>
      <c r="AG470" s="12"/>
      <c r="AJ470" s="92"/>
      <c r="AK470" s="46"/>
      <c r="AL470" s="46"/>
      <c r="AM470" s="46"/>
      <c r="AN470" s="46"/>
      <c r="AO470" s="13"/>
      <c r="AP470" s="13"/>
      <c r="AQ470" s="13"/>
      <c r="AR470" s="13"/>
      <c r="AS470" s="13"/>
      <c r="AT470" s="13"/>
      <c r="AX470" s="46"/>
      <c r="AY470" s="46"/>
      <c r="AZ470" s="46"/>
      <c r="BA470" s="46"/>
      <c r="BB470" s="13"/>
      <c r="BC470" s="13"/>
      <c r="BD470" s="13"/>
      <c r="BE470" s="13"/>
      <c r="BF470" s="13"/>
      <c r="BG470" s="13"/>
      <c r="BN470" s="13"/>
      <c r="BR470" s="51"/>
    </row>
    <row r="471" spans="2:70" hidden="1" outlineLevel="1" x14ac:dyDescent="0.2">
      <c r="B471" s="2"/>
      <c r="C471" s="3"/>
      <c r="D471" s="3"/>
      <c r="I471" s="5"/>
      <c r="J471" s="6"/>
      <c r="K471" s="7"/>
      <c r="L471" s="7"/>
      <c r="M471" s="7"/>
      <c r="N471" s="7"/>
      <c r="O471" s="51"/>
      <c r="P471" s="13"/>
      <c r="Q471" s="13"/>
      <c r="R471" s="2"/>
      <c r="S471" s="12"/>
      <c r="T471" s="12"/>
      <c r="U471" s="6"/>
      <c r="V471" s="6"/>
      <c r="W471" s="45"/>
      <c r="X471" s="45"/>
      <c r="Y471" s="45"/>
      <c r="Z471" s="9"/>
      <c r="AA471" s="46"/>
      <c r="AB471" s="12"/>
      <c r="AC471" s="12"/>
      <c r="AD471" s="12"/>
      <c r="AE471" s="12"/>
      <c r="AF471" s="12"/>
      <c r="AG471" s="12"/>
      <c r="AJ471" s="92"/>
      <c r="AK471" s="46"/>
      <c r="AL471" s="46"/>
      <c r="AM471" s="46"/>
      <c r="AN471" s="46"/>
      <c r="AO471" s="13"/>
      <c r="AP471" s="13"/>
      <c r="AQ471" s="13"/>
      <c r="AR471" s="13"/>
      <c r="AS471" s="13"/>
      <c r="AT471" s="13"/>
      <c r="AX471" s="46"/>
      <c r="AY471" s="46"/>
      <c r="AZ471" s="46"/>
      <c r="BA471" s="46"/>
      <c r="BB471" s="13"/>
      <c r="BC471" s="13"/>
      <c r="BD471" s="13"/>
      <c r="BE471" s="13"/>
      <c r="BF471" s="13"/>
      <c r="BG471" s="13"/>
      <c r="BN471" s="13"/>
      <c r="BR471" s="51"/>
    </row>
    <row r="472" spans="2:70" hidden="1" outlineLevel="1" x14ac:dyDescent="0.2">
      <c r="B472" s="2"/>
      <c r="C472" s="3"/>
      <c r="D472" s="3"/>
      <c r="I472" s="5"/>
      <c r="J472" s="6"/>
      <c r="K472" s="7"/>
      <c r="L472" s="7"/>
      <c r="M472" s="7"/>
      <c r="N472" s="7"/>
      <c r="O472" s="51"/>
      <c r="P472" s="13"/>
      <c r="Q472" s="13"/>
      <c r="R472" s="2"/>
      <c r="S472" s="12"/>
      <c r="T472" s="12"/>
      <c r="U472" s="6"/>
      <c r="V472" s="6"/>
      <c r="W472" s="45"/>
      <c r="X472" s="45"/>
      <c r="Y472" s="45"/>
      <c r="Z472" s="9"/>
      <c r="AA472" s="46"/>
      <c r="AB472" s="12"/>
      <c r="AC472" s="12"/>
      <c r="AD472" s="12"/>
      <c r="AE472" s="12"/>
      <c r="AF472" s="12"/>
      <c r="AG472" s="12"/>
      <c r="AJ472" s="92"/>
      <c r="AK472" s="46"/>
      <c r="AL472" s="46"/>
      <c r="AM472" s="46"/>
      <c r="AN472" s="46"/>
      <c r="AO472" s="13"/>
      <c r="AP472" s="13"/>
      <c r="AQ472" s="13"/>
      <c r="AR472" s="13"/>
      <c r="AS472" s="13"/>
      <c r="AT472" s="13"/>
      <c r="AX472" s="46"/>
      <c r="AY472" s="46"/>
      <c r="AZ472" s="46"/>
      <c r="BA472" s="46"/>
      <c r="BB472" s="13"/>
      <c r="BC472" s="13"/>
      <c r="BD472" s="13"/>
      <c r="BE472" s="13"/>
      <c r="BF472" s="13"/>
      <c r="BG472" s="13"/>
      <c r="BN472" s="13"/>
      <c r="BR472" s="51"/>
    </row>
    <row r="473" spans="2:70" hidden="1" outlineLevel="1" x14ac:dyDescent="0.2">
      <c r="B473" s="2"/>
      <c r="C473" s="3"/>
      <c r="D473" s="3"/>
      <c r="I473" s="5"/>
      <c r="J473" s="6"/>
      <c r="K473" s="7"/>
      <c r="L473" s="7"/>
      <c r="M473" s="7"/>
      <c r="N473" s="7"/>
      <c r="O473" s="51"/>
      <c r="P473" s="13"/>
      <c r="Q473" s="13"/>
      <c r="R473" s="2"/>
      <c r="S473" s="12"/>
      <c r="T473" s="12"/>
      <c r="U473" s="6"/>
      <c r="V473" s="6"/>
      <c r="W473" s="45"/>
      <c r="X473" s="45"/>
      <c r="Y473" s="45"/>
      <c r="Z473" s="9"/>
      <c r="AA473" s="46"/>
      <c r="AB473" s="12"/>
      <c r="AC473" s="12"/>
      <c r="AD473" s="12"/>
      <c r="AE473" s="12"/>
      <c r="AF473" s="12"/>
      <c r="AG473" s="12"/>
      <c r="AJ473" s="92"/>
      <c r="AK473" s="46"/>
      <c r="AL473" s="46"/>
      <c r="AM473" s="46"/>
      <c r="AN473" s="46"/>
      <c r="AO473" s="13"/>
      <c r="AP473" s="13"/>
      <c r="AQ473" s="13"/>
      <c r="AR473" s="13"/>
      <c r="AS473" s="13"/>
      <c r="AT473" s="13"/>
      <c r="AX473" s="46"/>
      <c r="AY473" s="46"/>
      <c r="AZ473" s="46"/>
      <c r="BA473" s="46"/>
      <c r="BB473" s="13"/>
      <c r="BC473" s="13"/>
      <c r="BD473" s="13"/>
      <c r="BE473" s="13"/>
      <c r="BF473" s="13"/>
      <c r="BG473" s="13"/>
      <c r="BN473" s="13"/>
      <c r="BR473" s="51"/>
    </row>
    <row r="474" spans="2:70" hidden="1" outlineLevel="1" x14ac:dyDescent="0.2">
      <c r="B474" s="2"/>
      <c r="C474" s="3"/>
      <c r="D474" s="3"/>
      <c r="I474" s="5"/>
      <c r="J474" s="6"/>
      <c r="K474" s="7"/>
      <c r="L474" s="7"/>
      <c r="M474" s="7"/>
      <c r="N474" s="7"/>
      <c r="O474" s="51"/>
      <c r="P474" s="13"/>
      <c r="Q474" s="13"/>
      <c r="R474" s="2"/>
      <c r="S474" s="12"/>
      <c r="T474" s="12"/>
      <c r="U474" s="6"/>
      <c r="V474" s="6"/>
      <c r="W474" s="45"/>
      <c r="X474" s="45"/>
      <c r="Y474" s="45"/>
      <c r="Z474" s="9"/>
      <c r="AA474" s="46"/>
      <c r="AB474" s="12"/>
      <c r="AC474" s="12"/>
      <c r="AD474" s="12"/>
      <c r="AE474" s="12"/>
      <c r="AF474" s="12"/>
      <c r="AG474" s="12"/>
      <c r="AJ474" s="92"/>
      <c r="AK474" s="46"/>
      <c r="AL474" s="46"/>
      <c r="AM474" s="46"/>
      <c r="AN474" s="46"/>
      <c r="AO474" s="13"/>
      <c r="AP474" s="13"/>
      <c r="AQ474" s="13"/>
      <c r="AR474" s="13"/>
      <c r="AS474" s="13"/>
      <c r="AT474" s="13"/>
      <c r="AX474" s="46"/>
      <c r="AY474" s="46"/>
      <c r="AZ474" s="46"/>
      <c r="BA474" s="46"/>
      <c r="BB474" s="13"/>
      <c r="BC474" s="13"/>
      <c r="BD474" s="13"/>
      <c r="BE474" s="13"/>
      <c r="BF474" s="13"/>
      <c r="BG474" s="13"/>
      <c r="BN474" s="13"/>
      <c r="BR474" s="51"/>
    </row>
    <row r="475" spans="2:70" hidden="1" outlineLevel="1" x14ac:dyDescent="0.2">
      <c r="B475" s="2"/>
      <c r="C475" s="3"/>
      <c r="D475" s="3"/>
      <c r="I475" s="5"/>
      <c r="J475" s="6"/>
      <c r="K475" s="7"/>
      <c r="L475" s="7"/>
      <c r="M475" s="7"/>
      <c r="N475" s="7"/>
      <c r="O475" s="51"/>
      <c r="P475" s="13"/>
      <c r="Q475" s="13"/>
      <c r="R475" s="2"/>
      <c r="S475" s="12"/>
      <c r="T475" s="12"/>
      <c r="U475" s="6"/>
      <c r="V475" s="6"/>
      <c r="W475" s="45"/>
      <c r="X475" s="45"/>
      <c r="Y475" s="45"/>
      <c r="Z475" s="9"/>
      <c r="AA475" s="46"/>
      <c r="AB475" s="12"/>
      <c r="AC475" s="12"/>
      <c r="AD475" s="12"/>
      <c r="AE475" s="12"/>
      <c r="AF475" s="12"/>
      <c r="AG475" s="12"/>
      <c r="AJ475" s="92"/>
      <c r="AK475" s="46"/>
      <c r="AL475" s="46"/>
      <c r="AM475" s="46"/>
      <c r="AN475" s="46"/>
      <c r="AO475" s="13"/>
      <c r="AP475" s="13"/>
      <c r="AQ475" s="13"/>
      <c r="AR475" s="13"/>
      <c r="AS475" s="13"/>
      <c r="AT475" s="13"/>
      <c r="AX475" s="46"/>
      <c r="AY475" s="46"/>
      <c r="AZ475" s="46"/>
      <c r="BA475" s="46"/>
      <c r="BB475" s="13"/>
      <c r="BC475" s="13"/>
      <c r="BD475" s="13"/>
      <c r="BE475" s="13"/>
      <c r="BF475" s="13"/>
      <c r="BG475" s="13"/>
      <c r="BN475" s="13"/>
      <c r="BR475" s="51"/>
    </row>
    <row r="476" spans="2:70" hidden="1" outlineLevel="1" x14ac:dyDescent="0.2">
      <c r="B476" s="2"/>
      <c r="C476" s="3"/>
      <c r="D476" s="3"/>
      <c r="I476" s="5"/>
      <c r="J476" s="6"/>
      <c r="K476" s="7"/>
      <c r="L476" s="7"/>
      <c r="M476" s="7"/>
      <c r="N476" s="7"/>
      <c r="O476" s="51"/>
      <c r="P476" s="13"/>
      <c r="Q476" s="13"/>
      <c r="R476" s="2"/>
      <c r="S476" s="12"/>
      <c r="T476" s="12"/>
      <c r="U476" s="6"/>
      <c r="V476" s="6"/>
      <c r="W476" s="45"/>
      <c r="X476" s="45"/>
      <c r="Y476" s="45"/>
      <c r="Z476" s="9"/>
      <c r="AA476" s="46"/>
      <c r="AB476" s="12"/>
      <c r="AC476" s="12"/>
      <c r="AD476" s="12"/>
      <c r="AE476" s="12"/>
      <c r="AF476" s="12"/>
      <c r="AG476" s="12"/>
      <c r="AJ476" s="92"/>
      <c r="AK476" s="46"/>
      <c r="AL476" s="46"/>
      <c r="AM476" s="46"/>
      <c r="AN476" s="46"/>
      <c r="AO476" s="13"/>
      <c r="AP476" s="13"/>
      <c r="AQ476" s="13"/>
      <c r="AR476" s="13"/>
      <c r="AS476" s="13"/>
      <c r="AT476" s="13"/>
      <c r="AX476" s="46"/>
      <c r="AY476" s="46"/>
      <c r="AZ476" s="46"/>
      <c r="BA476" s="46"/>
      <c r="BB476" s="13"/>
      <c r="BC476" s="13"/>
      <c r="BD476" s="13"/>
      <c r="BE476" s="13"/>
      <c r="BF476" s="13"/>
      <c r="BG476" s="13"/>
      <c r="BN476" s="13"/>
      <c r="BR476" s="51"/>
    </row>
    <row r="477" spans="2:70" hidden="1" outlineLevel="1" x14ac:dyDescent="0.2">
      <c r="B477" s="2"/>
      <c r="C477" s="3"/>
      <c r="D477" s="3"/>
      <c r="I477" s="5"/>
      <c r="J477" s="6"/>
      <c r="K477" s="7"/>
      <c r="L477" s="7"/>
      <c r="M477" s="7"/>
      <c r="N477" s="7"/>
      <c r="O477" s="51"/>
      <c r="P477" s="13"/>
      <c r="Q477" s="13"/>
      <c r="R477" s="2"/>
      <c r="S477" s="12"/>
      <c r="T477" s="12"/>
      <c r="U477" s="6"/>
      <c r="V477" s="6"/>
      <c r="W477" s="45"/>
      <c r="X477" s="45"/>
      <c r="Y477" s="45"/>
      <c r="Z477" s="9"/>
      <c r="AA477" s="46"/>
      <c r="AB477" s="12"/>
      <c r="AC477" s="12"/>
      <c r="AD477" s="12"/>
      <c r="AE477" s="12"/>
      <c r="AF477" s="12"/>
      <c r="AG477" s="12"/>
      <c r="AJ477" s="92"/>
      <c r="AK477" s="46"/>
      <c r="AL477" s="46"/>
      <c r="AM477" s="46"/>
      <c r="AN477" s="46"/>
      <c r="AO477" s="13"/>
      <c r="AP477" s="13"/>
      <c r="AQ477" s="13"/>
      <c r="AR477" s="13"/>
      <c r="AS477" s="13"/>
      <c r="AT477" s="13"/>
      <c r="AX477" s="46"/>
      <c r="AY477" s="46"/>
      <c r="AZ477" s="46"/>
      <c r="BA477" s="46"/>
      <c r="BB477" s="13"/>
      <c r="BC477" s="13"/>
      <c r="BD477" s="13"/>
      <c r="BE477" s="13"/>
      <c r="BF477" s="13"/>
      <c r="BG477" s="13"/>
      <c r="BN477" s="13"/>
      <c r="BR477" s="51"/>
    </row>
    <row r="478" spans="2:70" hidden="1" outlineLevel="1" x14ac:dyDescent="0.2">
      <c r="B478" s="2"/>
      <c r="C478" s="3"/>
      <c r="D478" s="3"/>
      <c r="I478" s="5"/>
      <c r="J478" s="6"/>
      <c r="K478" s="7"/>
      <c r="L478" s="7"/>
      <c r="M478" s="7"/>
      <c r="N478" s="7"/>
      <c r="O478" s="51"/>
      <c r="P478" s="13"/>
      <c r="Q478" s="13"/>
      <c r="R478" s="2"/>
      <c r="S478" s="12"/>
      <c r="T478" s="12"/>
      <c r="U478" s="6"/>
      <c r="V478" s="6"/>
      <c r="W478" s="45"/>
      <c r="X478" s="45"/>
      <c r="Y478" s="45"/>
      <c r="Z478" s="9"/>
      <c r="AA478" s="46"/>
      <c r="AB478" s="12"/>
      <c r="AC478" s="12"/>
      <c r="AD478" s="12"/>
      <c r="AE478" s="12"/>
      <c r="AF478" s="12"/>
      <c r="AG478" s="12"/>
      <c r="AJ478" s="92"/>
      <c r="AK478" s="46"/>
      <c r="AL478" s="46"/>
      <c r="AM478" s="46"/>
      <c r="AN478" s="46"/>
      <c r="AO478" s="13"/>
      <c r="AP478" s="13"/>
      <c r="AQ478" s="13"/>
      <c r="AR478" s="13"/>
      <c r="AS478" s="13"/>
      <c r="AT478" s="13"/>
      <c r="AX478" s="46"/>
      <c r="AY478" s="46"/>
      <c r="AZ478" s="46"/>
      <c r="BA478" s="46"/>
      <c r="BB478" s="13"/>
      <c r="BC478" s="13"/>
      <c r="BD478" s="13"/>
      <c r="BE478" s="13"/>
      <c r="BF478" s="13"/>
      <c r="BG478" s="13"/>
      <c r="BN478" s="13"/>
      <c r="BR478" s="51"/>
    </row>
    <row r="479" spans="2:70" hidden="1" outlineLevel="1" x14ac:dyDescent="0.2">
      <c r="B479" s="2"/>
      <c r="C479" s="3"/>
      <c r="D479" s="3"/>
      <c r="I479" s="5"/>
      <c r="J479" s="6"/>
      <c r="K479" s="7"/>
      <c r="L479" s="7"/>
      <c r="M479" s="7"/>
      <c r="N479" s="7"/>
      <c r="O479" s="51"/>
      <c r="P479" s="13"/>
      <c r="Q479" s="13"/>
      <c r="R479" s="2"/>
      <c r="S479" s="12"/>
      <c r="T479" s="12"/>
      <c r="U479" s="6"/>
      <c r="V479" s="6"/>
      <c r="W479" s="45"/>
      <c r="X479" s="45"/>
      <c r="Y479" s="45"/>
      <c r="Z479" s="9"/>
      <c r="AA479" s="46"/>
      <c r="AB479" s="12"/>
      <c r="AC479" s="12"/>
      <c r="AD479" s="12"/>
      <c r="AE479" s="12"/>
      <c r="AF479" s="12"/>
      <c r="AG479" s="12"/>
      <c r="AJ479" s="92"/>
      <c r="AK479" s="46"/>
      <c r="AL479" s="46"/>
      <c r="AM479" s="46"/>
      <c r="AN479" s="46"/>
      <c r="AO479" s="13"/>
      <c r="AP479" s="13"/>
      <c r="AQ479" s="13"/>
      <c r="AR479" s="13"/>
      <c r="AS479" s="13"/>
      <c r="AT479" s="13"/>
      <c r="AX479" s="46"/>
      <c r="AY479" s="46"/>
      <c r="AZ479" s="46"/>
      <c r="BA479" s="46"/>
      <c r="BB479" s="13"/>
      <c r="BC479" s="13"/>
      <c r="BD479" s="13"/>
      <c r="BE479" s="13"/>
      <c r="BF479" s="13"/>
      <c r="BG479" s="13"/>
      <c r="BN479" s="13"/>
      <c r="BR479" s="51"/>
    </row>
    <row r="480" spans="2:70" hidden="1" outlineLevel="1" x14ac:dyDescent="0.2">
      <c r="B480" s="2"/>
      <c r="C480" s="3"/>
      <c r="D480" s="3"/>
      <c r="I480" s="5"/>
      <c r="J480" s="6"/>
      <c r="K480" s="7"/>
      <c r="L480" s="7"/>
      <c r="M480" s="7"/>
      <c r="N480" s="7"/>
      <c r="O480" s="51"/>
      <c r="P480" s="13"/>
      <c r="Q480" s="13"/>
      <c r="R480" s="2"/>
      <c r="S480" s="12"/>
      <c r="T480" s="12"/>
      <c r="U480" s="6"/>
      <c r="V480" s="6"/>
      <c r="W480" s="45"/>
      <c r="X480" s="45"/>
      <c r="Y480" s="45"/>
      <c r="Z480" s="9"/>
      <c r="AA480" s="46"/>
      <c r="AB480" s="12"/>
      <c r="AC480" s="12"/>
      <c r="AD480" s="12"/>
      <c r="AE480" s="12"/>
      <c r="AF480" s="12"/>
      <c r="AG480" s="12"/>
      <c r="AJ480" s="92"/>
      <c r="AK480" s="46"/>
      <c r="AL480" s="46"/>
      <c r="AM480" s="46"/>
      <c r="AN480" s="46"/>
      <c r="AO480" s="13"/>
      <c r="AP480" s="13"/>
      <c r="AQ480" s="13"/>
      <c r="AR480" s="13"/>
      <c r="AS480" s="13"/>
      <c r="AT480" s="13"/>
      <c r="AX480" s="46"/>
      <c r="AY480" s="46"/>
      <c r="AZ480" s="46"/>
      <c r="BA480" s="46"/>
      <c r="BB480" s="13"/>
      <c r="BC480" s="13"/>
      <c r="BD480" s="13"/>
      <c r="BE480" s="13"/>
      <c r="BF480" s="13"/>
      <c r="BG480" s="13"/>
      <c r="BN480" s="13"/>
      <c r="BR480" s="51"/>
    </row>
    <row r="481" spans="2:70" hidden="1" outlineLevel="1" x14ac:dyDescent="0.2">
      <c r="B481" s="2"/>
      <c r="C481" s="3"/>
      <c r="D481" s="3"/>
      <c r="I481" s="5"/>
      <c r="J481" s="6"/>
      <c r="K481" s="7"/>
      <c r="L481" s="7"/>
      <c r="M481" s="7"/>
      <c r="N481" s="7"/>
      <c r="O481" s="51"/>
      <c r="P481" s="13"/>
      <c r="Q481" s="13"/>
      <c r="R481" s="2"/>
      <c r="S481" s="12"/>
      <c r="T481" s="12"/>
      <c r="U481" s="6"/>
      <c r="V481" s="6"/>
      <c r="W481" s="45"/>
      <c r="X481" s="45"/>
      <c r="Y481" s="45"/>
      <c r="Z481" s="9"/>
      <c r="AA481" s="46"/>
      <c r="AB481" s="12"/>
      <c r="AC481" s="12"/>
      <c r="AD481" s="12"/>
      <c r="AE481" s="12"/>
      <c r="AF481" s="12"/>
      <c r="AG481" s="12"/>
      <c r="AJ481" s="92"/>
      <c r="AK481" s="46"/>
      <c r="AL481" s="46"/>
      <c r="AM481" s="46"/>
      <c r="AN481" s="46"/>
      <c r="AO481" s="13"/>
      <c r="AP481" s="13"/>
      <c r="AQ481" s="13"/>
      <c r="AR481" s="13"/>
      <c r="AS481" s="13"/>
      <c r="AT481" s="13"/>
      <c r="AX481" s="46"/>
      <c r="AY481" s="46"/>
      <c r="AZ481" s="46"/>
      <c r="BA481" s="46"/>
      <c r="BB481" s="13"/>
      <c r="BC481" s="13"/>
      <c r="BD481" s="13"/>
      <c r="BE481" s="13"/>
      <c r="BF481" s="13"/>
      <c r="BG481" s="13"/>
      <c r="BN481" s="13"/>
      <c r="BR481" s="51"/>
    </row>
    <row r="482" spans="2:70" hidden="1" outlineLevel="1" x14ac:dyDescent="0.2">
      <c r="B482" s="2"/>
      <c r="C482" s="3"/>
      <c r="D482" s="3"/>
      <c r="I482" s="5"/>
      <c r="J482" s="6"/>
      <c r="K482" s="7"/>
      <c r="L482" s="7"/>
      <c r="M482" s="7"/>
      <c r="N482" s="7"/>
      <c r="O482" s="51"/>
      <c r="P482" s="13"/>
      <c r="Q482" s="13"/>
      <c r="R482" s="2"/>
      <c r="S482" s="12"/>
      <c r="T482" s="12"/>
      <c r="U482" s="6"/>
      <c r="V482" s="6"/>
      <c r="W482" s="45"/>
      <c r="X482" s="45"/>
      <c r="Y482" s="45"/>
      <c r="Z482" s="9"/>
      <c r="AA482" s="46"/>
      <c r="AB482" s="12"/>
      <c r="AC482" s="12"/>
      <c r="AD482" s="12"/>
      <c r="AE482" s="12"/>
      <c r="AF482" s="12"/>
      <c r="AG482" s="12"/>
      <c r="AJ482" s="92"/>
      <c r="AK482" s="46"/>
      <c r="AL482" s="46"/>
      <c r="AM482" s="46"/>
      <c r="AN482" s="46"/>
      <c r="AO482" s="13"/>
      <c r="AP482" s="13"/>
      <c r="AQ482" s="13"/>
      <c r="AR482" s="13"/>
      <c r="AS482" s="13"/>
      <c r="AT482" s="13"/>
      <c r="AX482" s="46"/>
      <c r="AY482" s="46"/>
      <c r="AZ482" s="46"/>
      <c r="BA482" s="46"/>
      <c r="BB482" s="13"/>
      <c r="BC482" s="13"/>
      <c r="BD482" s="13"/>
      <c r="BE482" s="13"/>
      <c r="BF482" s="13"/>
      <c r="BG482" s="13"/>
      <c r="BN482" s="13"/>
      <c r="BR482" s="51"/>
    </row>
    <row r="483" spans="2:70" hidden="1" outlineLevel="1" x14ac:dyDescent="0.2">
      <c r="B483" s="2"/>
      <c r="C483" s="3"/>
      <c r="D483" s="3"/>
      <c r="I483" s="5"/>
      <c r="J483" s="6"/>
      <c r="K483" s="7"/>
      <c r="L483" s="7"/>
      <c r="M483" s="7"/>
      <c r="N483" s="7"/>
      <c r="O483" s="51"/>
      <c r="P483" s="13"/>
      <c r="Q483" s="13"/>
      <c r="R483" s="2"/>
      <c r="S483" s="12"/>
      <c r="T483" s="12"/>
      <c r="U483" s="6"/>
      <c r="V483" s="6"/>
      <c r="W483" s="45"/>
      <c r="X483" s="45"/>
      <c r="Y483" s="45"/>
      <c r="Z483" s="9"/>
      <c r="AA483" s="46"/>
      <c r="AB483" s="12"/>
      <c r="AC483" s="12"/>
      <c r="AD483" s="12"/>
      <c r="AE483" s="12"/>
      <c r="AF483" s="12"/>
      <c r="AG483" s="12"/>
      <c r="AJ483" s="92"/>
      <c r="AK483" s="46"/>
      <c r="AL483" s="46"/>
      <c r="AM483" s="46"/>
      <c r="AN483" s="46"/>
      <c r="AO483" s="13"/>
      <c r="AP483" s="13"/>
      <c r="AQ483" s="13"/>
      <c r="AR483" s="13"/>
      <c r="AS483" s="13"/>
      <c r="AT483" s="13"/>
      <c r="AX483" s="46"/>
      <c r="AY483" s="46"/>
      <c r="AZ483" s="46"/>
      <c r="BA483" s="46"/>
      <c r="BB483" s="13"/>
      <c r="BC483" s="13"/>
      <c r="BD483" s="13"/>
      <c r="BE483" s="13"/>
      <c r="BF483" s="13"/>
      <c r="BG483" s="13"/>
      <c r="BN483" s="13"/>
      <c r="BR483" s="51"/>
    </row>
    <row r="484" spans="2:70" hidden="1" outlineLevel="1" x14ac:dyDescent="0.2">
      <c r="B484" s="2"/>
      <c r="C484" s="3"/>
      <c r="D484" s="3"/>
      <c r="I484" s="5"/>
      <c r="J484" s="6"/>
      <c r="K484" s="7"/>
      <c r="L484" s="7"/>
      <c r="M484" s="7"/>
      <c r="N484" s="7"/>
      <c r="O484" s="51"/>
      <c r="P484" s="13"/>
      <c r="Q484" s="13"/>
      <c r="R484" s="2"/>
      <c r="S484" s="12"/>
      <c r="T484" s="12"/>
      <c r="U484" s="6"/>
      <c r="V484" s="6"/>
      <c r="W484" s="45"/>
      <c r="X484" s="45"/>
      <c r="Y484" s="45"/>
      <c r="Z484" s="9"/>
      <c r="AA484" s="46"/>
      <c r="AB484" s="12"/>
      <c r="AC484" s="12"/>
      <c r="AD484" s="12"/>
      <c r="AE484" s="12"/>
      <c r="AF484" s="12"/>
      <c r="AG484" s="12"/>
      <c r="AJ484" s="92"/>
      <c r="AK484" s="46"/>
      <c r="AL484" s="46"/>
      <c r="AM484" s="46"/>
      <c r="AN484" s="46"/>
      <c r="AO484" s="13"/>
      <c r="AP484" s="13"/>
      <c r="AQ484" s="13"/>
      <c r="AR484" s="13"/>
      <c r="AS484" s="13"/>
      <c r="AT484" s="13"/>
      <c r="AX484" s="46"/>
      <c r="AY484" s="46"/>
      <c r="AZ484" s="46"/>
      <c r="BA484" s="46"/>
      <c r="BB484" s="13"/>
      <c r="BC484" s="13"/>
      <c r="BD484" s="13"/>
      <c r="BE484" s="13"/>
      <c r="BF484" s="13"/>
      <c r="BG484" s="13"/>
      <c r="BN484" s="13"/>
      <c r="BR484" s="51"/>
    </row>
    <row r="485" spans="2:70" hidden="1" outlineLevel="1" x14ac:dyDescent="0.2">
      <c r="B485" s="2"/>
      <c r="C485" s="3"/>
      <c r="D485" s="3"/>
      <c r="I485" s="5"/>
      <c r="J485" s="6"/>
      <c r="K485" s="7"/>
      <c r="L485" s="7"/>
      <c r="M485" s="7"/>
      <c r="N485" s="7"/>
      <c r="O485" s="51"/>
      <c r="P485" s="13"/>
      <c r="Q485" s="13"/>
      <c r="R485" s="2"/>
      <c r="S485" s="12"/>
      <c r="T485" s="12"/>
      <c r="U485" s="6"/>
      <c r="V485" s="6"/>
      <c r="W485" s="45"/>
      <c r="X485" s="45"/>
      <c r="Y485" s="45"/>
      <c r="Z485" s="9"/>
      <c r="AA485" s="46"/>
      <c r="AB485" s="12"/>
      <c r="AC485" s="12"/>
      <c r="AD485" s="12"/>
      <c r="AE485" s="12"/>
      <c r="AF485" s="12"/>
      <c r="AG485" s="12"/>
      <c r="AJ485" s="92"/>
      <c r="AK485" s="46"/>
      <c r="AL485" s="46"/>
      <c r="AM485" s="46"/>
      <c r="AN485" s="46"/>
      <c r="AO485" s="13"/>
      <c r="AP485" s="13"/>
      <c r="AQ485" s="13"/>
      <c r="AR485" s="13"/>
      <c r="AS485" s="13"/>
      <c r="AT485" s="13"/>
      <c r="AX485" s="46"/>
      <c r="AY485" s="46"/>
      <c r="AZ485" s="46"/>
      <c r="BA485" s="46"/>
      <c r="BB485" s="13"/>
      <c r="BC485" s="13"/>
      <c r="BD485" s="13"/>
      <c r="BE485" s="13"/>
      <c r="BF485" s="13"/>
      <c r="BG485" s="13"/>
      <c r="BN485" s="13"/>
      <c r="BR485" s="51"/>
    </row>
    <row r="486" spans="2:70" hidden="1" outlineLevel="1" x14ac:dyDescent="0.2">
      <c r="B486" s="2"/>
      <c r="C486" s="3"/>
      <c r="D486" s="3"/>
      <c r="I486" s="5"/>
      <c r="J486" s="6"/>
      <c r="K486" s="7"/>
      <c r="L486" s="7"/>
      <c r="M486" s="7"/>
      <c r="N486" s="7"/>
      <c r="O486" s="51"/>
      <c r="P486" s="13"/>
      <c r="Q486" s="13"/>
      <c r="R486" s="2"/>
      <c r="S486" s="12"/>
      <c r="T486" s="12"/>
      <c r="U486" s="6"/>
      <c r="V486" s="6"/>
      <c r="W486" s="45"/>
      <c r="X486" s="45"/>
      <c r="Y486" s="45"/>
      <c r="Z486" s="9"/>
      <c r="AA486" s="46"/>
      <c r="AB486" s="12"/>
      <c r="AC486" s="12"/>
      <c r="AD486" s="12"/>
      <c r="AE486" s="12"/>
      <c r="AF486" s="12"/>
      <c r="AG486" s="12"/>
      <c r="AJ486" s="92"/>
      <c r="AK486" s="46"/>
      <c r="AL486" s="46"/>
      <c r="AM486" s="46"/>
      <c r="AN486" s="46"/>
      <c r="AO486" s="13"/>
      <c r="AP486" s="13"/>
      <c r="AQ486" s="13"/>
      <c r="AR486" s="13"/>
      <c r="AS486" s="13"/>
      <c r="AT486" s="13"/>
      <c r="AX486" s="46"/>
      <c r="AY486" s="46"/>
      <c r="AZ486" s="46"/>
      <c r="BA486" s="46"/>
      <c r="BB486" s="13"/>
      <c r="BC486" s="13"/>
      <c r="BD486" s="13"/>
      <c r="BE486" s="13"/>
      <c r="BF486" s="13"/>
      <c r="BG486" s="13"/>
      <c r="BN486" s="13"/>
      <c r="BR486" s="51"/>
    </row>
    <row r="487" spans="2:70" hidden="1" outlineLevel="1" x14ac:dyDescent="0.2">
      <c r="B487" s="2"/>
      <c r="C487" s="3"/>
      <c r="D487" s="3"/>
      <c r="I487" s="5"/>
      <c r="J487" s="6"/>
      <c r="K487" s="7"/>
      <c r="L487" s="7"/>
      <c r="M487" s="7"/>
      <c r="N487" s="7"/>
      <c r="O487" s="51"/>
      <c r="P487" s="13"/>
      <c r="Q487" s="13"/>
      <c r="R487" s="2"/>
      <c r="S487" s="12"/>
      <c r="T487" s="12"/>
      <c r="U487" s="6"/>
      <c r="V487" s="6"/>
      <c r="W487" s="45"/>
      <c r="X487" s="45"/>
      <c r="Y487" s="45"/>
      <c r="Z487" s="9"/>
      <c r="AA487" s="46"/>
      <c r="AB487" s="12"/>
      <c r="AC487" s="12"/>
      <c r="AD487" s="12"/>
      <c r="AE487" s="12"/>
      <c r="AF487" s="12"/>
      <c r="AG487" s="12"/>
      <c r="AJ487" s="92"/>
      <c r="AK487" s="46"/>
      <c r="AL487" s="46"/>
      <c r="AM487" s="46"/>
      <c r="AN487" s="46"/>
      <c r="AO487" s="13"/>
      <c r="AP487" s="13"/>
      <c r="AQ487" s="13"/>
      <c r="AR487" s="13"/>
      <c r="AS487" s="13"/>
      <c r="AT487" s="13"/>
      <c r="AX487" s="46"/>
      <c r="AY487" s="46"/>
      <c r="AZ487" s="46"/>
      <c r="BA487" s="46"/>
      <c r="BB487" s="13"/>
      <c r="BC487" s="13"/>
      <c r="BD487" s="13"/>
      <c r="BE487" s="13"/>
      <c r="BF487" s="13"/>
      <c r="BG487" s="13"/>
      <c r="BN487" s="13"/>
      <c r="BR487" s="51"/>
    </row>
    <row r="488" spans="2:70" hidden="1" outlineLevel="1" x14ac:dyDescent="0.2">
      <c r="B488" s="2"/>
      <c r="C488" s="3"/>
      <c r="D488" s="3"/>
      <c r="I488" s="5"/>
      <c r="J488" s="6"/>
      <c r="K488" s="7"/>
      <c r="L488" s="7"/>
      <c r="M488" s="7"/>
      <c r="N488" s="7"/>
      <c r="O488" s="51"/>
      <c r="P488" s="13"/>
      <c r="Q488" s="13"/>
      <c r="R488" s="2"/>
      <c r="S488" s="12"/>
      <c r="T488" s="12"/>
      <c r="U488" s="6"/>
      <c r="V488" s="6"/>
      <c r="W488" s="45"/>
      <c r="X488" s="45"/>
      <c r="Y488" s="45"/>
      <c r="Z488" s="9"/>
      <c r="AA488" s="46"/>
      <c r="AB488" s="12"/>
      <c r="AC488" s="12"/>
      <c r="AD488" s="12"/>
      <c r="AE488" s="12"/>
      <c r="AF488" s="12"/>
      <c r="AG488" s="12"/>
      <c r="AJ488" s="92"/>
      <c r="AK488" s="46"/>
      <c r="AL488" s="46"/>
      <c r="AM488" s="46"/>
      <c r="AN488" s="46"/>
      <c r="AO488" s="13"/>
      <c r="AP488" s="13"/>
      <c r="AQ488" s="13"/>
      <c r="AR488" s="13"/>
      <c r="AS488" s="13"/>
      <c r="AT488" s="13"/>
      <c r="AX488" s="46"/>
      <c r="AY488" s="46"/>
      <c r="AZ488" s="46"/>
      <c r="BA488" s="46"/>
      <c r="BB488" s="13"/>
      <c r="BC488" s="13"/>
      <c r="BD488" s="13"/>
      <c r="BE488" s="13"/>
      <c r="BF488" s="13"/>
      <c r="BG488" s="13"/>
      <c r="BN488" s="13"/>
      <c r="BR488" s="51"/>
    </row>
    <row r="489" spans="2:70" hidden="1" outlineLevel="1" x14ac:dyDescent="0.2">
      <c r="B489" s="2"/>
      <c r="C489" s="3"/>
      <c r="D489" s="3"/>
      <c r="I489" s="5"/>
      <c r="J489" s="6"/>
      <c r="K489" s="7"/>
      <c r="L489" s="7"/>
      <c r="M489" s="7"/>
      <c r="N489" s="7"/>
      <c r="O489" s="51"/>
      <c r="P489" s="13"/>
      <c r="Q489" s="13"/>
      <c r="R489" s="2"/>
      <c r="S489" s="12"/>
      <c r="T489" s="12"/>
      <c r="U489" s="6"/>
      <c r="V489" s="6"/>
      <c r="W489" s="45"/>
      <c r="X489" s="45"/>
      <c r="Y489" s="45"/>
      <c r="Z489" s="9"/>
      <c r="AA489" s="46"/>
      <c r="AB489" s="12"/>
      <c r="AC489" s="12"/>
      <c r="AD489" s="12"/>
      <c r="AE489" s="12"/>
      <c r="AF489" s="12"/>
      <c r="AG489" s="12"/>
      <c r="AJ489" s="92"/>
      <c r="AK489" s="46"/>
      <c r="AL489" s="46"/>
      <c r="AM489" s="46"/>
      <c r="AN489" s="46"/>
      <c r="AO489" s="13"/>
      <c r="AP489" s="13"/>
      <c r="AQ489" s="13"/>
      <c r="AR489" s="13"/>
      <c r="AS489" s="13"/>
      <c r="AT489" s="13"/>
      <c r="AX489" s="46"/>
      <c r="AY489" s="46"/>
      <c r="AZ489" s="46"/>
      <c r="BA489" s="46"/>
      <c r="BB489" s="13"/>
      <c r="BC489" s="13"/>
      <c r="BD489" s="13"/>
      <c r="BE489" s="13"/>
      <c r="BF489" s="13"/>
      <c r="BG489" s="13"/>
      <c r="BN489" s="13"/>
      <c r="BR489" s="51"/>
    </row>
    <row r="490" spans="2:70" hidden="1" outlineLevel="1" x14ac:dyDescent="0.2">
      <c r="B490" s="2"/>
      <c r="C490" s="3"/>
      <c r="D490" s="3"/>
      <c r="I490" s="5"/>
      <c r="J490" s="6"/>
      <c r="K490" s="7"/>
      <c r="L490" s="7"/>
      <c r="M490" s="7"/>
      <c r="N490" s="7"/>
      <c r="O490" s="51"/>
      <c r="P490" s="13"/>
      <c r="Q490" s="13"/>
      <c r="R490" s="2"/>
      <c r="S490" s="12"/>
      <c r="T490" s="12"/>
      <c r="U490" s="6"/>
      <c r="V490" s="6"/>
      <c r="W490" s="45"/>
      <c r="X490" s="45"/>
      <c r="Y490" s="45"/>
      <c r="Z490" s="9"/>
      <c r="AA490" s="46"/>
      <c r="AB490" s="12"/>
      <c r="AC490" s="12"/>
      <c r="AD490" s="12"/>
      <c r="AE490" s="12"/>
      <c r="AF490" s="12"/>
      <c r="AG490" s="12"/>
      <c r="AJ490" s="92"/>
      <c r="AK490" s="46"/>
      <c r="AL490" s="46"/>
      <c r="AM490" s="46"/>
      <c r="AN490" s="46"/>
      <c r="AO490" s="13"/>
      <c r="AP490" s="13"/>
      <c r="AQ490" s="13"/>
      <c r="AR490" s="13"/>
      <c r="AS490" s="13"/>
      <c r="AT490" s="13"/>
      <c r="AX490" s="46"/>
      <c r="AY490" s="46"/>
      <c r="AZ490" s="46"/>
      <c r="BA490" s="46"/>
      <c r="BB490" s="13"/>
      <c r="BC490" s="13"/>
      <c r="BD490" s="13"/>
      <c r="BE490" s="13"/>
      <c r="BF490" s="13"/>
      <c r="BG490" s="13"/>
      <c r="BN490" s="13"/>
      <c r="BR490" s="51"/>
    </row>
    <row r="491" spans="2:70" hidden="1" outlineLevel="1" x14ac:dyDescent="0.2">
      <c r="B491" s="2"/>
      <c r="C491" s="3"/>
      <c r="D491" s="3"/>
      <c r="I491" s="5"/>
      <c r="J491" s="6"/>
      <c r="K491" s="7"/>
      <c r="L491" s="7"/>
      <c r="M491" s="7"/>
      <c r="N491" s="7"/>
      <c r="O491" s="51"/>
      <c r="P491" s="13"/>
      <c r="Q491" s="13"/>
      <c r="R491" s="2"/>
      <c r="S491" s="12"/>
      <c r="T491" s="12"/>
      <c r="U491" s="6"/>
      <c r="V491" s="6"/>
      <c r="W491" s="45"/>
      <c r="X491" s="45"/>
      <c r="Y491" s="45"/>
      <c r="Z491" s="9"/>
      <c r="AA491" s="46"/>
      <c r="AB491" s="12"/>
      <c r="AC491" s="12"/>
      <c r="AD491" s="12"/>
      <c r="AE491" s="12"/>
      <c r="AF491" s="12"/>
      <c r="AG491" s="12"/>
      <c r="AJ491" s="92"/>
      <c r="AK491" s="46"/>
      <c r="AL491" s="46"/>
      <c r="AM491" s="46"/>
      <c r="AN491" s="46"/>
      <c r="AO491" s="13"/>
      <c r="AP491" s="13"/>
      <c r="AQ491" s="13"/>
      <c r="AR491" s="13"/>
      <c r="AS491" s="13"/>
      <c r="AT491" s="13"/>
      <c r="AX491" s="46"/>
      <c r="AY491" s="46"/>
      <c r="AZ491" s="46"/>
      <c r="BA491" s="46"/>
      <c r="BB491" s="13"/>
      <c r="BC491" s="13"/>
      <c r="BD491" s="13"/>
      <c r="BE491" s="13"/>
      <c r="BF491" s="13"/>
      <c r="BG491" s="13"/>
      <c r="BN491" s="13"/>
      <c r="BR491" s="51"/>
    </row>
    <row r="492" spans="2:70" hidden="1" outlineLevel="1" x14ac:dyDescent="0.2">
      <c r="B492" s="2"/>
      <c r="C492" s="3"/>
      <c r="D492" s="3"/>
      <c r="I492" s="5"/>
      <c r="J492" s="6"/>
      <c r="K492" s="7"/>
      <c r="L492" s="7"/>
      <c r="M492" s="7"/>
      <c r="N492" s="7"/>
      <c r="O492" s="51"/>
      <c r="P492" s="13"/>
      <c r="Q492" s="13"/>
      <c r="R492" s="2"/>
      <c r="S492" s="12"/>
      <c r="T492" s="12"/>
      <c r="U492" s="6"/>
      <c r="V492" s="6"/>
      <c r="W492" s="45"/>
      <c r="X492" s="45"/>
      <c r="Y492" s="45"/>
      <c r="Z492" s="9"/>
      <c r="AA492" s="46"/>
      <c r="AB492" s="12"/>
      <c r="AC492" s="12"/>
      <c r="AD492" s="12"/>
      <c r="AE492" s="12"/>
      <c r="AF492" s="12"/>
      <c r="AG492" s="12"/>
      <c r="AJ492" s="92"/>
      <c r="AK492" s="46"/>
      <c r="AL492" s="46"/>
      <c r="AM492" s="46"/>
      <c r="AN492" s="46"/>
      <c r="AO492" s="13"/>
      <c r="AP492" s="13"/>
      <c r="AQ492" s="13"/>
      <c r="AR492" s="13"/>
      <c r="AS492" s="13"/>
      <c r="AT492" s="13"/>
      <c r="AX492" s="46"/>
      <c r="AY492" s="46"/>
      <c r="AZ492" s="46"/>
      <c r="BA492" s="46"/>
      <c r="BB492" s="13"/>
      <c r="BC492" s="13"/>
      <c r="BD492" s="13"/>
      <c r="BE492" s="13"/>
      <c r="BF492" s="13"/>
      <c r="BG492" s="13"/>
      <c r="BN492" s="13"/>
      <c r="BR492" s="51"/>
    </row>
    <row r="493" spans="2:70" hidden="1" outlineLevel="1" x14ac:dyDescent="0.2">
      <c r="B493" s="2"/>
      <c r="C493" s="3"/>
      <c r="D493" s="3"/>
      <c r="I493" s="5"/>
      <c r="J493" s="6"/>
      <c r="K493" s="7"/>
      <c r="L493" s="7"/>
      <c r="M493" s="7"/>
      <c r="N493" s="7"/>
      <c r="O493" s="51"/>
      <c r="P493" s="13"/>
      <c r="Q493" s="13"/>
      <c r="R493" s="2"/>
      <c r="S493" s="12"/>
      <c r="T493" s="12"/>
      <c r="U493" s="6"/>
      <c r="V493" s="6"/>
      <c r="W493" s="45"/>
      <c r="X493" s="45"/>
      <c r="Y493" s="45"/>
      <c r="Z493" s="9"/>
      <c r="AA493" s="46"/>
      <c r="AB493" s="12"/>
      <c r="AC493" s="12"/>
      <c r="AD493" s="12"/>
      <c r="AE493" s="12"/>
      <c r="AF493" s="12"/>
      <c r="AG493" s="12"/>
      <c r="AJ493" s="92"/>
      <c r="AK493" s="46"/>
      <c r="AL493" s="46"/>
      <c r="AM493" s="46"/>
      <c r="AN493" s="46"/>
      <c r="AO493" s="13"/>
      <c r="AP493" s="13"/>
      <c r="AQ493" s="13"/>
      <c r="AR493" s="13"/>
      <c r="AS493" s="13"/>
      <c r="AT493" s="13"/>
      <c r="AX493" s="46"/>
      <c r="AY493" s="46"/>
      <c r="AZ493" s="46"/>
      <c r="BA493" s="46"/>
      <c r="BB493" s="13"/>
      <c r="BC493" s="13"/>
      <c r="BD493" s="13"/>
      <c r="BE493" s="13"/>
      <c r="BF493" s="13"/>
      <c r="BG493" s="13"/>
      <c r="BN493" s="13"/>
      <c r="BR493" s="51"/>
    </row>
    <row r="494" spans="2:70" hidden="1" outlineLevel="1" x14ac:dyDescent="0.2">
      <c r="B494" s="2"/>
      <c r="C494" s="3"/>
      <c r="D494" s="3"/>
      <c r="I494" s="5"/>
      <c r="J494" s="6"/>
      <c r="K494" s="7"/>
      <c r="L494" s="7"/>
      <c r="M494" s="7"/>
      <c r="N494" s="7"/>
      <c r="O494" s="51"/>
      <c r="P494" s="13"/>
      <c r="Q494" s="13"/>
      <c r="R494" s="2"/>
      <c r="S494" s="12"/>
      <c r="T494" s="12"/>
      <c r="U494" s="6"/>
      <c r="V494" s="6"/>
      <c r="W494" s="45"/>
      <c r="X494" s="45"/>
      <c r="Y494" s="45"/>
      <c r="Z494" s="9"/>
      <c r="AA494" s="46"/>
      <c r="AB494" s="12"/>
      <c r="AC494" s="12"/>
      <c r="AD494" s="12"/>
      <c r="AE494" s="12"/>
      <c r="AF494" s="12"/>
      <c r="AG494" s="12"/>
      <c r="AJ494" s="92"/>
      <c r="AK494" s="46"/>
      <c r="AL494" s="46"/>
      <c r="AM494" s="46"/>
      <c r="AN494" s="46"/>
      <c r="AO494" s="13"/>
      <c r="AP494" s="13"/>
      <c r="AQ494" s="13"/>
      <c r="AR494" s="13"/>
      <c r="AS494" s="13"/>
      <c r="AT494" s="13"/>
      <c r="AX494" s="46"/>
      <c r="AY494" s="46"/>
      <c r="AZ494" s="46"/>
      <c r="BA494" s="46"/>
      <c r="BB494" s="13"/>
      <c r="BC494" s="13"/>
      <c r="BD494" s="13"/>
      <c r="BE494" s="13"/>
      <c r="BF494" s="13"/>
      <c r="BG494" s="13"/>
      <c r="BN494" s="13"/>
      <c r="BR494" s="51"/>
    </row>
    <row r="495" spans="2:70" hidden="1" outlineLevel="1" x14ac:dyDescent="0.2">
      <c r="B495" s="2"/>
      <c r="C495" s="3"/>
      <c r="D495" s="3"/>
      <c r="I495" s="5"/>
      <c r="J495" s="6"/>
      <c r="K495" s="7"/>
      <c r="L495" s="7"/>
      <c r="M495" s="7"/>
      <c r="N495" s="7"/>
      <c r="O495" s="51"/>
      <c r="P495" s="13"/>
      <c r="Q495" s="13"/>
      <c r="R495" s="2"/>
      <c r="S495" s="12"/>
      <c r="T495" s="12"/>
      <c r="U495" s="6"/>
      <c r="V495" s="6"/>
      <c r="W495" s="45"/>
      <c r="X495" s="45"/>
      <c r="Y495" s="45"/>
      <c r="Z495" s="9"/>
      <c r="AA495" s="46"/>
      <c r="AB495" s="12"/>
      <c r="AC495" s="12"/>
      <c r="AD495" s="12"/>
      <c r="AE495" s="12"/>
      <c r="AF495" s="12"/>
      <c r="AG495" s="12"/>
      <c r="AJ495" s="92"/>
      <c r="AK495" s="46"/>
      <c r="AL495" s="46"/>
      <c r="AM495" s="46"/>
      <c r="AN495" s="46"/>
      <c r="AO495" s="13"/>
      <c r="AP495" s="13"/>
      <c r="AQ495" s="13"/>
      <c r="AR495" s="13"/>
      <c r="AS495" s="13"/>
      <c r="AT495" s="13"/>
      <c r="AX495" s="46"/>
      <c r="AY495" s="46"/>
      <c r="AZ495" s="46"/>
      <c r="BA495" s="46"/>
      <c r="BB495" s="13"/>
      <c r="BC495" s="13"/>
      <c r="BD495" s="13"/>
      <c r="BE495" s="13"/>
      <c r="BF495" s="13"/>
      <c r="BG495" s="13"/>
      <c r="BN495" s="13"/>
      <c r="BR495" s="51"/>
    </row>
    <row r="496" spans="2:70" hidden="1" outlineLevel="1" x14ac:dyDescent="0.2">
      <c r="B496" s="2"/>
      <c r="C496" s="3"/>
      <c r="D496" s="3"/>
      <c r="I496" s="5"/>
      <c r="J496" s="6"/>
      <c r="K496" s="7"/>
      <c r="L496" s="7"/>
      <c r="M496" s="7"/>
      <c r="N496" s="7"/>
      <c r="O496" s="51"/>
      <c r="P496" s="13"/>
      <c r="Q496" s="13"/>
      <c r="R496" s="2"/>
      <c r="S496" s="12"/>
      <c r="T496" s="12"/>
      <c r="U496" s="6"/>
      <c r="V496" s="6"/>
      <c r="W496" s="45"/>
      <c r="X496" s="45"/>
      <c r="Y496" s="45"/>
      <c r="Z496" s="9"/>
      <c r="AA496" s="46"/>
      <c r="AB496" s="12"/>
      <c r="AC496" s="12"/>
      <c r="AD496" s="12"/>
      <c r="AE496" s="12"/>
      <c r="AF496" s="12"/>
      <c r="AG496" s="12"/>
      <c r="AJ496" s="92"/>
      <c r="AK496" s="46"/>
      <c r="AL496" s="46"/>
      <c r="AM496" s="46"/>
      <c r="AN496" s="46"/>
      <c r="AO496" s="13"/>
      <c r="AP496" s="13"/>
      <c r="AQ496" s="13"/>
      <c r="AR496" s="13"/>
      <c r="AS496" s="13"/>
      <c r="AT496" s="13"/>
      <c r="AX496" s="46"/>
      <c r="AY496" s="46"/>
      <c r="AZ496" s="46"/>
      <c r="BA496" s="46"/>
      <c r="BB496" s="13"/>
      <c r="BC496" s="13"/>
      <c r="BD496" s="13"/>
      <c r="BE496" s="13"/>
      <c r="BF496" s="13"/>
      <c r="BG496" s="13"/>
      <c r="BN496" s="13"/>
      <c r="BR496" s="51"/>
    </row>
    <row r="497" spans="1:70" hidden="1" outlineLevel="1" x14ac:dyDescent="0.2">
      <c r="B497" s="2"/>
      <c r="C497" s="3"/>
      <c r="D497" s="3"/>
      <c r="I497" s="5"/>
      <c r="J497" s="6"/>
      <c r="K497" s="7"/>
      <c r="L497" s="7"/>
      <c r="M497" s="7"/>
      <c r="N497" s="7"/>
      <c r="O497" s="51"/>
      <c r="P497" s="13"/>
      <c r="Q497" s="13"/>
      <c r="R497" s="2"/>
      <c r="S497" s="12"/>
      <c r="T497" s="12"/>
      <c r="U497" s="6"/>
      <c r="V497" s="6"/>
      <c r="W497" s="45"/>
      <c r="X497" s="45"/>
      <c r="Y497" s="45"/>
      <c r="Z497" s="9"/>
      <c r="AA497" s="46"/>
      <c r="AB497" s="12"/>
      <c r="AC497" s="12"/>
      <c r="AD497" s="12"/>
      <c r="AE497" s="12"/>
      <c r="AF497" s="12"/>
      <c r="AG497" s="12"/>
      <c r="AJ497" s="92"/>
      <c r="AK497" s="46"/>
      <c r="AL497" s="46"/>
      <c r="AM497" s="46"/>
      <c r="AN497" s="46"/>
      <c r="AO497" s="13"/>
      <c r="AP497" s="13"/>
      <c r="AQ497" s="13"/>
      <c r="AR497" s="13"/>
      <c r="AS497" s="13"/>
      <c r="AT497" s="13"/>
      <c r="AX497" s="46"/>
      <c r="AY497" s="46"/>
      <c r="AZ497" s="46"/>
      <c r="BA497" s="46"/>
      <c r="BB497" s="13"/>
      <c r="BC497" s="13"/>
      <c r="BD497" s="13"/>
      <c r="BE497" s="13"/>
      <c r="BF497" s="13"/>
      <c r="BG497" s="13"/>
      <c r="BN497" s="13"/>
      <c r="BR497" s="51"/>
    </row>
    <row r="498" spans="1:70" hidden="1" outlineLevel="1" x14ac:dyDescent="0.2">
      <c r="B498" s="2"/>
      <c r="C498" s="3"/>
      <c r="D498" s="3"/>
      <c r="I498" s="5"/>
      <c r="J498" s="6"/>
      <c r="K498" s="7"/>
      <c r="L498" s="7"/>
      <c r="M498" s="7"/>
      <c r="N498" s="7"/>
      <c r="O498" s="51"/>
      <c r="P498" s="13"/>
      <c r="Q498" s="13"/>
      <c r="R498" s="2"/>
      <c r="S498" s="12"/>
      <c r="T498" s="12"/>
      <c r="U498" s="6"/>
      <c r="V498" s="6"/>
      <c r="W498" s="45"/>
      <c r="X498" s="45"/>
      <c r="Y498" s="45"/>
      <c r="Z498" s="9"/>
      <c r="AA498" s="46"/>
      <c r="AB498" s="12"/>
      <c r="AC498" s="12"/>
      <c r="AD498" s="12"/>
      <c r="AE498" s="12"/>
      <c r="AF498" s="12"/>
      <c r="AG498" s="12"/>
      <c r="AJ498" s="92"/>
      <c r="AK498" s="46"/>
      <c r="AL498" s="46"/>
      <c r="AM498" s="46"/>
      <c r="AN498" s="46"/>
      <c r="AO498" s="13"/>
      <c r="AP498" s="13"/>
      <c r="AQ498" s="13"/>
      <c r="AR498" s="13"/>
      <c r="AS498" s="13"/>
      <c r="AT498" s="13"/>
      <c r="AX498" s="46"/>
      <c r="AY498" s="46"/>
      <c r="AZ498" s="46"/>
      <c r="BA498" s="46"/>
      <c r="BB498" s="13"/>
      <c r="BC498" s="13"/>
      <c r="BD498" s="13"/>
      <c r="BE498" s="13"/>
      <c r="BF498" s="13"/>
      <c r="BG498" s="13"/>
      <c r="BN498" s="13"/>
      <c r="BR498" s="51"/>
    </row>
    <row r="499" spans="1:70" hidden="1" outlineLevel="1" x14ac:dyDescent="0.2">
      <c r="B499" s="2"/>
      <c r="C499" s="3"/>
      <c r="D499" s="3"/>
      <c r="I499" s="5"/>
      <c r="J499" s="6"/>
      <c r="K499" s="7"/>
      <c r="L499" s="7"/>
      <c r="M499" s="7"/>
      <c r="N499" s="7"/>
      <c r="O499" s="51"/>
      <c r="P499" s="13"/>
      <c r="Q499" s="13"/>
      <c r="R499" s="2"/>
      <c r="S499" s="12"/>
      <c r="T499" s="12"/>
      <c r="U499" s="6"/>
      <c r="V499" s="6"/>
      <c r="W499" s="45"/>
      <c r="X499" s="45"/>
      <c r="Y499" s="45"/>
      <c r="Z499" s="9"/>
      <c r="AA499" s="46"/>
      <c r="AB499" s="12"/>
      <c r="AC499" s="12"/>
      <c r="AD499" s="12"/>
      <c r="AE499" s="12"/>
      <c r="AF499" s="12"/>
      <c r="AG499" s="12"/>
      <c r="AJ499" s="92"/>
      <c r="AK499" s="46"/>
      <c r="AL499" s="46"/>
      <c r="AM499" s="46"/>
      <c r="AN499" s="46"/>
      <c r="AO499" s="13"/>
      <c r="AP499" s="13"/>
      <c r="AQ499" s="13"/>
      <c r="AR499" s="13"/>
      <c r="AS499" s="13"/>
      <c r="AT499" s="13"/>
      <c r="AX499" s="46"/>
      <c r="AY499" s="46"/>
      <c r="AZ499" s="46"/>
      <c r="BA499" s="46"/>
      <c r="BB499" s="13"/>
      <c r="BC499" s="13"/>
      <c r="BD499" s="13"/>
      <c r="BE499" s="13"/>
      <c r="BF499" s="13"/>
      <c r="BG499" s="13"/>
      <c r="BN499" s="13"/>
      <c r="BR499" s="51"/>
    </row>
    <row r="500" spans="1:70" hidden="1" outlineLevel="1" x14ac:dyDescent="0.2">
      <c r="B500" s="2"/>
      <c r="C500" s="3"/>
      <c r="D500" s="3"/>
      <c r="I500" s="5"/>
      <c r="J500" s="6"/>
      <c r="K500" s="7"/>
      <c r="L500" s="7"/>
      <c r="M500" s="7"/>
      <c r="N500" s="7"/>
      <c r="O500" s="51"/>
      <c r="P500" s="13"/>
      <c r="Q500" s="13"/>
      <c r="S500" s="12"/>
      <c r="T500" s="12"/>
      <c r="U500" s="6"/>
      <c r="V500" s="6"/>
      <c r="W500" s="45"/>
      <c r="X500" s="45"/>
      <c r="Y500" s="45"/>
      <c r="Z500" s="9"/>
      <c r="AA500" s="46"/>
      <c r="AB500" s="12"/>
      <c r="AC500" s="12"/>
      <c r="AD500" s="12"/>
      <c r="AE500" s="12"/>
      <c r="AF500" s="12"/>
      <c r="AG500" s="12"/>
      <c r="AJ500" s="92"/>
      <c r="AK500" s="46"/>
      <c r="AL500" s="46"/>
      <c r="AM500" s="46"/>
      <c r="AN500" s="46"/>
      <c r="AO500" s="13"/>
      <c r="AP500" s="13"/>
      <c r="AQ500" s="13"/>
      <c r="AR500" s="13"/>
      <c r="AS500" s="13"/>
      <c r="AT500" s="13"/>
      <c r="AX500" s="46"/>
      <c r="AY500" s="46"/>
      <c r="AZ500" s="46"/>
      <c r="BA500" s="46"/>
      <c r="BB500" s="13"/>
      <c r="BC500" s="13"/>
      <c r="BD500" s="13"/>
      <c r="BE500" s="13"/>
      <c r="BF500" s="13"/>
      <c r="BG500" s="13"/>
      <c r="BN500" s="13"/>
      <c r="BR500" s="51"/>
    </row>
    <row r="501" spans="1:70" collapsed="1" x14ac:dyDescent="0.2">
      <c r="B501" s="2"/>
      <c r="J501" s="5"/>
      <c r="K501" s="41"/>
      <c r="L501" s="68"/>
      <c r="M501" s="68"/>
      <c r="N501" s="7"/>
      <c r="O501" s="7"/>
      <c r="Q501" s="8"/>
      <c r="T501" s="12"/>
      <c r="U501" s="12"/>
      <c r="Y501" s="45"/>
      <c r="Z501" s="45"/>
      <c r="AA501" s="9"/>
      <c r="AB501" s="12"/>
      <c r="AC501" s="12"/>
      <c r="AD501" s="12"/>
      <c r="AE501" s="12"/>
      <c r="AF501" s="12"/>
      <c r="AG501" s="12"/>
      <c r="AJ501" s="92"/>
      <c r="AK501" s="46"/>
      <c r="AL501" s="46"/>
      <c r="AM501" s="46"/>
      <c r="AN501" s="46"/>
      <c r="AO501" s="13"/>
      <c r="AP501" s="13"/>
      <c r="AQ501" s="13"/>
      <c r="AR501" s="13"/>
      <c r="AS501" s="13"/>
      <c r="AT501" s="13"/>
      <c r="AX501" s="46"/>
      <c r="AY501" s="46"/>
      <c r="AZ501" s="46"/>
      <c r="BA501" s="46"/>
      <c r="BB501" s="13"/>
      <c r="BC501" s="13"/>
      <c r="BD501" s="13"/>
      <c r="BE501" s="13"/>
      <c r="BF501" s="13"/>
      <c r="BG501" s="13"/>
      <c r="BN501" s="13"/>
      <c r="BR501" s="8"/>
    </row>
    <row r="502" spans="1:70" x14ac:dyDescent="0.2">
      <c r="B502" s="2"/>
      <c r="I502" s="5"/>
      <c r="K502" s="41"/>
      <c r="L502" s="68"/>
      <c r="M502" s="68"/>
      <c r="N502" s="69"/>
      <c r="O502" s="69"/>
      <c r="Q502" s="51"/>
      <c r="T502" s="12"/>
      <c r="U502" s="12"/>
      <c r="Y502" s="45"/>
      <c r="Z502" s="45"/>
      <c r="AA502" s="9"/>
      <c r="AB502" s="12"/>
      <c r="AC502" s="12"/>
      <c r="AD502" s="12"/>
      <c r="AE502" s="12"/>
      <c r="AF502" s="12"/>
      <c r="AG502" s="12"/>
      <c r="AJ502" s="92"/>
      <c r="AK502" s="46"/>
      <c r="AL502" s="46"/>
      <c r="AM502" s="46"/>
      <c r="AN502" s="46"/>
      <c r="AO502" s="13"/>
      <c r="AP502" s="13"/>
      <c r="AQ502" s="13"/>
      <c r="AR502" s="13"/>
      <c r="AS502" s="13"/>
      <c r="AT502" s="13"/>
      <c r="AX502" s="46"/>
      <c r="AY502" s="46"/>
      <c r="AZ502" s="46"/>
      <c r="BA502" s="46"/>
      <c r="BB502" s="13"/>
      <c r="BC502" s="13"/>
      <c r="BD502" s="13"/>
      <c r="BE502" s="13"/>
      <c r="BF502" s="13"/>
      <c r="BG502" s="13"/>
      <c r="BN502" s="13"/>
      <c r="BR502" s="51"/>
    </row>
    <row r="503" spans="1:70" x14ac:dyDescent="0.2">
      <c r="B503" s="2"/>
      <c r="G503" s="120" t="s">
        <v>221</v>
      </c>
      <c r="H503" s="120" t="s">
        <v>5404</v>
      </c>
      <c r="I503" s="121" t="s">
        <v>5405</v>
      </c>
      <c r="K503" s="6"/>
      <c r="L503" s="7"/>
      <c r="M503" s="7"/>
      <c r="N503" s="69"/>
      <c r="O503" s="69"/>
      <c r="Q503" s="51"/>
      <c r="T503" s="12"/>
      <c r="U503" s="12"/>
      <c r="V503" s="13"/>
      <c r="W503" s="13"/>
      <c r="X503" s="6"/>
      <c r="Y503" s="45"/>
      <c r="Z503" s="45"/>
      <c r="AA503" s="9"/>
      <c r="AB503" s="12"/>
      <c r="AC503" s="12"/>
      <c r="AD503" s="12"/>
      <c r="AE503" s="12"/>
      <c r="AF503" s="12"/>
      <c r="AG503" s="12"/>
      <c r="AJ503" s="92"/>
      <c r="AK503" s="46"/>
      <c r="AL503" s="46"/>
      <c r="AM503" s="46"/>
      <c r="AN503" s="46"/>
      <c r="AO503" s="13"/>
      <c r="AP503" s="13"/>
      <c r="AQ503" s="13"/>
      <c r="AR503" s="13"/>
      <c r="AS503" s="13"/>
      <c r="AT503" s="13"/>
      <c r="AX503" s="46"/>
      <c r="AY503" s="46"/>
      <c r="AZ503" s="46"/>
      <c r="BA503" s="46"/>
      <c r="BB503" s="13"/>
      <c r="BC503" s="13"/>
      <c r="BD503" s="13"/>
      <c r="BE503" s="13"/>
      <c r="BF503" s="13"/>
      <c r="BG503" s="13"/>
      <c r="BN503" s="13"/>
      <c r="BR503" s="51"/>
    </row>
    <row r="504" spans="1:70" x14ac:dyDescent="0.2">
      <c r="B504" s="11"/>
      <c r="C504" s="4"/>
      <c r="D504" s="4"/>
      <c r="G504" s="6" t="s">
        <v>4</v>
      </c>
      <c r="H504" s="6" t="s">
        <v>5</v>
      </c>
      <c r="I504" s="41" t="s">
        <v>5406</v>
      </c>
      <c r="J504" s="126" t="s">
        <v>222</v>
      </c>
      <c r="K504" s="7"/>
      <c r="L504" s="41"/>
      <c r="M504" s="41"/>
      <c r="N504" s="41"/>
      <c r="O504" s="14"/>
      <c r="P504" s="1" t="s">
        <v>5</v>
      </c>
      <c r="Q504" s="40"/>
      <c r="R504" s="41"/>
      <c r="T504" s="12"/>
      <c r="U504" s="12"/>
      <c r="V504" s="13"/>
      <c r="W504" s="13"/>
      <c r="X504" s="6"/>
      <c r="Y504" s="45"/>
      <c r="Z504" s="41" t="s">
        <v>5407</v>
      </c>
      <c r="AA504" s="9"/>
      <c r="AB504" s="12"/>
      <c r="AC504" s="12"/>
      <c r="AD504" s="12"/>
      <c r="AE504" s="12"/>
      <c r="AF504" s="12"/>
      <c r="AG504" s="12"/>
      <c r="AJ504" s="92"/>
      <c r="AK504" s="46"/>
      <c r="AL504" s="46"/>
      <c r="AM504" s="46"/>
      <c r="AN504" s="46"/>
      <c r="AO504" s="13"/>
      <c r="AP504" s="13"/>
      <c r="AQ504" s="13"/>
      <c r="AR504" s="13"/>
      <c r="AS504" s="13"/>
      <c r="AT504" s="13"/>
      <c r="AX504" s="46"/>
      <c r="AY504" s="46"/>
      <c r="AZ504" s="46"/>
      <c r="BA504" s="46"/>
      <c r="BB504" s="13"/>
      <c r="BC504" s="13"/>
      <c r="BD504" s="13"/>
      <c r="BE504" s="13"/>
      <c r="BF504" s="13"/>
      <c r="BG504" s="13"/>
      <c r="BN504" s="13"/>
      <c r="BR504" s="40" t="s">
        <v>223</v>
      </c>
    </row>
    <row r="505" spans="1:70" x14ac:dyDescent="0.2">
      <c r="A505" s="2" t="s">
        <v>224</v>
      </c>
      <c r="B505" s="2">
        <v>-200</v>
      </c>
      <c r="C505" s="1" t="s">
        <v>5398</v>
      </c>
      <c r="E505" s="1" t="str">
        <f>C505</f>
        <v>TUH3</v>
      </c>
      <c r="F505" s="1" t="s">
        <v>225</v>
      </c>
      <c r="G505" s="119" t="str">
        <f>_xll.BDP($C505&amp;" comdty",G$503)</f>
        <v>#N/A Field Not Applicable</v>
      </c>
      <c r="H505" s="124" t="e">
        <f>_xll.BDP($C505&amp;" comdty",H$503)/100</f>
        <v>#VALUE!</v>
      </c>
      <c r="I505" s="125" t="str">
        <f>_xll.BDP($C505&amp;" comdty",I$503)</f>
        <v>#N/A Field Not Applicable</v>
      </c>
      <c r="J505" s="122" t="e">
        <f>G505*200000*I505/100</f>
        <v>#VALUE!</v>
      </c>
      <c r="K505" s="7"/>
      <c r="L505" s="128"/>
      <c r="M505" s="128"/>
      <c r="N505" s="71"/>
      <c r="O505" s="72"/>
      <c r="P505" s="46" t="e">
        <f>H505</f>
        <v>#VALUE!</v>
      </c>
      <c r="Q505" s="51"/>
      <c r="R505" s="73"/>
      <c r="S505" s="12"/>
      <c r="T505" s="12"/>
      <c r="U505" s="12"/>
      <c r="V505" s="13"/>
      <c r="W505" s="13"/>
      <c r="X505" s="2"/>
      <c r="Y505" s="74"/>
      <c r="Z505" s="127" t="e">
        <f>B505*200000*G505/100</f>
        <v>#VALUE!</v>
      </c>
      <c r="AA505" s="46" t="e">
        <f>Z505/Z$4</f>
        <v>#VALUE!</v>
      </c>
      <c r="AB505" s="12" t="e">
        <f>AA505*$I505</f>
        <v>#VALUE!</v>
      </c>
      <c r="AC505" s="12"/>
      <c r="AD505" s="12"/>
      <c r="AE505" s="12"/>
      <c r="AF505" s="12"/>
      <c r="AG505" s="12"/>
      <c r="AJ505" s="92"/>
      <c r="AK505" s="46"/>
      <c r="AL505" s="46"/>
      <c r="AM505" s="46"/>
      <c r="AN505" s="46"/>
      <c r="AO505" s="13"/>
      <c r="AP505" s="13"/>
      <c r="AQ505" s="13"/>
      <c r="AR505" s="13"/>
      <c r="AS505" s="13"/>
      <c r="AT505" s="13"/>
      <c r="AX505" s="46"/>
      <c r="AY505" s="46"/>
      <c r="AZ505" s="46"/>
      <c r="BA505" s="46"/>
      <c r="BB505" s="13"/>
      <c r="BC505" s="13"/>
      <c r="BD505" s="13"/>
      <c r="BE505" s="13"/>
      <c r="BF505" s="13"/>
      <c r="BG505" s="13"/>
      <c r="BN505" s="13"/>
      <c r="BR505" s="51" t="e">
        <f>BP505/BQ505</f>
        <v>#DIV/0!</v>
      </c>
    </row>
    <row r="506" spans="1:70" x14ac:dyDescent="0.2">
      <c r="A506" s="2" t="s">
        <v>226</v>
      </c>
      <c r="B506" s="2">
        <v>-500</v>
      </c>
      <c r="C506" s="1" t="s">
        <v>5399</v>
      </c>
      <c r="E506" s="1" t="str">
        <f t="shared" ref="E506:E508" si="287">C506</f>
        <v>FVH3</v>
      </c>
      <c r="F506" s="1" t="s">
        <v>227</v>
      </c>
      <c r="G506" s="119" t="str">
        <f>_xll.BDP(C506&amp;" comdty",G$503)</f>
        <v>#N/A Field Not Applicable</v>
      </c>
      <c r="H506" s="124" t="e">
        <f>_xll.BDP($C506&amp;" comdty",H$503)/100</f>
        <v>#VALUE!</v>
      </c>
      <c r="I506" s="125" t="str">
        <f>_xll.BDP($C506&amp;" comdty",I$503)</f>
        <v>#N/A Field Not Applicable</v>
      </c>
      <c r="J506" s="122" t="e">
        <f>G506*200000*I506/100</f>
        <v>#VALUE!</v>
      </c>
      <c r="K506" s="7"/>
      <c r="L506" s="128"/>
      <c r="M506" s="128"/>
      <c r="N506" s="71"/>
      <c r="O506" s="72"/>
      <c r="P506" s="46" t="e">
        <f t="shared" ref="P506:P508" si="288">H506</f>
        <v>#VALUE!</v>
      </c>
      <c r="Q506" s="51"/>
      <c r="R506" s="73"/>
      <c r="S506" s="12"/>
      <c r="T506" s="12"/>
      <c r="U506" s="12"/>
      <c r="V506" s="13"/>
      <c r="W506" s="13"/>
      <c r="X506" s="2"/>
      <c r="Y506" s="74"/>
      <c r="Z506" s="127" t="e">
        <f>B506*100000*G506/100</f>
        <v>#VALUE!</v>
      </c>
      <c r="AA506" s="46" t="e">
        <f t="shared" ref="AA506:AA508" si="289">Z506/Z$4</f>
        <v>#VALUE!</v>
      </c>
      <c r="AB506" s="12" t="e">
        <f t="shared" ref="AB506:AB508" si="290">AA506*$I506</f>
        <v>#VALUE!</v>
      </c>
      <c r="AC506" s="12"/>
      <c r="AD506" s="12"/>
      <c r="AE506" s="12"/>
      <c r="AF506" s="12"/>
      <c r="AG506" s="12"/>
      <c r="AJ506" s="92"/>
      <c r="AK506" s="46"/>
      <c r="AL506" s="46"/>
      <c r="AM506" s="46"/>
      <c r="AN506" s="46"/>
      <c r="AO506" s="13"/>
      <c r="AP506" s="13"/>
      <c r="AQ506" s="13"/>
      <c r="AR506" s="13"/>
      <c r="AS506" s="13"/>
      <c r="AT506" s="13"/>
      <c r="AX506" s="46"/>
      <c r="AY506" s="46"/>
      <c r="AZ506" s="46"/>
      <c r="BA506" s="46"/>
      <c r="BB506" s="13"/>
      <c r="BC506" s="13"/>
      <c r="BD506" s="13"/>
      <c r="BE506" s="13"/>
      <c r="BF506" s="13"/>
      <c r="BG506" s="13"/>
      <c r="BN506" s="13"/>
      <c r="BR506" s="51" t="e">
        <f>BP506/BQ506</f>
        <v>#DIV/0!</v>
      </c>
    </row>
    <row r="507" spans="1:70" x14ac:dyDescent="0.2">
      <c r="B507" s="2">
        <v>-50</v>
      </c>
      <c r="C507" s="1" t="s">
        <v>5401</v>
      </c>
      <c r="E507" s="1" t="str">
        <f t="shared" si="287"/>
        <v>TYH3</v>
      </c>
      <c r="F507" s="1" t="s">
        <v>5402</v>
      </c>
      <c r="G507" s="119" t="str">
        <f>_xll.BDP(C507&amp;" comdty",G$503)</f>
        <v>#N/A Field Not Applicable</v>
      </c>
      <c r="H507" s="124" t="e">
        <f>_xll.BDP($C507&amp;" comdty",H$503)/100</f>
        <v>#VALUE!</v>
      </c>
      <c r="I507" s="125" t="str">
        <f>_xll.BDP($C507&amp;" comdty",I$503)</f>
        <v>#N/A Field Not Applicable</v>
      </c>
      <c r="J507" s="122" t="e">
        <f>G507*200000*I507/100</f>
        <v>#VALUE!</v>
      </c>
      <c r="K507" s="7"/>
      <c r="L507" s="128"/>
      <c r="M507" s="128"/>
      <c r="O507" s="7"/>
      <c r="P507" s="46" t="e">
        <f t="shared" si="288"/>
        <v>#VALUE!</v>
      </c>
      <c r="Q507" s="51"/>
      <c r="R507" s="73"/>
      <c r="S507" s="74"/>
      <c r="T507" s="12"/>
      <c r="U507" s="12"/>
      <c r="V507" s="6"/>
      <c r="W507" s="6"/>
      <c r="X507" s="45"/>
      <c r="Y507" s="45"/>
      <c r="Z507" s="127" t="e">
        <f t="shared" ref="Z507:Z508" si="291">B507*100000*G507/100</f>
        <v>#VALUE!</v>
      </c>
      <c r="AA507" s="46" t="e">
        <f t="shared" si="289"/>
        <v>#VALUE!</v>
      </c>
      <c r="AB507" s="12" t="e">
        <f t="shared" si="290"/>
        <v>#VALUE!</v>
      </c>
      <c r="AC507" s="12"/>
      <c r="AD507" s="12"/>
      <c r="AE507" s="12"/>
      <c r="AF507" s="12"/>
      <c r="AG507" s="12"/>
      <c r="AJ507" s="92"/>
      <c r="AK507" s="46"/>
      <c r="AL507" s="46"/>
      <c r="AM507" s="46"/>
      <c r="AN507" s="46"/>
      <c r="AO507" s="13"/>
      <c r="AP507" s="13"/>
      <c r="AQ507" s="13"/>
      <c r="AR507" s="13"/>
      <c r="AS507" s="13"/>
      <c r="AT507" s="13"/>
      <c r="AX507" s="46"/>
      <c r="AY507" s="46"/>
      <c r="AZ507" s="46"/>
      <c r="BA507" s="46"/>
      <c r="BB507" s="13"/>
      <c r="BC507" s="13"/>
      <c r="BD507" s="13"/>
      <c r="BE507" s="13"/>
      <c r="BF507" s="13"/>
      <c r="BG507" s="13"/>
      <c r="BN507" s="13"/>
      <c r="BR507" s="51"/>
    </row>
    <row r="508" spans="1:70" x14ac:dyDescent="0.2">
      <c r="B508" s="2">
        <v>-50</v>
      </c>
      <c r="C508" s="1" t="s">
        <v>5400</v>
      </c>
      <c r="E508" s="1" t="str">
        <f t="shared" si="287"/>
        <v>USH3</v>
      </c>
      <c r="F508" s="1" t="s">
        <v>5403</v>
      </c>
      <c r="G508" s="119" t="str">
        <f>_xll.BDP(C508&amp;" comdty",G$503)</f>
        <v>#N/A Field Not Applicable</v>
      </c>
      <c r="H508" s="124" t="e">
        <f>_xll.BDP($C508&amp;" comdty",H$503)/100</f>
        <v>#VALUE!</v>
      </c>
      <c r="I508" s="125" t="str">
        <f>_xll.BDP($C508&amp;" comdty",I$503)</f>
        <v>#N/A Field Not Applicable</v>
      </c>
      <c r="J508" s="122" t="e">
        <f>G508*200000*I508/100</f>
        <v>#VALUE!</v>
      </c>
      <c r="K508" s="7"/>
      <c r="L508" s="128"/>
      <c r="M508" s="128"/>
      <c r="O508" s="75"/>
      <c r="P508" s="46" t="e">
        <f t="shared" si="288"/>
        <v>#VALUE!</v>
      </c>
      <c r="Q508" s="76"/>
      <c r="R508" s="73"/>
      <c r="S508" s="13"/>
      <c r="T508" s="12"/>
      <c r="U508" s="12"/>
      <c r="V508" s="6"/>
      <c r="W508" s="6"/>
      <c r="X508" s="75"/>
      <c r="Y508" s="45"/>
      <c r="Z508" s="127" t="e">
        <f t="shared" si="291"/>
        <v>#VALUE!</v>
      </c>
      <c r="AA508" s="46" t="e">
        <f t="shared" si="289"/>
        <v>#VALUE!</v>
      </c>
      <c r="AB508" s="12" t="e">
        <f t="shared" si="290"/>
        <v>#VALUE!</v>
      </c>
      <c r="AC508" s="12"/>
      <c r="AD508" s="12"/>
      <c r="AE508" s="12"/>
      <c r="AF508" s="12"/>
      <c r="AG508" s="12"/>
      <c r="AJ508" s="92"/>
      <c r="AK508" s="46"/>
      <c r="AL508" s="46"/>
      <c r="AM508" s="46"/>
      <c r="AN508" s="46"/>
      <c r="AO508" s="13"/>
      <c r="AP508" s="13"/>
      <c r="AQ508" s="13"/>
      <c r="AR508" s="13"/>
      <c r="AS508" s="13"/>
      <c r="AT508" s="13"/>
      <c r="AX508" s="46"/>
      <c r="AY508" s="46"/>
      <c r="AZ508" s="46"/>
      <c r="BA508" s="46"/>
      <c r="BB508" s="13"/>
      <c r="BC508" s="13"/>
      <c r="BD508" s="13"/>
      <c r="BE508" s="13"/>
      <c r="BF508" s="13"/>
      <c r="BG508" s="13"/>
      <c r="BN508" s="13"/>
      <c r="BR508" s="76"/>
    </row>
    <row r="509" spans="1:70" x14ac:dyDescent="0.2">
      <c r="B509" s="2"/>
      <c r="J509" s="5"/>
      <c r="K509" s="7"/>
      <c r="L509" s="7"/>
      <c r="M509" s="7"/>
      <c r="N509" s="7"/>
      <c r="O509" s="7"/>
      <c r="P509" s="9"/>
      <c r="Q509" s="51"/>
      <c r="R509" s="13"/>
      <c r="S509" s="13"/>
      <c r="T509" s="12"/>
      <c r="U509" s="12"/>
      <c r="V509" s="6"/>
      <c r="W509" s="6"/>
      <c r="X509" s="45"/>
      <c r="Y509" s="45"/>
      <c r="Z509" s="6"/>
      <c r="AA509" s="9"/>
      <c r="AB509" s="12"/>
      <c r="AC509" s="12"/>
      <c r="AD509" s="12"/>
      <c r="AE509" s="12"/>
      <c r="AF509" s="12"/>
      <c r="AG509" s="12"/>
      <c r="AJ509" s="92"/>
      <c r="AK509" s="46"/>
      <c r="AL509" s="46"/>
      <c r="AM509" s="46"/>
      <c r="AN509" s="46"/>
      <c r="AO509" s="13"/>
      <c r="AP509" s="13"/>
      <c r="AQ509" s="13"/>
      <c r="AR509" s="13"/>
      <c r="AS509" s="13"/>
      <c r="AT509" s="13"/>
      <c r="AX509" s="46"/>
      <c r="AY509" s="46"/>
      <c r="AZ509" s="46"/>
      <c r="BA509" s="46"/>
      <c r="BB509" s="13"/>
      <c r="BC509" s="13"/>
      <c r="BD509" s="13"/>
      <c r="BE509" s="13"/>
      <c r="BF509" s="13"/>
      <c r="BG509" s="13"/>
      <c r="BN509" s="13"/>
      <c r="BR509" s="51"/>
    </row>
    <row r="510" spans="1:70" x14ac:dyDescent="0.2">
      <c r="B510" s="2"/>
      <c r="J510" s="6"/>
      <c r="K510" s="7"/>
      <c r="L510" s="70"/>
      <c r="M510" s="70"/>
      <c r="N510" s="7"/>
      <c r="O510" s="7"/>
      <c r="P510" s="9"/>
      <c r="Q510" s="51"/>
      <c r="R510" s="13"/>
      <c r="S510" s="13"/>
      <c r="T510" s="12"/>
      <c r="U510" s="12"/>
      <c r="V510" s="6"/>
      <c r="W510" s="6"/>
      <c r="X510" s="45"/>
      <c r="Y510" s="45"/>
      <c r="Z510" s="123" t="e">
        <f>SUM(Z505:Z508)</f>
        <v>#VALUE!</v>
      </c>
      <c r="AA510" s="9"/>
      <c r="AB510" s="10" t="e">
        <f>SUM(AB7:AB509)</f>
        <v>#VALUE!</v>
      </c>
      <c r="AC510" s="10"/>
      <c r="AD510" s="10"/>
      <c r="AE510" s="10"/>
      <c r="AF510" s="10"/>
      <c r="AG510" s="10"/>
      <c r="AJ510" s="92"/>
      <c r="AK510" s="46"/>
      <c r="AL510" s="46"/>
      <c r="AM510" s="46"/>
      <c r="AN510" s="46"/>
      <c r="AO510" s="13"/>
      <c r="AP510" s="13"/>
      <c r="AQ510" s="13"/>
      <c r="AR510" s="13"/>
      <c r="AS510" s="13"/>
      <c r="AT510" s="13"/>
      <c r="AX510" s="46"/>
      <c r="AY510" s="46"/>
      <c r="AZ510" s="46"/>
      <c r="BA510" s="46"/>
      <c r="BB510" s="13"/>
      <c r="BC510" s="13"/>
      <c r="BD510" s="13"/>
      <c r="BE510" s="13"/>
      <c r="BF510" s="13"/>
      <c r="BG510" s="13"/>
      <c r="BN510" s="13"/>
      <c r="BR510" s="51"/>
    </row>
    <row r="511" spans="1:70" x14ac:dyDescent="0.2">
      <c r="J511" s="6"/>
      <c r="L511" s="7"/>
      <c r="M511" s="7"/>
      <c r="N511" s="7"/>
      <c r="O511" s="7"/>
      <c r="P511" s="9"/>
      <c r="Q511" s="40"/>
      <c r="R511" s="23"/>
      <c r="S511" s="13"/>
      <c r="T511" s="12"/>
      <c r="U511" s="12"/>
      <c r="V511" s="6"/>
      <c r="W511" s="6"/>
      <c r="X511" s="45"/>
      <c r="Y511" s="45"/>
      <c r="Z511" s="45"/>
      <c r="AA511" s="9"/>
      <c r="AB511" s="85"/>
      <c r="AC511" s="85"/>
      <c r="AD511" s="85"/>
      <c r="AE511" s="85"/>
      <c r="AF511" s="85"/>
      <c r="AG511" s="85"/>
      <c r="AJ511" s="92"/>
      <c r="AK511" s="46"/>
      <c r="AL511" s="46"/>
      <c r="AM511" s="46"/>
      <c r="AN511" s="46"/>
      <c r="AO511" s="13"/>
      <c r="AP511" s="13"/>
      <c r="AQ511" s="13"/>
      <c r="AR511" s="13"/>
      <c r="AS511" s="13"/>
      <c r="AT511" s="13"/>
      <c r="AX511" s="46"/>
      <c r="AY511" s="46"/>
      <c r="AZ511" s="46"/>
      <c r="BA511" s="46"/>
      <c r="BB511" s="13"/>
      <c r="BC511" s="13"/>
      <c r="BD511" s="13"/>
      <c r="BE511" s="13"/>
      <c r="BF511" s="13"/>
      <c r="BG511" s="13"/>
      <c r="BN511" s="13"/>
      <c r="BR511" s="40" t="s">
        <v>228</v>
      </c>
    </row>
    <row r="512" spans="1:70" x14ac:dyDescent="0.2">
      <c r="J512" s="6"/>
      <c r="L512" s="7"/>
      <c r="M512" s="7"/>
      <c r="N512" s="7"/>
      <c r="O512" s="7"/>
      <c r="P512" s="9"/>
      <c r="Q512" s="51"/>
      <c r="R512" s="13"/>
      <c r="S512" s="13"/>
      <c r="T512" s="12"/>
      <c r="U512" s="12"/>
      <c r="V512" s="6"/>
      <c r="W512" s="6"/>
      <c r="X512" s="45"/>
      <c r="Y512" s="45"/>
      <c r="Z512" s="45"/>
      <c r="AA512" s="9"/>
      <c r="AB512" s="85"/>
      <c r="AC512" s="85"/>
      <c r="AD512" s="85"/>
      <c r="AE512" s="85"/>
      <c r="AF512" s="85"/>
      <c r="AG512" s="85"/>
      <c r="AJ512" s="92"/>
      <c r="AK512" s="46"/>
      <c r="AL512" s="46"/>
      <c r="AM512" s="46"/>
      <c r="AN512" s="46"/>
      <c r="AO512" s="13"/>
      <c r="AP512" s="13"/>
      <c r="AQ512" s="13"/>
      <c r="AR512" s="13"/>
      <c r="AS512" s="13"/>
      <c r="AT512" s="13"/>
      <c r="AX512" s="46"/>
      <c r="AY512" s="46"/>
      <c r="AZ512" s="46"/>
      <c r="BA512" s="46"/>
      <c r="BB512" s="13"/>
      <c r="BC512" s="13"/>
      <c r="BD512" s="13"/>
      <c r="BE512" s="13"/>
      <c r="BF512" s="13"/>
      <c r="BG512" s="13"/>
      <c r="BN512" s="13"/>
      <c r="BR512" s="51"/>
    </row>
    <row r="513" spans="10:70" x14ac:dyDescent="0.2">
      <c r="J513" s="6"/>
      <c r="K513" s="7"/>
      <c r="L513" s="7"/>
      <c r="M513" s="7"/>
      <c r="N513" s="7"/>
      <c r="O513" s="9"/>
      <c r="P513" s="51"/>
      <c r="Q513" s="13"/>
      <c r="R513" s="13"/>
      <c r="S513" s="13"/>
      <c r="T513" s="12"/>
      <c r="U513" s="12"/>
      <c r="V513" s="6"/>
      <c r="W513" s="6"/>
      <c r="X513" s="45"/>
      <c r="Y513" s="45"/>
      <c r="Z513" s="45"/>
      <c r="AA513" s="9"/>
      <c r="AB513" s="85"/>
      <c r="AC513" s="85"/>
      <c r="AD513" s="85"/>
      <c r="AE513" s="85"/>
      <c r="AF513" s="85"/>
      <c r="AG513" s="85"/>
      <c r="AJ513" s="92"/>
      <c r="AK513" s="46"/>
      <c r="AL513" s="46"/>
      <c r="AM513" s="46"/>
      <c r="AN513" s="46"/>
      <c r="AO513" s="13"/>
      <c r="AP513" s="13"/>
      <c r="AQ513" s="13"/>
      <c r="AR513" s="13"/>
      <c r="AS513" s="13"/>
      <c r="AT513" s="13"/>
      <c r="AX513" s="46"/>
      <c r="AY513" s="46"/>
      <c r="AZ513" s="46"/>
      <c r="BA513" s="46"/>
      <c r="BB513" s="13"/>
      <c r="BC513" s="13"/>
      <c r="BD513" s="13"/>
      <c r="BE513" s="13"/>
      <c r="BF513" s="13"/>
      <c r="BG513" s="13"/>
      <c r="BN513" s="13"/>
      <c r="BR513" s="51"/>
    </row>
  </sheetData>
  <sortState ref="A7:BT123">
    <sortCondition ref="E7:E123"/>
  </sortState>
  <conditionalFormatting sqref="AH1:AI513">
    <cfRule type="cellIs" dxfId="1" priority="4" operator="lessThan">
      <formula>-0.999</formula>
    </cfRule>
  </conditionalFormatting>
  <pageMargins left="0.25" right="0.25" top="0.75" bottom="0.75" header="0.3" footer="0.3"/>
  <pageSetup paperSize="5"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 x14ac:dyDescent="0.2"/>
  <cols>
    <col min="1" max="1" width="14" bestFit="1" customWidth="1"/>
    <col min="2" max="2" width="12.85546875" bestFit="1" customWidth="1"/>
    <col min="3" max="3" width="36.42578125" bestFit="1" customWidth="1"/>
    <col min="4" max="4" width="9" bestFit="1" customWidth="1"/>
    <col min="5" max="5" width="10.140625" bestFit="1" customWidth="1"/>
    <col min="6" max="6" width="15" bestFit="1" customWidth="1"/>
    <col min="7" max="7" width="10.28515625" bestFit="1" customWidth="1"/>
    <col min="8" max="8" width="13.5703125" bestFit="1" customWidth="1"/>
    <col min="9" max="9" width="12.140625" bestFit="1" customWidth="1"/>
    <col min="10" max="10" width="21.42578125" bestFit="1" customWidth="1"/>
    <col min="11" max="11" width="11.5703125" bestFit="1" customWidth="1"/>
    <col min="12" max="12" width="6" bestFit="1" customWidth="1"/>
    <col min="13" max="13" width="5" bestFit="1" customWidth="1"/>
    <col min="14" max="14" width="14.5703125" bestFit="1" customWidth="1"/>
    <col min="15" max="15" width="11.28515625" bestFit="1" customWidth="1"/>
    <col min="16" max="16" width="29.7109375" bestFit="1" customWidth="1"/>
    <col min="17" max="17" width="33.5703125" bestFit="1" customWidth="1"/>
    <col min="18" max="18" width="18.140625" bestFit="1" customWidth="1"/>
    <col min="19" max="19" width="11.28515625" bestFit="1" customWidth="1"/>
    <col min="20" max="20" width="12.85546875" bestFit="1" customWidth="1"/>
    <col min="21" max="21" width="12.28515625" bestFit="1" customWidth="1"/>
    <col min="22" max="22" width="10" bestFit="1" customWidth="1"/>
  </cols>
  <sheetData>
    <row r="1" spans="1:22" x14ac:dyDescent="0.2">
      <c r="A1" s="151" t="s">
        <v>20</v>
      </c>
      <c r="B1" s="151" t="s">
        <v>5419</v>
      </c>
      <c r="C1" s="151" t="s">
        <v>6867</v>
      </c>
      <c r="D1" s="152" t="s">
        <v>6868</v>
      </c>
      <c r="E1" s="152" t="s">
        <v>6869</v>
      </c>
      <c r="F1" s="152" t="s">
        <v>6870</v>
      </c>
      <c r="G1" s="152" t="s">
        <v>6871</v>
      </c>
      <c r="H1" s="152" t="s">
        <v>6872</v>
      </c>
      <c r="I1" s="152" t="s">
        <v>6873</v>
      </c>
      <c r="J1" s="152" t="s">
        <v>6874</v>
      </c>
      <c r="K1" s="152" t="s">
        <v>6875</v>
      </c>
      <c r="L1" s="152" t="s">
        <v>28</v>
      </c>
      <c r="M1" s="152" t="s">
        <v>267</v>
      </c>
      <c r="N1" s="152" t="s">
        <v>6876</v>
      </c>
      <c r="O1" s="152" t="s">
        <v>6877</v>
      </c>
      <c r="P1" s="152" t="s">
        <v>6878</v>
      </c>
      <c r="Q1" s="152" t="s">
        <v>6879</v>
      </c>
      <c r="R1" s="152" t="s">
        <v>6880</v>
      </c>
      <c r="S1" s="152" t="s">
        <v>6881</v>
      </c>
      <c r="T1" s="152" t="s">
        <v>6882</v>
      </c>
      <c r="U1" s="152" t="s">
        <v>6883</v>
      </c>
      <c r="V1" s="152" t="s">
        <v>7202</v>
      </c>
    </row>
    <row r="2" spans="1:22" x14ac:dyDescent="0.2">
      <c r="A2" t="s">
        <v>6908</v>
      </c>
      <c r="B2" t="str">
        <f>_xll.BDP(A2&amp;" Corp",$B$1)</f>
        <v>ACMP</v>
      </c>
      <c r="C2" t="s">
        <v>6909</v>
      </c>
      <c r="D2" s="156">
        <v>5.875</v>
      </c>
      <c r="E2" s="154">
        <v>44301</v>
      </c>
      <c r="F2" s="155">
        <v>7.96</v>
      </c>
      <c r="G2" s="153" t="s">
        <v>47</v>
      </c>
      <c r="H2" s="153" t="s">
        <v>39</v>
      </c>
      <c r="I2" s="156">
        <v>107.75</v>
      </c>
      <c r="J2" s="157">
        <v>340235</v>
      </c>
      <c r="K2" s="156">
        <v>0.66412199999999999</v>
      </c>
      <c r="L2" s="155">
        <v>4.03</v>
      </c>
      <c r="M2" s="153">
        <v>307</v>
      </c>
      <c r="N2" s="155">
        <v>4.7</v>
      </c>
      <c r="O2" s="155">
        <v>-1.1499999999999999</v>
      </c>
      <c r="P2" s="153" t="s">
        <v>6910</v>
      </c>
      <c r="Q2" s="153" t="s">
        <v>697</v>
      </c>
      <c r="R2" s="153" t="s">
        <v>6890</v>
      </c>
      <c r="S2" s="153" t="s">
        <v>259</v>
      </c>
      <c r="T2" s="153" t="s">
        <v>6907</v>
      </c>
      <c r="U2" s="153" t="s">
        <v>6891</v>
      </c>
      <c r="V2" s="153" t="s">
        <v>7204</v>
      </c>
    </row>
    <row r="3" spans="1:22" x14ac:dyDescent="0.2">
      <c r="A3" t="s">
        <v>68</v>
      </c>
      <c r="B3" t="str">
        <f>_xll.BDP(A3&amp;" Corp",$B$1)</f>
        <v>AMGFIN</v>
      </c>
      <c r="C3" t="s">
        <v>6929</v>
      </c>
      <c r="D3" s="156">
        <v>6.9</v>
      </c>
      <c r="E3" s="154">
        <v>43084</v>
      </c>
      <c r="F3" s="155">
        <v>4.63</v>
      </c>
      <c r="G3" s="153" t="s">
        <v>6930</v>
      </c>
      <c r="H3" s="153" t="s">
        <v>6931</v>
      </c>
      <c r="I3" s="156">
        <v>103.75</v>
      </c>
      <c r="J3" s="157">
        <v>239303</v>
      </c>
      <c r="K3" s="156">
        <v>0.46710600000000002</v>
      </c>
      <c r="L3" s="155">
        <v>5.96</v>
      </c>
      <c r="M3" s="153">
        <v>547</v>
      </c>
      <c r="N3" s="155">
        <v>3.84</v>
      </c>
      <c r="O3" s="155">
        <v>0.19</v>
      </c>
      <c r="P3" s="153" t="s">
        <v>6932</v>
      </c>
      <c r="Q3" s="153" t="s">
        <v>309</v>
      </c>
      <c r="R3" s="153" t="s">
        <v>6890</v>
      </c>
      <c r="S3" s="153" t="s">
        <v>259</v>
      </c>
      <c r="T3" s="153" t="s">
        <v>6907</v>
      </c>
      <c r="U3" s="153" t="s">
        <v>6891</v>
      </c>
      <c r="V3" s="153" t="s">
        <v>7204</v>
      </c>
    </row>
    <row r="4" spans="1:22" x14ac:dyDescent="0.2">
      <c r="A4" t="s">
        <v>57</v>
      </c>
      <c r="B4" t="str">
        <f>_xll.BDP(A4&amp;" Corp",$B$1)</f>
        <v>AKS</v>
      </c>
      <c r="C4" t="s">
        <v>504</v>
      </c>
      <c r="D4" s="156">
        <v>7.625</v>
      </c>
      <c r="E4" s="154">
        <v>43966</v>
      </c>
      <c r="F4" s="155">
        <v>7.04</v>
      </c>
      <c r="G4" s="153" t="s">
        <v>50</v>
      </c>
      <c r="H4" s="153" t="s">
        <v>42</v>
      </c>
      <c r="I4" s="156">
        <v>86</v>
      </c>
      <c r="J4" s="157">
        <v>156653</v>
      </c>
      <c r="K4" s="156">
        <v>0.30577900000000002</v>
      </c>
      <c r="L4" s="155">
        <v>10.54</v>
      </c>
      <c r="M4" s="153">
        <v>989</v>
      </c>
      <c r="N4" s="155">
        <v>5</v>
      </c>
      <c r="O4" s="155">
        <v>0.32</v>
      </c>
      <c r="P4" s="153" t="s">
        <v>6906</v>
      </c>
      <c r="Q4" s="153" t="s">
        <v>492</v>
      </c>
      <c r="R4" s="153" t="s">
        <v>6890</v>
      </c>
      <c r="S4" s="153" t="s">
        <v>259</v>
      </c>
      <c r="T4" s="153" t="s">
        <v>6907</v>
      </c>
      <c r="U4" s="153" t="s">
        <v>6891</v>
      </c>
      <c r="V4" s="153" t="s">
        <v>7204</v>
      </c>
    </row>
    <row r="5" spans="1:22" x14ac:dyDescent="0.2">
      <c r="A5" t="s">
        <v>5392</v>
      </c>
      <c r="B5" t="str">
        <f>_xll.BDP(A5&amp;" Corp",$B$1)</f>
        <v>ALBHSA</v>
      </c>
      <c r="C5" t="s">
        <v>6916</v>
      </c>
      <c r="D5" s="156">
        <v>8.375</v>
      </c>
      <c r="E5" s="154">
        <v>43770</v>
      </c>
      <c r="F5" s="155">
        <v>6.5</v>
      </c>
      <c r="G5" s="153" t="s">
        <v>48</v>
      </c>
      <c r="H5" s="153" t="s">
        <v>41</v>
      </c>
      <c r="I5" s="156">
        <v>108</v>
      </c>
      <c r="J5" s="157">
        <v>291688</v>
      </c>
      <c r="K5" s="156">
        <v>0.56935899999999995</v>
      </c>
      <c r="L5" s="155">
        <v>6.62</v>
      </c>
      <c r="M5" s="153">
        <v>596</v>
      </c>
      <c r="N5" s="155">
        <v>4.5999999999999996</v>
      </c>
      <c r="O5" s="155">
        <v>0.16</v>
      </c>
      <c r="P5" s="153" t="s">
        <v>6917</v>
      </c>
      <c r="Q5" s="153" t="s">
        <v>387</v>
      </c>
      <c r="R5" s="153" t="s">
        <v>6918</v>
      </c>
      <c r="S5" s="153" t="s">
        <v>259</v>
      </c>
      <c r="T5" s="153" t="s">
        <v>6903</v>
      </c>
      <c r="U5" s="153" t="s">
        <v>2040</v>
      </c>
      <c r="V5" s="153" t="s">
        <v>7204</v>
      </c>
    </row>
    <row r="6" spans="1:22" x14ac:dyDescent="0.2">
      <c r="A6" t="s">
        <v>6919</v>
      </c>
      <c r="B6" t="s">
        <v>65</v>
      </c>
      <c r="C6" t="s">
        <v>6920</v>
      </c>
      <c r="D6" s="156">
        <v>7.25</v>
      </c>
      <c r="E6" s="154">
        <v>43495</v>
      </c>
      <c r="F6" s="155">
        <v>5.75</v>
      </c>
      <c r="G6" s="153" t="s">
        <v>47</v>
      </c>
      <c r="H6" s="153" t="s">
        <v>40</v>
      </c>
      <c r="I6" s="156">
        <v>102.39060000000001</v>
      </c>
      <c r="J6" s="157">
        <v>514088</v>
      </c>
      <c r="K6" s="156">
        <v>1.003474</v>
      </c>
      <c r="L6" s="155">
        <v>6.68</v>
      </c>
      <c r="M6" s="153">
        <v>0</v>
      </c>
      <c r="N6" s="155">
        <v>0.25</v>
      </c>
      <c r="O6" s="155">
        <v>-99.75</v>
      </c>
      <c r="P6" s="153" t="s">
        <v>6921</v>
      </c>
      <c r="Q6" s="153" t="s">
        <v>562</v>
      </c>
      <c r="R6" s="153" t="s">
        <v>6890</v>
      </c>
      <c r="S6" s="153" t="s">
        <v>259</v>
      </c>
      <c r="T6" s="153" t="s">
        <v>6922</v>
      </c>
      <c r="U6" s="153" t="s">
        <v>6891</v>
      </c>
      <c r="V6" s="153" t="s">
        <v>7204</v>
      </c>
    </row>
    <row r="7" spans="1:22" x14ac:dyDescent="0.2">
      <c r="A7" t="s">
        <v>6926</v>
      </c>
      <c r="B7" t="str">
        <f>_xll.BDP(A7&amp;" Corp",$B$1)</f>
        <v>ALR</v>
      </c>
      <c r="C7" t="s">
        <v>6927</v>
      </c>
      <c r="D7" s="156">
        <v>7.25</v>
      </c>
      <c r="E7" s="154">
        <v>43282</v>
      </c>
      <c r="F7" s="155">
        <v>5.17</v>
      </c>
      <c r="G7" s="153" t="s">
        <v>50</v>
      </c>
      <c r="H7" s="153" t="s">
        <v>42</v>
      </c>
      <c r="I7" s="156">
        <v>107.25</v>
      </c>
      <c r="J7" s="157">
        <v>275174</v>
      </c>
      <c r="K7" s="156">
        <v>0.53712499999999996</v>
      </c>
      <c r="L7" s="155">
        <v>5.27</v>
      </c>
      <c r="M7" s="153">
        <v>461</v>
      </c>
      <c r="N7" s="155">
        <v>3.5</v>
      </c>
      <c r="O7" s="155">
        <v>-0.02</v>
      </c>
      <c r="P7" s="153" t="s">
        <v>6928</v>
      </c>
      <c r="Q7" s="153" t="s">
        <v>336</v>
      </c>
      <c r="R7" s="153" t="s">
        <v>6890</v>
      </c>
      <c r="S7" s="153" t="s">
        <v>259</v>
      </c>
      <c r="T7" s="153" t="s">
        <v>6903</v>
      </c>
      <c r="U7" s="153" t="s">
        <v>6904</v>
      </c>
      <c r="V7" s="153" t="s">
        <v>7204</v>
      </c>
    </row>
    <row r="8" spans="1:22" x14ac:dyDescent="0.2">
      <c r="A8" t="s">
        <v>6933</v>
      </c>
      <c r="B8" t="str">
        <f>_xll.BDP(A8&amp;" Corp",$B$1)</f>
        <v>ANR</v>
      </c>
      <c r="C8" t="s">
        <v>6934</v>
      </c>
      <c r="D8" s="156">
        <v>6</v>
      </c>
      <c r="E8" s="154">
        <v>43617</v>
      </c>
      <c r="F8" s="155">
        <v>6.09</v>
      </c>
      <c r="G8" s="153" t="s">
        <v>48</v>
      </c>
      <c r="H8" s="153" t="s">
        <v>41</v>
      </c>
      <c r="I8" s="156">
        <v>93</v>
      </c>
      <c r="J8" s="157">
        <v>181450</v>
      </c>
      <c r="K8" s="156">
        <v>0.35418100000000002</v>
      </c>
      <c r="L8" s="155">
        <v>7.67</v>
      </c>
      <c r="M8" s="153">
        <v>721</v>
      </c>
      <c r="N8" s="155">
        <v>4.8</v>
      </c>
      <c r="O8" s="155">
        <v>0.3</v>
      </c>
      <c r="P8" s="153" t="s">
        <v>6906</v>
      </c>
      <c r="Q8" s="153" t="s">
        <v>322</v>
      </c>
      <c r="R8" s="153" t="s">
        <v>6890</v>
      </c>
      <c r="S8" s="153" t="s">
        <v>259</v>
      </c>
      <c r="T8" s="153" t="s">
        <v>6907</v>
      </c>
      <c r="U8" s="153" t="s">
        <v>6891</v>
      </c>
      <c r="V8" s="153" t="s">
        <v>7204</v>
      </c>
    </row>
    <row r="9" spans="1:22" x14ac:dyDescent="0.2">
      <c r="A9" t="s">
        <v>74</v>
      </c>
      <c r="B9" t="str">
        <f>_xll.BDP(A9&amp;" Corp",$B$1)</f>
        <v>APAM</v>
      </c>
      <c r="C9" t="s">
        <v>6935</v>
      </c>
      <c r="D9" s="156">
        <v>7.375</v>
      </c>
      <c r="E9" s="154">
        <v>42461</v>
      </c>
      <c r="F9" s="155">
        <v>2.92</v>
      </c>
      <c r="G9" s="153" t="s">
        <v>48</v>
      </c>
      <c r="H9" s="153" t="s">
        <v>42</v>
      </c>
      <c r="I9" s="156">
        <v>100.5</v>
      </c>
      <c r="J9" s="157">
        <v>227508</v>
      </c>
      <c r="K9" s="156">
        <v>0.44408399999999998</v>
      </c>
      <c r="L9" s="155">
        <v>7.14</v>
      </c>
      <c r="M9" s="153">
        <v>691</v>
      </c>
      <c r="N9" s="155">
        <v>2.4</v>
      </c>
      <c r="O9" s="155">
        <v>-0.05</v>
      </c>
      <c r="P9" s="153" t="s">
        <v>6906</v>
      </c>
      <c r="Q9" s="153" t="s">
        <v>492</v>
      </c>
      <c r="R9" s="153" t="s">
        <v>6914</v>
      </c>
      <c r="S9" s="153" t="s">
        <v>259</v>
      </c>
      <c r="T9" s="153" t="s">
        <v>6903</v>
      </c>
      <c r="U9" s="153" t="s">
        <v>2040</v>
      </c>
      <c r="V9" s="153" t="s">
        <v>7204</v>
      </c>
    </row>
    <row r="10" spans="1:22" x14ac:dyDescent="0.2">
      <c r="A10" t="s">
        <v>76</v>
      </c>
      <c r="B10" t="str">
        <f>_xll.BDP(A10&amp;" Corp",$B$1)</f>
        <v>APU</v>
      </c>
      <c r="C10" t="s">
        <v>6936</v>
      </c>
      <c r="D10" s="156">
        <v>6.75</v>
      </c>
      <c r="E10" s="154">
        <v>43971</v>
      </c>
      <c r="F10" s="155">
        <v>7.06</v>
      </c>
      <c r="G10" s="153" t="s">
        <v>6937</v>
      </c>
      <c r="H10" s="153" t="s">
        <v>38</v>
      </c>
      <c r="I10" s="156">
        <v>110.75</v>
      </c>
      <c r="J10" s="157">
        <v>500583</v>
      </c>
      <c r="K10" s="156">
        <v>0.97711199999999998</v>
      </c>
      <c r="L10" s="155">
        <v>4.18</v>
      </c>
      <c r="M10" s="153">
        <v>360</v>
      </c>
      <c r="N10" s="155">
        <v>3.8</v>
      </c>
      <c r="O10" s="155">
        <v>-0.48</v>
      </c>
      <c r="P10" s="153" t="s">
        <v>6910</v>
      </c>
      <c r="Q10" s="153" t="s">
        <v>697</v>
      </c>
      <c r="R10" s="153" t="s">
        <v>6890</v>
      </c>
      <c r="S10" s="153" t="s">
        <v>259</v>
      </c>
      <c r="T10" s="153" t="s">
        <v>6907</v>
      </c>
      <c r="U10" s="153" t="s">
        <v>6891</v>
      </c>
      <c r="V10" s="153" t="s">
        <v>7204</v>
      </c>
    </row>
    <row r="11" spans="1:22" x14ac:dyDescent="0.2">
      <c r="A11" t="s">
        <v>54</v>
      </c>
      <c r="B11" t="str">
        <f>_xll.BDP(A11&amp;" Corp",$B$1)</f>
        <v>ACI</v>
      </c>
      <c r="C11" t="s">
        <v>6905</v>
      </c>
      <c r="D11" s="156">
        <v>7.25</v>
      </c>
      <c r="E11" s="154">
        <v>44105</v>
      </c>
      <c r="F11" s="155">
        <v>7.42</v>
      </c>
      <c r="G11" s="153" t="s">
        <v>50</v>
      </c>
      <c r="H11" s="153" t="s">
        <v>42</v>
      </c>
      <c r="I11" s="156">
        <v>91</v>
      </c>
      <c r="J11" s="157">
        <v>174048</v>
      </c>
      <c r="K11" s="156">
        <v>0.33973300000000001</v>
      </c>
      <c r="L11" s="155">
        <v>9.18</v>
      </c>
      <c r="M11" s="153">
        <v>841</v>
      </c>
      <c r="N11" s="155">
        <v>5.5</v>
      </c>
      <c r="O11" s="155">
        <v>0.41</v>
      </c>
      <c r="P11" s="153" t="s">
        <v>6906</v>
      </c>
      <c r="Q11" s="153" t="s">
        <v>322</v>
      </c>
      <c r="R11" s="153" t="s">
        <v>6890</v>
      </c>
      <c r="S11" s="153" t="s">
        <v>259</v>
      </c>
      <c r="T11" s="153" t="s">
        <v>6907</v>
      </c>
      <c r="U11" s="153" t="s">
        <v>6891</v>
      </c>
      <c r="V11" s="153" t="s">
        <v>7204</v>
      </c>
    </row>
    <row r="12" spans="1:22" x14ac:dyDescent="0.2">
      <c r="A12" t="s">
        <v>6941</v>
      </c>
      <c r="B12" t="str">
        <f>_xll.BDP(A12&amp;" Corp",$B$1)</f>
        <v>ARS</v>
      </c>
      <c r="C12" t="s">
        <v>6942</v>
      </c>
      <c r="D12" s="156">
        <v>7.875</v>
      </c>
      <c r="E12" s="154">
        <v>44136</v>
      </c>
      <c r="F12" s="155">
        <v>7.5</v>
      </c>
      <c r="G12" s="153" t="s">
        <v>49</v>
      </c>
      <c r="H12" s="153" t="s">
        <v>41</v>
      </c>
      <c r="I12" s="156">
        <v>108.25</v>
      </c>
      <c r="J12" s="157">
        <v>337088</v>
      </c>
      <c r="K12" s="156">
        <v>0.65797799999999995</v>
      </c>
      <c r="L12" s="155">
        <v>6.09</v>
      </c>
      <c r="M12" s="153">
        <v>529</v>
      </c>
      <c r="N12" s="155">
        <v>4.3099999999999996</v>
      </c>
      <c r="O12" s="155">
        <v>-0.01</v>
      </c>
      <c r="P12" s="153" t="s">
        <v>6906</v>
      </c>
      <c r="Q12" s="153" t="s">
        <v>322</v>
      </c>
      <c r="R12" s="153" t="s">
        <v>6890</v>
      </c>
      <c r="S12" s="153" t="s">
        <v>259</v>
      </c>
      <c r="T12" s="153" t="s">
        <v>6907</v>
      </c>
      <c r="U12" s="153" t="s">
        <v>6891</v>
      </c>
      <c r="V12" s="153" t="s">
        <v>7204</v>
      </c>
    </row>
    <row r="13" spans="1:22" x14ac:dyDescent="0.2">
      <c r="A13" t="s">
        <v>6949</v>
      </c>
      <c r="B13" t="str">
        <f>_xll.BDP(A13&amp;" Corp",$B$1)</f>
        <v>BAS</v>
      </c>
      <c r="C13" t="s">
        <v>6950</v>
      </c>
      <c r="D13" s="156">
        <v>7.75</v>
      </c>
      <c r="E13" s="154">
        <v>44849</v>
      </c>
      <c r="F13" s="155">
        <v>9.4600000000000009</v>
      </c>
      <c r="G13" s="153" t="s">
        <v>48</v>
      </c>
      <c r="H13" s="153" t="s">
        <v>41</v>
      </c>
      <c r="I13" s="156">
        <v>105</v>
      </c>
      <c r="J13" s="157">
        <v>268628</v>
      </c>
      <c r="K13" s="156">
        <v>0.52434899999999995</v>
      </c>
      <c r="L13" s="155">
        <v>6.97</v>
      </c>
      <c r="M13" s="153">
        <v>570</v>
      </c>
      <c r="N13" s="155">
        <v>6.7</v>
      </c>
      <c r="O13" s="155">
        <v>0.39</v>
      </c>
      <c r="P13" s="153" t="s">
        <v>6910</v>
      </c>
      <c r="Q13" s="153" t="s">
        <v>650</v>
      </c>
      <c r="R13" s="153" t="s">
        <v>6890</v>
      </c>
      <c r="S13" s="153" t="s">
        <v>259</v>
      </c>
      <c r="T13" s="153" t="s">
        <v>6907</v>
      </c>
      <c r="U13" s="153" t="s">
        <v>6891</v>
      </c>
      <c r="V13" s="153" t="s">
        <v>7204</v>
      </c>
    </row>
    <row r="14" spans="1:22" x14ac:dyDescent="0.2">
      <c r="A14" t="s">
        <v>6829</v>
      </c>
      <c r="B14" t="str">
        <f>_xll.BDP(A14&amp;" Corp",$B$1)</f>
        <v>BEAV</v>
      </c>
      <c r="C14" t="s">
        <v>873</v>
      </c>
      <c r="D14" s="156">
        <v>5.25</v>
      </c>
      <c r="E14" s="154">
        <v>44652</v>
      </c>
      <c r="F14" s="155">
        <v>8.92</v>
      </c>
      <c r="G14" s="153" t="s">
        <v>46</v>
      </c>
      <c r="H14" s="153" t="s">
        <v>38</v>
      </c>
      <c r="I14" s="156">
        <v>106.25</v>
      </c>
      <c r="J14" s="157">
        <v>426750</v>
      </c>
      <c r="K14" s="156">
        <v>0.83299500000000004</v>
      </c>
      <c r="L14" s="155">
        <v>4.2</v>
      </c>
      <c r="M14" s="153">
        <v>306</v>
      </c>
      <c r="N14" s="155">
        <v>6.9</v>
      </c>
      <c r="O14" s="155">
        <v>0.04</v>
      </c>
      <c r="P14" s="153" t="s">
        <v>6940</v>
      </c>
      <c r="Q14" s="153" t="s">
        <v>382</v>
      </c>
      <c r="R14" s="153" t="s">
        <v>6890</v>
      </c>
      <c r="S14" s="153" t="s">
        <v>259</v>
      </c>
      <c r="T14" s="153" t="s">
        <v>6907</v>
      </c>
      <c r="U14" s="153" t="s">
        <v>6891</v>
      </c>
      <c r="V14" s="153" t="s">
        <v>7204</v>
      </c>
    </row>
    <row r="15" spans="1:22" x14ac:dyDescent="0.2">
      <c r="A15" t="s">
        <v>6959</v>
      </c>
      <c r="B15" t="str">
        <f>_xll.BDP(A15&amp;" Corp",$B$1)</f>
        <v>BLL</v>
      </c>
      <c r="C15" t="s">
        <v>947</v>
      </c>
      <c r="D15" s="156">
        <v>5</v>
      </c>
      <c r="E15" s="154">
        <v>44635</v>
      </c>
      <c r="F15" s="155">
        <v>8.8800000000000008</v>
      </c>
      <c r="G15" s="153" t="s">
        <v>45</v>
      </c>
      <c r="H15" s="153" t="s">
        <v>37</v>
      </c>
      <c r="I15" s="156">
        <v>106</v>
      </c>
      <c r="J15" s="157">
        <v>426556</v>
      </c>
      <c r="K15" s="156">
        <v>0.83261499999999999</v>
      </c>
      <c r="L15" s="155">
        <v>4.18</v>
      </c>
      <c r="M15" s="153">
        <v>288</v>
      </c>
      <c r="N15" s="155">
        <v>7.14</v>
      </c>
      <c r="O15" s="155">
        <v>0.63</v>
      </c>
      <c r="P15" s="153" t="s">
        <v>6940</v>
      </c>
      <c r="Q15" s="153" t="s">
        <v>387</v>
      </c>
      <c r="R15" s="153" t="s">
        <v>6890</v>
      </c>
      <c r="S15" s="153" t="s">
        <v>259</v>
      </c>
      <c r="T15" s="153" t="s">
        <v>6907</v>
      </c>
      <c r="U15" s="153" t="s">
        <v>6891</v>
      </c>
      <c r="V15" s="153" t="s">
        <v>7204</v>
      </c>
    </row>
    <row r="16" spans="1:22" x14ac:dyDescent="0.2">
      <c r="A16" t="s">
        <v>6846</v>
      </c>
      <c r="B16" t="str">
        <f>_xll.BDP(A16&amp;" Corp",$B$1)</f>
        <v>BRS</v>
      </c>
      <c r="C16" t="s">
        <v>6962</v>
      </c>
      <c r="D16" s="156">
        <v>6.25</v>
      </c>
      <c r="E16" s="154">
        <v>44849</v>
      </c>
      <c r="F16" s="155">
        <v>9.4600000000000009</v>
      </c>
      <c r="G16" s="153" t="s">
        <v>46</v>
      </c>
      <c r="H16" s="153" t="s">
        <v>39</v>
      </c>
      <c r="I16" s="156">
        <v>108.75</v>
      </c>
      <c r="J16" s="157">
        <v>283472</v>
      </c>
      <c r="K16" s="156">
        <v>0.55332400000000004</v>
      </c>
      <c r="L16" s="155">
        <v>4.75</v>
      </c>
      <c r="M16" s="153">
        <v>334</v>
      </c>
      <c r="N16" s="155">
        <v>6.8</v>
      </c>
      <c r="O16" s="155">
        <v>0.01</v>
      </c>
      <c r="P16" s="153" t="s">
        <v>6910</v>
      </c>
      <c r="Q16" s="153" t="s">
        <v>650</v>
      </c>
      <c r="R16" s="153" t="s">
        <v>6890</v>
      </c>
      <c r="S16" s="153" t="s">
        <v>259</v>
      </c>
      <c r="T16" s="153" t="s">
        <v>6907</v>
      </c>
      <c r="U16" s="153" t="s">
        <v>6891</v>
      </c>
      <c r="V16" s="153" t="s">
        <v>7204</v>
      </c>
    </row>
    <row r="17" spans="1:22" x14ac:dyDescent="0.2">
      <c r="A17" t="s">
        <v>86</v>
      </c>
      <c r="B17" t="str">
        <f>_xll.BDP(A17&amp;" Corp",$B$1)</f>
        <v>BRY</v>
      </c>
      <c r="C17" t="s">
        <v>6963</v>
      </c>
      <c r="D17" s="156">
        <v>6.75</v>
      </c>
      <c r="E17" s="154">
        <v>44136</v>
      </c>
      <c r="F17" s="155">
        <v>7.5</v>
      </c>
      <c r="G17" s="153" t="s">
        <v>47</v>
      </c>
      <c r="H17" s="153" t="s">
        <v>40</v>
      </c>
      <c r="I17" s="156">
        <v>108.5</v>
      </c>
      <c r="J17" s="157">
        <v>206969</v>
      </c>
      <c r="K17" s="156">
        <v>0.40399299999999999</v>
      </c>
      <c r="L17" s="155">
        <v>4.71</v>
      </c>
      <c r="M17" s="153">
        <v>376</v>
      </c>
      <c r="N17" s="155">
        <v>4.0999999999999996</v>
      </c>
      <c r="O17" s="155">
        <v>-0.88</v>
      </c>
      <c r="P17" s="153" t="s">
        <v>6910</v>
      </c>
      <c r="Q17" s="153" t="s">
        <v>6964</v>
      </c>
      <c r="R17" s="153" t="s">
        <v>6890</v>
      </c>
      <c r="S17" s="153" t="s">
        <v>259</v>
      </c>
      <c r="T17" s="153" t="s">
        <v>6907</v>
      </c>
      <c r="U17" s="153" t="s">
        <v>6891</v>
      </c>
      <c r="V17" s="153" t="s">
        <v>7204</v>
      </c>
    </row>
    <row r="18" spans="1:22" x14ac:dyDescent="0.2">
      <c r="A18" t="s">
        <v>6969</v>
      </c>
      <c r="B18" t="str">
        <f>_xll.BDP(A18&amp;" Corp",$B$1)</f>
        <v>BZH</v>
      </c>
      <c r="C18" t="s">
        <v>1068</v>
      </c>
      <c r="D18" s="156">
        <v>9.125</v>
      </c>
      <c r="E18" s="154">
        <v>43266</v>
      </c>
      <c r="F18" s="155">
        <v>5.13</v>
      </c>
      <c r="G18" s="153" t="s">
        <v>6970</v>
      </c>
      <c r="H18" s="153" t="s">
        <v>6971</v>
      </c>
      <c r="I18" s="156">
        <v>109.25</v>
      </c>
      <c r="J18" s="157">
        <v>439519</v>
      </c>
      <c r="K18" s="156">
        <v>0.85791899999999999</v>
      </c>
      <c r="L18" s="155">
        <v>4.78</v>
      </c>
      <c r="M18" s="153">
        <v>491</v>
      </c>
      <c r="N18" s="155">
        <v>1</v>
      </c>
      <c r="O18" s="155">
        <v>-1.1399999999999999</v>
      </c>
      <c r="P18" s="153" t="s">
        <v>6972</v>
      </c>
      <c r="Q18" s="153" t="s">
        <v>1069</v>
      </c>
      <c r="R18" s="153" t="s">
        <v>6890</v>
      </c>
      <c r="S18" s="153" t="s">
        <v>259</v>
      </c>
      <c r="T18" s="153" t="s">
        <v>6907</v>
      </c>
      <c r="U18" s="153" t="s">
        <v>6891</v>
      </c>
      <c r="V18" s="153" t="s">
        <v>7204</v>
      </c>
    </row>
    <row r="19" spans="1:22" x14ac:dyDescent="0.2">
      <c r="A19" t="s">
        <v>6975</v>
      </c>
      <c r="B19" t="str">
        <f>_xll.BDP(A19&amp;" Corp",$B$1)</f>
        <v>CAR</v>
      </c>
      <c r="C19" t="s">
        <v>6976</v>
      </c>
      <c r="D19" s="156">
        <v>8.25</v>
      </c>
      <c r="E19" s="154">
        <v>43480</v>
      </c>
      <c r="F19" s="155">
        <v>5.71</v>
      </c>
      <c r="G19" s="153" t="s">
        <v>49</v>
      </c>
      <c r="H19" s="153" t="s">
        <v>41</v>
      </c>
      <c r="I19" s="156">
        <v>111.25</v>
      </c>
      <c r="J19" s="157">
        <v>511556</v>
      </c>
      <c r="K19" s="156">
        <v>0.99853199999999998</v>
      </c>
      <c r="L19" s="155">
        <v>3.07</v>
      </c>
      <c r="M19" s="153">
        <v>330</v>
      </c>
      <c r="N19" s="155">
        <v>1.3</v>
      </c>
      <c r="O19" s="155">
        <v>-0.96</v>
      </c>
      <c r="P19" s="153" t="s">
        <v>6972</v>
      </c>
      <c r="Q19" s="153" t="s">
        <v>303</v>
      </c>
      <c r="R19" s="153" t="s">
        <v>6890</v>
      </c>
      <c r="S19" s="153" t="s">
        <v>259</v>
      </c>
      <c r="T19" s="153" t="s">
        <v>6907</v>
      </c>
      <c r="U19" s="153" t="s">
        <v>6891</v>
      </c>
      <c r="V19" s="153" t="s">
        <v>7204</v>
      </c>
    </row>
    <row r="20" spans="1:22" x14ac:dyDescent="0.2">
      <c r="A20" t="s">
        <v>5379</v>
      </c>
      <c r="B20" t="str">
        <f>_xll.BDP(A20&amp;" Corp",$B$1)</f>
        <v>CCO</v>
      </c>
      <c r="C20" t="s">
        <v>6990</v>
      </c>
      <c r="D20" s="156">
        <v>7.625</v>
      </c>
      <c r="E20" s="154">
        <v>43905</v>
      </c>
      <c r="F20" s="155">
        <v>6.88</v>
      </c>
      <c r="G20" s="153" t="s">
        <v>49</v>
      </c>
      <c r="H20" s="153" t="s">
        <v>42</v>
      </c>
      <c r="I20" s="156">
        <v>107.5</v>
      </c>
      <c r="J20" s="157">
        <v>271186</v>
      </c>
      <c r="K20" s="156">
        <v>0.52934099999999995</v>
      </c>
      <c r="L20" s="155">
        <v>5.92</v>
      </c>
      <c r="M20" s="153">
        <v>546</v>
      </c>
      <c r="N20" s="155">
        <v>4.5</v>
      </c>
      <c r="O20" s="155">
        <v>0.08</v>
      </c>
      <c r="P20" s="153" t="s">
        <v>6987</v>
      </c>
      <c r="Q20" s="153" t="s">
        <v>6991</v>
      </c>
      <c r="R20" s="153" t="s">
        <v>6890</v>
      </c>
      <c r="S20" s="153" t="s">
        <v>259</v>
      </c>
      <c r="T20" s="153" t="s">
        <v>6907</v>
      </c>
      <c r="U20" s="153" t="s">
        <v>6891</v>
      </c>
      <c r="V20" s="153" t="s">
        <v>7204</v>
      </c>
    </row>
    <row r="21" spans="1:22" x14ac:dyDescent="0.2">
      <c r="A21" t="s">
        <v>105</v>
      </c>
      <c r="B21" t="str">
        <f>_xll.BDP(A21&amp;" Corp",$B$1)</f>
        <v>CCMO</v>
      </c>
      <c r="C21" t="s">
        <v>6989</v>
      </c>
      <c r="D21" s="156">
        <v>9</v>
      </c>
      <c r="E21" s="154">
        <v>44256</v>
      </c>
      <c r="F21" s="155">
        <v>7.84</v>
      </c>
      <c r="G21" s="153" t="s">
        <v>6930</v>
      </c>
      <c r="H21" s="153" t="s">
        <v>6931</v>
      </c>
      <c r="I21" s="156">
        <v>97.75</v>
      </c>
      <c r="J21" s="157">
        <v>148875</v>
      </c>
      <c r="K21" s="156">
        <v>0.29059699999999999</v>
      </c>
      <c r="L21" s="155">
        <v>9.4600000000000009</v>
      </c>
      <c r="M21" s="153">
        <v>869</v>
      </c>
      <c r="N21" s="155">
        <v>5.4</v>
      </c>
      <c r="O21" s="155">
        <v>0.4</v>
      </c>
      <c r="P21" s="153" t="s">
        <v>6987</v>
      </c>
      <c r="Q21" s="153" t="s">
        <v>6988</v>
      </c>
      <c r="R21" s="153" t="s">
        <v>6890</v>
      </c>
      <c r="S21" s="153" t="s">
        <v>259</v>
      </c>
      <c r="T21" s="153" t="s">
        <v>6907</v>
      </c>
      <c r="U21" s="153" t="s">
        <v>6891</v>
      </c>
      <c r="V21" s="153" t="s">
        <v>7204</v>
      </c>
    </row>
    <row r="22" spans="1:22" x14ac:dyDescent="0.2">
      <c r="A22" t="s">
        <v>6983</v>
      </c>
      <c r="B22" t="str">
        <f>_xll.BDP(A22&amp;" Corp",$B$1)</f>
        <v>CCMO</v>
      </c>
      <c r="C22" t="s">
        <v>6984</v>
      </c>
      <c r="D22" s="156">
        <v>5.5</v>
      </c>
      <c r="E22" s="154">
        <v>42719</v>
      </c>
      <c r="F22" s="155">
        <v>3.63</v>
      </c>
      <c r="G22" s="153" t="s">
        <v>6985</v>
      </c>
      <c r="H22" s="153" t="s">
        <v>6986</v>
      </c>
      <c r="I22" s="156">
        <v>72.25</v>
      </c>
      <c r="J22" s="157">
        <v>55746</v>
      </c>
      <c r="K22" s="156">
        <v>0.10881300000000001</v>
      </c>
      <c r="L22" s="155">
        <v>15.85</v>
      </c>
      <c r="M22" s="153">
        <v>1719</v>
      </c>
      <c r="N22" s="155">
        <v>2.95</v>
      </c>
      <c r="O22" s="155">
        <v>0.11</v>
      </c>
      <c r="P22" s="153" t="s">
        <v>6987</v>
      </c>
      <c r="Q22" s="153" t="s">
        <v>6988</v>
      </c>
      <c r="R22" s="153" t="s">
        <v>6890</v>
      </c>
      <c r="S22" s="153" t="s">
        <v>259</v>
      </c>
      <c r="T22" s="153" t="s">
        <v>6907</v>
      </c>
      <c r="U22" s="153" t="s">
        <v>6891</v>
      </c>
      <c r="V22" s="153" t="s">
        <v>7204</v>
      </c>
    </row>
    <row r="23" spans="1:22" x14ac:dyDescent="0.2">
      <c r="A23" t="s">
        <v>91</v>
      </c>
      <c r="B23" t="str">
        <f>_xll.BDP(A23&amp;" Corp",$B$1)</f>
        <v>CHK</v>
      </c>
      <c r="C23" t="s">
        <v>6994</v>
      </c>
      <c r="D23" s="156">
        <v>6.625</v>
      </c>
      <c r="E23" s="154">
        <v>44058</v>
      </c>
      <c r="F23" s="155">
        <v>7.29</v>
      </c>
      <c r="G23" s="153" t="s">
        <v>47</v>
      </c>
      <c r="H23" s="153" t="s">
        <v>39</v>
      </c>
      <c r="I23" s="156">
        <v>112.75</v>
      </c>
      <c r="J23" s="157">
        <v>456594</v>
      </c>
      <c r="K23" s="156">
        <v>0.89124899999999996</v>
      </c>
      <c r="L23" s="155">
        <v>4.62</v>
      </c>
      <c r="M23" s="153">
        <v>374</v>
      </c>
      <c r="N23" s="155">
        <v>5.9</v>
      </c>
      <c r="O23" s="155">
        <v>0.42</v>
      </c>
      <c r="P23" s="153" t="s">
        <v>6910</v>
      </c>
      <c r="Q23" s="153" t="s">
        <v>6964</v>
      </c>
      <c r="R23" s="153" t="s">
        <v>6890</v>
      </c>
      <c r="S23" s="153" t="s">
        <v>259</v>
      </c>
      <c r="T23" s="153" t="s">
        <v>6907</v>
      </c>
      <c r="U23" s="153" t="s">
        <v>6891</v>
      </c>
      <c r="V23" s="153" t="s">
        <v>7204</v>
      </c>
    </row>
    <row r="24" spans="1:22" x14ac:dyDescent="0.2">
      <c r="A24" t="s">
        <v>247</v>
      </c>
      <c r="B24" t="str">
        <f>_xll.BDP(A24&amp;" Corp",$B$1)</f>
        <v>CHRYGR</v>
      </c>
      <c r="C24" t="s">
        <v>6995</v>
      </c>
      <c r="D24" s="156">
        <v>8.25</v>
      </c>
      <c r="E24" s="154">
        <v>44362</v>
      </c>
      <c r="F24" s="155">
        <v>8.1300000000000008</v>
      </c>
      <c r="G24" s="153" t="s">
        <v>49</v>
      </c>
      <c r="H24" s="153" t="s">
        <v>40</v>
      </c>
      <c r="I24" s="156">
        <v>114.75</v>
      </c>
      <c r="J24" s="157">
        <v>483253</v>
      </c>
      <c r="K24" s="156">
        <v>0.94328599999999996</v>
      </c>
      <c r="L24" s="155">
        <v>4.46</v>
      </c>
      <c r="M24" s="153">
        <v>424</v>
      </c>
      <c r="N24" s="155">
        <v>2.8</v>
      </c>
      <c r="O24" s="155">
        <v>-0.6</v>
      </c>
      <c r="P24" s="153" t="s">
        <v>6996</v>
      </c>
      <c r="Q24" s="153" t="s">
        <v>1289</v>
      </c>
      <c r="R24" s="153" t="s">
        <v>6890</v>
      </c>
      <c r="S24" s="153" t="s">
        <v>259</v>
      </c>
      <c r="T24" s="153" t="s">
        <v>6907</v>
      </c>
      <c r="U24" s="153" t="s">
        <v>6891</v>
      </c>
      <c r="V24" s="153" t="s">
        <v>7204</v>
      </c>
    </row>
    <row r="25" spans="1:22" x14ac:dyDescent="0.2">
      <c r="A25" t="s">
        <v>6831</v>
      </c>
      <c r="B25" t="str">
        <f>_xll.BDP(A25&amp;" Corp",$B$1)</f>
        <v>CIT</v>
      </c>
      <c r="C25" t="s">
        <v>1302</v>
      </c>
      <c r="D25" s="156">
        <v>5</v>
      </c>
      <c r="E25" s="154">
        <v>44788</v>
      </c>
      <c r="F25" s="155">
        <v>9.2899999999999991</v>
      </c>
      <c r="G25" s="153" t="s">
        <v>47</v>
      </c>
      <c r="H25" s="153" t="s">
        <v>39</v>
      </c>
      <c r="I25" s="156">
        <v>111.7324</v>
      </c>
      <c r="J25" s="157">
        <v>468070</v>
      </c>
      <c r="K25" s="156">
        <v>0.91364900000000004</v>
      </c>
      <c r="L25" s="155">
        <v>3.51</v>
      </c>
      <c r="M25" s="153">
        <v>224</v>
      </c>
      <c r="N25" s="155">
        <v>7.46</v>
      </c>
      <c r="O25" s="155">
        <v>0.69</v>
      </c>
      <c r="P25" s="153" t="s">
        <v>6932</v>
      </c>
      <c r="Q25" s="153" t="s">
        <v>309</v>
      </c>
      <c r="R25" s="153" t="s">
        <v>6890</v>
      </c>
      <c r="S25" s="153" t="s">
        <v>259</v>
      </c>
      <c r="T25" s="153" t="s">
        <v>6907</v>
      </c>
      <c r="U25" s="153" t="s">
        <v>6891</v>
      </c>
      <c r="V25" s="153" t="s">
        <v>7204</v>
      </c>
    </row>
    <row r="26" spans="1:22" x14ac:dyDescent="0.2">
      <c r="A26" t="s">
        <v>113</v>
      </c>
      <c r="B26" t="str">
        <f>_xll.BDP(A26&amp;" Corp",$B$1)</f>
        <v>CTV</v>
      </c>
      <c r="C26" t="s">
        <v>6999</v>
      </c>
      <c r="D26" s="156">
        <v>8.25</v>
      </c>
      <c r="E26" s="154">
        <v>43480</v>
      </c>
      <c r="F26" s="155">
        <v>5.71</v>
      </c>
      <c r="G26" s="153" t="s">
        <v>49</v>
      </c>
      <c r="H26" s="153" t="s">
        <v>42</v>
      </c>
      <c r="I26" s="156">
        <v>109.25</v>
      </c>
      <c r="J26" s="157">
        <v>463469</v>
      </c>
      <c r="K26" s="156">
        <v>0.904667</v>
      </c>
      <c r="L26" s="155">
        <v>4.87</v>
      </c>
      <c r="M26" s="153">
        <v>477</v>
      </c>
      <c r="N26" s="155">
        <v>1.5</v>
      </c>
      <c r="O26" s="155">
        <v>-1.43</v>
      </c>
      <c r="P26" s="153" t="s">
        <v>7000</v>
      </c>
      <c r="Q26" s="153" t="s">
        <v>562</v>
      </c>
      <c r="R26" s="153" t="s">
        <v>6890</v>
      </c>
      <c r="S26" s="153" t="s">
        <v>259</v>
      </c>
      <c r="T26" s="153" t="s">
        <v>6903</v>
      </c>
      <c r="U26" s="153" t="s">
        <v>2040</v>
      </c>
      <c r="V26" s="153" t="s">
        <v>7204</v>
      </c>
    </row>
    <row r="27" spans="1:22" x14ac:dyDescent="0.2">
      <c r="A27" t="s">
        <v>6832</v>
      </c>
      <c r="B27" t="str">
        <f>_xll.BDP(A27&amp;" Corp",$B$1)</f>
        <v>CXO</v>
      </c>
      <c r="C27" t="s">
        <v>7001</v>
      </c>
      <c r="D27" s="156">
        <v>5.5</v>
      </c>
      <c r="E27" s="154">
        <v>44835</v>
      </c>
      <c r="F27" s="155">
        <v>9.42</v>
      </c>
      <c r="G27" s="153" t="s">
        <v>45</v>
      </c>
      <c r="H27" s="153" t="s">
        <v>40</v>
      </c>
      <c r="I27" s="156">
        <v>106</v>
      </c>
      <c r="J27" s="157">
        <v>452448</v>
      </c>
      <c r="K27" s="156">
        <v>0.88315600000000005</v>
      </c>
      <c r="L27" s="155">
        <v>4.62</v>
      </c>
      <c r="M27" s="153">
        <v>339</v>
      </c>
      <c r="N27" s="155">
        <v>7.3</v>
      </c>
      <c r="O27" s="155">
        <v>0.26</v>
      </c>
      <c r="P27" s="153" t="s">
        <v>6910</v>
      </c>
      <c r="Q27" s="153" t="s">
        <v>6964</v>
      </c>
      <c r="R27" s="153" t="s">
        <v>6890</v>
      </c>
      <c r="S27" s="153" t="s">
        <v>259</v>
      </c>
      <c r="T27" s="153" t="s">
        <v>6907</v>
      </c>
      <c r="U27" s="153" t="s">
        <v>6891</v>
      </c>
      <c r="V27" s="153" t="s">
        <v>7204</v>
      </c>
    </row>
    <row r="28" spans="1:22" x14ac:dyDescent="0.2">
      <c r="A28" t="s">
        <v>6833</v>
      </c>
      <c r="B28" t="str">
        <f>_xll.BDP(A28&amp;" Corp",$B$1)</f>
        <v>CZR</v>
      </c>
      <c r="C28" t="s">
        <v>7002</v>
      </c>
      <c r="D28" s="156">
        <v>9</v>
      </c>
      <c r="E28" s="154">
        <v>43876</v>
      </c>
      <c r="F28" s="155">
        <v>6.79</v>
      </c>
      <c r="G28" s="153" t="s">
        <v>49</v>
      </c>
      <c r="H28" s="153" t="s">
        <v>42</v>
      </c>
      <c r="I28" s="156">
        <v>98.25</v>
      </c>
      <c r="J28" s="157">
        <v>300450</v>
      </c>
      <c r="K28" s="156">
        <v>0.58646299999999996</v>
      </c>
      <c r="L28" s="155">
        <v>9.35</v>
      </c>
      <c r="M28" s="153">
        <v>802</v>
      </c>
      <c r="N28" s="155">
        <v>4.9000000000000004</v>
      </c>
      <c r="O28" s="155">
        <v>0.22</v>
      </c>
      <c r="P28" s="153" t="s">
        <v>6972</v>
      </c>
      <c r="Q28" s="153" t="s">
        <v>600</v>
      </c>
      <c r="R28" s="153" t="s">
        <v>6890</v>
      </c>
      <c r="S28" s="153" t="s">
        <v>259</v>
      </c>
      <c r="T28" s="153" t="s">
        <v>6903</v>
      </c>
      <c r="U28" s="153" t="s">
        <v>6904</v>
      </c>
      <c r="V28" s="153" t="s">
        <v>7204</v>
      </c>
    </row>
    <row r="29" spans="1:22" x14ac:dyDescent="0.2">
      <c r="A29" t="s">
        <v>7003</v>
      </c>
      <c r="B29" t="str">
        <f>_xll.BDP(A29&amp;" Corp",$B$1)</f>
        <v>CZR</v>
      </c>
      <c r="C29" t="s">
        <v>7004</v>
      </c>
      <c r="D29" s="156">
        <v>9</v>
      </c>
      <c r="E29" s="154">
        <v>43876</v>
      </c>
      <c r="F29" s="155">
        <v>6.79</v>
      </c>
      <c r="G29" s="153" t="s">
        <v>49</v>
      </c>
      <c r="H29" s="153" t="s">
        <v>6937</v>
      </c>
      <c r="I29" s="156">
        <v>98.25</v>
      </c>
      <c r="J29" s="157">
        <v>30045</v>
      </c>
      <c r="K29" s="156">
        <v>5.8645999999999997E-2</v>
      </c>
      <c r="L29" s="155">
        <v>9.35</v>
      </c>
      <c r="M29" s="153">
        <v>799</v>
      </c>
      <c r="N29" s="155">
        <v>4.9000000000000004</v>
      </c>
      <c r="O29" s="155">
        <v>0.21</v>
      </c>
      <c r="P29" s="153" t="s">
        <v>6972</v>
      </c>
      <c r="Q29" s="153" t="s">
        <v>600</v>
      </c>
      <c r="R29" s="153" t="s">
        <v>6890</v>
      </c>
      <c r="S29" s="153" t="s">
        <v>259</v>
      </c>
      <c r="T29" s="153" t="s">
        <v>6903</v>
      </c>
      <c r="U29" s="153" t="s">
        <v>6904</v>
      </c>
      <c r="V29" s="153" t="s">
        <v>7204</v>
      </c>
    </row>
    <row r="30" spans="1:22" x14ac:dyDescent="0.2">
      <c r="A30" t="s">
        <v>7005</v>
      </c>
      <c r="B30" t="str">
        <f>_xll.BDP(A30&amp;" Corp",$B$1)</f>
        <v>CZR</v>
      </c>
      <c r="C30" t="s">
        <v>7006</v>
      </c>
      <c r="D30" s="156">
        <v>9</v>
      </c>
      <c r="E30" s="154">
        <v>43876</v>
      </c>
      <c r="F30" s="155">
        <v>6.79</v>
      </c>
      <c r="G30" s="153" t="s">
        <v>49</v>
      </c>
      <c r="H30" s="153" t="s">
        <v>42</v>
      </c>
      <c r="I30" s="156">
        <v>98.25</v>
      </c>
      <c r="J30" s="157">
        <v>20030</v>
      </c>
      <c r="K30" s="156">
        <v>3.9098000000000001E-2</v>
      </c>
      <c r="L30" s="155">
        <v>9.35</v>
      </c>
      <c r="M30" s="153">
        <v>799</v>
      </c>
      <c r="N30" s="155">
        <v>4.9000000000000004</v>
      </c>
      <c r="O30" s="155">
        <v>0.21</v>
      </c>
      <c r="P30" s="153" t="s">
        <v>6972</v>
      </c>
      <c r="Q30" s="153" t="s">
        <v>600</v>
      </c>
      <c r="R30" s="153" t="s">
        <v>6890</v>
      </c>
      <c r="S30" s="153" t="s">
        <v>259</v>
      </c>
      <c r="T30" s="153" t="s">
        <v>6903</v>
      </c>
      <c r="U30" s="153" t="s">
        <v>6904</v>
      </c>
      <c r="V30" s="153" t="s">
        <v>7204</v>
      </c>
    </row>
    <row r="31" spans="1:22" x14ac:dyDescent="0.2">
      <c r="A31" t="s">
        <v>7007</v>
      </c>
      <c r="B31" t="str">
        <f>_xll.BDP(A31&amp;" Corp",$B$1)</f>
        <v>DAL</v>
      </c>
      <c r="C31" t="s">
        <v>7008</v>
      </c>
      <c r="D31" s="156">
        <v>6.8209999999999997</v>
      </c>
      <c r="E31" s="154">
        <v>44783</v>
      </c>
      <c r="F31" s="155">
        <v>9.2799999999999994</v>
      </c>
      <c r="G31" s="153" t="s">
        <v>5416</v>
      </c>
      <c r="H31" s="153" t="s">
        <v>5411</v>
      </c>
      <c r="I31" s="156">
        <v>116.13</v>
      </c>
      <c r="J31" s="157">
        <v>404809</v>
      </c>
      <c r="K31" s="156">
        <v>0.79016699999999995</v>
      </c>
      <c r="L31" s="155">
        <v>4.2</v>
      </c>
      <c r="M31" s="153">
        <v>292</v>
      </c>
      <c r="N31" s="155">
        <v>5.3</v>
      </c>
      <c r="O31" s="155">
        <v>-0.01</v>
      </c>
      <c r="P31" s="153" t="s">
        <v>6972</v>
      </c>
      <c r="Q31" s="153" t="s">
        <v>292</v>
      </c>
      <c r="R31" s="153" t="s">
        <v>6890</v>
      </c>
      <c r="S31" s="153" t="s">
        <v>259</v>
      </c>
      <c r="T31" s="153" t="s">
        <v>6907</v>
      </c>
      <c r="U31" s="153" t="s">
        <v>6891</v>
      </c>
      <c r="V31" s="153" t="s">
        <v>7204</v>
      </c>
    </row>
    <row r="32" spans="1:22" x14ac:dyDescent="0.2">
      <c r="A32" t="s">
        <v>7009</v>
      </c>
      <c r="B32" t="str">
        <f>_xll.BDP(A32&amp;" Corp",$B$1)</f>
        <v>DISH</v>
      </c>
      <c r="C32" t="s">
        <v>1812</v>
      </c>
      <c r="D32" s="156">
        <v>7.875</v>
      </c>
      <c r="E32" s="154">
        <v>43709</v>
      </c>
      <c r="F32" s="155">
        <v>6.34</v>
      </c>
      <c r="G32" s="153" t="s">
        <v>47</v>
      </c>
      <c r="H32" s="153" t="s">
        <v>38</v>
      </c>
      <c r="I32" s="156">
        <v>114</v>
      </c>
      <c r="J32" s="157">
        <v>345938</v>
      </c>
      <c r="K32" s="156">
        <v>0.67525299999999999</v>
      </c>
      <c r="L32" s="155">
        <v>5.25</v>
      </c>
      <c r="M32" s="153">
        <v>452</v>
      </c>
      <c r="N32" s="155">
        <v>5.01</v>
      </c>
      <c r="O32" s="155">
        <v>0.32</v>
      </c>
      <c r="P32" s="153" t="s">
        <v>6987</v>
      </c>
      <c r="Q32" s="153" t="s">
        <v>769</v>
      </c>
      <c r="R32" s="153" t="s">
        <v>6890</v>
      </c>
      <c r="S32" s="153" t="s">
        <v>259</v>
      </c>
      <c r="T32" s="153" t="s">
        <v>6907</v>
      </c>
      <c r="U32" s="153" t="s">
        <v>6891</v>
      </c>
      <c r="V32" s="153" t="s">
        <v>7204</v>
      </c>
    </row>
    <row r="33" spans="1:22" x14ac:dyDescent="0.2">
      <c r="A33" t="s">
        <v>6864</v>
      </c>
      <c r="B33" t="str">
        <f>_xll.BDP(A33&amp;" Corp",$B$1)</f>
        <v>DVA</v>
      </c>
      <c r="C33" t="s">
        <v>1865</v>
      </c>
      <c r="D33" s="156">
        <v>5.75</v>
      </c>
      <c r="E33" s="154">
        <v>44788</v>
      </c>
      <c r="F33" s="155">
        <v>9.2899999999999991</v>
      </c>
      <c r="G33" s="153" t="s">
        <v>49</v>
      </c>
      <c r="H33" s="153" t="s">
        <v>41</v>
      </c>
      <c r="I33" s="156">
        <v>106.75</v>
      </c>
      <c r="J33" s="157">
        <v>280706</v>
      </c>
      <c r="K33" s="156">
        <v>0.54792399999999997</v>
      </c>
      <c r="L33" s="155">
        <v>4.84</v>
      </c>
      <c r="M33" s="153">
        <v>340</v>
      </c>
      <c r="N33" s="155">
        <v>7.15</v>
      </c>
      <c r="O33" s="155">
        <v>0.14000000000000001</v>
      </c>
      <c r="P33" s="153" t="s">
        <v>6928</v>
      </c>
      <c r="Q33" s="153" t="s">
        <v>353</v>
      </c>
      <c r="R33" s="153" t="s">
        <v>6890</v>
      </c>
      <c r="S33" s="153" t="s">
        <v>259</v>
      </c>
      <c r="T33" s="153" t="s">
        <v>6907</v>
      </c>
      <c r="U33" s="153" t="s">
        <v>6891</v>
      </c>
      <c r="V33" s="153" t="s">
        <v>7204</v>
      </c>
    </row>
    <row r="34" spans="1:22" x14ac:dyDescent="0.2">
      <c r="A34" t="s">
        <v>5380</v>
      </c>
      <c r="B34" t="str">
        <f>_xll.BDP(A34&amp;" Corp",$B$1)</f>
        <v>EPENEG</v>
      </c>
      <c r="C34" t="s">
        <v>7017</v>
      </c>
      <c r="D34" s="156">
        <v>9.375</v>
      </c>
      <c r="E34" s="154">
        <v>43952</v>
      </c>
      <c r="F34" s="155">
        <v>7</v>
      </c>
      <c r="G34" s="153" t="s">
        <v>49</v>
      </c>
      <c r="H34" s="153" t="s">
        <v>41</v>
      </c>
      <c r="I34" s="156">
        <v>116.5</v>
      </c>
      <c r="J34" s="157">
        <v>351444</v>
      </c>
      <c r="K34" s="156">
        <v>0.68600099999999997</v>
      </c>
      <c r="L34" s="155">
        <v>4.91</v>
      </c>
      <c r="M34" s="153">
        <v>472</v>
      </c>
      <c r="N34" s="155">
        <v>2.6</v>
      </c>
      <c r="O34" s="155">
        <v>-0.54</v>
      </c>
      <c r="P34" s="153" t="s">
        <v>6910</v>
      </c>
      <c r="Q34" s="153" t="s">
        <v>6964</v>
      </c>
      <c r="R34" s="153" t="s">
        <v>6890</v>
      </c>
      <c r="S34" s="153" t="s">
        <v>259</v>
      </c>
      <c r="T34" s="153" t="s">
        <v>6907</v>
      </c>
      <c r="U34" s="153" t="s">
        <v>6891</v>
      </c>
      <c r="V34" s="153" t="s">
        <v>7204</v>
      </c>
    </row>
    <row r="35" spans="1:22" x14ac:dyDescent="0.2">
      <c r="A35" t="s">
        <v>122</v>
      </c>
      <c r="B35" t="str">
        <f>_xll.BDP(A35&amp;" Corp",$B$1)</f>
        <v>ETE</v>
      </c>
      <c r="C35" t="s">
        <v>7018</v>
      </c>
      <c r="D35" s="156">
        <v>7.5</v>
      </c>
      <c r="E35" s="154">
        <v>44119</v>
      </c>
      <c r="F35" s="155">
        <v>7.46</v>
      </c>
      <c r="G35" s="153" t="s">
        <v>46</v>
      </c>
      <c r="H35" s="153" t="s">
        <v>38</v>
      </c>
      <c r="I35" s="156">
        <v>117</v>
      </c>
      <c r="J35" s="157">
        <v>510400</v>
      </c>
      <c r="K35" s="156">
        <v>0.99627500000000002</v>
      </c>
      <c r="L35" s="155">
        <v>4.76</v>
      </c>
      <c r="M35" s="153">
        <v>371</v>
      </c>
      <c r="N35" s="155">
        <v>5.83</v>
      </c>
      <c r="O35" s="155">
        <v>0.43</v>
      </c>
      <c r="P35" s="153" t="s">
        <v>6910</v>
      </c>
      <c r="Q35" s="153" t="s">
        <v>697</v>
      </c>
      <c r="R35" s="153" t="s">
        <v>6890</v>
      </c>
      <c r="S35" s="153" t="s">
        <v>259</v>
      </c>
      <c r="T35" s="153" t="s">
        <v>6907</v>
      </c>
      <c r="U35" s="153" t="s">
        <v>6891</v>
      </c>
      <c r="V35" s="153" t="s">
        <v>7204</v>
      </c>
    </row>
    <row r="36" spans="1:22" x14ac:dyDescent="0.2">
      <c r="A36" t="s">
        <v>7019</v>
      </c>
      <c r="B36" t="str">
        <f>_xll.BDP(A36&amp;" Corp",$B$1)</f>
        <v>F</v>
      </c>
      <c r="C36" t="s">
        <v>7020</v>
      </c>
      <c r="D36" s="156">
        <v>6.375</v>
      </c>
      <c r="E36" s="154">
        <v>47150</v>
      </c>
      <c r="F36" s="155">
        <v>15.75</v>
      </c>
      <c r="G36" s="153" t="s">
        <v>45</v>
      </c>
      <c r="H36" s="153" t="s">
        <v>5410</v>
      </c>
      <c r="I36" s="156">
        <v>117.37779999999999</v>
      </c>
      <c r="J36" s="157">
        <v>535372</v>
      </c>
      <c r="K36" s="156">
        <v>1.0450189999999999</v>
      </c>
      <c r="L36" s="155">
        <v>4.79</v>
      </c>
      <c r="M36" s="153">
        <v>269</v>
      </c>
      <c r="N36" s="155">
        <v>10.25</v>
      </c>
      <c r="O36" s="155">
        <v>1.47</v>
      </c>
      <c r="P36" s="153" t="s">
        <v>6996</v>
      </c>
      <c r="Q36" s="153" t="s">
        <v>1289</v>
      </c>
      <c r="R36" s="153" t="s">
        <v>6890</v>
      </c>
      <c r="S36" s="153" t="s">
        <v>259</v>
      </c>
      <c r="T36" s="153" t="s">
        <v>6907</v>
      </c>
      <c r="U36" s="153" t="s">
        <v>6891</v>
      </c>
      <c r="V36" s="153" t="s">
        <v>7204</v>
      </c>
    </row>
    <row r="37" spans="1:22" x14ac:dyDescent="0.2">
      <c r="A37" t="s">
        <v>7021</v>
      </c>
      <c r="B37" t="str">
        <f>_xll.BDP(A37&amp;" Corp",$B$1)</f>
        <v>FDC</v>
      </c>
      <c r="C37" t="s">
        <v>7022</v>
      </c>
      <c r="D37" s="156">
        <v>7.375</v>
      </c>
      <c r="E37" s="154">
        <v>43631</v>
      </c>
      <c r="F37" s="155">
        <v>6.13</v>
      </c>
      <c r="G37" s="153" t="s">
        <v>48</v>
      </c>
      <c r="H37" s="153" t="s">
        <v>40</v>
      </c>
      <c r="I37" s="156">
        <v>108</v>
      </c>
      <c r="J37" s="157">
        <v>581627</v>
      </c>
      <c r="K37" s="156">
        <v>1.1353070000000001</v>
      </c>
      <c r="L37" s="155">
        <v>5.13</v>
      </c>
      <c r="M37" s="153">
        <v>471</v>
      </c>
      <c r="N37" s="155">
        <v>3.2</v>
      </c>
      <c r="O37" s="155">
        <v>-0.8</v>
      </c>
      <c r="P37" s="153" t="s">
        <v>7000</v>
      </c>
      <c r="Q37" s="153" t="s">
        <v>552</v>
      </c>
      <c r="R37" s="153" t="s">
        <v>6890</v>
      </c>
      <c r="S37" s="153" t="s">
        <v>259</v>
      </c>
      <c r="T37" s="153" t="s">
        <v>6903</v>
      </c>
      <c r="U37" s="153" t="s">
        <v>2040</v>
      </c>
      <c r="V37" s="153" t="s">
        <v>7204</v>
      </c>
    </row>
    <row r="38" spans="1:22" x14ac:dyDescent="0.2">
      <c r="A38" t="s">
        <v>6835</v>
      </c>
      <c r="B38" t="str">
        <f>_xll.BDP(A38&amp;" Corp",$B$1)</f>
        <v>FDC</v>
      </c>
      <c r="C38" t="s">
        <v>2103</v>
      </c>
      <c r="D38" s="156">
        <v>10.625</v>
      </c>
      <c r="E38" s="154">
        <v>44362</v>
      </c>
      <c r="F38" s="155">
        <v>8.1300000000000008</v>
      </c>
      <c r="G38" s="153" t="s">
        <v>50</v>
      </c>
      <c r="H38" s="153" t="s">
        <v>6931</v>
      </c>
      <c r="I38" s="156">
        <v>102.875</v>
      </c>
      <c r="J38" s="157">
        <v>206990</v>
      </c>
      <c r="K38" s="156">
        <v>0.40403299999999998</v>
      </c>
      <c r="L38" s="155">
        <v>10.039999999999999</v>
      </c>
      <c r="M38" s="153">
        <v>901</v>
      </c>
      <c r="N38" s="155">
        <v>5.4</v>
      </c>
      <c r="O38" s="155">
        <v>7.0000000000000007E-2</v>
      </c>
      <c r="P38" s="153" t="s">
        <v>7000</v>
      </c>
      <c r="Q38" s="153" t="s">
        <v>552</v>
      </c>
      <c r="R38" s="153" t="s">
        <v>6890</v>
      </c>
      <c r="S38" s="153" t="s">
        <v>259</v>
      </c>
      <c r="T38" s="153" t="s">
        <v>6903</v>
      </c>
      <c r="U38" s="153" t="s">
        <v>6904</v>
      </c>
      <c r="V38" s="153" t="s">
        <v>7204</v>
      </c>
    </row>
    <row r="39" spans="1:22" x14ac:dyDescent="0.2">
      <c r="A39" t="s">
        <v>5371</v>
      </c>
      <c r="B39" t="str">
        <f>_xll.BDP(A39&amp;" Corp",$B$1)</f>
        <v>FLI</v>
      </c>
      <c r="C39" t="s">
        <v>7026</v>
      </c>
      <c r="D39" s="156">
        <v>9.25</v>
      </c>
      <c r="E39" s="154">
        <v>44119</v>
      </c>
      <c r="F39" s="155">
        <v>7.46</v>
      </c>
      <c r="G39" s="153" t="s">
        <v>48</v>
      </c>
      <c r="H39" s="153" t="s">
        <v>41</v>
      </c>
      <c r="I39" s="156">
        <v>106.875</v>
      </c>
      <c r="J39" s="157">
        <v>337951</v>
      </c>
      <c r="K39" s="156">
        <v>0.65966400000000003</v>
      </c>
      <c r="L39" s="155">
        <v>7.74</v>
      </c>
      <c r="M39" s="153">
        <v>686</v>
      </c>
      <c r="N39" s="155">
        <v>4.9000000000000004</v>
      </c>
      <c r="O39" s="155">
        <v>-0.18</v>
      </c>
      <c r="P39" s="153" t="s">
        <v>6910</v>
      </c>
      <c r="Q39" s="153" t="s">
        <v>650</v>
      </c>
      <c r="R39" s="153" t="s">
        <v>7027</v>
      </c>
      <c r="S39" s="153" t="s">
        <v>259</v>
      </c>
      <c r="T39" s="153" t="s">
        <v>6907</v>
      </c>
      <c r="U39" s="153" t="s">
        <v>6891</v>
      </c>
      <c r="V39" s="153" t="s">
        <v>7204</v>
      </c>
    </row>
    <row r="40" spans="1:22" x14ac:dyDescent="0.2">
      <c r="A40" t="s">
        <v>7028</v>
      </c>
      <c r="B40" t="str">
        <f>_xll.BDP(A40&amp;" Corp",$B$1)</f>
        <v>FMEGR</v>
      </c>
      <c r="C40" t="s">
        <v>7029</v>
      </c>
      <c r="D40" s="156">
        <v>6.5</v>
      </c>
      <c r="E40" s="154">
        <v>43358</v>
      </c>
      <c r="F40" s="155">
        <v>5.38</v>
      </c>
      <c r="G40" s="153" t="s">
        <v>45</v>
      </c>
      <c r="H40" s="153" t="s">
        <v>38</v>
      </c>
      <c r="I40" s="156">
        <v>115.5</v>
      </c>
      <c r="J40" s="157">
        <v>331542</v>
      </c>
      <c r="K40" s="156">
        <v>0.64715400000000001</v>
      </c>
      <c r="L40" s="155">
        <v>3.33</v>
      </c>
      <c r="M40" s="153">
        <v>263</v>
      </c>
      <c r="N40" s="155">
        <v>4.58</v>
      </c>
      <c r="O40" s="155">
        <v>0.26</v>
      </c>
      <c r="P40" s="153" t="s">
        <v>6928</v>
      </c>
      <c r="Q40" s="153" t="s">
        <v>336</v>
      </c>
      <c r="R40" s="153" t="s">
        <v>7030</v>
      </c>
      <c r="S40" s="153" t="s">
        <v>259</v>
      </c>
      <c r="T40" s="153" t="s">
        <v>6903</v>
      </c>
      <c r="U40" s="153" t="s">
        <v>2040</v>
      </c>
      <c r="V40" s="153" t="s">
        <v>7204</v>
      </c>
    </row>
    <row r="41" spans="1:22" x14ac:dyDescent="0.2">
      <c r="A41" t="s">
        <v>129</v>
      </c>
      <c r="B41" t="str">
        <f>_xll.BDP(A41&amp;" Corp",$B$1)</f>
        <v>FMGAU</v>
      </c>
      <c r="C41" t="s">
        <v>7031</v>
      </c>
      <c r="D41" s="156">
        <v>6.875</v>
      </c>
      <c r="E41" s="154">
        <v>43132</v>
      </c>
      <c r="F41" s="155">
        <v>4.75</v>
      </c>
      <c r="G41" s="153" t="s">
        <v>48</v>
      </c>
      <c r="H41" s="153" t="s">
        <v>40</v>
      </c>
      <c r="I41" s="156">
        <v>106</v>
      </c>
      <c r="J41" s="157">
        <v>285455</v>
      </c>
      <c r="K41" s="156">
        <v>0.55719300000000005</v>
      </c>
      <c r="L41" s="155">
        <v>5.16</v>
      </c>
      <c r="M41" s="153">
        <v>493</v>
      </c>
      <c r="N41" s="155">
        <v>3.2</v>
      </c>
      <c r="O41" s="155">
        <v>-0.12</v>
      </c>
      <c r="P41" s="153" t="s">
        <v>6906</v>
      </c>
      <c r="Q41" s="153" t="s">
        <v>322</v>
      </c>
      <c r="R41" s="153" t="s">
        <v>7032</v>
      </c>
      <c r="S41" s="153" t="s">
        <v>259</v>
      </c>
      <c r="T41" s="153" t="s">
        <v>6903</v>
      </c>
      <c r="U41" s="153" t="s">
        <v>2040</v>
      </c>
      <c r="V41" s="153" t="s">
        <v>7204</v>
      </c>
    </row>
    <row r="42" spans="1:22" x14ac:dyDescent="0.2">
      <c r="A42" t="s">
        <v>131</v>
      </c>
      <c r="B42" t="str">
        <f>_xll.BDP(A42&amp;" Corp",$B$1)</f>
        <v>FSL</v>
      </c>
      <c r="C42" t="s">
        <v>7046</v>
      </c>
      <c r="D42" s="156">
        <v>9.25</v>
      </c>
      <c r="E42" s="154">
        <v>43205</v>
      </c>
      <c r="F42" s="155">
        <v>4.96</v>
      </c>
      <c r="G42" s="153" t="s">
        <v>49</v>
      </c>
      <c r="H42" s="153" t="s">
        <v>40</v>
      </c>
      <c r="I42" s="156">
        <v>109.75</v>
      </c>
      <c r="J42" s="157">
        <v>358024</v>
      </c>
      <c r="K42" s="156">
        <v>0.69884400000000002</v>
      </c>
      <c r="L42" s="155">
        <v>3.69</v>
      </c>
      <c r="M42" s="153">
        <v>383</v>
      </c>
      <c r="N42" s="155">
        <v>0.9</v>
      </c>
      <c r="O42" s="155">
        <v>-0.18</v>
      </c>
      <c r="P42" s="153" t="s">
        <v>7000</v>
      </c>
      <c r="Q42" s="153" t="s">
        <v>604</v>
      </c>
      <c r="R42" s="153" t="s">
        <v>6890</v>
      </c>
      <c r="S42" s="153" t="s">
        <v>259</v>
      </c>
      <c r="T42" s="153" t="s">
        <v>6903</v>
      </c>
      <c r="U42" s="153" t="s">
        <v>2040</v>
      </c>
      <c r="V42" s="153" t="s">
        <v>7204</v>
      </c>
    </row>
    <row r="43" spans="1:22" x14ac:dyDescent="0.2">
      <c r="A43" t="s">
        <v>5373</v>
      </c>
      <c r="B43" t="str">
        <f>_xll.BDP(A43&amp;" Corp",$B$1)</f>
        <v>GE</v>
      </c>
      <c r="C43" t="s">
        <v>7053</v>
      </c>
      <c r="D43" s="156">
        <v>5.5</v>
      </c>
      <c r="E43" s="154">
        <v>24730</v>
      </c>
      <c r="F43" s="155">
        <v>54.38</v>
      </c>
      <c r="G43" s="153" t="s">
        <v>7054</v>
      </c>
      <c r="H43" s="153" t="s">
        <v>7055</v>
      </c>
      <c r="I43" s="156">
        <v>136.90389999999999</v>
      </c>
      <c r="J43" s="157">
        <v>707023</v>
      </c>
      <c r="K43" s="156">
        <v>1.3800730000000001</v>
      </c>
      <c r="L43" s="155">
        <v>4.4000000000000004</v>
      </c>
      <c r="M43" s="153">
        <v>433</v>
      </c>
      <c r="N43" s="155">
        <v>3.7</v>
      </c>
      <c r="O43" s="155">
        <v>0.19</v>
      </c>
      <c r="P43" s="153" t="s">
        <v>6932</v>
      </c>
      <c r="Q43" s="153" t="s">
        <v>309</v>
      </c>
      <c r="R43" s="153" t="s">
        <v>6890</v>
      </c>
      <c r="S43" s="153" t="s">
        <v>1</v>
      </c>
      <c r="T43" s="153" t="s">
        <v>6915</v>
      </c>
      <c r="U43" s="153" t="s">
        <v>6891</v>
      </c>
      <c r="V43" s="153" t="s">
        <v>7204</v>
      </c>
    </row>
    <row r="44" spans="1:22" x14ac:dyDescent="0.2">
      <c r="A44" t="s">
        <v>136</v>
      </c>
      <c r="B44" t="str">
        <f>_xll.BDP(A44&amp;" Corp",$B$1)</f>
        <v>GT</v>
      </c>
      <c r="C44" t="s">
        <v>7056</v>
      </c>
      <c r="D44" s="156">
        <v>8.25</v>
      </c>
      <c r="E44" s="154">
        <v>44058</v>
      </c>
      <c r="F44" s="155">
        <v>7.29</v>
      </c>
      <c r="G44" s="153" t="s">
        <v>48</v>
      </c>
      <c r="H44" s="153" t="s">
        <v>40</v>
      </c>
      <c r="I44" s="156">
        <v>111.75</v>
      </c>
      <c r="J44" s="157">
        <v>312102</v>
      </c>
      <c r="K44" s="156">
        <v>0.60920799999999997</v>
      </c>
      <c r="L44" s="155">
        <v>4.51</v>
      </c>
      <c r="M44" s="153">
        <v>444</v>
      </c>
      <c r="N44" s="155">
        <v>2</v>
      </c>
      <c r="O44" s="155">
        <v>-1.03</v>
      </c>
      <c r="P44" s="153" t="s">
        <v>6996</v>
      </c>
      <c r="Q44" s="153" t="s">
        <v>344</v>
      </c>
      <c r="R44" s="153" t="s">
        <v>6890</v>
      </c>
      <c r="S44" s="153" t="s">
        <v>259</v>
      </c>
      <c r="T44" s="153" t="s">
        <v>6907</v>
      </c>
      <c r="U44" s="153" t="s">
        <v>6891</v>
      </c>
      <c r="V44" s="153" t="s">
        <v>7204</v>
      </c>
    </row>
    <row r="45" spans="1:22" x14ac:dyDescent="0.2">
      <c r="A45" t="s">
        <v>5393</v>
      </c>
      <c r="B45" t="str">
        <f>_xll.BDP(A45&amp;" Corp",$B$1)</f>
        <v>HCA</v>
      </c>
      <c r="C45" t="s">
        <v>7059</v>
      </c>
      <c r="D45" s="156">
        <v>7.75</v>
      </c>
      <c r="E45" s="154">
        <v>44331</v>
      </c>
      <c r="F45" s="155">
        <v>8.0399999999999991</v>
      </c>
      <c r="G45" s="153" t="s">
        <v>50</v>
      </c>
      <c r="H45" s="153" t="s">
        <v>42</v>
      </c>
      <c r="I45" s="156">
        <v>113.125</v>
      </c>
      <c r="J45" s="157">
        <v>478464</v>
      </c>
      <c r="K45" s="156">
        <v>0.93393800000000005</v>
      </c>
      <c r="L45" s="155">
        <v>4.08</v>
      </c>
      <c r="M45" s="153">
        <v>349</v>
      </c>
      <c r="N45" s="155">
        <v>2.2999999999999998</v>
      </c>
      <c r="O45" s="155">
        <v>-0.93</v>
      </c>
      <c r="P45" s="153" t="s">
        <v>6928</v>
      </c>
      <c r="Q45" s="153" t="s">
        <v>353</v>
      </c>
      <c r="R45" s="153" t="s">
        <v>6890</v>
      </c>
      <c r="S45" s="153" t="s">
        <v>259</v>
      </c>
      <c r="T45" s="153" t="s">
        <v>6907</v>
      </c>
      <c r="U45" s="153" t="s">
        <v>6891</v>
      </c>
      <c r="V45" s="153" t="s">
        <v>7204</v>
      </c>
    </row>
    <row r="46" spans="1:22" x14ac:dyDescent="0.2">
      <c r="A46" t="s">
        <v>7060</v>
      </c>
      <c r="B46" t="str">
        <f>_xll.BDP(A46&amp;" Corp",$B$1)</f>
        <v>HILCRP</v>
      </c>
      <c r="C46" t="s">
        <v>7061</v>
      </c>
      <c r="D46" s="156">
        <v>7.625</v>
      </c>
      <c r="E46" s="154">
        <v>44301</v>
      </c>
      <c r="F46" s="155">
        <v>7.96</v>
      </c>
      <c r="G46" s="153" t="s">
        <v>47</v>
      </c>
      <c r="H46" s="153" t="s">
        <v>39</v>
      </c>
      <c r="I46" s="156">
        <v>110.75</v>
      </c>
      <c r="J46" s="157">
        <v>461019</v>
      </c>
      <c r="K46" s="156">
        <v>0.89988599999999996</v>
      </c>
      <c r="L46" s="155">
        <v>4.54</v>
      </c>
      <c r="M46" s="153">
        <v>392</v>
      </c>
      <c r="N46" s="155">
        <v>2.5</v>
      </c>
      <c r="O46" s="155">
        <v>-1.05</v>
      </c>
      <c r="P46" s="153" t="s">
        <v>6910</v>
      </c>
      <c r="Q46" s="153" t="s">
        <v>6964</v>
      </c>
      <c r="R46" s="153" t="s">
        <v>6890</v>
      </c>
      <c r="S46" s="153" t="s">
        <v>259</v>
      </c>
      <c r="T46" s="153" t="s">
        <v>6903</v>
      </c>
      <c r="U46" s="153" t="s">
        <v>2040</v>
      </c>
      <c r="V46" s="153" t="s">
        <v>7204</v>
      </c>
    </row>
    <row r="47" spans="1:22" x14ac:dyDescent="0.2">
      <c r="A47" t="s">
        <v>7066</v>
      </c>
      <c r="B47" t="str">
        <f>_xll.BDP(A47&amp;" Corp",$B$1)</f>
        <v>HOLX</v>
      </c>
      <c r="C47" t="s">
        <v>7067</v>
      </c>
      <c r="D47" s="156">
        <v>6.25</v>
      </c>
      <c r="E47" s="154">
        <v>44044</v>
      </c>
      <c r="F47" s="155">
        <v>7.25</v>
      </c>
      <c r="G47" s="153" t="s">
        <v>46</v>
      </c>
      <c r="H47" s="153" t="s">
        <v>41</v>
      </c>
      <c r="I47" s="156">
        <v>107.75</v>
      </c>
      <c r="J47" s="157">
        <v>289678</v>
      </c>
      <c r="K47" s="156">
        <v>0.56543699999999997</v>
      </c>
      <c r="L47" s="155">
        <v>3.84</v>
      </c>
      <c r="M47" s="153">
        <v>345</v>
      </c>
      <c r="N47" s="155">
        <v>2.7</v>
      </c>
      <c r="O47" s="155">
        <v>-1.07</v>
      </c>
      <c r="P47" s="153" t="s">
        <v>6928</v>
      </c>
      <c r="Q47" s="153" t="s">
        <v>336</v>
      </c>
      <c r="R47" s="153" t="s">
        <v>6890</v>
      </c>
      <c r="S47" s="153" t="s">
        <v>259</v>
      </c>
      <c r="T47" s="153" t="s">
        <v>6907</v>
      </c>
      <c r="U47" s="153" t="s">
        <v>6891</v>
      </c>
      <c r="V47" s="153" t="s">
        <v>7204</v>
      </c>
    </row>
    <row r="48" spans="1:22" x14ac:dyDescent="0.2">
      <c r="A48" t="s">
        <v>149</v>
      </c>
      <c r="B48" t="str">
        <f>_xll.BDP(A48&amp;" Corp",$B$1)</f>
        <v>HTZ</v>
      </c>
      <c r="C48" t="s">
        <v>7076</v>
      </c>
      <c r="D48" s="156">
        <v>7.375</v>
      </c>
      <c r="E48" s="154">
        <v>44211</v>
      </c>
      <c r="F48" s="155">
        <v>7.71</v>
      </c>
      <c r="G48" s="153" t="s">
        <v>49</v>
      </c>
      <c r="H48" s="153" t="s">
        <v>41</v>
      </c>
      <c r="I48" s="156">
        <v>113</v>
      </c>
      <c r="J48" s="157">
        <v>477962</v>
      </c>
      <c r="K48" s="156">
        <v>0.93295799999999995</v>
      </c>
      <c r="L48" s="155">
        <v>3.5</v>
      </c>
      <c r="M48" s="153">
        <v>333</v>
      </c>
      <c r="N48" s="155">
        <v>2.4</v>
      </c>
      <c r="O48" s="155">
        <v>-0.85</v>
      </c>
      <c r="P48" s="153" t="s">
        <v>6972</v>
      </c>
      <c r="Q48" s="153" t="s">
        <v>303</v>
      </c>
      <c r="R48" s="153" t="s">
        <v>6890</v>
      </c>
      <c r="S48" s="153" t="s">
        <v>259</v>
      </c>
      <c r="T48" s="153" t="s">
        <v>6907</v>
      </c>
      <c r="U48" s="153" t="s">
        <v>6891</v>
      </c>
      <c r="V48" s="153" t="s">
        <v>7204</v>
      </c>
    </row>
    <row r="49" spans="1:22" x14ac:dyDescent="0.2">
      <c r="A49" t="s">
        <v>153</v>
      </c>
      <c r="B49" t="str">
        <f>_xll.BDP(A49&amp;" Corp",$B$1)</f>
        <v>HXN</v>
      </c>
      <c r="C49" t="s">
        <v>7077</v>
      </c>
      <c r="D49" s="156">
        <v>8.875</v>
      </c>
      <c r="E49" s="154">
        <v>43132</v>
      </c>
      <c r="F49" s="155">
        <v>4.75</v>
      </c>
      <c r="G49" s="153" t="s">
        <v>6930</v>
      </c>
      <c r="H49" s="153" t="s">
        <v>42</v>
      </c>
      <c r="I49" s="156">
        <v>106</v>
      </c>
      <c r="J49" s="157">
        <v>227259</v>
      </c>
      <c r="K49" s="156">
        <v>0.44359900000000002</v>
      </c>
      <c r="L49" s="155">
        <v>6.39</v>
      </c>
      <c r="M49" s="153">
        <v>655</v>
      </c>
      <c r="N49" s="155">
        <v>0.7</v>
      </c>
      <c r="O49" s="155">
        <v>-2.98</v>
      </c>
      <c r="P49" s="153" t="s">
        <v>6906</v>
      </c>
      <c r="Q49" s="153" t="s">
        <v>431</v>
      </c>
      <c r="R49" s="153" t="s">
        <v>6890</v>
      </c>
      <c r="S49" s="153" t="s">
        <v>259</v>
      </c>
      <c r="T49" s="153" t="s">
        <v>6907</v>
      </c>
      <c r="U49" s="153" t="s">
        <v>6891</v>
      </c>
      <c r="V49" s="153" t="s">
        <v>7204</v>
      </c>
    </row>
    <row r="50" spans="1:22" x14ac:dyDescent="0.2">
      <c r="A50" t="s">
        <v>7083</v>
      </c>
      <c r="B50" t="str">
        <f>_xll.BDP(A50&amp;" Corp",$B$1)</f>
        <v>INTEL</v>
      </c>
      <c r="C50" t="s">
        <v>7084</v>
      </c>
      <c r="D50" s="156">
        <v>11.25</v>
      </c>
      <c r="E50" s="154">
        <v>42770</v>
      </c>
      <c r="F50" s="155">
        <v>3.76</v>
      </c>
      <c r="G50" s="153" t="s">
        <v>6930</v>
      </c>
      <c r="H50" s="153" t="s">
        <v>6971</v>
      </c>
      <c r="I50" s="156">
        <v>106.5</v>
      </c>
      <c r="J50" s="157">
        <v>211218</v>
      </c>
      <c r="K50" s="156">
        <v>0.41228599999999999</v>
      </c>
      <c r="L50" s="155">
        <v>0.5</v>
      </c>
      <c r="M50" s="153">
        <v>150</v>
      </c>
      <c r="N50" s="155">
        <v>0.1</v>
      </c>
      <c r="O50" s="155">
        <v>0</v>
      </c>
      <c r="P50" s="153" t="s">
        <v>6921</v>
      </c>
      <c r="Q50" s="153" t="s">
        <v>7082</v>
      </c>
      <c r="R50" s="153" t="s">
        <v>6914</v>
      </c>
      <c r="S50" s="153" t="s">
        <v>259</v>
      </c>
      <c r="T50" s="153" t="s">
        <v>6907</v>
      </c>
      <c r="U50" s="153" t="s">
        <v>6891</v>
      </c>
      <c r="V50" s="153" t="s">
        <v>7204</v>
      </c>
    </row>
    <row r="51" spans="1:22" x14ac:dyDescent="0.2">
      <c r="A51" t="s">
        <v>7080</v>
      </c>
      <c r="B51" t="str">
        <f>_xll.BDP(A51&amp;" Corp",$B$1)</f>
        <v>INTEL</v>
      </c>
      <c r="C51" t="s">
        <v>7081</v>
      </c>
      <c r="D51" s="156">
        <v>7.75</v>
      </c>
      <c r="E51" s="154">
        <v>44348</v>
      </c>
      <c r="F51" s="155">
        <v>8.09</v>
      </c>
      <c r="G51" s="153" t="s">
        <v>6930</v>
      </c>
      <c r="H51" s="153" t="s">
        <v>6971</v>
      </c>
      <c r="I51" s="156">
        <v>105</v>
      </c>
      <c r="J51" s="157">
        <v>153062</v>
      </c>
      <c r="K51" s="156">
        <v>0.29876900000000001</v>
      </c>
      <c r="L51" s="155">
        <v>6.83</v>
      </c>
      <c r="M51" s="153">
        <v>591</v>
      </c>
      <c r="N51" s="155">
        <v>5.9</v>
      </c>
      <c r="O51" s="155">
        <v>-0.18</v>
      </c>
      <c r="P51" s="153" t="s">
        <v>6921</v>
      </c>
      <c r="Q51" s="153" t="s">
        <v>7082</v>
      </c>
      <c r="R51" s="153" t="s">
        <v>6914</v>
      </c>
      <c r="S51" s="153" t="s">
        <v>259</v>
      </c>
      <c r="T51" s="153" t="s">
        <v>6903</v>
      </c>
      <c r="U51" s="153" t="s">
        <v>6904</v>
      </c>
      <c r="V51" s="153" t="s">
        <v>7204</v>
      </c>
    </row>
    <row r="52" spans="1:22" x14ac:dyDescent="0.2">
      <c r="A52" t="s">
        <v>6849</v>
      </c>
      <c r="B52" t="str">
        <f>_xll.BDP(A52&amp;" Corp",$B$1)</f>
        <v>INTEL</v>
      </c>
      <c r="C52" t="s">
        <v>7081</v>
      </c>
      <c r="D52" s="156">
        <v>8.125</v>
      </c>
      <c r="E52" s="154">
        <v>45078</v>
      </c>
      <c r="F52" s="155">
        <v>10.09</v>
      </c>
      <c r="G52" s="153" t="s">
        <v>6930</v>
      </c>
      <c r="H52" s="153" t="s">
        <v>6971</v>
      </c>
      <c r="I52" s="156">
        <v>106</v>
      </c>
      <c r="J52" s="157">
        <v>111916</v>
      </c>
      <c r="K52" s="156">
        <v>0.21845500000000001</v>
      </c>
      <c r="L52" s="155">
        <v>7.21</v>
      </c>
      <c r="M52" s="153">
        <v>590</v>
      </c>
      <c r="N52" s="155">
        <v>6.9</v>
      </c>
      <c r="O52" s="155">
        <v>0.12</v>
      </c>
      <c r="P52" s="153" t="s">
        <v>6921</v>
      </c>
      <c r="Q52" s="153" t="s">
        <v>7082</v>
      </c>
      <c r="R52" s="153" t="s">
        <v>6914</v>
      </c>
      <c r="S52" s="153" t="s">
        <v>259</v>
      </c>
      <c r="T52" s="153" t="s">
        <v>6903</v>
      </c>
      <c r="U52" s="153" t="s">
        <v>6904</v>
      </c>
      <c r="V52" s="153" t="s">
        <v>7204</v>
      </c>
    </row>
    <row r="53" spans="1:22" x14ac:dyDescent="0.2">
      <c r="A53" t="s">
        <v>6838</v>
      </c>
      <c r="B53" t="str">
        <f>_xll.BDP(A53&amp;" Corp",$B$1)</f>
        <v>IRM</v>
      </c>
      <c r="C53" t="s">
        <v>7085</v>
      </c>
      <c r="D53" s="156">
        <v>5.75</v>
      </c>
      <c r="E53" s="154">
        <v>45519</v>
      </c>
      <c r="F53" s="155">
        <v>11.29</v>
      </c>
      <c r="G53" s="153" t="s">
        <v>48</v>
      </c>
      <c r="H53" s="153" t="s">
        <v>40</v>
      </c>
      <c r="I53" s="156">
        <v>103</v>
      </c>
      <c r="J53" s="157">
        <v>260535</v>
      </c>
      <c r="K53" s="156">
        <v>0.50855099999999998</v>
      </c>
      <c r="L53" s="155">
        <v>5.29</v>
      </c>
      <c r="M53" s="153">
        <v>366</v>
      </c>
      <c r="N53" s="155">
        <v>8.1999999999999993</v>
      </c>
      <c r="O53" s="155">
        <v>0.4</v>
      </c>
      <c r="P53" s="153" t="s">
        <v>6972</v>
      </c>
      <c r="Q53" s="153" t="s">
        <v>303</v>
      </c>
      <c r="R53" s="153" t="s">
        <v>6890</v>
      </c>
      <c r="S53" s="153" t="s">
        <v>259</v>
      </c>
      <c r="T53" s="153" t="s">
        <v>6907</v>
      </c>
      <c r="U53" s="153" t="s">
        <v>6891</v>
      </c>
      <c r="V53" s="153" t="s">
        <v>7204</v>
      </c>
    </row>
    <row r="54" spans="1:22" x14ac:dyDescent="0.2">
      <c r="A54" t="s">
        <v>5383</v>
      </c>
      <c r="B54" t="str">
        <f>_xll.BDP(A54&amp;" Corp",$B$1)</f>
        <v>ISLE</v>
      </c>
      <c r="C54" t="s">
        <v>7086</v>
      </c>
      <c r="D54" s="156">
        <v>8.875</v>
      </c>
      <c r="E54" s="154">
        <v>43997</v>
      </c>
      <c r="F54" s="155">
        <v>7.13</v>
      </c>
      <c r="G54" s="153" t="s">
        <v>6930</v>
      </c>
      <c r="H54" s="153" t="s">
        <v>6931</v>
      </c>
      <c r="I54" s="156">
        <v>110</v>
      </c>
      <c r="J54" s="157">
        <v>368397</v>
      </c>
      <c r="K54" s="156">
        <v>0.71909199999999995</v>
      </c>
      <c r="L54" s="155">
        <v>6.62</v>
      </c>
      <c r="M54" s="153">
        <v>588</v>
      </c>
      <c r="N54" s="155">
        <v>4.3</v>
      </c>
      <c r="O54" s="155">
        <v>-0.13</v>
      </c>
      <c r="P54" s="153" t="s">
        <v>6972</v>
      </c>
      <c r="Q54" s="153" t="s">
        <v>600</v>
      </c>
      <c r="R54" s="153" t="s">
        <v>6890</v>
      </c>
      <c r="S54" s="153" t="s">
        <v>259</v>
      </c>
      <c r="T54" s="153" t="s">
        <v>6907</v>
      </c>
      <c r="U54" s="153" t="s">
        <v>6891</v>
      </c>
      <c r="V54" s="153" t="s">
        <v>7204</v>
      </c>
    </row>
    <row r="55" spans="1:22" x14ac:dyDescent="0.2">
      <c r="A55" t="s">
        <v>7089</v>
      </c>
      <c r="B55" t="str">
        <f>_xll.BDP(A55&amp;" Corp",$B$1)</f>
        <v>KBH</v>
      </c>
      <c r="C55" t="s">
        <v>7090</v>
      </c>
      <c r="D55" s="156">
        <v>7.5</v>
      </c>
      <c r="E55" s="154">
        <v>44819</v>
      </c>
      <c r="F55" s="155">
        <v>9.3800000000000008</v>
      </c>
      <c r="G55" s="153" t="s">
        <v>49</v>
      </c>
      <c r="H55" s="153" t="s">
        <v>41</v>
      </c>
      <c r="I55" s="156">
        <v>113.75</v>
      </c>
      <c r="J55" s="157">
        <v>470304</v>
      </c>
      <c r="K55" s="156">
        <v>0.91800999999999999</v>
      </c>
      <c r="L55" s="155">
        <v>5.59</v>
      </c>
      <c r="M55" s="153">
        <v>426</v>
      </c>
      <c r="N55" s="155">
        <v>6.83</v>
      </c>
      <c r="O55" s="155">
        <v>0.61</v>
      </c>
      <c r="P55" s="153" t="s">
        <v>6972</v>
      </c>
      <c r="Q55" s="153" t="s">
        <v>1069</v>
      </c>
      <c r="R55" s="153" t="s">
        <v>6890</v>
      </c>
      <c r="S55" s="153" t="s">
        <v>259</v>
      </c>
      <c r="T55" s="153" t="s">
        <v>6907</v>
      </c>
      <c r="U55" s="153" t="s">
        <v>6891</v>
      </c>
      <c r="V55" s="153" t="s">
        <v>7204</v>
      </c>
    </row>
    <row r="56" spans="1:22" x14ac:dyDescent="0.2">
      <c r="A56" t="s">
        <v>7091</v>
      </c>
      <c r="B56" t="str">
        <f>_xll.BDP(A56&amp;" Corp",$B$1)</f>
        <v>KCI</v>
      </c>
      <c r="C56" t="s">
        <v>7092</v>
      </c>
      <c r="D56" s="156">
        <v>10.5</v>
      </c>
      <c r="E56" s="154">
        <v>43405</v>
      </c>
      <c r="F56" s="155">
        <v>5.5</v>
      </c>
      <c r="G56" s="153" t="s">
        <v>49</v>
      </c>
      <c r="H56" s="153" t="s">
        <v>42</v>
      </c>
      <c r="I56" s="156">
        <v>112.25</v>
      </c>
      <c r="J56" s="157">
        <v>370125</v>
      </c>
      <c r="K56" s="156">
        <v>0.72246500000000002</v>
      </c>
      <c r="L56" s="155">
        <v>7.03</v>
      </c>
      <c r="M56" s="153">
        <v>711</v>
      </c>
      <c r="N56" s="155">
        <v>3</v>
      </c>
      <c r="O56" s="155">
        <v>-0.26</v>
      </c>
      <c r="P56" s="153" t="s">
        <v>6928</v>
      </c>
      <c r="Q56" s="153" t="s">
        <v>336</v>
      </c>
      <c r="R56" s="153" t="s">
        <v>6890</v>
      </c>
      <c r="S56" s="153" t="s">
        <v>259</v>
      </c>
      <c r="T56" s="153" t="s">
        <v>6891</v>
      </c>
      <c r="U56" s="153" t="s">
        <v>6891</v>
      </c>
      <c r="V56" s="153" t="s">
        <v>7204</v>
      </c>
    </row>
    <row r="57" spans="1:22" x14ac:dyDescent="0.2">
      <c r="A57" t="s">
        <v>5381</v>
      </c>
      <c r="B57" t="str">
        <f>_xll.BDP(A57&amp;" Corp",$B$1)</f>
        <v>LAMR</v>
      </c>
      <c r="C57" t="s">
        <v>7093</v>
      </c>
      <c r="D57" s="156">
        <v>5.875</v>
      </c>
      <c r="E57" s="154">
        <v>44593</v>
      </c>
      <c r="F57" s="155">
        <v>8.75</v>
      </c>
      <c r="G57" s="153" t="s">
        <v>47</v>
      </c>
      <c r="H57" s="153" t="s">
        <v>40</v>
      </c>
      <c r="I57" s="156">
        <v>109.25</v>
      </c>
      <c r="J57" s="157">
        <v>304477</v>
      </c>
      <c r="K57" s="156">
        <v>0.59432300000000005</v>
      </c>
      <c r="L57" s="155">
        <v>3.93</v>
      </c>
      <c r="M57" s="153">
        <v>287</v>
      </c>
      <c r="N57" s="155">
        <v>5.8</v>
      </c>
      <c r="O57" s="155">
        <v>-0.28000000000000003</v>
      </c>
      <c r="P57" s="153" t="s">
        <v>6987</v>
      </c>
      <c r="Q57" s="153" t="s">
        <v>6991</v>
      </c>
      <c r="R57" s="153" t="s">
        <v>6890</v>
      </c>
      <c r="S57" s="153" t="s">
        <v>259</v>
      </c>
      <c r="T57" s="153" t="s">
        <v>6907</v>
      </c>
      <c r="U57" s="153" t="s">
        <v>6891</v>
      </c>
      <c r="V57" s="153" t="s">
        <v>7204</v>
      </c>
    </row>
    <row r="58" spans="1:22" x14ac:dyDescent="0.2">
      <c r="A58" t="s">
        <v>7094</v>
      </c>
      <c r="B58" t="str">
        <f>_xll.BDP(A58&amp;" Corp",$B$1)</f>
        <v>LINE</v>
      </c>
      <c r="C58" t="s">
        <v>7095</v>
      </c>
      <c r="D58" s="156">
        <v>7.75</v>
      </c>
      <c r="E58" s="154">
        <v>44228</v>
      </c>
      <c r="F58" s="155">
        <v>7.75</v>
      </c>
      <c r="G58" s="153" t="s">
        <v>49</v>
      </c>
      <c r="H58" s="153" t="s">
        <v>41</v>
      </c>
      <c r="I58" s="156">
        <v>109.375</v>
      </c>
      <c r="J58" s="157">
        <v>441461</v>
      </c>
      <c r="K58" s="156">
        <v>0.86170999999999998</v>
      </c>
      <c r="L58" s="155">
        <v>5.01</v>
      </c>
      <c r="M58" s="153">
        <v>465</v>
      </c>
      <c r="N58" s="155">
        <v>2.7</v>
      </c>
      <c r="O58" s="155">
        <v>-0.96</v>
      </c>
      <c r="P58" s="153" t="s">
        <v>6910</v>
      </c>
      <c r="Q58" s="153" t="s">
        <v>6964</v>
      </c>
      <c r="R58" s="153" t="s">
        <v>6890</v>
      </c>
      <c r="S58" s="153" t="s">
        <v>259</v>
      </c>
      <c r="T58" s="153" t="s">
        <v>6907</v>
      </c>
      <c r="U58" s="153" t="s">
        <v>6891</v>
      </c>
      <c r="V58" s="153" t="s">
        <v>7204</v>
      </c>
    </row>
    <row r="59" spans="1:22" x14ac:dyDescent="0.2">
      <c r="A59" t="s">
        <v>7103</v>
      </c>
      <c r="B59" t="s">
        <v>5368</v>
      </c>
      <c r="C59" t="s">
        <v>7104</v>
      </c>
      <c r="D59" s="156">
        <v>4.25</v>
      </c>
      <c r="E59" s="154">
        <v>43918</v>
      </c>
      <c r="F59" s="155">
        <v>6.91</v>
      </c>
      <c r="G59" s="153" t="s">
        <v>49</v>
      </c>
      <c r="H59" s="153" t="s">
        <v>40</v>
      </c>
      <c r="I59" s="156">
        <v>100.70829999999999</v>
      </c>
      <c r="J59" s="157">
        <v>252391</v>
      </c>
      <c r="K59" s="156">
        <v>0.49265399999999998</v>
      </c>
      <c r="L59" s="155">
        <v>4.12</v>
      </c>
      <c r="M59" s="153">
        <v>0</v>
      </c>
      <c r="N59" s="155">
        <v>0.25</v>
      </c>
      <c r="O59" s="155">
        <v>0.57999999999999996</v>
      </c>
      <c r="P59" s="153" t="s">
        <v>6940</v>
      </c>
      <c r="Q59" s="153" t="s">
        <v>455</v>
      </c>
      <c r="R59" s="153" t="s">
        <v>6890</v>
      </c>
      <c r="S59" s="153" t="s">
        <v>259</v>
      </c>
      <c r="T59" s="153" t="s">
        <v>6922</v>
      </c>
      <c r="U59" s="153" t="s">
        <v>6891</v>
      </c>
      <c r="V59" s="153" t="s">
        <v>7204</v>
      </c>
    </row>
    <row r="60" spans="1:22" x14ac:dyDescent="0.2">
      <c r="A60" t="s">
        <v>7101</v>
      </c>
      <c r="B60" t="str">
        <f>_xll.BDP(A60&amp;" Corp",$B$1)</f>
        <v>MGM</v>
      </c>
      <c r="C60" t="s">
        <v>7102</v>
      </c>
      <c r="D60" s="156">
        <v>6.75</v>
      </c>
      <c r="E60" s="154">
        <v>44105</v>
      </c>
      <c r="F60" s="155">
        <v>7.42</v>
      </c>
      <c r="G60" s="153" t="s">
        <v>48</v>
      </c>
      <c r="H60" s="153" t="s">
        <v>42</v>
      </c>
      <c r="I60" s="156">
        <v>108.25</v>
      </c>
      <c r="J60" s="157">
        <v>424369</v>
      </c>
      <c r="K60" s="156">
        <v>0.82834700000000006</v>
      </c>
      <c r="L60" s="155">
        <v>5.39</v>
      </c>
      <c r="M60" s="153">
        <v>449</v>
      </c>
      <c r="N60" s="155">
        <v>5.84</v>
      </c>
      <c r="O60" s="155">
        <v>0.43</v>
      </c>
      <c r="P60" s="153" t="s">
        <v>6972</v>
      </c>
      <c r="Q60" s="153" t="s">
        <v>600</v>
      </c>
      <c r="R60" s="153" t="s">
        <v>6890</v>
      </c>
      <c r="S60" s="153" t="s">
        <v>259</v>
      </c>
      <c r="T60" s="153" t="s">
        <v>6903</v>
      </c>
      <c r="U60" s="153" t="s">
        <v>6904</v>
      </c>
      <c r="V60" s="153" t="s">
        <v>7204</v>
      </c>
    </row>
    <row r="61" spans="1:22" x14ac:dyDescent="0.2">
      <c r="A61" t="s">
        <v>6825</v>
      </c>
      <c r="B61" t="str">
        <f>_xll.BDP(A61&amp;" Corp",$B$1)</f>
        <v>MOMENT</v>
      </c>
      <c r="C61" t="s">
        <v>7105</v>
      </c>
      <c r="D61" s="156">
        <v>10</v>
      </c>
      <c r="E61" s="154">
        <v>44119</v>
      </c>
      <c r="F61" s="155">
        <v>7.46</v>
      </c>
      <c r="G61" s="153" t="s">
        <v>430</v>
      </c>
      <c r="H61" s="153" t="s">
        <v>41</v>
      </c>
      <c r="I61" s="156">
        <v>104.5</v>
      </c>
      <c r="J61" s="157">
        <v>152169</v>
      </c>
      <c r="K61" s="156">
        <v>0.29702699999999999</v>
      </c>
      <c r="L61" s="155">
        <v>9</v>
      </c>
      <c r="M61" s="153">
        <v>816</v>
      </c>
      <c r="N61" s="155">
        <v>5</v>
      </c>
      <c r="O61" s="155">
        <v>0.21</v>
      </c>
      <c r="P61" s="153" t="s">
        <v>6906</v>
      </c>
      <c r="Q61" s="153" t="s">
        <v>431</v>
      </c>
      <c r="R61" s="153" t="s">
        <v>6890</v>
      </c>
      <c r="S61" s="153" t="s">
        <v>259</v>
      </c>
      <c r="T61" s="153" t="s">
        <v>6907</v>
      </c>
      <c r="U61" s="153" t="s">
        <v>6891</v>
      </c>
      <c r="V61" s="153" t="s">
        <v>7204</v>
      </c>
    </row>
    <row r="62" spans="1:22" x14ac:dyDescent="0.2">
      <c r="A62" t="s">
        <v>5387</v>
      </c>
      <c r="B62" t="str">
        <f>_xll.BDP(A62&amp;" Corp",$B$1)</f>
        <v>MTNA</v>
      </c>
      <c r="C62" t="s">
        <v>7115</v>
      </c>
      <c r="D62" s="156">
        <v>7.5</v>
      </c>
      <c r="E62" s="154">
        <v>14533</v>
      </c>
      <c r="F62" s="155">
        <v>26.46</v>
      </c>
      <c r="G62" s="153" t="s">
        <v>45</v>
      </c>
      <c r="H62" s="153" t="s">
        <v>37</v>
      </c>
      <c r="I62" s="156">
        <v>105.35639999999999</v>
      </c>
      <c r="J62" s="157">
        <v>264224</v>
      </c>
      <c r="K62" s="156">
        <v>0.51575300000000002</v>
      </c>
      <c r="L62" s="155">
        <v>7.05</v>
      </c>
      <c r="M62" s="153">
        <v>488</v>
      </c>
      <c r="N62" s="155">
        <v>11.75</v>
      </c>
      <c r="O62" s="155">
        <v>2.17</v>
      </c>
      <c r="P62" s="153" t="s">
        <v>6906</v>
      </c>
      <c r="Q62" s="153" t="s">
        <v>492</v>
      </c>
      <c r="R62" s="153" t="s">
        <v>6914</v>
      </c>
      <c r="S62" s="153" t="s">
        <v>259</v>
      </c>
      <c r="T62" s="153" t="s">
        <v>6907</v>
      </c>
      <c r="U62" s="153" t="s">
        <v>6891</v>
      </c>
      <c r="V62" s="153" t="s">
        <v>7204</v>
      </c>
    </row>
    <row r="63" spans="1:22" x14ac:dyDescent="0.2">
      <c r="A63" t="s">
        <v>7113</v>
      </c>
      <c r="B63" t="str">
        <f>_xll.BDP(A63&amp;" Corp",$B$1)</f>
        <v>MTNA</v>
      </c>
      <c r="C63" t="s">
        <v>7114</v>
      </c>
      <c r="D63" s="156">
        <v>6</v>
      </c>
      <c r="E63" s="154">
        <v>42384</v>
      </c>
      <c r="F63" s="155">
        <v>0</v>
      </c>
      <c r="G63" s="153" t="s">
        <v>48</v>
      </c>
      <c r="H63" s="153" t="s">
        <v>6937</v>
      </c>
      <c r="I63" s="156">
        <v>20.65</v>
      </c>
      <c r="J63" s="157">
        <v>165200</v>
      </c>
      <c r="K63" s="156">
        <v>0.32246200000000003</v>
      </c>
      <c r="L63" s="155">
        <v>0</v>
      </c>
      <c r="M63" s="153">
        <v>0</v>
      </c>
      <c r="N63" s="155">
        <v>0</v>
      </c>
      <c r="O63" s="155">
        <v>0</v>
      </c>
      <c r="P63" s="153" t="s">
        <v>6906</v>
      </c>
      <c r="Q63" s="153" t="s">
        <v>492</v>
      </c>
      <c r="R63" s="153" t="s">
        <v>6914</v>
      </c>
      <c r="S63" s="153" t="s">
        <v>259</v>
      </c>
      <c r="T63" s="153" t="s">
        <v>6891</v>
      </c>
      <c r="U63" s="153" t="s">
        <v>6891</v>
      </c>
      <c r="V63" s="153" t="s">
        <v>7204</v>
      </c>
    </row>
    <row r="64" spans="1:22" x14ac:dyDescent="0.2">
      <c r="A64" t="s">
        <v>7116</v>
      </c>
      <c r="B64" t="str">
        <f>_xll.BDP(A64&amp;" Corp",$B$1)</f>
        <v>MWA</v>
      </c>
      <c r="C64" t="s">
        <v>7117</v>
      </c>
      <c r="D64" s="156">
        <v>7.375</v>
      </c>
      <c r="E64" s="154">
        <v>42887</v>
      </c>
      <c r="F64" s="155">
        <v>4.09</v>
      </c>
      <c r="G64" s="153" t="s">
        <v>6930</v>
      </c>
      <c r="H64" s="153" t="s">
        <v>6971</v>
      </c>
      <c r="I64" s="156">
        <v>102.75</v>
      </c>
      <c r="J64" s="157">
        <v>275140</v>
      </c>
      <c r="K64" s="156">
        <v>0.53705899999999995</v>
      </c>
      <c r="L64" s="155">
        <v>6.06</v>
      </c>
      <c r="M64" s="153">
        <v>447</v>
      </c>
      <c r="N64" s="155">
        <v>1.1000000000000001</v>
      </c>
      <c r="O64" s="155">
        <v>-0.05</v>
      </c>
      <c r="P64" s="153" t="s">
        <v>6940</v>
      </c>
      <c r="Q64" s="153" t="s">
        <v>661</v>
      </c>
      <c r="R64" s="153" t="s">
        <v>6890</v>
      </c>
      <c r="S64" s="153" t="s">
        <v>259</v>
      </c>
      <c r="T64" s="153" t="s">
        <v>6907</v>
      </c>
      <c r="U64" s="153" t="s">
        <v>6891</v>
      </c>
      <c r="V64" s="153" t="s">
        <v>7204</v>
      </c>
    </row>
    <row r="65" spans="1:22" x14ac:dyDescent="0.2">
      <c r="A65" t="s">
        <v>6847</v>
      </c>
      <c r="B65" t="str">
        <f>_xll.BDP(A65&amp;" Corp",$B$1)</f>
        <v>MWE</v>
      </c>
      <c r="C65" t="s">
        <v>7118</v>
      </c>
      <c r="D65" s="156">
        <v>6.25</v>
      </c>
      <c r="E65" s="154">
        <v>44727</v>
      </c>
      <c r="F65" s="155">
        <v>9.1300000000000008</v>
      </c>
      <c r="G65" s="153" t="s">
        <v>46</v>
      </c>
      <c r="H65" s="153" t="s">
        <v>39</v>
      </c>
      <c r="I65" s="156">
        <v>110.25</v>
      </c>
      <c r="J65" s="157">
        <v>201574</v>
      </c>
      <c r="K65" s="156">
        <v>0.39346199999999998</v>
      </c>
      <c r="L65" s="155">
        <v>4.03</v>
      </c>
      <c r="M65" s="153">
        <v>303</v>
      </c>
      <c r="N65" s="155">
        <v>5.5</v>
      </c>
      <c r="O65" s="155">
        <v>-0.37</v>
      </c>
      <c r="P65" s="153" t="s">
        <v>6910</v>
      </c>
      <c r="Q65" s="153" t="s">
        <v>697</v>
      </c>
      <c r="R65" s="153" t="s">
        <v>6890</v>
      </c>
      <c r="S65" s="153" t="s">
        <v>259</v>
      </c>
      <c r="T65" s="153" t="s">
        <v>6907</v>
      </c>
      <c r="U65" s="153" t="s">
        <v>6891</v>
      </c>
      <c r="V65" s="153" t="s">
        <v>7204</v>
      </c>
    </row>
    <row r="66" spans="1:22" x14ac:dyDescent="0.2">
      <c r="A66" t="s">
        <v>182</v>
      </c>
      <c r="B66" t="str">
        <f>_xll.BDP(A66&amp;" Corp",$B$1)</f>
        <v>NAV</v>
      </c>
      <c r="C66" t="s">
        <v>7119</v>
      </c>
      <c r="D66" s="156">
        <v>8.25</v>
      </c>
      <c r="E66" s="154">
        <v>44501</v>
      </c>
      <c r="F66" s="155">
        <v>8.5</v>
      </c>
      <c r="G66" s="153" t="s">
        <v>6930</v>
      </c>
      <c r="H66" s="153" t="s">
        <v>42</v>
      </c>
      <c r="I66" s="156">
        <v>103.5</v>
      </c>
      <c r="J66" s="157">
        <v>306731</v>
      </c>
      <c r="K66" s="156">
        <v>0.59872400000000003</v>
      </c>
      <c r="L66" s="155">
        <v>7.45</v>
      </c>
      <c r="M66" s="153">
        <v>645</v>
      </c>
      <c r="N66" s="155">
        <v>5.8</v>
      </c>
      <c r="O66" s="155">
        <v>-0.06</v>
      </c>
      <c r="P66" s="153" t="s">
        <v>6996</v>
      </c>
      <c r="Q66" s="153" t="s">
        <v>1289</v>
      </c>
      <c r="R66" s="153" t="s">
        <v>6890</v>
      </c>
      <c r="S66" s="153" t="s">
        <v>259</v>
      </c>
      <c r="T66" s="153" t="s">
        <v>6907</v>
      </c>
      <c r="U66" s="153" t="s">
        <v>6891</v>
      </c>
      <c r="V66" s="153" t="s">
        <v>7204</v>
      </c>
    </row>
    <row r="67" spans="1:22" x14ac:dyDescent="0.2">
      <c r="A67" t="s">
        <v>5384</v>
      </c>
      <c r="B67" t="str">
        <f>_xll.BDP(A67&amp;" Corp",$B$1)</f>
        <v>NCR</v>
      </c>
      <c r="C67" t="s">
        <v>7120</v>
      </c>
      <c r="D67" s="156">
        <v>5</v>
      </c>
      <c r="E67" s="154">
        <v>44757</v>
      </c>
      <c r="F67" s="155">
        <v>9.2100000000000009</v>
      </c>
      <c r="G67" s="153" t="s">
        <v>46</v>
      </c>
      <c r="H67" s="153" t="s">
        <v>39</v>
      </c>
      <c r="I67" s="156">
        <v>101.125</v>
      </c>
      <c r="J67" s="157">
        <v>256493</v>
      </c>
      <c r="K67" s="156">
        <v>0.50066200000000005</v>
      </c>
      <c r="L67" s="155">
        <v>4.8099999999999996</v>
      </c>
      <c r="M67" s="153">
        <v>334</v>
      </c>
      <c r="N67" s="155">
        <v>7.3</v>
      </c>
      <c r="O67" s="155">
        <v>0.4</v>
      </c>
      <c r="P67" s="153" t="s">
        <v>7000</v>
      </c>
      <c r="Q67" s="153" t="s">
        <v>1014</v>
      </c>
      <c r="R67" s="153" t="s">
        <v>6890</v>
      </c>
      <c r="S67" s="153" t="s">
        <v>259</v>
      </c>
      <c r="T67" s="153" t="s">
        <v>6903</v>
      </c>
      <c r="U67" s="153" t="s">
        <v>6904</v>
      </c>
      <c r="V67" s="153" t="s">
        <v>7204</v>
      </c>
    </row>
    <row r="68" spans="1:22" x14ac:dyDescent="0.2">
      <c r="A68" t="s">
        <v>7123</v>
      </c>
      <c r="B68" t="str">
        <f>_xll.BDP(A68&amp;" Corp",$B$1)</f>
        <v>NRG</v>
      </c>
      <c r="C68" t="s">
        <v>7124</v>
      </c>
      <c r="D68" s="156">
        <v>7.625</v>
      </c>
      <c r="E68" s="154">
        <v>43600</v>
      </c>
      <c r="F68" s="155">
        <v>6.04</v>
      </c>
      <c r="G68" s="153" t="s">
        <v>47</v>
      </c>
      <c r="H68" s="153" t="s">
        <v>40</v>
      </c>
      <c r="I68" s="156">
        <v>108.5</v>
      </c>
      <c r="J68" s="157">
        <v>308044</v>
      </c>
      <c r="K68" s="156">
        <v>0.60128599999999999</v>
      </c>
      <c r="L68" s="155">
        <v>2.89</v>
      </c>
      <c r="M68" s="153">
        <v>320</v>
      </c>
      <c r="N68" s="155">
        <v>1</v>
      </c>
      <c r="O68" s="155">
        <v>-1.1599999999999999</v>
      </c>
      <c r="P68" s="153" t="s">
        <v>7125</v>
      </c>
      <c r="Q68" s="153" t="s">
        <v>389</v>
      </c>
      <c r="R68" s="153" t="s">
        <v>6890</v>
      </c>
      <c r="S68" s="153" t="s">
        <v>259</v>
      </c>
      <c r="T68" s="153" t="s">
        <v>6907</v>
      </c>
      <c r="U68" s="153" t="s">
        <v>6891</v>
      </c>
      <c r="V68" s="153" t="s">
        <v>7204</v>
      </c>
    </row>
    <row r="69" spans="1:22" x14ac:dyDescent="0.2">
      <c r="A69" t="s">
        <v>144</v>
      </c>
      <c r="B69" t="str">
        <f>_xll.BDP(A69&amp;" Corp",$B$1)</f>
        <v>HNDLIN</v>
      </c>
      <c r="C69" t="s">
        <v>7062</v>
      </c>
      <c r="D69" s="156">
        <v>8.75</v>
      </c>
      <c r="E69" s="154">
        <v>44180</v>
      </c>
      <c r="F69" s="155">
        <v>7.63</v>
      </c>
      <c r="G69" s="153" t="s">
        <v>49</v>
      </c>
      <c r="H69" s="153" t="s">
        <v>41</v>
      </c>
      <c r="I69" s="156">
        <v>113.125</v>
      </c>
      <c r="J69" s="157">
        <v>390042</v>
      </c>
      <c r="K69" s="156">
        <v>0.76134299999999999</v>
      </c>
      <c r="L69" s="155">
        <v>5.07</v>
      </c>
      <c r="M69" s="153">
        <v>454</v>
      </c>
      <c r="N69" s="155">
        <v>2.2999999999999998</v>
      </c>
      <c r="O69" s="155">
        <v>-0.85</v>
      </c>
      <c r="P69" s="153" t="s">
        <v>6906</v>
      </c>
      <c r="Q69" s="153" t="s">
        <v>322</v>
      </c>
      <c r="R69" s="153" t="s">
        <v>6890</v>
      </c>
      <c r="S69" s="153" t="s">
        <v>259</v>
      </c>
      <c r="T69" s="153" t="s">
        <v>6907</v>
      </c>
      <c r="U69" s="153" t="s">
        <v>6891</v>
      </c>
      <c r="V69" s="153" t="s">
        <v>7204</v>
      </c>
    </row>
    <row r="70" spans="1:22" x14ac:dyDescent="0.2">
      <c r="A70" t="s">
        <v>189</v>
      </c>
      <c r="B70" t="str">
        <f>_xll.BDP(A70&amp;" Corp",$B$1)</f>
        <v>OGXPBZ</v>
      </c>
      <c r="C70" t="s">
        <v>7126</v>
      </c>
      <c r="D70" s="156">
        <v>8.5</v>
      </c>
      <c r="E70" s="154">
        <v>43252</v>
      </c>
      <c r="F70" s="155">
        <v>5.09</v>
      </c>
      <c r="G70" s="153" t="s">
        <v>50</v>
      </c>
      <c r="H70" s="153" t="s">
        <v>41</v>
      </c>
      <c r="I70" s="156">
        <v>61</v>
      </c>
      <c r="J70" s="157">
        <v>145219</v>
      </c>
      <c r="K70" s="156">
        <v>0.28345999999999999</v>
      </c>
      <c r="L70" s="155">
        <v>21.53</v>
      </c>
      <c r="M70" s="153">
        <v>2193</v>
      </c>
      <c r="N70" s="155">
        <v>3.4</v>
      </c>
      <c r="O70" s="155">
        <v>0.02</v>
      </c>
      <c r="P70" s="153" t="s">
        <v>6910</v>
      </c>
      <c r="Q70" s="153" t="s">
        <v>6964</v>
      </c>
      <c r="R70" s="153" t="s">
        <v>7127</v>
      </c>
      <c r="S70" s="153" t="s">
        <v>259</v>
      </c>
      <c r="T70" s="153" t="s">
        <v>6903</v>
      </c>
      <c r="U70" s="153" t="s">
        <v>2040</v>
      </c>
      <c r="V70" s="153" t="s">
        <v>7204</v>
      </c>
    </row>
    <row r="71" spans="1:22" x14ac:dyDescent="0.2">
      <c r="A71" t="s">
        <v>192</v>
      </c>
      <c r="B71" t="str">
        <f>_xll.BDP(A71&amp;" Corp",$B$1)</f>
        <v>PCS</v>
      </c>
      <c r="C71" t="s">
        <v>7132</v>
      </c>
      <c r="D71" s="156">
        <v>6.625</v>
      </c>
      <c r="E71" s="154">
        <v>44150</v>
      </c>
      <c r="F71" s="155">
        <v>7.54</v>
      </c>
      <c r="G71" s="153" t="s">
        <v>49</v>
      </c>
      <c r="H71" s="153" t="s">
        <v>39</v>
      </c>
      <c r="I71" s="156">
        <v>108</v>
      </c>
      <c r="J71" s="157">
        <v>288743</v>
      </c>
      <c r="K71" s="156">
        <v>0.56361099999999997</v>
      </c>
      <c r="L71" s="155">
        <v>4.5999999999999996</v>
      </c>
      <c r="M71" s="153">
        <v>390</v>
      </c>
      <c r="N71" s="155">
        <v>4.0999999999999996</v>
      </c>
      <c r="O71" s="155">
        <v>-0.71</v>
      </c>
      <c r="P71" s="153" t="s">
        <v>6921</v>
      </c>
      <c r="Q71" s="153" t="s">
        <v>6982</v>
      </c>
      <c r="R71" s="153" t="s">
        <v>6890</v>
      </c>
      <c r="S71" s="153" t="s">
        <v>259</v>
      </c>
      <c r="T71" s="153" t="s">
        <v>6907</v>
      </c>
      <c r="U71" s="153" t="s">
        <v>6891</v>
      </c>
      <c r="V71" s="153" t="s">
        <v>7204</v>
      </c>
    </row>
    <row r="72" spans="1:22" x14ac:dyDescent="0.2">
      <c r="A72" t="s">
        <v>196</v>
      </c>
      <c r="B72" t="str">
        <f>_xll.BDP(A72&amp;" Corp",$B$1)</f>
        <v>PNK</v>
      </c>
      <c r="C72" t="s">
        <v>7135</v>
      </c>
      <c r="D72" s="156">
        <v>8.75</v>
      </c>
      <c r="E72" s="154">
        <v>43966</v>
      </c>
      <c r="F72" s="155">
        <v>7.04</v>
      </c>
      <c r="G72" s="153" t="s">
        <v>49</v>
      </c>
      <c r="H72" s="153" t="s">
        <v>42</v>
      </c>
      <c r="I72" s="156">
        <v>110.5</v>
      </c>
      <c r="J72" s="157">
        <v>372238</v>
      </c>
      <c r="K72" s="156">
        <v>0.72658999999999996</v>
      </c>
      <c r="L72" s="155">
        <v>5.3</v>
      </c>
      <c r="M72" s="153">
        <v>514</v>
      </c>
      <c r="N72" s="155">
        <v>1.8</v>
      </c>
      <c r="O72" s="155">
        <v>-1.21</v>
      </c>
      <c r="P72" s="153" t="s">
        <v>6972</v>
      </c>
      <c r="Q72" s="153" t="s">
        <v>600</v>
      </c>
      <c r="R72" s="153" t="s">
        <v>6890</v>
      </c>
      <c r="S72" s="153" t="s">
        <v>259</v>
      </c>
      <c r="T72" s="153" t="s">
        <v>6907</v>
      </c>
      <c r="U72" s="153" t="s">
        <v>6891</v>
      </c>
      <c r="V72" s="153" t="s">
        <v>7204</v>
      </c>
    </row>
    <row r="73" spans="1:22" x14ac:dyDescent="0.2">
      <c r="A73" t="s">
        <v>6824</v>
      </c>
      <c r="B73" t="str">
        <f>_xll.BDP(A73&amp;" Corp",$B$1)</f>
        <v>POST</v>
      </c>
      <c r="C73" t="s">
        <v>7136</v>
      </c>
      <c r="D73" s="156">
        <v>7.375</v>
      </c>
      <c r="E73" s="154">
        <v>44607</v>
      </c>
      <c r="F73" s="155">
        <v>8.7899999999999991</v>
      </c>
      <c r="G73" s="153" t="s">
        <v>48</v>
      </c>
      <c r="H73" s="153" t="s">
        <v>40</v>
      </c>
      <c r="I73" s="156">
        <v>111.25</v>
      </c>
      <c r="J73" s="157">
        <v>310219</v>
      </c>
      <c r="K73" s="156">
        <v>0.60553199999999996</v>
      </c>
      <c r="L73" s="155">
        <v>4.97</v>
      </c>
      <c r="M73" s="153">
        <v>426</v>
      </c>
      <c r="N73" s="155">
        <v>5.2</v>
      </c>
      <c r="O73" s="155">
        <v>-0.21</v>
      </c>
      <c r="P73" s="153" t="s">
        <v>6917</v>
      </c>
      <c r="Q73" s="153" t="s">
        <v>6956</v>
      </c>
      <c r="R73" s="153" t="s">
        <v>6890</v>
      </c>
      <c r="S73" s="153" t="s">
        <v>259</v>
      </c>
      <c r="T73" s="153" t="s">
        <v>6907</v>
      </c>
      <c r="U73" s="153" t="s">
        <v>6891</v>
      </c>
      <c r="V73" s="153" t="s">
        <v>7204</v>
      </c>
    </row>
    <row r="74" spans="1:22" x14ac:dyDescent="0.2">
      <c r="A74" t="s">
        <v>7137</v>
      </c>
      <c r="B74" t="str">
        <f>_xll.BDP(A74&amp;" Corp",$B$1)</f>
        <v>PXP</v>
      </c>
      <c r="C74" t="s">
        <v>7138</v>
      </c>
      <c r="D74" s="156">
        <v>6.5</v>
      </c>
      <c r="E74" s="154">
        <v>44150</v>
      </c>
      <c r="F74" s="155">
        <v>7.54</v>
      </c>
      <c r="G74" s="153" t="s">
        <v>49</v>
      </c>
      <c r="H74" s="153" t="s">
        <v>40</v>
      </c>
      <c r="I74" s="156">
        <v>111.5</v>
      </c>
      <c r="J74" s="157">
        <v>488071</v>
      </c>
      <c r="K74" s="156">
        <v>0.95269000000000004</v>
      </c>
      <c r="L74" s="155">
        <v>3.67</v>
      </c>
      <c r="M74" s="153">
        <v>315</v>
      </c>
      <c r="N74" s="155">
        <v>3.3</v>
      </c>
      <c r="O74" s="155">
        <v>-0.81</v>
      </c>
      <c r="P74" s="153" t="s">
        <v>6910</v>
      </c>
      <c r="Q74" s="153" t="s">
        <v>6964</v>
      </c>
      <c r="R74" s="153" t="s">
        <v>6890</v>
      </c>
      <c r="S74" s="153" t="s">
        <v>259</v>
      </c>
      <c r="T74" s="153" t="s">
        <v>6907</v>
      </c>
      <c r="U74" s="153" t="s">
        <v>6891</v>
      </c>
      <c r="V74" s="153" t="s">
        <v>7204</v>
      </c>
    </row>
    <row r="75" spans="1:22" x14ac:dyDescent="0.2">
      <c r="A75" t="s">
        <v>7145</v>
      </c>
      <c r="B75" t="str">
        <f>_xll.BDP(A75&amp;" Corp",$B$1)</f>
        <v>REYNOL</v>
      </c>
      <c r="C75" t="s">
        <v>7146</v>
      </c>
      <c r="D75" s="156">
        <v>9.875</v>
      </c>
      <c r="E75" s="154">
        <v>43692</v>
      </c>
      <c r="F75" s="155">
        <v>6.29</v>
      </c>
      <c r="G75" s="153" t="s">
        <v>6930</v>
      </c>
      <c r="H75" s="153" t="s">
        <v>6971</v>
      </c>
      <c r="I75" s="156">
        <v>112</v>
      </c>
      <c r="J75" s="157">
        <v>456339</v>
      </c>
      <c r="K75" s="156">
        <v>0.89075099999999996</v>
      </c>
      <c r="L75" s="155">
        <v>6.31</v>
      </c>
      <c r="M75" s="153">
        <v>616</v>
      </c>
      <c r="N75" s="155">
        <v>2.2000000000000002</v>
      </c>
      <c r="O75" s="155">
        <v>-0.78</v>
      </c>
      <c r="P75" s="153" t="s">
        <v>6940</v>
      </c>
      <c r="Q75" s="153" t="s">
        <v>387</v>
      </c>
      <c r="R75" s="153" t="s">
        <v>6890</v>
      </c>
      <c r="S75" s="153" t="s">
        <v>259</v>
      </c>
      <c r="T75" s="153" t="s">
        <v>6907</v>
      </c>
      <c r="U75" s="153" t="s">
        <v>6891</v>
      </c>
      <c r="V75" s="153" t="s">
        <v>7204</v>
      </c>
    </row>
    <row r="76" spans="1:22" x14ac:dyDescent="0.2">
      <c r="A76" t="s">
        <v>5389</v>
      </c>
      <c r="B76" t="str">
        <f>_xll.BDP(A76&amp;" Corp",$B$1)</f>
        <v>S</v>
      </c>
      <c r="C76" t="s">
        <v>7151</v>
      </c>
      <c r="D76" s="156">
        <v>6</v>
      </c>
      <c r="E76" s="154">
        <v>44880</v>
      </c>
      <c r="F76" s="155">
        <v>9.5399999999999991</v>
      </c>
      <c r="G76" s="153" t="s">
        <v>48</v>
      </c>
      <c r="H76" s="153" t="s">
        <v>42</v>
      </c>
      <c r="I76" s="156">
        <v>104.25</v>
      </c>
      <c r="J76" s="157">
        <v>278287</v>
      </c>
      <c r="K76" s="156">
        <v>0.54320199999999996</v>
      </c>
      <c r="L76" s="155">
        <v>5.42</v>
      </c>
      <c r="M76" s="153">
        <v>408</v>
      </c>
      <c r="N76" s="155">
        <v>7.07</v>
      </c>
      <c r="O76" s="155">
        <v>0.65</v>
      </c>
      <c r="P76" s="153" t="s">
        <v>6921</v>
      </c>
      <c r="Q76" s="153" t="s">
        <v>6982</v>
      </c>
      <c r="R76" s="153" t="s">
        <v>6890</v>
      </c>
      <c r="S76" s="153" t="s">
        <v>259</v>
      </c>
      <c r="T76" s="153" t="s">
        <v>6907</v>
      </c>
      <c r="U76" s="153" t="s">
        <v>6891</v>
      </c>
      <c r="V76" s="153" t="s">
        <v>7204</v>
      </c>
    </row>
    <row r="77" spans="1:22" x14ac:dyDescent="0.2">
      <c r="A77" t="s">
        <v>202</v>
      </c>
      <c r="B77" t="str">
        <f>_xll.BDP(A77&amp;" Corp",$B$1)</f>
        <v>SAIVST</v>
      </c>
      <c r="C77" t="s">
        <v>7152</v>
      </c>
      <c r="D77" s="156">
        <v>9.75</v>
      </c>
      <c r="E77" s="154">
        <v>43876</v>
      </c>
      <c r="F77" s="155">
        <v>6.79</v>
      </c>
      <c r="G77" s="153" t="s">
        <v>50</v>
      </c>
      <c r="H77" s="153" t="s">
        <v>42</v>
      </c>
      <c r="I77" s="156">
        <v>105.75</v>
      </c>
      <c r="J77" s="157">
        <v>285692</v>
      </c>
      <c r="K77" s="156">
        <v>0.55765699999999996</v>
      </c>
      <c r="L77" s="155">
        <v>8.39</v>
      </c>
      <c r="M77" s="153">
        <v>777</v>
      </c>
      <c r="N77" s="155">
        <v>4.4000000000000004</v>
      </c>
      <c r="O77" s="155">
        <v>7.0000000000000007E-2</v>
      </c>
      <c r="P77" s="153" t="s">
        <v>6910</v>
      </c>
      <c r="Q77" s="153" t="s">
        <v>6964</v>
      </c>
      <c r="R77" s="153" t="s">
        <v>6890</v>
      </c>
      <c r="S77" s="153" t="s">
        <v>259</v>
      </c>
      <c r="T77" s="153" t="s">
        <v>6903</v>
      </c>
      <c r="U77" s="153" t="s">
        <v>6904</v>
      </c>
      <c r="V77" s="153" t="s">
        <v>7204</v>
      </c>
    </row>
    <row r="78" spans="1:22" x14ac:dyDescent="0.2">
      <c r="A78" t="s">
        <v>248</v>
      </c>
      <c r="B78" t="str">
        <f>_xll.BDP(A78&amp;" Corp",$B$1)</f>
        <v>SATS</v>
      </c>
      <c r="C78" t="s">
        <v>7153</v>
      </c>
      <c r="D78" s="156">
        <v>7.625</v>
      </c>
      <c r="E78" s="154">
        <v>44362</v>
      </c>
      <c r="F78" s="155">
        <v>8.1300000000000008</v>
      </c>
      <c r="G78" s="153" t="s">
        <v>50</v>
      </c>
      <c r="H78" s="153" t="s">
        <v>42</v>
      </c>
      <c r="I78" s="156">
        <v>114.5</v>
      </c>
      <c r="J78" s="157">
        <v>334535</v>
      </c>
      <c r="K78" s="156">
        <v>0.65299499999999999</v>
      </c>
      <c r="L78" s="155">
        <v>5.4</v>
      </c>
      <c r="M78" s="153">
        <v>425</v>
      </c>
      <c r="N78" s="155">
        <v>6.03</v>
      </c>
      <c r="O78" s="155">
        <v>0.48</v>
      </c>
      <c r="P78" s="153" t="s">
        <v>6921</v>
      </c>
      <c r="Q78" s="153" t="s">
        <v>7082</v>
      </c>
      <c r="R78" s="153" t="s">
        <v>6890</v>
      </c>
      <c r="S78" s="153" t="s">
        <v>259</v>
      </c>
      <c r="T78" s="153" t="s">
        <v>6907</v>
      </c>
      <c r="U78" s="153" t="s">
        <v>6891</v>
      </c>
      <c r="V78" s="153" t="s">
        <v>7204</v>
      </c>
    </row>
    <row r="79" spans="1:22" x14ac:dyDescent="0.2">
      <c r="A79" t="s">
        <v>5391</v>
      </c>
      <c r="B79" t="str">
        <f>_xll.BDP(A79&amp;" Corp",$B$1)</f>
        <v>SDSINC</v>
      </c>
      <c r="C79" t="s">
        <v>7156</v>
      </c>
      <c r="D79" s="156">
        <v>6.625</v>
      </c>
      <c r="E79" s="154">
        <v>43770</v>
      </c>
      <c r="F79" s="155">
        <v>6.5</v>
      </c>
      <c r="G79" s="153" t="s">
        <v>50</v>
      </c>
      <c r="H79" s="153" t="s">
        <v>6931</v>
      </c>
      <c r="I79" s="156">
        <v>106.375</v>
      </c>
      <c r="J79" s="157">
        <v>340031</v>
      </c>
      <c r="K79" s="156">
        <v>0.66372399999999998</v>
      </c>
      <c r="L79" s="155">
        <v>5.0199999999999996</v>
      </c>
      <c r="M79" s="153">
        <v>467</v>
      </c>
      <c r="N79" s="155">
        <v>4.4000000000000004</v>
      </c>
      <c r="O79" s="155">
        <v>-0.05</v>
      </c>
      <c r="P79" s="153" t="s">
        <v>7000</v>
      </c>
      <c r="Q79" s="153" t="s">
        <v>552</v>
      </c>
      <c r="R79" s="153" t="s">
        <v>6890</v>
      </c>
      <c r="S79" s="153" t="s">
        <v>259</v>
      </c>
      <c r="T79" s="153" t="s">
        <v>6903</v>
      </c>
      <c r="U79" s="153" t="s">
        <v>6904</v>
      </c>
      <c r="V79" s="153" t="s">
        <v>7204</v>
      </c>
    </row>
    <row r="80" spans="1:22" x14ac:dyDescent="0.2">
      <c r="A80" t="s">
        <v>5372</v>
      </c>
      <c r="B80" t="str">
        <f>_xll.BDP(A80&amp;" Corp",$B$1)</f>
        <v>SHEAHM</v>
      </c>
      <c r="C80" t="s">
        <v>7158</v>
      </c>
      <c r="D80" s="156">
        <v>8.625</v>
      </c>
      <c r="E80" s="154">
        <v>43600</v>
      </c>
      <c r="F80" s="155">
        <v>6.04</v>
      </c>
      <c r="G80" s="153" t="s">
        <v>49</v>
      </c>
      <c r="H80" s="153" t="s">
        <v>41</v>
      </c>
      <c r="I80" s="156">
        <v>113.625</v>
      </c>
      <c r="J80" s="157">
        <v>452768</v>
      </c>
      <c r="K80" s="156">
        <v>0.88378000000000001</v>
      </c>
      <c r="L80" s="155">
        <v>3.74</v>
      </c>
      <c r="M80" s="153">
        <v>351</v>
      </c>
      <c r="N80" s="155">
        <v>1.8</v>
      </c>
      <c r="O80" s="155">
        <v>-0.94</v>
      </c>
      <c r="P80" s="153" t="s">
        <v>6972</v>
      </c>
      <c r="Q80" s="153" t="s">
        <v>1069</v>
      </c>
      <c r="R80" s="153" t="s">
        <v>6890</v>
      </c>
      <c r="S80" s="153" t="s">
        <v>259</v>
      </c>
      <c r="T80" s="153" t="s">
        <v>6907</v>
      </c>
      <c r="U80" s="153" t="s">
        <v>6891</v>
      </c>
      <c r="V80" s="153" t="s">
        <v>7204</v>
      </c>
    </row>
    <row r="81" spans="1:22" x14ac:dyDescent="0.2">
      <c r="A81" t="s">
        <v>7163</v>
      </c>
      <c r="B81" t="str">
        <f>_xll.BDP(A81&amp;" Corp",$B$1)</f>
        <v>SLMA</v>
      </c>
      <c r="C81" t="s">
        <v>7164</v>
      </c>
      <c r="D81" s="156">
        <v>8</v>
      </c>
      <c r="E81" s="154">
        <v>43915</v>
      </c>
      <c r="F81" s="155">
        <v>6.9</v>
      </c>
      <c r="G81" s="153" t="s">
        <v>5414</v>
      </c>
      <c r="H81" s="153" t="s">
        <v>37</v>
      </c>
      <c r="I81" s="156">
        <v>115.25</v>
      </c>
      <c r="J81" s="157">
        <v>336545</v>
      </c>
      <c r="K81" s="156">
        <v>0.65691900000000003</v>
      </c>
      <c r="L81" s="155">
        <v>5.33</v>
      </c>
      <c r="M81" s="153">
        <v>447</v>
      </c>
      <c r="N81" s="155">
        <v>5.37</v>
      </c>
      <c r="O81" s="155">
        <v>0.37</v>
      </c>
      <c r="P81" s="153" t="s">
        <v>6932</v>
      </c>
      <c r="Q81" s="153" t="s">
        <v>309</v>
      </c>
      <c r="R81" s="153" t="s">
        <v>6890</v>
      </c>
      <c r="S81" s="153" t="s">
        <v>259</v>
      </c>
      <c r="T81" s="153" t="s">
        <v>6907</v>
      </c>
      <c r="U81" s="153" t="s">
        <v>6891</v>
      </c>
      <c r="V81" s="153" t="s">
        <v>7204</v>
      </c>
    </row>
    <row r="82" spans="1:22" x14ac:dyDescent="0.2">
      <c r="A82" t="s">
        <v>7161</v>
      </c>
      <c r="B82" t="str">
        <f>_xll.BDP(A82&amp;" Corp",$B$1)</f>
        <v>SLMA</v>
      </c>
      <c r="C82" t="s">
        <v>7162</v>
      </c>
      <c r="D82" s="156">
        <v>6.25</v>
      </c>
      <c r="E82" s="154">
        <v>42394</v>
      </c>
      <c r="F82" s="155">
        <v>2.74</v>
      </c>
      <c r="G82" s="153" t="s">
        <v>5414</v>
      </c>
      <c r="H82" s="153" t="s">
        <v>37</v>
      </c>
      <c r="I82" s="156">
        <v>108.875</v>
      </c>
      <c r="J82" s="157">
        <v>303990</v>
      </c>
      <c r="K82" s="156">
        <v>0.59337200000000001</v>
      </c>
      <c r="L82" s="155">
        <v>2.85</v>
      </c>
      <c r="M82" s="153">
        <v>257</v>
      </c>
      <c r="N82" s="155">
        <v>2.4900000000000002</v>
      </c>
      <c r="O82" s="155">
        <v>7.0000000000000007E-2</v>
      </c>
      <c r="P82" s="153" t="s">
        <v>6932</v>
      </c>
      <c r="Q82" s="153" t="s">
        <v>309</v>
      </c>
      <c r="R82" s="153" t="s">
        <v>6890</v>
      </c>
      <c r="S82" s="153" t="s">
        <v>259</v>
      </c>
      <c r="T82" s="153" t="s">
        <v>6907</v>
      </c>
      <c r="U82" s="153" t="s">
        <v>6891</v>
      </c>
      <c r="V82" s="153" t="s">
        <v>7204</v>
      </c>
    </row>
    <row r="83" spans="1:22" x14ac:dyDescent="0.2">
      <c r="A83" t="s">
        <v>7165</v>
      </c>
      <c r="B83" t="str">
        <f>_xll.BDP(A83&amp;" Corp",$B$1)</f>
        <v>SPF</v>
      </c>
      <c r="C83" t="s">
        <v>7166</v>
      </c>
      <c r="D83" s="156">
        <v>8.375</v>
      </c>
      <c r="E83" s="154">
        <v>43235</v>
      </c>
      <c r="F83" s="155">
        <v>5.04</v>
      </c>
      <c r="G83" s="153" t="s">
        <v>48</v>
      </c>
      <c r="H83" s="153" t="s">
        <v>42</v>
      </c>
      <c r="I83" s="156">
        <v>118.25</v>
      </c>
      <c r="J83" s="157">
        <v>348019</v>
      </c>
      <c r="K83" s="156">
        <v>0.679315</v>
      </c>
      <c r="L83" s="155">
        <v>4.3099999999999996</v>
      </c>
      <c r="M83" s="153">
        <v>375</v>
      </c>
      <c r="N83" s="155">
        <v>4.07</v>
      </c>
      <c r="O83" s="155">
        <v>0.21</v>
      </c>
      <c r="P83" s="153" t="s">
        <v>6972</v>
      </c>
      <c r="Q83" s="153" t="s">
        <v>1069</v>
      </c>
      <c r="R83" s="153" t="s">
        <v>6890</v>
      </c>
      <c r="S83" s="153" t="s">
        <v>259</v>
      </c>
      <c r="T83" s="153" t="s">
        <v>6907</v>
      </c>
      <c r="U83" s="153" t="s">
        <v>6891</v>
      </c>
      <c r="V83" s="153" t="s">
        <v>7204</v>
      </c>
    </row>
    <row r="84" spans="1:22" x14ac:dyDescent="0.2">
      <c r="A84" t="s">
        <v>7121</v>
      </c>
      <c r="B84" t="str">
        <f>_xll.BDP(A84&amp;" Corp",$B$1)</f>
        <v>NGLS</v>
      </c>
      <c r="C84" t="s">
        <v>7122</v>
      </c>
      <c r="D84" s="156">
        <v>6.875</v>
      </c>
      <c r="E84" s="154">
        <v>44228</v>
      </c>
      <c r="F84" s="155">
        <v>7.75</v>
      </c>
      <c r="G84" s="153" t="s">
        <v>46</v>
      </c>
      <c r="H84" s="153" t="s">
        <v>39</v>
      </c>
      <c r="I84" s="156">
        <v>111.25</v>
      </c>
      <c r="J84" s="157">
        <v>310664</v>
      </c>
      <c r="K84" s="156">
        <v>0.60640099999999997</v>
      </c>
      <c r="L84" s="155">
        <v>3.73</v>
      </c>
      <c r="M84" s="153">
        <v>333</v>
      </c>
      <c r="N84" s="155">
        <v>2.7</v>
      </c>
      <c r="O84" s="155">
        <v>-0.81</v>
      </c>
      <c r="P84" s="153" t="s">
        <v>6910</v>
      </c>
      <c r="Q84" s="153" t="s">
        <v>697</v>
      </c>
      <c r="R84" s="153" t="s">
        <v>6890</v>
      </c>
      <c r="S84" s="153" t="s">
        <v>259</v>
      </c>
      <c r="T84" s="153" t="s">
        <v>6907</v>
      </c>
      <c r="U84" s="153" t="s">
        <v>6891</v>
      </c>
      <c r="V84" s="153" t="s">
        <v>7204</v>
      </c>
    </row>
    <row r="85" spans="1:22" x14ac:dyDescent="0.2">
      <c r="A85" t="s">
        <v>5388</v>
      </c>
      <c r="B85" t="str">
        <f>_xll.BDP(A85&amp;" Corp",$B$1)</f>
        <v>TEX</v>
      </c>
      <c r="C85" t="s">
        <v>4698</v>
      </c>
      <c r="D85" s="156">
        <v>6</v>
      </c>
      <c r="E85" s="154">
        <v>44331</v>
      </c>
      <c r="F85" s="155">
        <v>8.0399999999999991</v>
      </c>
      <c r="G85" s="153" t="s">
        <v>48</v>
      </c>
      <c r="H85" s="153" t="s">
        <v>42</v>
      </c>
      <c r="I85" s="156">
        <v>107</v>
      </c>
      <c r="J85" s="157">
        <v>284917</v>
      </c>
      <c r="K85" s="156">
        <v>0.55614300000000005</v>
      </c>
      <c r="L85" s="155">
        <v>4.7</v>
      </c>
      <c r="M85" s="153">
        <v>385</v>
      </c>
      <c r="N85" s="155">
        <v>5.9</v>
      </c>
      <c r="O85" s="155">
        <v>0.2</v>
      </c>
      <c r="P85" s="153" t="s">
        <v>6940</v>
      </c>
      <c r="Q85" s="153" t="s">
        <v>455</v>
      </c>
      <c r="R85" s="153" t="s">
        <v>6890</v>
      </c>
      <c r="S85" s="153" t="s">
        <v>259</v>
      </c>
      <c r="T85" s="153" t="s">
        <v>6907</v>
      </c>
      <c r="U85" s="153" t="s">
        <v>6891</v>
      </c>
      <c r="V85" s="153" t="s">
        <v>7204</v>
      </c>
    </row>
    <row r="86" spans="1:22" x14ac:dyDescent="0.2">
      <c r="A86" t="s">
        <v>7177</v>
      </c>
      <c r="B86" t="str">
        <f>_xll.BDP(A86&amp;" Corp",$B$1)</f>
        <v>TGI</v>
      </c>
      <c r="C86" t="s">
        <v>7178</v>
      </c>
      <c r="D86" s="156">
        <v>8.625</v>
      </c>
      <c r="E86" s="154">
        <v>43296</v>
      </c>
      <c r="F86" s="155">
        <v>5.21</v>
      </c>
      <c r="G86" s="153" t="s">
        <v>47</v>
      </c>
      <c r="H86" s="153" t="s">
        <v>39</v>
      </c>
      <c r="I86" s="156">
        <v>111</v>
      </c>
      <c r="J86" s="157">
        <v>312234</v>
      </c>
      <c r="K86" s="156">
        <v>0.60946500000000003</v>
      </c>
      <c r="L86" s="155">
        <v>2.9</v>
      </c>
      <c r="M86" s="153">
        <v>371</v>
      </c>
      <c r="N86" s="155">
        <v>1.1000000000000001</v>
      </c>
      <c r="O86" s="155">
        <v>-1.01</v>
      </c>
      <c r="P86" s="153" t="s">
        <v>6940</v>
      </c>
      <c r="Q86" s="153" t="s">
        <v>382</v>
      </c>
      <c r="R86" s="153" t="s">
        <v>6890</v>
      </c>
      <c r="S86" s="153" t="s">
        <v>259</v>
      </c>
      <c r="T86" s="153" t="s">
        <v>6907</v>
      </c>
      <c r="U86" s="153" t="s">
        <v>6891</v>
      </c>
      <c r="V86" s="153" t="s">
        <v>7204</v>
      </c>
    </row>
    <row r="87" spans="1:22" x14ac:dyDescent="0.2">
      <c r="A87" t="s">
        <v>7170</v>
      </c>
      <c r="B87" t="str">
        <f>_xll.BDP(A87&amp;" Corp",$B$1)</f>
        <v>TDG</v>
      </c>
      <c r="C87" t="s">
        <v>7171</v>
      </c>
      <c r="D87" s="156">
        <v>7.75</v>
      </c>
      <c r="E87" s="154">
        <v>43449</v>
      </c>
      <c r="F87" s="155">
        <v>5.63</v>
      </c>
      <c r="G87" s="153" t="s">
        <v>50</v>
      </c>
      <c r="H87" s="153" t="s">
        <v>42</v>
      </c>
      <c r="I87" s="156">
        <v>110.375</v>
      </c>
      <c r="J87" s="157">
        <v>311583</v>
      </c>
      <c r="K87" s="156">
        <v>0.60819400000000001</v>
      </c>
      <c r="L87" s="155">
        <v>3.45</v>
      </c>
      <c r="M87" s="153">
        <v>376</v>
      </c>
      <c r="N87" s="155">
        <v>1.5</v>
      </c>
      <c r="O87" s="155">
        <v>-1.18</v>
      </c>
      <c r="P87" s="153" t="s">
        <v>6940</v>
      </c>
      <c r="Q87" s="153" t="s">
        <v>382</v>
      </c>
      <c r="R87" s="153" t="s">
        <v>6890</v>
      </c>
      <c r="S87" s="153" t="s">
        <v>259</v>
      </c>
      <c r="T87" s="153" t="s">
        <v>6907</v>
      </c>
      <c r="U87" s="153" t="s">
        <v>6891</v>
      </c>
      <c r="V87" s="153" t="s">
        <v>7204</v>
      </c>
    </row>
    <row r="88" spans="1:22" x14ac:dyDescent="0.2">
      <c r="A88" t="s">
        <v>213</v>
      </c>
      <c r="B88" t="str">
        <f>_xll.BDP(A88&amp;" Corp",$B$1)</f>
        <v>TXI</v>
      </c>
      <c r="C88" t="s">
        <v>7187</v>
      </c>
      <c r="D88" s="156">
        <v>9.25</v>
      </c>
      <c r="E88" s="154">
        <v>44058</v>
      </c>
      <c r="F88" s="155">
        <v>7.29</v>
      </c>
      <c r="G88" s="153" t="s">
        <v>50</v>
      </c>
      <c r="H88" s="153" t="s">
        <v>6971</v>
      </c>
      <c r="I88" s="156">
        <v>111.25</v>
      </c>
      <c r="J88" s="157">
        <v>311308</v>
      </c>
      <c r="K88" s="156">
        <v>0.607657</v>
      </c>
      <c r="L88" s="155">
        <v>5.84</v>
      </c>
      <c r="M88" s="153">
        <v>669</v>
      </c>
      <c r="N88" s="155">
        <v>2.1</v>
      </c>
      <c r="O88" s="155">
        <v>-0.27</v>
      </c>
      <c r="P88" s="153" t="s">
        <v>6906</v>
      </c>
      <c r="Q88" s="153" t="s">
        <v>982</v>
      </c>
      <c r="R88" s="153" t="s">
        <v>6890</v>
      </c>
      <c r="S88" s="153" t="s">
        <v>259</v>
      </c>
      <c r="T88" s="153" t="s">
        <v>6907</v>
      </c>
      <c r="U88" s="153" t="s">
        <v>6891</v>
      </c>
      <c r="V88" s="153" t="s">
        <v>7204</v>
      </c>
    </row>
    <row r="89" spans="1:22" x14ac:dyDescent="0.2">
      <c r="A89" t="s">
        <v>214</v>
      </c>
      <c r="B89" t="str">
        <f>_xll.BDP(A89&amp;" Corp",$B$1)</f>
        <v>TXU</v>
      </c>
      <c r="C89" t="s">
        <v>7188</v>
      </c>
      <c r="D89" s="156">
        <v>10</v>
      </c>
      <c r="E89" s="154">
        <v>44166</v>
      </c>
      <c r="F89" s="155">
        <v>7.59</v>
      </c>
      <c r="G89" s="153" t="s">
        <v>50</v>
      </c>
      <c r="H89" s="153" t="s">
        <v>41</v>
      </c>
      <c r="I89" s="156">
        <v>114.5</v>
      </c>
      <c r="J89" s="157">
        <v>338200</v>
      </c>
      <c r="K89" s="156">
        <v>0.66014899999999999</v>
      </c>
      <c r="L89" s="155">
        <v>5.8</v>
      </c>
      <c r="M89" s="153">
        <v>538</v>
      </c>
      <c r="N89" s="155">
        <v>2.2000000000000002</v>
      </c>
      <c r="O89" s="155">
        <v>-0.8</v>
      </c>
      <c r="P89" s="153" t="s">
        <v>7125</v>
      </c>
      <c r="Q89" s="153" t="s">
        <v>389</v>
      </c>
      <c r="R89" s="153" t="s">
        <v>6890</v>
      </c>
      <c r="S89" s="153" t="s">
        <v>259</v>
      </c>
      <c r="T89" s="153" t="s">
        <v>6907</v>
      </c>
      <c r="U89" s="153" t="s">
        <v>6891</v>
      </c>
      <c r="V89" s="153" t="s">
        <v>7204</v>
      </c>
    </row>
    <row r="90" spans="1:22" x14ac:dyDescent="0.2">
      <c r="A90" t="s">
        <v>7189</v>
      </c>
      <c r="B90" t="s">
        <v>185</v>
      </c>
      <c r="C90" t="s">
        <v>7190</v>
      </c>
      <c r="D90" s="156">
        <v>4</v>
      </c>
      <c r="E90" s="154">
        <v>43556</v>
      </c>
      <c r="F90" s="155">
        <v>5.92</v>
      </c>
      <c r="G90" s="153" t="s">
        <v>47</v>
      </c>
      <c r="H90" s="153" t="s">
        <v>38</v>
      </c>
      <c r="I90" s="156">
        <v>101.0938</v>
      </c>
      <c r="J90" s="157">
        <v>354606</v>
      </c>
      <c r="K90" s="156">
        <v>0.69217300000000004</v>
      </c>
      <c r="L90" s="155">
        <v>3.78</v>
      </c>
      <c r="M90" s="153">
        <v>0</v>
      </c>
      <c r="N90" s="155">
        <v>0.25</v>
      </c>
      <c r="O90" s="155">
        <v>0.46</v>
      </c>
      <c r="P90" s="153" t="s">
        <v>6972</v>
      </c>
      <c r="Q90" s="153" t="s">
        <v>292</v>
      </c>
      <c r="R90" s="153" t="s">
        <v>6890</v>
      </c>
      <c r="S90" s="153" t="s">
        <v>259</v>
      </c>
      <c r="T90" s="153" t="s">
        <v>6907</v>
      </c>
      <c r="U90" s="153" t="s">
        <v>6891</v>
      </c>
      <c r="V90" s="153" t="s">
        <v>7204</v>
      </c>
    </row>
    <row r="91" spans="1:22" x14ac:dyDescent="0.2">
      <c r="A91" t="s">
        <v>7191</v>
      </c>
      <c r="B91" t="str">
        <f>_xll.BDP(A91&amp;" Corp",$B$1)</f>
        <v>URI</v>
      </c>
      <c r="C91" t="s">
        <v>7192</v>
      </c>
      <c r="D91" s="156">
        <v>7.625</v>
      </c>
      <c r="E91" s="154">
        <v>44666</v>
      </c>
      <c r="F91" s="155">
        <v>8.9600000000000009</v>
      </c>
      <c r="G91" s="153" t="s">
        <v>48</v>
      </c>
      <c r="H91" s="153" t="s">
        <v>42</v>
      </c>
      <c r="I91" s="156">
        <v>114</v>
      </c>
      <c r="J91" s="157">
        <v>383035</v>
      </c>
      <c r="K91" s="156">
        <v>0.74766600000000005</v>
      </c>
      <c r="L91" s="155">
        <v>4.57</v>
      </c>
      <c r="M91" s="153">
        <v>389</v>
      </c>
      <c r="N91" s="155">
        <v>4.5999999999999996</v>
      </c>
      <c r="O91" s="155">
        <v>-0.28999999999999998</v>
      </c>
      <c r="P91" s="153" t="s">
        <v>6972</v>
      </c>
      <c r="Q91" s="153" t="s">
        <v>303</v>
      </c>
      <c r="R91" s="153" t="s">
        <v>6890</v>
      </c>
      <c r="S91" s="153" t="s">
        <v>259</v>
      </c>
      <c r="T91" s="153" t="s">
        <v>6907</v>
      </c>
      <c r="U91" s="153" t="s">
        <v>6891</v>
      </c>
      <c r="V91" s="153" t="s">
        <v>7204</v>
      </c>
    </row>
    <row r="92" spans="1:22" x14ac:dyDescent="0.2">
      <c r="A92" t="s">
        <v>7023</v>
      </c>
      <c r="B92" t="s">
        <v>7024</v>
      </c>
      <c r="C92" t="s">
        <v>7025</v>
      </c>
      <c r="D92" s="156">
        <v>4.75</v>
      </c>
      <c r="E92" s="154">
        <v>43862</v>
      </c>
      <c r="F92" s="155">
        <v>6.75</v>
      </c>
      <c r="G92" s="153" t="s">
        <v>48</v>
      </c>
      <c r="H92" s="153" t="s">
        <v>40</v>
      </c>
      <c r="I92" s="156">
        <v>101.1944</v>
      </c>
      <c r="J92" s="157">
        <v>507687</v>
      </c>
      <c r="K92" s="156">
        <v>0.99097999999999997</v>
      </c>
      <c r="L92" s="155">
        <v>4.5199999999999996</v>
      </c>
      <c r="M92" s="153">
        <v>0</v>
      </c>
      <c r="N92" s="155">
        <v>0.25</v>
      </c>
      <c r="O92" s="155">
        <v>0.54</v>
      </c>
      <c r="P92" s="153" t="s">
        <v>6906</v>
      </c>
      <c r="Q92" s="153" t="s">
        <v>431</v>
      </c>
      <c r="R92" s="153" t="s">
        <v>6890</v>
      </c>
      <c r="S92" s="153" t="s">
        <v>259</v>
      </c>
      <c r="T92" s="153" t="s">
        <v>6922</v>
      </c>
      <c r="U92" s="153" t="s">
        <v>6891</v>
      </c>
      <c r="V92" s="153" t="s">
        <v>7204</v>
      </c>
    </row>
    <row r="93" spans="1:22" x14ac:dyDescent="0.2">
      <c r="A93" t="s">
        <v>6844</v>
      </c>
      <c r="B93" t="str">
        <f>_xll.BDP(A93&amp;" Corp",$B$1)</f>
        <v>USG</v>
      </c>
      <c r="C93" t="s">
        <v>7193</v>
      </c>
      <c r="D93" s="156">
        <v>9.75</v>
      </c>
      <c r="E93" s="154">
        <v>43115</v>
      </c>
      <c r="F93" s="155">
        <v>4.71</v>
      </c>
      <c r="G93" s="153" t="s">
        <v>50</v>
      </c>
      <c r="H93" s="153" t="s">
        <v>6971</v>
      </c>
      <c r="I93" s="156">
        <v>119</v>
      </c>
      <c r="J93" s="157">
        <v>274209</v>
      </c>
      <c r="K93" s="156">
        <v>0.53524300000000002</v>
      </c>
      <c r="L93" s="155">
        <v>5.15</v>
      </c>
      <c r="M93" s="153">
        <v>635</v>
      </c>
      <c r="N93" s="155">
        <v>3.78</v>
      </c>
      <c r="O93" s="155">
        <v>0.2</v>
      </c>
      <c r="P93" s="153" t="s">
        <v>6906</v>
      </c>
      <c r="Q93" s="153" t="s">
        <v>982</v>
      </c>
      <c r="R93" s="153" t="s">
        <v>6890</v>
      </c>
      <c r="S93" s="153" t="s">
        <v>259</v>
      </c>
      <c r="T93" s="153" t="s">
        <v>6907</v>
      </c>
      <c r="U93" s="153" t="s">
        <v>6891</v>
      </c>
      <c r="V93" s="153" t="s">
        <v>7204</v>
      </c>
    </row>
    <row r="94" spans="1:22" x14ac:dyDescent="0.2">
      <c r="A94" t="s">
        <v>249</v>
      </c>
      <c r="B94" t="str">
        <f>_xll.BDP(A94&amp;" Corp",$B$1)</f>
        <v>X</v>
      </c>
      <c r="C94" t="s">
        <v>7200</v>
      </c>
      <c r="D94" s="156">
        <v>7.5</v>
      </c>
      <c r="E94" s="154">
        <v>44635</v>
      </c>
      <c r="F94" s="155">
        <v>8.8800000000000008</v>
      </c>
      <c r="G94" s="153" t="s">
        <v>46</v>
      </c>
      <c r="H94" s="153" t="s">
        <v>40</v>
      </c>
      <c r="I94" s="156">
        <v>105</v>
      </c>
      <c r="J94" s="157">
        <v>275492</v>
      </c>
      <c r="K94" s="156">
        <v>0.53774599999999995</v>
      </c>
      <c r="L94" s="155">
        <v>6.58</v>
      </c>
      <c r="M94" s="153">
        <v>568</v>
      </c>
      <c r="N94" s="155">
        <v>6.3</v>
      </c>
      <c r="O94" s="155">
        <v>0.38</v>
      </c>
      <c r="P94" s="153" t="s">
        <v>6906</v>
      </c>
      <c r="Q94" s="153" t="s">
        <v>492</v>
      </c>
      <c r="R94" s="153" t="s">
        <v>6890</v>
      </c>
      <c r="S94" s="153" t="s">
        <v>259</v>
      </c>
      <c r="T94" s="153" t="s">
        <v>6907</v>
      </c>
      <c r="U94" s="153" t="s">
        <v>6891</v>
      </c>
      <c r="V94" s="153" t="s">
        <v>7204</v>
      </c>
    </row>
    <row r="95" spans="1:22" x14ac:dyDescent="0.2">
      <c r="D95" s="156"/>
      <c r="E95" s="154"/>
      <c r="F95" s="155"/>
      <c r="G95" s="153"/>
      <c r="H95" s="153"/>
      <c r="I95" s="156"/>
      <c r="J95" s="157"/>
      <c r="K95" s="156"/>
      <c r="L95" s="155"/>
      <c r="M95" s="153"/>
      <c r="N95" s="155"/>
      <c r="O95" s="155"/>
      <c r="P95" s="153"/>
      <c r="Q95" s="153"/>
      <c r="R95" s="153"/>
      <c r="S95" s="153"/>
      <c r="T95" s="153"/>
      <c r="U95" s="153"/>
      <c r="V95" s="153"/>
    </row>
    <row r="96" spans="1:22" x14ac:dyDescent="0.2">
      <c r="A96" t="s">
        <v>6900</v>
      </c>
      <c r="B96" t="str">
        <f>_xll.BDP(A96&amp;" Corp",$B$1)</f>
        <v>ACCO</v>
      </c>
      <c r="C96" t="s">
        <v>6901</v>
      </c>
      <c r="D96" s="156">
        <v>6.75</v>
      </c>
      <c r="E96" s="154">
        <v>43951</v>
      </c>
      <c r="F96" s="155">
        <v>7</v>
      </c>
      <c r="G96" s="153" t="s">
        <v>48</v>
      </c>
      <c r="H96" s="153" t="s">
        <v>40</v>
      </c>
      <c r="I96" s="156">
        <v>106.875</v>
      </c>
      <c r="J96" s="157">
        <v>176375</v>
      </c>
      <c r="K96" s="156">
        <v>0.344275</v>
      </c>
      <c r="L96" s="155">
        <v>5.39</v>
      </c>
      <c r="M96" s="153">
        <v>444</v>
      </c>
      <c r="N96" s="155">
        <v>5.4</v>
      </c>
      <c r="O96" s="155">
        <v>0.18</v>
      </c>
      <c r="P96" s="153" t="s">
        <v>6902</v>
      </c>
      <c r="Q96" s="153" t="s">
        <v>274</v>
      </c>
      <c r="R96" s="153" t="s">
        <v>6890</v>
      </c>
      <c r="S96" s="153" t="s">
        <v>259</v>
      </c>
      <c r="T96" s="153" t="s">
        <v>6903</v>
      </c>
      <c r="U96" s="153" t="s">
        <v>6904</v>
      </c>
      <c r="V96" s="153" t="s">
        <v>7203</v>
      </c>
    </row>
    <row r="97" spans="1:22" x14ac:dyDescent="0.2">
      <c r="A97" t="s">
        <v>6911</v>
      </c>
      <c r="B97" t="str">
        <f>_xll.BDP(A97&amp;" Corp",$B$1)</f>
        <v>AGSBB</v>
      </c>
      <c r="C97" t="s">
        <v>6912</v>
      </c>
      <c r="D97" s="156">
        <v>5.125</v>
      </c>
      <c r="E97" s="154">
        <v>54603</v>
      </c>
      <c r="F97" s="155">
        <v>36.159999999999997</v>
      </c>
      <c r="G97" s="153" t="s">
        <v>5415</v>
      </c>
      <c r="H97" s="153" t="s">
        <v>38</v>
      </c>
      <c r="I97" s="156">
        <v>122.485</v>
      </c>
      <c r="J97" s="157">
        <v>256558</v>
      </c>
      <c r="K97" s="156">
        <v>0.50078800000000001</v>
      </c>
      <c r="L97" s="155">
        <v>7.6</v>
      </c>
      <c r="M97" s="153">
        <v>1512</v>
      </c>
      <c r="N97" s="155">
        <v>2.6</v>
      </c>
      <c r="O97" s="155">
        <v>0.11</v>
      </c>
      <c r="P97" s="153" t="s">
        <v>6913</v>
      </c>
      <c r="Q97" s="153" t="s">
        <v>524</v>
      </c>
      <c r="R97" s="153" t="s">
        <v>6914</v>
      </c>
      <c r="S97" s="153" t="s">
        <v>1</v>
      </c>
      <c r="T97" s="153" t="s">
        <v>6915</v>
      </c>
      <c r="U97" s="153" t="s">
        <v>6891</v>
      </c>
      <c r="V97" s="153" t="s">
        <v>7203</v>
      </c>
    </row>
    <row r="98" spans="1:22" x14ac:dyDescent="0.2">
      <c r="A98" t="s">
        <v>6923</v>
      </c>
      <c r="B98" t="str">
        <f>_xll.BDP(A98&amp;" Corp",$B$1)</f>
        <v>ALL</v>
      </c>
      <c r="C98" t="s">
        <v>6924</v>
      </c>
      <c r="D98" s="156">
        <v>6.5</v>
      </c>
      <c r="E98" s="154">
        <v>57480</v>
      </c>
      <c r="F98" s="155">
        <v>44.04</v>
      </c>
      <c r="G98" s="153" t="s">
        <v>5415</v>
      </c>
      <c r="H98" s="153" t="s">
        <v>5412</v>
      </c>
      <c r="I98" s="156">
        <v>111.7</v>
      </c>
      <c r="J98" s="157">
        <v>298213</v>
      </c>
      <c r="K98" s="156">
        <v>0.58209599999999995</v>
      </c>
      <c r="L98" s="155">
        <v>5.61</v>
      </c>
      <c r="M98" s="153">
        <v>340</v>
      </c>
      <c r="N98" s="155">
        <v>12.7</v>
      </c>
      <c r="O98" s="155">
        <v>2.38</v>
      </c>
      <c r="P98" s="153" t="s">
        <v>6925</v>
      </c>
      <c r="Q98" s="153" t="s">
        <v>2952</v>
      </c>
      <c r="R98" s="153" t="s">
        <v>6890</v>
      </c>
      <c r="S98" s="153" t="s">
        <v>259</v>
      </c>
      <c r="T98" s="153" t="s">
        <v>6907</v>
      </c>
      <c r="U98" s="153" t="s">
        <v>6891</v>
      </c>
      <c r="V98" s="153" t="s">
        <v>7203</v>
      </c>
    </row>
    <row r="99" spans="1:22" x14ac:dyDescent="0.2">
      <c r="A99" t="s">
        <v>6938</v>
      </c>
      <c r="B99" t="str">
        <f>_xll.BDP(A99&amp;" Corp",$B$1)</f>
        <v>ARGID</v>
      </c>
      <c r="C99" t="s">
        <v>6939</v>
      </c>
      <c r="D99" s="156">
        <v>9.125</v>
      </c>
      <c r="E99" s="154">
        <v>44119</v>
      </c>
      <c r="F99" s="155">
        <v>7.46</v>
      </c>
      <c r="G99" s="153" t="s">
        <v>6930</v>
      </c>
      <c r="H99" s="153" t="s">
        <v>42</v>
      </c>
      <c r="I99" s="156">
        <v>113</v>
      </c>
      <c r="J99" s="157">
        <v>311865</v>
      </c>
      <c r="K99" s="156">
        <v>0.60874499999999998</v>
      </c>
      <c r="L99" s="155">
        <v>5.38</v>
      </c>
      <c r="M99" s="153">
        <v>527</v>
      </c>
      <c r="N99" s="155">
        <v>2.2000000000000002</v>
      </c>
      <c r="O99" s="155">
        <v>-0.92</v>
      </c>
      <c r="P99" s="153" t="s">
        <v>6940</v>
      </c>
      <c r="Q99" s="153" t="s">
        <v>387</v>
      </c>
      <c r="R99" s="153" t="s">
        <v>6914</v>
      </c>
      <c r="S99" s="153" t="s">
        <v>259</v>
      </c>
      <c r="T99" s="153" t="s">
        <v>6903</v>
      </c>
      <c r="U99" s="153" t="s">
        <v>2040</v>
      </c>
      <c r="V99" s="153" t="s">
        <v>7203</v>
      </c>
    </row>
    <row r="100" spans="1:22" x14ac:dyDescent="0.2">
      <c r="A100" t="s">
        <v>6943</v>
      </c>
      <c r="B100" t="str">
        <f>_xll.BDP(A100&amp;" Corp",$B$1)</f>
        <v>AXP</v>
      </c>
      <c r="C100" t="s">
        <v>6944</v>
      </c>
      <c r="D100" s="156">
        <v>6.8</v>
      </c>
      <c r="E100" s="154">
        <v>60876</v>
      </c>
      <c r="F100" s="155">
        <v>53.34</v>
      </c>
      <c r="G100" s="153" t="s">
        <v>5414</v>
      </c>
      <c r="H100" s="153" t="s">
        <v>5411</v>
      </c>
      <c r="I100" s="156">
        <v>109.26</v>
      </c>
      <c r="J100" s="157">
        <v>441573</v>
      </c>
      <c r="K100" s="156">
        <v>0.86192899999999995</v>
      </c>
      <c r="L100" s="155">
        <v>3.81</v>
      </c>
      <c r="M100" s="153">
        <v>351</v>
      </c>
      <c r="N100" s="155">
        <v>3</v>
      </c>
      <c r="O100" s="155">
        <v>0.11</v>
      </c>
      <c r="P100" s="153" t="s">
        <v>6913</v>
      </c>
      <c r="Q100" s="153" t="s">
        <v>524</v>
      </c>
      <c r="R100" s="153" t="s">
        <v>6890</v>
      </c>
      <c r="S100" s="153" t="s">
        <v>259</v>
      </c>
      <c r="T100" s="153" t="s">
        <v>6907</v>
      </c>
      <c r="U100" s="153" t="s">
        <v>6891</v>
      </c>
      <c r="V100" s="153" t="s">
        <v>7203</v>
      </c>
    </row>
    <row r="101" spans="1:22" x14ac:dyDescent="0.2">
      <c r="A101" t="s">
        <v>6945</v>
      </c>
      <c r="B101" t="str">
        <f>_xll.BDP(A101&amp;" Corp",$B$1)</f>
        <v>BAC</v>
      </c>
      <c r="C101" t="s">
        <v>6946</v>
      </c>
      <c r="D101" s="156">
        <v>4.75</v>
      </c>
      <c r="E101" s="154">
        <v>43591</v>
      </c>
      <c r="F101" s="155">
        <v>6.02</v>
      </c>
      <c r="G101" s="153" t="s">
        <v>5416</v>
      </c>
      <c r="H101" s="153" t="s">
        <v>5410</v>
      </c>
      <c r="I101" s="156">
        <v>130.9914</v>
      </c>
      <c r="J101" s="157">
        <v>685644</v>
      </c>
      <c r="K101" s="156">
        <v>1.3383419999999999</v>
      </c>
      <c r="L101" s="155">
        <v>4.75</v>
      </c>
      <c r="M101" s="153">
        <v>495</v>
      </c>
      <c r="N101" s="155">
        <v>0.9</v>
      </c>
      <c r="O101" s="155">
        <v>0.02</v>
      </c>
      <c r="P101" s="153" t="s">
        <v>6913</v>
      </c>
      <c r="Q101" s="153" t="s">
        <v>524</v>
      </c>
      <c r="R101" s="153" t="s">
        <v>6890</v>
      </c>
      <c r="S101" s="153" t="s">
        <v>1</v>
      </c>
      <c r="T101" s="153" t="s">
        <v>6907</v>
      </c>
      <c r="U101" s="153" t="s">
        <v>6891</v>
      </c>
      <c r="V101" s="153" t="s">
        <v>7203</v>
      </c>
    </row>
    <row r="102" spans="1:22" x14ac:dyDescent="0.2">
      <c r="A102" t="s">
        <v>6951</v>
      </c>
      <c r="B102" t="str">
        <f>_xll.BDP(A102&amp;" Corp",$B$1)</f>
        <v>BBVASM</v>
      </c>
      <c r="C102" t="s">
        <v>6952</v>
      </c>
      <c r="D102" s="156">
        <v>6.75</v>
      </c>
      <c r="E102" s="154">
        <v>44834</v>
      </c>
      <c r="F102" s="155">
        <v>9.42</v>
      </c>
      <c r="G102" s="153" t="s">
        <v>6937</v>
      </c>
      <c r="H102" s="153" t="s">
        <v>5411</v>
      </c>
      <c r="I102" s="156">
        <v>114.5</v>
      </c>
      <c r="J102" s="157">
        <v>316473</v>
      </c>
      <c r="K102" s="156">
        <v>0.61773999999999996</v>
      </c>
      <c r="L102" s="155">
        <v>4.82</v>
      </c>
      <c r="M102" s="153">
        <v>330</v>
      </c>
      <c r="N102" s="155">
        <v>7.09</v>
      </c>
      <c r="O102" s="155">
        <v>0.65</v>
      </c>
      <c r="P102" s="153" t="s">
        <v>6913</v>
      </c>
      <c r="Q102" s="153" t="s">
        <v>524</v>
      </c>
      <c r="R102" s="153" t="s">
        <v>6953</v>
      </c>
      <c r="S102" s="153" t="s">
        <v>259</v>
      </c>
      <c r="T102" s="153" t="s">
        <v>6903</v>
      </c>
      <c r="U102" s="153" t="s">
        <v>2040</v>
      </c>
      <c r="V102" s="153" t="s">
        <v>7203</v>
      </c>
    </row>
    <row r="103" spans="1:22" x14ac:dyDescent="0.2">
      <c r="A103" t="s">
        <v>6954</v>
      </c>
      <c r="B103" t="str">
        <f>_xll.BDP(A103&amp;" Corp",$B$1)</f>
        <v>BG</v>
      </c>
      <c r="C103" t="s">
        <v>6955</v>
      </c>
      <c r="D103" s="156">
        <v>8.5</v>
      </c>
      <c r="E103" s="154">
        <v>43631</v>
      </c>
      <c r="F103" s="155">
        <v>6.13</v>
      </c>
      <c r="G103" s="153" t="s">
        <v>5414</v>
      </c>
      <c r="H103" s="153" t="s">
        <v>5411</v>
      </c>
      <c r="I103" s="156">
        <v>129.37950000000001</v>
      </c>
      <c r="J103" s="157">
        <v>265181</v>
      </c>
      <c r="K103" s="156">
        <v>0.51761999999999997</v>
      </c>
      <c r="L103" s="155">
        <v>3.18</v>
      </c>
      <c r="M103" s="153">
        <v>233</v>
      </c>
      <c r="N103" s="155">
        <v>4.87</v>
      </c>
      <c r="O103" s="155">
        <v>0.3</v>
      </c>
      <c r="P103" s="153" t="s">
        <v>6917</v>
      </c>
      <c r="Q103" s="153" t="s">
        <v>6956</v>
      </c>
      <c r="R103" s="153" t="s">
        <v>6890</v>
      </c>
      <c r="S103" s="153" t="s">
        <v>259</v>
      </c>
      <c r="T103" s="153" t="s">
        <v>6907</v>
      </c>
      <c r="U103" s="153" t="s">
        <v>6891</v>
      </c>
      <c r="V103" s="153" t="s">
        <v>7203</v>
      </c>
    </row>
    <row r="104" spans="1:22" x14ac:dyDescent="0.2">
      <c r="A104" t="s">
        <v>6947</v>
      </c>
      <c r="B104" t="str">
        <f>_xll.BDP(A104&amp;" Corp",$B$1)</f>
        <v>BACR</v>
      </c>
      <c r="C104" t="s">
        <v>6948</v>
      </c>
      <c r="D104" s="156">
        <v>5.14</v>
      </c>
      <c r="E104" s="154">
        <v>44118</v>
      </c>
      <c r="F104" s="155">
        <v>7.46</v>
      </c>
      <c r="G104" s="153" t="s">
        <v>5416</v>
      </c>
      <c r="H104" s="153" t="s">
        <v>5410</v>
      </c>
      <c r="I104" s="156">
        <v>107.5476</v>
      </c>
      <c r="J104" s="157">
        <v>404214</v>
      </c>
      <c r="K104" s="156">
        <v>0.78900499999999996</v>
      </c>
      <c r="L104" s="155">
        <v>3.96</v>
      </c>
      <c r="M104" s="153">
        <v>275</v>
      </c>
      <c r="N104" s="155">
        <v>6.2</v>
      </c>
      <c r="O104" s="155">
        <v>0.47</v>
      </c>
      <c r="P104" s="153" t="s">
        <v>6913</v>
      </c>
      <c r="Q104" s="153" t="s">
        <v>524</v>
      </c>
      <c r="R104" s="153" t="s">
        <v>6897</v>
      </c>
      <c r="S104" s="153" t="s">
        <v>259</v>
      </c>
      <c r="T104" s="153" t="s">
        <v>6907</v>
      </c>
      <c r="U104" s="153" t="s">
        <v>6891</v>
      </c>
      <c r="V104" s="153" t="s">
        <v>7203</v>
      </c>
    </row>
    <row r="105" spans="1:22" x14ac:dyDescent="0.2">
      <c r="A105" t="s">
        <v>6960</v>
      </c>
      <c r="B105" t="str">
        <f>_xll.BDP(A105&amp;" Corp",$B$1)</f>
        <v>BLYAU</v>
      </c>
      <c r="C105" t="s">
        <v>6961</v>
      </c>
      <c r="D105" s="156">
        <v>7</v>
      </c>
      <c r="E105" s="154">
        <v>44287</v>
      </c>
      <c r="F105" s="155">
        <v>7.92</v>
      </c>
      <c r="G105" s="153" t="s">
        <v>47</v>
      </c>
      <c r="H105" s="153" t="s">
        <v>38</v>
      </c>
      <c r="I105" s="156">
        <v>102.25</v>
      </c>
      <c r="J105" s="157">
        <v>257083</v>
      </c>
      <c r="K105" s="156">
        <v>0.50181399999999998</v>
      </c>
      <c r="L105" s="155">
        <v>6.53</v>
      </c>
      <c r="M105" s="153">
        <v>528</v>
      </c>
      <c r="N105" s="155">
        <v>6</v>
      </c>
      <c r="O105" s="155">
        <v>0.2</v>
      </c>
      <c r="P105" s="153" t="s">
        <v>6906</v>
      </c>
      <c r="Q105" s="153" t="s">
        <v>322</v>
      </c>
      <c r="R105" s="153" t="s">
        <v>6890</v>
      </c>
      <c r="S105" s="153" t="s">
        <v>259</v>
      </c>
      <c r="T105" s="153" t="s">
        <v>6903</v>
      </c>
      <c r="U105" s="153" t="s">
        <v>2040</v>
      </c>
      <c r="V105" s="153" t="s">
        <v>7203</v>
      </c>
    </row>
    <row r="106" spans="1:22" x14ac:dyDescent="0.2">
      <c r="A106" t="s">
        <v>6967</v>
      </c>
      <c r="B106" t="str">
        <f>_xll.BDP(A106&amp;" Corp",$B$1)</f>
        <v>BTU</v>
      </c>
      <c r="C106" t="s">
        <v>6968</v>
      </c>
      <c r="D106" s="156">
        <v>7.375</v>
      </c>
      <c r="E106" s="154">
        <v>42675</v>
      </c>
      <c r="F106" s="155">
        <v>3.5</v>
      </c>
      <c r="G106" s="153" t="s">
        <v>45</v>
      </c>
      <c r="H106" s="153" t="s">
        <v>37</v>
      </c>
      <c r="I106" s="156">
        <v>114.25</v>
      </c>
      <c r="J106" s="157">
        <v>336122</v>
      </c>
      <c r="K106" s="156">
        <v>0.65609300000000004</v>
      </c>
      <c r="L106" s="155">
        <v>3.05</v>
      </c>
      <c r="M106" s="153">
        <v>273</v>
      </c>
      <c r="N106" s="155">
        <v>3.03</v>
      </c>
      <c r="O106" s="155">
        <v>0.12</v>
      </c>
      <c r="P106" s="153" t="s">
        <v>6906</v>
      </c>
      <c r="Q106" s="153" t="s">
        <v>322</v>
      </c>
      <c r="R106" s="153" t="s">
        <v>6890</v>
      </c>
      <c r="S106" s="153" t="s">
        <v>259</v>
      </c>
      <c r="T106" s="153" t="s">
        <v>6907</v>
      </c>
      <c r="U106" s="153" t="s">
        <v>6891</v>
      </c>
      <c r="V106" s="153" t="s">
        <v>7203</v>
      </c>
    </row>
    <row r="107" spans="1:22" x14ac:dyDescent="0.2">
      <c r="A107" t="s">
        <v>6973</v>
      </c>
      <c r="B107" t="str">
        <f>_xll.BDP(A107&amp;" Corp",$B$1)</f>
        <v>C</v>
      </c>
      <c r="C107" t="s">
        <v>6974</v>
      </c>
      <c r="D107" s="156">
        <v>6.625</v>
      </c>
      <c r="E107" s="154">
        <v>48380</v>
      </c>
      <c r="F107" s="155">
        <v>19.13</v>
      </c>
      <c r="G107" s="153" t="s">
        <v>5416</v>
      </c>
      <c r="H107" s="153" t="s">
        <v>5410</v>
      </c>
      <c r="I107" s="156">
        <v>120.6846</v>
      </c>
      <c r="J107" s="157">
        <v>615937</v>
      </c>
      <c r="K107" s="156">
        <v>1.202278</v>
      </c>
      <c r="L107" s="155">
        <v>4.9400000000000004</v>
      </c>
      <c r="M107" s="153">
        <v>256</v>
      </c>
      <c r="N107" s="155">
        <v>11.34</v>
      </c>
      <c r="O107" s="155">
        <v>1.9</v>
      </c>
      <c r="P107" s="153" t="s">
        <v>6913</v>
      </c>
      <c r="Q107" s="153" t="s">
        <v>524</v>
      </c>
      <c r="R107" s="153" t="s">
        <v>6890</v>
      </c>
      <c r="S107" s="153" t="s">
        <v>259</v>
      </c>
      <c r="T107" s="153" t="s">
        <v>6907</v>
      </c>
      <c r="U107" s="153" t="s">
        <v>6891</v>
      </c>
      <c r="V107" s="153" t="s">
        <v>7203</v>
      </c>
    </row>
    <row r="108" spans="1:22" x14ac:dyDescent="0.2">
      <c r="A108" t="s">
        <v>6977</v>
      </c>
      <c r="B108" t="str">
        <f>_xll.BDP(A108&amp;" Corp",$B$1)</f>
        <v>CCBGBB</v>
      </c>
      <c r="C108" t="s">
        <v>6978</v>
      </c>
      <c r="D108" s="156">
        <v>1.2256</v>
      </c>
      <c r="E108" s="154">
        <v>42775</v>
      </c>
      <c r="F108" s="155">
        <v>3.78</v>
      </c>
      <c r="G108" s="153" t="s">
        <v>6937</v>
      </c>
      <c r="H108" s="153" t="s">
        <v>6937</v>
      </c>
      <c r="I108" s="156">
        <v>125.77500000000001</v>
      </c>
      <c r="J108" s="157">
        <v>283918</v>
      </c>
      <c r="K108" s="156">
        <v>0.55419499999999999</v>
      </c>
      <c r="L108" s="155">
        <v>6.92</v>
      </c>
      <c r="M108" s="153">
        <v>763</v>
      </c>
      <c r="N108" s="155">
        <v>3.62</v>
      </c>
      <c r="O108" s="155">
        <v>-0.02</v>
      </c>
      <c r="P108" s="153" t="s">
        <v>6913</v>
      </c>
      <c r="Q108" s="153" t="s">
        <v>524</v>
      </c>
      <c r="R108" s="153" t="s">
        <v>6979</v>
      </c>
      <c r="S108" s="153" t="s">
        <v>2</v>
      </c>
      <c r="T108" s="153" t="s">
        <v>6891</v>
      </c>
      <c r="U108" s="153" t="s">
        <v>6891</v>
      </c>
      <c r="V108" s="153" t="s">
        <v>7203</v>
      </c>
    </row>
    <row r="109" spans="1:22" x14ac:dyDescent="0.2">
      <c r="A109" t="s">
        <v>6980</v>
      </c>
      <c r="B109" t="str">
        <f>_xll.BDP(A109&amp;" Corp",$B$1)</f>
        <v>CCI</v>
      </c>
      <c r="C109" t="s">
        <v>6981</v>
      </c>
      <c r="D109" s="156">
        <v>2.3809999999999998</v>
      </c>
      <c r="E109" s="154">
        <v>43084</v>
      </c>
      <c r="F109" s="155">
        <v>4.63</v>
      </c>
      <c r="G109" s="153" t="s">
        <v>46</v>
      </c>
      <c r="H109" s="153" t="s">
        <v>5410</v>
      </c>
      <c r="I109" s="156">
        <v>101.1065</v>
      </c>
      <c r="J109" s="157">
        <v>305839</v>
      </c>
      <c r="K109" s="156">
        <v>0.59698300000000004</v>
      </c>
      <c r="L109" s="155">
        <v>2.13</v>
      </c>
      <c r="M109" s="153">
        <v>152</v>
      </c>
      <c r="N109" s="155">
        <v>4.33</v>
      </c>
      <c r="O109" s="155">
        <v>0.22</v>
      </c>
      <c r="P109" s="153" t="s">
        <v>6921</v>
      </c>
      <c r="Q109" s="153" t="s">
        <v>6982</v>
      </c>
      <c r="R109" s="153" t="s">
        <v>6890</v>
      </c>
      <c r="S109" s="153" t="s">
        <v>259</v>
      </c>
      <c r="T109" s="153" t="s">
        <v>6903</v>
      </c>
      <c r="U109" s="153" t="s">
        <v>6904</v>
      </c>
      <c r="V109" s="153" t="s">
        <v>7203</v>
      </c>
    </row>
    <row r="110" spans="1:22" x14ac:dyDescent="0.2">
      <c r="A110" t="s">
        <v>6992</v>
      </c>
      <c r="B110" t="str">
        <f>_xll.BDP(A110&amp;" Corp",$B$1)</f>
        <v>CEMEX</v>
      </c>
      <c r="C110" t="s">
        <v>6993</v>
      </c>
      <c r="D110" s="156">
        <v>9.25</v>
      </c>
      <c r="E110" s="154">
        <v>43963</v>
      </c>
      <c r="F110" s="155">
        <v>7.03</v>
      </c>
      <c r="G110" s="153" t="s">
        <v>49</v>
      </c>
      <c r="H110" s="153" t="s">
        <v>6937</v>
      </c>
      <c r="I110" s="156">
        <v>109.5</v>
      </c>
      <c r="J110" s="157">
        <v>312855</v>
      </c>
      <c r="K110" s="156">
        <v>0.610676</v>
      </c>
      <c r="L110" s="155">
        <v>6.71</v>
      </c>
      <c r="M110" s="153">
        <v>610</v>
      </c>
      <c r="N110" s="155">
        <v>3.3</v>
      </c>
      <c r="O110" s="155">
        <v>-2.14</v>
      </c>
      <c r="P110" s="153" t="s">
        <v>6906</v>
      </c>
      <c r="Q110" s="153" t="s">
        <v>982</v>
      </c>
      <c r="R110" s="153" t="s">
        <v>6953</v>
      </c>
      <c r="S110" s="153" t="s">
        <v>259</v>
      </c>
      <c r="T110" s="153" t="s">
        <v>6903</v>
      </c>
      <c r="U110" s="153" t="s">
        <v>2040</v>
      </c>
      <c r="V110" s="153" t="s">
        <v>7203</v>
      </c>
    </row>
    <row r="111" spans="1:22" x14ac:dyDescent="0.2">
      <c r="A111" t="s">
        <v>7013</v>
      </c>
      <c r="B111" t="str">
        <f>_xll.BDP(A111&amp;" Corp",$B$1)</f>
        <v>ENIIM</v>
      </c>
      <c r="C111" t="s">
        <v>7014</v>
      </c>
      <c r="D111" s="156">
        <v>5.7</v>
      </c>
      <c r="E111" s="154">
        <v>51410</v>
      </c>
      <c r="F111" s="155">
        <v>27.42</v>
      </c>
      <c r="G111" s="153" t="s">
        <v>5413</v>
      </c>
      <c r="H111" s="153" t="s">
        <v>7015</v>
      </c>
      <c r="I111" s="156">
        <v>106.6379</v>
      </c>
      <c r="J111" s="157">
        <v>267782</v>
      </c>
      <c r="K111" s="156">
        <v>0.522698</v>
      </c>
      <c r="L111" s="155">
        <v>5.24</v>
      </c>
      <c r="M111" s="153">
        <v>248</v>
      </c>
      <c r="N111" s="155">
        <v>14.16</v>
      </c>
      <c r="O111" s="155">
        <v>3.16</v>
      </c>
      <c r="P111" s="153" t="s">
        <v>6910</v>
      </c>
      <c r="Q111" s="153" t="s">
        <v>1498</v>
      </c>
      <c r="R111" s="153" t="s">
        <v>7016</v>
      </c>
      <c r="S111" s="153" t="s">
        <v>259</v>
      </c>
      <c r="T111" s="153" t="s">
        <v>6903</v>
      </c>
      <c r="U111" s="153" t="s">
        <v>2040</v>
      </c>
      <c r="V111" s="153" t="s">
        <v>7203</v>
      </c>
    </row>
    <row r="112" spans="1:22" x14ac:dyDescent="0.2">
      <c r="A112" t="s">
        <v>7010</v>
      </c>
      <c r="B112" t="s">
        <v>7011</v>
      </c>
      <c r="C112" t="s">
        <v>7012</v>
      </c>
      <c r="D112" s="156">
        <v>0</v>
      </c>
      <c r="E112" s="154">
        <v>43916</v>
      </c>
      <c r="F112" s="155">
        <v>6.91</v>
      </c>
      <c r="G112" s="153" t="s">
        <v>48</v>
      </c>
      <c r="H112" s="153" t="s">
        <v>41</v>
      </c>
      <c r="I112" s="156">
        <v>100.3125</v>
      </c>
      <c r="J112" s="157">
        <v>250979</v>
      </c>
      <c r="K112" s="156">
        <v>0.48989899999999997</v>
      </c>
      <c r="L112" s="155">
        <v>4.2</v>
      </c>
      <c r="M112" s="153">
        <v>0</v>
      </c>
      <c r="N112" s="155">
        <v>0.25</v>
      </c>
      <c r="O112" s="155">
        <v>0.96</v>
      </c>
      <c r="P112" s="153" t="s">
        <v>6940</v>
      </c>
      <c r="Q112" s="153" t="s">
        <v>455</v>
      </c>
      <c r="R112" s="153" t="s">
        <v>6890</v>
      </c>
      <c r="S112" s="153" t="s">
        <v>259</v>
      </c>
      <c r="T112" s="153" t="s">
        <v>6922</v>
      </c>
      <c r="U112" s="153" t="s">
        <v>6891</v>
      </c>
      <c r="V112" s="153" t="s">
        <v>7203</v>
      </c>
    </row>
    <row r="113" spans="1:22" x14ac:dyDescent="0.2">
      <c r="A113" t="s">
        <v>7033</v>
      </c>
      <c r="B113" t="s">
        <v>7034</v>
      </c>
      <c r="C113" t="s">
        <v>7035</v>
      </c>
      <c r="D113" s="156">
        <v>4.5</v>
      </c>
      <c r="E113" s="154">
        <v>46898</v>
      </c>
      <c r="F113" s="155">
        <v>15.07</v>
      </c>
      <c r="G113" s="153" t="s">
        <v>7036</v>
      </c>
      <c r="H113" s="153" t="s">
        <v>6887</v>
      </c>
      <c r="I113" s="156">
        <v>107.25</v>
      </c>
      <c r="J113" s="157">
        <v>1876875</v>
      </c>
      <c r="K113" s="156">
        <v>3.6635659999999999</v>
      </c>
      <c r="L113" s="155">
        <v>2.16</v>
      </c>
      <c r="M113" s="153">
        <v>103</v>
      </c>
      <c r="N113" s="155">
        <v>2.7</v>
      </c>
      <c r="O113" s="155">
        <v>-1</v>
      </c>
      <c r="P113" s="153" t="s">
        <v>7037</v>
      </c>
      <c r="Q113" s="153" t="s">
        <v>7038</v>
      </c>
      <c r="R113" s="153" t="s">
        <v>6890</v>
      </c>
      <c r="S113" s="153" t="s">
        <v>259</v>
      </c>
      <c r="T113" s="153" t="s">
        <v>7039</v>
      </c>
      <c r="U113" s="153" t="s">
        <v>6891</v>
      </c>
      <c r="V113" s="153" t="s">
        <v>7203</v>
      </c>
    </row>
    <row r="114" spans="1:22" x14ac:dyDescent="0.2">
      <c r="A114" t="s">
        <v>7044</v>
      </c>
      <c r="B114" t="s">
        <v>7034</v>
      </c>
      <c r="C114" t="s">
        <v>7045</v>
      </c>
      <c r="D114" s="156">
        <v>4</v>
      </c>
      <c r="E114" s="154">
        <v>52376</v>
      </c>
      <c r="F114" s="155">
        <v>30.07</v>
      </c>
      <c r="G114" s="153" t="s">
        <v>7036</v>
      </c>
      <c r="H114" s="153" t="s">
        <v>6887</v>
      </c>
      <c r="I114" s="156">
        <v>107.0468</v>
      </c>
      <c r="J114" s="157">
        <v>1873319</v>
      </c>
      <c r="K114" s="156">
        <v>3.656625</v>
      </c>
      <c r="L114" s="155">
        <v>2.63</v>
      </c>
      <c r="M114" s="153">
        <v>27</v>
      </c>
      <c r="N114" s="155">
        <v>4.0999999999999996</v>
      </c>
      <c r="O114" s="155">
        <v>-2.34</v>
      </c>
      <c r="P114" s="153" t="s">
        <v>7037</v>
      </c>
      <c r="Q114" s="153" t="s">
        <v>7038</v>
      </c>
      <c r="R114" s="153" t="s">
        <v>6890</v>
      </c>
      <c r="S114" s="153" t="s">
        <v>259</v>
      </c>
      <c r="T114" s="153" t="s">
        <v>7039</v>
      </c>
      <c r="U114" s="153" t="s">
        <v>6891</v>
      </c>
      <c r="V114" s="153" t="s">
        <v>7203</v>
      </c>
    </row>
    <row r="115" spans="1:22" x14ac:dyDescent="0.2">
      <c r="A115" t="s">
        <v>7042</v>
      </c>
      <c r="B115" t="s">
        <v>7034</v>
      </c>
      <c r="C115" t="s">
        <v>7043</v>
      </c>
      <c r="D115" s="156">
        <v>3.5</v>
      </c>
      <c r="E115" s="154">
        <v>52376</v>
      </c>
      <c r="F115" s="155">
        <v>30.07</v>
      </c>
      <c r="G115" s="153" t="s">
        <v>7036</v>
      </c>
      <c r="H115" s="153" t="s">
        <v>6887</v>
      </c>
      <c r="I115" s="156">
        <v>106.5312</v>
      </c>
      <c r="J115" s="157">
        <v>1864296</v>
      </c>
      <c r="K115" s="156">
        <v>3.6390120000000001</v>
      </c>
      <c r="L115" s="155">
        <v>2.44</v>
      </c>
      <c r="M115" s="153">
        <v>4</v>
      </c>
      <c r="N115" s="155">
        <v>5.2</v>
      </c>
      <c r="O115" s="155">
        <v>-3.56</v>
      </c>
      <c r="P115" s="153" t="s">
        <v>7037</v>
      </c>
      <c r="Q115" s="153" t="s">
        <v>7038</v>
      </c>
      <c r="R115" s="153" t="s">
        <v>6890</v>
      </c>
      <c r="S115" s="153" t="s">
        <v>259</v>
      </c>
      <c r="T115" s="153" t="s">
        <v>7039</v>
      </c>
      <c r="U115" s="153" t="s">
        <v>6891</v>
      </c>
      <c r="V115" s="153" t="s">
        <v>7203</v>
      </c>
    </row>
    <row r="116" spans="1:22" x14ac:dyDescent="0.2">
      <c r="A116" t="s">
        <v>7040</v>
      </c>
      <c r="B116" t="s">
        <v>7034</v>
      </c>
      <c r="C116" t="s">
        <v>7041</v>
      </c>
      <c r="D116" s="156">
        <v>3</v>
      </c>
      <c r="E116" s="154">
        <v>52376</v>
      </c>
      <c r="F116" s="155">
        <v>30.07</v>
      </c>
      <c r="G116" s="153" t="s">
        <v>7036</v>
      </c>
      <c r="H116" s="153" t="s">
        <v>6887</v>
      </c>
      <c r="I116" s="156">
        <v>104.57810000000001</v>
      </c>
      <c r="J116" s="157">
        <v>1830117</v>
      </c>
      <c r="K116" s="156">
        <v>3.5722960000000001</v>
      </c>
      <c r="L116" s="155">
        <v>2.34</v>
      </c>
      <c r="M116" s="153">
        <v>0</v>
      </c>
      <c r="N116" s="155">
        <v>5.6</v>
      </c>
      <c r="O116" s="155">
        <v>-4.33</v>
      </c>
      <c r="P116" s="153" t="s">
        <v>7037</v>
      </c>
      <c r="Q116" s="153" t="s">
        <v>7038</v>
      </c>
      <c r="R116" s="153" t="s">
        <v>6890</v>
      </c>
      <c r="S116" s="153" t="s">
        <v>259</v>
      </c>
      <c r="T116" s="153" t="s">
        <v>7039</v>
      </c>
      <c r="U116" s="153" t="s">
        <v>6891</v>
      </c>
      <c r="V116" s="153" t="s">
        <v>7203</v>
      </c>
    </row>
    <row r="117" spans="1:22" x14ac:dyDescent="0.2">
      <c r="A117" t="s">
        <v>6957</v>
      </c>
      <c r="B117" t="str">
        <f>_xll.BDP(A117&amp;" Corp",$B$1)</f>
        <v>BIMBOA</v>
      </c>
      <c r="C117" t="s">
        <v>6958</v>
      </c>
      <c r="D117" s="156">
        <v>4.5</v>
      </c>
      <c r="E117" s="154">
        <v>44586</v>
      </c>
      <c r="F117" s="155">
        <v>8.74</v>
      </c>
      <c r="G117" s="153" t="s">
        <v>6937</v>
      </c>
      <c r="H117" s="153" t="s">
        <v>5411</v>
      </c>
      <c r="I117" s="156">
        <v>110.72929999999999</v>
      </c>
      <c r="J117" s="157">
        <v>279823</v>
      </c>
      <c r="K117" s="156">
        <v>0.54620100000000005</v>
      </c>
      <c r="L117" s="155">
        <v>3.09</v>
      </c>
      <c r="M117" s="153">
        <v>172</v>
      </c>
      <c r="N117" s="155">
        <v>7.21</v>
      </c>
      <c r="O117" s="155">
        <v>0.64</v>
      </c>
      <c r="P117" s="153" t="s">
        <v>6917</v>
      </c>
      <c r="Q117" s="153" t="s">
        <v>6956</v>
      </c>
      <c r="R117" s="153" t="s">
        <v>6953</v>
      </c>
      <c r="S117" s="153" t="s">
        <v>259</v>
      </c>
      <c r="T117" s="153" t="s">
        <v>6903</v>
      </c>
      <c r="U117" s="153" t="s">
        <v>2040</v>
      </c>
      <c r="V117" s="153" t="s">
        <v>7203</v>
      </c>
    </row>
    <row r="118" spans="1:22" x14ac:dyDescent="0.2">
      <c r="A118" t="s">
        <v>7057</v>
      </c>
      <c r="B118" t="str">
        <f>_xll.BDP(A118&amp;" Corp",$B$1)</f>
        <v>GTPTOW</v>
      </c>
      <c r="C118" t="s">
        <v>7058</v>
      </c>
      <c r="D118" s="156">
        <v>8.1120000000000001</v>
      </c>
      <c r="E118" s="154">
        <v>42050</v>
      </c>
      <c r="F118" s="155">
        <v>1.79</v>
      </c>
      <c r="G118" s="153" t="s">
        <v>6937</v>
      </c>
      <c r="H118" s="153" t="s">
        <v>38</v>
      </c>
      <c r="I118" s="156">
        <v>106.4747</v>
      </c>
      <c r="J118" s="157">
        <v>213670</v>
      </c>
      <c r="K118" s="156">
        <v>0.417074</v>
      </c>
      <c r="L118" s="155">
        <v>4.3499999999999996</v>
      </c>
      <c r="M118" s="153">
        <v>409</v>
      </c>
      <c r="N118" s="155">
        <v>1.67</v>
      </c>
      <c r="O118" s="155">
        <v>0.04</v>
      </c>
      <c r="P118" s="153" t="s">
        <v>6921</v>
      </c>
      <c r="Q118" s="153" t="s">
        <v>6982</v>
      </c>
      <c r="R118" s="153" t="s">
        <v>6890</v>
      </c>
      <c r="S118" s="153" t="s">
        <v>259</v>
      </c>
      <c r="T118" s="153" t="s">
        <v>6903</v>
      </c>
      <c r="U118" s="153" t="s">
        <v>2040</v>
      </c>
      <c r="V118" s="153" t="s">
        <v>7203</v>
      </c>
    </row>
    <row r="119" spans="1:22" x14ac:dyDescent="0.2">
      <c r="A119" t="s">
        <v>7063</v>
      </c>
      <c r="B119" t="s">
        <v>7064</v>
      </c>
      <c r="C119" t="s">
        <v>7065</v>
      </c>
      <c r="D119" s="156">
        <v>0</v>
      </c>
      <c r="E119" s="154">
        <v>43922</v>
      </c>
      <c r="F119" s="155">
        <v>6.92</v>
      </c>
      <c r="G119" s="153" t="s">
        <v>46</v>
      </c>
      <c r="H119" s="153" t="s">
        <v>38</v>
      </c>
      <c r="I119" s="156">
        <v>100.875</v>
      </c>
      <c r="J119" s="157">
        <v>252188</v>
      </c>
      <c r="K119" s="156">
        <v>0.492257</v>
      </c>
      <c r="L119" s="155">
        <v>4.0999999999999996</v>
      </c>
      <c r="M119" s="153">
        <v>0</v>
      </c>
      <c r="N119" s="155">
        <v>0.25</v>
      </c>
      <c r="O119" s="155">
        <v>1</v>
      </c>
      <c r="P119" s="153" t="s">
        <v>6917</v>
      </c>
      <c r="Q119" s="153" t="s">
        <v>6956</v>
      </c>
      <c r="R119" s="153" t="s">
        <v>6890</v>
      </c>
      <c r="S119" s="153" t="s">
        <v>259</v>
      </c>
      <c r="T119" s="153" t="s">
        <v>6922</v>
      </c>
      <c r="U119" s="153" t="s">
        <v>6891</v>
      </c>
      <c r="V119" s="153" t="s">
        <v>7203</v>
      </c>
    </row>
    <row r="120" spans="1:22" x14ac:dyDescent="0.2">
      <c r="A120" t="s">
        <v>7068</v>
      </c>
      <c r="B120" t="str">
        <f>_xll.BDP(A120&amp;" Corp",$B$1)</f>
        <v>HOMEX</v>
      </c>
      <c r="C120" t="s">
        <v>7069</v>
      </c>
      <c r="D120" s="156">
        <v>9.5</v>
      </c>
      <c r="E120" s="154">
        <v>43810</v>
      </c>
      <c r="F120" s="155">
        <v>6.61</v>
      </c>
      <c r="G120" s="153" t="s">
        <v>6937</v>
      </c>
      <c r="H120" s="153" t="s">
        <v>41</v>
      </c>
      <c r="I120" s="156">
        <v>60</v>
      </c>
      <c r="J120" s="157">
        <v>197453</v>
      </c>
      <c r="K120" s="156">
        <v>0.38541799999999998</v>
      </c>
      <c r="L120" s="155">
        <v>22.19</v>
      </c>
      <c r="M120" s="153">
        <v>1292</v>
      </c>
      <c r="N120" s="155">
        <v>3.8</v>
      </c>
      <c r="O120" s="155">
        <v>0.08</v>
      </c>
      <c r="P120" s="153" t="s">
        <v>6972</v>
      </c>
      <c r="Q120" s="153" t="s">
        <v>1069</v>
      </c>
      <c r="R120" s="153" t="s">
        <v>6953</v>
      </c>
      <c r="S120" s="153" t="s">
        <v>259</v>
      </c>
      <c r="T120" s="153" t="s">
        <v>6903</v>
      </c>
      <c r="U120" s="153" t="s">
        <v>2040</v>
      </c>
      <c r="V120" s="153" t="s">
        <v>7203</v>
      </c>
    </row>
    <row r="121" spans="1:22" x14ac:dyDescent="0.2">
      <c r="A121" t="s">
        <v>7070</v>
      </c>
      <c r="B121" t="str">
        <f>_xll.BDP(A121&amp;" Corp",$B$1)</f>
        <v>HOV</v>
      </c>
      <c r="C121" t="s">
        <v>7071</v>
      </c>
      <c r="D121" s="156">
        <v>7.25</v>
      </c>
      <c r="E121" s="154">
        <v>44119</v>
      </c>
      <c r="F121" s="155">
        <v>7.46</v>
      </c>
      <c r="G121" s="153" t="s">
        <v>50</v>
      </c>
      <c r="H121" s="153" t="s">
        <v>42</v>
      </c>
      <c r="I121" s="156">
        <v>111.75</v>
      </c>
      <c r="J121" s="157">
        <v>308199</v>
      </c>
      <c r="K121" s="156">
        <v>0.60158800000000001</v>
      </c>
      <c r="L121" s="155">
        <v>4.28</v>
      </c>
      <c r="M121" s="153">
        <v>380</v>
      </c>
      <c r="N121" s="155">
        <v>3.2</v>
      </c>
      <c r="O121" s="155">
        <v>-0.85</v>
      </c>
      <c r="P121" s="153" t="s">
        <v>6972</v>
      </c>
      <c r="Q121" s="153" t="s">
        <v>1069</v>
      </c>
      <c r="R121" s="153" t="s">
        <v>6890</v>
      </c>
      <c r="S121" s="153" t="s">
        <v>259</v>
      </c>
      <c r="T121" s="153" t="s">
        <v>6903</v>
      </c>
      <c r="U121" s="153" t="s">
        <v>2040</v>
      </c>
      <c r="V121" s="153" t="s">
        <v>7203</v>
      </c>
    </row>
    <row r="122" spans="1:22" x14ac:dyDescent="0.2">
      <c r="A122" t="s">
        <v>7072</v>
      </c>
      <c r="B122" t="str">
        <f>_xll.BDP(A122&amp;" Corp",$B$1)</f>
        <v>HPLGR</v>
      </c>
      <c r="C122" t="s">
        <v>7073</v>
      </c>
      <c r="D122" s="156">
        <v>9.75</v>
      </c>
      <c r="E122" s="154">
        <v>43023</v>
      </c>
      <c r="F122" s="155">
        <v>4.46</v>
      </c>
      <c r="G122" s="153" t="s">
        <v>50</v>
      </c>
      <c r="H122" s="153" t="s">
        <v>6931</v>
      </c>
      <c r="I122" s="156">
        <v>105.5</v>
      </c>
      <c r="J122" s="157">
        <v>211867</v>
      </c>
      <c r="K122" s="156">
        <v>0.413553</v>
      </c>
      <c r="L122" s="155">
        <v>7.9</v>
      </c>
      <c r="M122" s="153">
        <v>773</v>
      </c>
      <c r="N122" s="155">
        <v>2.9</v>
      </c>
      <c r="O122" s="155">
        <v>0.01</v>
      </c>
      <c r="P122" s="153" t="s">
        <v>6972</v>
      </c>
      <c r="Q122" s="153" t="s">
        <v>327</v>
      </c>
      <c r="R122" s="153" t="s">
        <v>7030</v>
      </c>
      <c r="S122" s="153" t="s">
        <v>259</v>
      </c>
      <c r="T122" s="153" t="s">
        <v>6903</v>
      </c>
      <c r="U122" s="153" t="s">
        <v>2040</v>
      </c>
      <c r="V122" s="153" t="s">
        <v>7203</v>
      </c>
    </row>
    <row r="123" spans="1:22" x14ac:dyDescent="0.2">
      <c r="A123" t="s">
        <v>7074</v>
      </c>
      <c r="B123" t="str">
        <f>_xll.BDP(A123&amp;" Corp",$B$1)</f>
        <v>HSBC</v>
      </c>
      <c r="C123" t="s">
        <v>7075</v>
      </c>
      <c r="D123" s="156">
        <v>4.6100000000000003</v>
      </c>
      <c r="E123" s="154">
        <v>54786</v>
      </c>
      <c r="F123" s="155">
        <v>36.659999999999997</v>
      </c>
      <c r="G123" s="153" t="s">
        <v>5416</v>
      </c>
      <c r="H123" s="153" t="s">
        <v>5411</v>
      </c>
      <c r="I123" s="156">
        <v>99.701400000000007</v>
      </c>
      <c r="J123" s="157">
        <v>379835</v>
      </c>
      <c r="K123" s="156">
        <v>0.74141900000000005</v>
      </c>
      <c r="L123" s="155">
        <v>6.52</v>
      </c>
      <c r="M123" s="153">
        <v>0</v>
      </c>
      <c r="N123" s="155">
        <v>0.1</v>
      </c>
      <c r="O123" s="155">
        <v>4.63</v>
      </c>
      <c r="P123" s="153" t="s">
        <v>6932</v>
      </c>
      <c r="Q123" s="153" t="s">
        <v>286</v>
      </c>
      <c r="R123" s="153" t="s">
        <v>6897</v>
      </c>
      <c r="S123" s="153" t="s">
        <v>259</v>
      </c>
      <c r="T123" s="153" t="s">
        <v>6903</v>
      </c>
      <c r="U123" s="153" t="s">
        <v>2040</v>
      </c>
      <c r="V123" s="153" t="s">
        <v>7203</v>
      </c>
    </row>
    <row r="124" spans="1:22" x14ac:dyDescent="0.2">
      <c r="A124" t="s">
        <v>7078</v>
      </c>
      <c r="B124" t="str">
        <f>_xll.BDP(A124&amp;" Corp",$B$1)</f>
        <v>IEP</v>
      </c>
      <c r="C124" t="s">
        <v>7079</v>
      </c>
      <c r="D124" s="156">
        <v>8</v>
      </c>
      <c r="E124" s="154">
        <v>43115</v>
      </c>
      <c r="F124" s="155">
        <v>4.71</v>
      </c>
      <c r="G124" s="153" t="s">
        <v>5414</v>
      </c>
      <c r="H124" s="153" t="s">
        <v>39</v>
      </c>
      <c r="I124" s="156">
        <v>107</v>
      </c>
      <c r="J124" s="157">
        <v>300728</v>
      </c>
      <c r="K124" s="156">
        <v>0.58700600000000003</v>
      </c>
      <c r="L124" s="155">
        <v>3.49</v>
      </c>
      <c r="M124" s="153">
        <v>288</v>
      </c>
      <c r="N124" s="155">
        <v>0.6</v>
      </c>
      <c r="O124" s="155">
        <v>-0.02</v>
      </c>
      <c r="P124" s="153" t="s">
        <v>6932</v>
      </c>
      <c r="Q124" s="153" t="s">
        <v>286</v>
      </c>
      <c r="R124" s="153" t="s">
        <v>6890</v>
      </c>
      <c r="S124" s="153" t="s">
        <v>259</v>
      </c>
      <c r="T124" s="153" t="s">
        <v>6907</v>
      </c>
      <c r="U124" s="153" t="s">
        <v>6891</v>
      </c>
      <c r="V124" s="153" t="s">
        <v>7203</v>
      </c>
    </row>
    <row r="125" spans="1:22" x14ac:dyDescent="0.2">
      <c r="A125" t="s">
        <v>7087</v>
      </c>
      <c r="B125" t="str">
        <f>_xll.BDP(A125&amp;" Corp",$B$1)</f>
        <v>JPM</v>
      </c>
      <c r="C125" t="s">
        <v>7088</v>
      </c>
      <c r="D125" s="156">
        <v>7.9</v>
      </c>
      <c r="E125" s="154">
        <v>54542</v>
      </c>
      <c r="F125" s="155">
        <v>36</v>
      </c>
      <c r="G125" s="153" t="s">
        <v>5415</v>
      </c>
      <c r="H125" s="153" t="s">
        <v>37</v>
      </c>
      <c r="I125" s="156">
        <v>116.3164</v>
      </c>
      <c r="J125" s="157">
        <v>494438</v>
      </c>
      <c r="K125" s="156">
        <v>0.96511800000000003</v>
      </c>
      <c r="L125" s="155">
        <v>4.21</v>
      </c>
      <c r="M125" s="153">
        <v>359</v>
      </c>
      <c r="N125" s="155">
        <v>4.2</v>
      </c>
      <c r="O125" s="155">
        <v>0.22</v>
      </c>
      <c r="P125" s="153" t="s">
        <v>6913</v>
      </c>
      <c r="Q125" s="153" t="s">
        <v>524</v>
      </c>
      <c r="R125" s="153" t="s">
        <v>6890</v>
      </c>
      <c r="S125" s="153" t="s">
        <v>259</v>
      </c>
      <c r="T125" s="153" t="s">
        <v>6907</v>
      </c>
      <c r="U125" s="153" t="s">
        <v>6891</v>
      </c>
      <c r="V125" s="153" t="s">
        <v>7203</v>
      </c>
    </row>
    <row r="126" spans="1:22" x14ac:dyDescent="0.2">
      <c r="A126" t="s">
        <v>7096</v>
      </c>
      <c r="B126" t="str">
        <f>_xll.BDP(A126&amp;" Corp",$B$1)</f>
        <v>LNC</v>
      </c>
      <c r="C126" t="s">
        <v>7097</v>
      </c>
      <c r="D126" s="156">
        <v>8.75</v>
      </c>
      <c r="E126" s="154">
        <v>43647</v>
      </c>
      <c r="F126" s="155">
        <v>6.17</v>
      </c>
      <c r="G126" s="153" t="s">
        <v>7098</v>
      </c>
      <c r="H126" s="153" t="s">
        <v>5411</v>
      </c>
      <c r="I126" s="156">
        <v>136.25880000000001</v>
      </c>
      <c r="J126" s="157">
        <v>313145</v>
      </c>
      <c r="K126" s="156">
        <v>0.61124299999999998</v>
      </c>
      <c r="L126" s="155">
        <v>2.39</v>
      </c>
      <c r="M126" s="153">
        <v>158</v>
      </c>
      <c r="N126" s="155">
        <v>4.9400000000000004</v>
      </c>
      <c r="O126" s="155">
        <v>0.31</v>
      </c>
      <c r="P126" s="153" t="s">
        <v>6925</v>
      </c>
      <c r="Q126" s="153" t="s">
        <v>1455</v>
      </c>
      <c r="R126" s="153" t="s">
        <v>6890</v>
      </c>
      <c r="S126" s="153" t="s">
        <v>259</v>
      </c>
      <c r="T126" s="153" t="s">
        <v>6907</v>
      </c>
      <c r="U126" s="153" t="s">
        <v>6891</v>
      </c>
      <c r="V126" s="153" t="s">
        <v>7203</v>
      </c>
    </row>
    <row r="127" spans="1:22" x14ac:dyDescent="0.2">
      <c r="A127" t="s">
        <v>7099</v>
      </c>
      <c r="B127" t="str">
        <f>_xll.BDP(A127&amp;" Corp",$B$1)</f>
        <v>M</v>
      </c>
      <c r="C127" t="s">
        <v>7100</v>
      </c>
      <c r="D127" s="156">
        <v>3.875</v>
      </c>
      <c r="E127" s="154">
        <v>44576</v>
      </c>
      <c r="F127" s="155">
        <v>8.7100000000000009</v>
      </c>
      <c r="G127" s="153" t="s">
        <v>5415</v>
      </c>
      <c r="H127" s="153" t="s">
        <v>5410</v>
      </c>
      <c r="I127" s="156">
        <v>107.1225</v>
      </c>
      <c r="J127" s="157">
        <v>254419</v>
      </c>
      <c r="K127" s="156">
        <v>0.49661300000000003</v>
      </c>
      <c r="L127" s="155">
        <v>2.91</v>
      </c>
      <c r="M127" s="153">
        <v>155</v>
      </c>
      <c r="N127" s="155">
        <v>7.5</v>
      </c>
      <c r="O127" s="155">
        <v>0.64</v>
      </c>
      <c r="P127" s="153" t="s">
        <v>6902</v>
      </c>
      <c r="Q127" s="153" t="s">
        <v>972</v>
      </c>
      <c r="R127" s="153" t="s">
        <v>6890</v>
      </c>
      <c r="S127" s="153" t="s">
        <v>259</v>
      </c>
      <c r="T127" s="153" t="s">
        <v>6907</v>
      </c>
      <c r="U127" s="153" t="s">
        <v>6891</v>
      </c>
      <c r="V127" s="153" t="s">
        <v>7203</v>
      </c>
    </row>
    <row r="128" spans="1:22" x14ac:dyDescent="0.2">
      <c r="A128" t="s">
        <v>7106</v>
      </c>
      <c r="B128" t="str">
        <f>_xll.BDP(A128&amp;" Corp",$B$1)</f>
        <v>MS</v>
      </c>
      <c r="C128" t="s">
        <v>7107</v>
      </c>
      <c r="D128" s="156">
        <v>4.875</v>
      </c>
      <c r="E128" s="154">
        <v>44866</v>
      </c>
      <c r="F128" s="155">
        <v>9.5</v>
      </c>
      <c r="G128" s="153" t="s">
        <v>5416</v>
      </c>
      <c r="H128" s="153" t="s">
        <v>5411</v>
      </c>
      <c r="I128" s="156">
        <v>107.8578</v>
      </c>
      <c r="J128" s="157">
        <v>287049</v>
      </c>
      <c r="K128" s="156">
        <v>0.56030599999999997</v>
      </c>
      <c r="L128" s="155">
        <v>3.88</v>
      </c>
      <c r="M128" s="153">
        <v>244</v>
      </c>
      <c r="N128" s="155">
        <v>7.47</v>
      </c>
      <c r="O128" s="155">
        <v>0.71</v>
      </c>
      <c r="P128" s="153" t="s">
        <v>6913</v>
      </c>
      <c r="Q128" s="153" t="s">
        <v>524</v>
      </c>
      <c r="R128" s="153" t="s">
        <v>6890</v>
      </c>
      <c r="S128" s="153" t="s">
        <v>259</v>
      </c>
      <c r="T128" s="153" t="s">
        <v>6907</v>
      </c>
      <c r="U128" s="153" t="s">
        <v>6891</v>
      </c>
      <c r="V128" s="153" t="s">
        <v>7203</v>
      </c>
    </row>
    <row r="129" spans="1:22" x14ac:dyDescent="0.2">
      <c r="A129" t="s">
        <v>7128</v>
      </c>
      <c r="B129" t="str">
        <f>_xll.BDP(A129&amp;" Corp",$B$1)</f>
        <v>PAA</v>
      </c>
      <c r="C129" t="s">
        <v>7129</v>
      </c>
      <c r="D129" s="156">
        <v>5</v>
      </c>
      <c r="E129" s="154">
        <v>44228</v>
      </c>
      <c r="F129" s="155">
        <v>7.75</v>
      </c>
      <c r="G129" s="153" t="s">
        <v>5415</v>
      </c>
      <c r="H129" s="153" t="s">
        <v>5411</v>
      </c>
      <c r="I129" s="156">
        <v>118.1382</v>
      </c>
      <c r="J129" s="157">
        <v>238776</v>
      </c>
      <c r="K129" s="156">
        <v>0.46607999999999999</v>
      </c>
      <c r="L129" s="155">
        <v>2.35</v>
      </c>
      <c r="M129" s="153">
        <v>117</v>
      </c>
      <c r="N129" s="155">
        <v>6.32</v>
      </c>
      <c r="O129" s="155">
        <v>0.5</v>
      </c>
      <c r="P129" s="153" t="s">
        <v>6910</v>
      </c>
      <c r="Q129" s="153" t="s">
        <v>697</v>
      </c>
      <c r="R129" s="153" t="s">
        <v>6890</v>
      </c>
      <c r="S129" s="153" t="s">
        <v>259</v>
      </c>
      <c r="T129" s="153" t="s">
        <v>6907</v>
      </c>
      <c r="U129" s="153" t="s">
        <v>6891</v>
      </c>
      <c r="V129" s="153" t="s">
        <v>7203</v>
      </c>
    </row>
    <row r="130" spans="1:22" x14ac:dyDescent="0.2">
      <c r="A130" t="s">
        <v>7130</v>
      </c>
      <c r="B130" t="str">
        <f>_xll.BDP(A130&amp;" Corp",$B$1)</f>
        <v>PACLIF</v>
      </c>
      <c r="C130" t="s">
        <v>7131</v>
      </c>
      <c r="D130" s="156">
        <v>9.25</v>
      </c>
      <c r="E130" s="154">
        <v>50936</v>
      </c>
      <c r="F130" s="155">
        <v>26.13</v>
      </c>
      <c r="G130" s="153" t="s">
        <v>7098</v>
      </c>
      <c r="H130" s="153" t="s">
        <v>7015</v>
      </c>
      <c r="I130" s="156">
        <v>149.95050000000001</v>
      </c>
      <c r="J130" s="157">
        <v>537057</v>
      </c>
      <c r="K130" s="156">
        <v>1.0483089999999999</v>
      </c>
      <c r="L130" s="155">
        <v>5.59</v>
      </c>
      <c r="M130" s="153">
        <v>312</v>
      </c>
      <c r="N130" s="155">
        <v>12.16</v>
      </c>
      <c r="O130" s="155">
        <v>2.36</v>
      </c>
      <c r="P130" s="153" t="s">
        <v>6925</v>
      </c>
      <c r="Q130" s="153" t="s">
        <v>1455</v>
      </c>
      <c r="R130" s="153" t="s">
        <v>6890</v>
      </c>
      <c r="S130" s="153" t="s">
        <v>259</v>
      </c>
      <c r="T130" s="153" t="s">
        <v>6903</v>
      </c>
      <c r="U130" s="153" t="s">
        <v>2040</v>
      </c>
      <c r="V130" s="153" t="s">
        <v>7203</v>
      </c>
    </row>
    <row r="131" spans="1:22" x14ac:dyDescent="0.2">
      <c r="A131" t="s">
        <v>7133</v>
      </c>
      <c r="B131" t="str">
        <f>_xll.BDP(A131&amp;" Corp",$B$1)</f>
        <v>PEUGOT</v>
      </c>
      <c r="C131" t="s">
        <v>7134</v>
      </c>
      <c r="D131" s="156">
        <v>5.75</v>
      </c>
      <c r="E131" s="154">
        <v>44290</v>
      </c>
      <c r="F131" s="155">
        <v>7.93</v>
      </c>
      <c r="G131" s="153" t="s">
        <v>45</v>
      </c>
      <c r="H131" s="153" t="s">
        <v>37</v>
      </c>
      <c r="I131" s="156">
        <v>99.006299999999996</v>
      </c>
      <c r="J131" s="157">
        <v>238650</v>
      </c>
      <c r="K131" s="156">
        <v>0.465833</v>
      </c>
      <c r="L131" s="155">
        <v>5.91</v>
      </c>
      <c r="M131" s="153">
        <v>461</v>
      </c>
      <c r="N131" s="155">
        <v>6.26</v>
      </c>
      <c r="O131" s="155">
        <v>0.49</v>
      </c>
      <c r="P131" s="153" t="s">
        <v>6932</v>
      </c>
      <c r="Q131" s="153" t="s">
        <v>1093</v>
      </c>
      <c r="R131" s="153" t="s">
        <v>6918</v>
      </c>
      <c r="S131" s="153" t="s">
        <v>259</v>
      </c>
      <c r="T131" s="153" t="s">
        <v>6903</v>
      </c>
      <c r="U131" s="153" t="s">
        <v>2040</v>
      </c>
      <c r="V131" s="153" t="s">
        <v>7203</v>
      </c>
    </row>
    <row r="132" spans="1:22" x14ac:dyDescent="0.2">
      <c r="A132" t="s">
        <v>7141</v>
      </c>
      <c r="B132" t="str">
        <f>_xll.BDP(A132&amp;" Corp",$B$1)</f>
        <v>RBS</v>
      </c>
      <c r="C132" t="s">
        <v>7142</v>
      </c>
      <c r="D132" s="156">
        <v>6.4</v>
      </c>
      <c r="E132" s="154">
        <v>43759</v>
      </c>
      <c r="F132" s="155">
        <v>6.48</v>
      </c>
      <c r="G132" s="153" t="s">
        <v>7098</v>
      </c>
      <c r="H132" s="153" t="s">
        <v>5412</v>
      </c>
      <c r="I132" s="156">
        <v>120.4573</v>
      </c>
      <c r="J132" s="157">
        <v>361905</v>
      </c>
      <c r="K132" s="156">
        <v>0.70642099999999997</v>
      </c>
      <c r="L132" s="155">
        <v>2.91</v>
      </c>
      <c r="M132" s="153">
        <v>203</v>
      </c>
      <c r="N132" s="155">
        <v>5.43</v>
      </c>
      <c r="O132" s="155">
        <v>0.35</v>
      </c>
      <c r="P132" s="153" t="s">
        <v>6913</v>
      </c>
      <c r="Q132" s="153" t="s">
        <v>524</v>
      </c>
      <c r="R132" s="153" t="s">
        <v>6897</v>
      </c>
      <c r="S132" s="153" t="s">
        <v>259</v>
      </c>
      <c r="T132" s="153" t="s">
        <v>6907</v>
      </c>
      <c r="U132" s="153" t="s">
        <v>6891</v>
      </c>
      <c r="V132" s="153" t="s">
        <v>7203</v>
      </c>
    </row>
    <row r="133" spans="1:22" x14ac:dyDescent="0.2">
      <c r="A133" t="s">
        <v>7139</v>
      </c>
      <c r="B133" t="str">
        <f>_xll.BDP(A133&amp;" Corp",$B$1)</f>
        <v>RBSCFG</v>
      </c>
      <c r="C133" t="s">
        <v>7140</v>
      </c>
      <c r="D133" s="156">
        <v>4.1500000000000004</v>
      </c>
      <c r="E133" s="154">
        <v>44832</v>
      </c>
      <c r="F133" s="155">
        <v>9.41</v>
      </c>
      <c r="G133" s="153" t="s">
        <v>5416</v>
      </c>
      <c r="H133" s="153" t="s">
        <v>6937</v>
      </c>
      <c r="I133" s="156">
        <v>102.9988</v>
      </c>
      <c r="J133" s="157">
        <v>258448</v>
      </c>
      <c r="K133" s="156">
        <v>0.50447799999999998</v>
      </c>
      <c r="L133" s="155">
        <v>3.77</v>
      </c>
      <c r="M133" s="153">
        <v>230</v>
      </c>
      <c r="N133" s="155">
        <v>7.74</v>
      </c>
      <c r="O133" s="155">
        <v>0.74</v>
      </c>
      <c r="P133" s="153" t="s">
        <v>6913</v>
      </c>
      <c r="Q133" s="153" t="s">
        <v>524</v>
      </c>
      <c r="R133" s="153" t="s">
        <v>6897</v>
      </c>
      <c r="S133" s="153" t="s">
        <v>259</v>
      </c>
      <c r="T133" s="153" t="s">
        <v>6903</v>
      </c>
      <c r="U133" s="153" t="s">
        <v>2040</v>
      </c>
      <c r="V133" s="153" t="s">
        <v>7203</v>
      </c>
    </row>
    <row r="134" spans="1:22" x14ac:dyDescent="0.2">
      <c r="A134" t="s">
        <v>7143</v>
      </c>
      <c r="B134" t="str">
        <f>_xll.BDP(A134&amp;" Corp",$B$1)</f>
        <v>RCL</v>
      </c>
      <c r="C134" t="s">
        <v>7144</v>
      </c>
      <c r="D134" s="156">
        <v>5.25</v>
      </c>
      <c r="E134" s="154">
        <v>44880</v>
      </c>
      <c r="F134" s="155">
        <v>9.5399999999999991</v>
      </c>
      <c r="G134" s="153" t="s">
        <v>46</v>
      </c>
      <c r="H134" s="153" t="s">
        <v>37</v>
      </c>
      <c r="I134" s="156">
        <v>103.25</v>
      </c>
      <c r="J134" s="157">
        <v>301494</v>
      </c>
      <c r="K134" s="156">
        <v>0.58850199999999997</v>
      </c>
      <c r="L134" s="155">
        <v>4.82</v>
      </c>
      <c r="M134" s="153">
        <v>354</v>
      </c>
      <c r="N134" s="155">
        <v>7.3</v>
      </c>
      <c r="O134" s="155">
        <v>0.69</v>
      </c>
      <c r="P134" s="153" t="s">
        <v>6972</v>
      </c>
      <c r="Q134" s="153" t="s">
        <v>1407</v>
      </c>
      <c r="R134" s="153" t="s">
        <v>6890</v>
      </c>
      <c r="S134" s="153" t="s">
        <v>259</v>
      </c>
      <c r="T134" s="153" t="s">
        <v>6907</v>
      </c>
      <c r="U134" s="153" t="s">
        <v>6891</v>
      </c>
      <c r="V134" s="153" t="s">
        <v>7203</v>
      </c>
    </row>
    <row r="135" spans="1:22" x14ac:dyDescent="0.2">
      <c r="A135" t="s">
        <v>7147</v>
      </c>
      <c r="B135" t="str">
        <f>_xll.BDP(A135&amp;" Corp",$B$1)</f>
        <v>RGP</v>
      </c>
      <c r="C135" t="s">
        <v>7148</v>
      </c>
      <c r="D135" s="156">
        <v>6.875</v>
      </c>
      <c r="E135" s="154">
        <v>43435</v>
      </c>
      <c r="F135" s="155">
        <v>5.59</v>
      </c>
      <c r="G135" s="153" t="s">
        <v>46</v>
      </c>
      <c r="H135" s="153" t="s">
        <v>40</v>
      </c>
      <c r="I135" s="156">
        <v>109.25</v>
      </c>
      <c r="J135" s="157">
        <v>308315</v>
      </c>
      <c r="K135" s="156">
        <v>0.60181600000000002</v>
      </c>
      <c r="L135" s="155">
        <v>2.98</v>
      </c>
      <c r="M135" s="153">
        <v>292</v>
      </c>
      <c r="N135" s="155">
        <v>1.5</v>
      </c>
      <c r="O135" s="155">
        <v>-1.26</v>
      </c>
      <c r="P135" s="153" t="s">
        <v>6910</v>
      </c>
      <c r="Q135" s="153" t="s">
        <v>697</v>
      </c>
      <c r="R135" s="153" t="s">
        <v>6890</v>
      </c>
      <c r="S135" s="153" t="s">
        <v>259</v>
      </c>
      <c r="T135" s="153" t="s">
        <v>6907</v>
      </c>
      <c r="U135" s="153" t="s">
        <v>6891</v>
      </c>
      <c r="V135" s="153" t="s">
        <v>7203</v>
      </c>
    </row>
    <row r="136" spans="1:22" x14ac:dyDescent="0.2">
      <c r="A136" t="s">
        <v>7149</v>
      </c>
      <c r="B136" t="str">
        <f>_xll.BDP(A136&amp;" Corp",$B$1)</f>
        <v>ROC</v>
      </c>
      <c r="C136" t="s">
        <v>7150</v>
      </c>
      <c r="D136" s="156">
        <v>4.625</v>
      </c>
      <c r="E136" s="154">
        <v>44119</v>
      </c>
      <c r="F136" s="155">
        <v>7.46</v>
      </c>
      <c r="G136" s="153" t="s">
        <v>46</v>
      </c>
      <c r="H136" s="153" t="s">
        <v>38</v>
      </c>
      <c r="I136" s="156">
        <v>105.5</v>
      </c>
      <c r="J136" s="157">
        <v>274834</v>
      </c>
      <c r="K136" s="156">
        <v>0.53646300000000002</v>
      </c>
      <c r="L136" s="155">
        <v>3.61</v>
      </c>
      <c r="M136" s="153">
        <v>249</v>
      </c>
      <c r="N136" s="155">
        <v>6</v>
      </c>
      <c r="O136" s="155">
        <v>-0.4</v>
      </c>
      <c r="P136" s="153" t="s">
        <v>6906</v>
      </c>
      <c r="Q136" s="153" t="s">
        <v>431</v>
      </c>
      <c r="R136" s="153" t="s">
        <v>6890</v>
      </c>
      <c r="S136" s="153" t="s">
        <v>259</v>
      </c>
      <c r="T136" s="153" t="s">
        <v>6907</v>
      </c>
      <c r="U136" s="153" t="s">
        <v>6891</v>
      </c>
      <c r="V136" s="153" t="s">
        <v>7203</v>
      </c>
    </row>
    <row r="137" spans="1:22" x14ac:dyDescent="0.2">
      <c r="A137" t="s">
        <v>6965</v>
      </c>
      <c r="B137" t="str">
        <f>_xll.BDP(A137&amp;" Corp",$B$1)</f>
        <v>BSANTM</v>
      </c>
      <c r="C137" t="s">
        <v>6966</v>
      </c>
      <c r="D137" s="156">
        <v>4.125</v>
      </c>
      <c r="E137" s="154">
        <v>44874</v>
      </c>
      <c r="F137" s="155">
        <v>9.5299999999999994</v>
      </c>
      <c r="G137" s="153" t="s">
        <v>5415</v>
      </c>
      <c r="H137" s="153" t="s">
        <v>6937</v>
      </c>
      <c r="I137" s="156">
        <v>100.25</v>
      </c>
      <c r="J137" s="157">
        <v>255552</v>
      </c>
      <c r="K137" s="156">
        <v>0.49882500000000002</v>
      </c>
      <c r="L137" s="155">
        <v>4.09</v>
      </c>
      <c r="M137" s="153">
        <v>258</v>
      </c>
      <c r="N137" s="155">
        <v>7.67</v>
      </c>
      <c r="O137" s="155">
        <v>0.74</v>
      </c>
      <c r="P137" s="153" t="s">
        <v>6913</v>
      </c>
      <c r="Q137" s="153" t="s">
        <v>524</v>
      </c>
      <c r="R137" s="153" t="s">
        <v>6953</v>
      </c>
      <c r="S137" s="153" t="s">
        <v>259</v>
      </c>
      <c r="T137" s="153" t="s">
        <v>6903</v>
      </c>
      <c r="U137" s="153" t="s">
        <v>2040</v>
      </c>
      <c r="V137" s="153" t="s">
        <v>7203</v>
      </c>
    </row>
    <row r="138" spans="1:22" x14ac:dyDescent="0.2">
      <c r="A138" t="s">
        <v>7154</v>
      </c>
      <c r="B138" t="str">
        <f>_xll.BDP(A138&amp;" Corp",$B$1)</f>
        <v>SBAC</v>
      </c>
      <c r="C138" t="s">
        <v>7155</v>
      </c>
      <c r="D138" s="156">
        <v>4.2539999999999996</v>
      </c>
      <c r="E138" s="154">
        <v>42109</v>
      </c>
      <c r="F138" s="155">
        <v>1.96</v>
      </c>
      <c r="G138" s="153" t="s">
        <v>6937</v>
      </c>
      <c r="H138" s="153" t="s">
        <v>7055</v>
      </c>
      <c r="I138" s="156">
        <v>104.0847</v>
      </c>
      <c r="J138" s="157">
        <v>276325</v>
      </c>
      <c r="K138" s="156">
        <v>0.53937299999999999</v>
      </c>
      <c r="L138" s="155">
        <v>2.12</v>
      </c>
      <c r="M138" s="153">
        <v>190</v>
      </c>
      <c r="N138" s="155">
        <v>1.88</v>
      </c>
      <c r="O138" s="155">
        <v>-0.05</v>
      </c>
      <c r="P138" s="153" t="s">
        <v>6921</v>
      </c>
      <c r="Q138" s="153" t="s">
        <v>6982</v>
      </c>
      <c r="R138" s="153" t="s">
        <v>6890</v>
      </c>
      <c r="S138" s="153" t="s">
        <v>259</v>
      </c>
      <c r="T138" s="153" t="s">
        <v>6903</v>
      </c>
      <c r="U138" s="153" t="s">
        <v>2040</v>
      </c>
      <c r="V138" s="153" t="s">
        <v>7203</v>
      </c>
    </row>
    <row r="139" spans="1:22" x14ac:dyDescent="0.2">
      <c r="A139" t="s">
        <v>7157</v>
      </c>
      <c r="B139" t="str">
        <f>_xll.BDP(A139&amp;" Corp",$B$1)</f>
        <v>SFY</v>
      </c>
      <c r="C139" t="s">
        <v>4337</v>
      </c>
      <c r="D139" s="156">
        <v>7.875</v>
      </c>
      <c r="E139" s="154">
        <v>44621</v>
      </c>
      <c r="F139" s="155">
        <v>8.84</v>
      </c>
      <c r="G139" s="153" t="s">
        <v>48</v>
      </c>
      <c r="H139" s="153" t="s">
        <v>42</v>
      </c>
      <c r="I139" s="156">
        <v>104.25</v>
      </c>
      <c r="J139" s="157">
        <v>332522</v>
      </c>
      <c r="K139" s="156">
        <v>0.64906600000000003</v>
      </c>
      <c r="L139" s="155">
        <v>7.12</v>
      </c>
      <c r="M139" s="153">
        <v>581</v>
      </c>
      <c r="N139" s="155">
        <v>6.2</v>
      </c>
      <c r="O139" s="155">
        <v>0.26</v>
      </c>
      <c r="P139" s="153" t="s">
        <v>6910</v>
      </c>
      <c r="Q139" s="153" t="s">
        <v>6964</v>
      </c>
      <c r="R139" s="153" t="s">
        <v>6890</v>
      </c>
      <c r="S139" s="153" t="s">
        <v>259</v>
      </c>
      <c r="T139" s="153" t="s">
        <v>6907</v>
      </c>
      <c r="U139" s="153" t="s">
        <v>6891</v>
      </c>
      <c r="V139" s="153" t="s">
        <v>7203</v>
      </c>
    </row>
    <row r="140" spans="1:22" x14ac:dyDescent="0.2">
      <c r="A140" t="s">
        <v>7159</v>
      </c>
      <c r="B140" t="str">
        <f>_xll.BDP(A140&amp;" Corp",$B$1)</f>
        <v>SIDE</v>
      </c>
      <c r="C140" t="s">
        <v>7160</v>
      </c>
      <c r="D140" s="156">
        <v>9.125</v>
      </c>
      <c r="E140" s="154">
        <v>43040</v>
      </c>
      <c r="F140" s="155">
        <v>4.5</v>
      </c>
      <c r="G140" s="153" t="s">
        <v>50</v>
      </c>
      <c r="H140" s="153" t="s">
        <v>6931</v>
      </c>
      <c r="I140" s="156">
        <v>107.5</v>
      </c>
      <c r="J140" s="157">
        <v>280156</v>
      </c>
      <c r="K140" s="156">
        <v>0.54685099999999998</v>
      </c>
      <c r="L140" s="155">
        <v>6.76</v>
      </c>
      <c r="M140" s="153">
        <v>637</v>
      </c>
      <c r="N140" s="155">
        <v>2.9</v>
      </c>
      <c r="O140" s="155">
        <v>-1.93</v>
      </c>
      <c r="P140" s="153" t="s">
        <v>6906</v>
      </c>
      <c r="Q140" s="153" t="s">
        <v>982</v>
      </c>
      <c r="R140" s="153" t="s">
        <v>6890</v>
      </c>
      <c r="S140" s="153" t="s">
        <v>259</v>
      </c>
      <c r="T140" s="153" t="s">
        <v>6907</v>
      </c>
      <c r="U140" s="153" t="s">
        <v>6891</v>
      </c>
      <c r="V140" s="153" t="s">
        <v>7203</v>
      </c>
    </row>
    <row r="141" spans="1:22" x14ac:dyDescent="0.2">
      <c r="A141" t="s">
        <v>7172</v>
      </c>
      <c r="B141" t="str">
        <f>_xll.BDP(A141&amp;" Corp",$B$1)</f>
        <v>TELEFO</v>
      </c>
      <c r="C141" t="s">
        <v>7173</v>
      </c>
      <c r="D141" s="156">
        <v>4.57</v>
      </c>
      <c r="E141" s="154">
        <v>45043</v>
      </c>
      <c r="F141" s="155">
        <v>9.99</v>
      </c>
      <c r="G141" s="153" t="s">
        <v>5415</v>
      </c>
      <c r="H141" s="153" t="s">
        <v>5411</v>
      </c>
      <c r="I141" s="156">
        <v>102.6803</v>
      </c>
      <c r="J141" s="157">
        <v>184870</v>
      </c>
      <c r="K141" s="156">
        <v>0.36085699999999998</v>
      </c>
      <c r="L141" s="155">
        <v>4.24</v>
      </c>
      <c r="M141" s="153">
        <v>271</v>
      </c>
      <c r="N141" s="155">
        <v>7.99</v>
      </c>
      <c r="O141" s="155">
        <v>0.79</v>
      </c>
      <c r="P141" s="153" t="s">
        <v>6921</v>
      </c>
      <c r="Q141" s="153" t="s">
        <v>7082</v>
      </c>
      <c r="R141" s="153" t="s">
        <v>7174</v>
      </c>
      <c r="S141" s="153" t="s">
        <v>259</v>
      </c>
      <c r="T141" s="153" t="s">
        <v>6907</v>
      </c>
      <c r="U141" s="153" t="s">
        <v>6891</v>
      </c>
      <c r="V141" s="153" t="s">
        <v>7203</v>
      </c>
    </row>
    <row r="142" spans="1:22" x14ac:dyDescent="0.2">
      <c r="A142" t="s">
        <v>7175</v>
      </c>
      <c r="B142" t="str">
        <f>_xll.BDP(A142&amp;" Corp",$B$1)</f>
        <v>TELEFO</v>
      </c>
      <c r="C142" t="s">
        <v>7176</v>
      </c>
      <c r="D142" s="156">
        <v>5.4619999999999997</v>
      </c>
      <c r="E142" s="154">
        <v>44243</v>
      </c>
      <c r="F142" s="155">
        <v>7.79</v>
      </c>
      <c r="G142" s="153" t="s">
        <v>5415</v>
      </c>
      <c r="H142" s="153" t="s">
        <v>5411</v>
      </c>
      <c r="I142" s="156">
        <v>110.27200000000001</v>
      </c>
      <c r="J142" s="157">
        <v>55705</v>
      </c>
      <c r="K142" s="156">
        <v>0.108733</v>
      </c>
      <c r="L142" s="155">
        <v>3.92</v>
      </c>
      <c r="M142" s="153">
        <v>271</v>
      </c>
      <c r="N142" s="155">
        <v>6.34</v>
      </c>
      <c r="O142" s="155">
        <v>0.5</v>
      </c>
      <c r="P142" s="153" t="s">
        <v>6921</v>
      </c>
      <c r="Q142" s="153" t="s">
        <v>7082</v>
      </c>
      <c r="R142" s="153" t="s">
        <v>7174</v>
      </c>
      <c r="S142" s="153" t="s">
        <v>259</v>
      </c>
      <c r="T142" s="153" t="s">
        <v>6907</v>
      </c>
      <c r="U142" s="153" t="s">
        <v>6891</v>
      </c>
      <c r="V142" s="153" t="s">
        <v>7203</v>
      </c>
    </row>
    <row r="143" spans="1:22" x14ac:dyDescent="0.2">
      <c r="A143" t="s">
        <v>7179</v>
      </c>
      <c r="B143" t="str">
        <f>_xll.BDP(A143&amp;" Corp",$B$1)</f>
        <v>TRIBAL</v>
      </c>
      <c r="C143" t="s">
        <v>7180</v>
      </c>
      <c r="D143" s="156">
        <v>10.5</v>
      </c>
      <c r="E143" s="154">
        <v>42719</v>
      </c>
      <c r="F143" s="155">
        <v>3.63</v>
      </c>
      <c r="G143" s="153" t="s">
        <v>6970</v>
      </c>
      <c r="H143" s="153" t="s">
        <v>6937</v>
      </c>
      <c r="I143" s="156">
        <v>99.5</v>
      </c>
      <c r="J143" s="157">
        <v>206933</v>
      </c>
      <c r="K143" s="156">
        <v>0.40392299999999998</v>
      </c>
      <c r="L143" s="155">
        <v>10.66</v>
      </c>
      <c r="M143" s="153">
        <v>1056</v>
      </c>
      <c r="N143" s="155">
        <v>2.84</v>
      </c>
      <c r="O143" s="155">
        <v>0.1</v>
      </c>
      <c r="P143" s="153" t="s">
        <v>6972</v>
      </c>
      <c r="Q143" s="153" t="s">
        <v>600</v>
      </c>
      <c r="R143" s="153" t="s">
        <v>6890</v>
      </c>
      <c r="S143" s="153" t="s">
        <v>259</v>
      </c>
      <c r="T143" s="153" t="s">
        <v>6903</v>
      </c>
      <c r="U143" s="153" t="s">
        <v>2040</v>
      </c>
      <c r="V143" s="153" t="s">
        <v>7203</v>
      </c>
    </row>
    <row r="144" spans="1:22" x14ac:dyDescent="0.2">
      <c r="A144" t="s">
        <v>7185</v>
      </c>
      <c r="B144" t="str">
        <f>_xll.BDP(A144&amp;" Corp",$B$1)</f>
        <v>TWC</v>
      </c>
      <c r="C144" t="s">
        <v>7186</v>
      </c>
      <c r="D144" s="156">
        <v>8.75</v>
      </c>
      <c r="E144" s="154">
        <v>43510</v>
      </c>
      <c r="F144" s="155">
        <v>5.79</v>
      </c>
      <c r="G144" s="153" t="s">
        <v>5415</v>
      </c>
      <c r="H144" s="153" t="s">
        <v>5411</v>
      </c>
      <c r="I144" s="156">
        <v>133.7216</v>
      </c>
      <c r="J144" s="157">
        <v>128813</v>
      </c>
      <c r="K144" s="156">
        <v>0.25143700000000002</v>
      </c>
      <c r="L144" s="155">
        <v>2.46</v>
      </c>
      <c r="M144" s="153">
        <v>172</v>
      </c>
      <c r="N144" s="155">
        <v>4.72</v>
      </c>
      <c r="O144" s="155">
        <v>0.31</v>
      </c>
      <c r="P144" s="153" t="s">
        <v>6987</v>
      </c>
      <c r="Q144" s="153" t="s">
        <v>769</v>
      </c>
      <c r="R144" s="153" t="s">
        <v>6890</v>
      </c>
      <c r="S144" s="153" t="s">
        <v>259</v>
      </c>
      <c r="T144" s="153" t="s">
        <v>6907</v>
      </c>
      <c r="U144" s="153" t="s">
        <v>6891</v>
      </c>
      <c r="V144" s="153" t="s">
        <v>7203</v>
      </c>
    </row>
    <row r="145" spans="1:22" x14ac:dyDescent="0.2">
      <c r="A145" t="s">
        <v>7194</v>
      </c>
      <c r="B145" t="str">
        <f>_xll.BDP(A145&amp;" Corp",$B$1)</f>
        <v>VSAT</v>
      </c>
      <c r="C145" t="s">
        <v>7195</v>
      </c>
      <c r="D145" s="156">
        <v>6.875</v>
      </c>
      <c r="E145" s="154">
        <v>43997</v>
      </c>
      <c r="F145" s="155">
        <v>7.13</v>
      </c>
      <c r="G145" s="153" t="s">
        <v>48</v>
      </c>
      <c r="H145" s="153" t="s">
        <v>40</v>
      </c>
      <c r="I145" s="156">
        <v>108</v>
      </c>
      <c r="J145" s="157">
        <v>293083</v>
      </c>
      <c r="K145" s="156">
        <v>0.57208300000000001</v>
      </c>
      <c r="L145" s="155">
        <v>5.08</v>
      </c>
      <c r="M145" s="153">
        <v>510</v>
      </c>
      <c r="N145" s="155">
        <v>4.8</v>
      </c>
      <c r="O145" s="155">
        <v>0.22</v>
      </c>
      <c r="P145" s="153" t="s">
        <v>6921</v>
      </c>
      <c r="Q145" s="153" t="s">
        <v>6982</v>
      </c>
      <c r="R145" s="153" t="s">
        <v>6890</v>
      </c>
      <c r="S145" s="153" t="s">
        <v>259</v>
      </c>
      <c r="T145" s="153" t="s">
        <v>6907</v>
      </c>
      <c r="U145" s="153" t="s">
        <v>6891</v>
      </c>
      <c r="V145" s="153" t="s">
        <v>7203</v>
      </c>
    </row>
    <row r="146" spans="1:22" x14ac:dyDescent="0.2">
      <c r="A146" t="s">
        <v>7196</v>
      </c>
      <c r="B146" t="str">
        <f>_xll.BDP(A146&amp;" Corp",$B$1)</f>
        <v>WEC</v>
      </c>
      <c r="C146" t="s">
        <v>7197</v>
      </c>
      <c r="D146" s="156">
        <v>6.25</v>
      </c>
      <c r="E146" s="154">
        <v>61132</v>
      </c>
      <c r="F146" s="155">
        <v>54.04</v>
      </c>
      <c r="G146" s="153" t="s">
        <v>5415</v>
      </c>
      <c r="H146" s="153" t="s">
        <v>5412</v>
      </c>
      <c r="I146" s="156">
        <v>109</v>
      </c>
      <c r="J146" s="157">
        <v>296487</v>
      </c>
      <c r="K146" s="156">
        <v>0.57872800000000002</v>
      </c>
      <c r="L146" s="155">
        <v>3.85</v>
      </c>
      <c r="M146" s="153">
        <v>397</v>
      </c>
      <c r="N146" s="155">
        <v>3.5</v>
      </c>
      <c r="O146" s="155">
        <v>0.18</v>
      </c>
      <c r="P146" s="153" t="s">
        <v>7125</v>
      </c>
      <c r="Q146" s="153" t="s">
        <v>359</v>
      </c>
      <c r="R146" s="153" t="s">
        <v>6890</v>
      </c>
      <c r="S146" s="153" t="s">
        <v>259</v>
      </c>
      <c r="T146" s="153" t="s">
        <v>6907</v>
      </c>
      <c r="U146" s="153" t="s">
        <v>6891</v>
      </c>
      <c r="V146" s="153" t="s">
        <v>7203</v>
      </c>
    </row>
    <row r="147" spans="1:22" x14ac:dyDescent="0.2">
      <c r="A147" t="s">
        <v>7198</v>
      </c>
      <c r="B147" t="str">
        <f>_xll.BDP(A147&amp;" Corp",$B$1)</f>
        <v>WMB</v>
      </c>
      <c r="C147" t="s">
        <v>7199</v>
      </c>
      <c r="D147" s="156">
        <v>3.7</v>
      </c>
      <c r="E147" s="154">
        <v>44941</v>
      </c>
      <c r="F147" s="155">
        <v>9.7100000000000009</v>
      </c>
      <c r="G147" s="153" t="s">
        <v>5414</v>
      </c>
      <c r="H147" s="153" t="s">
        <v>5410</v>
      </c>
      <c r="I147" s="156">
        <v>101.06870000000001</v>
      </c>
      <c r="J147" s="157">
        <v>256089</v>
      </c>
      <c r="K147" s="156">
        <v>0.49987300000000001</v>
      </c>
      <c r="L147" s="155">
        <v>3.57</v>
      </c>
      <c r="M147" s="153">
        <v>198</v>
      </c>
      <c r="N147" s="155">
        <v>7.83</v>
      </c>
      <c r="O147" s="155">
        <v>0.79</v>
      </c>
      <c r="P147" s="153" t="s">
        <v>6910</v>
      </c>
      <c r="Q147" s="153" t="s">
        <v>697</v>
      </c>
      <c r="R147" s="153" t="s">
        <v>6890</v>
      </c>
      <c r="S147" s="153" t="s">
        <v>259</v>
      </c>
      <c r="T147" s="153" t="s">
        <v>6907</v>
      </c>
      <c r="U147" s="153" t="s">
        <v>6891</v>
      </c>
      <c r="V147" s="153" t="s">
        <v>7203</v>
      </c>
    </row>
    <row r="148" spans="1:22" x14ac:dyDescent="0.2">
      <c r="D148" s="156"/>
      <c r="E148" s="154"/>
      <c r="F148" s="155"/>
      <c r="G148" s="153"/>
      <c r="H148" s="153"/>
      <c r="I148" s="156"/>
      <c r="J148" s="157"/>
      <c r="K148" s="156"/>
      <c r="L148" s="155"/>
      <c r="M148" s="153"/>
      <c r="N148" s="155"/>
      <c r="O148" s="155"/>
      <c r="P148" s="153"/>
      <c r="Q148" s="153"/>
      <c r="R148" s="153"/>
      <c r="S148" s="153"/>
      <c r="T148" s="153"/>
      <c r="U148" s="153"/>
    </row>
    <row r="149" spans="1:22" x14ac:dyDescent="0.2">
      <c r="A149" t="s">
        <v>7108</v>
      </c>
      <c r="B149" t="s">
        <v>7109</v>
      </c>
      <c r="C149" t="s">
        <v>7110</v>
      </c>
      <c r="D149" s="156">
        <v>0</v>
      </c>
      <c r="E149" s="154">
        <v>42004</v>
      </c>
      <c r="F149" s="155">
        <v>1.67</v>
      </c>
      <c r="G149" s="153" t="s">
        <v>45</v>
      </c>
      <c r="H149" s="153" t="s">
        <v>37</v>
      </c>
      <c r="I149" s="156">
        <v>101.6519</v>
      </c>
      <c r="J149" s="157">
        <v>4066078</v>
      </c>
      <c r="K149" s="156">
        <v>7.9367789999999996</v>
      </c>
      <c r="L149" s="155">
        <v>5.22</v>
      </c>
      <c r="M149" s="153">
        <v>419</v>
      </c>
      <c r="N149" s="155">
        <v>5.15</v>
      </c>
      <c r="O149" s="155">
        <v>0.22</v>
      </c>
      <c r="P149" s="153" t="s">
        <v>7111</v>
      </c>
      <c r="Q149" s="153" t="s">
        <v>7112</v>
      </c>
      <c r="R149" s="153" t="s">
        <v>6891</v>
      </c>
      <c r="S149" s="153" t="s">
        <v>259</v>
      </c>
      <c r="T149" s="153" t="s">
        <v>6891</v>
      </c>
      <c r="U149" s="153" t="s">
        <v>6891</v>
      </c>
      <c r="V149" s="153" t="s">
        <v>7203</v>
      </c>
    </row>
    <row r="150" spans="1:22" x14ac:dyDescent="0.2">
      <c r="A150" t="s">
        <v>7183</v>
      </c>
      <c r="B150" t="s">
        <v>270</v>
      </c>
      <c r="C150" t="s">
        <v>7184</v>
      </c>
      <c r="D150" s="156">
        <v>0</v>
      </c>
      <c r="E150" s="153"/>
      <c r="F150" s="155">
        <v>0</v>
      </c>
      <c r="G150" s="153" t="s">
        <v>7036</v>
      </c>
      <c r="H150" s="153" t="s">
        <v>6887</v>
      </c>
      <c r="I150" s="156">
        <v>110.3125</v>
      </c>
      <c r="J150" s="157">
        <v>75233125</v>
      </c>
      <c r="K150" s="156">
        <v>146.85128399999999</v>
      </c>
      <c r="L150" s="155">
        <v>0</v>
      </c>
      <c r="M150" s="153">
        <v>0</v>
      </c>
      <c r="N150" s="155">
        <v>0</v>
      </c>
      <c r="O150" s="155">
        <v>0</v>
      </c>
      <c r="P150" s="153" t="s">
        <v>6888</v>
      </c>
      <c r="Q150" s="153" t="s">
        <v>6889</v>
      </c>
      <c r="R150" s="153" t="s">
        <v>6890</v>
      </c>
      <c r="S150" s="153" t="s">
        <v>259</v>
      </c>
      <c r="T150" s="153" t="s">
        <v>6907</v>
      </c>
      <c r="U150" s="153" t="s">
        <v>6891</v>
      </c>
    </row>
    <row r="151" spans="1:22" x14ac:dyDescent="0.2">
      <c r="A151" t="s">
        <v>7051</v>
      </c>
      <c r="B151" t="s">
        <v>270</v>
      </c>
      <c r="C151" t="s">
        <v>7052</v>
      </c>
      <c r="D151" s="156">
        <v>0</v>
      </c>
      <c r="E151" s="153"/>
      <c r="F151" s="155">
        <v>0</v>
      </c>
      <c r="G151" s="153" t="s">
        <v>7036</v>
      </c>
      <c r="H151" s="153" t="s">
        <v>6887</v>
      </c>
      <c r="I151" s="156">
        <v>124.6484</v>
      </c>
      <c r="J151" s="157">
        <v>22436719</v>
      </c>
      <c r="K151" s="156">
        <v>43.795349000000002</v>
      </c>
      <c r="L151" s="155">
        <v>0</v>
      </c>
      <c r="M151" s="153">
        <v>0</v>
      </c>
      <c r="N151" s="155">
        <v>0</v>
      </c>
      <c r="O151" s="155">
        <v>0</v>
      </c>
      <c r="P151" s="153" t="s">
        <v>6888</v>
      </c>
      <c r="Q151" s="153" t="s">
        <v>6889</v>
      </c>
      <c r="R151" s="153" t="s">
        <v>6890</v>
      </c>
      <c r="S151" s="153" t="s">
        <v>259</v>
      </c>
      <c r="T151" s="153" t="s">
        <v>6907</v>
      </c>
      <c r="U151" s="153" t="s">
        <v>6891</v>
      </c>
    </row>
    <row r="152" spans="1:22" x14ac:dyDescent="0.2">
      <c r="A152" t="s">
        <v>6997</v>
      </c>
      <c r="B152" t="s">
        <v>270</v>
      </c>
      <c r="C152" t="s">
        <v>6998</v>
      </c>
      <c r="D152" s="156">
        <v>0.25</v>
      </c>
      <c r="E152" s="153"/>
      <c r="F152" s="155">
        <v>0</v>
      </c>
      <c r="G152" s="153" t="s">
        <v>6886</v>
      </c>
      <c r="H152" s="153" t="s">
        <v>6887</v>
      </c>
      <c r="I152" s="156">
        <v>1</v>
      </c>
      <c r="J152" s="157">
        <v>175725</v>
      </c>
      <c r="K152" s="156">
        <v>0.34300599999999998</v>
      </c>
      <c r="L152" s="155">
        <v>0</v>
      </c>
      <c r="M152" s="153">
        <v>0</v>
      </c>
      <c r="N152" s="155">
        <v>0</v>
      </c>
      <c r="O152" s="155">
        <v>0</v>
      </c>
      <c r="P152" s="153" t="s">
        <v>6888</v>
      </c>
      <c r="Q152" s="153" t="s">
        <v>6889</v>
      </c>
      <c r="R152" s="153" t="s">
        <v>6890</v>
      </c>
      <c r="S152" s="153" t="s">
        <v>259</v>
      </c>
      <c r="T152" s="153" t="s">
        <v>6891</v>
      </c>
      <c r="U152" s="153" t="s">
        <v>6891</v>
      </c>
    </row>
    <row r="153" spans="1:22" x14ac:dyDescent="0.2">
      <c r="A153" t="s">
        <v>6898</v>
      </c>
      <c r="B153" t="s">
        <v>270</v>
      </c>
      <c r="C153" t="s">
        <v>6899</v>
      </c>
      <c r="D153" s="156">
        <v>0.09</v>
      </c>
      <c r="E153" s="153"/>
      <c r="F153" s="155">
        <v>0</v>
      </c>
      <c r="G153" s="153" t="s">
        <v>6886</v>
      </c>
      <c r="H153" s="153" t="s">
        <v>6887</v>
      </c>
      <c r="I153" s="156">
        <v>0</v>
      </c>
      <c r="J153" s="157">
        <v>-305598</v>
      </c>
      <c r="K153" s="156">
        <v>-0.59651100000000001</v>
      </c>
      <c r="L153" s="155">
        <v>0</v>
      </c>
      <c r="M153" s="153">
        <v>0</v>
      </c>
      <c r="N153" s="155">
        <v>0</v>
      </c>
      <c r="O153" s="155">
        <v>0</v>
      </c>
      <c r="P153" s="153" t="s">
        <v>6888</v>
      </c>
      <c r="Q153" s="153" t="s">
        <v>6889</v>
      </c>
      <c r="R153" s="153" t="s">
        <v>6890</v>
      </c>
      <c r="S153" s="153" t="s">
        <v>259</v>
      </c>
      <c r="T153" s="153" t="s">
        <v>6891</v>
      </c>
      <c r="U153" s="153" t="s">
        <v>6891</v>
      </c>
    </row>
    <row r="154" spans="1:22" x14ac:dyDescent="0.2">
      <c r="A154" t="s">
        <v>6884</v>
      </c>
      <c r="B154" t="s">
        <v>270</v>
      </c>
      <c r="C154" t="s">
        <v>6885</v>
      </c>
      <c r="D154" s="156">
        <v>0.09</v>
      </c>
      <c r="E154" s="153"/>
      <c r="F154" s="155">
        <v>0</v>
      </c>
      <c r="G154" s="153" t="s">
        <v>6886</v>
      </c>
      <c r="H154" s="153" t="s">
        <v>6887</v>
      </c>
      <c r="I154" s="156">
        <v>0</v>
      </c>
      <c r="J154" s="157">
        <v>-5576713</v>
      </c>
      <c r="K154" s="156">
        <v>-10.885463</v>
      </c>
      <c r="L154" s="155">
        <v>0</v>
      </c>
      <c r="M154" s="153">
        <v>0</v>
      </c>
      <c r="N154" s="155">
        <v>0</v>
      </c>
      <c r="O154" s="155">
        <v>0</v>
      </c>
      <c r="P154" s="153" t="s">
        <v>6888</v>
      </c>
      <c r="Q154" s="153" t="s">
        <v>6889</v>
      </c>
      <c r="R154" s="153" t="s">
        <v>6890</v>
      </c>
      <c r="S154" s="153" t="s">
        <v>259</v>
      </c>
      <c r="T154" s="153" t="s">
        <v>6891</v>
      </c>
      <c r="U154" s="153" t="s">
        <v>6891</v>
      </c>
    </row>
    <row r="155" spans="1:22" x14ac:dyDescent="0.2">
      <c r="A155" t="s">
        <v>7167</v>
      </c>
      <c r="B155" t="s">
        <v>7048</v>
      </c>
      <c r="C155" t="s">
        <v>7168</v>
      </c>
      <c r="D155" s="156">
        <v>2</v>
      </c>
      <c r="E155" s="154">
        <v>44972</v>
      </c>
      <c r="F155" s="155">
        <v>9.7899999999999991</v>
      </c>
      <c r="G155" s="153" t="s">
        <v>7036</v>
      </c>
      <c r="H155" s="153" t="s">
        <v>6887</v>
      </c>
      <c r="I155" s="156">
        <v>102.98439999999999</v>
      </c>
      <c r="J155" s="157">
        <v>274007</v>
      </c>
      <c r="K155" s="156">
        <v>0.53484699999999996</v>
      </c>
      <c r="L155" s="155">
        <v>1.67</v>
      </c>
      <c r="M155" s="153">
        <v>10</v>
      </c>
      <c r="N155" s="155">
        <v>8.85</v>
      </c>
      <c r="O155" s="155">
        <v>0.92</v>
      </c>
      <c r="P155" s="153" t="s">
        <v>7169</v>
      </c>
      <c r="Q155" s="153" t="s">
        <v>7050</v>
      </c>
      <c r="R155" s="153" t="s">
        <v>6890</v>
      </c>
      <c r="S155" s="153" t="s">
        <v>259</v>
      </c>
      <c r="T155" s="153" t="s">
        <v>6891</v>
      </c>
      <c r="U155" s="153" t="s">
        <v>6891</v>
      </c>
    </row>
    <row r="156" spans="1:22" x14ac:dyDescent="0.2">
      <c r="A156" t="s">
        <v>7047</v>
      </c>
      <c r="B156" t="s">
        <v>7048</v>
      </c>
      <c r="C156" t="s">
        <v>7049</v>
      </c>
      <c r="D156" s="156">
        <v>0</v>
      </c>
      <c r="E156" s="154">
        <v>41453</v>
      </c>
      <c r="F156" s="155">
        <v>0</v>
      </c>
      <c r="G156" s="153" t="s">
        <v>7036</v>
      </c>
      <c r="H156" s="153" t="s">
        <v>6887</v>
      </c>
      <c r="I156" s="156">
        <v>124.6484</v>
      </c>
      <c r="J156" s="157">
        <v>-22436719</v>
      </c>
      <c r="K156" s="156">
        <v>-43.795349000000002</v>
      </c>
      <c r="L156" s="155">
        <v>0.65</v>
      </c>
      <c r="M156" s="153">
        <v>0</v>
      </c>
      <c r="N156" s="155">
        <v>3.49</v>
      </c>
      <c r="O156" s="155">
        <v>0</v>
      </c>
      <c r="P156" s="153" t="s">
        <v>6888</v>
      </c>
      <c r="Q156" s="153" t="s">
        <v>7050</v>
      </c>
      <c r="R156" s="153" t="s">
        <v>6890</v>
      </c>
      <c r="S156" s="153" t="s">
        <v>259</v>
      </c>
      <c r="T156" s="153" t="s">
        <v>6891</v>
      </c>
      <c r="U156" s="153" t="s">
        <v>6891</v>
      </c>
    </row>
    <row r="157" spans="1:22" x14ac:dyDescent="0.2">
      <c r="A157" t="s">
        <v>7181</v>
      </c>
      <c r="B157" t="s">
        <v>7048</v>
      </c>
      <c r="C157" t="s">
        <v>7182</v>
      </c>
      <c r="D157" s="156">
        <v>0</v>
      </c>
      <c r="E157" s="154">
        <v>41453</v>
      </c>
      <c r="F157" s="155">
        <v>0</v>
      </c>
      <c r="G157" s="153" t="s">
        <v>7036</v>
      </c>
      <c r="H157" s="153" t="s">
        <v>6887</v>
      </c>
      <c r="I157" s="156">
        <v>110.3125</v>
      </c>
      <c r="J157" s="157">
        <v>-75233125</v>
      </c>
      <c r="K157" s="156">
        <v>-146.85128399999999</v>
      </c>
      <c r="L157" s="155">
        <v>0.25</v>
      </c>
      <c r="M157" s="153">
        <v>0</v>
      </c>
      <c r="N157" s="155">
        <v>1.85</v>
      </c>
      <c r="O157" s="155">
        <v>0</v>
      </c>
      <c r="P157" s="153" t="s">
        <v>6888</v>
      </c>
      <c r="Q157" s="153" t="s">
        <v>7050</v>
      </c>
      <c r="R157" s="153" t="s">
        <v>6890</v>
      </c>
      <c r="S157" s="153" t="s">
        <v>259</v>
      </c>
      <c r="T157" s="153" t="s">
        <v>6891</v>
      </c>
      <c r="U157" s="153" t="s">
        <v>6891</v>
      </c>
    </row>
    <row r="158" spans="1:22" x14ac:dyDescent="0.2">
      <c r="A158" t="s">
        <v>6892</v>
      </c>
      <c r="B158" t="s">
        <v>6892</v>
      </c>
      <c r="C158" t="s">
        <v>6893</v>
      </c>
      <c r="D158" s="156">
        <v>0.25</v>
      </c>
      <c r="E158" s="153"/>
      <c r="F158" s="155">
        <v>0</v>
      </c>
      <c r="G158" s="153" t="s">
        <v>6886</v>
      </c>
      <c r="H158" s="153" t="s">
        <v>6887</v>
      </c>
      <c r="I158" s="156">
        <v>0</v>
      </c>
      <c r="J158" s="157">
        <v>255908</v>
      </c>
      <c r="K158" s="156">
        <v>0.49951899999999999</v>
      </c>
      <c r="L158" s="155">
        <v>0</v>
      </c>
      <c r="M158" s="153">
        <v>0</v>
      </c>
      <c r="N158" s="155">
        <v>0</v>
      </c>
      <c r="O158" s="155">
        <v>0</v>
      </c>
      <c r="P158" s="153" t="s">
        <v>6888</v>
      </c>
      <c r="Q158" s="153" t="s">
        <v>6889</v>
      </c>
      <c r="R158" s="153" t="s">
        <v>6894</v>
      </c>
      <c r="S158" s="153" t="s">
        <v>1</v>
      </c>
      <c r="T158" s="153" t="s">
        <v>6891</v>
      </c>
      <c r="U158" s="153" t="s">
        <v>6891</v>
      </c>
    </row>
    <row r="159" spans="1:22" x14ac:dyDescent="0.2">
      <c r="A159" t="s">
        <v>6895</v>
      </c>
      <c r="B159" t="s">
        <v>6895</v>
      </c>
      <c r="C159" t="s">
        <v>6896</v>
      </c>
      <c r="D159" s="156">
        <v>0.25</v>
      </c>
      <c r="E159" s="153"/>
      <c r="F159" s="155">
        <v>0</v>
      </c>
      <c r="G159" s="153" t="s">
        <v>6886</v>
      </c>
      <c r="H159" s="153" t="s">
        <v>6887</v>
      </c>
      <c r="I159" s="156">
        <v>0</v>
      </c>
      <c r="J159" s="157">
        <v>3674</v>
      </c>
      <c r="K159" s="156">
        <v>7.1720000000000004E-3</v>
      </c>
      <c r="L159" s="155">
        <v>0</v>
      </c>
      <c r="M159" s="153">
        <v>0</v>
      </c>
      <c r="N159" s="155">
        <v>0</v>
      </c>
      <c r="O159" s="155">
        <v>0</v>
      </c>
      <c r="P159" s="153" t="s">
        <v>6888</v>
      </c>
      <c r="Q159" s="153" t="s">
        <v>6889</v>
      </c>
      <c r="R159" s="153" t="s">
        <v>6897</v>
      </c>
      <c r="S159" s="153" t="s">
        <v>2</v>
      </c>
      <c r="T159" s="153" t="s">
        <v>6891</v>
      </c>
      <c r="U159" s="153" t="s">
        <v>6891</v>
      </c>
    </row>
  </sheetData>
  <sortState ref="A2:V147">
    <sortCondition descending="1" ref="V2:V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9"/>
  <sheetViews>
    <sheetView topLeftCell="A118" workbookViewId="0">
      <selection activeCell="F11" sqref="F11"/>
    </sheetView>
  </sheetViews>
  <sheetFormatPr defaultRowHeight="12.75" x14ac:dyDescent="0.2"/>
  <cols>
    <col min="2" max="2" width="13.7109375" style="1" customWidth="1"/>
    <col min="3" max="3" width="14.5703125" style="13" customWidth="1"/>
  </cols>
  <sheetData>
    <row r="3" spans="2:3" x14ac:dyDescent="0.2">
      <c r="B3" s="4"/>
      <c r="C3" s="23"/>
    </row>
    <row r="4" spans="2:3" x14ac:dyDescent="0.2">
      <c r="B4" s="4"/>
      <c r="C4" s="23"/>
    </row>
    <row r="5" spans="2:3" x14ac:dyDescent="0.2">
      <c r="B5" s="4"/>
      <c r="C5" s="23"/>
    </row>
    <row r="6" spans="2:3" x14ac:dyDescent="0.2">
      <c r="B6" s="4" t="s">
        <v>51</v>
      </c>
      <c r="C6" s="23"/>
    </row>
    <row r="7" spans="2:3" x14ac:dyDescent="0.2">
      <c r="B7" s="77" t="s">
        <v>52</v>
      </c>
      <c r="C7" s="48" t="s">
        <v>53</v>
      </c>
    </row>
    <row r="8" spans="2:3" x14ac:dyDescent="0.2">
      <c r="B8" t="s">
        <v>5365</v>
      </c>
      <c r="C8" s="48">
        <v>6.3412056945688113E-3</v>
      </c>
    </row>
    <row r="9" spans="2:3" x14ac:dyDescent="0.2">
      <c r="B9" s="1" t="s">
        <v>55</v>
      </c>
      <c r="C9" s="46">
        <v>4.8645076883610935E-3</v>
      </c>
    </row>
    <row r="10" spans="2:3" x14ac:dyDescent="0.2">
      <c r="B10" t="s">
        <v>5420</v>
      </c>
      <c r="C10" s="48">
        <v>6.6131405952320537E-3</v>
      </c>
    </row>
    <row r="11" spans="2:3" x14ac:dyDescent="0.2">
      <c r="B11" s="1" t="s">
        <v>58</v>
      </c>
      <c r="C11" s="46">
        <v>2.5427815668834744E-2</v>
      </c>
    </row>
    <row r="12" spans="2:3" x14ac:dyDescent="0.2">
      <c r="B12" s="1" t="s">
        <v>59</v>
      </c>
      <c r="C12" s="46">
        <v>5.0326037208138037E-3</v>
      </c>
    </row>
    <row r="13" spans="2:3" x14ac:dyDescent="0.2">
      <c r="B13" t="s">
        <v>5421</v>
      </c>
      <c r="C13" s="48">
        <v>5.2305161167829116E-3</v>
      </c>
    </row>
    <row r="14" spans="2:3" x14ac:dyDescent="0.2">
      <c r="B14" s="1" t="s">
        <v>64</v>
      </c>
      <c r="C14" s="46">
        <v>5.7399488529438249E-3</v>
      </c>
    </row>
    <row r="15" spans="2:3" x14ac:dyDescent="0.2">
      <c r="B15" s="1" t="s">
        <v>62</v>
      </c>
      <c r="C15" s="46">
        <v>7.6050103686311054E-3</v>
      </c>
    </row>
    <row r="16" spans="2:3" x14ac:dyDescent="0.2">
      <c r="B16" s="1" t="s">
        <v>65</v>
      </c>
      <c r="C16" s="46">
        <v>3.757378071419089E-3</v>
      </c>
    </row>
    <row r="17" spans="2:3" x14ac:dyDescent="0.2">
      <c r="B17" s="1" t="s">
        <v>70</v>
      </c>
      <c r="C17" s="46">
        <v>6.0369174498026189E-3</v>
      </c>
    </row>
    <row r="18" spans="2:3" x14ac:dyDescent="0.2">
      <c r="B18" s="1" t="s">
        <v>67</v>
      </c>
      <c r="C18" s="46">
        <v>7.4428529059343803E-3</v>
      </c>
    </row>
    <row r="19" spans="2:3" x14ac:dyDescent="0.2">
      <c r="B19" s="1" t="s">
        <v>69</v>
      </c>
      <c r="C19" s="46">
        <v>4.8830333699980783E-3</v>
      </c>
    </row>
    <row r="20" spans="2:3" x14ac:dyDescent="0.2">
      <c r="B20" s="1" t="s">
        <v>71</v>
      </c>
      <c r="C20" s="46">
        <v>4.759949995015212E-3</v>
      </c>
    </row>
    <row r="21" spans="2:3" x14ac:dyDescent="0.2">
      <c r="B21" t="s">
        <v>696</v>
      </c>
      <c r="C21" s="48">
        <v>6.3389027437345848E-3</v>
      </c>
    </row>
    <row r="22" spans="2:3" x14ac:dyDescent="0.2">
      <c r="B22" t="s">
        <v>241</v>
      </c>
      <c r="C22" s="48">
        <v>7.2252586498378329E-3</v>
      </c>
    </row>
    <row r="23" spans="2:3" x14ac:dyDescent="0.2">
      <c r="B23" s="1" t="s">
        <v>73</v>
      </c>
      <c r="C23" s="46">
        <v>4.2259766572285426E-3</v>
      </c>
    </row>
    <row r="24" spans="2:3" x14ac:dyDescent="0.2">
      <c r="B24" t="s">
        <v>755</v>
      </c>
      <c r="C24" s="48">
        <v>7.796214055586905E-3</v>
      </c>
    </row>
    <row r="25" spans="2:3" x14ac:dyDescent="0.2">
      <c r="B25" s="1" t="s">
        <v>75</v>
      </c>
      <c r="C25" s="46">
        <v>8.0791986240383411E-3</v>
      </c>
    </row>
    <row r="26" spans="2:3" x14ac:dyDescent="0.2">
      <c r="B26" s="1" t="s">
        <v>77</v>
      </c>
      <c r="C26" s="46">
        <v>7.7885375533040873E-3</v>
      </c>
    </row>
    <row r="27" spans="2:3" x14ac:dyDescent="0.2">
      <c r="B27" t="s">
        <v>242</v>
      </c>
      <c r="C27" s="48">
        <v>6.7162909990141906E-3</v>
      </c>
    </row>
    <row r="28" spans="2:3" x14ac:dyDescent="0.2">
      <c r="B28" s="1" t="s">
        <v>78</v>
      </c>
      <c r="C28" s="46">
        <v>5.085008365057278E-3</v>
      </c>
    </row>
    <row r="29" spans="2:3" x14ac:dyDescent="0.2">
      <c r="B29" s="1" t="s">
        <v>80</v>
      </c>
      <c r="C29" s="46">
        <v>5.132218161393946E-3</v>
      </c>
    </row>
    <row r="30" spans="2:3" x14ac:dyDescent="0.2">
      <c r="B30" s="1" t="s">
        <v>82</v>
      </c>
      <c r="C30" s="46">
        <v>6.8543902347309614E-3</v>
      </c>
    </row>
    <row r="31" spans="2:3" x14ac:dyDescent="0.2">
      <c r="B31" s="1" t="s">
        <v>83</v>
      </c>
      <c r="C31" s="46">
        <v>7.5960025811265958E-3</v>
      </c>
    </row>
    <row r="32" spans="2:3" x14ac:dyDescent="0.2">
      <c r="B32" s="1" t="s">
        <v>85</v>
      </c>
      <c r="C32" s="46">
        <v>6.400128035074908E-3</v>
      </c>
    </row>
    <row r="33" spans="2:3" x14ac:dyDescent="0.2">
      <c r="B33" s="1" t="s">
        <v>87</v>
      </c>
      <c r="C33" s="46">
        <v>8.5793127090153087E-3</v>
      </c>
    </row>
    <row r="34" spans="2:3" x14ac:dyDescent="0.2">
      <c r="B34" s="1" t="s">
        <v>88</v>
      </c>
      <c r="C34" s="46">
        <v>5.6011327982231247E-3</v>
      </c>
    </row>
    <row r="35" spans="2:3" x14ac:dyDescent="0.2">
      <c r="B35" s="1" t="s">
        <v>89</v>
      </c>
      <c r="C35" s="46">
        <v>6.7388208414601719E-3</v>
      </c>
    </row>
    <row r="36" spans="2:3" x14ac:dyDescent="0.2">
      <c r="B36" t="s">
        <v>1174</v>
      </c>
      <c r="C36" s="48">
        <v>5.4110574188765683E-3</v>
      </c>
    </row>
    <row r="37" spans="2:3" x14ac:dyDescent="0.2">
      <c r="B37" t="s">
        <v>44</v>
      </c>
      <c r="C37" s="48">
        <v>1.4778967854060018E-2</v>
      </c>
    </row>
    <row r="38" spans="2:3" x14ac:dyDescent="0.2">
      <c r="B38" t="s">
        <v>1288</v>
      </c>
      <c r="C38" s="48">
        <v>6.8108383263258592E-3</v>
      </c>
    </row>
    <row r="39" spans="2:3" x14ac:dyDescent="0.2">
      <c r="B39" t="s">
        <v>243</v>
      </c>
      <c r="C39" s="48">
        <v>5.5010782377844011E-3</v>
      </c>
    </row>
    <row r="40" spans="2:3" x14ac:dyDescent="0.2">
      <c r="B40" t="s">
        <v>1303</v>
      </c>
      <c r="C40" s="48">
        <v>1.0884450109224021E-2</v>
      </c>
    </row>
    <row r="41" spans="2:3" x14ac:dyDescent="0.2">
      <c r="B41" s="1" t="s">
        <v>90</v>
      </c>
      <c r="C41" s="46">
        <v>5.4960988850599668E-3</v>
      </c>
    </row>
    <row r="42" spans="2:3" x14ac:dyDescent="0.2">
      <c r="B42" s="1" t="s">
        <v>24</v>
      </c>
      <c r="C42" s="46">
        <v>7.749351084561951E-3</v>
      </c>
    </row>
    <row r="43" spans="2:3" x14ac:dyDescent="0.2">
      <c r="B43" s="1" t="s">
        <v>93</v>
      </c>
      <c r="C43" s="46">
        <v>7.898539753974471E-3</v>
      </c>
    </row>
    <row r="44" spans="2:3" x14ac:dyDescent="0.2">
      <c r="B44" s="1" t="s">
        <v>95</v>
      </c>
      <c r="C44" s="46">
        <v>0</v>
      </c>
    </row>
    <row r="45" spans="2:3" x14ac:dyDescent="0.2">
      <c r="B45" s="1" t="s">
        <v>97</v>
      </c>
      <c r="C45" s="46">
        <v>6.8776479615474621E-3</v>
      </c>
    </row>
    <row r="46" spans="2:3" x14ac:dyDescent="0.2">
      <c r="B46" t="s">
        <v>1670</v>
      </c>
      <c r="C46" s="48">
        <v>1.0965641221326799E-2</v>
      </c>
    </row>
    <row r="47" spans="2:3" x14ac:dyDescent="0.2">
      <c r="B47" s="1" t="s">
        <v>109</v>
      </c>
      <c r="C47" s="46">
        <v>1.5662700830446505E-2</v>
      </c>
    </row>
    <row r="48" spans="2:3" x14ac:dyDescent="0.2">
      <c r="B48" s="1" t="s">
        <v>99</v>
      </c>
      <c r="C48" s="46">
        <v>6.0561377510948691E-3</v>
      </c>
    </row>
    <row r="49" spans="2:3" x14ac:dyDescent="0.2">
      <c r="B49" s="1" t="s">
        <v>100</v>
      </c>
      <c r="C49" s="46">
        <v>6.7614630643120068E-3</v>
      </c>
    </row>
    <row r="50" spans="2:3" x14ac:dyDescent="0.2">
      <c r="B50" t="s">
        <v>5366</v>
      </c>
      <c r="C50" s="48">
        <v>5.6795742013094229E-3</v>
      </c>
    </row>
    <row r="51" spans="2:3" x14ac:dyDescent="0.2">
      <c r="B51" s="1" t="s">
        <v>102</v>
      </c>
      <c r="C51" s="46">
        <v>5.8299921480274384E-3</v>
      </c>
    </row>
    <row r="52" spans="2:3" x14ac:dyDescent="0.2">
      <c r="B52" s="1" t="s">
        <v>116</v>
      </c>
      <c r="C52" s="46">
        <v>2.4182990006308937E-2</v>
      </c>
    </row>
    <row r="53" spans="2:3" x14ac:dyDescent="0.2">
      <c r="B53" s="1" t="s">
        <v>104</v>
      </c>
      <c r="C53" s="46">
        <v>1.1213778966357321E-2</v>
      </c>
    </row>
    <row r="54" spans="2:3" x14ac:dyDescent="0.2">
      <c r="B54" s="1" t="s">
        <v>106</v>
      </c>
      <c r="C54" s="46">
        <v>5.2155296483465466E-3</v>
      </c>
    </row>
    <row r="55" spans="2:3" x14ac:dyDescent="0.2">
      <c r="B55" s="1" t="s">
        <v>107</v>
      </c>
      <c r="C55" s="46">
        <v>8.0256792268053358E-3</v>
      </c>
    </row>
    <row r="56" spans="2:3" x14ac:dyDescent="0.2">
      <c r="B56" s="1" t="s">
        <v>110</v>
      </c>
      <c r="C56" s="46">
        <v>5.7642750656997999E-3</v>
      </c>
    </row>
    <row r="57" spans="2:3" x14ac:dyDescent="0.2">
      <c r="B57" s="1" t="s">
        <v>112</v>
      </c>
      <c r="C57" s="46">
        <v>9.9557178374358301E-3</v>
      </c>
    </row>
    <row r="58" spans="2:3" x14ac:dyDescent="0.2">
      <c r="B58" s="1" t="s">
        <v>114</v>
      </c>
      <c r="C58" s="46">
        <v>4.6944230962266522E-3</v>
      </c>
    </row>
    <row r="59" spans="2:3" x14ac:dyDescent="0.2">
      <c r="B59" s="1" t="s">
        <v>115</v>
      </c>
      <c r="C59" s="46">
        <v>8.0696635092875058E-3</v>
      </c>
    </row>
    <row r="60" spans="2:3" x14ac:dyDescent="0.2">
      <c r="B60" t="s">
        <v>5367</v>
      </c>
      <c r="C60" s="48">
        <v>1.1985956773691827E-2</v>
      </c>
    </row>
    <row r="61" spans="2:3" x14ac:dyDescent="0.2">
      <c r="B61" s="1" t="s">
        <v>117</v>
      </c>
      <c r="C61" s="46">
        <v>8.4390069976225217E-3</v>
      </c>
    </row>
    <row r="62" spans="2:3" x14ac:dyDescent="0.2">
      <c r="B62" s="1" t="s">
        <v>119</v>
      </c>
      <c r="C62" s="46">
        <v>1.0953607786505556E-2</v>
      </c>
    </row>
    <row r="63" spans="2:3" x14ac:dyDescent="0.2">
      <c r="B63" t="s">
        <v>2508</v>
      </c>
      <c r="C63" s="48">
        <v>5.3797756728583375E-3</v>
      </c>
    </row>
    <row r="64" spans="2:3" x14ac:dyDescent="0.2">
      <c r="B64" s="1" t="s">
        <v>121</v>
      </c>
      <c r="C64" s="46">
        <v>6.1631661714778279E-3</v>
      </c>
    </row>
    <row r="65" spans="2:3" x14ac:dyDescent="0.2">
      <c r="B65" s="1" t="s">
        <v>123</v>
      </c>
      <c r="C65" s="46">
        <v>5.8746956706740077E-3</v>
      </c>
    </row>
    <row r="66" spans="2:3" x14ac:dyDescent="0.2">
      <c r="B66" s="1" t="s">
        <v>125</v>
      </c>
      <c r="C66" s="46">
        <v>1.0488643435905531E-2</v>
      </c>
    </row>
    <row r="67" spans="2:3" x14ac:dyDescent="0.2">
      <c r="B67" t="s">
        <v>5422</v>
      </c>
      <c r="C67" s="48">
        <v>7.7103202209908017E-3</v>
      </c>
    </row>
    <row r="68" spans="2:3" x14ac:dyDescent="0.2">
      <c r="B68" s="1" t="s">
        <v>126</v>
      </c>
      <c r="C68" s="46">
        <v>7.6833072324607376E-3</v>
      </c>
    </row>
    <row r="69" spans="2:3" x14ac:dyDescent="0.2">
      <c r="B69" s="1" t="s">
        <v>128</v>
      </c>
      <c r="C69" s="46">
        <v>1.1268344372632013E-2</v>
      </c>
    </row>
    <row r="70" spans="2:3" x14ac:dyDescent="0.2">
      <c r="B70" s="1" t="s">
        <v>130</v>
      </c>
      <c r="C70" s="46">
        <v>1.3807496136825512E-2</v>
      </c>
    </row>
    <row r="71" spans="2:3" x14ac:dyDescent="0.2">
      <c r="B71" s="1" t="s">
        <v>147</v>
      </c>
      <c r="C71" s="46">
        <v>8.8483875939823486E-3</v>
      </c>
    </row>
    <row r="72" spans="2:3" x14ac:dyDescent="0.2">
      <c r="B72" s="1" t="s">
        <v>150</v>
      </c>
      <c r="C72" s="46">
        <v>1.0483847351444905E-2</v>
      </c>
    </row>
    <row r="73" spans="2:3" x14ac:dyDescent="0.2">
      <c r="B73" s="1" t="s">
        <v>154</v>
      </c>
      <c r="C73" s="46">
        <v>1.2540797174588402E-2</v>
      </c>
    </row>
    <row r="74" spans="2:3" x14ac:dyDescent="0.2">
      <c r="B74" t="s">
        <v>2660</v>
      </c>
      <c r="C74" s="48">
        <v>1.0929679230136271E-2</v>
      </c>
    </row>
    <row r="75" spans="2:3" x14ac:dyDescent="0.2">
      <c r="B75" s="1" t="s">
        <v>132</v>
      </c>
      <c r="C75" s="46">
        <v>7.9775454836364789E-3</v>
      </c>
    </row>
    <row r="76" spans="2:3" x14ac:dyDescent="0.2">
      <c r="B76" s="1" t="s">
        <v>133</v>
      </c>
      <c r="C76" s="46">
        <v>9.0493926518121388E-3</v>
      </c>
    </row>
    <row r="77" spans="2:3" x14ac:dyDescent="0.2">
      <c r="B77" s="1" t="s">
        <v>160</v>
      </c>
      <c r="C77" s="46">
        <v>5.6619389935777349E-3</v>
      </c>
    </row>
    <row r="78" spans="2:3" x14ac:dyDescent="0.2">
      <c r="B78" s="1" t="s">
        <v>161</v>
      </c>
      <c r="C78" s="46">
        <v>8.127237274914826E-3</v>
      </c>
    </row>
    <row r="79" spans="2:3" x14ac:dyDescent="0.2">
      <c r="B79" s="1" t="s">
        <v>135</v>
      </c>
      <c r="C79" s="46">
        <v>7.1089665583915591E-3</v>
      </c>
    </row>
    <row r="80" spans="2:3" x14ac:dyDescent="0.2">
      <c r="B80" s="1" t="s">
        <v>137</v>
      </c>
      <c r="C80" s="46">
        <v>5.3403557969572439E-3</v>
      </c>
    </row>
    <row r="81" spans="2:3" x14ac:dyDescent="0.2">
      <c r="B81" s="1" t="s">
        <v>163</v>
      </c>
      <c r="C81" s="46">
        <v>5.536936493223339E-3</v>
      </c>
    </row>
    <row r="82" spans="2:3" x14ac:dyDescent="0.2">
      <c r="B82" s="1" t="s">
        <v>166</v>
      </c>
      <c r="C82" s="46">
        <v>1.1054772465251883E-2</v>
      </c>
    </row>
    <row r="83" spans="2:3" x14ac:dyDescent="0.2">
      <c r="B83" s="1" t="s">
        <v>169</v>
      </c>
      <c r="C83" s="46">
        <v>1.2663724985073749E-2</v>
      </c>
    </row>
    <row r="84" spans="2:3" x14ac:dyDescent="0.2">
      <c r="B84" s="1" t="s">
        <v>138</v>
      </c>
      <c r="C84" s="46">
        <v>8.8390149993043208E-3</v>
      </c>
    </row>
    <row r="85" spans="2:3" x14ac:dyDescent="0.2">
      <c r="B85" s="1" t="s">
        <v>172</v>
      </c>
      <c r="C85" s="46">
        <v>1.267352809256881E-2</v>
      </c>
    </row>
    <row r="86" spans="2:3" x14ac:dyDescent="0.2">
      <c r="B86" t="s">
        <v>5368</v>
      </c>
      <c r="C86" s="48">
        <v>5.1695709143320988E-3</v>
      </c>
    </row>
    <row r="87" spans="2:3" x14ac:dyDescent="0.2">
      <c r="B87" s="1" t="s">
        <v>139</v>
      </c>
      <c r="C87" s="46">
        <v>1.3689478561333802E-2</v>
      </c>
    </row>
    <row r="88" spans="2:3" x14ac:dyDescent="0.2">
      <c r="B88" s="1" t="s">
        <v>175</v>
      </c>
      <c r="C88" s="46">
        <v>5.4559874323860573E-3</v>
      </c>
    </row>
    <row r="89" spans="2:3" x14ac:dyDescent="0.2">
      <c r="B89" t="s">
        <v>245</v>
      </c>
      <c r="C89" s="48">
        <v>5.5524485597262061E-3</v>
      </c>
    </row>
    <row r="90" spans="2:3" x14ac:dyDescent="0.2">
      <c r="B90" t="s">
        <v>5423</v>
      </c>
      <c r="C90" s="48">
        <v>1.4721315247801542E-2</v>
      </c>
    </row>
    <row r="91" spans="2:3" x14ac:dyDescent="0.2">
      <c r="B91" s="1" t="s">
        <v>177</v>
      </c>
      <c r="C91" s="46">
        <v>7.0358253995777918E-3</v>
      </c>
    </row>
    <row r="92" spans="2:3" x14ac:dyDescent="0.2">
      <c r="B92" s="1" t="s">
        <v>141</v>
      </c>
      <c r="C92" s="46">
        <v>4.5206298546970232E-3</v>
      </c>
    </row>
    <row r="93" spans="2:3" x14ac:dyDescent="0.2">
      <c r="B93" t="s">
        <v>5424</v>
      </c>
      <c r="C93" s="48">
        <v>6.679939994896196E-3</v>
      </c>
    </row>
    <row r="94" spans="2:3" x14ac:dyDescent="0.2">
      <c r="B94" s="1" t="s">
        <v>165</v>
      </c>
      <c r="C94" s="46">
        <v>7.2115031879365805E-3</v>
      </c>
    </row>
    <row r="95" spans="2:3" x14ac:dyDescent="0.2">
      <c r="B95" s="1" t="s">
        <v>167</v>
      </c>
      <c r="C95" s="46">
        <v>9.7134723271928604E-3</v>
      </c>
    </row>
    <row r="96" spans="2:3" x14ac:dyDescent="0.2">
      <c r="B96" s="1" t="s">
        <v>143</v>
      </c>
      <c r="C96" s="46">
        <v>4.5233601996082775E-3</v>
      </c>
    </row>
    <row r="97" spans="2:3" x14ac:dyDescent="0.2">
      <c r="B97" s="1" t="s">
        <v>145</v>
      </c>
      <c r="C97" s="46">
        <v>4.9952607191661611E-3</v>
      </c>
    </row>
    <row r="98" spans="2:3" x14ac:dyDescent="0.2">
      <c r="B98" s="1" t="s">
        <v>190</v>
      </c>
      <c r="C98" s="46">
        <v>6.970266550224747E-3</v>
      </c>
    </row>
    <row r="99" spans="2:3" x14ac:dyDescent="0.2">
      <c r="B99" s="1" t="s">
        <v>146</v>
      </c>
      <c r="C99" s="46">
        <v>5.3949557828448678E-3</v>
      </c>
    </row>
    <row r="100" spans="2:3" x14ac:dyDescent="0.2">
      <c r="B100" s="1" t="s">
        <v>194</v>
      </c>
      <c r="C100" s="46">
        <v>5.3849624982810016E-3</v>
      </c>
    </row>
    <row r="101" spans="2:3" x14ac:dyDescent="0.2">
      <c r="B101" s="1" t="s">
        <v>148</v>
      </c>
      <c r="C101" s="46">
        <v>9.8641425616799068E-3</v>
      </c>
    </row>
    <row r="102" spans="2:3" x14ac:dyDescent="0.2">
      <c r="B102" s="1" t="s">
        <v>197</v>
      </c>
      <c r="C102" s="46">
        <v>6.9889019158982943E-3</v>
      </c>
    </row>
    <row r="103" spans="2:3" x14ac:dyDescent="0.2">
      <c r="B103" s="1" t="s">
        <v>198</v>
      </c>
      <c r="C103" s="46">
        <v>5.2132785658113622E-3</v>
      </c>
    </row>
    <row r="104" spans="2:3" x14ac:dyDescent="0.2">
      <c r="B104" s="1" t="s">
        <v>174</v>
      </c>
      <c r="C104" s="46">
        <v>1.1483632220729737E-2</v>
      </c>
    </row>
    <row r="105" spans="2:3" x14ac:dyDescent="0.2">
      <c r="B105" s="1" t="s">
        <v>200</v>
      </c>
      <c r="C105" s="46">
        <v>1.5702388817005784E-2</v>
      </c>
    </row>
    <row r="106" spans="2:3" x14ac:dyDescent="0.2">
      <c r="B106" s="1" t="s">
        <v>176</v>
      </c>
      <c r="C106" s="46">
        <v>2.6274384541775601E-2</v>
      </c>
    </row>
    <row r="107" spans="2:3" x14ac:dyDescent="0.2">
      <c r="B107" t="s">
        <v>246</v>
      </c>
      <c r="C107" s="48">
        <v>8.1642712105538494E-3</v>
      </c>
    </row>
    <row r="108" spans="2:3" x14ac:dyDescent="0.2">
      <c r="B108" s="1" t="s">
        <v>203</v>
      </c>
      <c r="C108" s="46">
        <v>7.4175204490981939E-3</v>
      </c>
    </row>
    <row r="109" spans="2:3" x14ac:dyDescent="0.2">
      <c r="B109" s="1" t="s">
        <v>178</v>
      </c>
      <c r="C109" s="46">
        <v>7.2310575212638697E-3</v>
      </c>
    </row>
    <row r="110" spans="2:3" x14ac:dyDescent="0.2">
      <c r="B110" s="1" t="s">
        <v>179</v>
      </c>
      <c r="C110" s="46">
        <v>6.8431168417169156E-3</v>
      </c>
    </row>
    <row r="111" spans="2:3" x14ac:dyDescent="0.2">
      <c r="B111" s="1" t="s">
        <v>205</v>
      </c>
      <c r="C111" s="46">
        <v>6.9837289217481776E-3</v>
      </c>
    </row>
    <row r="112" spans="2:3" x14ac:dyDescent="0.2">
      <c r="B112" s="1" t="s">
        <v>207</v>
      </c>
      <c r="C112" s="46">
        <v>7.2947551991101502E-3</v>
      </c>
    </row>
    <row r="113" spans="2:3" x14ac:dyDescent="0.2">
      <c r="B113" t="s">
        <v>5369</v>
      </c>
      <c r="C113" s="48">
        <v>5.7367675999083776E-3</v>
      </c>
    </row>
    <row r="114" spans="2:3" x14ac:dyDescent="0.2">
      <c r="B114" s="1" t="s">
        <v>151</v>
      </c>
      <c r="C114" s="46">
        <v>5.8479852465619176E-3</v>
      </c>
    </row>
    <row r="115" spans="2:3" x14ac:dyDescent="0.2">
      <c r="B115" s="1" t="s">
        <v>195</v>
      </c>
      <c r="C115" s="46">
        <v>7.1268541913971041E-3</v>
      </c>
    </row>
    <row r="116" spans="2:3" x14ac:dyDescent="0.2">
      <c r="B116" s="1" t="s">
        <v>181</v>
      </c>
      <c r="C116" s="46">
        <v>1.137201173082226E-2</v>
      </c>
    </row>
    <row r="117" spans="2:3" x14ac:dyDescent="0.2">
      <c r="B117" s="1" t="s">
        <v>152</v>
      </c>
      <c r="C117" s="46">
        <v>8.744002725479736E-3</v>
      </c>
    </row>
    <row r="118" spans="2:3" x14ac:dyDescent="0.2">
      <c r="B118" t="s">
        <v>4467</v>
      </c>
      <c r="C118" s="48">
        <v>4.5965649837446674E-3</v>
      </c>
    </row>
    <row r="119" spans="2:3" x14ac:dyDescent="0.2">
      <c r="B119" s="1" t="s">
        <v>209</v>
      </c>
      <c r="C119" s="46">
        <v>5.8214442591174326E-3</v>
      </c>
    </row>
    <row r="120" spans="2:3" x14ac:dyDescent="0.2">
      <c r="B120" s="1" t="s">
        <v>183</v>
      </c>
      <c r="C120" s="46">
        <v>7.9047224497926401E-3</v>
      </c>
    </row>
    <row r="121" spans="2:3" x14ac:dyDescent="0.2">
      <c r="B121" s="1" t="s">
        <v>210</v>
      </c>
      <c r="C121" s="46">
        <v>8.0503643675383756E-3</v>
      </c>
    </row>
    <row r="122" spans="2:3" x14ac:dyDescent="0.2">
      <c r="B122" s="1" t="s">
        <v>155</v>
      </c>
      <c r="C122" s="46">
        <v>7.2919771350202058E-3</v>
      </c>
    </row>
    <row r="123" spans="2:3" x14ac:dyDescent="0.2">
      <c r="B123" s="1" t="s">
        <v>201</v>
      </c>
      <c r="C123" s="46">
        <v>9.4720633482075975E-3</v>
      </c>
    </row>
    <row r="124" spans="2:3" x14ac:dyDescent="0.2">
      <c r="B124" s="1" t="s">
        <v>185</v>
      </c>
      <c r="C124" s="46">
        <v>1.5635259672753369E-2</v>
      </c>
    </row>
    <row r="125" spans="2:3" x14ac:dyDescent="0.2">
      <c r="B125" s="1" t="s">
        <v>211</v>
      </c>
      <c r="C125" s="46">
        <v>9.6088886303724204E-3</v>
      </c>
    </row>
    <row r="126" spans="2:3" x14ac:dyDescent="0.2">
      <c r="B126" s="1" t="s">
        <v>156</v>
      </c>
      <c r="C126" s="46">
        <v>7.3609944221405248E-3</v>
      </c>
    </row>
    <row r="127" spans="2:3" x14ac:dyDescent="0.2">
      <c r="B127" s="1" t="s">
        <v>158</v>
      </c>
      <c r="C127" s="46">
        <v>7.1442956193766916E-3</v>
      </c>
    </row>
    <row r="128" spans="2:3" x14ac:dyDescent="0.2">
      <c r="B128" s="1" t="s">
        <v>187</v>
      </c>
      <c r="C128" s="46">
        <v>4.9827760294337076E-3</v>
      </c>
    </row>
    <row r="129" spans="2:3" x14ac:dyDescent="0.2">
      <c r="B129" t="s">
        <v>159</v>
      </c>
      <c r="C129" s="48">
        <v>1.0340646699599155E-2</v>
      </c>
    </row>
    <row r="130" spans="2:3" x14ac:dyDescent="0.2">
      <c r="B130" t="s">
        <v>188</v>
      </c>
      <c r="C130" s="48">
        <v>6.5139095642639628E-3</v>
      </c>
    </row>
    <row r="131" spans="2:3" x14ac:dyDescent="0.2">
      <c r="B131" t="s">
        <v>218</v>
      </c>
      <c r="C131" s="48"/>
    </row>
    <row r="132" spans="2:3" x14ac:dyDescent="0.2">
      <c r="B132" t="s">
        <v>220</v>
      </c>
      <c r="C132" s="48">
        <v>1.0000000000000004</v>
      </c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  <row r="248" spans="2:3" x14ac:dyDescent="0.2">
      <c r="B248"/>
      <c r="C248"/>
    </row>
    <row r="249" spans="2:3" x14ac:dyDescent="0.2">
      <c r="B249"/>
      <c r="C249"/>
    </row>
    <row r="250" spans="2:3" x14ac:dyDescent="0.2">
      <c r="B250"/>
      <c r="C250"/>
    </row>
    <row r="251" spans="2:3" x14ac:dyDescent="0.2">
      <c r="B251"/>
      <c r="C251"/>
    </row>
    <row r="252" spans="2:3" x14ac:dyDescent="0.2">
      <c r="B252"/>
      <c r="C252"/>
    </row>
    <row r="253" spans="2:3" x14ac:dyDescent="0.2">
      <c r="B253"/>
      <c r="C253"/>
    </row>
    <row r="254" spans="2:3" x14ac:dyDescent="0.2">
      <c r="B254"/>
      <c r="C254"/>
    </row>
    <row r="255" spans="2:3" x14ac:dyDescent="0.2">
      <c r="B255"/>
      <c r="C255"/>
    </row>
    <row r="256" spans="2:3" x14ac:dyDescent="0.2">
      <c r="B256"/>
      <c r="C256"/>
    </row>
    <row r="257" spans="2:3" x14ac:dyDescent="0.2">
      <c r="B257"/>
      <c r="C257"/>
    </row>
    <row r="258" spans="2:3" x14ac:dyDescent="0.2">
      <c r="B258"/>
      <c r="C258"/>
    </row>
    <row r="259" spans="2:3" x14ac:dyDescent="0.2">
      <c r="B259"/>
      <c r="C2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63"/>
  <sheetViews>
    <sheetView workbookViewId="0">
      <pane xSplit="10" ySplit="6" topLeftCell="K7" activePane="bottomRight" state="frozen"/>
      <selection activeCell="F11" sqref="F11"/>
      <selection pane="topRight" activeCell="F11" sqref="F11"/>
      <selection pane="bottomLeft" activeCell="F11" sqref="F11"/>
      <selection pane="bottomRight" activeCell="F11" sqref="F11"/>
    </sheetView>
  </sheetViews>
  <sheetFormatPr defaultRowHeight="12.75" outlineLevelRow="1" outlineLevelCol="1" x14ac:dyDescent="0.2"/>
  <cols>
    <col min="1" max="1" width="5.28515625" customWidth="1"/>
    <col min="2" max="2" width="7.7109375" customWidth="1"/>
    <col min="3" max="3" width="13.42578125" bestFit="1" customWidth="1"/>
    <col min="4" max="4" width="0.42578125" customWidth="1"/>
    <col min="6" max="6" width="31" bestFit="1" customWidth="1"/>
    <col min="7" max="7" width="8.85546875" bestFit="1" customWidth="1"/>
    <col min="8" max="8" width="5.85546875" customWidth="1"/>
    <col min="9" max="9" width="8" customWidth="1"/>
    <col min="10" max="10" width="10.85546875" customWidth="1"/>
    <col min="13" max="13" width="9.7109375" customWidth="1"/>
    <col min="17" max="17" width="8.7109375" customWidth="1"/>
    <col min="18" max="24" width="0" hidden="1" customWidth="1" outlineLevel="1"/>
    <col min="25" max="25" width="12.42578125" customWidth="1" collapsed="1"/>
    <col min="28" max="29" width="12.140625" hidden="1" customWidth="1" outlineLevel="1"/>
    <col min="30" max="30" width="12.5703125" hidden="1" customWidth="1" outlineLevel="1"/>
    <col min="31" max="31" width="9.140625" hidden="1" customWidth="1" outlineLevel="1"/>
    <col min="32" max="32" width="10.140625" hidden="1" customWidth="1" outlineLevel="1"/>
    <col min="33" max="33" width="9.140625" customWidth="1" collapsed="1"/>
  </cols>
  <sheetData>
    <row r="1" spans="1:72" x14ac:dyDescent="0.2">
      <c r="A1" s="1"/>
      <c r="B1" s="2"/>
      <c r="C1" s="3" t="s">
        <v>0</v>
      </c>
      <c r="D1" s="105"/>
      <c r="F1" s="41" t="s">
        <v>1</v>
      </c>
      <c r="G1" s="129">
        <f>_xll.BDP(F1&amp;" Curncy","PX_LAST")</f>
        <v>1.3173999999999999</v>
      </c>
      <c r="I1" s="5"/>
      <c r="J1" s="6"/>
      <c r="K1" s="7"/>
      <c r="L1" s="7"/>
      <c r="M1" s="7"/>
      <c r="N1" s="8"/>
      <c r="O1" s="1"/>
      <c r="P1" s="1"/>
      <c r="Q1" s="9"/>
      <c r="R1" s="10"/>
      <c r="S1" s="10"/>
      <c r="T1" s="4"/>
      <c r="U1" s="4"/>
      <c r="V1" s="1"/>
      <c r="W1" s="1"/>
      <c r="X1" s="1"/>
      <c r="Y1" s="11"/>
      <c r="Z1" s="90"/>
      <c r="AA1" s="12"/>
      <c r="AB1" s="12"/>
      <c r="AC1" s="12"/>
      <c r="AD1" s="12"/>
      <c r="AE1" s="12"/>
      <c r="AF1" s="12"/>
      <c r="AG1" s="85"/>
      <c r="AH1" s="10" t="e">
        <f>SUMPRODUCT(AM1:AS1,AM4:AS4)/SUM(AM4:AS4)</f>
        <v>#VALUE!</v>
      </c>
      <c r="AI1" s="140">
        <v>1</v>
      </c>
      <c r="AJ1" s="140">
        <v>2</v>
      </c>
      <c r="AK1" s="140">
        <v>3</v>
      </c>
      <c r="AL1" s="140">
        <v>4</v>
      </c>
      <c r="AM1" s="140">
        <v>5</v>
      </c>
      <c r="AN1" s="140">
        <v>6</v>
      </c>
      <c r="AO1" s="140">
        <v>7</v>
      </c>
      <c r="AP1" s="140">
        <v>8</v>
      </c>
      <c r="AQ1" s="140">
        <v>9</v>
      </c>
      <c r="AR1" s="140">
        <v>10</v>
      </c>
      <c r="AS1" s="140">
        <v>11</v>
      </c>
      <c r="AT1" s="1"/>
      <c r="AU1" s="10" t="e">
        <f>SUMPRODUCT(AZ1:BF1,AZ4:BF4)/SUM(AZ4:BF4)</f>
        <v>#VALUE!</v>
      </c>
      <c r="AV1" s="140">
        <v>1</v>
      </c>
      <c r="AW1" s="140">
        <v>2</v>
      </c>
      <c r="AX1" s="140">
        <v>3</v>
      </c>
      <c r="AY1" s="140">
        <v>4</v>
      </c>
      <c r="AZ1" s="140">
        <v>5</v>
      </c>
      <c r="BA1" s="140">
        <v>6</v>
      </c>
      <c r="BB1" s="140">
        <v>7</v>
      </c>
      <c r="BC1" s="140">
        <v>8</v>
      </c>
      <c r="BD1" s="140">
        <v>9</v>
      </c>
      <c r="BE1" s="140">
        <v>10</v>
      </c>
      <c r="BF1" s="140">
        <v>11</v>
      </c>
      <c r="BG1" s="1"/>
      <c r="BH1" s="1"/>
      <c r="BI1" s="1"/>
      <c r="BJ1" s="1"/>
      <c r="BK1" s="1"/>
      <c r="BL1" s="13"/>
      <c r="BM1" s="1"/>
      <c r="BN1" s="1"/>
      <c r="BO1" s="1"/>
      <c r="BP1" s="8"/>
      <c r="BQ1" s="1"/>
      <c r="BR1" s="1"/>
      <c r="BS1" s="1"/>
      <c r="BT1" s="1"/>
    </row>
    <row r="2" spans="1:72" ht="13.5" thickBot="1" x14ac:dyDescent="0.25">
      <c r="A2" s="1"/>
      <c r="B2" s="2"/>
      <c r="C2" s="5"/>
      <c r="D2" s="106"/>
      <c r="F2" s="41" t="s">
        <v>2</v>
      </c>
      <c r="G2" s="129">
        <f>_xll.BDP(F2&amp;" Curncy","PX_LAST")</f>
        <v>1.5562</v>
      </c>
      <c r="I2" s="5"/>
      <c r="J2" s="6"/>
      <c r="K2" s="7"/>
      <c r="L2" s="14"/>
      <c r="M2" s="14"/>
      <c r="N2" s="8" t="s">
        <v>3</v>
      </c>
      <c r="O2" s="13">
        <f>SUMPRODUCT(O153:O154,Z153:Z154)</f>
        <v>0</v>
      </c>
      <c r="P2" s="1"/>
      <c r="Q2" s="9"/>
      <c r="R2" s="10"/>
      <c r="S2" s="130"/>
      <c r="T2" s="22"/>
      <c r="U2" s="130"/>
      <c r="V2" s="1"/>
      <c r="W2" s="1"/>
      <c r="X2" s="1"/>
      <c r="Y2" s="11"/>
      <c r="Z2" s="133"/>
      <c r="AA2" s="134"/>
      <c r="AB2" s="134"/>
      <c r="AC2" s="134"/>
      <c r="AD2" s="134"/>
      <c r="AE2" s="134"/>
      <c r="AF2" s="134"/>
      <c r="AG2" s="86"/>
      <c r="AH2" s="15" t="e">
        <f>ROUND(AH1,0)</f>
        <v>#VALUE!</v>
      </c>
      <c r="AI2" s="15"/>
      <c r="AJ2" s="15"/>
      <c r="AK2" s="15"/>
      <c r="AL2" s="15"/>
      <c r="AM2" s="13"/>
      <c r="AN2" s="13"/>
      <c r="AO2" s="13"/>
      <c r="AP2" s="13"/>
      <c r="AQ2" s="13"/>
      <c r="AR2" s="13"/>
      <c r="AS2" s="1"/>
      <c r="AT2" s="1"/>
      <c r="AU2" s="15" t="e">
        <f>ROUND(AU1,0)</f>
        <v>#VALUE!</v>
      </c>
      <c r="AV2" s="15"/>
      <c r="AW2" s="15"/>
      <c r="AX2" s="15"/>
      <c r="AY2" s="15"/>
      <c r="AZ2" s="13"/>
      <c r="BA2" s="13"/>
      <c r="BB2" s="13"/>
      <c r="BC2" s="13"/>
      <c r="BD2" s="13"/>
      <c r="BE2" s="13"/>
      <c r="BF2" s="1"/>
      <c r="BG2" s="1"/>
      <c r="BH2" s="1"/>
      <c r="BI2" s="1"/>
      <c r="BJ2" s="1"/>
      <c r="BK2" s="1"/>
      <c r="BL2" s="13"/>
      <c r="BM2" s="1"/>
      <c r="BN2" s="1"/>
      <c r="BO2" s="1"/>
      <c r="BP2" s="8" t="s">
        <v>3</v>
      </c>
      <c r="BQ2" s="1"/>
      <c r="BR2" s="1"/>
      <c r="BS2" s="1"/>
      <c r="BT2" s="1"/>
    </row>
    <row r="3" spans="1:72" x14ac:dyDescent="0.2">
      <c r="A3" s="4">
        <f>COUNTA(A7:A126)</f>
        <v>16</v>
      </c>
      <c r="B3" s="11"/>
      <c r="C3" s="93">
        <f ca="1">NOW()</f>
        <v>41394.484768287039</v>
      </c>
      <c r="D3" s="107"/>
      <c r="E3" s="16"/>
      <c r="F3" s="17"/>
      <c r="G3" s="4"/>
      <c r="H3" s="4"/>
      <c r="I3" s="4"/>
      <c r="J3" s="14"/>
      <c r="K3" s="4"/>
      <c r="L3" s="4"/>
      <c r="M3" s="4"/>
      <c r="N3" s="113" t="s">
        <v>4</v>
      </c>
      <c r="O3" s="20" t="s">
        <v>5</v>
      </c>
      <c r="P3" s="20" t="s">
        <v>6</v>
      </c>
      <c r="Q3" s="21" t="s">
        <v>7</v>
      </c>
      <c r="R3" s="10"/>
      <c r="S3" s="130"/>
      <c r="T3" s="22"/>
      <c r="U3" s="15"/>
      <c r="V3" s="4"/>
      <c r="W3" s="4"/>
      <c r="X3" s="4"/>
      <c r="Y3" s="139" t="s">
        <v>5409</v>
      </c>
      <c r="Z3" s="135"/>
      <c r="AA3" s="136"/>
      <c r="AB3" s="136"/>
      <c r="AC3" s="136"/>
      <c r="AD3" s="136"/>
      <c r="AE3" s="136"/>
      <c r="AF3" s="136"/>
      <c r="AG3" s="88"/>
      <c r="AH3" s="22"/>
      <c r="AI3" s="22"/>
      <c r="AJ3" s="22"/>
      <c r="AK3" s="22"/>
      <c r="AL3" s="22"/>
      <c r="AM3" s="23"/>
      <c r="AN3" s="23"/>
      <c r="AO3" s="23"/>
      <c r="AP3" s="23"/>
      <c r="AQ3" s="23"/>
      <c r="AR3" s="23"/>
      <c r="AS3" s="4"/>
      <c r="AT3" s="4"/>
      <c r="AU3" s="4"/>
      <c r="AV3" s="22"/>
      <c r="AW3" s="22"/>
      <c r="AX3" s="22"/>
      <c r="AY3" s="22"/>
      <c r="AZ3" s="23"/>
      <c r="BA3" s="23"/>
      <c r="BB3" s="23"/>
      <c r="BC3" s="23"/>
      <c r="BD3" s="23"/>
      <c r="BE3" s="23"/>
      <c r="BF3" s="4"/>
      <c r="BG3" s="4"/>
      <c r="BH3" s="4"/>
      <c r="BI3" s="4"/>
      <c r="BJ3" s="4"/>
      <c r="BK3" s="4"/>
      <c r="BL3" s="23"/>
      <c r="BM3" s="4"/>
      <c r="BN3" s="4"/>
      <c r="BO3" s="4"/>
      <c r="BP3" s="19" t="s">
        <v>4</v>
      </c>
      <c r="BQ3" s="4"/>
      <c r="BR3" s="4"/>
      <c r="BS3" s="4"/>
      <c r="BT3" s="4"/>
    </row>
    <row r="4" spans="1:72" ht="13.5" thickBot="1" x14ac:dyDescent="0.25">
      <c r="A4" s="4"/>
      <c r="B4" s="11"/>
      <c r="C4" s="16" t="s">
        <v>8</v>
      </c>
      <c r="D4" s="108"/>
      <c r="E4" s="16"/>
      <c r="F4" s="4"/>
      <c r="G4" s="4"/>
      <c r="H4" s="4"/>
      <c r="I4" s="18" t="s">
        <v>5397</v>
      </c>
      <c r="J4" s="25"/>
      <c r="K4" s="14" t="e">
        <f>HLOOKUP(AH2,AI1:AS6,6,FALSE)</f>
        <v>#VALUE!</v>
      </c>
      <c r="L4" s="26" t="e">
        <f>HLOOKUP(AU2,AV1:BF6,6,FALSE)</f>
        <v>#VALUE!</v>
      </c>
      <c r="M4" s="4"/>
      <c r="N4" s="114" t="e">
        <f>SUMPRODUCT(N7:N450,$Z7:$Z450)</f>
        <v>#VALUE!</v>
      </c>
      <c r="O4" s="115" t="e">
        <f>SUMPRODUCT(O7:O450,$Z7:$Z450)</f>
        <v>#VALUE!</v>
      </c>
      <c r="P4" s="116" t="e">
        <f>SUMPRODUCT(P7:P450,$Z7:$Z450)</f>
        <v>#VALUE!</v>
      </c>
      <c r="Q4" s="117" t="e">
        <f>SUMPRODUCT(Q7:Q450,$Z7:$Z450)</f>
        <v>#VALUE!</v>
      </c>
      <c r="R4" s="28"/>
      <c r="S4" s="131"/>
      <c r="T4" s="22"/>
      <c r="U4" s="132"/>
      <c r="V4" s="29"/>
      <c r="W4" s="29"/>
      <c r="X4" s="29"/>
      <c r="Y4" s="11" t="e">
        <f>SUM(Y7:Y450)</f>
        <v>#VALUE!</v>
      </c>
      <c r="Z4" s="137"/>
      <c r="AA4" s="136"/>
      <c r="AB4" s="136"/>
      <c r="AC4" s="136"/>
      <c r="AD4" s="136"/>
      <c r="AE4" s="136"/>
      <c r="AF4" s="136"/>
      <c r="AG4" s="88"/>
      <c r="AH4" s="22"/>
      <c r="AI4" s="23">
        <f t="shared" ref="AI4:AS4" si="0">SUM(AI7:AI464)</f>
        <v>0</v>
      </c>
      <c r="AJ4" s="23">
        <f t="shared" si="0"/>
        <v>0</v>
      </c>
      <c r="AK4" s="23">
        <f t="shared" si="0"/>
        <v>0</v>
      </c>
      <c r="AL4" s="23" t="e">
        <f t="shared" si="0"/>
        <v>#VALUE!</v>
      </c>
      <c r="AM4" s="23">
        <f t="shared" si="0"/>
        <v>0</v>
      </c>
      <c r="AN4" s="23" t="e">
        <f t="shared" si="0"/>
        <v>#VALUE!</v>
      </c>
      <c r="AO4" s="23" t="e">
        <f t="shared" si="0"/>
        <v>#VALUE!</v>
      </c>
      <c r="AP4" s="23" t="e">
        <f t="shared" si="0"/>
        <v>#VALUE!</v>
      </c>
      <c r="AQ4" s="23" t="e">
        <f t="shared" si="0"/>
        <v>#VALUE!</v>
      </c>
      <c r="AR4" s="23" t="e">
        <f t="shared" si="0"/>
        <v>#VALUE!</v>
      </c>
      <c r="AS4" s="23">
        <f t="shared" si="0"/>
        <v>0</v>
      </c>
      <c r="AT4" s="4"/>
      <c r="AU4" s="4"/>
      <c r="AV4" s="23">
        <f t="shared" ref="AV4:BF4" si="1">SUM(AV7:AV463)</f>
        <v>0</v>
      </c>
      <c r="AW4" s="23">
        <f t="shared" si="1"/>
        <v>0</v>
      </c>
      <c r="AX4" s="23">
        <f t="shared" si="1"/>
        <v>0</v>
      </c>
      <c r="AY4" s="23">
        <f t="shared" si="1"/>
        <v>0</v>
      </c>
      <c r="AZ4" s="23" t="e">
        <f t="shared" si="1"/>
        <v>#VALUE!</v>
      </c>
      <c r="BA4" s="23" t="e">
        <f t="shared" si="1"/>
        <v>#VALUE!</v>
      </c>
      <c r="BB4" s="23" t="e">
        <f t="shared" si="1"/>
        <v>#VALUE!</v>
      </c>
      <c r="BC4" s="23" t="e">
        <f t="shared" si="1"/>
        <v>#VALUE!</v>
      </c>
      <c r="BD4" s="23" t="e">
        <f t="shared" si="1"/>
        <v>#VALUE!</v>
      </c>
      <c r="BE4" s="23" t="e">
        <f t="shared" si="1"/>
        <v>#VALUE!</v>
      </c>
      <c r="BF4" s="23">
        <f t="shared" si="1"/>
        <v>0</v>
      </c>
      <c r="BG4" s="4"/>
      <c r="BH4" s="4"/>
      <c r="BI4" s="4"/>
      <c r="BJ4" s="4"/>
      <c r="BK4" s="4"/>
      <c r="BL4" s="23"/>
      <c r="BM4" s="4"/>
      <c r="BN4" s="4"/>
      <c r="BO4" s="4"/>
      <c r="BP4" s="27"/>
      <c r="BQ4" s="4"/>
      <c r="BR4" s="4"/>
      <c r="BS4" s="34" t="e">
        <f>SUM(BI5:BS5)</f>
        <v>#VALUE!</v>
      </c>
      <c r="BT4" s="4"/>
    </row>
    <row r="5" spans="1:72" x14ac:dyDescent="0.2">
      <c r="A5" s="4"/>
      <c r="B5" s="11"/>
      <c r="C5" s="16" t="s">
        <v>9</v>
      </c>
      <c r="D5" s="112" t="s">
        <v>5396</v>
      </c>
      <c r="E5" s="16" t="s">
        <v>8</v>
      </c>
      <c r="F5" s="4"/>
      <c r="G5" s="4"/>
      <c r="H5" s="79" t="s">
        <v>252</v>
      </c>
      <c r="I5" s="24"/>
      <c r="J5" s="30"/>
      <c r="K5" s="31" t="s">
        <v>10</v>
      </c>
      <c r="L5" s="31" t="s">
        <v>11</v>
      </c>
      <c r="M5" s="31" t="s">
        <v>12</v>
      </c>
      <c r="N5" s="32" t="s">
        <v>13</v>
      </c>
      <c r="O5" s="33" t="s">
        <v>14</v>
      </c>
      <c r="P5" s="33" t="s">
        <v>15</v>
      </c>
      <c r="Q5" s="33" t="s">
        <v>16</v>
      </c>
      <c r="R5" s="28" t="s">
        <v>5375</v>
      </c>
      <c r="S5" s="28" t="s">
        <v>5374</v>
      </c>
      <c r="T5" s="33" t="s">
        <v>17</v>
      </c>
      <c r="U5" s="33" t="s">
        <v>18</v>
      </c>
      <c r="V5" s="35"/>
      <c r="W5" s="35"/>
      <c r="X5" s="35"/>
      <c r="Y5" s="36"/>
      <c r="Z5" s="138"/>
      <c r="AA5" s="136"/>
      <c r="AB5" t="s">
        <v>5418</v>
      </c>
      <c r="AD5" s="142" t="s">
        <v>12</v>
      </c>
      <c r="AE5" s="142" t="s">
        <v>12</v>
      </c>
      <c r="AF5" s="136"/>
      <c r="AG5" s="88"/>
      <c r="AI5" s="37"/>
      <c r="AJ5" s="37"/>
      <c r="AK5" s="37"/>
      <c r="AL5" s="37"/>
      <c r="AM5" s="23"/>
      <c r="AN5" s="23"/>
      <c r="AO5" s="23"/>
      <c r="AP5" s="23"/>
      <c r="AQ5" s="23"/>
      <c r="AR5" s="23"/>
      <c r="AS5" s="4"/>
      <c r="AT5" s="4"/>
      <c r="AU5" s="4"/>
      <c r="AV5" s="37"/>
      <c r="AW5" s="37"/>
      <c r="AX5" s="37"/>
      <c r="AY5" s="37"/>
      <c r="AZ5" s="23"/>
      <c r="BA5" s="23"/>
      <c r="BB5" s="23"/>
      <c r="BC5" s="23"/>
      <c r="BD5" s="23"/>
      <c r="BE5" s="23"/>
      <c r="BF5" s="4"/>
      <c r="BG5" s="4"/>
      <c r="BH5" s="4"/>
      <c r="BI5" s="23" t="e">
        <f t="shared" ref="BI5:BS5" si="2">SUM(BI7:BI190)</f>
        <v>#VALUE!</v>
      </c>
      <c r="BJ5" s="23" t="e">
        <f t="shared" si="2"/>
        <v>#VALUE!</v>
      </c>
      <c r="BK5" s="23" t="e">
        <f t="shared" si="2"/>
        <v>#VALUE!</v>
      </c>
      <c r="BL5" s="23" t="e">
        <f t="shared" si="2"/>
        <v>#VALUE!</v>
      </c>
      <c r="BM5" s="23" t="e">
        <f t="shared" si="2"/>
        <v>#VALUE!</v>
      </c>
      <c r="BN5" s="23" t="e">
        <f t="shared" si="2"/>
        <v>#VALUE!</v>
      </c>
      <c r="BO5" s="23" t="e">
        <f t="shared" si="2"/>
        <v>#VALUE!</v>
      </c>
      <c r="BP5" s="23" t="e">
        <f t="shared" si="2"/>
        <v>#VALUE!</v>
      </c>
      <c r="BQ5" s="23" t="e">
        <f t="shared" si="2"/>
        <v>#VALUE!</v>
      </c>
      <c r="BR5" s="23" t="e">
        <f t="shared" si="2"/>
        <v>#VALUE!</v>
      </c>
      <c r="BS5" s="23" t="e">
        <f t="shared" si="2"/>
        <v>#VALUE!</v>
      </c>
      <c r="BT5" s="4"/>
    </row>
    <row r="6" spans="1:72" x14ac:dyDescent="0.2">
      <c r="A6" s="4" t="s">
        <v>5395</v>
      </c>
      <c r="B6" s="11" t="s">
        <v>19</v>
      </c>
      <c r="C6" s="16" t="s">
        <v>20</v>
      </c>
      <c r="D6" s="108" t="s">
        <v>5370</v>
      </c>
      <c r="E6" s="4" t="s">
        <v>21</v>
      </c>
      <c r="F6" s="4" t="s">
        <v>22</v>
      </c>
      <c r="G6" s="4" t="s">
        <v>23</v>
      </c>
      <c r="H6" s="4" t="s">
        <v>260</v>
      </c>
      <c r="I6" s="38" t="s">
        <v>24</v>
      </c>
      <c r="J6" s="39" t="s">
        <v>25</v>
      </c>
      <c r="K6" s="14" t="s">
        <v>26</v>
      </c>
      <c r="L6" s="14" t="s">
        <v>27</v>
      </c>
      <c r="M6" s="14" t="s">
        <v>5408</v>
      </c>
      <c r="N6" s="40" t="s">
        <v>4</v>
      </c>
      <c r="O6" s="41" t="s">
        <v>28</v>
      </c>
      <c r="P6" s="41" t="s">
        <v>6</v>
      </c>
      <c r="Q6" s="41" t="s">
        <v>7</v>
      </c>
      <c r="R6" s="42" t="s">
        <v>5376</v>
      </c>
      <c r="S6" s="89" t="s">
        <v>5377</v>
      </c>
      <c r="T6" s="4" t="s">
        <v>29</v>
      </c>
      <c r="U6" s="4" t="s">
        <v>30</v>
      </c>
      <c r="V6" s="43" t="s">
        <v>31</v>
      </c>
      <c r="W6" s="43" t="s">
        <v>32</v>
      </c>
      <c r="X6" s="43" t="s">
        <v>33</v>
      </c>
      <c r="Y6" s="25" t="s">
        <v>34</v>
      </c>
      <c r="Z6" s="91" t="s">
        <v>35</v>
      </c>
      <c r="AA6" s="118" t="s">
        <v>36</v>
      </c>
      <c r="AB6" s="43" t="s">
        <v>5417</v>
      </c>
      <c r="AC6" s="43" t="s">
        <v>5419</v>
      </c>
      <c r="AE6" s="118"/>
      <c r="AF6" s="118"/>
      <c r="AG6" s="87"/>
      <c r="AI6" s="43" t="s">
        <v>5413</v>
      </c>
      <c r="AJ6" s="43" t="s">
        <v>5412</v>
      </c>
      <c r="AK6" s="43" t="s">
        <v>5411</v>
      </c>
      <c r="AL6" s="43" t="s">
        <v>5410</v>
      </c>
      <c r="AM6" s="141" t="s">
        <v>37</v>
      </c>
      <c r="AN6" s="141" t="s">
        <v>38</v>
      </c>
      <c r="AO6" s="141" t="s">
        <v>39</v>
      </c>
      <c r="AP6" s="141" t="s">
        <v>40</v>
      </c>
      <c r="AQ6" s="141" t="s">
        <v>41</v>
      </c>
      <c r="AR6" s="141" t="s">
        <v>42</v>
      </c>
      <c r="AS6" s="41" t="s">
        <v>43</v>
      </c>
      <c r="AT6" s="4" t="s">
        <v>44</v>
      </c>
      <c r="AU6" s="4"/>
      <c r="AV6" s="43" t="s">
        <v>5413</v>
      </c>
      <c r="AW6" s="43" t="s">
        <v>5416</v>
      </c>
      <c r="AX6" s="43" t="s">
        <v>5415</v>
      </c>
      <c r="AY6" s="43" t="s">
        <v>5414</v>
      </c>
      <c r="AZ6" s="141" t="s">
        <v>45</v>
      </c>
      <c r="BA6" s="141" t="s">
        <v>46</v>
      </c>
      <c r="BB6" s="141" t="s">
        <v>47</v>
      </c>
      <c r="BC6" s="141" t="s">
        <v>48</v>
      </c>
      <c r="BD6" s="141" t="s">
        <v>49</v>
      </c>
      <c r="BE6" s="141" t="s">
        <v>50</v>
      </c>
      <c r="BF6" s="41" t="s">
        <v>43</v>
      </c>
      <c r="BG6" s="4" t="s">
        <v>44</v>
      </c>
      <c r="BH6" s="4"/>
      <c r="BI6" s="80">
        <v>0.03</v>
      </c>
      <c r="BJ6" s="80">
        <v>0.04</v>
      </c>
      <c r="BK6" s="80">
        <v>0.05</v>
      </c>
      <c r="BL6" s="80">
        <v>0.06</v>
      </c>
      <c r="BM6" s="80">
        <v>7.0000000000000007E-2</v>
      </c>
      <c r="BN6" s="80">
        <v>0.08</v>
      </c>
      <c r="BO6" s="80">
        <v>0.09</v>
      </c>
      <c r="BP6" s="81">
        <v>0.1</v>
      </c>
      <c r="BQ6" s="84">
        <v>0.11</v>
      </c>
      <c r="BR6" s="84">
        <v>0.12</v>
      </c>
      <c r="BS6" s="4">
        <v>999999</v>
      </c>
      <c r="BT6" s="4"/>
    </row>
    <row r="7" spans="1:72" x14ac:dyDescent="0.2">
      <c r="A7" s="65">
        <v>1</v>
      </c>
      <c r="B7" s="2">
        <v>100</v>
      </c>
      <c r="C7" s="1" t="s">
        <v>229</v>
      </c>
      <c r="D7" s="109">
        <v>600000</v>
      </c>
      <c r="E7" s="1" t="str">
        <f>_xll.BDP($C7&amp;" CORP",E$6)</f>
        <v>AMD</v>
      </c>
      <c r="F7" s="1" t="str">
        <f>_xll.BDP($C7&amp;" CORP",F$6)</f>
        <v>ADVANCED MICRO DEVICES</v>
      </c>
      <c r="G7" s="1" t="str">
        <f>_xll.BDP($C7&amp;" CORP",G$6)</f>
        <v>USD</v>
      </c>
      <c r="H7" s="1" t="str">
        <f>_xll.BDP($C7&amp;" CORP",H$5)</f>
        <v>US</v>
      </c>
      <c r="I7" s="5">
        <f>_xll.BDP($C7&amp;" CORP",I$6)</f>
        <v>7.75</v>
      </c>
      <c r="J7" s="6" t="str">
        <f>_xll.BDP($C7&amp;" CORP",J$6)</f>
        <v>8/1/2020</v>
      </c>
      <c r="K7" s="7" t="str">
        <f>_xll.BDP($C7&amp;" CORP",K$5)</f>
        <v>B2</v>
      </c>
      <c r="L7" s="7" t="str">
        <f>_xll.BDP($C7&amp;" CORP",L$5)</f>
        <v>B</v>
      </c>
      <c r="M7" s="44">
        <f>AF7</f>
        <v>1960.1419677734375</v>
      </c>
      <c r="N7" s="49">
        <f>_xll.BDP($C7&amp;" CORP",N$5)</f>
        <v>98.25</v>
      </c>
      <c r="O7" s="13">
        <f>_xll.BDP($C7&amp;" CORP",O$5,"PX_BID",$N7)/100</f>
        <v>8.0701857000000002E-2</v>
      </c>
      <c r="P7" s="2">
        <f>_xll.BDP($C7&amp;" CORP",P$5,"PX_BID",$N7)</f>
        <v>692.84130859375</v>
      </c>
      <c r="Q7" s="12">
        <f>_xll.BDP($C7&amp;" CORP",Q$5,"PX_BID",$N7)</f>
        <v>5.3370560709567059</v>
      </c>
      <c r="R7" s="12">
        <f>_xll.BDP($C7&amp;" CORP",R$5,"PX_BID",$N7)</f>
        <v>0.30994953423799837</v>
      </c>
      <c r="S7" s="12">
        <f>_xll.BDP($C7&amp;" CORP",S$5,"PX_BID",$N7)</f>
        <v>0.36303134430165462</v>
      </c>
      <c r="T7" s="6" t="str">
        <f>_xll.BDP($C7&amp;" CORP",T$5)</f>
        <v>8/1/2015</v>
      </c>
      <c r="U7" s="6">
        <f>_xll.BDP($C7&amp;" CORP",U$5)</f>
        <v>103.87500000000001</v>
      </c>
      <c r="V7" s="45">
        <f>_xll.BDP($C7&amp;" CORP",V$6)</f>
        <v>1.98055556</v>
      </c>
      <c r="W7" s="45">
        <f t="shared" ref="W7:W22" si="3">N7+V7</f>
        <v>100.23055556</v>
      </c>
      <c r="X7" s="45">
        <f t="shared" ref="X7:X22" si="4">IF($G7="EUR",G$1,IF($G7="GBP",G$2,1))</f>
        <v>1</v>
      </c>
      <c r="Y7" s="9">
        <f>(B7*1000)*(W7/100)*X7</f>
        <v>100230.55556000001</v>
      </c>
      <c r="Z7" s="92" t="e">
        <f t="shared" ref="Z7:Z22" si="5">Y7/Y$4</f>
        <v>#VALUE!</v>
      </c>
      <c r="AA7" s="12" t="e">
        <f t="shared" ref="AA7:AA22" si="6">Z7*Q7</f>
        <v>#VALUE!</v>
      </c>
      <c r="AB7" s="44" t="str">
        <f>_xll.BDP($C7&amp;" CORP",AB$5)</f>
        <v>AMD     US</v>
      </c>
      <c r="AC7" s="44" t="str">
        <f>_xll.BDP($C7&amp;" CORP",AC$6)</f>
        <v>AMD</v>
      </c>
      <c r="AD7" s="44">
        <f>_xll.BDP($AB7&amp;" EQUITY",AD$5)/1000000</f>
        <v>1960.1419677734375</v>
      </c>
      <c r="AE7" s="44">
        <f>_xll.BDP($AC7&amp;" EQUITY",AE$5)/1000000</f>
        <v>1960.1419677734375</v>
      </c>
      <c r="AF7" s="2">
        <f>IF(ISERR(AD7),IF(ISERR(AE7),0,AE7),AD7)</f>
        <v>1960.1419677734375</v>
      </c>
      <c r="AG7" s="2"/>
      <c r="AI7" s="13">
        <f>IF(LEFT($K7,1)=AI$6,$Z7,0)</f>
        <v>0</v>
      </c>
      <c r="AJ7" s="13">
        <f t="shared" ref="AJ7:AL22" si="7">IF($K7=AJ$6,$Z7,0)</f>
        <v>0</v>
      </c>
      <c r="AK7" s="13">
        <f t="shared" si="7"/>
        <v>0</v>
      </c>
      <c r="AL7" s="13">
        <f t="shared" si="7"/>
        <v>0</v>
      </c>
      <c r="AM7" s="13">
        <f t="shared" ref="AM7:AR16" si="8">IF($K7=AM$6,$Z7,0)</f>
        <v>0</v>
      </c>
      <c r="AN7" s="13">
        <f t="shared" si="8"/>
        <v>0</v>
      </c>
      <c r="AO7" s="13">
        <f t="shared" si="8"/>
        <v>0</v>
      </c>
      <c r="AP7" s="13">
        <f t="shared" si="8"/>
        <v>0</v>
      </c>
      <c r="AQ7" s="13" t="e">
        <f t="shared" si="8"/>
        <v>#VALUE!</v>
      </c>
      <c r="AR7" s="13">
        <f t="shared" si="8"/>
        <v>0</v>
      </c>
      <c r="AS7" s="13">
        <f t="shared" ref="AS7:AS22" si="9">IF(LEFT($K7,1)=AS$6,$Z7,0)</f>
        <v>0</v>
      </c>
      <c r="AT7" s="12" t="e">
        <f t="shared" ref="AT7:AT22" si="10">SUM(AI7:AS7)-Z7</f>
        <v>#VALUE!</v>
      </c>
      <c r="AU7" s="47"/>
      <c r="AV7" s="13">
        <f>IF($L7=AV$6,$Z7,0)</f>
        <v>0</v>
      </c>
      <c r="AW7" s="13">
        <f t="shared" ref="AW7:AY22" si="11">IF($L7=AW$6,$Z7,0)</f>
        <v>0</v>
      </c>
      <c r="AX7" s="13">
        <f t="shared" si="11"/>
        <v>0</v>
      </c>
      <c r="AY7" s="13">
        <f t="shared" si="11"/>
        <v>0</v>
      </c>
      <c r="AZ7" s="13">
        <f t="shared" ref="AZ7:BE16" si="12">IF($L7=AZ$6,$Z7,0)</f>
        <v>0</v>
      </c>
      <c r="BA7" s="13">
        <f t="shared" si="12"/>
        <v>0</v>
      </c>
      <c r="BB7" s="13">
        <f t="shared" si="12"/>
        <v>0</v>
      </c>
      <c r="BC7" s="13">
        <f t="shared" si="12"/>
        <v>0</v>
      </c>
      <c r="BD7" s="13" t="e">
        <f t="shared" si="12"/>
        <v>#VALUE!</v>
      </c>
      <c r="BE7" s="13">
        <f t="shared" si="12"/>
        <v>0</v>
      </c>
      <c r="BF7" s="13">
        <f>IF(LEFT($L7,1)=BF$6,$Z7,0)</f>
        <v>0</v>
      </c>
      <c r="BG7" s="12" t="e">
        <f t="shared" ref="BG7:BG22" si="13">SUM(AV7:BF7)-Z7</f>
        <v>#VALUE!</v>
      </c>
      <c r="BH7" s="1"/>
      <c r="BI7" s="1">
        <f t="shared" ref="BI7:BI22" si="14">IF($O7&lt;=BI$6,$Z7,0)</f>
        <v>0</v>
      </c>
      <c r="BJ7" s="1">
        <f t="shared" ref="BJ7:BS22" si="15">IF(AND($O7&gt;BI$6,$O7&lt;=BJ$6),$Z7,0)</f>
        <v>0</v>
      </c>
      <c r="BK7" s="1">
        <f t="shared" si="15"/>
        <v>0</v>
      </c>
      <c r="BL7" s="1">
        <f t="shared" si="15"/>
        <v>0</v>
      </c>
      <c r="BM7" s="1">
        <f t="shared" si="15"/>
        <v>0</v>
      </c>
      <c r="BN7" s="1">
        <f t="shared" si="15"/>
        <v>0</v>
      </c>
      <c r="BO7" s="1" t="e">
        <f t="shared" si="15"/>
        <v>#VALUE!</v>
      </c>
      <c r="BP7" s="1">
        <f t="shared" si="15"/>
        <v>0</v>
      </c>
      <c r="BQ7" s="1">
        <f t="shared" si="15"/>
        <v>0</v>
      </c>
      <c r="BR7" s="1">
        <f t="shared" si="15"/>
        <v>0</v>
      </c>
      <c r="BS7" s="1">
        <f t="shared" si="15"/>
        <v>0</v>
      </c>
      <c r="BT7" s="1"/>
    </row>
    <row r="8" spans="1:72" x14ac:dyDescent="0.2">
      <c r="A8" s="65">
        <v>2</v>
      </c>
      <c r="B8" s="2">
        <v>100</v>
      </c>
      <c r="C8" s="1" t="s">
        <v>230</v>
      </c>
      <c r="D8" s="109">
        <v>500000</v>
      </c>
      <c r="E8" s="1" t="str">
        <f>_xll.BDP($C8&amp;" CORP",E$6)</f>
        <v>AES</v>
      </c>
      <c r="F8" s="1" t="str">
        <f>_xll.BDP($C8&amp;" CORP",F$6)</f>
        <v>AES CORPORATION</v>
      </c>
      <c r="G8" s="1" t="str">
        <f>_xll.BDP($C8&amp;" CORP",G$6)</f>
        <v>USD</v>
      </c>
      <c r="H8" s="1" t="str">
        <f>_xll.BDP($C8&amp;" CORP",H$5)</f>
        <v>US</v>
      </c>
      <c r="I8" s="5">
        <f>_xll.BDP($C8&amp;" CORP",I$6)</f>
        <v>8</v>
      </c>
      <c r="J8" s="6" t="str">
        <f>_xll.BDP($C8&amp;" CORP",J$6)</f>
        <v>6/1/2020</v>
      </c>
      <c r="K8" s="7" t="str">
        <f>_xll.BDP($C8&amp;" CORP",K$5)</f>
        <v>Ba3</v>
      </c>
      <c r="L8" s="7" t="str">
        <f>_xll.BDP($C8&amp;" CORP",L$5)</f>
        <v>BB-</v>
      </c>
      <c r="M8" s="44">
        <f t="shared" ref="M8:M22" si="16">AF8</f>
        <v>10265.484375</v>
      </c>
      <c r="N8" s="49">
        <f>_xll.BDP($C8&amp;" CORP",N$5)</f>
        <v>121.75</v>
      </c>
      <c r="O8" s="13">
        <f>_xll.BDP($C8&amp;" CORP",O$5,"PX_BID",$N8)/100</f>
        <v>4.3905488999999999E-2</v>
      </c>
      <c r="P8" s="2">
        <f>_xll.BDP($C8&amp;" CORP",P$5,"PX_BID",$N8)</f>
        <v>328.26568603515625</v>
      </c>
      <c r="Q8" s="12">
        <f>_xll.BDP($C8&amp;" CORP",Q$5,"PX_BID",$N8)</f>
        <v>5.4320259766098209</v>
      </c>
      <c r="R8" s="12">
        <f>_xll.BDP($C8&amp;" CORP",R$5,"PX_BID",$N8)</f>
        <v>0.37704885836245289</v>
      </c>
      <c r="S8" s="12">
        <f>_xll.BDP($C8&amp;" CORP",S$5,"PX_BID",$N8)</f>
        <v>0.37177361109391499</v>
      </c>
      <c r="T8" s="6" t="str">
        <f>_xll.BDP($C8&amp;" CORP",T$5)</f>
        <v>#N/A Field Not Applicable</v>
      </c>
      <c r="U8" s="6" t="str">
        <f>_xll.BDP($C8&amp;" CORP",U$5)</f>
        <v>#N/A Field Not Applicable</v>
      </c>
      <c r="V8" s="45">
        <f>_xll.BDP($C8&amp;" CORP",V$6)</f>
        <v>3.3777777800000002</v>
      </c>
      <c r="W8" s="45">
        <f t="shared" si="3"/>
        <v>125.12777778</v>
      </c>
      <c r="X8" s="45">
        <f t="shared" si="4"/>
        <v>1</v>
      </c>
      <c r="Y8" s="9">
        <f t="shared" ref="Y8:Y22" si="17">(B8*1000)*(W8/100)*X8</f>
        <v>125127.77777999999</v>
      </c>
      <c r="Z8" s="92" t="e">
        <f t="shared" si="5"/>
        <v>#VALUE!</v>
      </c>
      <c r="AA8" s="12" t="e">
        <f t="shared" si="6"/>
        <v>#VALUE!</v>
      </c>
      <c r="AB8" s="44" t="str">
        <f>_xll.BDP($C8&amp;" CORP",AB$5)</f>
        <v>AES     US</v>
      </c>
      <c r="AC8" s="44" t="str">
        <f>_xll.BDP($C8&amp;" CORP",AC$6)</f>
        <v>AES</v>
      </c>
      <c r="AD8" s="44">
        <f>_xll.BDP($AB8&amp;" EQUITY",AD$5)/1000000</f>
        <v>10265.484375</v>
      </c>
      <c r="AE8" s="44">
        <f>_xll.BDP($AC8&amp;" EQUITY",AE$5)/1000000</f>
        <v>10265.484375</v>
      </c>
      <c r="AF8" s="2">
        <f t="shared" ref="AF8:AF22" si="18">IF(ISERR(AD8),IF(ISERR(AE8),0,AE8),AD8)</f>
        <v>10265.484375</v>
      </c>
      <c r="AG8" s="2"/>
      <c r="AH8" s="1"/>
      <c r="AI8" s="13">
        <f t="shared" ref="AI8:AI22" si="19">IF(LEFT($K8,1)=AI$6,$Z8,0)</f>
        <v>0</v>
      </c>
      <c r="AJ8" s="13">
        <f t="shared" si="7"/>
        <v>0</v>
      </c>
      <c r="AK8" s="13">
        <f t="shared" si="7"/>
        <v>0</v>
      </c>
      <c r="AL8" s="13">
        <f t="shared" si="7"/>
        <v>0</v>
      </c>
      <c r="AM8" s="13">
        <f t="shared" si="8"/>
        <v>0</v>
      </c>
      <c r="AN8" s="13">
        <f t="shared" si="8"/>
        <v>0</v>
      </c>
      <c r="AO8" s="13" t="e">
        <f t="shared" si="8"/>
        <v>#VALUE!</v>
      </c>
      <c r="AP8" s="13">
        <f t="shared" si="8"/>
        <v>0</v>
      </c>
      <c r="AQ8" s="13">
        <f t="shared" si="8"/>
        <v>0</v>
      </c>
      <c r="AR8" s="13">
        <f t="shared" si="8"/>
        <v>0</v>
      </c>
      <c r="AS8" s="13">
        <f t="shared" si="9"/>
        <v>0</v>
      </c>
      <c r="AT8" s="12" t="e">
        <f t="shared" si="10"/>
        <v>#VALUE!</v>
      </c>
      <c r="AU8" s="47"/>
      <c r="AV8" s="13">
        <f t="shared" ref="AV8:AV22" si="20">IF($L8=AV$6,$Z8,0)</f>
        <v>0</v>
      </c>
      <c r="AW8" s="13">
        <f t="shared" si="11"/>
        <v>0</v>
      </c>
      <c r="AX8" s="13">
        <f t="shared" si="11"/>
        <v>0</v>
      </c>
      <c r="AY8" s="13">
        <f t="shared" si="11"/>
        <v>0</v>
      </c>
      <c r="AZ8" s="13">
        <f t="shared" si="12"/>
        <v>0</v>
      </c>
      <c r="BA8" s="13">
        <f t="shared" si="12"/>
        <v>0</v>
      </c>
      <c r="BB8" s="13" t="e">
        <f t="shared" si="12"/>
        <v>#VALUE!</v>
      </c>
      <c r="BC8" s="13">
        <f t="shared" si="12"/>
        <v>0</v>
      </c>
      <c r="BD8" s="13">
        <f t="shared" si="12"/>
        <v>0</v>
      </c>
      <c r="BE8" s="13">
        <f t="shared" si="12"/>
        <v>0</v>
      </c>
      <c r="BF8" s="13">
        <f t="shared" ref="BF8:BF22" si="21">IF(LEFT($L8,1)=BF$6,$Z8,0)</f>
        <v>0</v>
      </c>
      <c r="BG8" s="12" t="e">
        <f t="shared" si="13"/>
        <v>#VALUE!</v>
      </c>
      <c r="BH8" s="1"/>
      <c r="BI8" s="1">
        <f t="shared" si="14"/>
        <v>0</v>
      </c>
      <c r="BJ8" s="1">
        <f t="shared" si="15"/>
        <v>0</v>
      </c>
      <c r="BK8" s="1" t="e">
        <f t="shared" si="15"/>
        <v>#VALUE!</v>
      </c>
      <c r="BL8" s="1">
        <f t="shared" si="15"/>
        <v>0</v>
      </c>
      <c r="BM8" s="1">
        <f t="shared" si="15"/>
        <v>0</v>
      </c>
      <c r="BN8" s="1">
        <f t="shared" si="15"/>
        <v>0</v>
      </c>
      <c r="BO8" s="1">
        <f t="shared" si="15"/>
        <v>0</v>
      </c>
      <c r="BP8" s="1">
        <f t="shared" si="15"/>
        <v>0</v>
      </c>
      <c r="BQ8" s="1">
        <f t="shared" si="15"/>
        <v>0</v>
      </c>
      <c r="BR8" s="1">
        <f t="shared" si="15"/>
        <v>0</v>
      </c>
      <c r="BS8" s="1">
        <f t="shared" si="15"/>
        <v>0</v>
      </c>
      <c r="BT8" s="1"/>
    </row>
    <row r="9" spans="1:72" x14ac:dyDescent="0.2">
      <c r="A9" s="65">
        <v>3</v>
      </c>
      <c r="B9" s="2">
        <v>100</v>
      </c>
      <c r="C9" s="1" t="s">
        <v>231</v>
      </c>
      <c r="D9" s="109">
        <v>525005</v>
      </c>
      <c r="E9" s="1" t="str">
        <f>_xll.BDP($C9&amp;" CORP",E$6)</f>
        <v>AMT</v>
      </c>
      <c r="F9" s="1" t="str">
        <f>_xll.BDP($C9&amp;" CORP",F$6)</f>
        <v>AMERICAN TOWER CORP</v>
      </c>
      <c r="G9" s="1" t="str">
        <f>_xll.BDP($C9&amp;" CORP",G$6)</f>
        <v>USD</v>
      </c>
      <c r="H9" s="1" t="str">
        <f>_xll.BDP($C9&amp;" CORP",H$5)</f>
        <v>US</v>
      </c>
      <c r="I9" s="5">
        <f>_xll.BDP($C9&amp;" CORP",I$6)</f>
        <v>5.05</v>
      </c>
      <c r="J9" s="6" t="str">
        <f>_xll.BDP($C9&amp;" CORP",J$6)</f>
        <v>9/1/2020</v>
      </c>
      <c r="K9" s="7" t="str">
        <f>_xll.BDP($C9&amp;" CORP",K$5)</f>
        <v>Baa3</v>
      </c>
      <c r="L9" s="7" t="str">
        <f>_xll.BDP($C9&amp;" CORP",L$5)</f>
        <v>BB+</v>
      </c>
      <c r="M9" s="44">
        <f t="shared" si="16"/>
        <v>33006.91015625</v>
      </c>
      <c r="N9" s="49">
        <f>_xll.BDP($C9&amp;" CORP",N$5)</f>
        <v>113.72499999999999</v>
      </c>
      <c r="O9" s="13">
        <f>_xll.BDP($C9&amp;" CORP",O$5,"PX_BID",$N9)/100</f>
        <v>2.9526842000000001E-2</v>
      </c>
      <c r="P9" s="2">
        <f>_xll.BDP($C9&amp;" CORP",P$5,"PX_BID",$N9)</f>
        <v>179.36932373046875</v>
      </c>
      <c r="Q9" s="12">
        <f>_xll.BDP($C9&amp;" CORP",Q$5,"PX_BID",$N9)</f>
        <v>6.1602757998145279</v>
      </c>
      <c r="R9" s="12">
        <f>_xll.BDP($C9&amp;" CORP",R$5,"PX_BID",$N9)</f>
        <v>0.45835753117369926</v>
      </c>
      <c r="S9" s="12">
        <f>_xll.BDP($C9&amp;" CORP",S$5,"PX_BID",$N9)</f>
        <v>0.44999125114244337</v>
      </c>
      <c r="T9" s="6" t="str">
        <f>_xll.BDP($C9&amp;" CORP",T$5)</f>
        <v>#N/A Field Not Applicable</v>
      </c>
      <c r="U9" s="6" t="str">
        <f>_xll.BDP($C9&amp;" CORP",U$5)</f>
        <v>#N/A Field Not Applicable</v>
      </c>
      <c r="V9" s="45">
        <f>_xll.BDP($C9&amp;" CORP",V$6)</f>
        <v>0.86972221999999999</v>
      </c>
      <c r="W9" s="45">
        <f t="shared" si="3"/>
        <v>114.59472221999999</v>
      </c>
      <c r="X9" s="45">
        <f t="shared" si="4"/>
        <v>1</v>
      </c>
      <c r="Y9" s="9">
        <f t="shared" si="17"/>
        <v>114594.72222</v>
      </c>
      <c r="Z9" s="92" t="e">
        <f t="shared" si="5"/>
        <v>#VALUE!</v>
      </c>
      <c r="AA9" s="12" t="e">
        <f t="shared" si="6"/>
        <v>#VALUE!</v>
      </c>
      <c r="AB9" s="44" t="str">
        <f>_xll.BDP($C9&amp;" CORP",AB$5)</f>
        <v>AMT     US</v>
      </c>
      <c r="AC9" s="44" t="str">
        <f>_xll.BDP($C9&amp;" CORP",AC$6)</f>
        <v>AMT</v>
      </c>
      <c r="AD9" s="44">
        <f>_xll.BDP($AB9&amp;" EQUITY",AD$5)/1000000</f>
        <v>33006.91015625</v>
      </c>
      <c r="AE9" s="44">
        <f>_xll.BDP($AC9&amp;" EQUITY",AE$5)/1000000</f>
        <v>33006.91015625</v>
      </c>
      <c r="AF9" s="2">
        <f t="shared" si="18"/>
        <v>33006.91015625</v>
      </c>
      <c r="AG9" s="2"/>
      <c r="AH9" s="1"/>
      <c r="AI9" s="13">
        <f t="shared" si="19"/>
        <v>0</v>
      </c>
      <c r="AJ9" s="13">
        <f t="shared" si="7"/>
        <v>0</v>
      </c>
      <c r="AK9" s="13">
        <f t="shared" si="7"/>
        <v>0</v>
      </c>
      <c r="AL9" s="13" t="e">
        <f t="shared" si="7"/>
        <v>#VALUE!</v>
      </c>
      <c r="AM9" s="13">
        <f t="shared" si="8"/>
        <v>0</v>
      </c>
      <c r="AN9" s="13">
        <f t="shared" si="8"/>
        <v>0</v>
      </c>
      <c r="AO9" s="13">
        <f t="shared" si="8"/>
        <v>0</v>
      </c>
      <c r="AP9" s="13">
        <f t="shared" si="8"/>
        <v>0</v>
      </c>
      <c r="AQ9" s="13">
        <f t="shared" si="8"/>
        <v>0</v>
      </c>
      <c r="AR9" s="13">
        <f t="shared" si="8"/>
        <v>0</v>
      </c>
      <c r="AS9" s="13">
        <f t="shared" si="9"/>
        <v>0</v>
      </c>
      <c r="AT9" s="12" t="e">
        <f t="shared" si="10"/>
        <v>#VALUE!</v>
      </c>
      <c r="AU9" s="47"/>
      <c r="AV9" s="13">
        <f t="shared" si="20"/>
        <v>0</v>
      </c>
      <c r="AW9" s="13">
        <f t="shared" si="11"/>
        <v>0</v>
      </c>
      <c r="AX9" s="13">
        <f t="shared" si="11"/>
        <v>0</v>
      </c>
      <c r="AY9" s="13">
        <f t="shared" si="11"/>
        <v>0</v>
      </c>
      <c r="AZ9" s="13" t="e">
        <f t="shared" si="12"/>
        <v>#VALUE!</v>
      </c>
      <c r="BA9" s="13">
        <f t="shared" si="12"/>
        <v>0</v>
      </c>
      <c r="BB9" s="13">
        <f t="shared" si="12"/>
        <v>0</v>
      </c>
      <c r="BC9" s="13">
        <f t="shared" si="12"/>
        <v>0</v>
      </c>
      <c r="BD9" s="13">
        <f t="shared" si="12"/>
        <v>0</v>
      </c>
      <c r="BE9" s="13">
        <f t="shared" si="12"/>
        <v>0</v>
      </c>
      <c r="BF9" s="13">
        <f t="shared" si="21"/>
        <v>0</v>
      </c>
      <c r="BG9" s="12" t="e">
        <f t="shared" si="13"/>
        <v>#VALUE!</v>
      </c>
      <c r="BH9" s="1"/>
      <c r="BI9" s="1" t="e">
        <f t="shared" si="14"/>
        <v>#VALUE!</v>
      </c>
      <c r="BJ9" s="1">
        <f t="shared" si="15"/>
        <v>0</v>
      </c>
      <c r="BK9" s="1">
        <f t="shared" si="15"/>
        <v>0</v>
      </c>
      <c r="BL9" s="1">
        <f t="shared" si="15"/>
        <v>0</v>
      </c>
      <c r="BM9" s="1">
        <f t="shared" si="15"/>
        <v>0</v>
      </c>
      <c r="BN9" s="1">
        <f t="shared" si="15"/>
        <v>0</v>
      </c>
      <c r="BO9" s="1">
        <f t="shared" si="15"/>
        <v>0</v>
      </c>
      <c r="BP9" s="1">
        <f t="shared" si="15"/>
        <v>0</v>
      </c>
      <c r="BQ9" s="1">
        <f t="shared" si="15"/>
        <v>0</v>
      </c>
      <c r="BR9" s="1">
        <f t="shared" si="15"/>
        <v>0</v>
      </c>
      <c r="BS9" s="1">
        <f t="shared" si="15"/>
        <v>0</v>
      </c>
      <c r="BT9" s="1"/>
    </row>
    <row r="10" spans="1:72" x14ac:dyDescent="0.2">
      <c r="A10" s="65">
        <v>4</v>
      </c>
      <c r="B10" s="2">
        <v>100</v>
      </c>
      <c r="C10" s="1" t="s">
        <v>232</v>
      </c>
      <c r="D10" s="109">
        <v>1450000</v>
      </c>
      <c r="E10" s="1" t="str">
        <f>_xll.BDP($C10&amp;" CORP",E$6)</f>
        <v>AN</v>
      </c>
      <c r="F10" s="1" t="str">
        <f>_xll.BDP($C10&amp;" CORP",F$6)</f>
        <v>AUTONATION INC</v>
      </c>
      <c r="G10" s="1" t="str">
        <f>_xll.BDP($C10&amp;" CORP",G$6)</f>
        <v>USD</v>
      </c>
      <c r="H10" s="1" t="str">
        <f>_xll.BDP($C10&amp;" CORP",H$5)</f>
        <v>US</v>
      </c>
      <c r="I10" s="5">
        <f>_xll.BDP($C10&amp;" CORP",I$6)</f>
        <v>5.5</v>
      </c>
      <c r="J10" s="6" t="str">
        <f>_xll.BDP($C10&amp;" CORP",J$6)</f>
        <v>2/1/2020</v>
      </c>
      <c r="K10" s="7" t="str">
        <f>_xll.BDP($C10&amp;" CORP",K$5)</f>
        <v>Ba2</v>
      </c>
      <c r="L10" s="7" t="str">
        <f>_xll.BDP($C10&amp;" CORP",L$5)</f>
        <v>BB+</v>
      </c>
      <c r="M10" s="44">
        <f t="shared" si="16"/>
        <v>5452.421875</v>
      </c>
      <c r="N10" s="49">
        <f>_xll.BDP($C10&amp;" CORP",N$5)</f>
        <v>110.25</v>
      </c>
      <c r="O10" s="13">
        <f>_xll.BDP($C10&amp;" CORP",O$5,"PX_BID",$N10)/100</f>
        <v>3.7639124000000003E-2</v>
      </c>
      <c r="P10" s="2">
        <f>_xll.BDP($C10&amp;" CORP",P$5,"PX_BID",$N10)</f>
        <v>272.57705688476562</v>
      </c>
      <c r="Q10" s="12">
        <f>_xll.BDP($C10&amp;" CORP",Q$5,"PX_BID",$N10)</f>
        <v>5.6064991337157366</v>
      </c>
      <c r="R10" s="12">
        <f>_xll.BDP($C10&amp;" CORP",R$5,"PX_BID",$N10)</f>
        <v>0.38264007463380906</v>
      </c>
      <c r="S10" s="12">
        <f>_xll.BDP($C10&amp;" CORP",S$5,"PX_BID",$N10)</f>
        <v>0.37724427901334312</v>
      </c>
      <c r="T10" s="6" t="str">
        <f>_xll.BDP($C10&amp;" CORP",T$5)</f>
        <v>#N/A Field Not Applicable</v>
      </c>
      <c r="U10" s="6" t="str">
        <f>_xll.BDP($C10&amp;" CORP",U$5)</f>
        <v>#N/A Field Not Applicable</v>
      </c>
      <c r="V10" s="45">
        <f>_xll.BDP($C10&amp;" CORP",V$6)</f>
        <v>1.40555556</v>
      </c>
      <c r="W10" s="45">
        <f t="shared" si="3"/>
        <v>111.65555556</v>
      </c>
      <c r="X10" s="45">
        <f t="shared" si="4"/>
        <v>1</v>
      </c>
      <c r="Y10" s="9">
        <f t="shared" si="17"/>
        <v>111655.55555999999</v>
      </c>
      <c r="Z10" s="92" t="e">
        <f t="shared" si="5"/>
        <v>#VALUE!</v>
      </c>
      <c r="AA10" s="12" t="e">
        <f t="shared" si="6"/>
        <v>#VALUE!</v>
      </c>
      <c r="AB10" s="44" t="str">
        <f>_xll.BDP($C10&amp;" CORP",AB$5)</f>
        <v>AN      US</v>
      </c>
      <c r="AC10" s="44" t="str">
        <f>_xll.BDP($C10&amp;" CORP",AC$6)</f>
        <v>AN</v>
      </c>
      <c r="AD10" s="44">
        <f>_xll.BDP($AB10&amp;" EQUITY",AD$5)/1000000</f>
        <v>5452.421875</v>
      </c>
      <c r="AE10" s="44">
        <f>_xll.BDP($AC10&amp;" EQUITY",AE$5)/1000000</f>
        <v>5452.421875</v>
      </c>
      <c r="AF10" s="2">
        <f t="shared" si="18"/>
        <v>5452.421875</v>
      </c>
      <c r="AG10" s="2"/>
      <c r="AH10" s="1"/>
      <c r="AI10" s="13">
        <f t="shared" si="19"/>
        <v>0</v>
      </c>
      <c r="AJ10" s="13">
        <f t="shared" si="7"/>
        <v>0</v>
      </c>
      <c r="AK10" s="13">
        <f t="shared" si="7"/>
        <v>0</v>
      </c>
      <c r="AL10" s="13">
        <f t="shared" si="7"/>
        <v>0</v>
      </c>
      <c r="AM10" s="13">
        <f t="shared" si="8"/>
        <v>0</v>
      </c>
      <c r="AN10" s="13" t="e">
        <f t="shared" si="8"/>
        <v>#VALUE!</v>
      </c>
      <c r="AO10" s="13">
        <f t="shared" si="8"/>
        <v>0</v>
      </c>
      <c r="AP10" s="13">
        <f t="shared" si="8"/>
        <v>0</v>
      </c>
      <c r="AQ10" s="13">
        <f t="shared" si="8"/>
        <v>0</v>
      </c>
      <c r="AR10" s="13">
        <f t="shared" si="8"/>
        <v>0</v>
      </c>
      <c r="AS10" s="13">
        <f t="shared" si="9"/>
        <v>0</v>
      </c>
      <c r="AT10" s="12" t="e">
        <f t="shared" si="10"/>
        <v>#VALUE!</v>
      </c>
      <c r="AU10" s="1"/>
      <c r="AV10" s="13">
        <f t="shared" si="20"/>
        <v>0</v>
      </c>
      <c r="AW10" s="13">
        <f t="shared" si="11"/>
        <v>0</v>
      </c>
      <c r="AX10" s="13">
        <f t="shared" si="11"/>
        <v>0</v>
      </c>
      <c r="AY10" s="13">
        <f t="shared" si="11"/>
        <v>0</v>
      </c>
      <c r="AZ10" s="13" t="e">
        <f t="shared" si="12"/>
        <v>#VALUE!</v>
      </c>
      <c r="BA10" s="13">
        <f t="shared" si="12"/>
        <v>0</v>
      </c>
      <c r="BB10" s="13">
        <f t="shared" si="12"/>
        <v>0</v>
      </c>
      <c r="BC10" s="13">
        <f t="shared" si="12"/>
        <v>0</v>
      </c>
      <c r="BD10" s="13">
        <f t="shared" si="12"/>
        <v>0</v>
      </c>
      <c r="BE10" s="13">
        <f t="shared" si="12"/>
        <v>0</v>
      </c>
      <c r="BF10" s="13">
        <f t="shared" si="21"/>
        <v>0</v>
      </c>
      <c r="BG10" s="12" t="e">
        <f t="shared" si="13"/>
        <v>#VALUE!</v>
      </c>
      <c r="BH10" s="1"/>
      <c r="BI10" s="1">
        <f t="shared" si="14"/>
        <v>0</v>
      </c>
      <c r="BJ10" s="1" t="e">
        <f t="shared" si="15"/>
        <v>#VALUE!</v>
      </c>
      <c r="BK10" s="1">
        <f t="shared" si="15"/>
        <v>0</v>
      </c>
      <c r="BL10" s="1">
        <f t="shared" si="15"/>
        <v>0</v>
      </c>
      <c r="BM10" s="1">
        <f t="shared" si="15"/>
        <v>0</v>
      </c>
      <c r="BN10" s="1">
        <f t="shared" si="15"/>
        <v>0</v>
      </c>
      <c r="BO10" s="1">
        <f t="shared" si="15"/>
        <v>0</v>
      </c>
      <c r="BP10" s="1">
        <f t="shared" si="15"/>
        <v>0</v>
      </c>
      <c r="BQ10" s="1">
        <f t="shared" si="15"/>
        <v>0</v>
      </c>
      <c r="BR10" s="1">
        <f t="shared" si="15"/>
        <v>0</v>
      </c>
      <c r="BS10" s="1">
        <f t="shared" si="15"/>
        <v>0</v>
      </c>
      <c r="BT10" s="1"/>
    </row>
    <row r="11" spans="1:72" x14ac:dyDescent="0.2">
      <c r="A11" s="94">
        <v>5</v>
      </c>
      <c r="B11" s="2">
        <v>100</v>
      </c>
      <c r="C11" s="1" t="s">
        <v>92</v>
      </c>
      <c r="D11" s="109">
        <v>650000</v>
      </c>
      <c r="E11" s="90" t="str">
        <f>_xll.BDP($C11&amp;" CORP",E$6)</f>
        <v>BBG</v>
      </c>
      <c r="F11" s="90" t="str">
        <f>_xll.BDP($C11&amp;" CORP",F$6)</f>
        <v>BILL BARRETT CORP</v>
      </c>
      <c r="G11" s="90" t="str">
        <f>_xll.BDP($C11&amp;" CORP",G$6)</f>
        <v>USD</v>
      </c>
      <c r="H11" s="90" t="str">
        <f>_xll.BDP($C11&amp;" CORP",H$5)</f>
        <v>US</v>
      </c>
      <c r="I11" s="96">
        <f>_xll.BDP($C11&amp;" CORP",I$6)</f>
        <v>7.625</v>
      </c>
      <c r="J11" s="97" t="str">
        <f>_xll.BDP($C11&amp;" CORP",J$6)</f>
        <v>10/1/2019</v>
      </c>
      <c r="K11" s="98" t="str">
        <f>_xll.BDP($C11&amp;" CORP",K$5)</f>
        <v>B1</v>
      </c>
      <c r="L11" s="98" t="str">
        <f>_xll.BDP($C11&amp;" CORP",L$5)</f>
        <v>B+</v>
      </c>
      <c r="M11" s="99">
        <f t="shared" si="16"/>
        <v>987.350830078125</v>
      </c>
      <c r="N11" s="101">
        <f>_xll.BDP($C11&amp;" CORP",N$5)</f>
        <v>109.27</v>
      </c>
      <c r="O11" s="102">
        <f>_xll.BDP($C11&amp;" CORP",O$5,"PX_BID",$N11)/100</f>
        <v>5.0006668999999997E-2</v>
      </c>
      <c r="P11" s="95">
        <f>_xll.BDP($C11&amp;" CORP",P$5,"PX_BID",$N11)</f>
        <v>474.79214477539062</v>
      </c>
      <c r="Q11" s="103">
        <f>_xll.BDP($C11&amp;" CORP",Q$5,"PX_BID",$N11)</f>
        <v>2.1905415208819417</v>
      </c>
      <c r="R11" s="103">
        <f>_xll.BDP($C11&amp;" CORP",R$5,"PX_BID",$N11)</f>
        <v>-1.2865705501968157</v>
      </c>
      <c r="S11" s="103">
        <f>_xll.BDP($C11&amp;" CORP",S$5,"PX_BID",$N11)</f>
        <v>6.0795078814333117E-2</v>
      </c>
      <c r="T11" s="97" t="str">
        <f>_xll.BDP($C11&amp;" CORP",T$5)</f>
        <v>10/1/2015</v>
      </c>
      <c r="U11" s="97">
        <f>_xll.BDP($C11&amp;" CORP",U$5)</f>
        <v>103.813</v>
      </c>
      <c r="V11" s="104">
        <f>_xll.BDP($C11&amp;" CORP",V$6)</f>
        <v>0.67777778</v>
      </c>
      <c r="W11" s="104">
        <f t="shared" si="3"/>
        <v>109.94777778</v>
      </c>
      <c r="X11" s="104">
        <f t="shared" si="4"/>
        <v>1</v>
      </c>
      <c r="Y11" s="100">
        <f t="shared" si="17"/>
        <v>109947.77778</v>
      </c>
      <c r="Z11" s="92" t="e">
        <f t="shared" si="5"/>
        <v>#VALUE!</v>
      </c>
      <c r="AA11" s="103" t="e">
        <f t="shared" si="6"/>
        <v>#VALUE!</v>
      </c>
      <c r="AB11" s="44" t="str">
        <f>_xll.BDP($C11&amp;" CORP",AB$5)</f>
        <v>BBG     US</v>
      </c>
      <c r="AC11" s="44" t="str">
        <f>_xll.BDP($C11&amp;" CORP",AC$6)</f>
        <v>BBG</v>
      </c>
      <c r="AD11" s="44">
        <f>_xll.BDP($AB11&amp;" EQUITY",AD$5)/1000000</f>
        <v>987.350830078125</v>
      </c>
      <c r="AE11" s="44">
        <f>_xll.BDP($AC11&amp;" EQUITY",AE$5)/1000000</f>
        <v>987.350830078125</v>
      </c>
      <c r="AF11" s="2">
        <f t="shared" si="18"/>
        <v>987.350830078125</v>
      </c>
      <c r="AG11" s="2"/>
      <c r="AH11" s="1"/>
      <c r="AI11" s="13">
        <f t="shared" si="19"/>
        <v>0</v>
      </c>
      <c r="AJ11" s="13">
        <f t="shared" si="7"/>
        <v>0</v>
      </c>
      <c r="AK11" s="13">
        <f t="shared" si="7"/>
        <v>0</v>
      </c>
      <c r="AL11" s="13">
        <f t="shared" si="7"/>
        <v>0</v>
      </c>
      <c r="AM11" s="13">
        <f t="shared" si="8"/>
        <v>0</v>
      </c>
      <c r="AN11" s="13">
        <f t="shared" si="8"/>
        <v>0</v>
      </c>
      <c r="AO11" s="13">
        <f t="shared" si="8"/>
        <v>0</v>
      </c>
      <c r="AP11" s="13" t="e">
        <f t="shared" si="8"/>
        <v>#VALUE!</v>
      </c>
      <c r="AQ11" s="13">
        <f t="shared" si="8"/>
        <v>0</v>
      </c>
      <c r="AR11" s="13">
        <f t="shared" si="8"/>
        <v>0</v>
      </c>
      <c r="AS11" s="13">
        <f t="shared" si="9"/>
        <v>0</v>
      </c>
      <c r="AT11" s="12" t="e">
        <f t="shared" si="10"/>
        <v>#VALUE!</v>
      </c>
      <c r="AU11" s="47"/>
      <c r="AV11" s="13">
        <f t="shared" si="20"/>
        <v>0</v>
      </c>
      <c r="AW11" s="13">
        <f t="shared" si="11"/>
        <v>0</v>
      </c>
      <c r="AX11" s="13">
        <f t="shared" si="11"/>
        <v>0</v>
      </c>
      <c r="AY11" s="13">
        <f t="shared" si="11"/>
        <v>0</v>
      </c>
      <c r="AZ11" s="13">
        <f t="shared" si="12"/>
        <v>0</v>
      </c>
      <c r="BA11" s="13">
        <f t="shared" si="12"/>
        <v>0</v>
      </c>
      <c r="BB11" s="13">
        <f t="shared" si="12"/>
        <v>0</v>
      </c>
      <c r="BC11" s="13" t="e">
        <f t="shared" si="12"/>
        <v>#VALUE!</v>
      </c>
      <c r="BD11" s="13">
        <f t="shared" si="12"/>
        <v>0</v>
      </c>
      <c r="BE11" s="13">
        <f t="shared" si="12"/>
        <v>0</v>
      </c>
      <c r="BF11" s="13">
        <f t="shared" si="21"/>
        <v>0</v>
      </c>
      <c r="BG11" s="12" t="e">
        <f t="shared" si="13"/>
        <v>#VALUE!</v>
      </c>
      <c r="BH11" s="1"/>
      <c r="BI11" s="1">
        <f t="shared" si="14"/>
        <v>0</v>
      </c>
      <c r="BJ11" s="1">
        <f t="shared" si="15"/>
        <v>0</v>
      </c>
      <c r="BK11" s="1">
        <f t="shared" si="15"/>
        <v>0</v>
      </c>
      <c r="BL11" s="1" t="e">
        <f t="shared" si="15"/>
        <v>#VALUE!</v>
      </c>
      <c r="BM11" s="1">
        <f t="shared" si="15"/>
        <v>0</v>
      </c>
      <c r="BN11" s="1">
        <f t="shared" si="15"/>
        <v>0</v>
      </c>
      <c r="BO11" s="1">
        <f t="shared" si="15"/>
        <v>0</v>
      </c>
      <c r="BP11" s="1">
        <f t="shared" si="15"/>
        <v>0</v>
      </c>
      <c r="BQ11" s="1">
        <f t="shared" si="15"/>
        <v>0</v>
      </c>
      <c r="BR11" s="1">
        <f t="shared" si="15"/>
        <v>0</v>
      </c>
      <c r="BS11" s="1">
        <f t="shared" si="15"/>
        <v>0</v>
      </c>
      <c r="BT11" s="1"/>
    </row>
    <row r="12" spans="1:72" x14ac:dyDescent="0.2">
      <c r="A12" s="65">
        <v>6</v>
      </c>
      <c r="B12" s="2">
        <v>100</v>
      </c>
      <c r="C12" s="1" t="s">
        <v>233</v>
      </c>
      <c r="D12" s="109">
        <v>525011</v>
      </c>
      <c r="E12" s="1" t="str">
        <f>_xll.BDP($C12&amp;" CORP",E$6)</f>
        <v>BRS</v>
      </c>
      <c r="F12" s="1" t="str">
        <f>_xll.BDP($C12&amp;" CORP",F$6)</f>
        <v>BRISTOW GROUP INC</v>
      </c>
      <c r="G12" s="1" t="str">
        <f>_xll.BDP($C12&amp;" CORP",G$6)</f>
        <v>USD</v>
      </c>
      <c r="H12" s="1" t="str">
        <f>_xll.BDP($C12&amp;" CORP",H$5)</f>
        <v>US</v>
      </c>
      <c r="I12" s="5">
        <f>_xll.BDP($C12&amp;" CORP",I$6)</f>
        <v>7.5</v>
      </c>
      <c r="J12" s="6" t="str">
        <f>_xll.BDP($C12&amp;" CORP",J$6)</f>
        <v>9/15/2017</v>
      </c>
      <c r="K12" s="7" t="str">
        <f>_xll.BDP($C12&amp;" CORP",K$5)</f>
        <v>Ba3</v>
      </c>
      <c r="L12" s="7" t="str">
        <f>_xll.BDP($C12&amp;" CORP",L$5)</f>
        <v>NR</v>
      </c>
      <c r="M12" s="44">
        <f t="shared" si="16"/>
        <v>2267.3681640625</v>
      </c>
      <c r="N12" s="49" t="str">
        <f>_xll.BDP($C12&amp;" CORP",N$5)</f>
        <v>#N/A N/A</v>
      </c>
      <c r="O12" s="13" t="e">
        <f>_xll.BDP($C12&amp;" CORP",O$5,"PX_BID",$N12)/100</f>
        <v>#VALUE!</v>
      </c>
      <c r="P12" s="2" t="str">
        <f>_xll.BDP($C12&amp;" CORP",P$5,"PX_BID",$N12)</f>
        <v>#N/A Invalid Override</v>
      </c>
      <c r="Q12" s="12" t="str">
        <f>_xll.BDP($C12&amp;" CORP",Q$5,"PX_BID",$N12)</f>
        <v>#N/A Invalid Override</v>
      </c>
      <c r="R12" s="12" t="str">
        <f>_xll.BDP($C12&amp;" CORP",R$5,"PX_BID",$N12)</f>
        <v>#N/A Invalid Override</v>
      </c>
      <c r="S12" s="12" t="str">
        <f>_xll.BDP($C12&amp;" CORP",S$5,"PX_BID",$N12)</f>
        <v>#N/A Invalid Override</v>
      </c>
      <c r="T12" s="6" t="str">
        <f>_xll.BDP($C12&amp;" CORP",T$5)</f>
        <v>#N/A Field Not Applicable</v>
      </c>
      <c r="U12" s="6" t="str">
        <f>_xll.BDP($C12&amp;" CORP",U$5)</f>
        <v>#N/A Field Not Applicable</v>
      </c>
      <c r="V12" s="45">
        <f>_xll.BDP($C12&amp;" CORP",V$6)</f>
        <v>0</v>
      </c>
      <c r="W12" s="45" t="e">
        <f t="shared" si="3"/>
        <v>#VALUE!</v>
      </c>
      <c r="X12" s="45">
        <f t="shared" si="4"/>
        <v>1</v>
      </c>
      <c r="Y12" s="9" t="e">
        <f t="shared" si="17"/>
        <v>#VALUE!</v>
      </c>
      <c r="Z12" s="92" t="e">
        <f t="shared" si="5"/>
        <v>#VALUE!</v>
      </c>
      <c r="AA12" s="12" t="e">
        <f t="shared" si="6"/>
        <v>#VALUE!</v>
      </c>
      <c r="AB12" s="44" t="str">
        <f>_xll.BDP($C12&amp;" CORP",AB$5)</f>
        <v>BRS     US</v>
      </c>
      <c r="AC12" s="44" t="str">
        <f>_xll.BDP($C12&amp;" CORP",AC$6)</f>
        <v>BRS</v>
      </c>
      <c r="AD12" s="44">
        <f>_xll.BDP($AB12&amp;" EQUITY",AD$5)/1000000</f>
        <v>2267.3681640625</v>
      </c>
      <c r="AE12" s="44">
        <f>_xll.BDP($AC12&amp;" EQUITY",AE$5)/1000000</f>
        <v>2267.3681640625</v>
      </c>
      <c r="AF12" s="2">
        <f t="shared" si="18"/>
        <v>2267.3681640625</v>
      </c>
      <c r="AG12" s="2"/>
      <c r="AH12" s="1"/>
      <c r="AI12" s="13">
        <f t="shared" si="19"/>
        <v>0</v>
      </c>
      <c r="AJ12" s="13">
        <f t="shared" si="7"/>
        <v>0</v>
      </c>
      <c r="AK12" s="13">
        <f t="shared" si="7"/>
        <v>0</v>
      </c>
      <c r="AL12" s="13">
        <f t="shared" si="7"/>
        <v>0</v>
      </c>
      <c r="AM12" s="13">
        <f t="shared" si="8"/>
        <v>0</v>
      </c>
      <c r="AN12" s="13">
        <f t="shared" si="8"/>
        <v>0</v>
      </c>
      <c r="AO12" s="13" t="e">
        <f t="shared" si="8"/>
        <v>#VALUE!</v>
      </c>
      <c r="AP12" s="13">
        <f t="shared" si="8"/>
        <v>0</v>
      </c>
      <c r="AQ12" s="13">
        <f t="shared" si="8"/>
        <v>0</v>
      </c>
      <c r="AR12" s="13">
        <f t="shared" si="8"/>
        <v>0</v>
      </c>
      <c r="AS12" s="13">
        <f t="shared" si="9"/>
        <v>0</v>
      </c>
      <c r="AT12" s="12" t="e">
        <f t="shared" si="10"/>
        <v>#VALUE!</v>
      </c>
      <c r="AU12" s="47"/>
      <c r="AV12" s="13">
        <f t="shared" si="20"/>
        <v>0</v>
      </c>
      <c r="AW12" s="13">
        <f t="shared" si="11"/>
        <v>0</v>
      </c>
      <c r="AX12" s="13">
        <f t="shared" si="11"/>
        <v>0</v>
      </c>
      <c r="AY12" s="13">
        <f t="shared" si="11"/>
        <v>0</v>
      </c>
      <c r="AZ12" s="13">
        <f t="shared" si="12"/>
        <v>0</v>
      </c>
      <c r="BA12" s="13">
        <f t="shared" si="12"/>
        <v>0</v>
      </c>
      <c r="BB12" s="13">
        <f t="shared" si="12"/>
        <v>0</v>
      </c>
      <c r="BC12" s="13">
        <f t="shared" si="12"/>
        <v>0</v>
      </c>
      <c r="BD12" s="13">
        <f t="shared" si="12"/>
        <v>0</v>
      </c>
      <c r="BE12" s="13">
        <f t="shared" si="12"/>
        <v>0</v>
      </c>
      <c r="BF12" s="13">
        <f t="shared" si="21"/>
        <v>0</v>
      </c>
      <c r="BG12" s="12" t="e">
        <f t="shared" si="13"/>
        <v>#VALUE!</v>
      </c>
      <c r="BH12" s="1"/>
      <c r="BI12" s="1" t="e">
        <f t="shared" si="14"/>
        <v>#VALUE!</v>
      </c>
      <c r="BJ12" s="1" t="e">
        <f t="shared" si="15"/>
        <v>#VALUE!</v>
      </c>
      <c r="BK12" s="1" t="e">
        <f t="shared" si="15"/>
        <v>#VALUE!</v>
      </c>
      <c r="BL12" s="1" t="e">
        <f t="shared" si="15"/>
        <v>#VALUE!</v>
      </c>
      <c r="BM12" s="1" t="e">
        <f t="shared" si="15"/>
        <v>#VALUE!</v>
      </c>
      <c r="BN12" s="1" t="e">
        <f t="shared" si="15"/>
        <v>#VALUE!</v>
      </c>
      <c r="BO12" s="1" t="e">
        <f t="shared" si="15"/>
        <v>#VALUE!</v>
      </c>
      <c r="BP12" s="1" t="e">
        <f t="shared" si="15"/>
        <v>#VALUE!</v>
      </c>
      <c r="BQ12" s="1" t="e">
        <f t="shared" si="15"/>
        <v>#VALUE!</v>
      </c>
      <c r="BR12" s="1" t="e">
        <f t="shared" si="15"/>
        <v>#VALUE!</v>
      </c>
      <c r="BS12" s="1" t="e">
        <f t="shared" si="15"/>
        <v>#VALUE!</v>
      </c>
      <c r="BT12" s="1"/>
    </row>
    <row r="13" spans="1:72" x14ac:dyDescent="0.2">
      <c r="A13" s="65">
        <v>7</v>
      </c>
      <c r="B13" s="2">
        <v>100</v>
      </c>
      <c r="C13" s="1" t="s">
        <v>234</v>
      </c>
      <c r="D13" s="109">
        <v>450000</v>
      </c>
      <c r="E13" s="1" t="str">
        <f>_xll.BDP($C13&amp;" CORP",E$6)</f>
        <v>BGG</v>
      </c>
      <c r="F13" s="1" t="str">
        <f>_xll.BDP($C13&amp;" CORP",F$6)</f>
        <v>BRIGGS &amp; STRATTON CORP</v>
      </c>
      <c r="G13" s="1" t="str">
        <f>_xll.BDP($C13&amp;" CORP",G$6)</f>
        <v>USD</v>
      </c>
      <c r="H13" s="1" t="str">
        <f>_xll.BDP($C13&amp;" CORP",H$5)</f>
        <v>US</v>
      </c>
      <c r="I13" s="5">
        <f>_xll.BDP($C13&amp;" CORP",I$6)</f>
        <v>6.875</v>
      </c>
      <c r="J13" s="6" t="str">
        <f>_xll.BDP($C13&amp;" CORP",J$6)</f>
        <v>12/15/2020</v>
      </c>
      <c r="K13" s="7" t="str">
        <f>_xll.BDP($C13&amp;" CORP",K$5)</f>
        <v>Ba3</v>
      </c>
      <c r="L13" s="7" t="str">
        <f>_xll.BDP($C13&amp;" CORP",L$5)</f>
        <v>BB</v>
      </c>
      <c r="M13" s="44">
        <f t="shared" si="16"/>
        <v>1080.575439453125</v>
      </c>
      <c r="N13" s="49">
        <f>_xll.BDP($C13&amp;" CORP",N$5)</f>
        <v>115</v>
      </c>
      <c r="O13" s="13">
        <f>_xll.BDP($C13&amp;" CORP",O$5,"PX_BID",$N13)/100</f>
        <v>4.5238465000000005E-2</v>
      </c>
      <c r="P13" s="2">
        <f>_xll.BDP($C13&amp;" CORP",P$5,"PX_BID",$N13)</f>
        <v>330.65362548828125</v>
      </c>
      <c r="Q13" s="12">
        <f>_xll.BDP($C13&amp;" CORP",Q$5,"PX_BID",$N13)</f>
        <v>5.9066457390378408</v>
      </c>
      <c r="R13" s="12">
        <f>_xll.BDP($C13&amp;" CORP",R$5,"PX_BID",$N13)</f>
        <v>0.44202160495667087</v>
      </c>
      <c r="S13" s="12">
        <f>_xll.BDP($C13&amp;" CORP",S$5,"PX_BID",$N13)</f>
        <v>0.43406203617685185</v>
      </c>
      <c r="T13" s="6" t="str">
        <f>_xll.BDP($C13&amp;" CORP",T$5)</f>
        <v>#N/A Field Not Applicable</v>
      </c>
      <c r="U13" s="6" t="str">
        <f>_xll.BDP($C13&amp;" CORP",U$5)</f>
        <v>#N/A Field Not Applicable</v>
      </c>
      <c r="V13" s="45">
        <f>_xll.BDP($C13&amp;" CORP",V$6)</f>
        <v>2.6354166700000001</v>
      </c>
      <c r="W13" s="45">
        <f t="shared" si="3"/>
        <v>117.63541667</v>
      </c>
      <c r="X13" s="45">
        <f t="shared" si="4"/>
        <v>1</v>
      </c>
      <c r="Y13" s="9">
        <f t="shared" si="17"/>
        <v>117635.41666999999</v>
      </c>
      <c r="Z13" s="92" t="e">
        <f t="shared" si="5"/>
        <v>#VALUE!</v>
      </c>
      <c r="AA13" s="12" t="e">
        <f t="shared" si="6"/>
        <v>#VALUE!</v>
      </c>
      <c r="AB13" s="44" t="str">
        <f>_xll.BDP($C13&amp;" CORP",AB$5)</f>
        <v>BGG     US</v>
      </c>
      <c r="AC13" s="44" t="str">
        <f>_xll.BDP($C13&amp;" CORP",AC$6)</f>
        <v>BGG</v>
      </c>
      <c r="AD13" s="44">
        <f>_xll.BDP($AB13&amp;" EQUITY",AD$5)/1000000</f>
        <v>1080.575439453125</v>
      </c>
      <c r="AE13" s="44">
        <f>_xll.BDP($AC13&amp;" EQUITY",AE$5)/1000000</f>
        <v>1080.575439453125</v>
      </c>
      <c r="AF13" s="2">
        <f t="shared" si="18"/>
        <v>1080.575439453125</v>
      </c>
      <c r="AG13" s="2"/>
      <c r="AH13" s="1"/>
      <c r="AI13" s="13">
        <f t="shared" si="19"/>
        <v>0</v>
      </c>
      <c r="AJ13" s="13">
        <f t="shared" si="7"/>
        <v>0</v>
      </c>
      <c r="AK13" s="13">
        <f t="shared" si="7"/>
        <v>0</v>
      </c>
      <c r="AL13" s="13">
        <f t="shared" si="7"/>
        <v>0</v>
      </c>
      <c r="AM13" s="13">
        <f t="shared" si="8"/>
        <v>0</v>
      </c>
      <c r="AN13" s="13">
        <f t="shared" si="8"/>
        <v>0</v>
      </c>
      <c r="AO13" s="13" t="e">
        <f t="shared" si="8"/>
        <v>#VALUE!</v>
      </c>
      <c r="AP13" s="13">
        <f t="shared" si="8"/>
        <v>0</v>
      </c>
      <c r="AQ13" s="13">
        <f t="shared" si="8"/>
        <v>0</v>
      </c>
      <c r="AR13" s="13">
        <f t="shared" si="8"/>
        <v>0</v>
      </c>
      <c r="AS13" s="13">
        <f t="shared" si="9"/>
        <v>0</v>
      </c>
      <c r="AT13" s="12" t="e">
        <f t="shared" si="10"/>
        <v>#VALUE!</v>
      </c>
      <c r="AU13" s="47"/>
      <c r="AV13" s="13">
        <f t="shared" si="20"/>
        <v>0</v>
      </c>
      <c r="AW13" s="13">
        <f t="shared" si="11"/>
        <v>0</v>
      </c>
      <c r="AX13" s="13">
        <f t="shared" si="11"/>
        <v>0</v>
      </c>
      <c r="AY13" s="13">
        <f t="shared" si="11"/>
        <v>0</v>
      </c>
      <c r="AZ13" s="13">
        <f t="shared" si="12"/>
        <v>0</v>
      </c>
      <c r="BA13" s="13" t="e">
        <f t="shared" si="12"/>
        <v>#VALUE!</v>
      </c>
      <c r="BB13" s="13">
        <f t="shared" si="12"/>
        <v>0</v>
      </c>
      <c r="BC13" s="13">
        <f t="shared" si="12"/>
        <v>0</v>
      </c>
      <c r="BD13" s="13">
        <f t="shared" si="12"/>
        <v>0</v>
      </c>
      <c r="BE13" s="13">
        <f t="shared" si="12"/>
        <v>0</v>
      </c>
      <c r="BF13" s="13">
        <f t="shared" si="21"/>
        <v>0</v>
      </c>
      <c r="BG13" s="12" t="e">
        <f t="shared" si="13"/>
        <v>#VALUE!</v>
      </c>
      <c r="BH13" s="1"/>
      <c r="BI13" s="1">
        <f t="shared" si="14"/>
        <v>0</v>
      </c>
      <c r="BJ13" s="1">
        <f t="shared" si="15"/>
        <v>0</v>
      </c>
      <c r="BK13" s="1" t="e">
        <f t="shared" si="15"/>
        <v>#VALUE!</v>
      </c>
      <c r="BL13" s="1">
        <f t="shared" si="15"/>
        <v>0</v>
      </c>
      <c r="BM13" s="1">
        <f t="shared" si="15"/>
        <v>0</v>
      </c>
      <c r="BN13" s="1">
        <f t="shared" si="15"/>
        <v>0</v>
      </c>
      <c r="BO13" s="1">
        <f t="shared" si="15"/>
        <v>0</v>
      </c>
      <c r="BP13" s="1">
        <f t="shared" si="15"/>
        <v>0</v>
      </c>
      <c r="BQ13" s="1">
        <f t="shared" si="15"/>
        <v>0</v>
      </c>
      <c r="BR13" s="1">
        <f t="shared" si="15"/>
        <v>0</v>
      </c>
      <c r="BS13" s="1">
        <f t="shared" si="15"/>
        <v>0</v>
      </c>
      <c r="BT13" s="1"/>
    </row>
    <row r="14" spans="1:72" x14ac:dyDescent="0.2">
      <c r="A14" s="65">
        <v>8</v>
      </c>
      <c r="B14" s="2">
        <v>100</v>
      </c>
      <c r="C14" s="1" t="s">
        <v>235</v>
      </c>
      <c r="D14" s="109">
        <v>525009</v>
      </c>
      <c r="E14" s="1" t="str">
        <f>_xll.BDP($C14&amp;" CORP",E$6)</f>
        <v>CNH</v>
      </c>
      <c r="F14" s="1" t="str">
        <f>_xll.BDP($C14&amp;" CORP",F$6)</f>
        <v>CASE NEW HOLLAND INC</v>
      </c>
      <c r="G14" s="1" t="str">
        <f>_xll.BDP($C14&amp;" CORP",G$6)</f>
        <v>USD</v>
      </c>
      <c r="H14" s="1" t="str">
        <f>_xll.BDP($C14&amp;" CORP",H$5)</f>
        <v>US</v>
      </c>
      <c r="I14" s="5">
        <f>_xll.BDP($C14&amp;" CORP",I$6)</f>
        <v>7.875</v>
      </c>
      <c r="J14" s="6" t="str">
        <f>_xll.BDP($C14&amp;" CORP",J$6)</f>
        <v>12/1/2017</v>
      </c>
      <c r="K14" s="7" t="str">
        <f>_xll.BDP($C14&amp;" CORP",K$5)</f>
        <v>Ba2</v>
      </c>
      <c r="L14" s="7" t="str">
        <f>_xll.BDP($C14&amp;" CORP",L$5)</f>
        <v>BB+</v>
      </c>
      <c r="M14" s="44">
        <f t="shared" si="16"/>
        <v>10245.9365234375</v>
      </c>
      <c r="N14" s="49">
        <f>_xll.BDP($C14&amp;" CORP",N$5)</f>
        <v>119.25</v>
      </c>
      <c r="O14" s="13">
        <f>_xll.BDP($C14&amp;" CORP",O$5,"PX_BID",$N14)/100</f>
        <v>3.3078664000000001E-2</v>
      </c>
      <c r="P14" s="2">
        <f>_xll.BDP($C14&amp;" CORP",P$5,"PX_BID",$N14)</f>
        <v>271.66229248046875</v>
      </c>
      <c r="Q14" s="12">
        <f>_xll.BDP($C14&amp;" CORP",Q$5,"PX_BID",$N14)</f>
        <v>3.8240073524143186</v>
      </c>
      <c r="R14" s="12">
        <f>_xll.BDP($C14&amp;" CORP",R$5,"PX_BID",$N14)</f>
        <v>0.18201061469911503</v>
      </c>
      <c r="S14" s="12">
        <f>_xll.BDP($C14&amp;" CORP",S$5,"PX_BID",$N14)</f>
        <v>0.18185089352897882</v>
      </c>
      <c r="T14" s="6" t="str">
        <f>_xll.BDP($C14&amp;" CORP",T$5)</f>
        <v>#N/A Field Not Applicable</v>
      </c>
      <c r="U14" s="6" t="str">
        <f>_xll.BDP($C14&amp;" CORP",U$5)</f>
        <v>#N/A Field Not Applicable</v>
      </c>
      <c r="V14" s="45">
        <f>_xll.BDP($C14&amp;" CORP",V$6)</f>
        <v>3.3250000000000002</v>
      </c>
      <c r="W14" s="45">
        <f t="shared" si="3"/>
        <v>122.575</v>
      </c>
      <c r="X14" s="45">
        <f t="shared" si="4"/>
        <v>1</v>
      </c>
      <c r="Y14" s="9">
        <f t="shared" si="17"/>
        <v>122575.00000000001</v>
      </c>
      <c r="Z14" s="92" t="e">
        <f t="shared" si="5"/>
        <v>#VALUE!</v>
      </c>
      <c r="AA14" s="12" t="e">
        <f t="shared" si="6"/>
        <v>#VALUE!</v>
      </c>
      <c r="AB14" s="44" t="str">
        <f>_xll.BDP($C14&amp;" CORP",AB$5)</f>
        <v>0281799D US</v>
      </c>
      <c r="AC14" s="44" t="str">
        <f>_xll.BDP($C14&amp;" CORP",AC$6)</f>
        <v>CNH</v>
      </c>
      <c r="AD14" s="44" t="e">
        <f>_xll.BDP($AB14&amp;" EQUITY",AD$5)/1000000</f>
        <v>#VALUE!</v>
      </c>
      <c r="AE14" s="44">
        <f>_xll.BDP($AC14&amp;" EQUITY",AE$5)/1000000</f>
        <v>10245.9365234375</v>
      </c>
      <c r="AF14" s="2">
        <f t="shared" si="18"/>
        <v>10245.9365234375</v>
      </c>
      <c r="AG14" s="2"/>
      <c r="AH14" s="1"/>
      <c r="AI14" s="13">
        <f t="shared" si="19"/>
        <v>0</v>
      </c>
      <c r="AJ14" s="13">
        <f t="shared" si="7"/>
        <v>0</v>
      </c>
      <c r="AK14" s="13">
        <f t="shared" si="7"/>
        <v>0</v>
      </c>
      <c r="AL14" s="13">
        <f t="shared" si="7"/>
        <v>0</v>
      </c>
      <c r="AM14" s="13">
        <f t="shared" si="8"/>
        <v>0</v>
      </c>
      <c r="AN14" s="13" t="e">
        <f t="shared" si="8"/>
        <v>#VALUE!</v>
      </c>
      <c r="AO14" s="13">
        <f t="shared" si="8"/>
        <v>0</v>
      </c>
      <c r="AP14" s="13">
        <f t="shared" si="8"/>
        <v>0</v>
      </c>
      <c r="AQ14" s="13">
        <f t="shared" si="8"/>
        <v>0</v>
      </c>
      <c r="AR14" s="13">
        <f t="shared" si="8"/>
        <v>0</v>
      </c>
      <c r="AS14" s="13">
        <f t="shared" si="9"/>
        <v>0</v>
      </c>
      <c r="AT14" s="12" t="e">
        <f t="shared" si="10"/>
        <v>#VALUE!</v>
      </c>
      <c r="AU14" s="47"/>
      <c r="AV14" s="13">
        <f t="shared" si="20"/>
        <v>0</v>
      </c>
      <c r="AW14" s="13">
        <f t="shared" si="11"/>
        <v>0</v>
      </c>
      <c r="AX14" s="13">
        <f t="shared" si="11"/>
        <v>0</v>
      </c>
      <c r="AY14" s="13">
        <f t="shared" si="11"/>
        <v>0</v>
      </c>
      <c r="AZ14" s="13" t="e">
        <f t="shared" si="12"/>
        <v>#VALUE!</v>
      </c>
      <c r="BA14" s="13">
        <f t="shared" si="12"/>
        <v>0</v>
      </c>
      <c r="BB14" s="13">
        <f t="shared" si="12"/>
        <v>0</v>
      </c>
      <c r="BC14" s="13">
        <f t="shared" si="12"/>
        <v>0</v>
      </c>
      <c r="BD14" s="13">
        <f t="shared" si="12"/>
        <v>0</v>
      </c>
      <c r="BE14" s="13">
        <f t="shared" si="12"/>
        <v>0</v>
      </c>
      <c r="BF14" s="13">
        <f t="shared" si="21"/>
        <v>0</v>
      </c>
      <c r="BG14" s="12" t="e">
        <f t="shared" si="13"/>
        <v>#VALUE!</v>
      </c>
      <c r="BH14" s="1"/>
      <c r="BI14" s="1">
        <f t="shared" si="14"/>
        <v>0</v>
      </c>
      <c r="BJ14" s="1" t="e">
        <f t="shared" si="15"/>
        <v>#VALUE!</v>
      </c>
      <c r="BK14" s="1">
        <f t="shared" si="15"/>
        <v>0</v>
      </c>
      <c r="BL14" s="1">
        <f t="shared" si="15"/>
        <v>0</v>
      </c>
      <c r="BM14" s="1">
        <f t="shared" si="15"/>
        <v>0</v>
      </c>
      <c r="BN14" s="1">
        <f t="shared" si="15"/>
        <v>0</v>
      </c>
      <c r="BO14" s="1">
        <f t="shared" si="15"/>
        <v>0</v>
      </c>
      <c r="BP14" s="1">
        <f t="shared" si="15"/>
        <v>0</v>
      </c>
      <c r="BQ14" s="1">
        <f t="shared" si="15"/>
        <v>0</v>
      </c>
      <c r="BR14" s="1">
        <f t="shared" si="15"/>
        <v>0</v>
      </c>
      <c r="BS14" s="1">
        <f t="shared" si="15"/>
        <v>0</v>
      </c>
      <c r="BT14" s="1"/>
    </row>
    <row r="15" spans="1:72" x14ac:dyDescent="0.2">
      <c r="A15" s="65">
        <v>9</v>
      </c>
      <c r="B15" s="2">
        <v>100</v>
      </c>
      <c r="C15" s="1" t="s">
        <v>94</v>
      </c>
      <c r="D15" s="109">
        <v>700000</v>
      </c>
      <c r="E15" s="1" t="str">
        <f>_xll.BDP($C15&amp;" CORP",E$6)</f>
        <v>MTH</v>
      </c>
      <c r="F15" s="1" t="str">
        <f>_xll.BDP($C15&amp;" CORP",F$6)</f>
        <v>MERITAGE HOMES CORP</v>
      </c>
      <c r="G15" s="1" t="str">
        <f>_xll.BDP($C15&amp;" CORP",G$6)</f>
        <v>USD</v>
      </c>
      <c r="H15" s="1" t="str">
        <f>_xll.BDP($C15&amp;" CORP",H$5)</f>
        <v>US</v>
      </c>
      <c r="I15" s="5">
        <f>_xll.BDP($C15&amp;" CORP",I$6)</f>
        <v>7.15</v>
      </c>
      <c r="J15" s="6" t="str">
        <f>_xll.BDP($C15&amp;" CORP",J$6)</f>
        <v>4/15/2020</v>
      </c>
      <c r="K15" s="7" t="str">
        <f>_xll.BDP($C15&amp;" CORP",K$5)</f>
        <v>B1</v>
      </c>
      <c r="L15" s="7" t="str">
        <f>_xll.BDP($C15&amp;" CORP",L$5)</f>
        <v>B+</v>
      </c>
      <c r="M15" s="44">
        <f t="shared" si="16"/>
        <v>1754.418212890625</v>
      </c>
      <c r="N15" s="49">
        <f>_xll.BDP($C15&amp;" CORP",N$5)</f>
        <v>113.22</v>
      </c>
      <c r="O15" s="13">
        <f>_xll.BDP($C15&amp;" CORP",O$5,"PX_BID",$N15)/100</f>
        <v>4.8832616000000002E-2</v>
      </c>
      <c r="P15" s="2">
        <f>_xll.BDP($C15&amp;" CORP",P$5,"PX_BID",$N15)</f>
        <v>380.1903076171875</v>
      </c>
      <c r="Q15" s="12">
        <f>_xll.BDP($C15&amp;" CORP",Q$5,"PX_BID",$N15)</f>
        <v>5.5386074960841558</v>
      </c>
      <c r="R15" s="12">
        <f>_xll.BDP($C15&amp;" CORP",R$5,"PX_BID",$N15)</f>
        <v>0.37951346093391602</v>
      </c>
      <c r="S15" s="12">
        <f>_xll.BDP($C15&amp;" CORP",S$5,"PX_BID",$N15)</f>
        <v>0.37443235424532634</v>
      </c>
      <c r="T15" s="6" t="str">
        <f>_xll.BDP($C15&amp;" CORP",T$5)</f>
        <v>#N/A Field Not Applicable</v>
      </c>
      <c r="U15" s="6" t="str">
        <f>_xll.BDP($C15&amp;" CORP",U$5)</f>
        <v>#N/A Field Not Applicable</v>
      </c>
      <c r="V15" s="45">
        <f>_xll.BDP($C15&amp;" CORP",V$6)</f>
        <v>0.35749999999999998</v>
      </c>
      <c r="W15" s="45">
        <f t="shared" si="3"/>
        <v>113.5775</v>
      </c>
      <c r="X15" s="45">
        <f t="shared" si="4"/>
        <v>1</v>
      </c>
      <c r="Y15" s="9">
        <f t="shared" si="17"/>
        <v>113577.5</v>
      </c>
      <c r="Z15" s="92" t="e">
        <f t="shared" si="5"/>
        <v>#VALUE!</v>
      </c>
      <c r="AA15" s="12" t="e">
        <f t="shared" si="6"/>
        <v>#VALUE!</v>
      </c>
      <c r="AB15" s="44" t="str">
        <f>_xll.BDP($C15&amp;" CORP",AB$5)</f>
        <v>MTH     US</v>
      </c>
      <c r="AC15" s="44" t="str">
        <f>_xll.BDP($C15&amp;" CORP",AC$6)</f>
        <v>MTH</v>
      </c>
      <c r="AD15" s="44">
        <f>_xll.BDP($AB15&amp;" EQUITY",AD$5)/1000000</f>
        <v>1754.418212890625</v>
      </c>
      <c r="AE15" s="44">
        <f>_xll.BDP($AC15&amp;" EQUITY",AE$5)/1000000</f>
        <v>1754.418212890625</v>
      </c>
      <c r="AF15" s="2">
        <f t="shared" si="18"/>
        <v>1754.418212890625</v>
      </c>
      <c r="AG15" s="2"/>
      <c r="AH15" s="1"/>
      <c r="AI15" s="13">
        <f t="shared" si="19"/>
        <v>0</v>
      </c>
      <c r="AJ15" s="13">
        <f t="shared" si="7"/>
        <v>0</v>
      </c>
      <c r="AK15" s="13">
        <f t="shared" si="7"/>
        <v>0</v>
      </c>
      <c r="AL15" s="13">
        <f t="shared" si="7"/>
        <v>0</v>
      </c>
      <c r="AM15" s="13">
        <f t="shared" si="8"/>
        <v>0</v>
      </c>
      <c r="AN15" s="13">
        <f t="shared" si="8"/>
        <v>0</v>
      </c>
      <c r="AO15" s="13">
        <f t="shared" si="8"/>
        <v>0</v>
      </c>
      <c r="AP15" s="13" t="e">
        <f t="shared" si="8"/>
        <v>#VALUE!</v>
      </c>
      <c r="AQ15" s="13">
        <f t="shared" si="8"/>
        <v>0</v>
      </c>
      <c r="AR15" s="13">
        <f t="shared" si="8"/>
        <v>0</v>
      </c>
      <c r="AS15" s="13">
        <f t="shared" si="9"/>
        <v>0</v>
      </c>
      <c r="AT15" s="12" t="e">
        <f t="shared" si="10"/>
        <v>#VALUE!</v>
      </c>
      <c r="AU15" s="47"/>
      <c r="AV15" s="13">
        <f t="shared" si="20"/>
        <v>0</v>
      </c>
      <c r="AW15" s="13">
        <f t="shared" si="11"/>
        <v>0</v>
      </c>
      <c r="AX15" s="13">
        <f t="shared" si="11"/>
        <v>0</v>
      </c>
      <c r="AY15" s="13">
        <f t="shared" si="11"/>
        <v>0</v>
      </c>
      <c r="AZ15" s="13">
        <f t="shared" si="12"/>
        <v>0</v>
      </c>
      <c r="BA15" s="13">
        <f t="shared" si="12"/>
        <v>0</v>
      </c>
      <c r="BB15" s="13">
        <f t="shared" si="12"/>
        <v>0</v>
      </c>
      <c r="BC15" s="13" t="e">
        <f t="shared" si="12"/>
        <v>#VALUE!</v>
      </c>
      <c r="BD15" s="13">
        <f t="shared" si="12"/>
        <v>0</v>
      </c>
      <c r="BE15" s="13">
        <f t="shared" si="12"/>
        <v>0</v>
      </c>
      <c r="BF15" s="13">
        <f t="shared" si="21"/>
        <v>0</v>
      </c>
      <c r="BG15" s="12" t="e">
        <f t="shared" si="13"/>
        <v>#VALUE!</v>
      </c>
      <c r="BH15" s="1"/>
      <c r="BI15" s="1">
        <f t="shared" si="14"/>
        <v>0</v>
      </c>
      <c r="BJ15" s="1">
        <f t="shared" si="15"/>
        <v>0</v>
      </c>
      <c r="BK15" s="1" t="e">
        <f t="shared" si="15"/>
        <v>#VALUE!</v>
      </c>
      <c r="BL15" s="1">
        <f t="shared" si="15"/>
        <v>0</v>
      </c>
      <c r="BM15" s="1">
        <f t="shared" si="15"/>
        <v>0</v>
      </c>
      <c r="BN15" s="1">
        <f t="shared" si="15"/>
        <v>0</v>
      </c>
      <c r="BO15" s="1">
        <f t="shared" si="15"/>
        <v>0</v>
      </c>
      <c r="BP15" s="1">
        <f t="shared" si="15"/>
        <v>0</v>
      </c>
      <c r="BQ15" s="1">
        <f t="shared" si="15"/>
        <v>0</v>
      </c>
      <c r="BR15" s="1">
        <f t="shared" si="15"/>
        <v>0</v>
      </c>
      <c r="BS15" s="1">
        <f t="shared" si="15"/>
        <v>0</v>
      </c>
      <c r="BT15" s="1"/>
    </row>
    <row r="16" spans="1:72" x14ac:dyDescent="0.2">
      <c r="A16" s="94">
        <v>10</v>
      </c>
      <c r="B16" s="2">
        <v>100</v>
      </c>
      <c r="C16" s="1" t="s">
        <v>236</v>
      </c>
      <c r="D16" s="109">
        <v>500000</v>
      </c>
      <c r="E16" s="90" t="str">
        <f>_xll.BDP($C16&amp;" CORP",E$6)</f>
        <v>CEQUEL</v>
      </c>
      <c r="F16" s="90" t="str">
        <f>_xll.BDP($C16&amp;" CORP",F$6)</f>
        <v>CEQUEL COM HLDG I/CAP CP</v>
      </c>
      <c r="G16" s="90" t="str">
        <f>_xll.BDP($C16&amp;" CORP",G$6)</f>
        <v>USD</v>
      </c>
      <c r="H16" s="90" t="str">
        <f>_xll.BDP($C16&amp;" CORP",H$5)</f>
        <v>US</v>
      </c>
      <c r="I16" s="96">
        <f>_xll.BDP($C16&amp;" CORP",I$6)</f>
        <v>8.625</v>
      </c>
      <c r="J16" s="97" t="str">
        <f>_xll.BDP($C16&amp;" CORP",J$6)</f>
        <v>11/15/2017</v>
      </c>
      <c r="K16" s="98" t="str">
        <f>_xll.BDP($C16&amp;" CORP",K$5)</f>
        <v>B3</v>
      </c>
      <c r="L16" s="98" t="str">
        <f>_xll.BDP($C16&amp;" CORP",L$5)</f>
        <v>B-</v>
      </c>
      <c r="M16" s="99">
        <f t="shared" si="16"/>
        <v>0</v>
      </c>
      <c r="N16" s="101">
        <f>_xll.BDP($C16&amp;" CORP",N$5)</f>
        <v>106.875</v>
      </c>
      <c r="O16" s="102">
        <f>_xll.BDP($C16&amp;" CORP",O$5,"PX_BID",$N16)/100</f>
        <v>3.5738427000000003E-2</v>
      </c>
      <c r="P16" s="95">
        <f>_xll.BDP($C16&amp;" CORP",P$5,"PX_BID",$N16)</f>
        <v>349.07199096679687</v>
      </c>
      <c r="Q16" s="103">
        <f>_xll.BDP($C16&amp;" CORP",Q$5,"PX_BID",$N16)</f>
        <v>0.50489108031227847</v>
      </c>
      <c r="R16" s="103">
        <f>_xll.BDP($C16&amp;" CORP",R$5,"PX_BID",$N16)</f>
        <v>-2.2621804312335313E-2</v>
      </c>
      <c r="S16" s="103">
        <f>_xll.BDP($C16&amp;" CORP",S$5,"PX_BID",$N16)</f>
        <v>5.1193687891367213E-3</v>
      </c>
      <c r="T16" s="97" t="str">
        <f>_xll.BDP($C16&amp;" CORP",T$5)</f>
        <v>6/5/2013</v>
      </c>
      <c r="U16" s="97">
        <f>_xll.BDP($C16&amp;" CORP",U$5)</f>
        <v>106.46900000000001</v>
      </c>
      <c r="V16" s="104">
        <f>_xll.BDP($C16&amp;" CORP",V$6)</f>
        <v>4.0250000000000004</v>
      </c>
      <c r="W16" s="104">
        <f t="shared" si="3"/>
        <v>110.9</v>
      </c>
      <c r="X16" s="104">
        <f t="shared" si="4"/>
        <v>1</v>
      </c>
      <c r="Y16" s="100">
        <f t="shared" si="17"/>
        <v>110900</v>
      </c>
      <c r="Z16" s="92" t="e">
        <f t="shared" si="5"/>
        <v>#VALUE!</v>
      </c>
      <c r="AA16" s="103" t="e">
        <f t="shared" si="6"/>
        <v>#VALUE!</v>
      </c>
      <c r="AB16" s="44" t="str">
        <f>_xll.BDP($C16&amp;" CORP",AB$5)</f>
        <v>8373421Z US</v>
      </c>
      <c r="AC16" s="44" t="str">
        <f>_xll.BDP($C16&amp;" CORP",AC$6)</f>
        <v>CEQUEL</v>
      </c>
      <c r="AD16" s="44" t="e">
        <f>_xll.BDP($AB16&amp;" EQUITY",AD$5)/1000000</f>
        <v>#VALUE!</v>
      </c>
      <c r="AE16" s="44" t="e">
        <f>_xll.BDP($AC16&amp;" EQUITY",AE$5)/1000000</f>
        <v>#VALUE!</v>
      </c>
      <c r="AF16" s="2">
        <f t="shared" si="18"/>
        <v>0</v>
      </c>
      <c r="AG16" s="2"/>
      <c r="AH16" s="1"/>
      <c r="AI16" s="13">
        <f t="shared" si="19"/>
        <v>0</v>
      </c>
      <c r="AJ16" s="13">
        <f t="shared" si="7"/>
        <v>0</v>
      </c>
      <c r="AK16" s="13">
        <f t="shared" si="7"/>
        <v>0</v>
      </c>
      <c r="AL16" s="13">
        <f t="shared" si="7"/>
        <v>0</v>
      </c>
      <c r="AM16" s="13">
        <f t="shared" si="8"/>
        <v>0</v>
      </c>
      <c r="AN16" s="13">
        <f t="shared" si="8"/>
        <v>0</v>
      </c>
      <c r="AO16" s="13">
        <f t="shared" si="8"/>
        <v>0</v>
      </c>
      <c r="AP16" s="13">
        <f t="shared" si="8"/>
        <v>0</v>
      </c>
      <c r="AQ16" s="13">
        <f t="shared" si="8"/>
        <v>0</v>
      </c>
      <c r="AR16" s="13" t="e">
        <f t="shared" si="8"/>
        <v>#VALUE!</v>
      </c>
      <c r="AS16" s="13">
        <f t="shared" si="9"/>
        <v>0</v>
      </c>
      <c r="AT16" s="12" t="e">
        <f t="shared" si="10"/>
        <v>#VALUE!</v>
      </c>
      <c r="AU16" s="47"/>
      <c r="AV16" s="13">
        <f t="shared" si="20"/>
        <v>0</v>
      </c>
      <c r="AW16" s="13">
        <f t="shared" si="11"/>
        <v>0</v>
      </c>
      <c r="AX16" s="13">
        <f t="shared" si="11"/>
        <v>0</v>
      </c>
      <c r="AY16" s="13">
        <f t="shared" si="11"/>
        <v>0</v>
      </c>
      <c r="AZ16" s="13">
        <f t="shared" si="12"/>
        <v>0</v>
      </c>
      <c r="BA16" s="13">
        <f t="shared" si="12"/>
        <v>0</v>
      </c>
      <c r="BB16" s="13">
        <f t="shared" si="12"/>
        <v>0</v>
      </c>
      <c r="BC16" s="13">
        <f t="shared" si="12"/>
        <v>0</v>
      </c>
      <c r="BD16" s="13">
        <f t="shared" si="12"/>
        <v>0</v>
      </c>
      <c r="BE16" s="13" t="e">
        <f t="shared" si="12"/>
        <v>#VALUE!</v>
      </c>
      <c r="BF16" s="13">
        <f t="shared" si="21"/>
        <v>0</v>
      </c>
      <c r="BG16" s="12" t="e">
        <f t="shared" si="13"/>
        <v>#VALUE!</v>
      </c>
      <c r="BH16" s="1"/>
      <c r="BI16" s="1">
        <f t="shared" si="14"/>
        <v>0</v>
      </c>
      <c r="BJ16" s="1" t="e">
        <f t="shared" si="15"/>
        <v>#VALUE!</v>
      </c>
      <c r="BK16" s="1">
        <f t="shared" si="15"/>
        <v>0</v>
      </c>
      <c r="BL16" s="1">
        <f t="shared" si="15"/>
        <v>0</v>
      </c>
      <c r="BM16" s="1">
        <f t="shared" si="15"/>
        <v>0</v>
      </c>
      <c r="BN16" s="1">
        <f t="shared" si="15"/>
        <v>0</v>
      </c>
      <c r="BO16" s="1">
        <f t="shared" si="15"/>
        <v>0</v>
      </c>
      <c r="BP16" s="1">
        <f t="shared" si="15"/>
        <v>0</v>
      </c>
      <c r="BQ16" s="1">
        <f t="shared" si="15"/>
        <v>0</v>
      </c>
      <c r="BR16" s="1">
        <f t="shared" si="15"/>
        <v>0</v>
      </c>
      <c r="BS16" s="1">
        <f t="shared" si="15"/>
        <v>0</v>
      </c>
      <c r="BT16" s="1"/>
    </row>
    <row r="17" spans="1:72" x14ac:dyDescent="0.2">
      <c r="A17" s="65">
        <v>11</v>
      </c>
      <c r="B17" s="2">
        <v>100</v>
      </c>
      <c r="C17" s="1" t="s">
        <v>96</v>
      </c>
      <c r="D17" s="109">
        <v>675000</v>
      </c>
      <c r="E17" s="1" t="str">
        <f>_xll.BDP($C17&amp;" CORP",E$6)</f>
        <v>CHTR</v>
      </c>
      <c r="F17" s="1" t="str">
        <f>_xll.BDP($C17&amp;" CORP",F$6)</f>
        <v>CCO HLDGS LLC/CAP CORP</v>
      </c>
      <c r="G17" s="1" t="str">
        <f>_xll.BDP($C17&amp;" CORP",G$6)</f>
        <v>USD</v>
      </c>
      <c r="H17" s="1" t="str">
        <f>_xll.BDP($C17&amp;" CORP",H$5)</f>
        <v>US</v>
      </c>
      <c r="I17" s="5">
        <f>_xll.BDP($C17&amp;" CORP",I$6)</f>
        <v>7</v>
      </c>
      <c r="J17" s="6" t="str">
        <f>_xll.BDP($C17&amp;" CORP",J$6)</f>
        <v>1/15/2019</v>
      </c>
      <c r="K17" s="7" t="str">
        <f>_xll.BDP($C17&amp;" CORP",K$5)</f>
        <v>B1</v>
      </c>
      <c r="L17" s="7" t="str">
        <f>_xll.BDP($C17&amp;" CORP",L$5)</f>
        <v>BB-</v>
      </c>
      <c r="M17" s="44">
        <f t="shared" si="16"/>
        <v>10129.01171875</v>
      </c>
      <c r="N17" s="49">
        <f>_xll.BDP($C17&amp;" CORP",N$5)</f>
        <v>108.63</v>
      </c>
      <c r="O17" s="13">
        <f>_xll.BDP($C17&amp;" CORP",O$5,"PX_BID",$N17)/100</f>
        <v>2.0022160000000001E-2</v>
      </c>
      <c r="P17" s="2">
        <f>_xll.BDP($C17&amp;" CORP",P$5,"PX_BID",$N17)</f>
        <v>191.10458374023437</v>
      </c>
      <c r="Q17" s="12">
        <f>_xll.BDP($C17&amp;" CORP",Q$5,"PX_BID",$N17)</f>
        <v>0.67747637059286503</v>
      </c>
      <c r="R17" s="12">
        <f>_xll.BDP($C17&amp;" CORP",R$5,"PX_BID",$N17)</f>
        <v>-0.13312317957828615</v>
      </c>
      <c r="S17" s="12">
        <f>_xll.BDP($C17&amp;" CORP",S$5,"PX_BID",$N17)</f>
        <v>8.0182750137973539E-3</v>
      </c>
      <c r="T17" s="6" t="str">
        <f>_xll.BDP($C17&amp;" CORP",T$5)</f>
        <v>1/15/2014</v>
      </c>
      <c r="U17" s="6">
        <f>_xll.BDP($C17&amp;" CORP",U$5)</f>
        <v>105.25</v>
      </c>
      <c r="V17" s="45">
        <f>_xll.BDP($C17&amp;" CORP",V$6)</f>
        <v>2.1</v>
      </c>
      <c r="W17" s="45">
        <f t="shared" si="3"/>
        <v>110.72999999999999</v>
      </c>
      <c r="X17" s="45">
        <f t="shared" si="4"/>
        <v>1</v>
      </c>
      <c r="Y17" s="9">
        <f t="shared" si="17"/>
        <v>110730</v>
      </c>
      <c r="Z17" s="92" t="e">
        <f t="shared" si="5"/>
        <v>#VALUE!</v>
      </c>
      <c r="AA17" s="12" t="e">
        <f t="shared" si="6"/>
        <v>#VALUE!</v>
      </c>
      <c r="AB17" s="44" t="str">
        <f>_xll.BDP($C17&amp;" CORP",AB$5)</f>
        <v>#N/A Field Not Applicable</v>
      </c>
      <c r="AC17" s="44" t="str">
        <f>_xll.BDP($C17&amp;" CORP",AC$6)</f>
        <v>CHTR</v>
      </c>
      <c r="AD17" s="44" t="e">
        <f>_xll.BDP($AB17&amp;" EQUITY",AD$5)/1000000</f>
        <v>#VALUE!</v>
      </c>
      <c r="AE17" s="44">
        <f>_xll.BDP($AC17&amp;" EQUITY",AE$5)/1000000</f>
        <v>10129.01171875</v>
      </c>
      <c r="AF17" s="2">
        <f t="shared" si="18"/>
        <v>10129.01171875</v>
      </c>
      <c r="AG17" s="2"/>
      <c r="AH17" s="1"/>
      <c r="AI17" s="13">
        <f t="shared" si="19"/>
        <v>0</v>
      </c>
      <c r="AJ17" s="13">
        <f t="shared" si="7"/>
        <v>0</v>
      </c>
      <c r="AK17" s="13">
        <f t="shared" si="7"/>
        <v>0</v>
      </c>
      <c r="AL17" s="13">
        <f t="shared" si="7"/>
        <v>0</v>
      </c>
      <c r="AM17" s="13">
        <f t="shared" ref="AM17:AR22" si="22">IF($K17=AM$6,$Z17,0)</f>
        <v>0</v>
      </c>
      <c r="AN17" s="13">
        <f t="shared" si="22"/>
        <v>0</v>
      </c>
      <c r="AO17" s="13">
        <f t="shared" si="22"/>
        <v>0</v>
      </c>
      <c r="AP17" s="13" t="e">
        <f t="shared" si="22"/>
        <v>#VALUE!</v>
      </c>
      <c r="AQ17" s="13">
        <f t="shared" si="22"/>
        <v>0</v>
      </c>
      <c r="AR17" s="13">
        <f t="shared" si="22"/>
        <v>0</v>
      </c>
      <c r="AS17" s="13">
        <f t="shared" si="9"/>
        <v>0</v>
      </c>
      <c r="AT17" s="12" t="e">
        <f t="shared" si="10"/>
        <v>#VALUE!</v>
      </c>
      <c r="AU17" s="47"/>
      <c r="AV17" s="13">
        <f t="shared" si="20"/>
        <v>0</v>
      </c>
      <c r="AW17" s="13">
        <f t="shared" si="11"/>
        <v>0</v>
      </c>
      <c r="AX17" s="13">
        <f t="shared" si="11"/>
        <v>0</v>
      </c>
      <c r="AY17" s="13">
        <f t="shared" si="11"/>
        <v>0</v>
      </c>
      <c r="AZ17" s="13">
        <f t="shared" ref="AZ17:BE22" si="23">IF($L17=AZ$6,$Z17,0)</f>
        <v>0</v>
      </c>
      <c r="BA17" s="13">
        <f t="shared" si="23"/>
        <v>0</v>
      </c>
      <c r="BB17" s="13" t="e">
        <f t="shared" si="23"/>
        <v>#VALUE!</v>
      </c>
      <c r="BC17" s="13">
        <f t="shared" si="23"/>
        <v>0</v>
      </c>
      <c r="BD17" s="13">
        <f t="shared" si="23"/>
        <v>0</v>
      </c>
      <c r="BE17" s="13">
        <f t="shared" si="23"/>
        <v>0</v>
      </c>
      <c r="BF17" s="13">
        <f t="shared" si="21"/>
        <v>0</v>
      </c>
      <c r="BG17" s="12" t="e">
        <f t="shared" si="13"/>
        <v>#VALUE!</v>
      </c>
      <c r="BH17" s="1"/>
      <c r="BI17" s="1" t="e">
        <f t="shared" si="14"/>
        <v>#VALUE!</v>
      </c>
      <c r="BJ17" s="1">
        <f t="shared" si="15"/>
        <v>0</v>
      </c>
      <c r="BK17" s="1">
        <f t="shared" si="15"/>
        <v>0</v>
      </c>
      <c r="BL17" s="1">
        <f t="shared" si="15"/>
        <v>0</v>
      </c>
      <c r="BM17" s="1">
        <f t="shared" si="15"/>
        <v>0</v>
      </c>
      <c r="BN17" s="1">
        <f t="shared" si="15"/>
        <v>0</v>
      </c>
      <c r="BO17" s="1">
        <f t="shared" si="15"/>
        <v>0</v>
      </c>
      <c r="BP17" s="1">
        <f t="shared" si="15"/>
        <v>0</v>
      </c>
      <c r="BQ17" s="1">
        <f t="shared" si="15"/>
        <v>0</v>
      </c>
      <c r="BR17" s="1">
        <f t="shared" si="15"/>
        <v>0</v>
      </c>
      <c r="BS17" s="1">
        <f t="shared" si="15"/>
        <v>0</v>
      </c>
      <c r="BT17" s="1"/>
    </row>
    <row r="18" spans="1:72" x14ac:dyDescent="0.2">
      <c r="A18" s="65">
        <v>12</v>
      </c>
      <c r="B18" s="2">
        <v>100</v>
      </c>
      <c r="C18" s="1" t="s">
        <v>237</v>
      </c>
      <c r="D18" s="109">
        <v>700000</v>
      </c>
      <c r="E18" s="1" t="str">
        <f>_xll.BDP($C18&amp;" CORP",E$6)</f>
        <v>F</v>
      </c>
      <c r="F18" s="1" t="str">
        <f>_xll.BDP($C18&amp;" CORP",F$6)</f>
        <v>FORD MOTOR COMPANY</v>
      </c>
      <c r="G18" s="1" t="str">
        <f>_xll.BDP($C18&amp;" CORP",G$6)</f>
        <v>USD</v>
      </c>
      <c r="H18" s="1" t="str">
        <f>_xll.BDP($C18&amp;" CORP",H$5)</f>
        <v>US</v>
      </c>
      <c r="I18" s="5">
        <f>_xll.BDP($C18&amp;" CORP",I$6)</f>
        <v>7.45</v>
      </c>
      <c r="J18" s="6" t="str">
        <f>_xll.BDP($C18&amp;" CORP",J$6)</f>
        <v>7/16/2031</v>
      </c>
      <c r="K18" s="7" t="str">
        <f>_xll.BDP($C18&amp;" CORP",K$5)</f>
        <v>Baa3</v>
      </c>
      <c r="L18" s="7" t="str">
        <f>_xll.BDP($C18&amp;" CORP",L$5)</f>
        <v>BB+</v>
      </c>
      <c r="M18" s="44">
        <f t="shared" si="16"/>
        <v>52494.51953125</v>
      </c>
      <c r="N18" s="49">
        <f>_xll.BDP($C18&amp;" CORP",N$5)</f>
        <v>131.886</v>
      </c>
      <c r="O18" s="13">
        <f>_xll.BDP($C18&amp;" CORP",O$5,"PX_BID",$N18)/100</f>
        <v>4.8020062000000002E-2</v>
      </c>
      <c r="P18" s="2">
        <f>_xll.BDP($C18&amp;" CORP",P$5,"PX_BID",$N18)</f>
        <v>263.29620361328125</v>
      </c>
      <c r="Q18" s="12">
        <f>_xll.BDP($C18&amp;" CORP",Q$5,"PX_BID",$N18)</f>
        <v>10.855909174773997</v>
      </c>
      <c r="R18" s="12">
        <f>_xll.BDP($C18&amp;" CORP",R$5,"PX_BID",$N18)</f>
        <v>1.6960458287465361</v>
      </c>
      <c r="S18" s="12">
        <f>_xll.BDP($C18&amp;" CORP",S$5,"PX_BID",$N18)</f>
        <v>1.6304596260837707</v>
      </c>
      <c r="T18" s="6" t="str">
        <f>_xll.BDP($C18&amp;" CORP",T$5)</f>
        <v>#N/A Field Not Applicable</v>
      </c>
      <c r="U18" s="6" t="str">
        <f>_xll.BDP($C18&amp;" CORP",U$5)</f>
        <v>#N/A Field Not Applicable</v>
      </c>
      <c r="V18" s="45">
        <f>_xll.BDP($C18&amp;" CORP",V$6)</f>
        <v>2.2143055600000001</v>
      </c>
      <c r="W18" s="45">
        <f t="shared" si="3"/>
        <v>134.10030556000001</v>
      </c>
      <c r="X18" s="45">
        <f t="shared" si="4"/>
        <v>1</v>
      </c>
      <c r="Y18" s="9">
        <f t="shared" si="17"/>
        <v>134100.30556000001</v>
      </c>
      <c r="Z18" s="92" t="e">
        <f t="shared" si="5"/>
        <v>#VALUE!</v>
      </c>
      <c r="AA18" s="12" t="e">
        <f t="shared" si="6"/>
        <v>#VALUE!</v>
      </c>
      <c r="AB18" s="44" t="str">
        <f>_xll.BDP($C18&amp;" CORP",AB$5)</f>
        <v>F       US</v>
      </c>
      <c r="AC18" s="44" t="str">
        <f>_xll.BDP($C18&amp;" CORP",AC$6)</f>
        <v>F</v>
      </c>
      <c r="AD18" s="44">
        <f>_xll.BDP($AB18&amp;" EQUITY",AD$5)/1000000</f>
        <v>52494.51953125</v>
      </c>
      <c r="AE18" s="44">
        <f>_xll.BDP($AC18&amp;" EQUITY",AE$5)/1000000</f>
        <v>52494.51953125</v>
      </c>
      <c r="AF18" s="2">
        <f t="shared" si="18"/>
        <v>52494.51953125</v>
      </c>
      <c r="AG18" s="2"/>
      <c r="AH18" s="1"/>
      <c r="AI18" s="13">
        <f t="shared" si="19"/>
        <v>0</v>
      </c>
      <c r="AJ18" s="13">
        <f t="shared" si="7"/>
        <v>0</v>
      </c>
      <c r="AK18" s="13">
        <f t="shared" si="7"/>
        <v>0</v>
      </c>
      <c r="AL18" s="13" t="e">
        <f t="shared" si="7"/>
        <v>#VALUE!</v>
      </c>
      <c r="AM18" s="13">
        <f t="shared" si="22"/>
        <v>0</v>
      </c>
      <c r="AN18" s="13">
        <f t="shared" si="22"/>
        <v>0</v>
      </c>
      <c r="AO18" s="13">
        <f t="shared" si="22"/>
        <v>0</v>
      </c>
      <c r="AP18" s="13">
        <f t="shared" si="22"/>
        <v>0</v>
      </c>
      <c r="AQ18" s="13">
        <f t="shared" si="22"/>
        <v>0</v>
      </c>
      <c r="AR18" s="13">
        <f t="shared" si="22"/>
        <v>0</v>
      </c>
      <c r="AS18" s="13">
        <f t="shared" si="9"/>
        <v>0</v>
      </c>
      <c r="AT18" s="12" t="e">
        <f t="shared" si="10"/>
        <v>#VALUE!</v>
      </c>
      <c r="AU18" s="47"/>
      <c r="AV18" s="13">
        <f t="shared" si="20"/>
        <v>0</v>
      </c>
      <c r="AW18" s="13">
        <f t="shared" si="11"/>
        <v>0</v>
      </c>
      <c r="AX18" s="13">
        <f t="shared" si="11"/>
        <v>0</v>
      </c>
      <c r="AY18" s="13">
        <f t="shared" si="11"/>
        <v>0</v>
      </c>
      <c r="AZ18" s="13" t="e">
        <f t="shared" si="23"/>
        <v>#VALUE!</v>
      </c>
      <c r="BA18" s="13">
        <f t="shared" si="23"/>
        <v>0</v>
      </c>
      <c r="BB18" s="13">
        <f t="shared" si="23"/>
        <v>0</v>
      </c>
      <c r="BC18" s="13">
        <f t="shared" si="23"/>
        <v>0</v>
      </c>
      <c r="BD18" s="13">
        <f t="shared" si="23"/>
        <v>0</v>
      </c>
      <c r="BE18" s="13">
        <f t="shared" si="23"/>
        <v>0</v>
      </c>
      <c r="BF18" s="13">
        <f t="shared" si="21"/>
        <v>0</v>
      </c>
      <c r="BG18" s="12" t="e">
        <f t="shared" si="13"/>
        <v>#VALUE!</v>
      </c>
      <c r="BH18" s="1"/>
      <c r="BI18" s="1">
        <f t="shared" si="14"/>
        <v>0</v>
      </c>
      <c r="BJ18" s="1">
        <f t="shared" si="15"/>
        <v>0</v>
      </c>
      <c r="BK18" s="1" t="e">
        <f t="shared" si="15"/>
        <v>#VALUE!</v>
      </c>
      <c r="BL18" s="1">
        <f t="shared" si="15"/>
        <v>0</v>
      </c>
      <c r="BM18" s="1">
        <f t="shared" si="15"/>
        <v>0</v>
      </c>
      <c r="BN18" s="1">
        <f t="shared" si="15"/>
        <v>0</v>
      </c>
      <c r="BO18" s="1">
        <f t="shared" si="15"/>
        <v>0</v>
      </c>
      <c r="BP18" s="1">
        <f t="shared" si="15"/>
        <v>0</v>
      </c>
      <c r="BQ18" s="1">
        <f t="shared" si="15"/>
        <v>0</v>
      </c>
      <c r="BR18" s="1">
        <f t="shared" si="15"/>
        <v>0</v>
      </c>
      <c r="BS18" s="1">
        <f t="shared" si="15"/>
        <v>0</v>
      </c>
      <c r="BT18" s="1"/>
    </row>
    <row r="19" spans="1:72" x14ac:dyDescent="0.2">
      <c r="A19" s="65">
        <v>13</v>
      </c>
      <c r="B19" s="2">
        <v>100</v>
      </c>
      <c r="C19" s="1" t="s">
        <v>98</v>
      </c>
      <c r="D19" s="109">
        <v>600000</v>
      </c>
      <c r="E19" s="1" t="str">
        <f>_xll.BDP($C19&amp;" CORP",E$6)</f>
        <v>FST</v>
      </c>
      <c r="F19" s="1" t="str">
        <f>_xll.BDP($C19&amp;" CORP",F$6)</f>
        <v>FOREST OIL CORPORATION</v>
      </c>
      <c r="G19" s="1" t="str">
        <f>_xll.BDP($C19&amp;" CORP",G$6)</f>
        <v>USD</v>
      </c>
      <c r="H19" s="1" t="str">
        <f>_xll.BDP($C19&amp;" CORP",H$5)</f>
        <v>US</v>
      </c>
      <c r="I19" s="5">
        <f>_xll.BDP($C19&amp;" CORP",I$6)</f>
        <v>7.25</v>
      </c>
      <c r="J19" s="6" t="str">
        <f>_xll.BDP($C19&amp;" CORP",J$6)</f>
        <v>6/15/2019</v>
      </c>
      <c r="K19" s="7" t="str">
        <f>_xll.BDP($C19&amp;" CORP",K$5)</f>
        <v>B2</v>
      </c>
      <c r="L19" s="7" t="str">
        <f>_xll.BDP($C19&amp;" CORP",L$5)</f>
        <v>B-</v>
      </c>
      <c r="M19" s="44">
        <f t="shared" si="16"/>
        <v>514.41229248046875</v>
      </c>
      <c r="N19" s="49">
        <f>_xll.BDP($C19&amp;" CORP",N$5)</f>
        <v>101.02</v>
      </c>
      <c r="O19" s="13">
        <f>_xll.BDP($C19&amp;" CORP",O$5,"PX_BID",$N19)/100</f>
        <v>6.7194608000000003E-2</v>
      </c>
      <c r="P19" s="2">
        <f>_xll.BDP($C19&amp;" CORP",P$5,"PX_BID",$N19)</f>
        <v>649.57940673828125</v>
      </c>
      <c r="Q19" s="12">
        <f>_xll.BDP($C19&amp;" CORP",Q$5,"PX_BID",$N19)</f>
        <v>1.8855827489441002</v>
      </c>
      <c r="R19" s="12">
        <f>_xll.BDP($C19&amp;" CORP",R$5,"PX_BID",$N19)</f>
        <v>-1.7052844056025402</v>
      </c>
      <c r="S19" s="12">
        <f>_xll.BDP($C19&amp;" CORP",S$5,"PX_BID",$N19)</f>
        <v>4.6793102413493867E-2</v>
      </c>
      <c r="T19" s="6" t="str">
        <f>_xll.BDP($C19&amp;" CORP",T$5)</f>
        <v>5/31/2013</v>
      </c>
      <c r="U19" s="6">
        <f>_xll.BDP($C19&amp;" CORP",U$5)</f>
        <v>103.62500000000001</v>
      </c>
      <c r="V19" s="45">
        <f>_xll.BDP($C19&amp;" CORP",V$6)</f>
        <v>2.77916667</v>
      </c>
      <c r="W19" s="45">
        <f t="shared" si="3"/>
        <v>103.79916666999999</v>
      </c>
      <c r="X19" s="45">
        <f t="shared" si="4"/>
        <v>1</v>
      </c>
      <c r="Y19" s="9">
        <f t="shared" si="17"/>
        <v>103799.16666999999</v>
      </c>
      <c r="Z19" s="92" t="e">
        <f t="shared" si="5"/>
        <v>#VALUE!</v>
      </c>
      <c r="AA19" s="12" t="e">
        <f t="shared" si="6"/>
        <v>#VALUE!</v>
      </c>
      <c r="AB19" s="44" t="str">
        <f>_xll.BDP($C19&amp;" CORP",AB$5)</f>
        <v>FST     US</v>
      </c>
      <c r="AC19" s="44" t="str">
        <f>_xll.BDP($C19&amp;" CORP",AC$6)</f>
        <v>FST</v>
      </c>
      <c r="AD19" s="44">
        <f>_xll.BDP($AB19&amp;" EQUITY",AD$5)/1000000</f>
        <v>514.41229248046875</v>
      </c>
      <c r="AE19" s="44">
        <f>_xll.BDP($AC19&amp;" EQUITY",AE$5)/1000000</f>
        <v>514.41229248046875</v>
      </c>
      <c r="AF19" s="2">
        <f t="shared" si="18"/>
        <v>514.41229248046875</v>
      </c>
      <c r="AG19" s="2"/>
      <c r="AH19" s="1"/>
      <c r="AI19" s="13">
        <f t="shared" si="19"/>
        <v>0</v>
      </c>
      <c r="AJ19" s="13">
        <f t="shared" si="7"/>
        <v>0</v>
      </c>
      <c r="AK19" s="13">
        <f t="shared" si="7"/>
        <v>0</v>
      </c>
      <c r="AL19" s="13">
        <f t="shared" si="7"/>
        <v>0</v>
      </c>
      <c r="AM19" s="13">
        <f t="shared" si="22"/>
        <v>0</v>
      </c>
      <c r="AN19" s="13">
        <f t="shared" si="22"/>
        <v>0</v>
      </c>
      <c r="AO19" s="13">
        <f t="shared" si="22"/>
        <v>0</v>
      </c>
      <c r="AP19" s="13">
        <f t="shared" si="22"/>
        <v>0</v>
      </c>
      <c r="AQ19" s="13" t="e">
        <f t="shared" si="22"/>
        <v>#VALUE!</v>
      </c>
      <c r="AR19" s="13">
        <f t="shared" si="22"/>
        <v>0</v>
      </c>
      <c r="AS19" s="13">
        <f t="shared" si="9"/>
        <v>0</v>
      </c>
      <c r="AT19" s="12" t="e">
        <f t="shared" si="10"/>
        <v>#VALUE!</v>
      </c>
      <c r="AU19" s="1"/>
      <c r="AV19" s="13">
        <f t="shared" si="20"/>
        <v>0</v>
      </c>
      <c r="AW19" s="13">
        <f t="shared" si="11"/>
        <v>0</v>
      </c>
      <c r="AX19" s="13">
        <f t="shared" si="11"/>
        <v>0</v>
      </c>
      <c r="AY19" s="13">
        <f t="shared" si="11"/>
        <v>0</v>
      </c>
      <c r="AZ19" s="13">
        <f t="shared" si="23"/>
        <v>0</v>
      </c>
      <c r="BA19" s="13">
        <f t="shared" si="23"/>
        <v>0</v>
      </c>
      <c r="BB19" s="13">
        <f t="shared" si="23"/>
        <v>0</v>
      </c>
      <c r="BC19" s="13">
        <f t="shared" si="23"/>
        <v>0</v>
      </c>
      <c r="BD19" s="13">
        <f t="shared" si="23"/>
        <v>0</v>
      </c>
      <c r="BE19" s="13" t="e">
        <f t="shared" si="23"/>
        <v>#VALUE!</v>
      </c>
      <c r="BF19" s="13">
        <f t="shared" si="21"/>
        <v>0</v>
      </c>
      <c r="BG19" s="12" t="e">
        <f t="shared" si="13"/>
        <v>#VALUE!</v>
      </c>
      <c r="BH19" s="1"/>
      <c r="BI19" s="1">
        <f t="shared" si="14"/>
        <v>0</v>
      </c>
      <c r="BJ19" s="1">
        <f t="shared" si="15"/>
        <v>0</v>
      </c>
      <c r="BK19" s="1">
        <f t="shared" si="15"/>
        <v>0</v>
      </c>
      <c r="BL19" s="1">
        <f t="shared" si="15"/>
        <v>0</v>
      </c>
      <c r="BM19" s="1" t="e">
        <f t="shared" si="15"/>
        <v>#VALUE!</v>
      </c>
      <c r="BN19" s="1">
        <f t="shared" si="15"/>
        <v>0</v>
      </c>
      <c r="BO19" s="1">
        <f t="shared" si="15"/>
        <v>0</v>
      </c>
      <c r="BP19" s="1">
        <f t="shared" si="15"/>
        <v>0</v>
      </c>
      <c r="BQ19" s="1">
        <f t="shared" si="15"/>
        <v>0</v>
      </c>
      <c r="BR19" s="1">
        <f t="shared" si="15"/>
        <v>0</v>
      </c>
      <c r="BS19" s="1">
        <f t="shared" si="15"/>
        <v>0</v>
      </c>
      <c r="BT19" s="1"/>
    </row>
    <row r="20" spans="1:72" x14ac:dyDescent="0.2">
      <c r="A20" s="65">
        <v>14</v>
      </c>
      <c r="B20" s="2">
        <v>100</v>
      </c>
      <c r="C20" s="1" t="s">
        <v>238</v>
      </c>
      <c r="D20" s="109">
        <v>500000</v>
      </c>
      <c r="E20" s="1" t="str">
        <f>_xll.BDP($C20&amp;" CORP",E$6)</f>
        <v>GEO</v>
      </c>
      <c r="F20" s="1" t="str">
        <f>_xll.BDP($C20&amp;" CORP",F$6)</f>
        <v>GEO GROUP INC/THE</v>
      </c>
      <c r="G20" s="1" t="str">
        <f>_xll.BDP($C20&amp;" CORP",G$6)</f>
        <v>USD</v>
      </c>
      <c r="H20" s="1" t="str">
        <f>_xll.BDP($C20&amp;" CORP",H$5)</f>
        <v>US</v>
      </c>
      <c r="I20" s="5">
        <f>_xll.BDP($C20&amp;" CORP",I$6)</f>
        <v>6.625</v>
      </c>
      <c r="J20" s="6" t="str">
        <f>_xll.BDP($C20&amp;" CORP",J$6)</f>
        <v>2/15/2021</v>
      </c>
      <c r="K20" s="7" t="str">
        <f>_xll.BDP($C20&amp;" CORP",K$5)</f>
        <v>B1</v>
      </c>
      <c r="L20" s="7" t="str">
        <f>_xll.BDP($C20&amp;" CORP",L$5)</f>
        <v>B+</v>
      </c>
      <c r="M20" s="44">
        <f t="shared" si="16"/>
        <v>2670.322509765625</v>
      </c>
      <c r="N20" s="49">
        <f>_xll.BDP($C20&amp;" CORP",N$5)</f>
        <v>110.75</v>
      </c>
      <c r="O20" s="13">
        <f>_xll.BDP($C20&amp;" CORP",O$5,"PX_BID",$N20)/100</f>
        <v>3.6655834999999998E-2</v>
      </c>
      <c r="P20" s="2">
        <f>_xll.BDP($C20&amp;" CORP",P$5,"PX_BID",$N20)</f>
        <v>337.59512329101562</v>
      </c>
      <c r="Q20" s="12">
        <f>_xll.BDP($C20&amp;" CORP",Q$5,"PX_BID",$N20)</f>
        <v>2.5230945711401924</v>
      </c>
      <c r="R20" s="12">
        <f>_xll.BDP($C20&amp;" CORP",R$5,"PX_BID",$N20)</f>
        <v>-1.1444398516871297</v>
      </c>
      <c r="S20" s="12">
        <f>_xll.BDP($C20&amp;" CORP",S$5,"PX_BID",$N20)</f>
        <v>7.9419133439945541E-2</v>
      </c>
      <c r="T20" s="6" t="str">
        <f>_xll.BDP($C20&amp;" CORP",T$5)</f>
        <v>2/15/2016</v>
      </c>
      <c r="U20" s="6">
        <f>_xll.BDP($C20&amp;" CORP",U$5)</f>
        <v>103.3125</v>
      </c>
      <c r="V20" s="45">
        <f>_xll.BDP($C20&amp;" CORP",V$6)</f>
        <v>1.43541667</v>
      </c>
      <c r="W20" s="45">
        <f t="shared" si="3"/>
        <v>112.18541667</v>
      </c>
      <c r="X20" s="45">
        <f t="shared" si="4"/>
        <v>1</v>
      </c>
      <c r="Y20" s="9">
        <f t="shared" si="17"/>
        <v>112185.41666999999</v>
      </c>
      <c r="Z20" s="92" t="e">
        <f t="shared" si="5"/>
        <v>#VALUE!</v>
      </c>
      <c r="AA20" s="12" t="e">
        <f t="shared" si="6"/>
        <v>#VALUE!</v>
      </c>
      <c r="AB20" s="44" t="str">
        <f>_xll.BDP($C20&amp;" CORP",AB$5)</f>
        <v>GEO     US</v>
      </c>
      <c r="AC20" s="44" t="str">
        <f>_xll.BDP($C20&amp;" CORP",AC$6)</f>
        <v>GEO</v>
      </c>
      <c r="AD20" s="44">
        <f>_xll.BDP($AB20&amp;" EQUITY",AD$5)/1000000</f>
        <v>2670.322509765625</v>
      </c>
      <c r="AE20" s="44">
        <f>_xll.BDP($AC20&amp;" EQUITY",AE$5)/1000000</f>
        <v>2670.322509765625</v>
      </c>
      <c r="AF20" s="2">
        <f t="shared" si="18"/>
        <v>2670.322509765625</v>
      </c>
      <c r="AG20" s="2"/>
      <c r="AH20" s="1"/>
      <c r="AI20" s="13">
        <f t="shared" si="19"/>
        <v>0</v>
      </c>
      <c r="AJ20" s="13">
        <f t="shared" si="7"/>
        <v>0</v>
      </c>
      <c r="AK20" s="13">
        <f t="shared" si="7"/>
        <v>0</v>
      </c>
      <c r="AL20" s="13">
        <f t="shared" si="7"/>
        <v>0</v>
      </c>
      <c r="AM20" s="13">
        <f t="shared" si="22"/>
        <v>0</v>
      </c>
      <c r="AN20" s="13">
        <f t="shared" si="22"/>
        <v>0</v>
      </c>
      <c r="AO20" s="13">
        <f t="shared" si="22"/>
        <v>0</v>
      </c>
      <c r="AP20" s="13" t="e">
        <f t="shared" si="22"/>
        <v>#VALUE!</v>
      </c>
      <c r="AQ20" s="13">
        <f t="shared" si="22"/>
        <v>0</v>
      </c>
      <c r="AR20" s="13">
        <f t="shared" si="22"/>
        <v>0</v>
      </c>
      <c r="AS20" s="13">
        <f t="shared" si="9"/>
        <v>0</v>
      </c>
      <c r="AT20" s="12" t="e">
        <f t="shared" si="10"/>
        <v>#VALUE!</v>
      </c>
      <c r="AU20" s="47"/>
      <c r="AV20" s="13">
        <f t="shared" si="20"/>
        <v>0</v>
      </c>
      <c r="AW20" s="13">
        <f t="shared" si="11"/>
        <v>0</v>
      </c>
      <c r="AX20" s="13">
        <f t="shared" si="11"/>
        <v>0</v>
      </c>
      <c r="AY20" s="13">
        <f t="shared" si="11"/>
        <v>0</v>
      </c>
      <c r="AZ20" s="13">
        <f t="shared" si="23"/>
        <v>0</v>
      </c>
      <c r="BA20" s="13">
        <f t="shared" si="23"/>
        <v>0</v>
      </c>
      <c r="BB20" s="13">
        <f t="shared" si="23"/>
        <v>0</v>
      </c>
      <c r="BC20" s="13" t="e">
        <f t="shared" si="23"/>
        <v>#VALUE!</v>
      </c>
      <c r="BD20" s="13">
        <f t="shared" si="23"/>
        <v>0</v>
      </c>
      <c r="BE20" s="13">
        <f t="shared" si="23"/>
        <v>0</v>
      </c>
      <c r="BF20" s="13">
        <f t="shared" si="21"/>
        <v>0</v>
      </c>
      <c r="BG20" s="12" t="e">
        <f t="shared" si="13"/>
        <v>#VALUE!</v>
      </c>
      <c r="BH20" s="1"/>
      <c r="BI20" s="1">
        <f t="shared" si="14"/>
        <v>0</v>
      </c>
      <c r="BJ20" s="1" t="e">
        <f t="shared" si="15"/>
        <v>#VALUE!</v>
      </c>
      <c r="BK20" s="1">
        <f t="shared" si="15"/>
        <v>0</v>
      </c>
      <c r="BL20" s="1">
        <f t="shared" si="15"/>
        <v>0</v>
      </c>
      <c r="BM20" s="1">
        <f t="shared" si="15"/>
        <v>0</v>
      </c>
      <c r="BN20" s="1">
        <f t="shared" si="15"/>
        <v>0</v>
      </c>
      <c r="BO20" s="1">
        <f t="shared" si="15"/>
        <v>0</v>
      </c>
      <c r="BP20" s="1">
        <f t="shared" si="15"/>
        <v>0</v>
      </c>
      <c r="BQ20" s="1">
        <f t="shared" si="15"/>
        <v>0</v>
      </c>
      <c r="BR20" s="1">
        <f t="shared" si="15"/>
        <v>0</v>
      </c>
      <c r="BS20" s="1">
        <f t="shared" si="15"/>
        <v>0</v>
      </c>
      <c r="BT20" s="1"/>
    </row>
    <row r="21" spans="1:72" x14ac:dyDescent="0.2">
      <c r="A21" s="94">
        <v>15</v>
      </c>
      <c r="B21" s="2">
        <v>100</v>
      </c>
      <c r="C21" s="1" t="s">
        <v>239</v>
      </c>
      <c r="D21" s="109">
        <v>525006</v>
      </c>
      <c r="E21" s="90" t="str">
        <f>_xll.BDP($C21&amp;" CORP",E$6)</f>
        <v>TILE</v>
      </c>
      <c r="F21" s="90" t="str">
        <f>_xll.BDP($C21&amp;" CORP",F$6)</f>
        <v>INTERFACE INC</v>
      </c>
      <c r="G21" s="90" t="str">
        <f>_xll.BDP($C21&amp;" CORP",G$6)</f>
        <v>USD</v>
      </c>
      <c r="H21" s="90" t="str">
        <f>_xll.BDP($C21&amp;" CORP",H$5)</f>
        <v>US</v>
      </c>
      <c r="I21" s="96">
        <f>_xll.BDP($C21&amp;" CORP",I$6)</f>
        <v>7.625</v>
      </c>
      <c r="J21" s="97" t="str">
        <f>_xll.BDP($C21&amp;" CORP",J$6)</f>
        <v>12/1/2018</v>
      </c>
      <c r="K21" s="98" t="str">
        <f>_xll.BDP($C21&amp;" CORP",K$5)</f>
        <v>B1</v>
      </c>
      <c r="L21" s="98" t="str">
        <f>_xll.BDP($C21&amp;" CORP",L$5)</f>
        <v>BB</v>
      </c>
      <c r="M21" s="99">
        <f t="shared" si="16"/>
        <v>1128.135498046875</v>
      </c>
      <c r="N21" s="101">
        <f>_xll.BDP($C21&amp;" CORP",N$5)</f>
        <v>110</v>
      </c>
      <c r="O21" s="102">
        <f>_xll.BDP($C21&amp;" CORP",O$5,"PX_BID",$N21)/100</f>
        <v>3.4295270000000003E-2</v>
      </c>
      <c r="P21" s="95">
        <f>_xll.BDP($C21&amp;" CORP",P$5,"PX_BID",$N21)</f>
        <v>326.02688598632812</v>
      </c>
      <c r="Q21" s="103">
        <f>_xll.BDP($C21&amp;" CORP",Q$5,"PX_BID",$N21)</f>
        <v>1.4532320923543729</v>
      </c>
      <c r="R21" s="103">
        <f>_xll.BDP($C21&amp;" CORP",R$5,"PX_BID",$N21)</f>
        <v>-0.76908980526503268</v>
      </c>
      <c r="S21" s="103">
        <f>_xll.BDP($C21&amp;" CORP",S$5,"PX_BID",$N21)</f>
        <v>2.9294539989158788E-2</v>
      </c>
      <c r="T21" s="97" t="str">
        <f>_xll.BDP($C21&amp;" CORP",T$5)</f>
        <v>12/1/2014</v>
      </c>
      <c r="U21" s="97">
        <f>_xll.BDP($C21&amp;" CORP",U$5)</f>
        <v>103.813</v>
      </c>
      <c r="V21" s="104">
        <f>_xll.BDP($C21&amp;" CORP",V$6)</f>
        <v>3.2194444400000002</v>
      </c>
      <c r="W21" s="104">
        <f t="shared" si="3"/>
        <v>113.21944444</v>
      </c>
      <c r="X21" s="104">
        <f t="shared" si="4"/>
        <v>1</v>
      </c>
      <c r="Y21" s="100">
        <f t="shared" si="17"/>
        <v>113219.44444000001</v>
      </c>
      <c r="Z21" s="92" t="e">
        <f t="shared" si="5"/>
        <v>#VALUE!</v>
      </c>
      <c r="AA21" s="103" t="e">
        <f t="shared" si="6"/>
        <v>#VALUE!</v>
      </c>
      <c r="AB21" s="44" t="str">
        <f>_xll.BDP($C21&amp;" CORP",AB$5)</f>
        <v>TILE    US</v>
      </c>
      <c r="AC21" s="44" t="str">
        <f>_xll.BDP($C21&amp;" CORP",AC$6)</f>
        <v>TILE</v>
      </c>
      <c r="AD21" s="44">
        <f>_xll.BDP($AB21&amp;" EQUITY",AD$5)/1000000</f>
        <v>1128.135498046875</v>
      </c>
      <c r="AE21" s="44">
        <f>_xll.BDP($AC21&amp;" EQUITY",AE$5)/1000000</f>
        <v>1128.135498046875</v>
      </c>
      <c r="AF21" s="2">
        <f t="shared" si="18"/>
        <v>1128.135498046875</v>
      </c>
      <c r="AG21" s="2"/>
      <c r="AH21" s="1"/>
      <c r="AI21" s="13">
        <f t="shared" si="19"/>
        <v>0</v>
      </c>
      <c r="AJ21" s="13">
        <f t="shared" si="7"/>
        <v>0</v>
      </c>
      <c r="AK21" s="13">
        <f t="shared" si="7"/>
        <v>0</v>
      </c>
      <c r="AL21" s="13">
        <f t="shared" si="7"/>
        <v>0</v>
      </c>
      <c r="AM21" s="13">
        <f t="shared" si="22"/>
        <v>0</v>
      </c>
      <c r="AN21" s="13">
        <f t="shared" si="22"/>
        <v>0</v>
      </c>
      <c r="AO21" s="13">
        <f t="shared" si="22"/>
        <v>0</v>
      </c>
      <c r="AP21" s="13" t="e">
        <f t="shared" si="22"/>
        <v>#VALUE!</v>
      </c>
      <c r="AQ21" s="13">
        <f t="shared" si="22"/>
        <v>0</v>
      </c>
      <c r="AR21" s="13">
        <f t="shared" si="22"/>
        <v>0</v>
      </c>
      <c r="AS21" s="13">
        <f t="shared" si="9"/>
        <v>0</v>
      </c>
      <c r="AT21" s="12" t="e">
        <f t="shared" si="10"/>
        <v>#VALUE!</v>
      </c>
      <c r="AU21" s="47"/>
      <c r="AV21" s="13">
        <f t="shared" si="20"/>
        <v>0</v>
      </c>
      <c r="AW21" s="13">
        <f t="shared" si="11"/>
        <v>0</v>
      </c>
      <c r="AX21" s="13">
        <f t="shared" si="11"/>
        <v>0</v>
      </c>
      <c r="AY21" s="13">
        <f t="shared" si="11"/>
        <v>0</v>
      </c>
      <c r="AZ21" s="13">
        <f t="shared" si="23"/>
        <v>0</v>
      </c>
      <c r="BA21" s="13" t="e">
        <f t="shared" si="23"/>
        <v>#VALUE!</v>
      </c>
      <c r="BB21" s="13">
        <f t="shared" si="23"/>
        <v>0</v>
      </c>
      <c r="BC21" s="13">
        <f t="shared" si="23"/>
        <v>0</v>
      </c>
      <c r="BD21" s="13">
        <f t="shared" si="23"/>
        <v>0</v>
      </c>
      <c r="BE21" s="13">
        <f t="shared" si="23"/>
        <v>0</v>
      </c>
      <c r="BF21" s="13">
        <f t="shared" si="21"/>
        <v>0</v>
      </c>
      <c r="BG21" s="12" t="e">
        <f t="shared" si="13"/>
        <v>#VALUE!</v>
      </c>
      <c r="BH21" s="1"/>
      <c r="BI21" s="1">
        <f t="shared" si="14"/>
        <v>0</v>
      </c>
      <c r="BJ21" s="1" t="e">
        <f t="shared" si="15"/>
        <v>#VALUE!</v>
      </c>
      <c r="BK21" s="1">
        <f t="shared" si="15"/>
        <v>0</v>
      </c>
      <c r="BL21" s="1">
        <f t="shared" si="15"/>
        <v>0</v>
      </c>
      <c r="BM21" s="1">
        <f t="shared" si="15"/>
        <v>0</v>
      </c>
      <c r="BN21" s="1">
        <f t="shared" si="15"/>
        <v>0</v>
      </c>
      <c r="BO21" s="1">
        <f t="shared" si="15"/>
        <v>0</v>
      </c>
      <c r="BP21" s="1">
        <f t="shared" si="15"/>
        <v>0</v>
      </c>
      <c r="BQ21" s="1">
        <f t="shared" si="15"/>
        <v>0</v>
      </c>
      <c r="BR21" s="1">
        <f t="shared" si="15"/>
        <v>0</v>
      </c>
      <c r="BS21" s="1">
        <f t="shared" si="15"/>
        <v>0</v>
      </c>
      <c r="BT21" s="1"/>
    </row>
    <row r="22" spans="1:72" x14ac:dyDescent="0.2">
      <c r="A22" s="65">
        <v>16</v>
      </c>
      <c r="B22" s="2">
        <v>100</v>
      </c>
      <c r="C22" s="1" t="s">
        <v>240</v>
      </c>
      <c r="D22" s="109">
        <v>650000</v>
      </c>
      <c r="E22" s="1" t="str">
        <f>_xll.BDP($C22&amp;" CORP",E$6)</f>
        <v>KOP</v>
      </c>
      <c r="F22" s="1" t="str">
        <f>_xll.BDP($C22&amp;" CORP",F$6)</f>
        <v>KOPPERS INC</v>
      </c>
      <c r="G22" s="1" t="str">
        <f>_xll.BDP($C22&amp;" CORP",G$6)</f>
        <v>USD</v>
      </c>
      <c r="H22" s="1" t="str">
        <f>_xll.BDP($C22&amp;" CORP",H$5)</f>
        <v>US</v>
      </c>
      <c r="I22" s="5">
        <f>_xll.BDP($C22&amp;" CORP",I$6)</f>
        <v>7.875</v>
      </c>
      <c r="J22" s="6" t="str">
        <f>_xll.BDP($C22&amp;" CORP",J$6)</f>
        <v>12/1/2019</v>
      </c>
      <c r="K22" s="7" t="str">
        <f>_xll.BDP($C22&amp;" CORP",K$5)</f>
        <v>B1</v>
      </c>
      <c r="L22" s="7" t="str">
        <f>_xll.BDP($C22&amp;" CORP",L$5)</f>
        <v>B+</v>
      </c>
      <c r="M22" s="44">
        <f t="shared" si="16"/>
        <v>901.297607421875</v>
      </c>
      <c r="N22" s="49">
        <f>_xll.BDP($C22&amp;" CORP",N$5)</f>
        <v>110.53</v>
      </c>
      <c r="O22" s="13">
        <f>_xll.BDP($C22&amp;" CORP",O$5,"PX_BID",$N22)/100</f>
        <v>3.4108304999999998E-2</v>
      </c>
      <c r="P22" s="2">
        <f>_xll.BDP($C22&amp;" CORP",P$5,"PX_BID",$N22)</f>
        <v>324.1572265625</v>
      </c>
      <c r="Q22" s="12">
        <f>_xll.BDP($C22&amp;" CORP",Q$5,"PX_BID",$N22)</f>
        <v>1.4507112201828445</v>
      </c>
      <c r="R22" s="12">
        <f>_xll.BDP($C22&amp;" CORP",R$5,"PX_BID",$N22)</f>
        <v>-0.70454881251753343</v>
      </c>
      <c r="S22" s="12">
        <f>_xll.BDP($C22&amp;" CORP",S$5,"PX_BID",$N22)</f>
        <v>2.9235063345436119E-2</v>
      </c>
      <c r="T22" s="6" t="str">
        <f>_xll.BDP($C22&amp;" CORP",T$5)</f>
        <v>12/1/2014</v>
      </c>
      <c r="U22" s="6">
        <f>_xll.BDP($C22&amp;" CORP",U$5)</f>
        <v>103.938</v>
      </c>
      <c r="V22" s="45">
        <f>_xll.BDP($C22&amp;" CORP",V$6)</f>
        <v>3.3250000000000002</v>
      </c>
      <c r="W22" s="45">
        <f t="shared" si="3"/>
        <v>113.855</v>
      </c>
      <c r="X22" s="45">
        <f t="shared" si="4"/>
        <v>1</v>
      </c>
      <c r="Y22" s="9">
        <f t="shared" si="17"/>
        <v>113855</v>
      </c>
      <c r="Z22" s="92" t="e">
        <f t="shared" si="5"/>
        <v>#VALUE!</v>
      </c>
      <c r="AA22" s="12" t="e">
        <f t="shared" si="6"/>
        <v>#VALUE!</v>
      </c>
      <c r="AB22" s="44" t="str">
        <f>_xll.BDP($C22&amp;" CORP",AB$5)</f>
        <v>618174Q US</v>
      </c>
      <c r="AC22" s="44" t="str">
        <f>_xll.BDP($C22&amp;" CORP",AC$6)</f>
        <v>KOP</v>
      </c>
      <c r="AD22" s="44" t="e">
        <f>_xll.BDP($AB22&amp;" EQUITY",AD$5)/1000000</f>
        <v>#VALUE!</v>
      </c>
      <c r="AE22" s="44">
        <f>_xll.BDP($AC22&amp;" EQUITY",AE$5)/1000000</f>
        <v>901.297607421875</v>
      </c>
      <c r="AF22" s="2">
        <f t="shared" si="18"/>
        <v>901.297607421875</v>
      </c>
      <c r="AG22" s="2"/>
      <c r="AH22" s="1"/>
      <c r="AI22" s="13">
        <f t="shared" si="19"/>
        <v>0</v>
      </c>
      <c r="AJ22" s="13">
        <f t="shared" si="7"/>
        <v>0</v>
      </c>
      <c r="AK22" s="13">
        <f t="shared" si="7"/>
        <v>0</v>
      </c>
      <c r="AL22" s="13">
        <f t="shared" si="7"/>
        <v>0</v>
      </c>
      <c r="AM22" s="13">
        <f t="shared" si="22"/>
        <v>0</v>
      </c>
      <c r="AN22" s="13">
        <f t="shared" si="22"/>
        <v>0</v>
      </c>
      <c r="AO22" s="13">
        <f t="shared" si="22"/>
        <v>0</v>
      </c>
      <c r="AP22" s="13" t="e">
        <f t="shared" si="22"/>
        <v>#VALUE!</v>
      </c>
      <c r="AQ22" s="13">
        <f t="shared" si="22"/>
        <v>0</v>
      </c>
      <c r="AR22" s="13">
        <f t="shared" si="22"/>
        <v>0</v>
      </c>
      <c r="AS22" s="13">
        <f t="shared" si="9"/>
        <v>0</v>
      </c>
      <c r="AT22" s="12" t="e">
        <f t="shared" si="10"/>
        <v>#VALUE!</v>
      </c>
      <c r="AU22" s="47"/>
      <c r="AV22" s="13">
        <f t="shared" si="20"/>
        <v>0</v>
      </c>
      <c r="AW22" s="13">
        <f t="shared" si="11"/>
        <v>0</v>
      </c>
      <c r="AX22" s="13">
        <f t="shared" si="11"/>
        <v>0</v>
      </c>
      <c r="AY22" s="13">
        <f t="shared" si="11"/>
        <v>0</v>
      </c>
      <c r="AZ22" s="13">
        <f t="shared" si="23"/>
        <v>0</v>
      </c>
      <c r="BA22" s="13">
        <f t="shared" si="23"/>
        <v>0</v>
      </c>
      <c r="BB22" s="13">
        <f t="shared" si="23"/>
        <v>0</v>
      </c>
      <c r="BC22" s="13" t="e">
        <f t="shared" si="23"/>
        <v>#VALUE!</v>
      </c>
      <c r="BD22" s="13">
        <f t="shared" si="23"/>
        <v>0</v>
      </c>
      <c r="BE22" s="13">
        <f t="shared" si="23"/>
        <v>0</v>
      </c>
      <c r="BF22" s="13">
        <f t="shared" si="21"/>
        <v>0</v>
      </c>
      <c r="BG22" s="12" t="e">
        <f t="shared" si="13"/>
        <v>#VALUE!</v>
      </c>
      <c r="BH22" s="1"/>
      <c r="BI22" s="1">
        <f t="shared" si="14"/>
        <v>0</v>
      </c>
      <c r="BJ22" s="1" t="e">
        <f t="shared" si="15"/>
        <v>#VALUE!</v>
      </c>
      <c r="BK22" s="1">
        <f t="shared" si="15"/>
        <v>0</v>
      </c>
      <c r="BL22" s="1">
        <f t="shared" si="15"/>
        <v>0</v>
      </c>
      <c r="BM22" s="1">
        <f t="shared" si="15"/>
        <v>0</v>
      </c>
      <c r="BN22" s="1">
        <f t="shared" si="15"/>
        <v>0</v>
      </c>
      <c r="BO22" s="1">
        <f t="shared" si="15"/>
        <v>0</v>
      </c>
      <c r="BP22" s="1">
        <f t="shared" si="15"/>
        <v>0</v>
      </c>
      <c r="BQ22" s="1">
        <f t="shared" si="15"/>
        <v>0</v>
      </c>
      <c r="BR22" s="1">
        <f t="shared" si="15"/>
        <v>0</v>
      </c>
      <c r="BS22" s="1">
        <f t="shared" si="15"/>
        <v>0</v>
      </c>
      <c r="BT22" s="1"/>
    </row>
    <row r="23" spans="1:72" x14ac:dyDescent="0.2">
      <c r="A23" s="65"/>
      <c r="B23" s="2"/>
      <c r="C23" s="1"/>
      <c r="D23" s="109"/>
      <c r="E23" s="1"/>
      <c r="F23" s="1"/>
      <c r="G23" s="1"/>
      <c r="H23" s="1"/>
      <c r="I23" s="5"/>
      <c r="J23" s="6"/>
      <c r="K23" s="7"/>
      <c r="L23" s="7"/>
      <c r="M23" s="44"/>
      <c r="N23" s="49"/>
      <c r="O23" s="13"/>
      <c r="P23" s="2"/>
      <c r="Q23" s="12"/>
      <c r="R23" s="12"/>
      <c r="S23" s="12"/>
      <c r="T23" s="6"/>
      <c r="U23" s="6"/>
      <c r="V23" s="45"/>
      <c r="W23" s="45"/>
      <c r="X23" s="45"/>
      <c r="Y23" s="9"/>
      <c r="Z23" s="92"/>
      <c r="AA23" s="12"/>
      <c r="AB23" s="44"/>
      <c r="AC23" s="44"/>
      <c r="AD23" s="44"/>
      <c r="AE23" s="44"/>
      <c r="AF23" s="2"/>
      <c r="AG23" s="2"/>
      <c r="AH23" s="1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2"/>
      <c r="AU23" s="4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2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x14ac:dyDescent="0.2">
      <c r="A24" s="65"/>
      <c r="B24" s="2"/>
      <c r="C24" s="50"/>
      <c r="D24" s="109"/>
      <c r="E24" s="1"/>
      <c r="F24" s="1"/>
      <c r="G24" s="1"/>
      <c r="H24" s="1"/>
      <c r="I24" s="5"/>
      <c r="J24" s="6"/>
      <c r="K24" s="7"/>
      <c r="L24" s="7"/>
      <c r="M24" s="44"/>
      <c r="N24" s="49"/>
      <c r="O24" s="13"/>
      <c r="P24" s="2"/>
      <c r="Q24" s="12"/>
      <c r="R24" s="12"/>
      <c r="S24" s="12"/>
      <c r="T24" s="6"/>
      <c r="U24" s="6"/>
      <c r="V24" s="45"/>
      <c r="W24" s="45"/>
      <c r="X24" s="45"/>
      <c r="Y24" s="9"/>
      <c r="Z24" s="92"/>
      <c r="AA24" s="12"/>
      <c r="AB24" s="44"/>
      <c r="AC24" s="44"/>
      <c r="AD24" s="44"/>
      <c r="AE24" s="44"/>
      <c r="AF24" s="2"/>
      <c r="AG24" s="2"/>
      <c r="AH24" s="1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2"/>
      <c r="AU24" s="4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2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x14ac:dyDescent="0.2">
      <c r="A25" s="65"/>
      <c r="B25" s="2"/>
      <c r="C25" s="1"/>
      <c r="D25" s="109"/>
      <c r="E25" s="1"/>
      <c r="F25" s="1"/>
      <c r="G25" s="1"/>
      <c r="H25" s="1"/>
      <c r="I25" s="5"/>
      <c r="J25" s="6"/>
      <c r="K25" s="7"/>
      <c r="L25" s="7"/>
      <c r="M25" s="44"/>
      <c r="N25" s="49"/>
      <c r="O25" s="13"/>
      <c r="P25" s="2"/>
      <c r="Q25" s="12"/>
      <c r="R25" s="12"/>
      <c r="S25" s="12"/>
      <c r="T25" s="6"/>
      <c r="U25" s="6"/>
      <c r="V25" s="45"/>
      <c r="W25" s="45"/>
      <c r="X25" s="45"/>
      <c r="Y25" s="9"/>
      <c r="Z25" s="92"/>
      <c r="AA25" s="12"/>
      <c r="AB25" s="44"/>
      <c r="AC25" s="44"/>
      <c r="AD25" s="44"/>
      <c r="AE25" s="44"/>
      <c r="AF25" s="2"/>
      <c r="AG25" s="2"/>
      <c r="AH25" s="1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2"/>
      <c r="AU25" s="4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2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x14ac:dyDescent="0.2">
      <c r="A26" s="94"/>
      <c r="B26" s="95"/>
      <c r="C26" s="90"/>
      <c r="D26" s="109"/>
      <c r="E26" s="90"/>
      <c r="F26" s="90"/>
      <c r="G26" s="90"/>
      <c r="H26" s="90"/>
      <c r="I26" s="96"/>
      <c r="J26" s="97"/>
      <c r="K26" s="98"/>
      <c r="L26" s="98"/>
      <c r="M26" s="99"/>
      <c r="N26" s="101"/>
      <c r="O26" s="102"/>
      <c r="P26" s="95"/>
      <c r="Q26" s="103"/>
      <c r="R26" s="103"/>
      <c r="S26" s="103"/>
      <c r="T26" s="97"/>
      <c r="U26" s="97"/>
      <c r="V26" s="104"/>
      <c r="W26" s="104"/>
      <c r="X26" s="104"/>
      <c r="Y26" s="100"/>
      <c r="Z26" s="92"/>
      <c r="AA26" s="103"/>
      <c r="AB26" s="44"/>
      <c r="AC26" s="44"/>
      <c r="AD26" s="44"/>
      <c r="AE26" s="44"/>
      <c r="AF26" s="2"/>
      <c r="AG26" s="2"/>
      <c r="AH26" s="1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2"/>
      <c r="AU26" s="4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2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x14ac:dyDescent="0.2">
      <c r="A27" s="65"/>
      <c r="B27" s="2"/>
      <c r="C27" s="1"/>
      <c r="D27" s="109"/>
      <c r="E27" s="1"/>
      <c r="F27" s="1"/>
      <c r="G27" s="1"/>
      <c r="H27" s="1"/>
      <c r="I27" s="5"/>
      <c r="J27" s="6"/>
      <c r="K27" s="7"/>
      <c r="L27" s="7"/>
      <c r="M27" s="44"/>
      <c r="N27" s="49"/>
      <c r="O27" s="13"/>
      <c r="P27" s="2"/>
      <c r="Q27" s="12"/>
      <c r="R27" s="12"/>
      <c r="S27" s="12"/>
      <c r="T27" s="6"/>
      <c r="U27" s="6"/>
      <c r="V27" s="45"/>
      <c r="W27" s="45"/>
      <c r="X27" s="45"/>
      <c r="Y27" s="9"/>
      <c r="Z27" s="92"/>
      <c r="AA27" s="12"/>
      <c r="AB27" s="44"/>
      <c r="AC27" s="44"/>
      <c r="AD27" s="44"/>
      <c r="AE27" s="44"/>
      <c r="AF27" s="2"/>
      <c r="AG27" s="2"/>
      <c r="AH27" s="1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2"/>
      <c r="AU27" s="4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2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x14ac:dyDescent="0.2">
      <c r="A28" s="65"/>
      <c r="B28" s="2"/>
      <c r="C28" s="1"/>
      <c r="D28" s="109"/>
      <c r="E28" s="1"/>
      <c r="F28" s="1"/>
      <c r="G28" s="1"/>
      <c r="H28" s="1"/>
      <c r="I28" s="5"/>
      <c r="J28" s="6"/>
      <c r="K28" s="7"/>
      <c r="L28" s="7"/>
      <c r="M28" s="44"/>
      <c r="N28" s="49"/>
      <c r="O28" s="13"/>
      <c r="P28" s="2"/>
      <c r="Q28" s="12"/>
      <c r="R28" s="12"/>
      <c r="S28" s="12"/>
      <c r="T28" s="6"/>
      <c r="U28" s="6"/>
      <c r="V28" s="45"/>
      <c r="W28" s="45"/>
      <c r="X28" s="45"/>
      <c r="Y28" s="9"/>
      <c r="Z28" s="92"/>
      <c r="AA28" s="12"/>
      <c r="AB28" s="44"/>
      <c r="AC28" s="44"/>
      <c r="AD28" s="44"/>
      <c r="AE28" s="44"/>
      <c r="AF28" s="2"/>
      <c r="AG28" s="2"/>
      <c r="AH28" s="1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2"/>
      <c r="AU28" s="4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2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x14ac:dyDescent="0.2">
      <c r="A29" s="65"/>
      <c r="B29" s="2"/>
      <c r="C29" s="1"/>
      <c r="D29" s="109"/>
      <c r="E29" s="1"/>
      <c r="F29" s="1"/>
      <c r="G29" s="1"/>
      <c r="H29" s="1"/>
      <c r="I29" s="5"/>
      <c r="J29" s="6"/>
      <c r="K29" s="7"/>
      <c r="L29" s="7"/>
      <c r="M29" s="44"/>
      <c r="N29" s="49"/>
      <c r="O29" s="13"/>
      <c r="P29" s="2"/>
      <c r="Q29" s="12"/>
      <c r="R29" s="12"/>
      <c r="S29" s="12"/>
      <c r="T29" s="6"/>
      <c r="U29" s="6"/>
      <c r="V29" s="45"/>
      <c r="W29" s="45"/>
      <c r="X29" s="45"/>
      <c r="Y29" s="9"/>
      <c r="Z29" s="92"/>
      <c r="AA29" s="12"/>
      <c r="AB29" s="44"/>
      <c r="AC29" s="44"/>
      <c r="AD29" s="44"/>
      <c r="AE29" s="44"/>
      <c r="AF29" s="2"/>
      <c r="AG29" s="2"/>
      <c r="AH29" s="1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2"/>
      <c r="AU29" s="4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2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x14ac:dyDescent="0.2">
      <c r="A30" s="65"/>
      <c r="B30" s="2"/>
      <c r="C30" s="1"/>
      <c r="D30" s="109"/>
      <c r="E30" s="1"/>
      <c r="F30" s="1"/>
      <c r="G30" s="1"/>
      <c r="H30" s="1"/>
      <c r="I30" s="5"/>
      <c r="J30" s="6"/>
      <c r="K30" s="7"/>
      <c r="L30" s="7"/>
      <c r="M30" s="44"/>
      <c r="N30" s="49"/>
      <c r="O30" s="13"/>
      <c r="P30" s="2"/>
      <c r="Q30" s="12"/>
      <c r="R30" s="12"/>
      <c r="S30" s="12"/>
      <c r="T30" s="6"/>
      <c r="U30" s="6"/>
      <c r="V30" s="45"/>
      <c r="W30" s="45"/>
      <c r="X30" s="45"/>
      <c r="Y30" s="9"/>
      <c r="Z30" s="92"/>
      <c r="AA30" s="12"/>
      <c r="AB30" s="44"/>
      <c r="AC30" s="44"/>
      <c r="AD30" s="44"/>
      <c r="AE30" s="44"/>
      <c r="AF30" s="2"/>
      <c r="AG30" s="2"/>
      <c r="AH30" s="1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2"/>
      <c r="AU30" s="1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2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x14ac:dyDescent="0.2">
      <c r="A31" s="94"/>
      <c r="B31" s="95"/>
      <c r="C31" s="90"/>
      <c r="D31" s="109"/>
      <c r="E31" s="90"/>
      <c r="F31" s="90"/>
      <c r="G31" s="90"/>
      <c r="H31" s="90"/>
      <c r="I31" s="96"/>
      <c r="J31" s="97"/>
      <c r="K31" s="98"/>
      <c r="L31" s="98"/>
      <c r="M31" s="99"/>
      <c r="N31" s="101"/>
      <c r="O31" s="102"/>
      <c r="P31" s="95"/>
      <c r="Q31" s="103"/>
      <c r="R31" s="103"/>
      <c r="S31" s="103"/>
      <c r="T31" s="97"/>
      <c r="U31" s="97"/>
      <c r="V31" s="104"/>
      <c r="W31" s="104"/>
      <c r="X31" s="104"/>
      <c r="Y31" s="100"/>
      <c r="Z31" s="92"/>
      <c r="AA31" s="103"/>
      <c r="AB31" s="44"/>
      <c r="AC31" s="44"/>
      <c r="AD31" s="44"/>
      <c r="AE31" s="44"/>
      <c r="AF31" s="2"/>
      <c r="AG31" s="2"/>
      <c r="AH31" s="1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2"/>
      <c r="AU31" s="1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2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x14ac:dyDescent="0.2">
      <c r="A32" s="65"/>
      <c r="B32" s="2"/>
      <c r="C32" s="50"/>
      <c r="D32" s="109"/>
      <c r="E32" s="1"/>
      <c r="F32" s="1"/>
      <c r="G32" s="1"/>
      <c r="H32" s="1"/>
      <c r="I32" s="5"/>
      <c r="J32" s="6"/>
      <c r="K32" s="7"/>
      <c r="L32" s="7"/>
      <c r="M32" s="44"/>
      <c r="N32" s="49"/>
      <c r="O32" s="13"/>
      <c r="P32" s="2"/>
      <c r="Q32" s="12"/>
      <c r="R32" s="12"/>
      <c r="S32" s="12"/>
      <c r="T32" s="6"/>
      <c r="U32" s="6"/>
      <c r="V32" s="45"/>
      <c r="W32" s="45"/>
      <c r="X32" s="45"/>
      <c r="Y32" s="9"/>
      <c r="Z32" s="92"/>
      <c r="AA32" s="12"/>
      <c r="AB32" s="44"/>
      <c r="AC32" s="44"/>
      <c r="AD32" s="44"/>
      <c r="AE32" s="44"/>
      <c r="AF32" s="2"/>
      <c r="AG32" s="2"/>
      <c r="AH32" s="1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2"/>
      <c r="AU32" s="4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2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x14ac:dyDescent="0.2">
      <c r="A33" s="65"/>
      <c r="B33" s="2"/>
      <c r="C33" s="1"/>
      <c r="D33" s="109"/>
      <c r="E33" s="1"/>
      <c r="F33" s="1"/>
      <c r="G33" s="1"/>
      <c r="H33" s="1"/>
      <c r="I33" s="5"/>
      <c r="J33" s="6"/>
      <c r="K33" s="7"/>
      <c r="L33" s="7"/>
      <c r="M33" s="44"/>
      <c r="N33" s="49"/>
      <c r="O33" s="13"/>
      <c r="P33" s="2"/>
      <c r="Q33" s="12"/>
      <c r="R33" s="12"/>
      <c r="S33" s="12"/>
      <c r="T33" s="6"/>
      <c r="U33" s="6"/>
      <c r="V33" s="45"/>
      <c r="W33" s="45"/>
      <c r="X33" s="45"/>
      <c r="Y33" s="9"/>
      <c r="Z33" s="92"/>
      <c r="AA33" s="12"/>
      <c r="AB33" s="44"/>
      <c r="AC33" s="44"/>
      <c r="AD33" s="44"/>
      <c r="AE33" s="44"/>
      <c r="AF33" s="2"/>
      <c r="AG33" s="2"/>
      <c r="AH33" s="1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2"/>
      <c r="AU33" s="4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2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x14ac:dyDescent="0.2">
      <c r="A34" s="65"/>
      <c r="B34" s="2"/>
      <c r="C34" s="50"/>
      <c r="D34" s="109"/>
      <c r="E34" s="1"/>
      <c r="F34" s="1"/>
      <c r="G34" s="1"/>
      <c r="H34" s="1"/>
      <c r="I34" s="5"/>
      <c r="J34" s="6"/>
      <c r="K34" s="7"/>
      <c r="L34" s="7"/>
      <c r="M34" s="44"/>
      <c r="N34" s="49"/>
      <c r="O34" s="13"/>
      <c r="P34" s="2"/>
      <c r="Q34" s="12"/>
      <c r="R34" s="12"/>
      <c r="S34" s="12"/>
      <c r="T34" s="6"/>
      <c r="U34" s="6"/>
      <c r="V34" s="45"/>
      <c r="W34" s="45"/>
      <c r="X34" s="45"/>
      <c r="Y34" s="9"/>
      <c r="Z34" s="92"/>
      <c r="AA34" s="12"/>
      <c r="AB34" s="44"/>
      <c r="AC34" s="44"/>
      <c r="AD34" s="44"/>
      <c r="AE34" s="44"/>
      <c r="AF34" s="2"/>
      <c r="AG34" s="2"/>
      <c r="AH34" s="1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2"/>
      <c r="AU34" s="4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2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x14ac:dyDescent="0.2">
      <c r="A35" s="65"/>
      <c r="B35" s="2"/>
      <c r="C35" s="1"/>
      <c r="D35" s="109"/>
      <c r="E35" s="1"/>
      <c r="F35" s="1"/>
      <c r="G35" s="1"/>
      <c r="H35" s="1"/>
      <c r="I35" s="5"/>
      <c r="J35" s="6"/>
      <c r="K35" s="7"/>
      <c r="L35" s="7"/>
      <c r="M35" s="44"/>
      <c r="N35" s="49"/>
      <c r="O35" s="13"/>
      <c r="P35" s="2"/>
      <c r="Q35" s="12"/>
      <c r="R35" s="12"/>
      <c r="S35" s="12"/>
      <c r="T35" s="6"/>
      <c r="U35" s="6"/>
      <c r="V35" s="45"/>
      <c r="W35" s="45"/>
      <c r="X35" s="45"/>
      <c r="Y35" s="9"/>
      <c r="Z35" s="92"/>
      <c r="AA35" s="12"/>
      <c r="AB35" s="44"/>
      <c r="AC35" s="44"/>
      <c r="AD35" s="44"/>
      <c r="AE35" s="44"/>
      <c r="AF35" s="2"/>
      <c r="AG35" s="2"/>
      <c r="AH35" s="1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2"/>
      <c r="AU35" s="4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2"/>
      <c r="BH35" s="13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x14ac:dyDescent="0.2">
      <c r="A36" s="94"/>
      <c r="B36" s="95"/>
      <c r="C36" s="90"/>
      <c r="D36" s="109"/>
      <c r="E36" s="90"/>
      <c r="F36" s="90"/>
      <c r="G36" s="90"/>
      <c r="H36" s="90"/>
      <c r="I36" s="96"/>
      <c r="J36" s="97"/>
      <c r="K36" s="98"/>
      <c r="L36" s="98"/>
      <c r="M36" s="99"/>
      <c r="N36" s="101"/>
      <c r="O36" s="102"/>
      <c r="P36" s="95"/>
      <c r="Q36" s="103"/>
      <c r="R36" s="103"/>
      <c r="S36" s="103"/>
      <c r="T36" s="97"/>
      <c r="U36" s="97"/>
      <c r="V36" s="104"/>
      <c r="W36" s="104"/>
      <c r="X36" s="104"/>
      <c r="Y36" s="100"/>
      <c r="Z36" s="92"/>
      <c r="AA36" s="103"/>
      <c r="AB36" s="44"/>
      <c r="AC36" s="44"/>
      <c r="AD36" s="44"/>
      <c r="AE36" s="44"/>
      <c r="AF36" s="2"/>
      <c r="AG36" s="2"/>
      <c r="AH36" s="1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2"/>
      <c r="AU36" s="4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2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x14ac:dyDescent="0.2">
      <c r="A37" s="65"/>
      <c r="B37" s="2"/>
      <c r="C37" s="3"/>
      <c r="D37" s="109"/>
      <c r="E37" s="1"/>
      <c r="F37" s="1"/>
      <c r="G37" s="1"/>
      <c r="H37" s="1"/>
      <c r="I37" s="5"/>
      <c r="J37" s="6"/>
      <c r="K37" s="7"/>
      <c r="L37" s="7"/>
      <c r="M37" s="44"/>
      <c r="N37" s="49"/>
      <c r="O37" s="13"/>
      <c r="P37" s="2"/>
      <c r="Q37" s="12"/>
      <c r="R37" s="12"/>
      <c r="S37" s="12"/>
      <c r="T37" s="6"/>
      <c r="U37" s="6"/>
      <c r="V37" s="45"/>
      <c r="W37" s="45"/>
      <c r="X37" s="45"/>
      <c r="Y37" s="9"/>
      <c r="Z37" s="92"/>
      <c r="AA37" s="12"/>
      <c r="AB37" s="44"/>
      <c r="AC37" s="44"/>
      <c r="AD37" s="44"/>
      <c r="AE37" s="44"/>
      <c r="AF37" s="2"/>
      <c r="AG37" s="2"/>
      <c r="AH37" s="1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2"/>
      <c r="AU37" s="4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x14ac:dyDescent="0.2">
      <c r="A38" s="65"/>
      <c r="B38" s="2"/>
      <c r="C38" s="1"/>
      <c r="D38" s="109"/>
      <c r="E38" s="1"/>
      <c r="F38" s="1"/>
      <c r="G38" s="1"/>
      <c r="H38" s="1"/>
      <c r="I38" s="5"/>
      <c r="J38" s="6"/>
      <c r="K38" s="7"/>
      <c r="L38" s="7"/>
      <c r="M38" s="44"/>
      <c r="N38" s="49"/>
      <c r="O38" s="13"/>
      <c r="P38" s="2"/>
      <c r="Q38" s="12"/>
      <c r="R38" s="12"/>
      <c r="S38" s="12"/>
      <c r="T38" s="6"/>
      <c r="U38" s="6"/>
      <c r="V38" s="45"/>
      <c r="W38" s="45"/>
      <c r="X38" s="45"/>
      <c r="Y38" s="9"/>
      <c r="Z38" s="92"/>
      <c r="AA38" s="12"/>
      <c r="AB38" s="44"/>
      <c r="AC38" s="44"/>
      <c r="AD38" s="44"/>
      <c r="AE38" s="44"/>
      <c r="AF38" s="2"/>
      <c r="AG38" s="2"/>
      <c r="AH38" s="1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2"/>
      <c r="AU38" s="4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2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x14ac:dyDescent="0.2">
      <c r="A39" s="65"/>
      <c r="B39" s="2"/>
      <c r="C39" s="1"/>
      <c r="D39" s="109"/>
      <c r="E39" s="1"/>
      <c r="F39" s="1"/>
      <c r="G39" s="1"/>
      <c r="H39" s="1"/>
      <c r="I39" s="5"/>
      <c r="J39" s="6"/>
      <c r="K39" s="7"/>
      <c r="L39" s="7"/>
      <c r="M39" s="44"/>
      <c r="N39" s="49"/>
      <c r="O39" s="13"/>
      <c r="P39" s="2"/>
      <c r="Q39" s="12"/>
      <c r="R39" s="12"/>
      <c r="S39" s="12"/>
      <c r="T39" s="6"/>
      <c r="U39" s="6"/>
      <c r="V39" s="45"/>
      <c r="W39" s="45"/>
      <c r="X39" s="45"/>
      <c r="Y39" s="9"/>
      <c r="Z39" s="92"/>
      <c r="AA39" s="12"/>
      <c r="AB39" s="44"/>
      <c r="AC39" s="44"/>
      <c r="AD39" s="44"/>
      <c r="AE39" s="44"/>
      <c r="AF39" s="2"/>
      <c r="AG39" s="2"/>
      <c r="AH39" s="1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2"/>
      <c r="AU39" s="4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x14ac:dyDescent="0.2">
      <c r="A40" s="65"/>
      <c r="B40" s="2"/>
      <c r="C40" s="1"/>
      <c r="D40" s="109"/>
      <c r="E40" s="1"/>
      <c r="F40" s="1"/>
      <c r="G40" s="1"/>
      <c r="H40" s="1"/>
      <c r="I40" s="5"/>
      <c r="J40" s="6"/>
      <c r="K40" s="7"/>
      <c r="L40" s="7"/>
      <c r="M40" s="44"/>
      <c r="N40" s="49"/>
      <c r="O40" s="13"/>
      <c r="P40" s="2"/>
      <c r="Q40" s="12"/>
      <c r="R40" s="12"/>
      <c r="S40" s="12"/>
      <c r="T40" s="6"/>
      <c r="U40" s="6"/>
      <c r="V40" s="45"/>
      <c r="W40" s="45"/>
      <c r="X40" s="45"/>
      <c r="Y40" s="9"/>
      <c r="Z40" s="92"/>
      <c r="AA40" s="12"/>
      <c r="AB40" s="44"/>
      <c r="AC40" s="44"/>
      <c r="AD40" s="44"/>
      <c r="AE40" s="44"/>
      <c r="AF40" s="2"/>
      <c r="AG40" s="2"/>
      <c r="AH40" s="1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2"/>
      <c r="AU40" s="4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2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x14ac:dyDescent="0.2">
      <c r="A41" s="94"/>
      <c r="B41" s="95"/>
      <c r="C41" s="90"/>
      <c r="D41" s="109"/>
      <c r="E41" s="90"/>
      <c r="F41" s="90"/>
      <c r="G41" s="90"/>
      <c r="H41" s="90"/>
      <c r="I41" s="96"/>
      <c r="J41" s="97"/>
      <c r="K41" s="98"/>
      <c r="L41" s="98"/>
      <c r="M41" s="99"/>
      <c r="N41" s="101"/>
      <c r="O41" s="102"/>
      <c r="P41" s="95"/>
      <c r="Q41" s="103"/>
      <c r="R41" s="103"/>
      <c r="S41" s="103"/>
      <c r="T41" s="97"/>
      <c r="U41" s="97"/>
      <c r="V41" s="104"/>
      <c r="W41" s="104"/>
      <c r="X41" s="104"/>
      <c r="Y41" s="100"/>
      <c r="Z41" s="92"/>
      <c r="AA41" s="103"/>
      <c r="AB41" s="44"/>
      <c r="AC41" s="44"/>
      <c r="AD41" s="44"/>
      <c r="AE41" s="44"/>
      <c r="AF41" s="2"/>
      <c r="AG41" s="2"/>
      <c r="AH41" s="1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2"/>
      <c r="AU41" s="4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2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x14ac:dyDescent="0.2">
      <c r="A42" s="65"/>
      <c r="B42" s="2"/>
      <c r="C42" s="50"/>
      <c r="D42" s="109"/>
      <c r="E42" s="1"/>
      <c r="F42" s="1"/>
      <c r="G42" s="1"/>
      <c r="H42" s="1"/>
      <c r="I42" s="5"/>
      <c r="J42" s="6"/>
      <c r="K42" s="7"/>
      <c r="L42" s="7"/>
      <c r="M42" s="44"/>
      <c r="N42" s="49"/>
      <c r="O42" s="13"/>
      <c r="P42" s="2"/>
      <c r="Q42" s="12"/>
      <c r="R42" s="12"/>
      <c r="S42" s="12"/>
      <c r="T42" s="6"/>
      <c r="U42" s="6"/>
      <c r="V42" s="45"/>
      <c r="W42" s="45"/>
      <c r="X42" s="45"/>
      <c r="Y42" s="9"/>
      <c r="Z42" s="92"/>
      <c r="AA42" s="12"/>
      <c r="AB42" s="44"/>
      <c r="AC42" s="44"/>
      <c r="AD42" s="44"/>
      <c r="AE42" s="44"/>
      <c r="AF42" s="2"/>
      <c r="AG42" s="2"/>
      <c r="AH42" s="1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2"/>
      <c r="AU42" s="1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2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x14ac:dyDescent="0.2">
      <c r="A43" s="65"/>
      <c r="B43" s="2"/>
      <c r="C43" s="1"/>
      <c r="D43" s="109"/>
      <c r="E43" s="1"/>
      <c r="F43" s="1"/>
      <c r="G43" s="1"/>
      <c r="H43" s="1"/>
      <c r="I43" s="5"/>
      <c r="J43" s="6"/>
      <c r="K43" s="7"/>
      <c r="L43" s="7"/>
      <c r="M43" s="44"/>
      <c r="N43" s="49"/>
      <c r="O43" s="13"/>
      <c r="P43" s="2"/>
      <c r="Q43" s="12"/>
      <c r="R43" s="12"/>
      <c r="S43" s="12"/>
      <c r="T43" s="6"/>
      <c r="U43" s="6"/>
      <c r="V43" s="45"/>
      <c r="W43" s="45"/>
      <c r="X43" s="45"/>
      <c r="Y43" s="9"/>
      <c r="Z43" s="92"/>
      <c r="AA43" s="12"/>
      <c r="AB43" s="44"/>
      <c r="AC43" s="44"/>
      <c r="AD43" s="44"/>
      <c r="AE43" s="44"/>
      <c r="AF43" s="2"/>
      <c r="AG43" s="2"/>
      <c r="AH43" s="1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2"/>
      <c r="AU43" s="4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2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x14ac:dyDescent="0.2">
      <c r="A44" s="65"/>
      <c r="B44" s="2"/>
      <c r="C44" s="50"/>
      <c r="D44" s="109"/>
      <c r="E44" s="1"/>
      <c r="F44" s="1"/>
      <c r="G44" s="1"/>
      <c r="H44" s="1"/>
      <c r="I44" s="5"/>
      <c r="J44" s="6"/>
      <c r="K44" s="7"/>
      <c r="L44" s="7"/>
      <c r="M44" s="44"/>
      <c r="N44" s="49"/>
      <c r="O44" s="13"/>
      <c r="P44" s="2"/>
      <c r="Q44" s="12"/>
      <c r="R44" s="12"/>
      <c r="S44" s="12"/>
      <c r="T44" s="6"/>
      <c r="U44" s="6"/>
      <c r="V44" s="45"/>
      <c r="W44" s="45"/>
      <c r="X44" s="45"/>
      <c r="Y44" s="9"/>
      <c r="Z44" s="92"/>
      <c r="AA44" s="12"/>
      <c r="AB44" s="44"/>
      <c r="AC44" s="44"/>
      <c r="AD44" s="44"/>
      <c r="AE44" s="44"/>
      <c r="AF44" s="2"/>
      <c r="AG44" s="2"/>
      <c r="AH44" s="1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2"/>
      <c r="AU44" s="1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2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x14ac:dyDescent="0.2">
      <c r="A45" s="65"/>
      <c r="B45" s="2"/>
      <c r="C45" s="1"/>
      <c r="D45" s="109"/>
      <c r="E45" s="1"/>
      <c r="F45" s="1"/>
      <c r="G45" s="1"/>
      <c r="H45" s="1"/>
      <c r="I45" s="5"/>
      <c r="J45" s="6"/>
      <c r="K45" s="7"/>
      <c r="L45" s="7"/>
      <c r="M45" s="44"/>
      <c r="N45" s="49"/>
      <c r="O45" s="13"/>
      <c r="P45" s="2"/>
      <c r="Q45" s="12"/>
      <c r="R45" s="12"/>
      <c r="S45" s="12"/>
      <c r="T45" s="6"/>
      <c r="U45" s="6"/>
      <c r="V45" s="45"/>
      <c r="W45" s="45"/>
      <c r="X45" s="45"/>
      <c r="Y45" s="9"/>
      <c r="Z45" s="92"/>
      <c r="AA45" s="12"/>
      <c r="AB45" s="44"/>
      <c r="AC45" s="44"/>
      <c r="AD45" s="44"/>
      <c r="AE45" s="44"/>
      <c r="AF45" s="2"/>
      <c r="AG45" s="2"/>
      <c r="AH45" s="1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2"/>
      <c r="AU45" s="1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2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x14ac:dyDescent="0.2">
      <c r="A46" s="94"/>
      <c r="B46" s="95"/>
      <c r="C46" s="90"/>
      <c r="D46" s="109"/>
      <c r="E46" s="90"/>
      <c r="F46" s="90"/>
      <c r="G46" s="90"/>
      <c r="H46" s="90"/>
      <c r="I46" s="96"/>
      <c r="J46" s="97"/>
      <c r="K46" s="98"/>
      <c r="L46" s="98"/>
      <c r="M46" s="99"/>
      <c r="N46" s="101"/>
      <c r="O46" s="102"/>
      <c r="P46" s="95"/>
      <c r="Q46" s="103"/>
      <c r="R46" s="103"/>
      <c r="S46" s="103"/>
      <c r="T46" s="97"/>
      <c r="U46" s="97"/>
      <c r="V46" s="104"/>
      <c r="W46" s="104"/>
      <c r="X46" s="104"/>
      <c r="Y46" s="100"/>
      <c r="Z46" s="92"/>
      <c r="AA46" s="103"/>
      <c r="AB46" s="44"/>
      <c r="AC46" s="44"/>
      <c r="AD46" s="44"/>
      <c r="AE46" s="44"/>
      <c r="AF46" s="2"/>
      <c r="AG46" s="2"/>
      <c r="AH46" s="1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2"/>
      <c r="AU46" s="1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2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x14ac:dyDescent="0.2">
      <c r="A47" s="65"/>
      <c r="B47" s="2"/>
      <c r="C47" s="1"/>
      <c r="D47" s="109"/>
      <c r="E47" s="1"/>
      <c r="F47" s="1"/>
      <c r="G47" s="1"/>
      <c r="H47" s="1"/>
      <c r="I47" s="5"/>
      <c r="J47" s="6"/>
      <c r="K47" s="7"/>
      <c r="L47" s="7"/>
      <c r="M47" s="44"/>
      <c r="N47" s="49"/>
      <c r="O47" s="13"/>
      <c r="P47" s="2"/>
      <c r="Q47" s="12"/>
      <c r="R47" s="12"/>
      <c r="S47" s="12"/>
      <c r="T47" s="6"/>
      <c r="U47" s="6"/>
      <c r="V47" s="45"/>
      <c r="W47" s="45"/>
      <c r="X47" s="45"/>
      <c r="Y47" s="9"/>
      <c r="Z47" s="92"/>
      <c r="AA47" s="12"/>
      <c r="AB47" s="44"/>
      <c r="AC47" s="44"/>
      <c r="AD47" s="44"/>
      <c r="AE47" s="44"/>
      <c r="AF47" s="2"/>
      <c r="AG47" s="2"/>
      <c r="AH47" s="1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2"/>
      <c r="AU47" s="1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2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x14ac:dyDescent="0.2">
      <c r="A48" s="65"/>
      <c r="B48" s="2"/>
      <c r="C48" s="50"/>
      <c r="D48" s="109"/>
      <c r="E48" s="1"/>
      <c r="F48" s="1"/>
      <c r="G48" s="1"/>
      <c r="H48" s="1"/>
      <c r="I48" s="5"/>
      <c r="J48" s="6"/>
      <c r="K48" s="7"/>
      <c r="L48" s="7"/>
      <c r="M48" s="44"/>
      <c r="N48" s="49"/>
      <c r="O48" s="13"/>
      <c r="P48" s="2"/>
      <c r="Q48" s="12"/>
      <c r="R48" s="12"/>
      <c r="S48" s="12"/>
      <c r="T48" s="6"/>
      <c r="U48" s="6"/>
      <c r="V48" s="45"/>
      <c r="W48" s="45"/>
      <c r="X48" s="45"/>
      <c r="Y48" s="9"/>
      <c r="Z48" s="92"/>
      <c r="AA48" s="12"/>
      <c r="AB48" s="44"/>
      <c r="AC48" s="44"/>
      <c r="AD48" s="44"/>
      <c r="AE48" s="44"/>
      <c r="AF48" s="2"/>
      <c r="AG48" s="2"/>
      <c r="AH48" s="1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2"/>
      <c r="AU48" s="1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2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x14ac:dyDescent="0.2">
      <c r="A49" s="65"/>
      <c r="B49" s="2"/>
      <c r="C49" s="1"/>
      <c r="D49" s="109"/>
      <c r="E49" s="1"/>
      <c r="F49" s="1"/>
      <c r="G49" s="1"/>
      <c r="H49" s="1"/>
      <c r="I49" s="5"/>
      <c r="J49" s="6"/>
      <c r="K49" s="7"/>
      <c r="L49" s="7"/>
      <c r="M49" s="44"/>
      <c r="N49" s="49"/>
      <c r="O49" s="13"/>
      <c r="P49" s="2"/>
      <c r="Q49" s="12"/>
      <c r="R49" s="12"/>
      <c r="S49" s="12"/>
      <c r="T49" s="6"/>
      <c r="U49" s="6"/>
      <c r="V49" s="45"/>
      <c r="W49" s="45"/>
      <c r="X49" s="45"/>
      <c r="Y49" s="9"/>
      <c r="Z49" s="92"/>
      <c r="AA49" s="12"/>
      <c r="AB49" s="44"/>
      <c r="AC49" s="44"/>
      <c r="AD49" s="44"/>
      <c r="AE49" s="44"/>
      <c r="AF49" s="2"/>
      <c r="AG49" s="2"/>
      <c r="AH49" s="1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2"/>
      <c r="AU49" s="1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2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x14ac:dyDescent="0.2">
      <c r="A50" s="65"/>
      <c r="B50" s="2"/>
      <c r="C50" s="1"/>
      <c r="D50" s="109"/>
      <c r="E50" s="1"/>
      <c r="F50" s="1"/>
      <c r="G50" s="1"/>
      <c r="H50" s="1"/>
      <c r="I50" s="5"/>
      <c r="J50" s="6"/>
      <c r="K50" s="7"/>
      <c r="L50" s="7"/>
      <c r="M50" s="44"/>
      <c r="N50" s="49"/>
      <c r="O50" s="13"/>
      <c r="P50" s="2"/>
      <c r="Q50" s="12"/>
      <c r="R50" s="12"/>
      <c r="S50" s="12"/>
      <c r="T50" s="6"/>
      <c r="U50" s="6"/>
      <c r="V50" s="45"/>
      <c r="W50" s="45"/>
      <c r="X50" s="45"/>
      <c r="Y50" s="9"/>
      <c r="Z50" s="92"/>
      <c r="AA50" s="12"/>
      <c r="AB50" s="44"/>
      <c r="AC50" s="44"/>
      <c r="AD50" s="44"/>
      <c r="AE50" s="44"/>
      <c r="AF50" s="2"/>
      <c r="AG50" s="2"/>
      <c r="AH50" s="1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2"/>
      <c r="AU50" s="1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2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x14ac:dyDescent="0.2">
      <c r="A51" s="94"/>
      <c r="B51" s="95"/>
      <c r="C51" s="90"/>
      <c r="D51" s="109"/>
      <c r="E51" s="90"/>
      <c r="F51" s="90"/>
      <c r="G51" s="90"/>
      <c r="H51" s="90"/>
      <c r="I51" s="96"/>
      <c r="J51" s="97"/>
      <c r="K51" s="98"/>
      <c r="L51" s="98"/>
      <c r="M51" s="99"/>
      <c r="N51" s="101"/>
      <c r="O51" s="102"/>
      <c r="P51" s="95"/>
      <c r="Q51" s="103"/>
      <c r="R51" s="103"/>
      <c r="S51" s="103"/>
      <c r="T51" s="97"/>
      <c r="U51" s="97"/>
      <c r="V51" s="104"/>
      <c r="W51" s="104"/>
      <c r="X51" s="104"/>
      <c r="Y51" s="100"/>
      <c r="Z51" s="92"/>
      <c r="AA51" s="103"/>
      <c r="AB51" s="44"/>
      <c r="AC51" s="44"/>
      <c r="AD51" s="44"/>
      <c r="AE51" s="44"/>
      <c r="AF51" s="2"/>
      <c r="AG51" s="2"/>
      <c r="AH51" s="1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2"/>
      <c r="AU51" s="1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2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x14ac:dyDescent="0.2">
      <c r="A52" s="65"/>
      <c r="B52" s="2"/>
      <c r="C52" s="50"/>
      <c r="D52" s="109"/>
      <c r="E52" s="1"/>
      <c r="F52" s="1"/>
      <c r="G52" s="1"/>
      <c r="H52" s="1"/>
      <c r="I52" s="5"/>
      <c r="J52" s="6"/>
      <c r="K52" s="7"/>
      <c r="L52" s="7"/>
      <c r="M52" s="44"/>
      <c r="N52" s="49"/>
      <c r="O52" s="13"/>
      <c r="P52" s="2"/>
      <c r="Q52" s="12"/>
      <c r="R52" s="12"/>
      <c r="S52" s="12"/>
      <c r="T52" s="6"/>
      <c r="U52" s="6"/>
      <c r="V52" s="45"/>
      <c r="W52" s="45"/>
      <c r="X52" s="45"/>
      <c r="Y52" s="9"/>
      <c r="Z52" s="92"/>
      <c r="AA52" s="12"/>
      <c r="AB52" s="44"/>
      <c r="AC52" s="44"/>
      <c r="AD52" s="44"/>
      <c r="AE52" s="44"/>
      <c r="AF52" s="2"/>
      <c r="AG52" s="2"/>
      <c r="AH52" s="1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2"/>
      <c r="AU52" s="1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2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x14ac:dyDescent="0.2">
      <c r="A53" s="65"/>
      <c r="B53" s="2"/>
      <c r="C53" s="1"/>
      <c r="D53" s="109"/>
      <c r="E53" s="1"/>
      <c r="F53" s="1"/>
      <c r="G53" s="1"/>
      <c r="H53" s="1"/>
      <c r="I53" s="5"/>
      <c r="J53" s="6"/>
      <c r="K53" s="7"/>
      <c r="L53" s="7"/>
      <c r="M53" s="44"/>
      <c r="N53" s="49"/>
      <c r="O53" s="13"/>
      <c r="P53" s="2"/>
      <c r="Q53" s="12"/>
      <c r="R53" s="12"/>
      <c r="S53" s="12"/>
      <c r="T53" s="6"/>
      <c r="U53" s="6"/>
      <c r="V53" s="45"/>
      <c r="W53" s="45"/>
      <c r="X53" s="45"/>
      <c r="Y53" s="9"/>
      <c r="Z53" s="92"/>
      <c r="AA53" s="12"/>
      <c r="AB53" s="44"/>
      <c r="AC53" s="44"/>
      <c r="AD53" s="44"/>
      <c r="AE53" s="44"/>
      <c r="AF53" s="2"/>
      <c r="AG53" s="2"/>
      <c r="AH53" s="1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2"/>
      <c r="AU53" s="1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2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x14ac:dyDescent="0.2">
      <c r="A54" s="65"/>
      <c r="B54" s="2"/>
      <c r="C54" s="50"/>
      <c r="D54" s="109"/>
      <c r="E54" s="1"/>
      <c r="F54" s="1"/>
      <c r="G54" s="1"/>
      <c r="H54" s="1"/>
      <c r="I54" s="5"/>
      <c r="J54" s="6"/>
      <c r="K54" s="7"/>
      <c r="L54" s="7"/>
      <c r="M54" s="44"/>
      <c r="N54" s="49"/>
      <c r="O54" s="13"/>
      <c r="P54" s="2"/>
      <c r="Q54" s="12"/>
      <c r="R54" s="12"/>
      <c r="S54" s="12"/>
      <c r="T54" s="6"/>
      <c r="U54" s="6"/>
      <c r="V54" s="45"/>
      <c r="W54" s="45"/>
      <c r="X54" s="45"/>
      <c r="Y54" s="9"/>
      <c r="Z54" s="92"/>
      <c r="AA54" s="12"/>
      <c r="AB54" s="44"/>
      <c r="AC54" s="44"/>
      <c r="AD54" s="44"/>
      <c r="AE54" s="44"/>
      <c r="AF54" s="2"/>
      <c r="AG54" s="2"/>
      <c r="AH54" s="1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2"/>
      <c r="AU54" s="1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2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x14ac:dyDescent="0.2">
      <c r="A55" s="65"/>
      <c r="B55" s="2"/>
      <c r="C55" s="1"/>
      <c r="D55" s="109"/>
      <c r="E55" s="1"/>
      <c r="F55" s="1"/>
      <c r="G55" s="1"/>
      <c r="H55" s="1"/>
      <c r="I55" s="5"/>
      <c r="J55" s="6"/>
      <c r="K55" s="7"/>
      <c r="L55" s="7"/>
      <c r="M55" s="44"/>
      <c r="N55" s="49"/>
      <c r="O55" s="13"/>
      <c r="P55" s="2"/>
      <c r="Q55" s="12"/>
      <c r="R55" s="12"/>
      <c r="S55" s="12"/>
      <c r="T55" s="6"/>
      <c r="U55" s="6"/>
      <c r="V55" s="45"/>
      <c r="W55" s="45"/>
      <c r="X55" s="45"/>
      <c r="Y55" s="9"/>
      <c r="Z55" s="92"/>
      <c r="AA55" s="12"/>
      <c r="AB55" s="44"/>
      <c r="AC55" s="44"/>
      <c r="AD55" s="44"/>
      <c r="AE55" s="44"/>
      <c r="AF55" s="2"/>
      <c r="AG55" s="2"/>
      <c r="AH55" s="1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2"/>
      <c r="AU55" s="4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2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x14ac:dyDescent="0.2">
      <c r="A56" s="94"/>
      <c r="B56" s="95"/>
      <c r="C56" s="90"/>
      <c r="D56" s="109"/>
      <c r="E56" s="90"/>
      <c r="F56" s="90"/>
      <c r="G56" s="90"/>
      <c r="H56" s="90"/>
      <c r="I56" s="96"/>
      <c r="J56" s="97"/>
      <c r="K56" s="98"/>
      <c r="L56" s="98"/>
      <c r="M56" s="99"/>
      <c r="N56" s="101"/>
      <c r="O56" s="102"/>
      <c r="P56" s="95"/>
      <c r="Q56" s="103"/>
      <c r="R56" s="103"/>
      <c r="S56" s="103"/>
      <c r="T56" s="97"/>
      <c r="U56" s="97"/>
      <c r="V56" s="104"/>
      <c r="W56" s="104"/>
      <c r="X56" s="104"/>
      <c r="Y56" s="100"/>
      <c r="Z56" s="92"/>
      <c r="AA56" s="103"/>
      <c r="AB56" s="44"/>
      <c r="AC56" s="44"/>
      <c r="AD56" s="44"/>
      <c r="AE56" s="44"/>
      <c r="AF56" s="2"/>
      <c r="AG56" s="2"/>
      <c r="AH56" s="1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2"/>
      <c r="AU56" s="4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2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x14ac:dyDescent="0.2">
      <c r="A57" s="65"/>
      <c r="B57" s="2"/>
      <c r="C57" s="3"/>
      <c r="D57" s="109"/>
      <c r="E57" s="1"/>
      <c r="F57" s="1"/>
      <c r="G57" s="1"/>
      <c r="H57" s="1"/>
      <c r="I57" s="5"/>
      <c r="J57" s="6"/>
      <c r="K57" s="7"/>
      <c r="L57" s="7"/>
      <c r="M57" s="44"/>
      <c r="N57" s="49"/>
      <c r="O57" s="13"/>
      <c r="P57" s="2"/>
      <c r="Q57" s="12"/>
      <c r="R57" s="12"/>
      <c r="S57" s="12"/>
      <c r="T57" s="6"/>
      <c r="U57" s="6"/>
      <c r="V57" s="45"/>
      <c r="W57" s="45"/>
      <c r="X57" s="45"/>
      <c r="Y57" s="9"/>
      <c r="Z57" s="92"/>
      <c r="AA57" s="12"/>
      <c r="AB57" s="44"/>
      <c r="AC57" s="44"/>
      <c r="AD57" s="44"/>
      <c r="AE57" s="44"/>
      <c r="AF57" s="2"/>
      <c r="AG57" s="2"/>
      <c r="AH57" s="1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2"/>
      <c r="AU57" s="4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2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x14ac:dyDescent="0.2">
      <c r="A58" s="65"/>
      <c r="B58" s="2"/>
      <c r="C58" s="1"/>
      <c r="D58" s="109"/>
      <c r="E58" s="1"/>
      <c r="F58" s="1"/>
      <c r="G58" s="1"/>
      <c r="H58" s="1"/>
      <c r="I58" s="5"/>
      <c r="J58" s="6"/>
      <c r="K58" s="7"/>
      <c r="L58" s="7"/>
      <c r="M58" s="44"/>
      <c r="N58" s="49"/>
      <c r="O58" s="13"/>
      <c r="P58" s="2"/>
      <c r="Q58" s="12"/>
      <c r="R58" s="12"/>
      <c r="S58" s="12"/>
      <c r="T58" s="6"/>
      <c r="U58" s="6"/>
      <c r="V58" s="45"/>
      <c r="W58" s="45"/>
      <c r="X58" s="45"/>
      <c r="Y58" s="9"/>
      <c r="Z58" s="92"/>
      <c r="AA58" s="12"/>
      <c r="AB58" s="44"/>
      <c r="AC58" s="44"/>
      <c r="AD58" s="44"/>
      <c r="AE58" s="44"/>
      <c r="AF58" s="2"/>
      <c r="AG58" s="2"/>
      <c r="AH58" s="1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2"/>
      <c r="AU58" s="4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2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x14ac:dyDescent="0.2">
      <c r="A59" s="65"/>
      <c r="B59" s="2"/>
      <c r="C59" s="1"/>
      <c r="D59" s="109"/>
      <c r="E59" s="1"/>
      <c r="F59" s="1"/>
      <c r="G59" s="1"/>
      <c r="H59" s="1"/>
      <c r="I59" s="5"/>
      <c r="J59" s="6"/>
      <c r="K59" s="7"/>
      <c r="L59" s="7"/>
      <c r="M59" s="44"/>
      <c r="N59" s="49"/>
      <c r="O59" s="13"/>
      <c r="P59" s="2"/>
      <c r="Q59" s="12"/>
      <c r="R59" s="12"/>
      <c r="S59" s="12"/>
      <c r="T59" s="6"/>
      <c r="U59" s="6"/>
      <c r="V59" s="45"/>
      <c r="W59" s="45"/>
      <c r="X59" s="45"/>
      <c r="Y59" s="9"/>
      <c r="Z59" s="92"/>
      <c r="AA59" s="12"/>
      <c r="AB59" s="44"/>
      <c r="AC59" s="44"/>
      <c r="AD59" s="44"/>
      <c r="AE59" s="44"/>
      <c r="AF59" s="2"/>
      <c r="AG59" s="2"/>
      <c r="AH59" s="1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2"/>
      <c r="AU59" s="4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2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x14ac:dyDescent="0.2">
      <c r="A60" s="65"/>
      <c r="B60" s="2"/>
      <c r="C60" s="1"/>
      <c r="D60" s="109"/>
      <c r="E60" s="1"/>
      <c r="F60" s="1"/>
      <c r="G60" s="1"/>
      <c r="H60" s="1"/>
      <c r="I60" s="5"/>
      <c r="J60" s="6"/>
      <c r="K60" s="7"/>
      <c r="L60" s="7"/>
      <c r="M60" s="44"/>
      <c r="N60" s="49"/>
      <c r="O60" s="13"/>
      <c r="P60" s="2"/>
      <c r="Q60" s="12"/>
      <c r="R60" s="12"/>
      <c r="S60" s="12"/>
      <c r="T60" s="6"/>
      <c r="U60" s="6"/>
      <c r="V60" s="45"/>
      <c r="W60" s="45"/>
      <c r="X60" s="45"/>
      <c r="Y60" s="9"/>
      <c r="Z60" s="92"/>
      <c r="AA60" s="12"/>
      <c r="AB60" s="44"/>
      <c r="AC60" s="44"/>
      <c r="AD60" s="44"/>
      <c r="AE60" s="44"/>
      <c r="AF60" s="2"/>
      <c r="AG60" s="2"/>
      <c r="AH60" s="1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2"/>
      <c r="AU60" s="4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2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x14ac:dyDescent="0.2">
      <c r="A61" s="94"/>
      <c r="B61" s="95"/>
      <c r="C61" s="90"/>
      <c r="D61" s="109"/>
      <c r="E61" s="90"/>
      <c r="F61" s="90"/>
      <c r="G61" s="90"/>
      <c r="H61" s="90"/>
      <c r="I61" s="96"/>
      <c r="J61" s="97"/>
      <c r="K61" s="98"/>
      <c r="L61" s="98"/>
      <c r="M61" s="99"/>
      <c r="N61" s="101"/>
      <c r="O61" s="102"/>
      <c r="P61" s="95"/>
      <c r="Q61" s="103"/>
      <c r="R61" s="103"/>
      <c r="S61" s="103"/>
      <c r="T61" s="97"/>
      <c r="U61" s="97"/>
      <c r="V61" s="104"/>
      <c r="W61" s="104"/>
      <c r="X61" s="104"/>
      <c r="Y61" s="100"/>
      <c r="Z61" s="92"/>
      <c r="AA61" s="103"/>
      <c r="AB61" s="44"/>
      <c r="AC61" s="44"/>
      <c r="AD61" s="44"/>
      <c r="AE61" s="44"/>
      <c r="AF61" s="2"/>
      <c r="AG61" s="2"/>
      <c r="AH61" s="1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2"/>
      <c r="AU61" s="4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2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x14ac:dyDescent="0.2">
      <c r="A62" s="65"/>
      <c r="B62" s="2"/>
      <c r="C62" s="50"/>
      <c r="D62" s="109"/>
      <c r="E62" s="1"/>
      <c r="F62" s="1"/>
      <c r="G62" s="1"/>
      <c r="H62" s="1"/>
      <c r="I62" s="5"/>
      <c r="J62" s="6"/>
      <c r="K62" s="7"/>
      <c r="L62" s="7"/>
      <c r="M62" s="44"/>
      <c r="N62" s="49"/>
      <c r="O62" s="13"/>
      <c r="P62" s="2"/>
      <c r="Q62" s="12"/>
      <c r="R62" s="12"/>
      <c r="S62" s="12"/>
      <c r="T62" s="6"/>
      <c r="U62" s="6"/>
      <c r="V62" s="45"/>
      <c r="W62" s="45"/>
      <c r="X62" s="45"/>
      <c r="Y62" s="9"/>
      <c r="Z62" s="92"/>
      <c r="AA62" s="12"/>
      <c r="AB62" s="44"/>
      <c r="AC62" s="44"/>
      <c r="AD62" s="44"/>
      <c r="AE62" s="44"/>
      <c r="AF62" s="2"/>
      <c r="AG62" s="2"/>
      <c r="AH62" s="1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2"/>
      <c r="AU62" s="4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2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x14ac:dyDescent="0.2">
      <c r="A63" s="65"/>
      <c r="B63" s="2"/>
      <c r="C63" s="1"/>
      <c r="D63" s="109"/>
      <c r="E63" s="1"/>
      <c r="F63" s="1"/>
      <c r="G63" s="1"/>
      <c r="H63" s="1"/>
      <c r="I63" s="5"/>
      <c r="J63" s="6"/>
      <c r="K63" s="7"/>
      <c r="L63" s="7"/>
      <c r="M63" s="44"/>
      <c r="N63" s="49"/>
      <c r="O63" s="13"/>
      <c r="P63" s="2"/>
      <c r="Q63" s="12"/>
      <c r="R63" s="12"/>
      <c r="S63" s="12"/>
      <c r="T63" s="6"/>
      <c r="U63" s="6"/>
      <c r="V63" s="45"/>
      <c r="W63" s="45"/>
      <c r="X63" s="45"/>
      <c r="Y63" s="9"/>
      <c r="Z63" s="92"/>
      <c r="AA63" s="12"/>
      <c r="AB63" s="44"/>
      <c r="AC63" s="44"/>
      <c r="AD63" s="44"/>
      <c r="AE63" s="44"/>
      <c r="AF63" s="2"/>
      <c r="AG63" s="2"/>
      <c r="AH63" s="1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2"/>
      <c r="AU63" s="4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2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x14ac:dyDescent="0.2">
      <c r="A64" s="65"/>
      <c r="B64" s="2"/>
      <c r="C64" s="50"/>
      <c r="D64" s="109"/>
      <c r="E64" s="1"/>
      <c r="F64" s="1"/>
      <c r="G64" s="1"/>
      <c r="H64" s="1"/>
      <c r="I64" s="5"/>
      <c r="J64" s="6"/>
      <c r="K64" s="7"/>
      <c r="L64" s="7"/>
      <c r="M64" s="44"/>
      <c r="N64" s="49"/>
      <c r="O64" s="13"/>
      <c r="P64" s="2"/>
      <c r="Q64" s="12"/>
      <c r="R64" s="12"/>
      <c r="S64" s="12"/>
      <c r="T64" s="6"/>
      <c r="U64" s="6"/>
      <c r="V64" s="45"/>
      <c r="W64" s="45"/>
      <c r="X64" s="45"/>
      <c r="Y64" s="9"/>
      <c r="Z64" s="92"/>
      <c r="AA64" s="12"/>
      <c r="AB64" s="44"/>
      <c r="AC64" s="44"/>
      <c r="AD64" s="44"/>
      <c r="AE64" s="44"/>
      <c r="AF64" s="2"/>
      <c r="AG64" s="2"/>
      <c r="AH64" s="1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2"/>
      <c r="AU64" s="4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2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x14ac:dyDescent="0.2">
      <c r="A65" s="65"/>
      <c r="B65" s="2"/>
      <c r="C65" s="1"/>
      <c r="D65" s="109"/>
      <c r="E65" s="1"/>
      <c r="F65" s="1"/>
      <c r="G65" s="1"/>
      <c r="H65" s="1"/>
      <c r="I65" s="5"/>
      <c r="J65" s="6"/>
      <c r="K65" s="7"/>
      <c r="L65" s="7"/>
      <c r="M65" s="44"/>
      <c r="N65" s="49"/>
      <c r="O65" s="13"/>
      <c r="P65" s="2"/>
      <c r="Q65" s="12"/>
      <c r="R65" s="12"/>
      <c r="S65" s="12"/>
      <c r="T65" s="6"/>
      <c r="U65" s="6"/>
      <c r="V65" s="45"/>
      <c r="W65" s="45"/>
      <c r="X65" s="45"/>
      <c r="Y65" s="9"/>
      <c r="Z65" s="92"/>
      <c r="AA65" s="12"/>
      <c r="AB65" s="44"/>
      <c r="AC65" s="44"/>
      <c r="AD65" s="44"/>
      <c r="AE65" s="44"/>
      <c r="AF65" s="2"/>
      <c r="AG65" s="2"/>
      <c r="AH65" s="1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2"/>
      <c r="AU65" s="4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2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x14ac:dyDescent="0.2">
      <c r="A66" s="94"/>
      <c r="B66" s="95"/>
      <c r="C66" s="90"/>
      <c r="D66" s="109"/>
      <c r="E66" s="90"/>
      <c r="F66" s="90"/>
      <c r="G66" s="90"/>
      <c r="H66" s="90"/>
      <c r="I66" s="96"/>
      <c r="J66" s="97"/>
      <c r="K66" s="98"/>
      <c r="L66" s="98"/>
      <c r="M66" s="99"/>
      <c r="N66" s="101"/>
      <c r="O66" s="102"/>
      <c r="P66" s="95"/>
      <c r="Q66" s="103"/>
      <c r="R66" s="103"/>
      <c r="S66" s="103"/>
      <c r="T66" s="97"/>
      <c r="U66" s="97"/>
      <c r="V66" s="104"/>
      <c r="W66" s="104"/>
      <c r="X66" s="104"/>
      <c r="Y66" s="100"/>
      <c r="Z66" s="92"/>
      <c r="AA66" s="103"/>
      <c r="AB66" s="44"/>
      <c r="AC66" s="44"/>
      <c r="AD66" s="44"/>
      <c r="AE66" s="44"/>
      <c r="AF66" s="2"/>
      <c r="AG66" s="2"/>
      <c r="AH66" s="1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2"/>
      <c r="AU66" s="4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2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x14ac:dyDescent="0.2">
      <c r="A67" s="65"/>
      <c r="B67" s="2"/>
      <c r="C67" s="1"/>
      <c r="D67" s="109"/>
      <c r="E67" s="1"/>
      <c r="F67" s="1"/>
      <c r="G67" s="1"/>
      <c r="H67" s="1"/>
      <c r="I67" s="5"/>
      <c r="J67" s="6"/>
      <c r="K67" s="7"/>
      <c r="L67" s="7"/>
      <c r="M67" s="44"/>
      <c r="N67" s="49"/>
      <c r="O67" s="13"/>
      <c r="P67" s="2"/>
      <c r="Q67" s="12"/>
      <c r="R67" s="12"/>
      <c r="S67" s="12"/>
      <c r="T67" s="6"/>
      <c r="U67" s="6"/>
      <c r="V67" s="45"/>
      <c r="W67" s="45"/>
      <c r="X67" s="45"/>
      <c r="Y67" s="9"/>
      <c r="Z67" s="92"/>
      <c r="AA67" s="12"/>
      <c r="AB67" s="44"/>
      <c r="AC67" s="44"/>
      <c r="AD67" s="44"/>
      <c r="AE67" s="44"/>
      <c r="AF67" s="2"/>
      <c r="AG67" s="2"/>
      <c r="AH67" s="1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2"/>
      <c r="AU67" s="4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2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x14ac:dyDescent="0.2">
      <c r="A68" s="65"/>
      <c r="B68" s="2"/>
      <c r="C68" s="1"/>
      <c r="D68" s="109"/>
      <c r="E68" s="1"/>
      <c r="F68" s="1"/>
      <c r="G68" s="1"/>
      <c r="H68" s="1"/>
      <c r="I68" s="5"/>
      <c r="J68" s="6"/>
      <c r="K68" s="7"/>
      <c r="L68" s="7"/>
      <c r="M68" s="44"/>
      <c r="N68" s="49"/>
      <c r="O68" s="13"/>
      <c r="P68" s="2"/>
      <c r="Q68" s="12"/>
      <c r="R68" s="12"/>
      <c r="S68" s="12"/>
      <c r="T68" s="6"/>
      <c r="U68" s="6"/>
      <c r="V68" s="45"/>
      <c r="W68" s="45"/>
      <c r="X68" s="45"/>
      <c r="Y68" s="9"/>
      <c r="Z68" s="92"/>
      <c r="AA68" s="12"/>
      <c r="AB68" s="44"/>
      <c r="AC68" s="44"/>
      <c r="AD68" s="44"/>
      <c r="AE68" s="44"/>
      <c r="AF68" s="2"/>
      <c r="AG68" s="2"/>
      <c r="AH68" s="1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2"/>
      <c r="AU68" s="4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2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x14ac:dyDescent="0.2">
      <c r="A69" s="65"/>
      <c r="B69" s="2"/>
      <c r="C69" s="1"/>
      <c r="D69" s="109"/>
      <c r="E69" s="1"/>
      <c r="F69" s="1"/>
      <c r="G69" s="1"/>
      <c r="H69" s="1"/>
      <c r="I69" s="5"/>
      <c r="J69" s="6"/>
      <c r="K69" s="7"/>
      <c r="L69" s="7"/>
      <c r="M69" s="44"/>
      <c r="N69" s="49"/>
      <c r="O69" s="13"/>
      <c r="P69" s="2"/>
      <c r="Q69" s="12"/>
      <c r="R69" s="12"/>
      <c r="S69" s="12"/>
      <c r="T69" s="6"/>
      <c r="U69" s="6"/>
      <c r="V69" s="45"/>
      <c r="W69" s="45"/>
      <c r="X69" s="45"/>
      <c r="Y69" s="9"/>
      <c r="Z69" s="92"/>
      <c r="AA69" s="12"/>
      <c r="AB69" s="44"/>
      <c r="AC69" s="44"/>
      <c r="AD69" s="44"/>
      <c r="AE69" s="44"/>
      <c r="AF69" s="2"/>
      <c r="AG69" s="2"/>
      <c r="AH69" s="1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2"/>
      <c r="AU69" s="4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2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x14ac:dyDescent="0.2">
      <c r="A70" s="65"/>
      <c r="B70" s="2"/>
      <c r="C70" s="1"/>
      <c r="D70" s="109"/>
      <c r="E70" s="1"/>
      <c r="F70" s="1"/>
      <c r="G70" s="1"/>
      <c r="H70" s="1"/>
      <c r="I70" s="5"/>
      <c r="J70" s="6"/>
      <c r="K70" s="7"/>
      <c r="L70" s="7"/>
      <c r="M70" s="44"/>
      <c r="N70" s="49"/>
      <c r="O70" s="13"/>
      <c r="P70" s="2"/>
      <c r="Q70" s="12"/>
      <c r="R70" s="12"/>
      <c r="S70" s="12"/>
      <c r="T70" s="6"/>
      <c r="U70" s="6"/>
      <c r="V70" s="45"/>
      <c r="W70" s="45"/>
      <c r="X70" s="45"/>
      <c r="Y70" s="9"/>
      <c r="Z70" s="92"/>
      <c r="AA70" s="12"/>
      <c r="AB70" s="44"/>
      <c r="AC70" s="44"/>
      <c r="AD70" s="44"/>
      <c r="AE70" s="44"/>
      <c r="AF70" s="2"/>
      <c r="AG70" s="2"/>
      <c r="AH70" s="1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2"/>
      <c r="AU70" s="4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2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x14ac:dyDescent="0.2">
      <c r="A71" s="94"/>
      <c r="B71" s="95"/>
      <c r="C71" s="90"/>
      <c r="D71" s="109"/>
      <c r="E71" s="90"/>
      <c r="F71" s="90"/>
      <c r="G71" s="90"/>
      <c r="H71" s="90"/>
      <c r="I71" s="96"/>
      <c r="J71" s="97"/>
      <c r="K71" s="98"/>
      <c r="L71" s="98"/>
      <c r="M71" s="99"/>
      <c r="N71" s="101"/>
      <c r="O71" s="102"/>
      <c r="P71" s="95"/>
      <c r="Q71" s="103"/>
      <c r="R71" s="103"/>
      <c r="S71" s="103"/>
      <c r="T71" s="97"/>
      <c r="U71" s="97"/>
      <c r="V71" s="104"/>
      <c r="W71" s="104"/>
      <c r="X71" s="104"/>
      <c r="Y71" s="100"/>
      <c r="Z71" s="92"/>
      <c r="AA71" s="103"/>
      <c r="AB71" s="44"/>
      <c r="AC71" s="44"/>
      <c r="AD71" s="44"/>
      <c r="AE71" s="44"/>
      <c r="AF71" s="2"/>
      <c r="AG71" s="2"/>
      <c r="AH71" s="1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2"/>
      <c r="AU71" s="4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2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x14ac:dyDescent="0.2">
      <c r="A72" s="65"/>
      <c r="B72" s="2"/>
      <c r="C72" s="50"/>
      <c r="D72" s="109"/>
      <c r="E72" s="1"/>
      <c r="F72" s="1"/>
      <c r="G72" s="1"/>
      <c r="H72" s="1"/>
      <c r="I72" s="5"/>
      <c r="J72" s="6"/>
      <c r="K72" s="7"/>
      <c r="L72" s="7"/>
      <c r="M72" s="44"/>
      <c r="N72" s="49"/>
      <c r="O72" s="13"/>
      <c r="P72" s="2"/>
      <c r="Q72" s="12"/>
      <c r="R72" s="12"/>
      <c r="S72" s="12"/>
      <c r="T72" s="6"/>
      <c r="U72" s="6"/>
      <c r="V72" s="45"/>
      <c r="W72" s="45"/>
      <c r="X72" s="45"/>
      <c r="Y72" s="9"/>
      <c r="Z72" s="92"/>
      <c r="AA72" s="12"/>
      <c r="AB72" s="44"/>
      <c r="AC72" s="44"/>
      <c r="AD72" s="44"/>
      <c r="AE72" s="44"/>
      <c r="AF72" s="2"/>
      <c r="AG72" s="2"/>
      <c r="AH72" s="1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2"/>
      <c r="AU72" s="4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2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x14ac:dyDescent="0.2">
      <c r="A73" s="65"/>
      <c r="B73" s="2"/>
      <c r="C73" s="1"/>
      <c r="D73" s="109"/>
      <c r="E73" s="1"/>
      <c r="F73" s="1"/>
      <c r="G73" s="1"/>
      <c r="H73" s="1"/>
      <c r="I73" s="5"/>
      <c r="J73" s="6"/>
      <c r="K73" s="7"/>
      <c r="L73" s="7"/>
      <c r="M73" s="44"/>
      <c r="N73" s="49"/>
      <c r="O73" s="13"/>
      <c r="P73" s="2"/>
      <c r="Q73" s="12"/>
      <c r="R73" s="12"/>
      <c r="S73" s="12"/>
      <c r="T73" s="6"/>
      <c r="U73" s="6"/>
      <c r="V73" s="45"/>
      <c r="W73" s="45"/>
      <c r="X73" s="45"/>
      <c r="Y73" s="9"/>
      <c r="Z73" s="92"/>
      <c r="AA73" s="12"/>
      <c r="AB73" s="44"/>
      <c r="AC73" s="44"/>
      <c r="AD73" s="44"/>
      <c r="AE73" s="44"/>
      <c r="AF73" s="2"/>
      <c r="AG73" s="2"/>
      <c r="AH73" s="1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2"/>
      <c r="AU73" s="4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2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x14ac:dyDescent="0.2">
      <c r="A74" s="65"/>
      <c r="B74" s="2"/>
      <c r="C74" s="50"/>
      <c r="D74" s="109"/>
      <c r="E74" s="1"/>
      <c r="F74" s="1"/>
      <c r="G74" s="1"/>
      <c r="H74" s="1"/>
      <c r="I74" s="5"/>
      <c r="J74" s="6"/>
      <c r="K74" s="7"/>
      <c r="L74" s="7"/>
      <c r="M74" s="44"/>
      <c r="N74" s="49"/>
      <c r="O74" s="13"/>
      <c r="P74" s="2"/>
      <c r="Q74" s="12"/>
      <c r="R74" s="12"/>
      <c r="S74" s="12"/>
      <c r="T74" s="6"/>
      <c r="U74" s="6"/>
      <c r="V74" s="45"/>
      <c r="W74" s="45"/>
      <c r="X74" s="45"/>
      <c r="Y74" s="9"/>
      <c r="Z74" s="92"/>
      <c r="AA74" s="12"/>
      <c r="AB74" s="44"/>
      <c r="AC74" s="44"/>
      <c r="AD74" s="44"/>
      <c r="AE74" s="44"/>
      <c r="AF74" s="2"/>
      <c r="AG74" s="2"/>
      <c r="AH74" s="1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2"/>
      <c r="AU74" s="4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2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x14ac:dyDescent="0.2">
      <c r="A75" s="65"/>
      <c r="B75" s="2"/>
      <c r="C75" s="1"/>
      <c r="D75" s="109"/>
      <c r="E75" s="1"/>
      <c r="F75" s="1"/>
      <c r="G75" s="1"/>
      <c r="H75" s="1"/>
      <c r="I75" s="5"/>
      <c r="J75" s="6"/>
      <c r="K75" s="7"/>
      <c r="L75" s="7"/>
      <c r="M75" s="44"/>
      <c r="N75" s="49"/>
      <c r="O75" s="13"/>
      <c r="P75" s="2"/>
      <c r="Q75" s="12"/>
      <c r="R75" s="12"/>
      <c r="S75" s="12"/>
      <c r="T75" s="6"/>
      <c r="U75" s="6"/>
      <c r="V75" s="45"/>
      <c r="W75" s="45"/>
      <c r="X75" s="45"/>
      <c r="Y75" s="9"/>
      <c r="Z75" s="92"/>
      <c r="AA75" s="12"/>
      <c r="AB75" s="44"/>
      <c r="AC75" s="44"/>
      <c r="AD75" s="44"/>
      <c r="AE75" s="44"/>
      <c r="AF75" s="2"/>
      <c r="AG75" s="2"/>
      <c r="AH75" s="1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2"/>
      <c r="AU75" s="4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2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x14ac:dyDescent="0.2">
      <c r="A76" s="94"/>
      <c r="B76" s="95"/>
      <c r="C76" s="90"/>
      <c r="D76" s="109"/>
      <c r="E76" s="90"/>
      <c r="F76" s="90"/>
      <c r="G76" s="90"/>
      <c r="H76" s="90"/>
      <c r="I76" s="96"/>
      <c r="J76" s="97"/>
      <c r="K76" s="98"/>
      <c r="L76" s="98"/>
      <c r="M76" s="99"/>
      <c r="N76" s="101"/>
      <c r="O76" s="102"/>
      <c r="P76" s="95"/>
      <c r="Q76" s="103"/>
      <c r="R76" s="103"/>
      <c r="S76" s="103"/>
      <c r="T76" s="97"/>
      <c r="U76" s="97"/>
      <c r="V76" s="104"/>
      <c r="W76" s="104"/>
      <c r="X76" s="104"/>
      <c r="Y76" s="100"/>
      <c r="Z76" s="92"/>
      <c r="AA76" s="103"/>
      <c r="AB76" s="44"/>
      <c r="AC76" s="44"/>
      <c r="AD76" s="44"/>
      <c r="AE76" s="44"/>
      <c r="AF76" s="2"/>
      <c r="AG76" s="2"/>
      <c r="AH76" s="1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2"/>
      <c r="AU76" s="4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2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x14ac:dyDescent="0.2">
      <c r="A77" s="65"/>
      <c r="B77" s="2"/>
      <c r="C77" s="3"/>
      <c r="D77" s="109"/>
      <c r="E77" s="1"/>
      <c r="F77" s="1"/>
      <c r="G77" s="1"/>
      <c r="H77" s="1"/>
      <c r="I77" s="5"/>
      <c r="J77" s="6"/>
      <c r="K77" s="7"/>
      <c r="L77" s="7"/>
      <c r="M77" s="44"/>
      <c r="N77" s="49"/>
      <c r="O77" s="13"/>
      <c r="P77" s="2"/>
      <c r="Q77" s="12"/>
      <c r="R77" s="12"/>
      <c r="S77" s="12"/>
      <c r="T77" s="6"/>
      <c r="U77" s="6"/>
      <c r="V77" s="45"/>
      <c r="W77" s="45"/>
      <c r="X77" s="45"/>
      <c r="Y77" s="9"/>
      <c r="Z77" s="92"/>
      <c r="AA77" s="12"/>
      <c r="AB77" s="44"/>
      <c r="AC77" s="44"/>
      <c r="AD77" s="44"/>
      <c r="AE77" s="44"/>
      <c r="AF77" s="2"/>
      <c r="AG77" s="2"/>
      <c r="AH77" s="1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2"/>
      <c r="AU77" s="4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2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x14ac:dyDescent="0.2">
      <c r="A78" s="65"/>
      <c r="B78" s="2"/>
      <c r="C78" s="1"/>
      <c r="D78" s="109"/>
      <c r="E78" s="1"/>
      <c r="F78" s="1"/>
      <c r="G78" s="1"/>
      <c r="H78" s="1"/>
      <c r="I78" s="5"/>
      <c r="J78" s="6"/>
      <c r="K78" s="7"/>
      <c r="L78" s="7"/>
      <c r="M78" s="44"/>
      <c r="N78" s="49"/>
      <c r="O78" s="13"/>
      <c r="P78" s="2"/>
      <c r="Q78" s="12"/>
      <c r="R78" s="12"/>
      <c r="S78" s="12"/>
      <c r="T78" s="6"/>
      <c r="U78" s="6"/>
      <c r="V78" s="45"/>
      <c r="W78" s="45"/>
      <c r="X78" s="45"/>
      <c r="Y78" s="9"/>
      <c r="Z78" s="92"/>
      <c r="AA78" s="12"/>
      <c r="AB78" s="44"/>
      <c r="AC78" s="44"/>
      <c r="AD78" s="44"/>
      <c r="AE78" s="44"/>
      <c r="AF78" s="2"/>
      <c r="AG78" s="2"/>
      <c r="AH78" s="1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2"/>
      <c r="AU78" s="4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2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x14ac:dyDescent="0.2">
      <c r="A79" s="65"/>
      <c r="B79" s="2"/>
      <c r="C79" s="1"/>
      <c r="D79" s="109"/>
      <c r="E79" s="1"/>
      <c r="F79" s="1"/>
      <c r="G79" s="1"/>
      <c r="H79" s="1"/>
      <c r="I79" s="5"/>
      <c r="J79" s="6"/>
      <c r="K79" s="7"/>
      <c r="L79" s="7"/>
      <c r="M79" s="44"/>
      <c r="N79" s="49"/>
      <c r="O79" s="13"/>
      <c r="P79" s="2"/>
      <c r="Q79" s="12"/>
      <c r="R79" s="12"/>
      <c r="S79" s="12"/>
      <c r="T79" s="6"/>
      <c r="U79" s="6"/>
      <c r="V79" s="45"/>
      <c r="W79" s="45"/>
      <c r="X79" s="45"/>
      <c r="Y79" s="9"/>
      <c r="Z79" s="92"/>
      <c r="AA79" s="12"/>
      <c r="AB79" s="44"/>
      <c r="AC79" s="44"/>
      <c r="AD79" s="44"/>
      <c r="AE79" s="44"/>
      <c r="AF79" s="2"/>
      <c r="AG79" s="2"/>
      <c r="AH79" s="1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2"/>
      <c r="AU79" s="4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2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x14ac:dyDescent="0.2">
      <c r="A80" s="65"/>
      <c r="B80" s="2"/>
      <c r="C80" s="1"/>
      <c r="D80" s="109"/>
      <c r="E80" s="1"/>
      <c r="F80" s="1"/>
      <c r="G80" s="1"/>
      <c r="H80" s="1"/>
      <c r="I80" s="5"/>
      <c r="J80" s="6"/>
      <c r="K80" s="7"/>
      <c r="L80" s="7"/>
      <c r="M80" s="44"/>
      <c r="N80" s="49"/>
      <c r="O80" s="13"/>
      <c r="P80" s="2"/>
      <c r="Q80" s="12"/>
      <c r="R80" s="12"/>
      <c r="S80" s="12"/>
      <c r="T80" s="6"/>
      <c r="U80" s="6"/>
      <c r="V80" s="45"/>
      <c r="W80" s="45"/>
      <c r="X80" s="45"/>
      <c r="Y80" s="9"/>
      <c r="Z80" s="92"/>
      <c r="AA80" s="12"/>
      <c r="AB80" s="44"/>
      <c r="AC80" s="44"/>
      <c r="AD80" s="44"/>
      <c r="AE80" s="44"/>
      <c r="AF80" s="2"/>
      <c r="AG80" s="2"/>
      <c r="AH80" s="1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2"/>
      <c r="AU80" s="4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2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x14ac:dyDescent="0.2">
      <c r="A81" s="94"/>
      <c r="B81" s="95"/>
      <c r="C81" s="90"/>
      <c r="D81" s="109"/>
      <c r="E81" s="90"/>
      <c r="F81" s="90"/>
      <c r="G81" s="90"/>
      <c r="H81" s="90"/>
      <c r="I81" s="96"/>
      <c r="J81" s="97"/>
      <c r="K81" s="98"/>
      <c r="L81" s="98"/>
      <c r="M81" s="99"/>
      <c r="N81" s="101"/>
      <c r="O81" s="102"/>
      <c r="P81" s="95"/>
      <c r="Q81" s="103"/>
      <c r="R81" s="103"/>
      <c r="S81" s="103"/>
      <c r="T81" s="97"/>
      <c r="U81" s="97"/>
      <c r="V81" s="104"/>
      <c r="W81" s="104"/>
      <c r="X81" s="104"/>
      <c r="Y81" s="100"/>
      <c r="Z81" s="92"/>
      <c r="AA81" s="103"/>
      <c r="AB81" s="44"/>
      <c r="AC81" s="44"/>
      <c r="AD81" s="44"/>
      <c r="AE81" s="44"/>
      <c r="AF81" s="2"/>
      <c r="AG81" s="2"/>
      <c r="AH81" s="1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2"/>
      <c r="AU81" s="4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2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x14ac:dyDescent="0.2">
      <c r="A82" s="65"/>
      <c r="B82" s="2"/>
      <c r="C82" s="50"/>
      <c r="D82" s="109"/>
      <c r="E82" s="1"/>
      <c r="F82" s="1"/>
      <c r="G82" s="1"/>
      <c r="H82" s="1"/>
      <c r="I82" s="5"/>
      <c r="J82" s="6"/>
      <c r="K82" s="7"/>
      <c r="L82" s="7"/>
      <c r="M82" s="44"/>
      <c r="N82" s="49"/>
      <c r="O82" s="13"/>
      <c r="P82" s="2"/>
      <c r="Q82" s="12"/>
      <c r="R82" s="12"/>
      <c r="S82" s="12"/>
      <c r="T82" s="6"/>
      <c r="U82" s="6"/>
      <c r="V82" s="45"/>
      <c r="W82" s="45"/>
      <c r="X82" s="45"/>
      <c r="Y82" s="9"/>
      <c r="Z82" s="92"/>
      <c r="AA82" s="12"/>
      <c r="AB82" s="44"/>
      <c r="AC82" s="44"/>
      <c r="AD82" s="44"/>
      <c r="AE82" s="44"/>
      <c r="AF82" s="2"/>
      <c r="AG82" s="2"/>
      <c r="AH82" s="1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2"/>
      <c r="AU82" s="4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2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x14ac:dyDescent="0.2">
      <c r="A83" s="65"/>
      <c r="B83" s="2"/>
      <c r="C83" s="1"/>
      <c r="D83" s="109"/>
      <c r="E83" s="1"/>
      <c r="F83" s="1"/>
      <c r="G83" s="1"/>
      <c r="H83" s="1"/>
      <c r="I83" s="5"/>
      <c r="J83" s="6"/>
      <c r="K83" s="7"/>
      <c r="L83" s="7"/>
      <c r="M83" s="44"/>
      <c r="N83" s="49"/>
      <c r="O83" s="13"/>
      <c r="P83" s="2"/>
      <c r="Q83" s="12"/>
      <c r="R83" s="12"/>
      <c r="S83" s="12"/>
      <c r="T83" s="6"/>
      <c r="U83" s="6"/>
      <c r="V83" s="45"/>
      <c r="W83" s="45"/>
      <c r="X83" s="45"/>
      <c r="Y83" s="9"/>
      <c r="Z83" s="92"/>
      <c r="AA83" s="12"/>
      <c r="AB83" s="44"/>
      <c r="AC83" s="44"/>
      <c r="AD83" s="44"/>
      <c r="AE83" s="44"/>
      <c r="AF83" s="2"/>
      <c r="AG83" s="2"/>
      <c r="AH83" s="1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2"/>
      <c r="AU83" s="4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2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x14ac:dyDescent="0.2">
      <c r="A84" s="65"/>
      <c r="B84" s="2"/>
      <c r="C84" s="50"/>
      <c r="D84" s="109"/>
      <c r="E84" s="1"/>
      <c r="F84" s="1"/>
      <c r="G84" s="1"/>
      <c r="H84" s="1"/>
      <c r="I84" s="5"/>
      <c r="J84" s="6"/>
      <c r="K84" s="7"/>
      <c r="L84" s="7"/>
      <c r="M84" s="44"/>
      <c r="N84" s="49"/>
      <c r="O84" s="13"/>
      <c r="P84" s="2"/>
      <c r="Q84" s="12"/>
      <c r="R84" s="12"/>
      <c r="S84" s="12"/>
      <c r="T84" s="6"/>
      <c r="U84" s="6"/>
      <c r="V84" s="45"/>
      <c r="W84" s="45"/>
      <c r="X84" s="45"/>
      <c r="Y84" s="9"/>
      <c r="Z84" s="92"/>
      <c r="AA84" s="12"/>
      <c r="AB84" s="44"/>
      <c r="AC84" s="44"/>
      <c r="AD84" s="44"/>
      <c r="AE84" s="44"/>
      <c r="AF84" s="2"/>
      <c r="AG84" s="2"/>
      <c r="AH84" s="1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2"/>
      <c r="AU84" s="4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2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x14ac:dyDescent="0.2">
      <c r="A85" s="65"/>
      <c r="B85" s="2"/>
      <c r="C85" s="1"/>
      <c r="D85" s="109"/>
      <c r="E85" s="1"/>
      <c r="F85" s="1"/>
      <c r="G85" s="1"/>
      <c r="H85" s="1"/>
      <c r="I85" s="5"/>
      <c r="J85" s="6"/>
      <c r="K85" s="7"/>
      <c r="L85" s="7"/>
      <c r="M85" s="44"/>
      <c r="N85" s="49"/>
      <c r="O85" s="13"/>
      <c r="P85" s="2"/>
      <c r="Q85" s="12"/>
      <c r="R85" s="12"/>
      <c r="S85" s="12"/>
      <c r="T85" s="6"/>
      <c r="U85" s="6"/>
      <c r="V85" s="45"/>
      <c r="W85" s="45"/>
      <c r="X85" s="45"/>
      <c r="Y85" s="9"/>
      <c r="Z85" s="92"/>
      <c r="AA85" s="12"/>
      <c r="AB85" s="44"/>
      <c r="AC85" s="44"/>
      <c r="AD85" s="44"/>
      <c r="AE85" s="44"/>
      <c r="AF85" s="2"/>
      <c r="AG85" s="2"/>
      <c r="AH85" s="1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2"/>
      <c r="AU85" s="4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2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x14ac:dyDescent="0.2">
      <c r="A86" s="94"/>
      <c r="B86" s="95"/>
      <c r="C86" s="90"/>
      <c r="D86" s="109"/>
      <c r="E86" s="90"/>
      <c r="F86" s="90"/>
      <c r="G86" s="90"/>
      <c r="H86" s="90"/>
      <c r="I86" s="96"/>
      <c r="J86" s="97"/>
      <c r="K86" s="98"/>
      <c r="L86" s="98"/>
      <c r="M86" s="99"/>
      <c r="N86" s="101"/>
      <c r="O86" s="102"/>
      <c r="P86" s="95"/>
      <c r="Q86" s="103"/>
      <c r="R86" s="103"/>
      <c r="S86" s="103"/>
      <c r="T86" s="97"/>
      <c r="U86" s="97"/>
      <c r="V86" s="104"/>
      <c r="W86" s="104"/>
      <c r="X86" s="104"/>
      <c r="Y86" s="100"/>
      <c r="Z86" s="92"/>
      <c r="AA86" s="103"/>
      <c r="AB86" s="44"/>
      <c r="AC86" s="44"/>
      <c r="AD86" s="44"/>
      <c r="AE86" s="44"/>
      <c r="AF86" s="2"/>
      <c r="AG86" s="2"/>
      <c r="AH86" s="1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2"/>
      <c r="AU86" s="4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2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x14ac:dyDescent="0.2">
      <c r="A87" s="65"/>
      <c r="B87" s="2"/>
      <c r="C87" s="1"/>
      <c r="D87" s="109"/>
      <c r="E87" s="1"/>
      <c r="F87" s="1"/>
      <c r="G87" s="1"/>
      <c r="H87" s="1"/>
      <c r="I87" s="5"/>
      <c r="J87" s="6"/>
      <c r="K87" s="7"/>
      <c r="L87" s="7"/>
      <c r="M87" s="44"/>
      <c r="N87" s="49"/>
      <c r="O87" s="13"/>
      <c r="P87" s="2"/>
      <c r="Q87" s="12"/>
      <c r="R87" s="12"/>
      <c r="S87" s="12"/>
      <c r="T87" s="6"/>
      <c r="U87" s="6"/>
      <c r="V87" s="45"/>
      <c r="W87" s="45"/>
      <c r="X87" s="45"/>
      <c r="Y87" s="9"/>
      <c r="Z87" s="92"/>
      <c r="AA87" s="12"/>
      <c r="AB87" s="44"/>
      <c r="AC87" s="44"/>
      <c r="AD87" s="44"/>
      <c r="AE87" s="44"/>
      <c r="AF87" s="2"/>
      <c r="AG87" s="2"/>
      <c r="AH87" s="1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2"/>
      <c r="AU87" s="4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2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x14ac:dyDescent="0.2">
      <c r="A88" s="65"/>
      <c r="B88" s="2"/>
      <c r="C88" s="1"/>
      <c r="D88" s="109"/>
      <c r="E88" s="1"/>
      <c r="F88" s="1"/>
      <c r="G88" s="1"/>
      <c r="H88" s="1"/>
      <c r="I88" s="5"/>
      <c r="J88" s="6"/>
      <c r="K88" s="7"/>
      <c r="L88" s="7"/>
      <c r="M88" s="44"/>
      <c r="N88" s="49"/>
      <c r="O88" s="13"/>
      <c r="P88" s="2"/>
      <c r="Q88" s="12"/>
      <c r="R88" s="12"/>
      <c r="S88" s="12"/>
      <c r="T88" s="6"/>
      <c r="U88" s="6"/>
      <c r="V88" s="45"/>
      <c r="W88" s="45"/>
      <c r="X88" s="45"/>
      <c r="Y88" s="9"/>
      <c r="Z88" s="92"/>
      <c r="AA88" s="12"/>
      <c r="AB88" s="44"/>
      <c r="AC88" s="44"/>
      <c r="AD88" s="44"/>
      <c r="AE88" s="44"/>
      <c r="AF88" s="2"/>
      <c r="AG88" s="2"/>
      <c r="AH88" s="1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2"/>
      <c r="AU88" s="4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2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x14ac:dyDescent="0.2">
      <c r="A89" s="65"/>
      <c r="B89" s="2"/>
      <c r="C89" s="1"/>
      <c r="D89" s="109"/>
      <c r="E89" s="1"/>
      <c r="F89" s="1"/>
      <c r="G89" s="1"/>
      <c r="H89" s="1"/>
      <c r="I89" s="5"/>
      <c r="J89" s="6"/>
      <c r="K89" s="7"/>
      <c r="L89" s="7"/>
      <c r="M89" s="44"/>
      <c r="N89" s="49"/>
      <c r="O89" s="13"/>
      <c r="P89" s="2"/>
      <c r="Q89" s="12"/>
      <c r="R89" s="12"/>
      <c r="S89" s="12"/>
      <c r="T89" s="6"/>
      <c r="U89" s="6"/>
      <c r="V89" s="45"/>
      <c r="W89" s="45"/>
      <c r="X89" s="45"/>
      <c r="Y89" s="9"/>
      <c r="Z89" s="92"/>
      <c r="AA89" s="12"/>
      <c r="AB89" s="44"/>
      <c r="AC89" s="44"/>
      <c r="AD89" s="44"/>
      <c r="AE89" s="44"/>
      <c r="AF89" s="2"/>
      <c r="AG89" s="2"/>
      <c r="AH89" s="1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2"/>
      <c r="AU89" s="4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2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x14ac:dyDescent="0.2">
      <c r="A90" s="65"/>
      <c r="B90" s="2"/>
      <c r="C90" s="1"/>
      <c r="D90" s="109"/>
      <c r="E90" s="1"/>
      <c r="F90" s="1"/>
      <c r="G90" s="1"/>
      <c r="H90" s="1"/>
      <c r="I90" s="5"/>
      <c r="J90" s="6"/>
      <c r="K90" s="7"/>
      <c r="L90" s="7"/>
      <c r="M90" s="44"/>
      <c r="N90" s="49"/>
      <c r="O90" s="13"/>
      <c r="P90" s="2"/>
      <c r="Q90" s="12"/>
      <c r="R90" s="12"/>
      <c r="S90" s="12"/>
      <c r="T90" s="6"/>
      <c r="U90" s="6"/>
      <c r="V90" s="45"/>
      <c r="W90" s="45"/>
      <c r="X90" s="45"/>
      <c r="Y90" s="9"/>
      <c r="Z90" s="92"/>
      <c r="AA90" s="12"/>
      <c r="AB90" s="44"/>
      <c r="AC90" s="44"/>
      <c r="AD90" s="44"/>
      <c r="AE90" s="44"/>
      <c r="AF90" s="2"/>
      <c r="AG90" s="2"/>
      <c r="AH90" s="1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2"/>
      <c r="AU90" s="4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2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x14ac:dyDescent="0.2">
      <c r="A91" s="94"/>
      <c r="B91" s="95"/>
      <c r="C91" s="90"/>
      <c r="D91" s="109"/>
      <c r="E91" s="90"/>
      <c r="F91" s="90"/>
      <c r="G91" s="90"/>
      <c r="H91" s="90"/>
      <c r="I91" s="96"/>
      <c r="J91" s="97"/>
      <c r="K91" s="98"/>
      <c r="L91" s="98"/>
      <c r="M91" s="99"/>
      <c r="N91" s="101"/>
      <c r="O91" s="102"/>
      <c r="P91" s="95"/>
      <c r="Q91" s="103"/>
      <c r="R91" s="103"/>
      <c r="S91" s="103"/>
      <c r="T91" s="97"/>
      <c r="U91" s="97"/>
      <c r="V91" s="104"/>
      <c r="W91" s="104"/>
      <c r="X91" s="104"/>
      <c r="Y91" s="100"/>
      <c r="Z91" s="92"/>
      <c r="AA91" s="103"/>
      <c r="AB91" s="44"/>
      <c r="AC91" s="44"/>
      <c r="AD91" s="44"/>
      <c r="AE91" s="44"/>
      <c r="AF91" s="2"/>
      <c r="AG91" s="2"/>
      <c r="AH91" s="1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2"/>
      <c r="AU91" s="4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2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x14ac:dyDescent="0.2">
      <c r="A92" s="65"/>
      <c r="B92" s="2"/>
      <c r="C92" s="50"/>
      <c r="D92" s="109"/>
      <c r="E92" s="1"/>
      <c r="F92" s="1"/>
      <c r="G92" s="1"/>
      <c r="H92" s="1"/>
      <c r="I92" s="5"/>
      <c r="J92" s="6"/>
      <c r="K92" s="7"/>
      <c r="L92" s="7"/>
      <c r="M92" s="44"/>
      <c r="N92" s="49"/>
      <c r="O92" s="13"/>
      <c r="P92" s="2"/>
      <c r="Q92" s="12"/>
      <c r="R92" s="12"/>
      <c r="S92" s="12"/>
      <c r="T92" s="6"/>
      <c r="U92" s="6"/>
      <c r="V92" s="45"/>
      <c r="W92" s="45"/>
      <c r="X92" s="45"/>
      <c r="Y92" s="9"/>
      <c r="Z92" s="92"/>
      <c r="AA92" s="12"/>
      <c r="AB92" s="44"/>
      <c r="AC92" s="44"/>
      <c r="AD92" s="44"/>
      <c r="AE92" s="44"/>
      <c r="AF92" s="2"/>
      <c r="AG92" s="2"/>
      <c r="AH92" s="1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2"/>
      <c r="AU92" s="4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x14ac:dyDescent="0.2">
      <c r="A93" s="65"/>
      <c r="B93" s="2"/>
      <c r="C93" s="1"/>
      <c r="D93" s="109"/>
      <c r="E93" s="1"/>
      <c r="F93" s="1"/>
      <c r="G93" s="1"/>
      <c r="H93" s="1"/>
      <c r="I93" s="5"/>
      <c r="J93" s="6"/>
      <c r="K93" s="7"/>
      <c r="L93" s="7"/>
      <c r="M93" s="44"/>
      <c r="N93" s="49"/>
      <c r="O93" s="13"/>
      <c r="P93" s="2"/>
      <c r="Q93" s="12"/>
      <c r="R93" s="12"/>
      <c r="S93" s="12"/>
      <c r="T93" s="6"/>
      <c r="U93" s="6"/>
      <c r="V93" s="45"/>
      <c r="W93" s="45"/>
      <c r="X93" s="45"/>
      <c r="Y93" s="9"/>
      <c r="Z93" s="92"/>
      <c r="AA93" s="12"/>
      <c r="AB93" s="44"/>
      <c r="AC93" s="44"/>
      <c r="AD93" s="44"/>
      <c r="AE93" s="44"/>
      <c r="AF93" s="2"/>
      <c r="AG93" s="2"/>
      <c r="AH93" s="1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2"/>
      <c r="AU93" s="4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x14ac:dyDescent="0.2">
      <c r="A94" s="65"/>
      <c r="B94" s="2"/>
      <c r="C94" s="50"/>
      <c r="D94" s="109"/>
      <c r="E94" s="1"/>
      <c r="F94" s="1"/>
      <c r="G94" s="1"/>
      <c r="H94" s="1"/>
      <c r="I94" s="5"/>
      <c r="J94" s="6"/>
      <c r="K94" s="7"/>
      <c r="L94" s="7"/>
      <c r="M94" s="44"/>
      <c r="N94" s="49"/>
      <c r="O94" s="13"/>
      <c r="P94" s="2"/>
      <c r="Q94" s="12"/>
      <c r="R94" s="12"/>
      <c r="S94" s="12"/>
      <c r="T94" s="6"/>
      <c r="U94" s="6"/>
      <c r="V94" s="45"/>
      <c r="W94" s="45"/>
      <c r="X94" s="45"/>
      <c r="Y94" s="9"/>
      <c r="Z94" s="92"/>
      <c r="AA94" s="12"/>
      <c r="AB94" s="44"/>
      <c r="AC94" s="44"/>
      <c r="AD94" s="44"/>
      <c r="AE94" s="44"/>
      <c r="AF94" s="2"/>
      <c r="AG94" s="2"/>
      <c r="AH94" s="1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2"/>
      <c r="AU94" s="4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x14ac:dyDescent="0.2">
      <c r="A95" s="65"/>
      <c r="B95" s="2"/>
      <c r="C95" s="1"/>
      <c r="D95" s="109"/>
      <c r="E95" s="1"/>
      <c r="F95" s="1"/>
      <c r="G95" s="1"/>
      <c r="H95" s="1"/>
      <c r="I95" s="5"/>
      <c r="J95" s="6"/>
      <c r="K95" s="7"/>
      <c r="L95" s="7"/>
      <c r="M95" s="44"/>
      <c r="N95" s="49"/>
      <c r="O95" s="13"/>
      <c r="P95" s="2"/>
      <c r="Q95" s="12"/>
      <c r="R95" s="12"/>
      <c r="S95" s="12"/>
      <c r="T95" s="6"/>
      <c r="U95" s="6"/>
      <c r="V95" s="45"/>
      <c r="W95" s="45"/>
      <c r="X95" s="45"/>
      <c r="Y95" s="9"/>
      <c r="Z95" s="92"/>
      <c r="AA95" s="12"/>
      <c r="AB95" s="44"/>
      <c r="AC95" s="44"/>
      <c r="AD95" s="44"/>
      <c r="AE95" s="44"/>
      <c r="AF95" s="2"/>
      <c r="AG95" s="2"/>
      <c r="AH95" s="1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2"/>
      <c r="AU95" s="4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2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x14ac:dyDescent="0.2">
      <c r="A96" s="94"/>
      <c r="B96" s="95"/>
      <c r="C96" s="90"/>
      <c r="D96" s="109"/>
      <c r="E96" s="90"/>
      <c r="F96" s="90"/>
      <c r="G96" s="90"/>
      <c r="H96" s="90"/>
      <c r="I96" s="96"/>
      <c r="J96" s="97"/>
      <c r="K96" s="98"/>
      <c r="L96" s="98"/>
      <c r="M96" s="99"/>
      <c r="N96" s="101"/>
      <c r="O96" s="102"/>
      <c r="P96" s="95"/>
      <c r="Q96" s="103"/>
      <c r="R96" s="103"/>
      <c r="S96" s="103"/>
      <c r="T96" s="97"/>
      <c r="U96" s="97"/>
      <c r="V96" s="104"/>
      <c r="W96" s="104"/>
      <c r="X96" s="104"/>
      <c r="Y96" s="100"/>
      <c r="Z96" s="92"/>
      <c r="AA96" s="103"/>
      <c r="AB96" s="44"/>
      <c r="AC96" s="44"/>
      <c r="AD96" s="44"/>
      <c r="AE96" s="44"/>
      <c r="AF96" s="2"/>
      <c r="AG96" s="2"/>
      <c r="AH96" s="1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2"/>
      <c r="AU96" s="4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x14ac:dyDescent="0.2">
      <c r="A97" s="65"/>
      <c r="B97" s="2"/>
      <c r="C97" s="3"/>
      <c r="D97" s="109"/>
      <c r="E97" s="1"/>
      <c r="F97" s="1"/>
      <c r="G97" s="1"/>
      <c r="H97" s="1"/>
      <c r="I97" s="5"/>
      <c r="J97" s="6"/>
      <c r="K97" s="7"/>
      <c r="L97" s="7"/>
      <c r="M97" s="44"/>
      <c r="N97" s="49"/>
      <c r="O97" s="13"/>
      <c r="P97" s="2"/>
      <c r="Q97" s="12"/>
      <c r="R97" s="12"/>
      <c r="S97" s="12"/>
      <c r="T97" s="6"/>
      <c r="U97" s="6"/>
      <c r="V97" s="45"/>
      <c r="W97" s="45"/>
      <c r="X97" s="45"/>
      <c r="Y97" s="9"/>
      <c r="Z97" s="92"/>
      <c r="AA97" s="12"/>
      <c r="AB97" s="44"/>
      <c r="AC97" s="44"/>
      <c r="AD97" s="44"/>
      <c r="AE97" s="44"/>
      <c r="AF97" s="2"/>
      <c r="AG97" s="2"/>
      <c r="AH97" s="1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2"/>
      <c r="AU97" s="4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x14ac:dyDescent="0.2">
      <c r="A98" s="65"/>
      <c r="B98" s="2"/>
      <c r="C98" s="1"/>
      <c r="D98" s="109"/>
      <c r="E98" s="1"/>
      <c r="F98" s="1"/>
      <c r="G98" s="1"/>
      <c r="H98" s="1"/>
      <c r="I98" s="5"/>
      <c r="J98" s="6"/>
      <c r="K98" s="7"/>
      <c r="L98" s="7"/>
      <c r="M98" s="44"/>
      <c r="N98" s="49"/>
      <c r="O98" s="13"/>
      <c r="P98" s="2"/>
      <c r="Q98" s="12"/>
      <c r="R98" s="12"/>
      <c r="S98" s="12"/>
      <c r="T98" s="6"/>
      <c r="U98" s="6"/>
      <c r="V98" s="45"/>
      <c r="W98" s="45"/>
      <c r="X98" s="45"/>
      <c r="Y98" s="9"/>
      <c r="Z98" s="92"/>
      <c r="AA98" s="12"/>
      <c r="AB98" s="44"/>
      <c r="AC98" s="44"/>
      <c r="AD98" s="44"/>
      <c r="AE98" s="44"/>
      <c r="AF98" s="2"/>
      <c r="AG98" s="2"/>
      <c r="AH98" s="1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2"/>
      <c r="AU98" s="4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x14ac:dyDescent="0.2">
      <c r="A99" s="65"/>
      <c r="B99" s="2"/>
      <c r="C99" s="1"/>
      <c r="D99" s="109"/>
      <c r="E99" s="1"/>
      <c r="F99" s="1"/>
      <c r="G99" s="1"/>
      <c r="H99" s="1"/>
      <c r="I99" s="5"/>
      <c r="J99" s="6"/>
      <c r="K99" s="7"/>
      <c r="L99" s="7"/>
      <c r="M99" s="44"/>
      <c r="N99" s="49"/>
      <c r="O99" s="13"/>
      <c r="P99" s="2"/>
      <c r="Q99" s="12"/>
      <c r="R99" s="12"/>
      <c r="S99" s="12"/>
      <c r="T99" s="6"/>
      <c r="U99" s="6"/>
      <c r="V99" s="45"/>
      <c r="W99" s="45"/>
      <c r="X99" s="45"/>
      <c r="Y99" s="9"/>
      <c r="Z99" s="92"/>
      <c r="AA99" s="12"/>
      <c r="AB99" s="44"/>
      <c r="AC99" s="44"/>
      <c r="AD99" s="44"/>
      <c r="AE99" s="44"/>
      <c r="AF99" s="2"/>
      <c r="AG99" s="2"/>
      <c r="AH99" s="1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2"/>
      <c r="AU99" s="4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2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x14ac:dyDescent="0.2">
      <c r="A100" s="65"/>
      <c r="B100" s="2"/>
      <c r="C100" s="1"/>
      <c r="D100" s="109"/>
      <c r="E100" s="1"/>
      <c r="F100" s="1"/>
      <c r="G100" s="1"/>
      <c r="H100" s="1"/>
      <c r="I100" s="5"/>
      <c r="J100" s="6"/>
      <c r="K100" s="7"/>
      <c r="L100" s="7"/>
      <c r="M100" s="44"/>
      <c r="N100" s="49"/>
      <c r="O100" s="13"/>
      <c r="P100" s="2"/>
      <c r="Q100" s="12"/>
      <c r="R100" s="12"/>
      <c r="S100" s="12"/>
      <c r="T100" s="6"/>
      <c r="U100" s="6"/>
      <c r="V100" s="45"/>
      <c r="W100" s="45"/>
      <c r="X100" s="45"/>
      <c r="Y100" s="9"/>
      <c r="Z100" s="92"/>
      <c r="AA100" s="12"/>
      <c r="AB100" s="44"/>
      <c r="AC100" s="44"/>
      <c r="AD100" s="44"/>
      <c r="AE100" s="44"/>
      <c r="AF100" s="2"/>
      <c r="AG100" s="2"/>
      <c r="AH100" s="1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2"/>
      <c r="AU100" s="4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2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x14ac:dyDescent="0.2">
      <c r="A101" s="94"/>
      <c r="B101" s="95"/>
      <c r="C101" s="90"/>
      <c r="D101" s="109"/>
      <c r="E101" s="90"/>
      <c r="F101" s="90"/>
      <c r="G101" s="90"/>
      <c r="H101" s="90"/>
      <c r="I101" s="96"/>
      <c r="J101" s="97"/>
      <c r="K101" s="98"/>
      <c r="L101" s="98"/>
      <c r="M101" s="99"/>
      <c r="N101" s="101"/>
      <c r="O101" s="102"/>
      <c r="P101" s="95"/>
      <c r="Q101" s="103"/>
      <c r="R101" s="103"/>
      <c r="S101" s="103"/>
      <c r="T101" s="97"/>
      <c r="U101" s="97"/>
      <c r="V101" s="104"/>
      <c r="W101" s="104"/>
      <c r="X101" s="104"/>
      <c r="Y101" s="100"/>
      <c r="Z101" s="92"/>
      <c r="AA101" s="103"/>
      <c r="AB101" s="44"/>
      <c r="AC101" s="44"/>
      <c r="AD101" s="44"/>
      <c r="AE101" s="44"/>
      <c r="AF101" s="2"/>
      <c r="AG101" s="2"/>
      <c r="AH101" s="1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2"/>
      <c r="AU101" s="4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2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x14ac:dyDescent="0.2">
      <c r="A102" s="65"/>
      <c r="B102" s="2"/>
      <c r="C102" s="50"/>
      <c r="D102" s="109"/>
      <c r="E102" s="1"/>
      <c r="F102" s="1"/>
      <c r="G102" s="1"/>
      <c r="H102" s="1"/>
      <c r="I102" s="5"/>
      <c r="J102" s="6"/>
      <c r="K102" s="7"/>
      <c r="L102" s="7"/>
      <c r="M102" s="44"/>
      <c r="N102" s="49"/>
      <c r="O102" s="13"/>
      <c r="P102" s="2"/>
      <c r="Q102" s="12"/>
      <c r="R102" s="12"/>
      <c r="S102" s="12"/>
      <c r="T102" s="6"/>
      <c r="U102" s="6"/>
      <c r="V102" s="45"/>
      <c r="W102" s="45"/>
      <c r="X102" s="45"/>
      <c r="Y102" s="9"/>
      <c r="Z102" s="92"/>
      <c r="AA102" s="12"/>
      <c r="AB102" s="44"/>
      <c r="AC102" s="44"/>
      <c r="AD102" s="44"/>
      <c r="AE102" s="44"/>
      <c r="AF102" s="2"/>
      <c r="AG102" s="2"/>
      <c r="AH102" s="1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2"/>
      <c r="AU102" s="4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2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x14ac:dyDescent="0.2">
      <c r="A103" s="65"/>
      <c r="B103" s="2"/>
      <c r="C103" s="1"/>
      <c r="D103" s="109"/>
      <c r="E103" s="1"/>
      <c r="F103" s="1"/>
      <c r="G103" s="1"/>
      <c r="H103" s="1"/>
      <c r="I103" s="5"/>
      <c r="J103" s="6"/>
      <c r="K103" s="7"/>
      <c r="L103" s="7"/>
      <c r="M103" s="44"/>
      <c r="N103" s="49"/>
      <c r="O103" s="13"/>
      <c r="P103" s="2"/>
      <c r="Q103" s="12"/>
      <c r="R103" s="12"/>
      <c r="S103" s="12"/>
      <c r="T103" s="6"/>
      <c r="U103" s="6"/>
      <c r="V103" s="45"/>
      <c r="W103" s="45"/>
      <c r="X103" s="45"/>
      <c r="Y103" s="9"/>
      <c r="Z103" s="92"/>
      <c r="AA103" s="12"/>
      <c r="AB103" s="44"/>
      <c r="AC103" s="44"/>
      <c r="AD103" s="44"/>
      <c r="AE103" s="44"/>
      <c r="AF103" s="2"/>
      <c r="AG103" s="2"/>
      <c r="AH103" s="1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2"/>
      <c r="AU103" s="1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2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x14ac:dyDescent="0.2">
      <c r="A104" s="65"/>
      <c r="B104" s="2"/>
      <c r="C104" s="50"/>
      <c r="D104" s="109"/>
      <c r="E104" s="1"/>
      <c r="F104" s="1"/>
      <c r="G104" s="1"/>
      <c r="H104" s="1"/>
      <c r="I104" s="5"/>
      <c r="J104" s="6"/>
      <c r="K104" s="7"/>
      <c r="L104" s="7"/>
      <c r="M104" s="44"/>
      <c r="N104" s="49"/>
      <c r="O104" s="13"/>
      <c r="P104" s="2"/>
      <c r="Q104" s="12"/>
      <c r="R104" s="12"/>
      <c r="S104" s="12"/>
      <c r="T104" s="6"/>
      <c r="U104" s="6"/>
      <c r="V104" s="45"/>
      <c r="W104" s="45"/>
      <c r="X104" s="45"/>
      <c r="Y104" s="9"/>
      <c r="Z104" s="92"/>
      <c r="AA104" s="12"/>
      <c r="AB104" s="44"/>
      <c r="AC104" s="44"/>
      <c r="AD104" s="44"/>
      <c r="AE104" s="44"/>
      <c r="AF104" s="2"/>
      <c r="AG104" s="2"/>
      <c r="AH104" s="1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2"/>
      <c r="AU104" s="4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2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x14ac:dyDescent="0.2">
      <c r="A105" s="65"/>
      <c r="B105" s="2"/>
      <c r="C105" s="1"/>
      <c r="D105" s="109"/>
      <c r="E105" s="1"/>
      <c r="F105" s="1"/>
      <c r="G105" s="1"/>
      <c r="H105" s="1"/>
      <c r="I105" s="5"/>
      <c r="J105" s="6"/>
      <c r="K105" s="7"/>
      <c r="L105" s="7"/>
      <c r="M105" s="44"/>
      <c r="N105" s="49"/>
      <c r="O105" s="13"/>
      <c r="P105" s="2"/>
      <c r="Q105" s="12"/>
      <c r="R105" s="12"/>
      <c r="S105" s="12"/>
      <c r="T105" s="6"/>
      <c r="U105" s="6"/>
      <c r="V105" s="45"/>
      <c r="W105" s="45"/>
      <c r="X105" s="45"/>
      <c r="Y105" s="9"/>
      <c r="Z105" s="92"/>
      <c r="AA105" s="12"/>
      <c r="AB105" s="44"/>
      <c r="AC105" s="44"/>
      <c r="AD105" s="44"/>
      <c r="AE105" s="44"/>
      <c r="AF105" s="2"/>
      <c r="AG105" s="2"/>
      <c r="AH105" s="1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2"/>
      <c r="AU105" s="1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2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x14ac:dyDescent="0.2">
      <c r="A106" s="94"/>
      <c r="B106" s="95"/>
      <c r="C106" s="90"/>
      <c r="D106" s="109"/>
      <c r="E106" s="90"/>
      <c r="F106" s="90"/>
      <c r="G106" s="90"/>
      <c r="H106" s="90"/>
      <c r="I106" s="96"/>
      <c r="J106" s="97"/>
      <c r="K106" s="98"/>
      <c r="L106" s="98"/>
      <c r="M106" s="99"/>
      <c r="N106" s="101"/>
      <c r="O106" s="102"/>
      <c r="P106" s="95"/>
      <c r="Q106" s="103"/>
      <c r="R106" s="103"/>
      <c r="S106" s="103"/>
      <c r="T106" s="97"/>
      <c r="U106" s="97"/>
      <c r="V106" s="104"/>
      <c r="W106" s="104"/>
      <c r="X106" s="104"/>
      <c r="Y106" s="100"/>
      <c r="Z106" s="92"/>
      <c r="AA106" s="103"/>
      <c r="AB106" s="44"/>
      <c r="AC106" s="44"/>
      <c r="AD106" s="44"/>
      <c r="AE106" s="44"/>
      <c r="AF106" s="2"/>
      <c r="AG106" s="2"/>
      <c r="AH106" s="1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2"/>
      <c r="AU106" s="1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2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x14ac:dyDescent="0.2">
      <c r="A107" s="65"/>
      <c r="B107" s="2"/>
      <c r="C107" s="1"/>
      <c r="D107" s="109"/>
      <c r="E107" s="1"/>
      <c r="F107" s="1"/>
      <c r="G107" s="1"/>
      <c r="H107" s="1"/>
      <c r="I107" s="5"/>
      <c r="J107" s="6"/>
      <c r="K107" s="7"/>
      <c r="L107" s="7"/>
      <c r="M107" s="44"/>
      <c r="N107" s="49"/>
      <c r="O107" s="13"/>
      <c r="P107" s="2"/>
      <c r="Q107" s="12"/>
      <c r="R107" s="12"/>
      <c r="S107" s="12"/>
      <c r="T107" s="6"/>
      <c r="U107" s="6"/>
      <c r="V107" s="45"/>
      <c r="W107" s="45"/>
      <c r="X107" s="45"/>
      <c r="Y107" s="9"/>
      <c r="Z107" s="92"/>
      <c r="AA107" s="12"/>
      <c r="AB107" s="44"/>
      <c r="AC107" s="44"/>
      <c r="AD107" s="44"/>
      <c r="AE107" s="44"/>
      <c r="AF107" s="2"/>
      <c r="AG107" s="2"/>
      <c r="AH107" s="1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2"/>
      <c r="AU107" s="1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2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x14ac:dyDescent="0.2">
      <c r="A108" s="65"/>
      <c r="B108" s="2"/>
      <c r="C108" s="1"/>
      <c r="D108" s="109"/>
      <c r="E108" s="1"/>
      <c r="F108" s="1"/>
      <c r="G108" s="1"/>
      <c r="H108" s="1"/>
      <c r="I108" s="5"/>
      <c r="J108" s="6"/>
      <c r="K108" s="7"/>
      <c r="L108" s="7"/>
      <c r="M108" s="44"/>
      <c r="N108" s="49"/>
      <c r="O108" s="13"/>
      <c r="P108" s="2"/>
      <c r="Q108" s="12"/>
      <c r="R108" s="12"/>
      <c r="S108" s="12"/>
      <c r="T108" s="6"/>
      <c r="U108" s="6"/>
      <c r="V108" s="45"/>
      <c r="W108" s="45"/>
      <c r="X108" s="45"/>
      <c r="Y108" s="9"/>
      <c r="Z108" s="92"/>
      <c r="AA108" s="12"/>
      <c r="AB108" s="44"/>
      <c r="AC108" s="44"/>
      <c r="AD108" s="44"/>
      <c r="AE108" s="44"/>
      <c r="AF108" s="2"/>
      <c r="AG108" s="2"/>
      <c r="AH108" s="1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2"/>
      <c r="AU108" s="1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2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x14ac:dyDescent="0.2">
      <c r="A109" s="65"/>
      <c r="B109" s="2"/>
      <c r="C109" s="1"/>
      <c r="D109" s="109"/>
      <c r="E109" s="1"/>
      <c r="F109" s="1"/>
      <c r="G109" s="1"/>
      <c r="H109" s="1"/>
      <c r="I109" s="5"/>
      <c r="J109" s="6"/>
      <c r="K109" s="7"/>
      <c r="L109" s="7"/>
      <c r="M109" s="44"/>
      <c r="N109" s="49"/>
      <c r="O109" s="13"/>
      <c r="P109" s="2"/>
      <c r="Q109" s="12"/>
      <c r="R109" s="12"/>
      <c r="S109" s="12"/>
      <c r="T109" s="6"/>
      <c r="U109" s="6"/>
      <c r="V109" s="45"/>
      <c r="W109" s="45"/>
      <c r="X109" s="45"/>
      <c r="Y109" s="9"/>
      <c r="Z109" s="92"/>
      <c r="AA109" s="12"/>
      <c r="AB109" s="44"/>
      <c r="AC109" s="44"/>
      <c r="AD109" s="44"/>
      <c r="AE109" s="44"/>
      <c r="AF109" s="2"/>
      <c r="AG109" s="2"/>
      <c r="AH109" s="1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2"/>
      <c r="AU109" s="4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2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x14ac:dyDescent="0.2">
      <c r="A110" s="65"/>
      <c r="B110" s="2"/>
      <c r="C110" s="1"/>
      <c r="D110" s="109"/>
      <c r="E110" s="1"/>
      <c r="F110" s="1"/>
      <c r="G110" s="1"/>
      <c r="H110" s="1"/>
      <c r="I110" s="5"/>
      <c r="J110" s="6"/>
      <c r="K110" s="7"/>
      <c r="L110" s="7"/>
      <c r="M110" s="44"/>
      <c r="N110" s="49"/>
      <c r="O110" s="13"/>
      <c r="P110" s="2"/>
      <c r="Q110" s="12"/>
      <c r="R110" s="12"/>
      <c r="S110" s="12"/>
      <c r="T110" s="6"/>
      <c r="U110" s="6"/>
      <c r="V110" s="45"/>
      <c r="W110" s="45"/>
      <c r="X110" s="45"/>
      <c r="Y110" s="9"/>
      <c r="Z110" s="92"/>
      <c r="AA110" s="12"/>
      <c r="AB110" s="44"/>
      <c r="AC110" s="44"/>
      <c r="AD110" s="44"/>
      <c r="AE110" s="44"/>
      <c r="AF110" s="2"/>
      <c r="AG110" s="2"/>
      <c r="AH110" s="1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2"/>
      <c r="AU110" s="1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2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x14ac:dyDescent="0.2">
      <c r="A111" s="94"/>
      <c r="B111" s="95"/>
      <c r="C111" s="90"/>
      <c r="D111" s="109"/>
      <c r="E111" s="90"/>
      <c r="F111" s="90"/>
      <c r="G111" s="90"/>
      <c r="H111" s="90"/>
      <c r="I111" s="96"/>
      <c r="J111" s="97"/>
      <c r="K111" s="98"/>
      <c r="L111" s="98"/>
      <c r="M111" s="99"/>
      <c r="N111" s="101"/>
      <c r="O111" s="102"/>
      <c r="P111" s="95"/>
      <c r="Q111" s="103"/>
      <c r="R111" s="103"/>
      <c r="S111" s="103"/>
      <c r="T111" s="97"/>
      <c r="U111" s="97"/>
      <c r="V111" s="104"/>
      <c r="W111" s="104"/>
      <c r="X111" s="104"/>
      <c r="Y111" s="100"/>
      <c r="Z111" s="92"/>
      <c r="AA111" s="103"/>
      <c r="AB111" s="44"/>
      <c r="AC111" s="44"/>
      <c r="AD111" s="44"/>
      <c r="AE111" s="44"/>
      <c r="AF111" s="2"/>
      <c r="AG111" s="2"/>
      <c r="AH111" s="1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2"/>
      <c r="AU111" s="1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2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x14ac:dyDescent="0.2">
      <c r="A112" s="65"/>
      <c r="B112" s="2"/>
      <c r="C112" s="50"/>
      <c r="D112" s="109"/>
      <c r="E112" s="1"/>
      <c r="F112" s="1"/>
      <c r="G112" s="1"/>
      <c r="H112" s="1"/>
      <c r="I112" s="5"/>
      <c r="J112" s="6"/>
      <c r="K112" s="7"/>
      <c r="L112" s="7"/>
      <c r="M112" s="44"/>
      <c r="N112" s="49"/>
      <c r="O112" s="13"/>
      <c r="P112" s="2"/>
      <c r="Q112" s="12"/>
      <c r="R112" s="12"/>
      <c r="S112" s="12"/>
      <c r="T112" s="6"/>
      <c r="U112" s="6"/>
      <c r="V112" s="45"/>
      <c r="W112" s="45"/>
      <c r="X112" s="45"/>
      <c r="Y112" s="9"/>
      <c r="Z112" s="92"/>
      <c r="AA112" s="12"/>
      <c r="AB112" s="44"/>
      <c r="AC112" s="44"/>
      <c r="AD112" s="44"/>
      <c r="AE112" s="44"/>
      <c r="AF112" s="2"/>
      <c r="AG112" s="2"/>
      <c r="AH112" s="1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2"/>
      <c r="AU112" s="1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2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x14ac:dyDescent="0.2">
      <c r="A113" s="65"/>
      <c r="B113" s="2"/>
      <c r="C113" s="1"/>
      <c r="D113" s="109"/>
      <c r="E113" s="1"/>
      <c r="F113" s="1"/>
      <c r="G113" s="1"/>
      <c r="H113" s="1"/>
      <c r="I113" s="5"/>
      <c r="J113" s="6"/>
      <c r="K113" s="7"/>
      <c r="L113" s="7"/>
      <c r="M113" s="44"/>
      <c r="N113" s="49"/>
      <c r="O113" s="13"/>
      <c r="P113" s="2"/>
      <c r="Q113" s="12"/>
      <c r="R113" s="12"/>
      <c r="S113" s="12"/>
      <c r="T113" s="6"/>
      <c r="U113" s="6"/>
      <c r="V113" s="45"/>
      <c r="W113" s="45"/>
      <c r="X113" s="45"/>
      <c r="Y113" s="9"/>
      <c r="Z113" s="92"/>
      <c r="AA113" s="12"/>
      <c r="AB113" s="44"/>
      <c r="AC113" s="44"/>
      <c r="AD113" s="44"/>
      <c r="AE113" s="44"/>
      <c r="AF113" s="2"/>
      <c r="AG113" s="2"/>
      <c r="AH113" s="1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2"/>
      <c r="AU113" s="1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x14ac:dyDescent="0.2">
      <c r="A114" s="65"/>
      <c r="B114" s="2"/>
      <c r="C114" s="50"/>
      <c r="D114" s="109"/>
      <c r="E114" s="1"/>
      <c r="F114" s="1"/>
      <c r="G114" s="1"/>
      <c r="H114" s="1"/>
      <c r="I114" s="5"/>
      <c r="J114" s="6"/>
      <c r="K114" s="7"/>
      <c r="L114" s="7"/>
      <c r="M114" s="44"/>
      <c r="N114" s="49"/>
      <c r="O114" s="13"/>
      <c r="P114" s="2"/>
      <c r="Q114" s="12"/>
      <c r="R114" s="12"/>
      <c r="S114" s="12"/>
      <c r="T114" s="6"/>
      <c r="U114" s="6"/>
      <c r="V114" s="45"/>
      <c r="W114" s="45"/>
      <c r="X114" s="45"/>
      <c r="Y114" s="9"/>
      <c r="Z114" s="92"/>
      <c r="AA114" s="12"/>
      <c r="AB114" s="44"/>
      <c r="AC114" s="44"/>
      <c r="AD114" s="44"/>
      <c r="AE114" s="44"/>
      <c r="AF114" s="2"/>
      <c r="AG114" s="2"/>
      <c r="AH114" s="1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2"/>
      <c r="AU114" s="1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2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x14ac:dyDescent="0.2">
      <c r="A115" s="65"/>
      <c r="B115" s="2"/>
      <c r="C115" s="1"/>
      <c r="D115" s="109"/>
      <c r="E115" s="1"/>
      <c r="F115" s="1"/>
      <c r="G115" s="1"/>
      <c r="H115" s="1"/>
      <c r="I115" s="5"/>
      <c r="J115" s="6"/>
      <c r="K115" s="7"/>
      <c r="L115" s="7"/>
      <c r="M115" s="44"/>
      <c r="N115" s="49"/>
      <c r="O115" s="13"/>
      <c r="P115" s="2"/>
      <c r="Q115" s="12"/>
      <c r="R115" s="12"/>
      <c r="S115" s="12"/>
      <c r="T115" s="6"/>
      <c r="U115" s="6"/>
      <c r="V115" s="45"/>
      <c r="W115" s="45"/>
      <c r="X115" s="45"/>
      <c r="Y115" s="9"/>
      <c r="Z115" s="92"/>
      <c r="AA115" s="12"/>
      <c r="AB115" s="44"/>
      <c r="AC115" s="44"/>
      <c r="AD115" s="44"/>
      <c r="AE115" s="44"/>
      <c r="AF115" s="2"/>
      <c r="AG115" s="2"/>
      <c r="AH115" s="1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2"/>
      <c r="AU115" s="1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2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x14ac:dyDescent="0.2">
      <c r="A116" s="94"/>
      <c r="B116" s="95"/>
      <c r="C116" s="90"/>
      <c r="D116" s="109"/>
      <c r="E116" s="90"/>
      <c r="F116" s="90"/>
      <c r="G116" s="90"/>
      <c r="H116" s="90"/>
      <c r="I116" s="96"/>
      <c r="J116" s="97"/>
      <c r="K116" s="98"/>
      <c r="L116" s="98"/>
      <c r="M116" s="99"/>
      <c r="N116" s="101"/>
      <c r="O116" s="102"/>
      <c r="P116" s="95"/>
      <c r="Q116" s="103"/>
      <c r="R116" s="103"/>
      <c r="S116" s="103"/>
      <c r="T116" s="97"/>
      <c r="U116" s="97"/>
      <c r="V116" s="104"/>
      <c r="W116" s="104"/>
      <c r="X116" s="104"/>
      <c r="Y116" s="100"/>
      <c r="Z116" s="92"/>
      <c r="AA116" s="103"/>
      <c r="AB116" s="44"/>
      <c r="AC116" s="44"/>
      <c r="AD116" s="44"/>
      <c r="AE116" s="44"/>
      <c r="AF116" s="2"/>
      <c r="AG116" s="2"/>
      <c r="AH116" s="1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2"/>
      <c r="AU116" s="1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2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x14ac:dyDescent="0.2">
      <c r="A117" s="65"/>
      <c r="B117" s="2"/>
      <c r="C117" s="3"/>
      <c r="D117" s="109"/>
      <c r="E117" s="1"/>
      <c r="F117" s="1"/>
      <c r="G117" s="1"/>
      <c r="H117" s="1"/>
      <c r="I117" s="5"/>
      <c r="J117" s="6"/>
      <c r="K117" s="7"/>
      <c r="L117" s="7"/>
      <c r="M117" s="44"/>
      <c r="N117" s="49"/>
      <c r="O117" s="13"/>
      <c r="P117" s="2"/>
      <c r="Q117" s="12"/>
      <c r="R117" s="12"/>
      <c r="S117" s="12"/>
      <c r="T117" s="6"/>
      <c r="U117" s="6"/>
      <c r="V117" s="45"/>
      <c r="W117" s="45"/>
      <c r="X117" s="45"/>
      <c r="Y117" s="9"/>
      <c r="Z117" s="92"/>
      <c r="AA117" s="12"/>
      <c r="AB117" s="44"/>
      <c r="AC117" s="44"/>
      <c r="AD117" s="44"/>
      <c r="AE117" s="44"/>
      <c r="AF117" s="2"/>
      <c r="AG117" s="2"/>
      <c r="AH117" s="1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2"/>
      <c r="AU117" s="1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2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x14ac:dyDescent="0.2">
      <c r="A118" s="65"/>
      <c r="B118" s="2"/>
      <c r="C118" s="1"/>
      <c r="D118" s="109"/>
      <c r="E118" s="1"/>
      <c r="F118" s="1"/>
      <c r="G118" s="1"/>
      <c r="H118" s="1"/>
      <c r="I118" s="5"/>
      <c r="J118" s="6"/>
      <c r="K118" s="7"/>
      <c r="L118" s="7"/>
      <c r="M118" s="44"/>
      <c r="N118" s="49"/>
      <c r="O118" s="13"/>
      <c r="P118" s="2"/>
      <c r="Q118" s="12"/>
      <c r="R118" s="12"/>
      <c r="S118" s="12"/>
      <c r="T118" s="6"/>
      <c r="U118" s="6"/>
      <c r="V118" s="45"/>
      <c r="W118" s="45"/>
      <c r="X118" s="45"/>
      <c r="Y118" s="9"/>
      <c r="Z118" s="92"/>
      <c r="AA118" s="12"/>
      <c r="AB118" s="44"/>
      <c r="AC118" s="44"/>
      <c r="AD118" s="44"/>
      <c r="AE118" s="44"/>
      <c r="AF118" s="2"/>
      <c r="AG118" s="2"/>
      <c r="AH118" s="1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2"/>
      <c r="AU118" s="4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2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x14ac:dyDescent="0.2">
      <c r="A119" s="65"/>
      <c r="B119" s="2"/>
      <c r="C119" s="1"/>
      <c r="D119" s="109"/>
      <c r="E119" s="1"/>
      <c r="F119" s="1"/>
      <c r="G119" s="1"/>
      <c r="H119" s="1"/>
      <c r="I119" s="5"/>
      <c r="J119" s="6"/>
      <c r="K119" s="7"/>
      <c r="L119" s="7"/>
      <c r="M119" s="44"/>
      <c r="N119" s="49"/>
      <c r="O119" s="13"/>
      <c r="P119" s="2"/>
      <c r="Q119" s="12"/>
      <c r="R119" s="12"/>
      <c r="S119" s="12"/>
      <c r="T119" s="6"/>
      <c r="U119" s="6"/>
      <c r="V119" s="45"/>
      <c r="W119" s="45"/>
      <c r="X119" s="45"/>
      <c r="Y119" s="9"/>
      <c r="Z119" s="92"/>
      <c r="AA119" s="12"/>
      <c r="AB119" s="44"/>
      <c r="AC119" s="44"/>
      <c r="AD119" s="44"/>
      <c r="AE119" s="44"/>
      <c r="AF119" s="2"/>
      <c r="AG119" s="2"/>
      <c r="AH119" s="1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2"/>
      <c r="AU119" s="1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2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x14ac:dyDescent="0.2">
      <c r="A120" s="65"/>
      <c r="B120" s="2"/>
      <c r="C120" s="1"/>
      <c r="D120" s="109"/>
      <c r="E120" s="1"/>
      <c r="F120" s="1"/>
      <c r="G120" s="1"/>
      <c r="H120" s="1"/>
      <c r="I120" s="5"/>
      <c r="J120" s="6"/>
      <c r="K120" s="7"/>
      <c r="L120" s="7"/>
      <c r="M120" s="44"/>
      <c r="N120" s="49"/>
      <c r="O120" s="13"/>
      <c r="P120" s="2"/>
      <c r="Q120" s="12"/>
      <c r="R120" s="12"/>
      <c r="S120" s="12"/>
      <c r="T120" s="6"/>
      <c r="U120" s="6"/>
      <c r="V120" s="45"/>
      <c r="W120" s="45"/>
      <c r="X120" s="45"/>
      <c r="Y120" s="9"/>
      <c r="Z120" s="92"/>
      <c r="AA120" s="12"/>
      <c r="AB120" s="44"/>
      <c r="AC120" s="44"/>
      <c r="AD120" s="44"/>
      <c r="AE120" s="44"/>
      <c r="AF120" s="2"/>
      <c r="AG120" s="2"/>
      <c r="AH120" s="1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2"/>
      <c r="AU120" s="1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2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x14ac:dyDescent="0.2">
      <c r="A121" s="94"/>
      <c r="B121" s="95"/>
      <c r="C121" s="90"/>
      <c r="D121" s="109"/>
      <c r="E121" s="90"/>
      <c r="F121" s="90"/>
      <c r="G121" s="90"/>
      <c r="H121" s="90"/>
      <c r="I121" s="96"/>
      <c r="J121" s="97"/>
      <c r="K121" s="98"/>
      <c r="L121" s="98"/>
      <c r="M121" s="99"/>
      <c r="N121" s="101"/>
      <c r="O121" s="102"/>
      <c r="P121" s="95"/>
      <c r="Q121" s="103"/>
      <c r="R121" s="103"/>
      <c r="S121" s="103"/>
      <c r="T121" s="97"/>
      <c r="U121" s="97"/>
      <c r="V121" s="104"/>
      <c r="W121" s="104"/>
      <c r="X121" s="104"/>
      <c r="Y121" s="100"/>
      <c r="Z121" s="92"/>
      <c r="AA121" s="103"/>
      <c r="AB121" s="44"/>
      <c r="AC121" s="44"/>
      <c r="AD121" s="44"/>
      <c r="AE121" s="44"/>
      <c r="AF121" s="2"/>
      <c r="AG121" s="2"/>
      <c r="AH121" s="1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2"/>
      <c r="AU121" s="1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2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x14ac:dyDescent="0.2">
      <c r="A122" s="65"/>
      <c r="B122" s="2"/>
      <c r="C122" s="50"/>
      <c r="D122" s="109"/>
      <c r="E122" s="1"/>
      <c r="F122" s="1"/>
      <c r="G122" s="1"/>
      <c r="H122" s="1"/>
      <c r="I122" s="5"/>
      <c r="J122" s="6"/>
      <c r="K122" s="7"/>
      <c r="L122" s="7"/>
      <c r="M122" s="44"/>
      <c r="N122" s="49"/>
      <c r="O122" s="13"/>
      <c r="P122" s="2"/>
      <c r="Q122" s="12"/>
      <c r="R122" s="12"/>
      <c r="S122" s="12"/>
      <c r="T122" s="6"/>
      <c r="U122" s="6"/>
      <c r="V122" s="45"/>
      <c r="W122" s="45"/>
      <c r="X122" s="45"/>
      <c r="Y122" s="9"/>
      <c r="Z122" s="92"/>
      <c r="AA122" s="12"/>
      <c r="AB122" s="44"/>
      <c r="AC122" s="44"/>
      <c r="AD122" s="44"/>
      <c r="AE122" s="44"/>
      <c r="AF122" s="2"/>
      <c r="AG122" s="2"/>
      <c r="AH122" s="1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2"/>
      <c r="AU122" s="1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2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x14ac:dyDescent="0.2">
      <c r="A123" s="65"/>
      <c r="B123" s="2"/>
      <c r="C123" s="1"/>
      <c r="D123" s="109"/>
      <c r="E123" s="1"/>
      <c r="F123" s="1"/>
      <c r="G123" s="1"/>
      <c r="H123" s="1"/>
      <c r="I123" s="5"/>
      <c r="J123" s="6"/>
      <c r="K123" s="7"/>
      <c r="L123" s="7"/>
      <c r="M123" s="44"/>
      <c r="N123" s="49"/>
      <c r="O123" s="13"/>
      <c r="P123" s="2"/>
      <c r="Q123" s="12"/>
      <c r="R123" s="12"/>
      <c r="S123" s="12"/>
      <c r="T123" s="6"/>
      <c r="U123" s="6"/>
      <c r="V123" s="45"/>
      <c r="W123" s="45"/>
      <c r="X123" s="45"/>
      <c r="Y123" s="9"/>
      <c r="Z123" s="92"/>
      <c r="AA123" s="12"/>
      <c r="AB123" s="44"/>
      <c r="AC123" s="44"/>
      <c r="AD123" s="44"/>
      <c r="AE123" s="44"/>
      <c r="AF123" s="2"/>
      <c r="AG123" s="2"/>
      <c r="AH123" s="1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2"/>
      <c r="AU123" s="1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2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x14ac:dyDescent="0.2">
      <c r="A124" s="65"/>
      <c r="B124" s="2"/>
      <c r="C124" s="50"/>
      <c r="D124" s="109"/>
      <c r="E124" s="1"/>
      <c r="F124" s="1"/>
      <c r="G124" s="1"/>
      <c r="H124" s="1"/>
      <c r="I124" s="5"/>
      <c r="J124" s="6"/>
      <c r="K124" s="7"/>
      <c r="L124" s="7"/>
      <c r="M124" s="44"/>
      <c r="N124" s="49"/>
      <c r="O124" s="13"/>
      <c r="P124" s="2"/>
      <c r="Q124" s="12"/>
      <c r="R124" s="12"/>
      <c r="S124" s="12"/>
      <c r="T124" s="6"/>
      <c r="U124" s="6"/>
      <c r="V124" s="45"/>
      <c r="W124" s="45"/>
      <c r="X124" s="45"/>
      <c r="Y124" s="9"/>
      <c r="Z124" s="92"/>
      <c r="AA124" s="12"/>
      <c r="AB124" s="44"/>
      <c r="AC124" s="44"/>
      <c r="AD124" s="44"/>
      <c r="AE124" s="44"/>
      <c r="AF124" s="2"/>
      <c r="AG124" s="2"/>
      <c r="AH124" s="1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2"/>
      <c r="AU124" s="1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2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x14ac:dyDescent="0.2">
      <c r="A125" s="65"/>
      <c r="B125" s="2"/>
      <c r="C125" s="1"/>
      <c r="D125" s="109"/>
      <c r="E125" s="1"/>
      <c r="F125" s="1"/>
      <c r="G125" s="1"/>
      <c r="H125" s="1"/>
      <c r="I125" s="5"/>
      <c r="J125" s="6"/>
      <c r="K125" s="7"/>
      <c r="L125" s="7"/>
      <c r="M125" s="44"/>
      <c r="N125" s="49"/>
      <c r="O125" s="13"/>
      <c r="P125" s="2"/>
      <c r="Q125" s="12"/>
      <c r="R125" s="12"/>
      <c r="S125" s="12"/>
      <c r="T125" s="6"/>
      <c r="U125" s="6"/>
      <c r="V125" s="45"/>
      <c r="W125" s="45"/>
      <c r="X125" s="45"/>
      <c r="Y125" s="9"/>
      <c r="Z125" s="92"/>
      <c r="AA125" s="12"/>
      <c r="AB125" s="44"/>
      <c r="AC125" s="44"/>
      <c r="AD125" s="44"/>
      <c r="AE125" s="44"/>
      <c r="AF125" s="2"/>
      <c r="AG125" s="2"/>
      <c r="AH125" s="1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2"/>
      <c r="AU125" s="1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2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x14ac:dyDescent="0.2">
      <c r="A126" s="94"/>
      <c r="B126" s="95"/>
      <c r="C126" s="90"/>
      <c r="D126" s="109"/>
      <c r="E126" s="90"/>
      <c r="F126" s="90"/>
      <c r="G126" s="90"/>
      <c r="H126" s="90"/>
      <c r="I126" s="96"/>
      <c r="J126" s="97"/>
      <c r="K126" s="98"/>
      <c r="L126" s="98"/>
      <c r="M126" s="99"/>
      <c r="N126" s="101"/>
      <c r="O126" s="102"/>
      <c r="P126" s="95"/>
      <c r="Q126" s="103"/>
      <c r="R126" s="103"/>
      <c r="S126" s="103"/>
      <c r="T126" s="97"/>
      <c r="U126" s="97"/>
      <c r="V126" s="104"/>
      <c r="W126" s="104"/>
      <c r="X126" s="104"/>
      <c r="Y126" s="100"/>
      <c r="Z126" s="92"/>
      <c r="AA126" s="103"/>
      <c r="AB126" s="44"/>
      <c r="AC126" s="44"/>
      <c r="AD126" s="44"/>
      <c r="AE126" s="44"/>
      <c r="AF126" s="2"/>
      <c r="AG126" s="2"/>
      <c r="AH126" s="1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2"/>
      <c r="AU126" s="1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2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x14ac:dyDescent="0.2">
      <c r="A127" s="65"/>
      <c r="B127" s="2"/>
      <c r="C127" s="1"/>
      <c r="D127" s="109"/>
      <c r="E127" s="1"/>
      <c r="F127" s="1"/>
      <c r="G127" s="1"/>
      <c r="H127" s="1"/>
      <c r="I127" s="5"/>
      <c r="J127" s="6"/>
      <c r="K127" s="7"/>
      <c r="L127" s="7"/>
      <c r="M127" s="44"/>
      <c r="N127" s="49"/>
      <c r="O127" s="13"/>
      <c r="P127" s="2"/>
      <c r="Q127" s="12"/>
      <c r="R127" s="12"/>
      <c r="S127" s="12"/>
      <c r="T127" s="6"/>
      <c r="U127" s="6"/>
      <c r="V127" s="45"/>
      <c r="W127" s="45"/>
      <c r="X127" s="45"/>
      <c r="Y127" s="9"/>
      <c r="Z127" s="92"/>
      <c r="AA127" s="12"/>
      <c r="AB127" s="44"/>
      <c r="AC127" s="44"/>
      <c r="AD127" s="44"/>
      <c r="AE127" s="44"/>
      <c r="AF127" s="2"/>
      <c r="AG127" s="2"/>
      <c r="AH127" s="1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2"/>
      <c r="AU127" s="1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2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x14ac:dyDescent="0.2">
      <c r="A128" s="65"/>
      <c r="B128" s="2"/>
      <c r="C128" s="1"/>
      <c r="D128" s="109"/>
      <c r="E128" s="1"/>
      <c r="F128" s="1"/>
      <c r="G128" s="1"/>
      <c r="H128" s="1"/>
      <c r="I128" s="5"/>
      <c r="J128" s="6"/>
      <c r="K128" s="7"/>
      <c r="L128" s="7"/>
      <c r="M128" s="44"/>
      <c r="N128" s="49"/>
      <c r="O128" s="13"/>
      <c r="P128" s="2"/>
      <c r="Q128" s="12"/>
      <c r="R128" s="12"/>
      <c r="S128" s="12"/>
      <c r="T128" s="6"/>
      <c r="U128" s="6"/>
      <c r="V128" s="45"/>
      <c r="W128" s="45"/>
      <c r="X128" s="45"/>
      <c r="Y128" s="9"/>
      <c r="Z128" s="92"/>
      <c r="AA128" s="12"/>
      <c r="AB128" s="44"/>
      <c r="AC128" s="44"/>
      <c r="AD128" s="44"/>
      <c r="AE128" s="44"/>
      <c r="AF128" s="2"/>
      <c r="AG128" s="2"/>
      <c r="AH128" s="1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2"/>
      <c r="AU128" s="1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2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x14ac:dyDescent="0.2">
      <c r="A129" s="65"/>
      <c r="B129" s="2"/>
      <c r="C129" s="1"/>
      <c r="D129" s="109"/>
      <c r="E129" s="1"/>
      <c r="F129" s="1"/>
      <c r="G129" s="1"/>
      <c r="H129" s="1"/>
      <c r="I129" s="5"/>
      <c r="J129" s="6"/>
      <c r="K129" s="7"/>
      <c r="L129" s="7"/>
      <c r="M129" s="44"/>
      <c r="N129" s="49"/>
      <c r="O129" s="13"/>
      <c r="P129" s="2"/>
      <c r="Q129" s="12"/>
      <c r="R129" s="12"/>
      <c r="S129" s="12"/>
      <c r="T129" s="6"/>
      <c r="U129" s="6"/>
      <c r="V129" s="45"/>
      <c r="W129" s="45"/>
      <c r="X129" s="45"/>
      <c r="Y129" s="9"/>
      <c r="Z129" s="92"/>
      <c r="AA129" s="12"/>
      <c r="AB129" s="44"/>
      <c r="AC129" s="44"/>
      <c r="AD129" s="44"/>
      <c r="AE129" s="44"/>
      <c r="AF129" s="2"/>
      <c r="AG129" s="2"/>
      <c r="AH129" s="1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2"/>
      <c r="AU129" s="1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2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x14ac:dyDescent="0.2">
      <c r="A130" s="65"/>
      <c r="B130" s="2"/>
      <c r="C130" s="1"/>
      <c r="D130" s="109"/>
      <c r="E130" s="1"/>
      <c r="F130" s="1"/>
      <c r="G130" s="1"/>
      <c r="H130" s="1"/>
      <c r="I130" s="5"/>
      <c r="J130" s="6"/>
      <c r="K130" s="7"/>
      <c r="L130" s="7"/>
      <c r="M130" s="44"/>
      <c r="N130" s="49"/>
      <c r="O130" s="13"/>
      <c r="P130" s="2"/>
      <c r="Q130" s="12"/>
      <c r="R130" s="12"/>
      <c r="S130" s="12"/>
      <c r="T130" s="6"/>
      <c r="U130" s="6"/>
      <c r="V130" s="45"/>
      <c r="W130" s="45"/>
      <c r="X130" s="45"/>
      <c r="Y130" s="9"/>
      <c r="Z130" s="92"/>
      <c r="AA130" s="12"/>
      <c r="AB130" s="44"/>
      <c r="AC130" s="44"/>
      <c r="AD130" s="44"/>
      <c r="AE130" s="44"/>
      <c r="AF130" s="2"/>
      <c r="AG130" s="2"/>
      <c r="AH130" s="1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2"/>
      <c r="AU130" s="1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2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x14ac:dyDescent="0.2">
      <c r="A131" s="94"/>
      <c r="B131" s="95"/>
      <c r="C131" s="90"/>
      <c r="D131" s="109"/>
      <c r="E131" s="90"/>
      <c r="F131" s="90"/>
      <c r="G131" s="90"/>
      <c r="H131" s="90"/>
      <c r="I131" s="96"/>
      <c r="J131" s="97"/>
      <c r="K131" s="98"/>
      <c r="L131" s="98"/>
      <c r="M131" s="99"/>
      <c r="N131" s="101"/>
      <c r="O131" s="102"/>
      <c r="P131" s="95"/>
      <c r="Q131" s="103"/>
      <c r="R131" s="103"/>
      <c r="S131" s="103"/>
      <c r="T131" s="97"/>
      <c r="U131" s="97"/>
      <c r="V131" s="104"/>
      <c r="W131" s="104"/>
      <c r="X131" s="104"/>
      <c r="Y131" s="100"/>
      <c r="Z131" s="92"/>
      <c r="AA131" s="103"/>
      <c r="AB131" s="44"/>
      <c r="AC131" s="44"/>
      <c r="AD131" s="44"/>
      <c r="AE131" s="44"/>
      <c r="AF131" s="2"/>
      <c r="AG131" s="2"/>
      <c r="AH131" s="1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2"/>
      <c r="AU131" s="1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2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x14ac:dyDescent="0.2">
      <c r="A132" s="65"/>
      <c r="B132" s="2"/>
      <c r="C132" s="3"/>
      <c r="D132" s="109"/>
      <c r="E132" s="1"/>
      <c r="F132" s="1"/>
      <c r="G132" s="1"/>
      <c r="H132" s="1"/>
      <c r="I132" s="5"/>
      <c r="J132" s="6"/>
      <c r="K132" s="7"/>
      <c r="L132" s="7"/>
      <c r="M132" s="44"/>
      <c r="N132" s="49"/>
      <c r="O132" s="13"/>
      <c r="P132" s="2"/>
      <c r="Q132" s="12"/>
      <c r="R132" s="12"/>
      <c r="S132" s="12"/>
      <c r="T132" s="6"/>
      <c r="U132" s="6"/>
      <c r="V132" s="45"/>
      <c r="W132" s="45"/>
      <c r="X132" s="45"/>
      <c r="Y132" s="9"/>
      <c r="Z132" s="92"/>
      <c r="AA132" s="12"/>
      <c r="AB132" s="44"/>
      <c r="AC132" s="44"/>
      <c r="AD132" s="44"/>
      <c r="AE132" s="44"/>
      <c r="AF132" s="2"/>
      <c r="AG132" s="2"/>
      <c r="AH132" s="1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2"/>
      <c r="AU132" s="1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2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x14ac:dyDescent="0.2">
      <c r="A133" s="65"/>
      <c r="B133" s="2"/>
      <c r="C133" s="1"/>
      <c r="D133" s="109"/>
      <c r="E133" s="1"/>
      <c r="F133" s="1"/>
      <c r="G133" s="1"/>
      <c r="H133" s="1"/>
      <c r="I133" s="5"/>
      <c r="J133" s="6"/>
      <c r="K133" s="7"/>
      <c r="L133" s="7"/>
      <c r="M133" s="44"/>
      <c r="N133" s="49"/>
      <c r="O133" s="13"/>
      <c r="P133" s="2"/>
      <c r="Q133" s="12"/>
      <c r="R133" s="12"/>
      <c r="S133" s="12"/>
      <c r="T133" s="6"/>
      <c r="U133" s="6"/>
      <c r="V133" s="45"/>
      <c r="W133" s="45"/>
      <c r="X133" s="45"/>
      <c r="Y133" s="9"/>
      <c r="Z133" s="92"/>
      <c r="AA133" s="12"/>
      <c r="AB133" s="44"/>
      <c r="AC133" s="44"/>
      <c r="AD133" s="44"/>
      <c r="AE133" s="44"/>
      <c r="AF133" s="2"/>
      <c r="AG133" s="2"/>
      <c r="AH133" s="1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2"/>
      <c r="AU133" s="1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2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x14ac:dyDescent="0.2">
      <c r="A134" s="65"/>
      <c r="B134" s="2"/>
      <c r="C134" s="1"/>
      <c r="D134" s="109"/>
      <c r="E134" s="1"/>
      <c r="F134" s="1"/>
      <c r="G134" s="1"/>
      <c r="H134" s="1"/>
      <c r="I134" s="5"/>
      <c r="J134" s="6"/>
      <c r="K134" s="7"/>
      <c r="L134" s="7"/>
      <c r="M134" s="44"/>
      <c r="N134" s="49"/>
      <c r="O134" s="13"/>
      <c r="P134" s="2"/>
      <c r="Q134" s="12"/>
      <c r="R134" s="12"/>
      <c r="S134" s="12"/>
      <c r="T134" s="6"/>
      <c r="U134" s="6"/>
      <c r="V134" s="45"/>
      <c r="W134" s="45"/>
      <c r="X134" s="45"/>
      <c r="Y134" s="9"/>
      <c r="Z134" s="92"/>
      <c r="AA134" s="12"/>
      <c r="AB134" s="44"/>
      <c r="AC134" s="44"/>
      <c r="AD134" s="44"/>
      <c r="AE134" s="44"/>
      <c r="AF134" s="2"/>
      <c r="AG134" s="2"/>
      <c r="AH134" s="1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2"/>
      <c r="AU134" s="1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2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x14ac:dyDescent="0.2">
      <c r="A135" s="65"/>
      <c r="B135" s="2"/>
      <c r="C135" s="1"/>
      <c r="D135" s="109"/>
      <c r="E135" s="1"/>
      <c r="F135" s="1"/>
      <c r="G135" s="1"/>
      <c r="H135" s="1"/>
      <c r="I135" s="5"/>
      <c r="J135" s="6"/>
      <c r="K135" s="7"/>
      <c r="L135" s="7"/>
      <c r="M135" s="44"/>
      <c r="N135" s="49"/>
      <c r="O135" s="13"/>
      <c r="P135" s="2"/>
      <c r="Q135" s="12"/>
      <c r="R135" s="12"/>
      <c r="S135" s="12"/>
      <c r="T135" s="6"/>
      <c r="U135" s="6"/>
      <c r="V135" s="45"/>
      <c r="W135" s="45"/>
      <c r="X135" s="45"/>
      <c r="Y135" s="9"/>
      <c r="Z135" s="92"/>
      <c r="AA135" s="12"/>
      <c r="AB135" s="44"/>
      <c r="AC135" s="44"/>
      <c r="AD135" s="44"/>
      <c r="AE135" s="44"/>
      <c r="AF135" s="2"/>
      <c r="AG135" s="2"/>
      <c r="AH135" s="1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2"/>
      <c r="AU135" s="1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2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x14ac:dyDescent="0.2">
      <c r="A136" s="94"/>
      <c r="B136" s="95"/>
      <c r="C136" s="90"/>
      <c r="D136" s="109"/>
      <c r="E136" s="90"/>
      <c r="F136" s="90"/>
      <c r="G136" s="90"/>
      <c r="H136" s="90"/>
      <c r="I136" s="96"/>
      <c r="J136" s="97"/>
      <c r="K136" s="98"/>
      <c r="L136" s="98"/>
      <c r="M136" s="99"/>
      <c r="N136" s="101"/>
      <c r="O136" s="102"/>
      <c r="P136" s="95"/>
      <c r="Q136" s="103"/>
      <c r="R136" s="103"/>
      <c r="S136" s="103"/>
      <c r="T136" s="97"/>
      <c r="U136" s="97"/>
      <c r="V136" s="104"/>
      <c r="W136" s="104"/>
      <c r="X136" s="104"/>
      <c r="Y136" s="100"/>
      <c r="Z136" s="92"/>
      <c r="AA136" s="103"/>
      <c r="AB136" s="44"/>
      <c r="AC136" s="44"/>
      <c r="AD136" s="44"/>
      <c r="AE136" s="44"/>
      <c r="AF136" s="2"/>
      <c r="AG136" s="2"/>
      <c r="AH136" s="1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2"/>
      <c r="AU136" s="1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2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x14ac:dyDescent="0.2">
      <c r="A137" s="65"/>
      <c r="B137" s="2"/>
      <c r="C137" s="50"/>
      <c r="D137" s="109"/>
      <c r="E137" s="1"/>
      <c r="F137" s="1"/>
      <c r="G137" s="1"/>
      <c r="H137" s="1"/>
      <c r="I137" s="5"/>
      <c r="J137" s="6"/>
      <c r="K137" s="7"/>
      <c r="L137" s="7"/>
      <c r="M137" s="44"/>
      <c r="N137" s="49"/>
      <c r="O137" s="13"/>
      <c r="P137" s="2"/>
      <c r="Q137" s="12"/>
      <c r="R137" s="12"/>
      <c r="S137" s="12"/>
      <c r="T137" s="6"/>
      <c r="U137" s="6"/>
      <c r="V137" s="45"/>
      <c r="W137" s="45"/>
      <c r="X137" s="45"/>
      <c r="Y137" s="9"/>
      <c r="Z137" s="92"/>
      <c r="AA137" s="12"/>
      <c r="AB137" s="12"/>
      <c r="AC137" s="12"/>
      <c r="AD137" s="12"/>
      <c r="AE137" s="12"/>
      <c r="AF137" s="12"/>
      <c r="AG137" s="12"/>
      <c r="AH137" s="1"/>
      <c r="AI137" s="13">
        <f t="shared" ref="AI137" si="24">IF(LEFT($K137,1)=AI$6,$Z137,0)</f>
        <v>0</v>
      </c>
      <c r="AJ137" s="13">
        <f t="shared" ref="AJ137:AR137" si="25">IF($K137=AJ$6,$Z137,0)</f>
        <v>0</v>
      </c>
      <c r="AK137" s="13">
        <f t="shared" si="25"/>
        <v>0</v>
      </c>
      <c r="AL137" s="13">
        <f t="shared" si="25"/>
        <v>0</v>
      </c>
      <c r="AM137" s="13">
        <f t="shared" si="25"/>
        <v>0</v>
      </c>
      <c r="AN137" s="13">
        <f t="shared" si="25"/>
        <v>0</v>
      </c>
      <c r="AO137" s="13">
        <f t="shared" si="25"/>
        <v>0</v>
      </c>
      <c r="AP137" s="13">
        <f t="shared" si="25"/>
        <v>0</v>
      </c>
      <c r="AQ137" s="13">
        <f t="shared" si="25"/>
        <v>0</v>
      </c>
      <c r="AR137" s="13">
        <f t="shared" si="25"/>
        <v>0</v>
      </c>
      <c r="AS137" s="13">
        <f t="shared" ref="AS137" si="26">IF(LEFT($K137,1)=AS$6,$Z137,0)</f>
        <v>0</v>
      </c>
      <c r="AT137" s="12">
        <f>SUM(AM137:AS137)-Z137</f>
        <v>0</v>
      </c>
      <c r="AU137" s="1"/>
      <c r="AV137" s="13">
        <f t="shared" ref="AV137:BE137" si="27">IF($L137=AV$6,$Z137,0)</f>
        <v>0</v>
      </c>
      <c r="AW137" s="13">
        <f t="shared" si="27"/>
        <v>0</v>
      </c>
      <c r="AX137" s="13">
        <f t="shared" si="27"/>
        <v>0</v>
      </c>
      <c r="AY137" s="13">
        <f t="shared" si="27"/>
        <v>0</v>
      </c>
      <c r="AZ137" s="13">
        <f t="shared" si="27"/>
        <v>0</v>
      </c>
      <c r="BA137" s="13">
        <f t="shared" si="27"/>
        <v>0</v>
      </c>
      <c r="BB137" s="13">
        <f t="shared" si="27"/>
        <v>0</v>
      </c>
      <c r="BC137" s="13">
        <f t="shared" si="27"/>
        <v>0</v>
      </c>
      <c r="BD137" s="13">
        <f t="shared" si="27"/>
        <v>0</v>
      </c>
      <c r="BE137" s="13">
        <f t="shared" si="27"/>
        <v>0</v>
      </c>
      <c r="BF137" s="13">
        <f t="shared" ref="BF137" si="28">IF(LEFT($L137,1)=BF$6,$Z137,0)</f>
        <v>0</v>
      </c>
      <c r="BG137" s="12">
        <f>SUM(AV137:BF137)-Z137</f>
        <v>0</v>
      </c>
      <c r="BH137" s="1"/>
      <c r="BI137" s="1">
        <f t="shared" ref="BI137" si="29">IF($O137&lt;=BI$6,$Z137,0)</f>
        <v>0</v>
      </c>
      <c r="BJ137" s="1">
        <f t="shared" ref="BJ137:BS137" si="30">IF(AND($O137&gt;BI$6,$O137&lt;=BJ$6),$Z137,0)</f>
        <v>0</v>
      </c>
      <c r="BK137" s="1">
        <f t="shared" si="30"/>
        <v>0</v>
      </c>
      <c r="BL137" s="1">
        <f t="shared" si="30"/>
        <v>0</v>
      </c>
      <c r="BM137" s="1">
        <f t="shared" si="30"/>
        <v>0</v>
      </c>
      <c r="BN137" s="1">
        <f t="shared" si="30"/>
        <v>0</v>
      </c>
      <c r="BO137" s="1">
        <f t="shared" si="30"/>
        <v>0</v>
      </c>
      <c r="BP137" s="1">
        <f t="shared" si="30"/>
        <v>0</v>
      </c>
      <c r="BQ137" s="1">
        <f t="shared" si="30"/>
        <v>0</v>
      </c>
      <c r="BR137" s="1">
        <f t="shared" si="30"/>
        <v>0</v>
      </c>
      <c r="BS137" s="1">
        <f t="shared" si="30"/>
        <v>0</v>
      </c>
      <c r="BT137" s="1"/>
    </row>
    <row r="138" spans="1:72" x14ac:dyDescent="0.2">
      <c r="A138" s="65"/>
      <c r="B138" s="2"/>
      <c r="C138" s="1"/>
      <c r="D138" s="109"/>
      <c r="E138" s="1"/>
      <c r="F138" s="1"/>
      <c r="G138" s="1"/>
      <c r="H138" s="1"/>
      <c r="I138" s="5"/>
      <c r="J138" s="6"/>
      <c r="K138" s="7"/>
      <c r="L138" s="7"/>
      <c r="M138" s="44"/>
      <c r="N138" s="49"/>
      <c r="O138" s="13"/>
      <c r="P138" s="2"/>
      <c r="Q138" s="12"/>
      <c r="R138" s="12"/>
      <c r="S138" s="12"/>
      <c r="T138" s="6"/>
      <c r="U138" s="6"/>
      <c r="V138" s="45"/>
      <c r="W138" s="45"/>
      <c r="X138" s="45"/>
      <c r="Y138" s="9"/>
      <c r="Z138" s="92"/>
      <c r="AA138" s="12"/>
      <c r="AB138" s="12"/>
      <c r="AC138" s="12"/>
      <c r="AD138" s="12"/>
      <c r="AE138" s="12"/>
      <c r="AF138" s="12"/>
      <c r="AG138" s="85"/>
      <c r="AH138" s="46"/>
      <c r="AI138" s="46"/>
      <c r="AJ138" s="46"/>
      <c r="AK138" s="46"/>
      <c r="AL138" s="46"/>
      <c r="AM138" s="13"/>
      <c r="AN138" s="13"/>
      <c r="AO138" s="13"/>
      <c r="AP138" s="13"/>
      <c r="AQ138" s="13"/>
      <c r="AR138" s="13"/>
      <c r="AS138" s="13"/>
      <c r="AT138" s="12"/>
      <c r="AU138" s="1"/>
      <c r="AV138" s="46"/>
      <c r="AW138" s="46"/>
      <c r="AX138" s="46"/>
      <c r="AY138" s="46"/>
      <c r="AZ138" s="13"/>
      <c r="BA138" s="13"/>
      <c r="BB138" s="13"/>
      <c r="BC138" s="13"/>
      <c r="BD138" s="13"/>
      <c r="BE138" s="13"/>
      <c r="BF138" s="13"/>
      <c r="BG138" s="12"/>
      <c r="BH138" s="1"/>
      <c r="BI138" s="1"/>
      <c r="BJ138" s="1"/>
      <c r="BK138" s="1"/>
      <c r="BL138" s="13"/>
      <c r="BM138" s="1"/>
      <c r="BN138" s="1"/>
      <c r="BO138" s="1"/>
      <c r="BP138" s="51"/>
      <c r="BQ138" s="1"/>
      <c r="BR138" s="1"/>
      <c r="BS138" s="1"/>
      <c r="BT138" s="1"/>
    </row>
    <row r="139" spans="1:72" x14ac:dyDescent="0.2">
      <c r="A139" s="65"/>
      <c r="B139" s="2"/>
      <c r="C139" s="50"/>
      <c r="D139" s="109"/>
      <c r="E139" s="1"/>
      <c r="F139" s="1"/>
      <c r="G139" s="1"/>
      <c r="H139" s="1"/>
      <c r="I139" s="5"/>
      <c r="J139" s="6"/>
      <c r="K139" s="7"/>
      <c r="L139" s="7"/>
      <c r="M139" s="44"/>
      <c r="N139" s="49"/>
      <c r="O139" s="13"/>
      <c r="P139" s="2"/>
      <c r="Q139" s="12"/>
      <c r="R139" s="12"/>
      <c r="S139" s="12"/>
      <c r="T139" s="6"/>
      <c r="U139" s="6"/>
      <c r="V139" s="45"/>
      <c r="W139" s="45"/>
      <c r="X139" s="45"/>
      <c r="Y139" s="9"/>
      <c r="Z139" s="92"/>
      <c r="AA139" s="12"/>
      <c r="AB139" s="12"/>
      <c r="AC139" s="12"/>
      <c r="AD139" s="12"/>
      <c r="AE139" s="12"/>
      <c r="AF139" s="12"/>
      <c r="AG139" s="85"/>
      <c r="AH139" s="46"/>
      <c r="AI139" s="46"/>
      <c r="AJ139" s="46"/>
      <c r="AK139" s="46"/>
      <c r="AL139" s="46"/>
      <c r="AM139" s="13"/>
      <c r="AN139" s="13"/>
      <c r="AO139" s="13"/>
      <c r="AP139" s="13"/>
      <c r="AQ139" s="13"/>
      <c r="AR139" s="13"/>
      <c r="AS139" s="13"/>
      <c r="AT139" s="12"/>
      <c r="AU139" s="1"/>
      <c r="AV139" s="46"/>
      <c r="AW139" s="46"/>
      <c r="AX139" s="46"/>
      <c r="AY139" s="46"/>
      <c r="AZ139" s="13"/>
      <c r="BA139" s="13"/>
      <c r="BB139" s="13"/>
      <c r="BC139" s="13"/>
      <c r="BD139" s="13"/>
      <c r="BE139" s="13"/>
      <c r="BF139" s="13"/>
      <c r="BG139" s="12"/>
      <c r="BH139" s="1"/>
      <c r="BI139" s="1"/>
      <c r="BJ139" s="1"/>
      <c r="BK139" s="1"/>
      <c r="BL139" s="13"/>
      <c r="BM139" s="1"/>
      <c r="BN139" s="1"/>
      <c r="BO139" s="1"/>
      <c r="BP139" s="51"/>
      <c r="BQ139" s="1"/>
      <c r="BR139" s="1"/>
      <c r="BS139" s="1"/>
      <c r="BT139" s="1"/>
    </row>
    <row r="140" spans="1:72" x14ac:dyDescent="0.2">
      <c r="A140" s="65"/>
      <c r="B140" s="2"/>
      <c r="C140" s="1"/>
      <c r="D140" s="109"/>
      <c r="E140" s="1"/>
      <c r="F140" s="1"/>
      <c r="G140" s="1"/>
      <c r="H140" s="1"/>
      <c r="I140" s="5"/>
      <c r="J140" s="6"/>
      <c r="K140" s="7"/>
      <c r="L140" s="7"/>
      <c r="M140" s="44"/>
      <c r="N140" s="49"/>
      <c r="O140" s="13"/>
      <c r="P140" s="2"/>
      <c r="Q140" s="12"/>
      <c r="R140" s="12"/>
      <c r="S140" s="12"/>
      <c r="T140" s="6"/>
      <c r="U140" s="6"/>
      <c r="V140" s="45"/>
      <c r="W140" s="45"/>
      <c r="X140" s="45"/>
      <c r="Y140" s="9"/>
      <c r="Z140" s="92"/>
      <c r="AA140" s="12"/>
      <c r="AB140" s="12"/>
      <c r="AC140" s="12"/>
      <c r="AD140" s="12"/>
      <c r="AE140" s="12"/>
      <c r="AF140" s="12"/>
      <c r="AG140" s="85"/>
      <c r="AH140" s="46"/>
      <c r="AI140" s="46"/>
      <c r="AJ140" s="46"/>
      <c r="AK140" s="46"/>
      <c r="AL140" s="46"/>
      <c r="AM140" s="13"/>
      <c r="AN140" s="13"/>
      <c r="AO140" s="13"/>
      <c r="AP140" s="13"/>
      <c r="AQ140" s="13"/>
      <c r="AR140" s="13"/>
      <c r="AS140" s="13"/>
      <c r="AT140" s="12"/>
      <c r="AU140" s="1"/>
      <c r="AV140" s="46"/>
      <c r="AW140" s="46"/>
      <c r="AX140" s="46"/>
      <c r="AY140" s="46"/>
      <c r="AZ140" s="13"/>
      <c r="BA140" s="13"/>
      <c r="BB140" s="13"/>
      <c r="BC140" s="13"/>
      <c r="BD140" s="13"/>
      <c r="BE140" s="13"/>
      <c r="BF140" s="13"/>
      <c r="BG140" s="12"/>
      <c r="BH140" s="1"/>
      <c r="BI140" s="1"/>
      <c r="BJ140" s="1"/>
      <c r="BK140" s="1"/>
      <c r="BL140" s="13"/>
      <c r="BM140" s="1"/>
      <c r="BN140" s="1"/>
      <c r="BO140" s="1"/>
      <c r="BP140" s="51"/>
      <c r="BQ140" s="1"/>
      <c r="BR140" s="1"/>
      <c r="BS140" s="1"/>
      <c r="BT140" s="1"/>
    </row>
    <row r="141" spans="1:72" hidden="1" outlineLevel="1" x14ac:dyDescent="0.2">
      <c r="A141" s="94"/>
      <c r="B141" s="95"/>
      <c r="C141" s="90"/>
      <c r="D141" s="109"/>
      <c r="E141" s="90"/>
      <c r="F141" s="90"/>
      <c r="G141" s="90"/>
      <c r="H141" s="90"/>
      <c r="I141" s="96"/>
      <c r="J141" s="97"/>
      <c r="K141" s="98"/>
      <c r="L141" s="98"/>
      <c r="M141" s="99"/>
      <c r="N141" s="101"/>
      <c r="O141" s="102"/>
      <c r="P141" s="95"/>
      <c r="Q141" s="103"/>
      <c r="R141" s="103"/>
      <c r="S141" s="103"/>
      <c r="T141" s="97"/>
      <c r="U141" s="97"/>
      <c r="V141" s="104"/>
      <c r="W141" s="104"/>
      <c r="X141" s="104"/>
      <c r="Y141" s="100"/>
      <c r="Z141" s="92"/>
      <c r="AA141" s="12"/>
      <c r="AB141" s="12"/>
      <c r="AC141" s="12"/>
      <c r="AD141" s="12"/>
      <c r="AE141" s="12"/>
      <c r="AF141" s="12"/>
      <c r="AG141" s="85"/>
      <c r="AH141" s="46"/>
      <c r="AI141" s="46"/>
      <c r="AJ141" s="46"/>
      <c r="AK141" s="46"/>
      <c r="AL141" s="46"/>
      <c r="AM141" s="13"/>
      <c r="AN141" s="13"/>
      <c r="AO141" s="13"/>
      <c r="AP141" s="13"/>
      <c r="AQ141" s="13"/>
      <c r="AR141" s="13"/>
      <c r="AS141" s="13"/>
      <c r="AT141" s="12"/>
      <c r="AU141" s="1"/>
      <c r="AV141" s="46"/>
      <c r="AW141" s="46"/>
      <c r="AX141" s="46"/>
      <c r="AY141" s="46"/>
      <c r="AZ141" s="13"/>
      <c r="BA141" s="13"/>
      <c r="BB141" s="13"/>
      <c r="BC141" s="13"/>
      <c r="BD141" s="13"/>
      <c r="BE141" s="13"/>
      <c r="BF141" s="13"/>
      <c r="BG141" s="12"/>
      <c r="BH141" s="1"/>
      <c r="BI141" s="1"/>
      <c r="BJ141" s="1"/>
      <c r="BK141" s="1"/>
      <c r="BL141" s="13"/>
      <c r="BM141" s="1"/>
      <c r="BN141" s="1"/>
      <c r="BO141" s="1"/>
      <c r="BP141" s="51"/>
      <c r="BQ141" s="1"/>
      <c r="BR141" s="1"/>
      <c r="BS141" s="1"/>
      <c r="BT141" s="1"/>
    </row>
    <row r="142" spans="1:72" hidden="1" outlineLevel="1" x14ac:dyDescent="0.2">
      <c r="A142" s="1"/>
      <c r="B142" s="2"/>
      <c r="C142" s="1"/>
      <c r="D142" s="109"/>
      <c r="E142" s="1"/>
      <c r="F142" s="1"/>
      <c r="G142" s="1"/>
      <c r="H142" s="1"/>
      <c r="I142" s="5"/>
      <c r="J142" s="6"/>
      <c r="K142" s="7"/>
      <c r="L142" s="7"/>
      <c r="M142" s="7"/>
      <c r="N142" s="49"/>
      <c r="O142" s="13"/>
      <c r="P142" s="2"/>
      <c r="Q142" s="12"/>
      <c r="R142" s="12"/>
      <c r="S142" s="12"/>
      <c r="T142" s="6"/>
      <c r="U142" s="6"/>
      <c r="V142" s="45"/>
      <c r="W142" s="45"/>
      <c r="X142" s="45"/>
      <c r="Y142" s="9"/>
      <c r="Z142" s="92"/>
      <c r="AA142" s="12"/>
      <c r="AB142" s="12"/>
      <c r="AC142" s="12"/>
      <c r="AD142" s="12"/>
      <c r="AE142" s="12"/>
      <c r="AF142" s="12"/>
      <c r="AG142" s="85"/>
      <c r="AH142" s="46"/>
      <c r="AI142" s="46"/>
      <c r="AJ142" s="46"/>
      <c r="AK142" s="46"/>
      <c r="AL142" s="46"/>
      <c r="AM142" s="13"/>
      <c r="AN142" s="13"/>
      <c r="AO142" s="13"/>
      <c r="AP142" s="13"/>
      <c r="AQ142" s="13"/>
      <c r="AR142" s="13"/>
      <c r="AS142" s="13"/>
      <c r="AT142" s="12"/>
      <c r="AU142" s="1"/>
      <c r="AV142" s="46"/>
      <c r="AW142" s="46"/>
      <c r="AX142" s="46"/>
      <c r="AY142" s="46"/>
      <c r="AZ142" s="13"/>
      <c r="BA142" s="13"/>
      <c r="BB142" s="13"/>
      <c r="BC142" s="13"/>
      <c r="BD142" s="13"/>
      <c r="BE142" s="13"/>
      <c r="BF142" s="13"/>
      <c r="BG142" s="12"/>
      <c r="BH142" s="1"/>
      <c r="BI142" s="1"/>
      <c r="BJ142" s="1"/>
      <c r="BK142" s="1"/>
      <c r="BL142" s="13"/>
      <c r="BM142" s="1"/>
      <c r="BN142" s="1"/>
      <c r="BO142" s="1"/>
      <c r="BP142" s="51"/>
      <c r="BQ142" s="1"/>
      <c r="BR142" s="1"/>
      <c r="BS142" s="1"/>
      <c r="BT142" s="1"/>
    </row>
    <row r="143" spans="1:72" hidden="1" outlineLevel="1" x14ac:dyDescent="0.2">
      <c r="A143" s="1"/>
      <c r="B143" s="2"/>
      <c r="C143" s="1"/>
      <c r="D143" s="109"/>
      <c r="E143" s="1"/>
      <c r="F143" s="1"/>
      <c r="G143" s="1"/>
      <c r="H143" s="1"/>
      <c r="I143" s="5"/>
      <c r="J143" s="6"/>
      <c r="K143" s="7"/>
      <c r="L143" s="7"/>
      <c r="M143" s="7"/>
      <c r="N143" s="49"/>
      <c r="O143" s="13"/>
      <c r="P143" s="2"/>
      <c r="Q143" s="12"/>
      <c r="R143" s="12"/>
      <c r="S143" s="12"/>
      <c r="T143" s="6"/>
      <c r="U143" s="6"/>
      <c r="V143" s="45"/>
      <c r="W143" s="45"/>
      <c r="X143" s="45"/>
      <c r="Y143" s="9"/>
      <c r="Z143" s="92"/>
      <c r="AA143" s="12"/>
      <c r="AB143" s="12"/>
      <c r="AC143" s="12"/>
      <c r="AD143" s="12"/>
      <c r="AE143" s="12"/>
      <c r="AF143" s="12"/>
      <c r="AG143" s="85"/>
      <c r="AH143" s="46"/>
      <c r="AI143" s="46"/>
      <c r="AJ143" s="46"/>
      <c r="AK143" s="46"/>
      <c r="AL143" s="46"/>
      <c r="AM143" s="13"/>
      <c r="AN143" s="13"/>
      <c r="AO143" s="13"/>
      <c r="AP143" s="13"/>
      <c r="AQ143" s="13"/>
      <c r="AR143" s="13"/>
      <c r="AS143" s="13"/>
      <c r="AT143" s="12"/>
      <c r="AU143" s="1"/>
      <c r="AV143" s="46"/>
      <c r="AW143" s="46"/>
      <c r="AX143" s="46"/>
      <c r="AY143" s="46"/>
      <c r="AZ143" s="13"/>
      <c r="BA143" s="13"/>
      <c r="BB143" s="13"/>
      <c r="BC143" s="13"/>
      <c r="BD143" s="13"/>
      <c r="BE143" s="13"/>
      <c r="BF143" s="13"/>
      <c r="BG143" s="12"/>
      <c r="BH143" s="1"/>
      <c r="BI143" s="1"/>
      <c r="BJ143" s="1"/>
      <c r="BK143" s="1"/>
      <c r="BL143" s="13"/>
      <c r="BM143" s="1"/>
      <c r="BN143" s="1"/>
      <c r="BO143" s="1"/>
      <c r="BP143" s="51"/>
      <c r="BQ143" s="1"/>
      <c r="BR143" s="1"/>
      <c r="BS143" s="1"/>
      <c r="BT143" s="1"/>
    </row>
    <row r="144" spans="1:72" hidden="1" outlineLevel="1" x14ac:dyDescent="0.2">
      <c r="A144" s="1"/>
      <c r="B144" s="2"/>
      <c r="C144" s="1"/>
      <c r="D144" s="109"/>
      <c r="E144" s="1"/>
      <c r="F144" s="1"/>
      <c r="G144" s="1"/>
      <c r="H144" s="1"/>
      <c r="I144" s="5"/>
      <c r="J144" s="6"/>
      <c r="K144" s="7"/>
      <c r="L144" s="7"/>
      <c r="M144" s="7"/>
      <c r="N144" s="49"/>
      <c r="O144" s="13"/>
      <c r="P144" s="2"/>
      <c r="Q144" s="12"/>
      <c r="R144" s="12"/>
      <c r="S144" s="12"/>
      <c r="T144" s="6"/>
      <c r="U144" s="6"/>
      <c r="V144" s="45"/>
      <c r="W144" s="45"/>
      <c r="X144" s="45"/>
      <c r="Y144" s="9"/>
      <c r="Z144" s="92"/>
      <c r="AA144" s="12"/>
      <c r="AB144" s="12"/>
      <c r="AC144" s="12"/>
      <c r="AD144" s="12"/>
      <c r="AE144" s="12"/>
      <c r="AF144" s="12"/>
      <c r="AG144" s="85"/>
      <c r="AH144" s="46"/>
      <c r="AI144" s="46"/>
      <c r="AJ144" s="46"/>
      <c r="AK144" s="46"/>
      <c r="AL144" s="46"/>
      <c r="AM144" s="13"/>
      <c r="AN144" s="13"/>
      <c r="AO144" s="13"/>
      <c r="AP144" s="13"/>
      <c r="AQ144" s="13"/>
      <c r="AR144" s="13"/>
      <c r="AS144" s="13"/>
      <c r="AT144" s="12"/>
      <c r="AU144" s="1"/>
      <c r="AV144" s="46"/>
      <c r="AW144" s="46"/>
      <c r="AX144" s="46"/>
      <c r="AY144" s="46"/>
      <c r="AZ144" s="13"/>
      <c r="BA144" s="13"/>
      <c r="BB144" s="13"/>
      <c r="BC144" s="13"/>
      <c r="BD144" s="13"/>
      <c r="BE144" s="13"/>
      <c r="BF144" s="13"/>
      <c r="BG144" s="12"/>
      <c r="BH144" s="1"/>
      <c r="BI144" s="1"/>
      <c r="BJ144" s="1"/>
      <c r="BK144" s="1"/>
      <c r="BL144" s="13"/>
      <c r="BM144" s="1"/>
      <c r="BN144" s="1"/>
      <c r="BO144" s="1"/>
      <c r="BP144" s="51"/>
      <c r="BQ144" s="1"/>
      <c r="BR144" s="1"/>
      <c r="BS144" s="1"/>
      <c r="BT144" s="1"/>
    </row>
    <row r="145" spans="1:72" hidden="1" outlineLevel="1" x14ac:dyDescent="0.2">
      <c r="A145" s="1"/>
      <c r="B145" s="2"/>
      <c r="C145" s="1"/>
      <c r="D145" s="109"/>
      <c r="E145" s="1"/>
      <c r="F145" s="1"/>
      <c r="G145" s="1"/>
      <c r="H145" s="1"/>
      <c r="I145" s="5"/>
      <c r="J145" s="6"/>
      <c r="K145" s="7"/>
      <c r="L145" s="7"/>
      <c r="M145" s="7"/>
      <c r="N145" s="49"/>
      <c r="O145" s="13"/>
      <c r="P145" s="2"/>
      <c r="Q145" s="12"/>
      <c r="R145" s="12"/>
      <c r="S145" s="12"/>
      <c r="T145" s="6"/>
      <c r="U145" s="6"/>
      <c r="V145" s="45"/>
      <c r="W145" s="45"/>
      <c r="X145" s="45"/>
      <c r="Y145" s="9"/>
      <c r="Z145" s="92"/>
      <c r="AA145" s="12"/>
      <c r="AB145" s="12"/>
      <c r="AC145" s="12"/>
      <c r="AD145" s="12"/>
      <c r="AE145" s="12"/>
      <c r="AF145" s="12"/>
      <c r="AG145" s="85"/>
      <c r="AH145" s="46"/>
      <c r="AI145" s="46"/>
      <c r="AJ145" s="46"/>
      <c r="AK145" s="46"/>
      <c r="AL145" s="46"/>
      <c r="AM145" s="13"/>
      <c r="AN145" s="13"/>
      <c r="AO145" s="13"/>
      <c r="AP145" s="13"/>
      <c r="AQ145" s="13"/>
      <c r="AR145" s="13"/>
      <c r="AS145" s="13"/>
      <c r="AT145" s="12"/>
      <c r="AU145" s="1"/>
      <c r="AV145" s="46"/>
      <c r="AW145" s="46"/>
      <c r="AX145" s="46"/>
      <c r="AY145" s="46"/>
      <c r="AZ145" s="13"/>
      <c r="BA145" s="13"/>
      <c r="BB145" s="13"/>
      <c r="BC145" s="13"/>
      <c r="BD145" s="13"/>
      <c r="BE145" s="13"/>
      <c r="BF145" s="13"/>
      <c r="BG145" s="12"/>
      <c r="BH145" s="1"/>
      <c r="BI145" s="1"/>
      <c r="BJ145" s="1"/>
      <c r="BK145" s="1"/>
      <c r="BL145" s="13"/>
      <c r="BM145" s="1"/>
      <c r="BN145" s="1"/>
      <c r="BO145" s="1"/>
      <c r="BP145" s="51"/>
      <c r="BQ145" s="1"/>
      <c r="BR145" s="1"/>
      <c r="BS145" s="1"/>
      <c r="BT145" s="1"/>
    </row>
    <row r="146" spans="1:72" hidden="1" outlineLevel="1" x14ac:dyDescent="0.2">
      <c r="A146" s="1"/>
      <c r="B146" s="2"/>
      <c r="C146" s="1"/>
      <c r="D146" s="109"/>
      <c r="E146" s="1"/>
      <c r="F146" s="1"/>
      <c r="G146" s="1"/>
      <c r="H146" s="1"/>
      <c r="I146" s="5"/>
      <c r="J146" s="6"/>
      <c r="K146" s="7"/>
      <c r="L146" s="7"/>
      <c r="M146" s="7"/>
      <c r="N146" s="49"/>
      <c r="O146" s="13"/>
      <c r="P146" s="2"/>
      <c r="Q146" s="12"/>
      <c r="R146" s="12"/>
      <c r="S146" s="12"/>
      <c r="T146" s="6"/>
      <c r="U146" s="6"/>
      <c r="V146" s="45"/>
      <c r="W146" s="45"/>
      <c r="X146" s="45"/>
      <c r="Y146" s="9"/>
      <c r="Z146" s="92"/>
      <c r="AA146" s="12"/>
      <c r="AB146" s="12"/>
      <c r="AC146" s="12"/>
      <c r="AD146" s="12"/>
      <c r="AE146" s="12"/>
      <c r="AF146" s="12"/>
      <c r="AG146" s="85"/>
      <c r="AH146" s="46"/>
      <c r="AI146" s="46"/>
      <c r="AJ146" s="46"/>
      <c r="AK146" s="46"/>
      <c r="AL146" s="46"/>
      <c r="AM146" s="13"/>
      <c r="AN146" s="13"/>
      <c r="AO146" s="13"/>
      <c r="AP146" s="13"/>
      <c r="AQ146" s="13"/>
      <c r="AR146" s="13"/>
      <c r="AS146" s="13"/>
      <c r="AT146" s="12"/>
      <c r="AU146" s="1"/>
      <c r="AV146" s="46"/>
      <c r="AW146" s="46"/>
      <c r="AX146" s="46"/>
      <c r="AY146" s="46"/>
      <c r="AZ146" s="13"/>
      <c r="BA146" s="13"/>
      <c r="BB146" s="13"/>
      <c r="BC146" s="13"/>
      <c r="BD146" s="13"/>
      <c r="BE146" s="13"/>
      <c r="BF146" s="13"/>
      <c r="BG146" s="12"/>
      <c r="BH146" s="1"/>
      <c r="BI146" s="1"/>
      <c r="BJ146" s="1"/>
      <c r="BK146" s="1"/>
      <c r="BL146" s="13"/>
      <c r="BM146" s="1"/>
      <c r="BN146" s="1"/>
      <c r="BO146" s="1"/>
      <c r="BP146" s="51"/>
      <c r="BQ146" s="1"/>
      <c r="BR146" s="1"/>
      <c r="BS146" s="1"/>
      <c r="BT146" s="1"/>
    </row>
    <row r="147" spans="1:72" hidden="1" outlineLevel="1" x14ac:dyDescent="0.2">
      <c r="A147" s="1"/>
      <c r="B147" s="2"/>
      <c r="C147" s="1"/>
      <c r="D147" s="109"/>
      <c r="E147" s="1"/>
      <c r="F147" s="1"/>
      <c r="G147" s="1"/>
      <c r="H147" s="1"/>
      <c r="I147" s="5"/>
      <c r="J147" s="6"/>
      <c r="K147" s="7"/>
      <c r="L147" s="7"/>
      <c r="M147" s="7"/>
      <c r="N147" s="49"/>
      <c r="O147" s="13"/>
      <c r="P147" s="2"/>
      <c r="Q147" s="12"/>
      <c r="R147" s="12"/>
      <c r="S147" s="12"/>
      <c r="T147" s="6"/>
      <c r="U147" s="6"/>
      <c r="V147" s="45"/>
      <c r="W147" s="45"/>
      <c r="X147" s="45"/>
      <c r="Y147" s="9"/>
      <c r="Z147" s="92"/>
      <c r="AA147" s="12"/>
      <c r="AB147" s="12"/>
      <c r="AC147" s="12"/>
      <c r="AD147" s="12"/>
      <c r="AE147" s="12"/>
      <c r="AF147" s="12"/>
      <c r="AG147" s="85"/>
      <c r="AH147" s="46"/>
      <c r="AI147" s="46"/>
      <c r="AJ147" s="46"/>
      <c r="AK147" s="46"/>
      <c r="AL147" s="46"/>
      <c r="AM147" s="13"/>
      <c r="AN147" s="13"/>
      <c r="AO147" s="13"/>
      <c r="AP147" s="13"/>
      <c r="AQ147" s="13"/>
      <c r="AR147" s="13"/>
      <c r="AS147" s="13"/>
      <c r="AT147" s="12"/>
      <c r="AU147" s="1"/>
      <c r="AV147" s="46"/>
      <c r="AW147" s="46"/>
      <c r="AX147" s="46"/>
      <c r="AY147" s="46"/>
      <c r="AZ147" s="13"/>
      <c r="BA147" s="13"/>
      <c r="BB147" s="13"/>
      <c r="BC147" s="13"/>
      <c r="BD147" s="13"/>
      <c r="BE147" s="13"/>
      <c r="BF147" s="13"/>
      <c r="BG147" s="12"/>
      <c r="BH147" s="1"/>
      <c r="BI147" s="1"/>
      <c r="BJ147" s="1"/>
      <c r="BK147" s="1"/>
      <c r="BL147" s="13"/>
      <c r="BM147" s="1"/>
      <c r="BN147" s="1"/>
      <c r="BO147" s="1"/>
      <c r="BP147" s="51"/>
      <c r="BQ147" s="1"/>
      <c r="BR147" s="1"/>
      <c r="BS147" s="1"/>
      <c r="BT147" s="1"/>
    </row>
    <row r="148" spans="1:72" hidden="1" outlineLevel="1" x14ac:dyDescent="0.2">
      <c r="A148" s="1"/>
      <c r="B148" s="2"/>
      <c r="C148" s="1"/>
      <c r="D148" s="109"/>
      <c r="E148" s="1"/>
      <c r="F148" s="1"/>
      <c r="G148" s="1"/>
      <c r="H148" s="1"/>
      <c r="I148" s="5"/>
      <c r="J148" s="6"/>
      <c r="K148" s="7"/>
      <c r="L148" s="7"/>
      <c r="M148" s="7"/>
      <c r="N148" s="49"/>
      <c r="O148" s="13"/>
      <c r="P148" s="2"/>
      <c r="Q148" s="12"/>
      <c r="R148" s="12"/>
      <c r="S148" s="12"/>
      <c r="T148" s="6"/>
      <c r="U148" s="6"/>
      <c r="V148" s="45"/>
      <c r="W148" s="45"/>
      <c r="X148" s="45"/>
      <c r="Y148" s="9"/>
      <c r="Z148" s="92"/>
      <c r="AA148" s="12"/>
      <c r="AB148" s="12"/>
      <c r="AC148" s="12"/>
      <c r="AD148" s="12"/>
      <c r="AE148" s="12"/>
      <c r="AF148" s="12"/>
      <c r="AG148" s="85"/>
      <c r="AH148" s="46"/>
      <c r="AI148" s="46"/>
      <c r="AJ148" s="46"/>
      <c r="AK148" s="46"/>
      <c r="AL148" s="46"/>
      <c r="AM148" s="13"/>
      <c r="AN148" s="13"/>
      <c r="AO148" s="13"/>
      <c r="AP148" s="13"/>
      <c r="AQ148" s="13"/>
      <c r="AR148" s="13"/>
      <c r="AS148" s="13"/>
      <c r="AT148" s="12"/>
      <c r="AU148" s="1"/>
      <c r="AV148" s="46"/>
      <c r="AW148" s="46"/>
      <c r="AX148" s="46"/>
      <c r="AY148" s="46"/>
      <c r="AZ148" s="13"/>
      <c r="BA148" s="13"/>
      <c r="BB148" s="13"/>
      <c r="BC148" s="13"/>
      <c r="BD148" s="13"/>
      <c r="BE148" s="13"/>
      <c r="BF148" s="13"/>
      <c r="BG148" s="12"/>
      <c r="BH148" s="1"/>
      <c r="BI148" s="1"/>
      <c r="BJ148" s="1"/>
      <c r="BK148" s="1"/>
      <c r="BL148" s="13"/>
      <c r="BM148" s="1"/>
      <c r="BN148" s="1"/>
      <c r="BO148" s="1"/>
      <c r="BP148" s="51"/>
      <c r="BQ148" s="1"/>
      <c r="BR148" s="1"/>
      <c r="BS148" s="1"/>
      <c r="BT148" s="1"/>
    </row>
    <row r="149" spans="1:72" hidden="1" outlineLevel="1" x14ac:dyDescent="0.2">
      <c r="A149" s="1"/>
      <c r="B149" s="2"/>
      <c r="C149" s="1"/>
      <c r="D149" s="109"/>
      <c r="E149" s="1"/>
      <c r="F149" s="1"/>
      <c r="G149" s="1"/>
      <c r="H149" s="1"/>
      <c r="I149" s="5"/>
      <c r="J149" s="6"/>
      <c r="K149" s="7"/>
      <c r="L149" s="7"/>
      <c r="M149" s="7"/>
      <c r="N149" s="51"/>
      <c r="O149" s="13"/>
      <c r="P149" s="2"/>
      <c r="Q149" s="12"/>
      <c r="R149" s="12"/>
      <c r="S149" s="12"/>
      <c r="T149" s="6"/>
      <c r="U149" s="6"/>
      <c r="V149" s="45"/>
      <c r="W149" s="45"/>
      <c r="X149" s="45"/>
      <c r="Y149" s="9"/>
      <c r="Z149" s="92"/>
      <c r="AA149" s="12"/>
      <c r="AB149" s="12"/>
      <c r="AC149" s="12"/>
      <c r="AD149" s="12"/>
      <c r="AE149" s="12"/>
      <c r="AF149" s="12"/>
      <c r="AG149" s="85"/>
      <c r="AH149" s="46"/>
      <c r="AI149" s="46"/>
      <c r="AJ149" s="46"/>
      <c r="AK149" s="46"/>
      <c r="AL149" s="46"/>
      <c r="AM149" s="13"/>
      <c r="AN149" s="13"/>
      <c r="AO149" s="13"/>
      <c r="AP149" s="13"/>
      <c r="AQ149" s="13"/>
      <c r="AR149" s="13"/>
      <c r="AS149" s="13"/>
      <c r="AT149" s="12"/>
      <c r="AU149" s="1"/>
      <c r="AV149" s="46"/>
      <c r="AW149" s="46"/>
      <c r="AX149" s="46"/>
      <c r="AY149" s="46"/>
      <c r="AZ149" s="13"/>
      <c r="BA149" s="13"/>
      <c r="BB149" s="13"/>
      <c r="BC149" s="13"/>
      <c r="BD149" s="13"/>
      <c r="BE149" s="13"/>
      <c r="BF149" s="13"/>
      <c r="BG149" s="12"/>
      <c r="BH149" s="1"/>
      <c r="BI149" s="1"/>
      <c r="BJ149" s="1"/>
      <c r="BK149" s="1"/>
      <c r="BL149" s="13"/>
      <c r="BM149" s="1"/>
      <c r="BN149" s="1"/>
      <c r="BO149" s="1"/>
      <c r="BP149" s="51"/>
      <c r="BQ149" s="1"/>
      <c r="BR149" s="1"/>
      <c r="BS149" s="1"/>
      <c r="BT149" s="1"/>
    </row>
    <row r="150" spans="1:72" hidden="1" outlineLevel="1" x14ac:dyDescent="0.2">
      <c r="A150" s="1"/>
      <c r="B150" s="2"/>
      <c r="C150" s="1"/>
      <c r="D150" s="109"/>
      <c r="E150" s="1"/>
      <c r="F150" s="1"/>
      <c r="G150" s="1"/>
      <c r="H150" s="1"/>
      <c r="I150" s="5"/>
      <c r="J150" s="6"/>
      <c r="K150" s="7"/>
      <c r="L150" s="7"/>
      <c r="M150" s="7"/>
      <c r="N150" s="51"/>
      <c r="O150" s="13"/>
      <c r="P150" s="2"/>
      <c r="Q150" s="12"/>
      <c r="R150" s="12"/>
      <c r="S150" s="12"/>
      <c r="T150" s="6"/>
      <c r="U150" s="6"/>
      <c r="V150" s="45"/>
      <c r="W150" s="45"/>
      <c r="X150" s="45"/>
      <c r="Y150" s="9"/>
      <c r="Z150" s="92"/>
      <c r="AA150" s="12"/>
      <c r="AB150" s="12"/>
      <c r="AC150" s="12"/>
      <c r="AD150" s="12"/>
      <c r="AE150" s="12"/>
      <c r="AF150" s="12"/>
      <c r="AG150" s="85"/>
      <c r="AH150" s="46"/>
      <c r="AI150" s="46"/>
      <c r="AJ150" s="46"/>
      <c r="AK150" s="46"/>
      <c r="AL150" s="46"/>
      <c r="AM150" s="13"/>
      <c r="AN150" s="13"/>
      <c r="AO150" s="13"/>
      <c r="AP150" s="13"/>
      <c r="AQ150" s="13"/>
      <c r="AR150" s="13"/>
      <c r="AS150" s="13"/>
      <c r="AT150" s="12"/>
      <c r="AU150" s="1"/>
      <c r="AV150" s="46"/>
      <c r="AW150" s="46"/>
      <c r="AX150" s="46"/>
      <c r="AY150" s="46"/>
      <c r="AZ150" s="13"/>
      <c r="BA150" s="13"/>
      <c r="BB150" s="13"/>
      <c r="BC150" s="13"/>
      <c r="BD150" s="13"/>
      <c r="BE150" s="13"/>
      <c r="BF150" s="13"/>
      <c r="BG150" s="12"/>
      <c r="BH150" s="1"/>
      <c r="BI150" s="1"/>
      <c r="BJ150" s="1"/>
      <c r="BK150" s="1"/>
      <c r="BL150" s="13"/>
      <c r="BM150" s="1"/>
      <c r="BN150" s="1"/>
      <c r="BO150" s="1"/>
      <c r="BP150" s="51"/>
      <c r="BQ150" s="1"/>
      <c r="BR150" s="1"/>
      <c r="BS150" s="1"/>
      <c r="BT150" s="1"/>
    </row>
    <row r="151" spans="1:72" hidden="1" outlineLevel="1" x14ac:dyDescent="0.2">
      <c r="A151" s="1"/>
      <c r="B151" s="2"/>
      <c r="C151" s="52"/>
      <c r="D151" s="110"/>
      <c r="E151" s="3"/>
      <c r="F151" s="3"/>
      <c r="G151" s="3"/>
      <c r="H151" s="3"/>
      <c r="I151" s="5"/>
      <c r="J151" s="6"/>
      <c r="K151" s="7"/>
      <c r="L151" s="7"/>
      <c r="M151" s="7"/>
      <c r="N151" s="51"/>
      <c r="O151" s="13"/>
      <c r="P151" s="13"/>
      <c r="Q151" s="13"/>
      <c r="R151" s="12"/>
      <c r="S151" s="12"/>
      <c r="T151" s="6"/>
      <c r="U151" s="6"/>
      <c r="V151" s="45"/>
      <c r="W151" s="45"/>
      <c r="X151" s="45"/>
      <c r="Y151" s="11"/>
      <c r="Z151" s="92"/>
      <c r="AA151" s="12"/>
      <c r="AB151" s="12"/>
      <c r="AC151" s="12"/>
      <c r="AD151" s="12"/>
      <c r="AE151" s="12"/>
      <c r="AF151" s="12"/>
      <c r="AG151" s="85"/>
      <c r="AH151" s="46"/>
      <c r="AI151" s="46"/>
      <c r="AJ151" s="46"/>
      <c r="AK151" s="46"/>
      <c r="AL151" s="46"/>
      <c r="AM151" s="13"/>
      <c r="AN151" s="13"/>
      <c r="AO151" s="13"/>
      <c r="AP151" s="13"/>
      <c r="AQ151" s="13"/>
      <c r="AR151" s="13"/>
      <c r="AS151" s="13"/>
      <c r="AT151" s="12"/>
      <c r="AU151" s="1"/>
      <c r="AV151" s="46"/>
      <c r="AW151" s="46"/>
      <c r="AX151" s="46"/>
      <c r="AY151" s="46"/>
      <c r="AZ151" s="13"/>
      <c r="BA151" s="13"/>
      <c r="BB151" s="13"/>
      <c r="BC151" s="13"/>
      <c r="BD151" s="13"/>
      <c r="BE151" s="13"/>
      <c r="BF151" s="13"/>
      <c r="BG151" s="12"/>
      <c r="BH151" s="1"/>
      <c r="BI151" s="1"/>
      <c r="BJ151" s="1"/>
      <c r="BK151" s="1"/>
      <c r="BL151" s="13"/>
      <c r="BM151" s="1"/>
      <c r="BN151" s="1"/>
      <c r="BO151" s="1"/>
      <c r="BP151" s="51"/>
      <c r="BQ151" s="1"/>
      <c r="BR151" s="1"/>
      <c r="BS151" s="1"/>
      <c r="BT151" s="1"/>
    </row>
    <row r="152" spans="1:72" hidden="1" outlineLevel="1" x14ac:dyDescent="0.2">
      <c r="A152" s="1"/>
      <c r="B152" s="1"/>
      <c r="C152" s="3"/>
      <c r="D152" s="105"/>
      <c r="E152" s="1"/>
      <c r="F152" s="1"/>
      <c r="G152" s="1"/>
      <c r="H152" s="1"/>
      <c r="I152" s="5"/>
      <c r="J152" s="6"/>
      <c r="K152" s="7"/>
      <c r="L152" s="7"/>
      <c r="M152" s="7"/>
      <c r="N152" s="53"/>
      <c r="O152" s="54"/>
      <c r="P152" s="54"/>
      <c r="Q152" s="53"/>
      <c r="R152" s="55"/>
      <c r="S152" s="55"/>
      <c r="T152" s="56"/>
      <c r="U152" s="56"/>
      <c r="V152" s="55"/>
      <c r="W152" s="55"/>
      <c r="X152" s="55"/>
      <c r="Y152" s="57"/>
      <c r="Z152" s="92"/>
      <c r="AA152" s="12"/>
      <c r="AB152" s="12"/>
      <c r="AC152" s="12"/>
      <c r="AD152" s="12"/>
      <c r="AE152" s="12"/>
      <c r="AF152" s="12"/>
      <c r="AG152" s="85"/>
      <c r="AH152" s="46"/>
      <c r="AI152" s="46"/>
      <c r="AJ152" s="46"/>
      <c r="AK152" s="46"/>
      <c r="AL152" s="46"/>
      <c r="AM152" s="13"/>
      <c r="AN152" s="13"/>
      <c r="AO152" s="13"/>
      <c r="AP152" s="13"/>
      <c r="AQ152" s="13"/>
      <c r="AR152" s="13"/>
      <c r="AS152" s="13"/>
      <c r="AT152" s="12"/>
      <c r="AU152" s="1"/>
      <c r="AV152" s="46"/>
      <c r="AW152" s="46"/>
      <c r="AX152" s="46"/>
      <c r="AY152" s="46"/>
      <c r="AZ152" s="13"/>
      <c r="BA152" s="13"/>
      <c r="BB152" s="13"/>
      <c r="BC152" s="13"/>
      <c r="BD152" s="13"/>
      <c r="BE152" s="13"/>
      <c r="BF152" s="13"/>
      <c r="BG152" s="12"/>
      <c r="BH152" s="1"/>
      <c r="BI152" s="1"/>
      <c r="BJ152" s="1"/>
      <c r="BK152" s="1"/>
      <c r="BL152" s="13"/>
      <c r="BM152" s="1"/>
      <c r="BN152" s="1"/>
      <c r="BO152" s="1"/>
      <c r="BP152" s="53"/>
      <c r="BQ152" s="1"/>
      <c r="BR152" s="1"/>
      <c r="BS152" s="1"/>
      <c r="BT152" s="1"/>
    </row>
    <row r="153" spans="1:72" hidden="1" outlineLevel="1" x14ac:dyDescent="0.2">
      <c r="A153" s="1"/>
      <c r="B153" s="1"/>
      <c r="C153" s="9"/>
      <c r="D153" s="105"/>
      <c r="E153" s="3"/>
      <c r="F153" s="1"/>
      <c r="G153" s="1"/>
      <c r="H153" s="1"/>
      <c r="I153" s="5"/>
      <c r="J153" s="58"/>
      <c r="K153" s="7"/>
      <c r="L153" s="7"/>
      <c r="M153" s="7"/>
      <c r="N153" s="51"/>
      <c r="O153" s="59"/>
      <c r="P153" s="13"/>
      <c r="Q153" s="51"/>
      <c r="R153" s="12"/>
      <c r="S153" s="12"/>
      <c r="T153" s="6"/>
      <c r="U153" s="6"/>
      <c r="V153" s="45"/>
      <c r="W153" s="45"/>
      <c r="X153" s="45"/>
      <c r="Y153" s="9"/>
      <c r="Z153" s="92"/>
      <c r="AA153" s="12"/>
      <c r="AB153" s="12"/>
      <c r="AC153" s="12"/>
      <c r="AD153" s="12"/>
      <c r="AE153" s="12"/>
      <c r="AF153" s="12"/>
      <c r="AG153" s="85"/>
      <c r="AH153" s="46"/>
      <c r="AI153" s="46"/>
      <c r="AJ153" s="46"/>
      <c r="AK153" s="46"/>
      <c r="AL153" s="46"/>
      <c r="AM153" s="13"/>
      <c r="AN153" s="13"/>
      <c r="AO153" s="13"/>
      <c r="AP153" s="13"/>
      <c r="AQ153" s="13"/>
      <c r="AR153" s="13"/>
      <c r="AS153" s="13"/>
      <c r="AT153" s="12"/>
      <c r="AU153" s="1"/>
      <c r="AV153" s="46"/>
      <c r="AW153" s="46"/>
      <c r="AX153" s="46"/>
      <c r="AY153" s="46"/>
      <c r="AZ153" s="13"/>
      <c r="BA153" s="13"/>
      <c r="BB153" s="13"/>
      <c r="BC153" s="13"/>
      <c r="BD153" s="13"/>
      <c r="BE153" s="13"/>
      <c r="BF153" s="13"/>
      <c r="BG153" s="12"/>
      <c r="BH153" s="1"/>
      <c r="BI153" s="1"/>
      <c r="BJ153" s="1"/>
      <c r="BK153" s="1"/>
      <c r="BL153" s="13"/>
      <c r="BM153" s="1"/>
      <c r="BN153" s="1"/>
      <c r="BO153" s="1"/>
      <c r="BP153" s="51"/>
      <c r="BQ153" s="1"/>
      <c r="BR153" s="1"/>
      <c r="BS153" s="1"/>
      <c r="BT153" s="1"/>
    </row>
    <row r="154" spans="1:72" hidden="1" outlineLevel="1" x14ac:dyDescent="0.2">
      <c r="A154" s="1"/>
      <c r="B154" s="1"/>
      <c r="C154" s="9"/>
      <c r="D154" s="105"/>
      <c r="E154" s="3"/>
      <c r="F154" s="1"/>
      <c r="G154" s="1"/>
      <c r="H154" s="1"/>
      <c r="I154" s="5"/>
      <c r="J154" s="58"/>
      <c r="K154" s="7"/>
      <c r="L154" s="7"/>
      <c r="M154" s="7"/>
      <c r="N154" s="51"/>
      <c r="O154" s="59"/>
      <c r="P154" s="13"/>
      <c r="Q154" s="51"/>
      <c r="R154" s="12"/>
      <c r="S154" s="12"/>
      <c r="T154" s="6"/>
      <c r="U154" s="6"/>
      <c r="V154" s="45"/>
      <c r="W154" s="45"/>
      <c r="X154" s="45"/>
      <c r="Y154" s="9"/>
      <c r="Z154" s="92"/>
      <c r="AA154" s="12"/>
      <c r="AB154" s="12"/>
      <c r="AC154" s="12"/>
      <c r="AD154" s="12"/>
      <c r="AE154" s="12"/>
      <c r="AF154" s="12"/>
      <c r="AG154" s="85"/>
      <c r="AH154" s="46"/>
      <c r="AI154" s="46"/>
      <c r="AJ154" s="46"/>
      <c r="AK154" s="46"/>
      <c r="AL154" s="46"/>
      <c r="AM154" s="13"/>
      <c r="AN154" s="13"/>
      <c r="AO154" s="13"/>
      <c r="AP154" s="13"/>
      <c r="AQ154" s="13"/>
      <c r="AR154" s="13"/>
      <c r="AS154" s="13"/>
      <c r="AT154" s="12"/>
      <c r="AU154" s="1"/>
      <c r="AV154" s="46"/>
      <c r="AW154" s="46"/>
      <c r="AX154" s="46"/>
      <c r="AY154" s="46"/>
      <c r="AZ154" s="13"/>
      <c r="BA154" s="13"/>
      <c r="BB154" s="13"/>
      <c r="BC154" s="13"/>
      <c r="BD154" s="13"/>
      <c r="BE154" s="13"/>
      <c r="BF154" s="13"/>
      <c r="BG154" s="12"/>
      <c r="BH154" s="1"/>
      <c r="BI154" s="1"/>
      <c r="BJ154" s="1"/>
      <c r="BK154" s="1"/>
      <c r="BL154" s="13"/>
      <c r="BM154" s="1"/>
      <c r="BN154" s="1"/>
      <c r="BO154" s="1"/>
      <c r="BP154" s="51"/>
      <c r="BQ154" s="1"/>
      <c r="BR154" s="1"/>
      <c r="BS154" s="1"/>
      <c r="BT154" s="1"/>
    </row>
    <row r="155" spans="1:72" hidden="1" outlineLevel="1" x14ac:dyDescent="0.2">
      <c r="A155" s="1"/>
      <c r="B155" s="1"/>
      <c r="C155" s="3"/>
      <c r="D155" s="105"/>
      <c r="E155" s="1"/>
      <c r="F155" s="1"/>
      <c r="G155" s="1"/>
      <c r="H155" s="1"/>
      <c r="I155" s="5"/>
      <c r="J155" s="6"/>
      <c r="K155" s="7"/>
      <c r="L155" s="7"/>
      <c r="M155" s="7"/>
      <c r="N155" s="51"/>
      <c r="O155" s="13"/>
      <c r="P155" s="13"/>
      <c r="Q155" s="1"/>
      <c r="R155" s="12"/>
      <c r="S155" s="12"/>
      <c r="T155" s="6"/>
      <c r="U155" s="6"/>
      <c r="V155" s="45"/>
      <c r="W155" s="45"/>
      <c r="X155" s="45"/>
      <c r="Y155" s="9"/>
      <c r="Z155" s="92"/>
      <c r="AA155" s="12"/>
      <c r="AB155" s="12"/>
      <c r="AC155" s="12"/>
      <c r="AD155" s="12"/>
      <c r="AE155" s="12"/>
      <c r="AF155" s="12"/>
      <c r="AG155" s="85"/>
      <c r="AH155" s="46"/>
      <c r="AI155" s="46"/>
      <c r="AJ155" s="46"/>
      <c r="AK155" s="46"/>
      <c r="AL155" s="46"/>
      <c r="AM155" s="13"/>
      <c r="AN155" s="13"/>
      <c r="AO155" s="13"/>
      <c r="AP155" s="13"/>
      <c r="AQ155" s="13"/>
      <c r="AR155" s="13"/>
      <c r="AS155" s="13"/>
      <c r="AT155" s="12"/>
      <c r="AU155" s="1"/>
      <c r="AV155" s="46"/>
      <c r="AW155" s="46"/>
      <c r="AX155" s="46"/>
      <c r="AY155" s="46"/>
      <c r="AZ155" s="13"/>
      <c r="BA155" s="13"/>
      <c r="BB155" s="13"/>
      <c r="BC155" s="13"/>
      <c r="BD155" s="13"/>
      <c r="BE155" s="13"/>
      <c r="BF155" s="1"/>
      <c r="BG155" s="1"/>
      <c r="BH155" s="1"/>
      <c r="BI155" s="1"/>
      <c r="BJ155" s="1"/>
      <c r="BK155" s="1"/>
      <c r="BL155" s="13"/>
      <c r="BM155" s="1"/>
      <c r="BN155" s="1"/>
      <c r="BO155" s="1"/>
      <c r="BP155" s="51"/>
      <c r="BQ155" s="1"/>
      <c r="BR155" s="1"/>
      <c r="BS155" s="1"/>
      <c r="BT155" s="1"/>
    </row>
    <row r="156" spans="1:72" hidden="1" outlineLevel="1" x14ac:dyDescent="0.2">
      <c r="A156" s="1"/>
      <c r="B156" s="1"/>
      <c r="C156" s="3"/>
      <c r="D156" s="105"/>
      <c r="E156" s="1"/>
      <c r="F156" s="1"/>
      <c r="G156" s="1"/>
      <c r="H156" s="1"/>
      <c r="I156" s="5"/>
      <c r="J156" s="6"/>
      <c r="K156" s="7"/>
      <c r="L156" s="7"/>
      <c r="M156" s="7"/>
      <c r="N156" s="51"/>
      <c r="O156" s="13"/>
      <c r="P156" s="13"/>
      <c r="Q156" s="1"/>
      <c r="R156" s="12"/>
      <c r="S156" s="12"/>
      <c r="T156" s="6"/>
      <c r="U156" s="6"/>
      <c r="V156" s="45"/>
      <c r="W156" s="45"/>
      <c r="X156" s="45"/>
      <c r="Y156" s="9"/>
      <c r="Z156" s="92"/>
      <c r="AA156" s="12"/>
      <c r="AB156" s="12"/>
      <c r="AC156" s="12"/>
      <c r="AD156" s="12"/>
      <c r="AE156" s="12"/>
      <c r="AF156" s="12"/>
      <c r="AG156" s="85"/>
      <c r="AH156" s="46"/>
      <c r="AI156" s="46"/>
      <c r="AJ156" s="46"/>
      <c r="AK156" s="46"/>
      <c r="AL156" s="46"/>
      <c r="AM156" s="13"/>
      <c r="AN156" s="13"/>
      <c r="AO156" s="13"/>
      <c r="AP156" s="13"/>
      <c r="AQ156" s="13"/>
      <c r="AR156" s="13"/>
      <c r="AS156" s="1"/>
      <c r="AT156" s="1"/>
      <c r="AU156" s="1"/>
      <c r="AV156" s="46"/>
      <c r="AW156" s="46"/>
      <c r="AX156" s="46"/>
      <c r="AY156" s="46"/>
      <c r="AZ156" s="13"/>
      <c r="BA156" s="13"/>
      <c r="BB156" s="13"/>
      <c r="BC156" s="13"/>
      <c r="BD156" s="13"/>
      <c r="BE156" s="13"/>
      <c r="BF156" s="1"/>
      <c r="BG156" s="1"/>
      <c r="BH156" s="1"/>
      <c r="BI156" s="1"/>
      <c r="BJ156" s="1"/>
      <c r="BK156" s="1"/>
      <c r="BL156" s="13"/>
      <c r="BM156" s="1"/>
      <c r="BN156" s="1"/>
      <c r="BO156" s="1"/>
      <c r="BP156" s="51"/>
      <c r="BQ156" s="1"/>
      <c r="BR156" s="1"/>
      <c r="BS156" s="1"/>
      <c r="BT156" s="1"/>
    </row>
    <row r="157" spans="1:72" hidden="1" outlineLevel="1" x14ac:dyDescent="0.2">
      <c r="A157" s="1"/>
      <c r="B157" s="1"/>
      <c r="C157" s="4"/>
      <c r="D157" s="111"/>
      <c r="E157" s="1"/>
      <c r="F157" s="1"/>
      <c r="G157" s="1"/>
      <c r="H157" s="1"/>
      <c r="I157" s="5"/>
      <c r="J157" s="6"/>
      <c r="K157" s="7"/>
      <c r="L157" s="7"/>
      <c r="M157" s="7"/>
      <c r="N157" s="51"/>
      <c r="O157" s="13"/>
      <c r="P157" s="13"/>
      <c r="Q157" s="1"/>
      <c r="R157" s="12"/>
      <c r="S157" s="12"/>
      <c r="T157" s="6"/>
      <c r="U157" s="6"/>
      <c r="V157" s="45"/>
      <c r="W157" s="45"/>
      <c r="X157" s="45"/>
      <c r="Y157" s="9"/>
      <c r="Z157" s="92"/>
      <c r="AA157" s="12"/>
      <c r="AB157" s="12"/>
      <c r="AC157" s="12"/>
      <c r="AD157" s="12"/>
      <c r="AE157" s="12"/>
      <c r="AF157" s="12"/>
      <c r="AG157" s="85"/>
      <c r="AH157" s="46"/>
      <c r="AI157" s="46"/>
      <c r="AJ157" s="46"/>
      <c r="AK157" s="46"/>
      <c r="AL157" s="46"/>
      <c r="AM157" s="13"/>
      <c r="AN157" s="13"/>
      <c r="AO157" s="13"/>
      <c r="AP157" s="13"/>
      <c r="AQ157" s="13"/>
      <c r="AR157" s="13"/>
      <c r="AS157" s="1"/>
      <c r="AT157" s="1"/>
      <c r="AU157" s="1"/>
      <c r="AV157" s="46"/>
      <c r="AW157" s="46"/>
      <c r="AX157" s="46"/>
      <c r="AY157" s="46"/>
      <c r="AZ157" s="13"/>
      <c r="BA157" s="13"/>
      <c r="BB157" s="13"/>
      <c r="BC157" s="13"/>
      <c r="BD157" s="13"/>
      <c r="BE157" s="13"/>
      <c r="BF157" s="1"/>
      <c r="BG157" s="1"/>
      <c r="BH157" s="1"/>
      <c r="BI157" s="1"/>
      <c r="BJ157" s="1"/>
      <c r="BK157" s="1"/>
      <c r="BL157" s="13"/>
      <c r="BM157" s="1"/>
      <c r="BN157" s="1"/>
      <c r="BO157" s="1"/>
      <c r="BP157" s="51"/>
      <c r="BQ157" s="1"/>
      <c r="BR157" s="1"/>
      <c r="BS157" s="1"/>
      <c r="BT157" s="1"/>
    </row>
    <row r="158" spans="1:72" hidden="1" outlineLevel="1" x14ac:dyDescent="0.2">
      <c r="A158" s="1"/>
      <c r="B158" s="1"/>
      <c r="C158" s="4"/>
      <c r="D158" s="111"/>
      <c r="E158" s="10"/>
      <c r="F158" s="1"/>
      <c r="G158" s="1"/>
      <c r="H158" s="1"/>
      <c r="I158" s="5"/>
      <c r="J158" s="6"/>
      <c r="K158" s="7"/>
      <c r="L158" s="7"/>
      <c r="M158" s="7"/>
      <c r="N158" s="51"/>
      <c r="O158" s="13"/>
      <c r="P158" s="13"/>
      <c r="Q158" s="1"/>
      <c r="R158" s="12"/>
      <c r="S158" s="12"/>
      <c r="T158" s="6"/>
      <c r="U158" s="6"/>
      <c r="V158" s="45"/>
      <c r="W158" s="45"/>
      <c r="X158" s="45"/>
      <c r="Y158" s="9"/>
      <c r="Z158" s="92"/>
      <c r="AA158" s="12"/>
      <c r="AB158" s="12"/>
      <c r="AC158" s="12"/>
      <c r="AD158" s="12"/>
      <c r="AE158" s="12"/>
      <c r="AF158" s="12"/>
      <c r="AG158" s="85"/>
      <c r="AH158" s="46"/>
      <c r="AI158" s="46"/>
      <c r="AJ158" s="46"/>
      <c r="AK158" s="46"/>
      <c r="AL158" s="46"/>
      <c r="AM158" s="13"/>
      <c r="AN158" s="13"/>
      <c r="AO158" s="13"/>
      <c r="AP158" s="13"/>
      <c r="AQ158" s="13"/>
      <c r="AR158" s="13"/>
      <c r="AS158" s="1"/>
      <c r="AT158" s="1"/>
      <c r="AU158" s="1"/>
      <c r="AV158" s="46"/>
      <c r="AW158" s="46"/>
      <c r="AX158" s="46"/>
      <c r="AY158" s="46"/>
      <c r="AZ158" s="13"/>
      <c r="BA158" s="13"/>
      <c r="BB158" s="13"/>
      <c r="BC158" s="13"/>
      <c r="BD158" s="13"/>
      <c r="BE158" s="13"/>
      <c r="BF158" s="1"/>
      <c r="BG158" s="1"/>
      <c r="BH158" s="1"/>
      <c r="BI158" s="1"/>
      <c r="BJ158" s="1"/>
      <c r="BK158" s="1"/>
      <c r="BL158" s="13"/>
      <c r="BM158" s="1"/>
      <c r="BN158" s="1"/>
      <c r="BO158" s="1"/>
      <c r="BP158" s="51"/>
      <c r="BQ158" s="1"/>
      <c r="BR158" s="1"/>
      <c r="BS158" s="1"/>
      <c r="BT158" s="1"/>
    </row>
    <row r="159" spans="1:72" hidden="1" outlineLevel="1" x14ac:dyDescent="0.2">
      <c r="A159" s="1"/>
      <c r="B159" s="1"/>
      <c r="C159" s="3"/>
      <c r="D159" s="105"/>
      <c r="E159" s="12"/>
      <c r="F159" s="1"/>
      <c r="G159" s="1"/>
      <c r="H159" s="1"/>
      <c r="I159" s="5"/>
      <c r="J159" s="6"/>
      <c r="K159" s="7"/>
      <c r="L159" s="7"/>
      <c r="M159" s="7"/>
      <c r="N159" s="51"/>
      <c r="O159" s="13"/>
      <c r="P159" s="13"/>
      <c r="Q159" s="1"/>
      <c r="R159" s="12"/>
      <c r="S159" s="12"/>
      <c r="T159" s="6"/>
      <c r="U159" s="6"/>
      <c r="V159" s="45"/>
      <c r="W159" s="45"/>
      <c r="X159" s="45"/>
      <c r="Y159" s="9"/>
      <c r="Z159" s="92"/>
      <c r="AA159" s="12"/>
      <c r="AB159" s="12"/>
      <c r="AC159" s="12"/>
      <c r="AD159" s="12"/>
      <c r="AE159" s="12"/>
      <c r="AF159" s="12"/>
      <c r="AG159" s="85"/>
      <c r="AH159" s="46"/>
      <c r="AI159" s="46"/>
      <c r="AJ159" s="46"/>
      <c r="AK159" s="46"/>
      <c r="AL159" s="46"/>
      <c r="AM159" s="13"/>
      <c r="AN159" s="13"/>
      <c r="AO159" s="13"/>
      <c r="AP159" s="13"/>
      <c r="AQ159" s="13"/>
      <c r="AR159" s="13"/>
      <c r="AS159" s="1"/>
      <c r="AT159" s="1"/>
      <c r="AU159" s="1"/>
      <c r="AV159" s="46"/>
      <c r="AW159" s="46"/>
      <c r="AX159" s="46"/>
      <c r="AY159" s="46"/>
      <c r="AZ159" s="13"/>
      <c r="BA159" s="13"/>
      <c r="BB159" s="13"/>
      <c r="BC159" s="13"/>
      <c r="BD159" s="13"/>
      <c r="BE159" s="13"/>
      <c r="BF159" s="1"/>
      <c r="BG159" s="1"/>
      <c r="BH159" s="1"/>
      <c r="BI159" s="1"/>
      <c r="BJ159" s="1"/>
      <c r="BK159" s="1"/>
      <c r="BL159" s="13"/>
      <c r="BM159" s="1"/>
      <c r="BN159" s="1"/>
      <c r="BO159" s="1"/>
      <c r="BP159" s="51"/>
      <c r="BQ159" s="1"/>
      <c r="BR159" s="1"/>
      <c r="BS159" s="1"/>
      <c r="BT159" s="1"/>
    </row>
    <row r="160" spans="1:72" hidden="1" outlineLevel="1" x14ac:dyDescent="0.2">
      <c r="A160" s="1"/>
      <c r="B160" s="1"/>
      <c r="C160" s="3"/>
      <c r="D160" s="105"/>
      <c r="E160" s="12"/>
      <c r="F160" s="1"/>
      <c r="G160" s="1"/>
      <c r="H160" s="1"/>
      <c r="I160" s="5"/>
      <c r="J160" s="6"/>
      <c r="K160" s="7"/>
      <c r="L160" s="7"/>
      <c r="M160" s="7"/>
      <c r="N160" s="51"/>
      <c r="O160" s="13"/>
      <c r="P160" s="13"/>
      <c r="Q160" s="1"/>
      <c r="R160" s="12"/>
      <c r="S160" s="12"/>
      <c r="T160" s="6"/>
      <c r="U160" s="6"/>
      <c r="V160" s="45"/>
      <c r="W160" s="45"/>
      <c r="X160" s="45"/>
      <c r="Y160" s="9"/>
      <c r="Z160" s="92"/>
      <c r="AA160" s="12"/>
      <c r="AB160" s="12"/>
      <c r="AC160" s="12"/>
      <c r="AD160" s="12"/>
      <c r="AE160" s="12"/>
      <c r="AF160" s="12"/>
      <c r="AG160" s="85"/>
      <c r="AH160" s="46"/>
      <c r="AI160" s="46"/>
      <c r="AJ160" s="46"/>
      <c r="AK160" s="46"/>
      <c r="AL160" s="46"/>
      <c r="AM160" s="13"/>
      <c r="AN160" s="13"/>
      <c r="AO160" s="13"/>
      <c r="AP160" s="13"/>
      <c r="AQ160" s="13"/>
      <c r="AR160" s="13"/>
      <c r="AS160" s="1"/>
      <c r="AT160" s="1"/>
      <c r="AU160" s="1"/>
      <c r="AV160" s="46"/>
      <c r="AW160" s="46"/>
      <c r="AX160" s="46"/>
      <c r="AY160" s="46"/>
      <c r="AZ160" s="13"/>
      <c r="BA160" s="13"/>
      <c r="BB160" s="13"/>
      <c r="BC160" s="13"/>
      <c r="BD160" s="13"/>
      <c r="BE160" s="13"/>
      <c r="BF160" s="1"/>
      <c r="BG160" s="1"/>
      <c r="BH160" s="1"/>
      <c r="BI160" s="1"/>
      <c r="BJ160" s="1"/>
      <c r="BK160" s="1"/>
      <c r="BL160" s="13"/>
      <c r="BM160" s="1"/>
      <c r="BN160" s="1"/>
      <c r="BO160" s="1"/>
      <c r="BP160" s="51"/>
      <c r="BQ160" s="1"/>
      <c r="BR160" s="1"/>
      <c r="BS160" s="1"/>
      <c r="BT160" s="1"/>
    </row>
    <row r="161" spans="1:72" hidden="1" outlineLevel="1" x14ac:dyDescent="0.2">
      <c r="A161" s="1"/>
      <c r="B161" s="1"/>
      <c r="C161" s="3"/>
      <c r="D161" s="10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2"/>
      <c r="S161" s="12"/>
      <c r="T161" s="6"/>
      <c r="U161" s="6"/>
      <c r="V161" s="45"/>
      <c r="W161" s="45"/>
      <c r="X161" s="45"/>
      <c r="Y161" s="9"/>
      <c r="Z161" s="92"/>
      <c r="AA161" s="12"/>
      <c r="AB161" s="12"/>
      <c r="AC161" s="12"/>
      <c r="AD161" s="12"/>
      <c r="AE161" s="12"/>
      <c r="AF161" s="12"/>
      <c r="AG161" s="85"/>
      <c r="AH161" s="46"/>
      <c r="AI161" s="46"/>
      <c r="AJ161" s="46"/>
      <c r="AK161" s="46"/>
      <c r="AL161" s="46"/>
      <c r="AM161" s="13"/>
      <c r="AN161" s="13"/>
      <c r="AO161" s="13"/>
      <c r="AP161" s="13"/>
      <c r="AQ161" s="13"/>
      <c r="AR161" s="13"/>
      <c r="AS161" s="1"/>
      <c r="AT161" s="1"/>
      <c r="AU161" s="1"/>
      <c r="AV161" s="46"/>
      <c r="AW161" s="46"/>
      <c r="AX161" s="46"/>
      <c r="AY161" s="46"/>
      <c r="AZ161" s="13"/>
      <c r="BA161" s="13"/>
      <c r="BB161" s="13"/>
      <c r="BC161" s="13"/>
      <c r="BD161" s="13"/>
      <c r="BE161" s="13"/>
      <c r="BF161" s="1"/>
      <c r="BG161" s="1"/>
      <c r="BH161" s="1"/>
      <c r="BI161" s="1"/>
      <c r="BJ161" s="1"/>
      <c r="BK161" s="1"/>
      <c r="BL161" s="13"/>
      <c r="BM161" s="1"/>
      <c r="BN161" s="1"/>
      <c r="BO161" s="1"/>
      <c r="BP161" s="8"/>
      <c r="BQ161" s="1"/>
      <c r="BR161" s="1"/>
      <c r="BS161" s="1"/>
      <c r="BT161" s="1"/>
    </row>
    <row r="162" spans="1:72" hidden="1" outlineLevel="1" x14ac:dyDescent="0.2">
      <c r="A162" s="1"/>
      <c r="B162" s="1"/>
      <c r="C162" s="3"/>
      <c r="D162" s="10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2"/>
      <c r="S162" s="12"/>
      <c r="T162" s="6"/>
      <c r="U162" s="6"/>
      <c r="V162" s="45"/>
      <c r="W162" s="45"/>
      <c r="X162" s="45"/>
      <c r="Y162" s="9"/>
      <c r="Z162" s="92"/>
      <c r="AA162" s="12"/>
      <c r="AB162" s="12"/>
      <c r="AC162" s="12"/>
      <c r="AD162" s="12"/>
      <c r="AE162" s="12"/>
      <c r="AF162" s="12"/>
      <c r="AG162" s="85"/>
      <c r="AH162" s="46"/>
      <c r="AI162" s="46"/>
      <c r="AJ162" s="46"/>
      <c r="AK162" s="46"/>
      <c r="AL162" s="46"/>
      <c r="AM162" s="13"/>
      <c r="AN162" s="13"/>
      <c r="AO162" s="13"/>
      <c r="AP162" s="13"/>
      <c r="AQ162" s="13"/>
      <c r="AR162" s="13"/>
      <c r="AS162" s="1"/>
      <c r="AT162" s="1"/>
      <c r="AU162" s="1"/>
      <c r="AV162" s="46"/>
      <c r="AW162" s="46"/>
      <c r="AX162" s="46"/>
      <c r="AY162" s="46"/>
      <c r="AZ162" s="13"/>
      <c r="BA162" s="13"/>
      <c r="BB162" s="13"/>
      <c r="BC162" s="13"/>
      <c r="BD162" s="13"/>
      <c r="BE162" s="13"/>
      <c r="BF162" s="1"/>
      <c r="BG162" s="1"/>
      <c r="BH162" s="1"/>
      <c r="BI162" s="1"/>
      <c r="BJ162" s="1"/>
      <c r="BK162" s="1"/>
      <c r="BL162" s="13"/>
      <c r="BM162" s="1"/>
      <c r="BN162" s="1"/>
      <c r="BO162" s="1"/>
      <c r="BP162" s="8"/>
      <c r="BQ162" s="1"/>
      <c r="BR162" s="1"/>
      <c r="BS162" s="1"/>
      <c r="BT162" s="1"/>
    </row>
    <row r="163" spans="1:72" hidden="1" outlineLevel="1" x14ac:dyDescent="0.2">
      <c r="A163" s="1"/>
      <c r="B163" s="1"/>
      <c r="C163" s="3"/>
      <c r="D163" s="105"/>
      <c r="E163" s="1"/>
      <c r="F163" s="1"/>
      <c r="G163" s="3"/>
      <c r="H163" s="3"/>
      <c r="I163" s="5"/>
      <c r="J163" s="6"/>
      <c r="K163" s="7"/>
      <c r="L163" s="7"/>
      <c r="M163" s="7"/>
      <c r="N163" s="8"/>
      <c r="O163" s="60"/>
      <c r="P163" s="61"/>
      <c r="Q163" s="3"/>
      <c r="R163" s="12"/>
      <c r="S163" s="12"/>
      <c r="T163" s="6"/>
      <c r="U163" s="6"/>
      <c r="V163" s="45"/>
      <c r="W163" s="45"/>
      <c r="X163" s="45"/>
      <c r="Y163" s="9"/>
      <c r="Z163" s="92"/>
      <c r="AA163" s="12"/>
      <c r="AB163" s="12"/>
      <c r="AC163" s="12"/>
      <c r="AD163" s="12"/>
      <c r="AE163" s="12"/>
      <c r="AF163" s="12"/>
      <c r="AG163" s="85"/>
      <c r="AH163" s="46"/>
      <c r="AI163" s="46"/>
      <c r="AJ163" s="46"/>
      <c r="AK163" s="46"/>
      <c r="AL163" s="46"/>
      <c r="AM163" s="13"/>
      <c r="AN163" s="13"/>
      <c r="AO163" s="13"/>
      <c r="AP163" s="13"/>
      <c r="AQ163" s="13"/>
      <c r="AR163" s="13"/>
      <c r="AS163" s="1"/>
      <c r="AT163" s="1"/>
      <c r="AU163" s="1"/>
      <c r="AV163" s="46"/>
      <c r="AW163" s="46"/>
      <c r="AX163" s="46"/>
      <c r="AY163" s="46"/>
      <c r="AZ163" s="13"/>
      <c r="BA163" s="13"/>
      <c r="BB163" s="13"/>
      <c r="BC163" s="13"/>
      <c r="BD163" s="13"/>
      <c r="BE163" s="13"/>
      <c r="BF163" s="1"/>
      <c r="BG163" s="1"/>
      <c r="BH163" s="1"/>
      <c r="BI163" s="1"/>
      <c r="BJ163" s="1"/>
      <c r="BK163" s="1"/>
      <c r="BL163" s="13"/>
      <c r="BM163" s="1"/>
      <c r="BN163" s="1"/>
      <c r="BO163" s="1"/>
      <c r="BP163" s="64">
        <f>BO163*$Q$2</f>
        <v>0</v>
      </c>
      <c r="BQ163" s="1"/>
      <c r="BR163" s="1"/>
      <c r="BS163" s="1"/>
      <c r="BT163" s="1"/>
    </row>
    <row r="164" spans="1:72" hidden="1" outlineLevel="1" x14ac:dyDescent="0.2">
      <c r="A164" s="1"/>
      <c r="B164" s="1"/>
      <c r="C164" s="3"/>
      <c r="D164" s="105"/>
      <c r="E164" s="1"/>
      <c r="F164" s="12"/>
      <c r="G164" s="1"/>
      <c r="H164" s="1"/>
      <c r="I164" s="5"/>
      <c r="J164" s="62"/>
      <c r="K164" s="7"/>
      <c r="L164" s="7"/>
      <c r="M164" s="7"/>
      <c r="N164" s="8"/>
      <c r="O164" s="47"/>
      <c r="P164" s="13"/>
      <c r="Q164" s="1"/>
      <c r="R164" s="12"/>
      <c r="S164" s="12"/>
      <c r="T164" s="6"/>
      <c r="U164" s="6"/>
      <c r="V164" s="45"/>
      <c r="W164" s="45"/>
      <c r="X164" s="45"/>
      <c r="Y164" s="9"/>
      <c r="Z164" s="92"/>
      <c r="AA164" s="12"/>
      <c r="AB164" s="12"/>
      <c r="AC164" s="12"/>
      <c r="AD164" s="12"/>
      <c r="AE164" s="12"/>
      <c r="AF164" s="12"/>
      <c r="AG164" s="85"/>
      <c r="AH164" s="46"/>
      <c r="AI164" s="46"/>
      <c r="AJ164" s="46"/>
      <c r="AK164" s="46"/>
      <c r="AL164" s="46"/>
      <c r="AM164" s="13"/>
      <c r="AN164" s="13"/>
      <c r="AO164" s="13"/>
      <c r="AP164" s="13"/>
      <c r="AQ164" s="13"/>
      <c r="AR164" s="13"/>
      <c r="AS164" s="1"/>
      <c r="AT164" s="1"/>
      <c r="AU164" s="1"/>
      <c r="AV164" s="46"/>
      <c r="AW164" s="46"/>
      <c r="AX164" s="46"/>
      <c r="AY164" s="46"/>
      <c r="AZ164" s="13"/>
      <c r="BA164" s="13"/>
      <c r="BB164" s="13"/>
      <c r="BC164" s="13"/>
      <c r="BD164" s="13"/>
      <c r="BE164" s="13"/>
      <c r="BF164" s="1"/>
      <c r="BG164" s="1"/>
      <c r="BH164" s="1"/>
      <c r="BI164" s="1"/>
      <c r="BJ164" s="1"/>
      <c r="BK164" s="1"/>
      <c r="BL164" s="13"/>
      <c r="BM164" s="1"/>
      <c r="BN164" s="1"/>
      <c r="BO164" s="1"/>
      <c r="BP164" s="64">
        <f>BO164*$Q$2</f>
        <v>0</v>
      </c>
      <c r="BQ164" s="1"/>
      <c r="BR164" s="1"/>
      <c r="BS164" s="1"/>
      <c r="BT164" s="1"/>
    </row>
    <row r="165" spans="1:72" hidden="1" outlineLevel="1" x14ac:dyDescent="0.2">
      <c r="A165" s="1"/>
      <c r="B165" s="1"/>
      <c r="C165" s="3"/>
      <c r="D165" s="105"/>
      <c r="E165" s="1"/>
      <c r="F165" s="12"/>
      <c r="G165" s="63"/>
      <c r="H165" s="63"/>
      <c r="I165" s="5"/>
      <c r="J165" s="62"/>
      <c r="K165" s="7"/>
      <c r="L165" s="59"/>
      <c r="M165" s="59"/>
      <c r="N165" s="64"/>
      <c r="O165" s="25"/>
      <c r="P165" s="2"/>
      <c r="Q165" s="65"/>
      <c r="R165" s="12"/>
      <c r="S165" s="12"/>
      <c r="T165" s="6"/>
      <c r="U165" s="6"/>
      <c r="V165" s="45"/>
      <c r="W165" s="45"/>
      <c r="X165" s="45"/>
      <c r="Y165" s="9"/>
      <c r="Z165" s="92"/>
      <c r="AA165" s="12"/>
      <c r="AB165" s="12"/>
      <c r="AC165" s="12"/>
      <c r="AD165" s="12"/>
      <c r="AE165" s="12"/>
      <c r="AF165" s="12"/>
      <c r="AG165" s="85"/>
      <c r="AH165" s="46"/>
      <c r="AI165" s="46"/>
      <c r="AJ165" s="46"/>
      <c r="AK165" s="46"/>
      <c r="AL165" s="46"/>
      <c r="AM165" s="13"/>
      <c r="AN165" s="13"/>
      <c r="AO165" s="13"/>
      <c r="AP165" s="13"/>
      <c r="AQ165" s="13"/>
      <c r="AR165" s="13"/>
      <c r="AS165" s="1"/>
      <c r="AT165" s="1"/>
      <c r="AU165" s="1"/>
      <c r="AV165" s="46"/>
      <c r="AW165" s="46"/>
      <c r="AX165" s="46"/>
      <c r="AY165" s="46"/>
      <c r="AZ165" s="13"/>
      <c r="BA165" s="13"/>
      <c r="BB165" s="13"/>
      <c r="BC165" s="13"/>
      <c r="BD165" s="13"/>
      <c r="BE165" s="13"/>
      <c r="BF165" s="1"/>
      <c r="BG165" s="1"/>
      <c r="BH165" s="1"/>
      <c r="BI165" s="1"/>
      <c r="BJ165" s="1"/>
      <c r="BK165" s="1"/>
      <c r="BL165" s="13"/>
      <c r="BM165" s="1"/>
      <c r="BN165" s="1"/>
      <c r="BO165" s="1"/>
      <c r="BP165" s="8"/>
      <c r="BQ165" s="1"/>
      <c r="BR165" s="1"/>
      <c r="BS165" s="1"/>
      <c r="BT165" s="1"/>
    </row>
    <row r="166" spans="1:72" hidden="1" outlineLevel="1" x14ac:dyDescent="0.2">
      <c r="A166" s="1"/>
      <c r="B166" s="1"/>
      <c r="C166" s="3"/>
      <c r="D166" s="105"/>
      <c r="E166" s="1"/>
      <c r="F166" s="12"/>
      <c r="G166" s="66"/>
      <c r="H166" s="66"/>
      <c r="I166" s="5"/>
      <c r="J166" s="62"/>
      <c r="K166" s="7"/>
      <c r="L166" s="59"/>
      <c r="M166" s="59"/>
      <c r="N166" s="64"/>
      <c r="O166" s="25"/>
      <c r="P166" s="2"/>
      <c r="Q166" s="65"/>
      <c r="R166" s="12"/>
      <c r="S166" s="12"/>
      <c r="T166" s="6"/>
      <c r="U166" s="6"/>
      <c r="V166" s="45"/>
      <c r="W166" s="45"/>
      <c r="X166" s="45"/>
      <c r="Y166" s="9"/>
      <c r="Z166" s="92"/>
      <c r="AA166" s="12"/>
      <c r="AB166" s="12"/>
      <c r="AC166" s="12"/>
      <c r="AD166" s="12"/>
      <c r="AE166" s="12"/>
      <c r="AF166" s="12"/>
      <c r="AG166" s="85"/>
      <c r="AH166" s="46"/>
      <c r="AI166" s="46"/>
      <c r="AJ166" s="46"/>
      <c r="AK166" s="46"/>
      <c r="AL166" s="46"/>
      <c r="AM166" s="13"/>
      <c r="AN166" s="13"/>
      <c r="AO166" s="13"/>
      <c r="AP166" s="13"/>
      <c r="AQ166" s="13"/>
      <c r="AR166" s="13"/>
      <c r="AS166" s="1"/>
      <c r="AT166" s="1"/>
      <c r="AU166" s="1"/>
      <c r="AV166" s="46"/>
      <c r="AW166" s="46"/>
      <c r="AX166" s="46"/>
      <c r="AY166" s="46"/>
      <c r="AZ166" s="13"/>
      <c r="BA166" s="13"/>
      <c r="BB166" s="13"/>
      <c r="BC166" s="13"/>
      <c r="BD166" s="13"/>
      <c r="BE166" s="13"/>
      <c r="BF166" s="1"/>
      <c r="BG166" s="1"/>
      <c r="BH166" s="1"/>
      <c r="BI166" s="1"/>
      <c r="BJ166" s="1"/>
      <c r="BK166" s="1"/>
      <c r="BL166" s="13"/>
      <c r="BM166" s="1"/>
      <c r="BN166" s="1"/>
      <c r="BO166" s="1"/>
      <c r="BP166" s="51"/>
      <c r="BQ166" s="1"/>
      <c r="BR166" s="1"/>
      <c r="BS166" s="1"/>
      <c r="BT166" s="1"/>
    </row>
    <row r="167" spans="1:72" hidden="1" outlineLevel="1" x14ac:dyDescent="0.2">
      <c r="A167" s="1"/>
      <c r="B167" s="1"/>
      <c r="C167" s="3"/>
      <c r="D167" s="105"/>
      <c r="E167" s="1"/>
      <c r="F167" s="10"/>
      <c r="G167" s="63"/>
      <c r="H167" s="63"/>
      <c r="I167" s="67"/>
      <c r="J167" s="67"/>
      <c r="K167" s="7"/>
      <c r="L167" s="7"/>
      <c r="M167" s="7"/>
      <c r="N167" s="8"/>
      <c r="O167" s="47"/>
      <c r="P167" s="13"/>
      <c r="Q167" s="1"/>
      <c r="R167" s="12"/>
      <c r="S167" s="12"/>
      <c r="T167" s="6"/>
      <c r="U167" s="6"/>
      <c r="V167" s="45"/>
      <c r="W167" s="45"/>
      <c r="X167" s="45"/>
      <c r="Y167" s="9"/>
      <c r="Z167" s="92"/>
      <c r="AA167" s="12"/>
      <c r="AB167" s="12"/>
      <c r="AC167" s="12"/>
      <c r="AD167" s="12"/>
      <c r="AE167" s="12"/>
      <c r="AF167" s="12"/>
      <c r="AG167" s="85"/>
      <c r="AH167" s="46"/>
      <c r="AI167" s="46"/>
      <c r="AJ167" s="46"/>
      <c r="AK167" s="46"/>
      <c r="AL167" s="46"/>
      <c r="AM167" s="13"/>
      <c r="AN167" s="13"/>
      <c r="AO167" s="13"/>
      <c r="AP167" s="13"/>
      <c r="AQ167" s="13"/>
      <c r="AR167" s="13"/>
      <c r="AS167" s="1"/>
      <c r="AT167" s="1"/>
      <c r="AU167" s="1"/>
      <c r="AV167" s="46"/>
      <c r="AW167" s="46"/>
      <c r="AX167" s="46"/>
      <c r="AY167" s="46"/>
      <c r="AZ167" s="13"/>
      <c r="BA167" s="13"/>
      <c r="BB167" s="13"/>
      <c r="BC167" s="13"/>
      <c r="BD167" s="13"/>
      <c r="BE167" s="13"/>
      <c r="BF167" s="1"/>
      <c r="BG167" s="1"/>
      <c r="BH167" s="1"/>
      <c r="BI167" s="1"/>
      <c r="BJ167" s="1"/>
      <c r="BK167" s="1"/>
      <c r="BL167" s="13"/>
      <c r="BM167" s="1"/>
      <c r="BN167" s="1"/>
      <c r="BO167" s="1"/>
      <c r="BP167" s="51"/>
      <c r="BQ167" s="1"/>
      <c r="BR167" s="1"/>
      <c r="BS167" s="1"/>
      <c r="BT167" s="1"/>
    </row>
    <row r="168" spans="1:72" hidden="1" outlineLevel="1" x14ac:dyDescent="0.2">
      <c r="A168" s="1"/>
      <c r="B168" s="1"/>
      <c r="C168" s="3"/>
      <c r="D168" s="105"/>
      <c r="E168" s="1"/>
      <c r="F168" s="1"/>
      <c r="G168" s="1"/>
      <c r="H168" s="1"/>
      <c r="I168" s="5"/>
      <c r="J168" s="6"/>
      <c r="K168" s="7"/>
      <c r="L168" s="7"/>
      <c r="M168" s="7"/>
      <c r="N168" s="51"/>
      <c r="O168" s="13"/>
      <c r="P168" s="13"/>
      <c r="Q168" s="1"/>
      <c r="R168" s="12"/>
      <c r="S168" s="12"/>
      <c r="T168" s="6"/>
      <c r="U168" s="6"/>
      <c r="V168" s="45"/>
      <c r="W168" s="45"/>
      <c r="X168" s="45"/>
      <c r="Y168" s="9"/>
      <c r="Z168" s="92"/>
      <c r="AA168" s="12"/>
      <c r="AB168" s="12"/>
      <c r="AC168" s="12"/>
      <c r="AD168" s="12"/>
      <c r="AE168" s="12"/>
      <c r="AF168" s="12"/>
      <c r="AG168" s="85"/>
      <c r="AH168" s="46"/>
      <c r="AI168" s="46"/>
      <c r="AJ168" s="46"/>
      <c r="AK168" s="46"/>
      <c r="AL168" s="46"/>
      <c r="AM168" s="13"/>
      <c r="AN168" s="13"/>
      <c r="AO168" s="13"/>
      <c r="AP168" s="13"/>
      <c r="AQ168" s="13"/>
      <c r="AR168" s="13"/>
      <c r="AS168" s="1"/>
      <c r="AT168" s="1"/>
      <c r="AU168" s="1"/>
      <c r="AV168" s="46"/>
      <c r="AW168" s="46"/>
      <c r="AX168" s="46"/>
      <c r="AY168" s="46"/>
      <c r="AZ168" s="13"/>
      <c r="BA168" s="13"/>
      <c r="BB168" s="13"/>
      <c r="BC168" s="13"/>
      <c r="BD168" s="13"/>
      <c r="BE168" s="13"/>
      <c r="BF168" s="1"/>
      <c r="BG168" s="1"/>
      <c r="BH168" s="1"/>
      <c r="BI168" s="1"/>
      <c r="BJ168" s="1"/>
      <c r="BK168" s="1"/>
      <c r="BL168" s="13"/>
      <c r="BM168" s="1"/>
      <c r="BN168" s="1"/>
      <c r="BO168" s="1"/>
      <c r="BP168" s="51"/>
      <c r="BQ168" s="1"/>
      <c r="BR168" s="1"/>
      <c r="BS168" s="1"/>
      <c r="BT168" s="1"/>
    </row>
    <row r="169" spans="1:72" hidden="1" outlineLevel="1" x14ac:dyDescent="0.2">
      <c r="A169" s="1"/>
      <c r="B169" s="1"/>
      <c r="C169" s="3"/>
      <c r="D169" s="105"/>
      <c r="E169" s="1"/>
      <c r="F169" s="1"/>
      <c r="G169" s="1"/>
      <c r="H169" s="1"/>
      <c r="I169" s="5"/>
      <c r="J169" s="6"/>
      <c r="K169" s="7"/>
      <c r="L169" s="7"/>
      <c r="M169" s="7"/>
      <c r="N169" s="51"/>
      <c r="O169" s="13"/>
      <c r="P169" s="13"/>
      <c r="Q169" s="1"/>
      <c r="R169" s="12"/>
      <c r="S169" s="12"/>
      <c r="T169" s="6"/>
      <c r="U169" s="6"/>
      <c r="V169" s="45"/>
      <c r="W169" s="45"/>
      <c r="X169" s="45"/>
      <c r="Y169" s="9"/>
      <c r="Z169" s="92"/>
      <c r="AA169" s="12"/>
      <c r="AB169" s="12"/>
      <c r="AC169" s="12"/>
      <c r="AD169" s="12"/>
      <c r="AE169" s="12"/>
      <c r="AF169" s="12"/>
      <c r="AG169" s="85"/>
      <c r="AH169" s="46"/>
      <c r="AI169" s="46"/>
      <c r="AJ169" s="46"/>
      <c r="AK169" s="46"/>
      <c r="AL169" s="46"/>
      <c r="AM169" s="13"/>
      <c r="AN169" s="13"/>
      <c r="AO169" s="13"/>
      <c r="AP169" s="13"/>
      <c r="AQ169" s="13"/>
      <c r="AR169" s="13"/>
      <c r="AS169" s="1"/>
      <c r="AT169" s="1"/>
      <c r="AU169" s="1"/>
      <c r="AV169" s="46"/>
      <c r="AW169" s="46"/>
      <c r="AX169" s="46"/>
      <c r="AY169" s="46"/>
      <c r="AZ169" s="13"/>
      <c r="BA169" s="13"/>
      <c r="BB169" s="13"/>
      <c r="BC169" s="13"/>
      <c r="BD169" s="13"/>
      <c r="BE169" s="13"/>
      <c r="BF169" s="1"/>
      <c r="BG169" s="1"/>
      <c r="BH169" s="1"/>
      <c r="BI169" s="1"/>
      <c r="BJ169" s="1"/>
      <c r="BK169" s="1"/>
      <c r="BL169" s="13"/>
      <c r="BM169" s="1"/>
      <c r="BN169" s="1"/>
      <c r="BO169" s="1"/>
      <c r="BP169" s="51"/>
      <c r="BQ169" s="1"/>
      <c r="BR169" s="1"/>
      <c r="BS169" s="1"/>
      <c r="BT169" s="1"/>
    </row>
    <row r="170" spans="1:72" hidden="1" outlineLevel="1" x14ac:dyDescent="0.2">
      <c r="A170" s="1"/>
      <c r="B170" s="1"/>
      <c r="C170" s="3"/>
      <c r="D170" s="105"/>
      <c r="E170" s="1"/>
      <c r="F170" s="1"/>
      <c r="G170" s="1"/>
      <c r="H170" s="1"/>
      <c r="I170" s="5"/>
      <c r="J170" s="6"/>
      <c r="K170" s="7"/>
      <c r="L170" s="7"/>
      <c r="M170" s="7"/>
      <c r="N170" s="51"/>
      <c r="O170" s="13"/>
      <c r="P170" s="13"/>
      <c r="Q170" s="1"/>
      <c r="R170" s="12"/>
      <c r="S170" s="12"/>
      <c r="T170" s="6"/>
      <c r="U170" s="6"/>
      <c r="V170" s="45"/>
      <c r="W170" s="45"/>
      <c r="X170" s="45"/>
      <c r="Y170" s="9"/>
      <c r="Z170" s="92"/>
      <c r="AA170" s="12"/>
      <c r="AB170" s="12"/>
      <c r="AC170" s="12"/>
      <c r="AD170" s="12"/>
      <c r="AE170" s="12"/>
      <c r="AF170" s="12"/>
      <c r="AG170" s="85"/>
      <c r="AH170" s="46"/>
      <c r="AI170" s="46"/>
      <c r="AJ170" s="46"/>
      <c r="AK170" s="46"/>
      <c r="AL170" s="46"/>
      <c r="AM170" s="13"/>
      <c r="AN170" s="13"/>
      <c r="AO170" s="13"/>
      <c r="AP170" s="13"/>
      <c r="AQ170" s="13"/>
      <c r="AR170" s="13"/>
      <c r="AS170" s="1"/>
      <c r="AT170" s="1"/>
      <c r="AU170" s="1"/>
      <c r="AV170" s="46"/>
      <c r="AW170" s="46"/>
      <c r="AX170" s="46"/>
      <c r="AY170" s="46"/>
      <c r="AZ170" s="13"/>
      <c r="BA170" s="13"/>
      <c r="BB170" s="13"/>
      <c r="BC170" s="13"/>
      <c r="BD170" s="13"/>
      <c r="BE170" s="13"/>
      <c r="BF170" s="1"/>
      <c r="BG170" s="1"/>
      <c r="BH170" s="1"/>
      <c r="BI170" s="1"/>
      <c r="BJ170" s="1"/>
      <c r="BK170" s="1"/>
      <c r="BL170" s="13"/>
      <c r="BM170" s="1"/>
      <c r="BN170" s="1"/>
      <c r="BO170" s="1"/>
      <c r="BP170" s="51"/>
      <c r="BQ170" s="1"/>
      <c r="BR170" s="1"/>
      <c r="BS170" s="1"/>
      <c r="BT170" s="1"/>
    </row>
    <row r="171" spans="1:72" hidden="1" outlineLevel="1" x14ac:dyDescent="0.2">
      <c r="A171" s="1"/>
      <c r="B171" s="1"/>
      <c r="C171" s="3"/>
      <c r="D171" s="105"/>
      <c r="E171" s="1"/>
      <c r="F171" s="1"/>
      <c r="G171" s="1"/>
      <c r="H171" s="1"/>
      <c r="I171" s="5"/>
      <c r="J171" s="6"/>
      <c r="K171" s="7"/>
      <c r="L171" s="7"/>
      <c r="M171" s="7"/>
      <c r="N171" s="51"/>
      <c r="O171" s="13"/>
      <c r="P171" s="13"/>
      <c r="Q171" s="1"/>
      <c r="R171" s="12"/>
      <c r="S171" s="12"/>
      <c r="T171" s="6"/>
      <c r="U171" s="6"/>
      <c r="V171" s="45"/>
      <c r="W171" s="45"/>
      <c r="X171" s="45"/>
      <c r="Y171" s="9"/>
      <c r="Z171" s="92"/>
      <c r="AA171" s="12"/>
      <c r="AB171" s="12"/>
      <c r="AC171" s="12"/>
      <c r="AD171" s="12"/>
      <c r="AE171" s="12"/>
      <c r="AF171" s="12"/>
      <c r="AG171" s="85"/>
      <c r="AH171" s="46"/>
      <c r="AI171" s="46"/>
      <c r="AJ171" s="46"/>
      <c r="AK171" s="46"/>
      <c r="AL171" s="46"/>
      <c r="AM171" s="13"/>
      <c r="AN171" s="13"/>
      <c r="AO171" s="13"/>
      <c r="AP171" s="13"/>
      <c r="AQ171" s="13"/>
      <c r="AR171" s="13"/>
      <c r="AS171" s="1"/>
      <c r="AT171" s="1"/>
      <c r="AU171" s="1"/>
      <c r="AV171" s="46"/>
      <c r="AW171" s="46"/>
      <c r="AX171" s="46"/>
      <c r="AY171" s="46"/>
      <c r="AZ171" s="13"/>
      <c r="BA171" s="13"/>
      <c r="BB171" s="13"/>
      <c r="BC171" s="13"/>
      <c r="BD171" s="13"/>
      <c r="BE171" s="13"/>
      <c r="BF171" s="1"/>
      <c r="BG171" s="1"/>
      <c r="BH171" s="1"/>
      <c r="BI171" s="1"/>
      <c r="BJ171" s="1"/>
      <c r="BK171" s="1"/>
      <c r="BL171" s="13"/>
      <c r="BM171" s="1"/>
      <c r="BN171" s="1"/>
      <c r="BO171" s="1"/>
      <c r="BP171" s="51"/>
      <c r="BQ171" s="1"/>
      <c r="BR171" s="1"/>
      <c r="BS171" s="1"/>
      <c r="BT171" s="1"/>
    </row>
    <row r="172" spans="1:72" hidden="1" outlineLevel="1" x14ac:dyDescent="0.2">
      <c r="A172" s="1"/>
      <c r="B172" s="1"/>
      <c r="C172" s="3"/>
      <c r="D172" s="105"/>
      <c r="E172" s="1"/>
      <c r="F172" s="1"/>
      <c r="G172" s="1"/>
      <c r="H172" s="1"/>
      <c r="I172" s="5"/>
      <c r="J172" s="6"/>
      <c r="K172" s="7"/>
      <c r="L172" s="7"/>
      <c r="M172" s="7"/>
      <c r="N172" s="51"/>
      <c r="O172" s="13"/>
      <c r="P172" s="13"/>
      <c r="Q172" s="1"/>
      <c r="R172" s="12"/>
      <c r="S172" s="12"/>
      <c r="T172" s="6"/>
      <c r="U172" s="6"/>
      <c r="V172" s="45"/>
      <c r="W172" s="45"/>
      <c r="X172" s="45"/>
      <c r="Y172" s="9"/>
      <c r="Z172" s="92"/>
      <c r="AA172" s="12"/>
      <c r="AB172" s="12"/>
      <c r="AC172" s="12"/>
      <c r="AD172" s="12"/>
      <c r="AE172" s="12"/>
      <c r="AF172" s="12"/>
      <c r="AG172" s="85"/>
      <c r="AH172" s="46"/>
      <c r="AI172" s="46"/>
      <c r="AJ172" s="46"/>
      <c r="AK172" s="46"/>
      <c r="AL172" s="46"/>
      <c r="AM172" s="13"/>
      <c r="AN172" s="13"/>
      <c r="AO172" s="13"/>
      <c r="AP172" s="13"/>
      <c r="AQ172" s="13"/>
      <c r="AR172" s="13"/>
      <c r="AS172" s="1"/>
      <c r="AT172" s="1"/>
      <c r="AU172" s="1"/>
      <c r="AV172" s="46"/>
      <c r="AW172" s="46"/>
      <c r="AX172" s="46"/>
      <c r="AY172" s="46"/>
      <c r="AZ172" s="13"/>
      <c r="BA172" s="13"/>
      <c r="BB172" s="13"/>
      <c r="BC172" s="13"/>
      <c r="BD172" s="13"/>
      <c r="BE172" s="13"/>
      <c r="BF172" s="1"/>
      <c r="BG172" s="1"/>
      <c r="BH172" s="1"/>
      <c r="BI172" s="1"/>
      <c r="BJ172" s="1"/>
      <c r="BK172" s="1"/>
      <c r="BL172" s="13"/>
      <c r="BM172" s="1"/>
      <c r="BN172" s="1"/>
      <c r="BO172" s="1"/>
      <c r="BP172" s="51"/>
      <c r="BQ172" s="1"/>
      <c r="BR172" s="1"/>
      <c r="BS172" s="1"/>
      <c r="BT172" s="1"/>
    </row>
    <row r="173" spans="1:72" hidden="1" outlineLevel="1" x14ac:dyDescent="0.2">
      <c r="A173" s="1"/>
      <c r="B173" s="1"/>
      <c r="C173" s="3"/>
      <c r="D173" s="105"/>
      <c r="E173" s="1"/>
      <c r="F173" s="1"/>
      <c r="G173" s="1"/>
      <c r="H173" s="1"/>
      <c r="I173" s="5"/>
      <c r="J173" s="58"/>
      <c r="K173" s="7"/>
      <c r="L173" s="7"/>
      <c r="M173" s="7"/>
      <c r="N173" s="51"/>
      <c r="O173" s="13"/>
      <c r="P173" s="13"/>
      <c r="Q173" s="1"/>
      <c r="R173" s="12"/>
      <c r="S173" s="12"/>
      <c r="T173" s="6"/>
      <c r="U173" s="6"/>
      <c r="V173" s="45"/>
      <c r="W173" s="45"/>
      <c r="X173" s="45"/>
      <c r="Y173" s="9"/>
      <c r="Z173" s="92"/>
      <c r="AA173" s="12"/>
      <c r="AB173" s="12"/>
      <c r="AC173" s="12"/>
      <c r="AD173" s="12"/>
      <c r="AE173" s="12"/>
      <c r="AF173" s="12"/>
      <c r="AG173" s="85"/>
      <c r="AH173" s="46"/>
      <c r="AI173" s="46"/>
      <c r="AJ173" s="46"/>
      <c r="AK173" s="46"/>
      <c r="AL173" s="46"/>
      <c r="AM173" s="13"/>
      <c r="AN173" s="13"/>
      <c r="AO173" s="13"/>
      <c r="AP173" s="13"/>
      <c r="AQ173" s="13"/>
      <c r="AR173" s="13"/>
      <c r="AS173" s="1"/>
      <c r="AT173" s="1"/>
      <c r="AU173" s="1"/>
      <c r="AV173" s="46"/>
      <c r="AW173" s="46"/>
      <c r="AX173" s="46"/>
      <c r="AY173" s="46"/>
      <c r="AZ173" s="13"/>
      <c r="BA173" s="13"/>
      <c r="BB173" s="13"/>
      <c r="BC173" s="13"/>
      <c r="BD173" s="13"/>
      <c r="BE173" s="13"/>
      <c r="BF173" s="1"/>
      <c r="BG173" s="1"/>
      <c r="BH173" s="1"/>
      <c r="BI173" s="1"/>
      <c r="BJ173" s="1"/>
      <c r="BK173" s="1"/>
      <c r="BL173" s="13"/>
      <c r="BM173" s="1"/>
      <c r="BN173" s="1"/>
      <c r="BO173" s="1"/>
      <c r="BP173" s="51"/>
      <c r="BQ173" s="1"/>
      <c r="BR173" s="1"/>
      <c r="BS173" s="1"/>
      <c r="BT173" s="1"/>
    </row>
    <row r="174" spans="1:72" hidden="1" outlineLevel="1" x14ac:dyDescent="0.2">
      <c r="A174" s="1"/>
      <c r="B174" s="1"/>
      <c r="C174" s="3"/>
      <c r="D174" s="105"/>
      <c r="E174" s="1"/>
      <c r="F174" s="1"/>
      <c r="G174" s="1"/>
      <c r="H174" s="1"/>
      <c r="I174" s="5"/>
      <c r="J174" s="58"/>
      <c r="K174" s="7"/>
      <c r="L174" s="7"/>
      <c r="M174" s="7"/>
      <c r="N174" s="51"/>
      <c r="O174" s="13"/>
      <c r="P174" s="13"/>
      <c r="Q174" s="1"/>
      <c r="R174" s="12"/>
      <c r="S174" s="12"/>
      <c r="T174" s="6"/>
      <c r="U174" s="6"/>
      <c r="V174" s="45"/>
      <c r="W174" s="45"/>
      <c r="X174" s="45"/>
      <c r="Y174" s="9"/>
      <c r="Z174" s="92"/>
      <c r="AA174" s="12"/>
      <c r="AB174" s="12"/>
      <c r="AC174" s="12"/>
      <c r="AD174" s="12"/>
      <c r="AE174" s="12"/>
      <c r="AF174" s="12"/>
      <c r="AG174" s="85"/>
      <c r="AH174" s="46"/>
      <c r="AI174" s="46"/>
      <c r="AJ174" s="46"/>
      <c r="AK174" s="46"/>
      <c r="AL174" s="46"/>
      <c r="AM174" s="13"/>
      <c r="AN174" s="13"/>
      <c r="AO174" s="13"/>
      <c r="AP174" s="13"/>
      <c r="AQ174" s="13"/>
      <c r="AR174" s="13"/>
      <c r="AS174" s="1"/>
      <c r="AT174" s="1"/>
      <c r="AU174" s="1"/>
      <c r="AV174" s="46"/>
      <c r="AW174" s="46"/>
      <c r="AX174" s="46"/>
      <c r="AY174" s="46"/>
      <c r="AZ174" s="13"/>
      <c r="BA174" s="13"/>
      <c r="BB174" s="13"/>
      <c r="BC174" s="13"/>
      <c r="BD174" s="13"/>
      <c r="BE174" s="13"/>
      <c r="BF174" s="1"/>
      <c r="BG174" s="1"/>
      <c r="BH174" s="1"/>
      <c r="BI174" s="1"/>
      <c r="BJ174" s="1"/>
      <c r="BK174" s="1"/>
      <c r="BL174" s="13"/>
      <c r="BM174" s="1"/>
      <c r="BN174" s="1"/>
      <c r="BO174" s="1"/>
      <c r="BP174" s="51"/>
      <c r="BQ174" s="1"/>
      <c r="BR174" s="1"/>
      <c r="BS174" s="1"/>
      <c r="BT174" s="1"/>
    </row>
    <row r="175" spans="1:72" hidden="1" outlineLevel="1" x14ac:dyDescent="0.2">
      <c r="A175" s="1"/>
      <c r="B175" s="1"/>
      <c r="C175" s="3"/>
      <c r="D175" s="105"/>
      <c r="E175" s="1"/>
      <c r="F175" s="1"/>
      <c r="G175" s="1"/>
      <c r="H175" s="1"/>
      <c r="I175" s="5"/>
      <c r="J175" s="6"/>
      <c r="K175" s="7"/>
      <c r="L175" s="7"/>
      <c r="M175" s="7"/>
      <c r="N175" s="51"/>
      <c r="O175" s="13"/>
      <c r="P175" s="13"/>
      <c r="Q175" s="1"/>
      <c r="R175" s="12"/>
      <c r="S175" s="12"/>
      <c r="T175" s="6"/>
      <c r="U175" s="6"/>
      <c r="V175" s="45"/>
      <c r="W175" s="45"/>
      <c r="X175" s="45"/>
      <c r="Y175" s="9"/>
      <c r="Z175" s="92"/>
      <c r="AA175" s="12"/>
      <c r="AB175" s="12"/>
      <c r="AC175" s="12"/>
      <c r="AD175" s="12"/>
      <c r="AE175" s="12"/>
      <c r="AF175" s="12"/>
      <c r="AG175" s="85"/>
      <c r="AH175" s="46"/>
      <c r="AI175" s="46"/>
      <c r="AJ175" s="46"/>
      <c r="AK175" s="46"/>
      <c r="AL175" s="46"/>
      <c r="AM175" s="13"/>
      <c r="AN175" s="13"/>
      <c r="AO175" s="13"/>
      <c r="AP175" s="13"/>
      <c r="AQ175" s="13"/>
      <c r="AR175" s="13"/>
      <c r="AS175" s="1"/>
      <c r="AT175" s="1"/>
      <c r="AU175" s="1"/>
      <c r="AV175" s="46"/>
      <c r="AW175" s="46"/>
      <c r="AX175" s="46"/>
      <c r="AY175" s="46"/>
      <c r="AZ175" s="13"/>
      <c r="BA175" s="13"/>
      <c r="BB175" s="13"/>
      <c r="BC175" s="13"/>
      <c r="BD175" s="13"/>
      <c r="BE175" s="13"/>
      <c r="BF175" s="1"/>
      <c r="BG175" s="1"/>
      <c r="BH175" s="1"/>
      <c r="BI175" s="1"/>
      <c r="BJ175" s="1"/>
      <c r="BK175" s="1"/>
      <c r="BL175" s="13"/>
      <c r="BM175" s="1"/>
      <c r="BN175" s="1"/>
      <c r="BO175" s="1"/>
      <c r="BP175" s="51"/>
      <c r="BQ175" s="1"/>
      <c r="BR175" s="1"/>
      <c r="BS175" s="1"/>
      <c r="BT175" s="1"/>
    </row>
    <row r="176" spans="1:72" hidden="1" outlineLevel="1" x14ac:dyDescent="0.2">
      <c r="A176" s="1"/>
      <c r="B176" s="1"/>
      <c r="C176" s="3"/>
      <c r="D176" s="105"/>
      <c r="E176" s="1"/>
      <c r="F176" s="1"/>
      <c r="G176" s="1"/>
      <c r="H176" s="1"/>
      <c r="I176" s="5"/>
      <c r="J176" s="6"/>
      <c r="K176" s="7"/>
      <c r="L176" s="7"/>
      <c r="M176" s="7"/>
      <c r="N176" s="51"/>
      <c r="O176" s="13"/>
      <c r="P176" s="13"/>
      <c r="Q176" s="1"/>
      <c r="R176" s="12"/>
      <c r="S176" s="12"/>
      <c r="T176" s="6"/>
      <c r="U176" s="6"/>
      <c r="V176" s="45"/>
      <c r="W176" s="45"/>
      <c r="X176" s="45"/>
      <c r="Y176" s="9"/>
      <c r="Z176" s="92"/>
      <c r="AA176" s="12"/>
      <c r="AB176" s="12"/>
      <c r="AC176" s="12"/>
      <c r="AD176" s="12"/>
      <c r="AE176" s="12"/>
      <c r="AF176" s="12"/>
      <c r="AG176" s="85"/>
      <c r="AH176" s="46"/>
      <c r="AI176" s="46"/>
      <c r="AJ176" s="46"/>
      <c r="AK176" s="46"/>
      <c r="AL176" s="46"/>
      <c r="AM176" s="13"/>
      <c r="AN176" s="13"/>
      <c r="AO176" s="13"/>
      <c r="AP176" s="13"/>
      <c r="AQ176" s="13"/>
      <c r="AR176" s="13"/>
      <c r="AS176" s="1"/>
      <c r="AT176" s="1"/>
      <c r="AU176" s="1"/>
      <c r="AV176" s="46"/>
      <c r="AW176" s="46"/>
      <c r="AX176" s="46"/>
      <c r="AY176" s="46"/>
      <c r="AZ176" s="13"/>
      <c r="BA176" s="13"/>
      <c r="BB176" s="13"/>
      <c r="BC176" s="13"/>
      <c r="BD176" s="13"/>
      <c r="BE176" s="13"/>
      <c r="BF176" s="1"/>
      <c r="BG176" s="1"/>
      <c r="BH176" s="1"/>
      <c r="BI176" s="1"/>
      <c r="BJ176" s="1"/>
      <c r="BK176" s="1"/>
      <c r="BL176" s="13"/>
      <c r="BM176" s="1"/>
      <c r="BN176" s="1"/>
      <c r="BO176" s="1"/>
      <c r="BP176" s="51"/>
      <c r="BQ176" s="1"/>
      <c r="BR176" s="1"/>
      <c r="BS176" s="1"/>
      <c r="BT176" s="1"/>
    </row>
    <row r="177" spans="1:72" hidden="1" outlineLevel="1" x14ac:dyDescent="0.2">
      <c r="A177" s="1"/>
      <c r="B177" s="1"/>
      <c r="C177" s="3"/>
      <c r="D177" s="105"/>
      <c r="E177" s="1"/>
      <c r="F177" s="1"/>
      <c r="G177" s="1"/>
      <c r="H177" s="1"/>
      <c r="I177" s="5"/>
      <c r="J177" s="6"/>
      <c r="K177" s="7"/>
      <c r="L177" s="7"/>
      <c r="M177" s="7"/>
      <c r="N177" s="51"/>
      <c r="O177" s="13"/>
      <c r="P177" s="13"/>
      <c r="Q177" s="1"/>
      <c r="R177" s="12"/>
      <c r="S177" s="12"/>
      <c r="T177" s="6"/>
      <c r="U177" s="6"/>
      <c r="V177" s="45"/>
      <c r="W177" s="45"/>
      <c r="X177" s="45"/>
      <c r="Y177" s="9"/>
      <c r="Z177" s="92"/>
      <c r="AA177" s="12"/>
      <c r="AB177" s="12"/>
      <c r="AC177" s="12"/>
      <c r="AD177" s="12"/>
      <c r="AE177" s="12"/>
      <c r="AF177" s="12"/>
      <c r="AG177" s="85"/>
      <c r="AH177" s="46"/>
      <c r="AI177" s="46"/>
      <c r="AJ177" s="46"/>
      <c r="AK177" s="46"/>
      <c r="AL177" s="46"/>
      <c r="AM177" s="13"/>
      <c r="AN177" s="13"/>
      <c r="AO177" s="13"/>
      <c r="AP177" s="13"/>
      <c r="AQ177" s="13"/>
      <c r="AR177" s="13"/>
      <c r="AS177" s="1"/>
      <c r="AT177" s="1"/>
      <c r="AU177" s="1"/>
      <c r="AV177" s="46"/>
      <c r="AW177" s="46"/>
      <c r="AX177" s="46"/>
      <c r="AY177" s="46"/>
      <c r="AZ177" s="13"/>
      <c r="BA177" s="13"/>
      <c r="BB177" s="13"/>
      <c r="BC177" s="13"/>
      <c r="BD177" s="13"/>
      <c r="BE177" s="13"/>
      <c r="BF177" s="1"/>
      <c r="BG177" s="1"/>
      <c r="BH177" s="1"/>
      <c r="BI177" s="1"/>
      <c r="BJ177" s="1"/>
      <c r="BK177" s="1"/>
      <c r="BL177" s="13"/>
      <c r="BM177" s="1"/>
      <c r="BN177" s="1"/>
      <c r="BO177" s="1"/>
      <c r="BP177" s="51"/>
      <c r="BQ177" s="1"/>
      <c r="BR177" s="1"/>
      <c r="BS177" s="1"/>
      <c r="BT177" s="1"/>
    </row>
    <row r="178" spans="1:72" hidden="1" outlineLevel="1" x14ac:dyDescent="0.2">
      <c r="A178" s="1"/>
      <c r="B178" s="1"/>
      <c r="C178" s="3"/>
      <c r="D178" s="105"/>
      <c r="E178" s="1"/>
      <c r="F178" s="1"/>
      <c r="G178" s="1"/>
      <c r="H178" s="1"/>
      <c r="I178" s="5"/>
      <c r="J178" s="6"/>
      <c r="K178" s="7"/>
      <c r="L178" s="7"/>
      <c r="M178" s="7"/>
      <c r="N178" s="51"/>
      <c r="O178" s="13"/>
      <c r="P178" s="13"/>
      <c r="Q178" s="1"/>
      <c r="R178" s="12"/>
      <c r="S178" s="12"/>
      <c r="T178" s="6"/>
      <c r="U178" s="6"/>
      <c r="V178" s="45"/>
      <c r="W178" s="45"/>
      <c r="X178" s="45"/>
      <c r="Y178" s="9"/>
      <c r="Z178" s="92"/>
      <c r="AA178" s="12"/>
      <c r="AB178" s="12"/>
      <c r="AC178" s="12"/>
      <c r="AD178" s="12"/>
      <c r="AE178" s="12"/>
      <c r="AF178" s="12"/>
      <c r="AG178" s="85"/>
      <c r="AH178" s="46"/>
      <c r="AI178" s="46"/>
      <c r="AJ178" s="46"/>
      <c r="AK178" s="46"/>
      <c r="AL178" s="46"/>
      <c r="AM178" s="13"/>
      <c r="AN178" s="13"/>
      <c r="AO178" s="13"/>
      <c r="AP178" s="13"/>
      <c r="AQ178" s="13"/>
      <c r="AR178" s="13"/>
      <c r="AS178" s="1"/>
      <c r="AT178" s="1"/>
      <c r="AU178" s="1"/>
      <c r="AV178" s="46"/>
      <c r="AW178" s="46"/>
      <c r="AX178" s="46"/>
      <c r="AY178" s="46"/>
      <c r="AZ178" s="13"/>
      <c r="BA178" s="13"/>
      <c r="BB178" s="13"/>
      <c r="BC178" s="13"/>
      <c r="BD178" s="13"/>
      <c r="BE178" s="13"/>
      <c r="BF178" s="1"/>
      <c r="BG178" s="1"/>
      <c r="BH178" s="1"/>
      <c r="BI178" s="1"/>
      <c r="BJ178" s="1"/>
      <c r="BK178" s="1"/>
      <c r="BL178" s="13"/>
      <c r="BM178" s="1"/>
      <c r="BN178" s="1"/>
      <c r="BO178" s="1"/>
      <c r="BP178" s="51"/>
      <c r="BQ178" s="1"/>
      <c r="BR178" s="1"/>
      <c r="BS178" s="1"/>
      <c r="BT178" s="1"/>
    </row>
    <row r="179" spans="1:72" hidden="1" outlineLevel="1" x14ac:dyDescent="0.2">
      <c r="A179" s="1"/>
      <c r="B179" s="1"/>
      <c r="C179" s="3"/>
      <c r="D179" s="105"/>
      <c r="E179" s="1"/>
      <c r="F179" s="1"/>
      <c r="G179" s="1"/>
      <c r="H179" s="1"/>
      <c r="I179" s="5"/>
      <c r="J179" s="6"/>
      <c r="K179" s="7"/>
      <c r="L179" s="7"/>
      <c r="M179" s="7"/>
      <c r="N179" s="51"/>
      <c r="O179" s="13"/>
      <c r="P179" s="13"/>
      <c r="Q179" s="1"/>
      <c r="R179" s="12"/>
      <c r="S179" s="12"/>
      <c r="T179" s="6"/>
      <c r="U179" s="6"/>
      <c r="V179" s="45"/>
      <c r="W179" s="45"/>
      <c r="X179" s="45"/>
      <c r="Y179" s="9"/>
      <c r="Z179" s="92"/>
      <c r="AA179" s="12"/>
      <c r="AB179" s="12"/>
      <c r="AC179" s="12"/>
      <c r="AD179" s="12"/>
      <c r="AE179" s="12"/>
      <c r="AF179" s="12"/>
      <c r="AG179" s="85"/>
      <c r="AH179" s="46"/>
      <c r="AI179" s="46"/>
      <c r="AJ179" s="46"/>
      <c r="AK179" s="46"/>
      <c r="AL179" s="46"/>
      <c r="AM179" s="13"/>
      <c r="AN179" s="13"/>
      <c r="AO179" s="13"/>
      <c r="AP179" s="13"/>
      <c r="AQ179" s="13"/>
      <c r="AR179" s="13"/>
      <c r="AS179" s="1"/>
      <c r="AT179" s="1"/>
      <c r="AU179" s="1"/>
      <c r="AV179" s="46"/>
      <c r="AW179" s="46"/>
      <c r="AX179" s="46"/>
      <c r="AY179" s="46"/>
      <c r="AZ179" s="13"/>
      <c r="BA179" s="13"/>
      <c r="BB179" s="13"/>
      <c r="BC179" s="13"/>
      <c r="BD179" s="13"/>
      <c r="BE179" s="13"/>
      <c r="BF179" s="1"/>
      <c r="BG179" s="1"/>
      <c r="BH179" s="1"/>
      <c r="BI179" s="1"/>
      <c r="BJ179" s="1"/>
      <c r="BK179" s="1"/>
      <c r="BL179" s="13"/>
      <c r="BM179" s="1"/>
      <c r="BN179" s="1"/>
      <c r="BO179" s="1"/>
      <c r="BP179" s="51"/>
      <c r="BQ179" s="1"/>
      <c r="BR179" s="1"/>
      <c r="BS179" s="1"/>
      <c r="BT179" s="1"/>
    </row>
    <row r="180" spans="1:72" hidden="1" outlineLevel="1" x14ac:dyDescent="0.2">
      <c r="A180" s="1"/>
      <c r="B180" s="1"/>
      <c r="C180" s="3"/>
      <c r="D180" s="105"/>
      <c r="E180" s="1"/>
      <c r="F180" s="1"/>
      <c r="G180" s="1"/>
      <c r="H180" s="1"/>
      <c r="I180" s="5"/>
      <c r="J180" s="6"/>
      <c r="K180" s="7"/>
      <c r="L180" s="7"/>
      <c r="M180" s="7"/>
      <c r="N180" s="51"/>
      <c r="O180" s="13"/>
      <c r="P180" s="13"/>
      <c r="Q180" s="1"/>
      <c r="R180" s="12"/>
      <c r="S180" s="12"/>
      <c r="T180" s="6"/>
      <c r="U180" s="6"/>
      <c r="V180" s="45"/>
      <c r="W180" s="45"/>
      <c r="X180" s="45"/>
      <c r="Y180" s="9"/>
      <c r="Z180" s="92"/>
      <c r="AA180" s="12"/>
      <c r="AB180" s="12"/>
      <c r="AC180" s="12"/>
      <c r="AD180" s="12"/>
      <c r="AE180" s="12"/>
      <c r="AF180" s="12"/>
      <c r="AG180" s="85"/>
      <c r="AH180" s="46"/>
      <c r="AI180" s="46"/>
      <c r="AJ180" s="46"/>
      <c r="AK180" s="46"/>
      <c r="AL180" s="46"/>
      <c r="AM180" s="13"/>
      <c r="AN180" s="13"/>
      <c r="AO180" s="13"/>
      <c r="AP180" s="13"/>
      <c r="AQ180" s="13"/>
      <c r="AR180" s="13"/>
      <c r="AS180" s="1"/>
      <c r="AT180" s="1"/>
      <c r="AU180" s="1"/>
      <c r="AV180" s="46"/>
      <c r="AW180" s="46"/>
      <c r="AX180" s="46"/>
      <c r="AY180" s="46"/>
      <c r="AZ180" s="13"/>
      <c r="BA180" s="13"/>
      <c r="BB180" s="13"/>
      <c r="BC180" s="13"/>
      <c r="BD180" s="13"/>
      <c r="BE180" s="13"/>
      <c r="BF180" s="1"/>
      <c r="BG180" s="1"/>
      <c r="BH180" s="1"/>
      <c r="BI180" s="1"/>
      <c r="BJ180" s="1"/>
      <c r="BK180" s="1"/>
      <c r="BL180" s="13"/>
      <c r="BM180" s="1"/>
      <c r="BN180" s="1"/>
      <c r="BO180" s="1"/>
      <c r="BP180" s="51"/>
      <c r="BQ180" s="1"/>
      <c r="BR180" s="1"/>
      <c r="BS180" s="1"/>
      <c r="BT180" s="1"/>
    </row>
    <row r="181" spans="1:72" hidden="1" outlineLevel="1" x14ac:dyDescent="0.2">
      <c r="A181" s="1"/>
      <c r="B181" s="1"/>
      <c r="C181" s="3"/>
      <c r="D181" s="105"/>
      <c r="E181" s="1"/>
      <c r="F181" s="1"/>
      <c r="G181" s="1"/>
      <c r="H181" s="1"/>
      <c r="I181" s="5"/>
      <c r="J181" s="6"/>
      <c r="K181" s="7"/>
      <c r="L181" s="7"/>
      <c r="M181" s="7"/>
      <c r="N181" s="51"/>
      <c r="O181" s="13"/>
      <c r="P181" s="13"/>
      <c r="Q181" s="1"/>
      <c r="R181" s="12"/>
      <c r="S181" s="12"/>
      <c r="T181" s="6"/>
      <c r="U181" s="6"/>
      <c r="V181" s="45"/>
      <c r="W181" s="45"/>
      <c r="X181" s="45"/>
      <c r="Y181" s="9"/>
      <c r="Z181" s="92"/>
      <c r="AA181" s="12"/>
      <c r="AB181" s="12"/>
      <c r="AC181" s="12"/>
      <c r="AD181" s="12"/>
      <c r="AE181" s="12"/>
      <c r="AF181" s="12"/>
      <c r="AG181" s="85"/>
      <c r="AH181" s="46"/>
      <c r="AI181" s="46"/>
      <c r="AJ181" s="46"/>
      <c r="AK181" s="46"/>
      <c r="AL181" s="46"/>
      <c r="AM181" s="13"/>
      <c r="AN181" s="13"/>
      <c r="AO181" s="13"/>
      <c r="AP181" s="13"/>
      <c r="AQ181" s="13"/>
      <c r="AR181" s="13"/>
      <c r="AS181" s="1"/>
      <c r="AT181" s="1"/>
      <c r="AU181" s="1"/>
      <c r="AV181" s="46"/>
      <c r="AW181" s="46"/>
      <c r="AX181" s="46"/>
      <c r="AY181" s="46"/>
      <c r="AZ181" s="13"/>
      <c r="BA181" s="13"/>
      <c r="BB181" s="13"/>
      <c r="BC181" s="13"/>
      <c r="BD181" s="13"/>
      <c r="BE181" s="13"/>
      <c r="BF181" s="1"/>
      <c r="BG181" s="1"/>
      <c r="BH181" s="1"/>
      <c r="BI181" s="1"/>
      <c r="BJ181" s="1"/>
      <c r="BK181" s="1"/>
      <c r="BL181" s="13"/>
      <c r="BM181" s="1"/>
      <c r="BN181" s="1"/>
      <c r="BO181" s="1"/>
      <c r="BP181" s="51"/>
      <c r="BQ181" s="1"/>
      <c r="BR181" s="1"/>
      <c r="BS181" s="1"/>
      <c r="BT181" s="1"/>
    </row>
    <row r="182" spans="1:72" hidden="1" outlineLevel="1" x14ac:dyDescent="0.2">
      <c r="A182" s="1"/>
      <c r="B182" s="1"/>
      <c r="C182" s="3"/>
      <c r="D182" s="105"/>
      <c r="E182" s="1"/>
      <c r="F182" s="1"/>
      <c r="G182" s="1"/>
      <c r="H182" s="1"/>
      <c r="I182" s="5"/>
      <c r="J182" s="6"/>
      <c r="K182" s="7"/>
      <c r="L182" s="7"/>
      <c r="M182" s="7"/>
      <c r="N182" s="51"/>
      <c r="O182" s="13"/>
      <c r="P182" s="13"/>
      <c r="Q182" s="1"/>
      <c r="R182" s="12"/>
      <c r="S182" s="12"/>
      <c r="T182" s="6"/>
      <c r="U182" s="6"/>
      <c r="V182" s="45"/>
      <c r="W182" s="45"/>
      <c r="X182" s="45"/>
      <c r="Y182" s="9"/>
      <c r="Z182" s="92"/>
      <c r="AA182" s="12"/>
      <c r="AB182" s="12"/>
      <c r="AC182" s="12"/>
      <c r="AD182" s="12"/>
      <c r="AE182" s="12"/>
      <c r="AF182" s="12"/>
      <c r="AG182" s="85"/>
      <c r="AH182" s="46"/>
      <c r="AI182" s="46"/>
      <c r="AJ182" s="46"/>
      <c r="AK182" s="46"/>
      <c r="AL182" s="46"/>
      <c r="AM182" s="13"/>
      <c r="AN182" s="13"/>
      <c r="AO182" s="13"/>
      <c r="AP182" s="13"/>
      <c r="AQ182" s="13"/>
      <c r="AR182" s="13"/>
      <c r="AS182" s="1"/>
      <c r="AT182" s="1"/>
      <c r="AU182" s="1"/>
      <c r="AV182" s="46"/>
      <c r="AW182" s="46"/>
      <c r="AX182" s="46"/>
      <c r="AY182" s="46"/>
      <c r="AZ182" s="13"/>
      <c r="BA182" s="13"/>
      <c r="BB182" s="13"/>
      <c r="BC182" s="13"/>
      <c r="BD182" s="13"/>
      <c r="BE182" s="13"/>
      <c r="BF182" s="1"/>
      <c r="BG182" s="1"/>
      <c r="BH182" s="1"/>
      <c r="BI182" s="1"/>
      <c r="BJ182" s="1"/>
      <c r="BK182" s="1"/>
      <c r="BL182" s="13"/>
      <c r="BM182" s="1"/>
      <c r="BN182" s="1"/>
      <c r="BO182" s="1"/>
      <c r="BP182" s="51"/>
      <c r="BQ182" s="1"/>
      <c r="BR182" s="1"/>
      <c r="BS182" s="1"/>
      <c r="BT182" s="1"/>
    </row>
    <row r="183" spans="1:72" hidden="1" outlineLevel="1" x14ac:dyDescent="0.2">
      <c r="A183" s="1"/>
      <c r="B183" s="1"/>
      <c r="C183" s="3"/>
      <c r="D183" s="105"/>
      <c r="E183" s="1"/>
      <c r="F183" s="1"/>
      <c r="G183" s="1"/>
      <c r="H183" s="1"/>
      <c r="I183" s="5"/>
      <c r="J183" s="6"/>
      <c r="K183" s="7"/>
      <c r="L183" s="7"/>
      <c r="M183" s="7"/>
      <c r="N183" s="51"/>
      <c r="O183" s="13"/>
      <c r="P183" s="13"/>
      <c r="Q183" s="1"/>
      <c r="R183" s="12"/>
      <c r="S183" s="12"/>
      <c r="T183" s="6"/>
      <c r="U183" s="6"/>
      <c r="V183" s="45"/>
      <c r="W183" s="45"/>
      <c r="X183" s="45"/>
      <c r="Y183" s="9"/>
      <c r="Z183" s="92"/>
      <c r="AA183" s="12"/>
      <c r="AB183" s="12"/>
      <c r="AC183" s="12"/>
      <c r="AD183" s="12"/>
      <c r="AE183" s="12"/>
      <c r="AF183" s="12"/>
      <c r="AG183" s="85"/>
      <c r="AH183" s="46"/>
      <c r="AI183" s="46"/>
      <c r="AJ183" s="46"/>
      <c r="AK183" s="46"/>
      <c r="AL183" s="46"/>
      <c r="AM183" s="13"/>
      <c r="AN183" s="13"/>
      <c r="AO183" s="13"/>
      <c r="AP183" s="13"/>
      <c r="AQ183" s="13"/>
      <c r="AR183" s="13"/>
      <c r="AS183" s="1"/>
      <c r="AT183" s="1"/>
      <c r="AU183" s="1"/>
      <c r="AV183" s="46"/>
      <c r="AW183" s="46"/>
      <c r="AX183" s="46"/>
      <c r="AY183" s="46"/>
      <c r="AZ183" s="13"/>
      <c r="BA183" s="13"/>
      <c r="BB183" s="13"/>
      <c r="BC183" s="13"/>
      <c r="BD183" s="13"/>
      <c r="BE183" s="13"/>
      <c r="BF183" s="1"/>
      <c r="BG183" s="1"/>
      <c r="BH183" s="1"/>
      <c r="BI183" s="1"/>
      <c r="BJ183" s="1"/>
      <c r="BK183" s="1"/>
      <c r="BL183" s="13"/>
      <c r="BM183" s="1"/>
      <c r="BN183" s="1"/>
      <c r="BO183" s="1"/>
      <c r="BP183" s="51"/>
      <c r="BQ183" s="1"/>
      <c r="BR183" s="1"/>
      <c r="BS183" s="1"/>
      <c r="BT183" s="1"/>
    </row>
    <row r="184" spans="1:72" hidden="1" outlineLevel="1" x14ac:dyDescent="0.2">
      <c r="A184" s="1"/>
      <c r="B184" s="1"/>
      <c r="C184" s="3"/>
      <c r="D184" s="105"/>
      <c r="E184" s="1"/>
      <c r="F184" s="1"/>
      <c r="G184" s="1"/>
      <c r="H184" s="1"/>
      <c r="I184" s="5"/>
      <c r="J184" s="6"/>
      <c r="K184" s="7"/>
      <c r="L184" s="7"/>
      <c r="M184" s="7"/>
      <c r="N184" s="51"/>
      <c r="O184" s="13"/>
      <c r="P184" s="13"/>
      <c r="Q184" s="1"/>
      <c r="R184" s="12"/>
      <c r="S184" s="12"/>
      <c r="T184" s="6"/>
      <c r="U184" s="6"/>
      <c r="V184" s="45"/>
      <c r="W184" s="45"/>
      <c r="X184" s="45"/>
      <c r="Y184" s="9"/>
      <c r="Z184" s="92"/>
      <c r="AA184" s="12"/>
      <c r="AB184" s="12"/>
      <c r="AC184" s="12"/>
      <c r="AD184" s="12"/>
      <c r="AE184" s="12"/>
      <c r="AF184" s="12"/>
      <c r="AG184" s="85"/>
      <c r="AH184" s="46"/>
      <c r="AI184" s="46"/>
      <c r="AJ184" s="46"/>
      <c r="AK184" s="46"/>
      <c r="AL184" s="46"/>
      <c r="AM184" s="13"/>
      <c r="AN184" s="13"/>
      <c r="AO184" s="13"/>
      <c r="AP184" s="13"/>
      <c r="AQ184" s="13"/>
      <c r="AR184" s="13"/>
      <c r="AS184" s="1"/>
      <c r="AT184" s="1"/>
      <c r="AU184" s="1"/>
      <c r="AV184" s="46"/>
      <c r="AW184" s="46"/>
      <c r="AX184" s="46"/>
      <c r="AY184" s="46"/>
      <c r="AZ184" s="13"/>
      <c r="BA184" s="13"/>
      <c r="BB184" s="13"/>
      <c r="BC184" s="13"/>
      <c r="BD184" s="13"/>
      <c r="BE184" s="13"/>
      <c r="BF184" s="1"/>
      <c r="BG184" s="1"/>
      <c r="BH184" s="1"/>
      <c r="BI184" s="1"/>
      <c r="BJ184" s="1"/>
      <c r="BK184" s="1"/>
      <c r="BL184" s="13"/>
      <c r="BM184" s="1"/>
      <c r="BN184" s="1"/>
      <c r="BO184" s="1"/>
      <c r="BP184" s="51"/>
      <c r="BQ184" s="1"/>
      <c r="BR184" s="1"/>
      <c r="BS184" s="1"/>
      <c r="BT184" s="1"/>
    </row>
    <row r="185" spans="1:72" hidden="1" outlineLevel="1" x14ac:dyDescent="0.2">
      <c r="A185" s="1"/>
      <c r="B185" s="1"/>
      <c r="C185" s="3"/>
      <c r="D185" s="105"/>
      <c r="E185" s="1"/>
      <c r="F185" s="1"/>
      <c r="G185" s="1"/>
      <c r="H185" s="1"/>
      <c r="I185" s="5"/>
      <c r="J185" s="6"/>
      <c r="K185" s="7"/>
      <c r="L185" s="7"/>
      <c r="M185" s="7"/>
      <c r="N185" s="51"/>
      <c r="O185" s="13"/>
      <c r="P185" s="13"/>
      <c r="Q185" s="1"/>
      <c r="R185" s="12"/>
      <c r="S185" s="12"/>
      <c r="T185" s="6"/>
      <c r="U185" s="6"/>
      <c r="V185" s="45"/>
      <c r="W185" s="45"/>
      <c r="X185" s="45"/>
      <c r="Y185" s="9"/>
      <c r="Z185" s="92"/>
      <c r="AA185" s="12"/>
      <c r="AB185" s="12"/>
      <c r="AC185" s="12"/>
      <c r="AD185" s="12"/>
      <c r="AE185" s="12"/>
      <c r="AF185" s="12"/>
      <c r="AG185" s="85"/>
      <c r="AH185" s="46"/>
      <c r="AI185" s="46"/>
      <c r="AJ185" s="46"/>
      <c r="AK185" s="46"/>
      <c r="AL185" s="46"/>
      <c r="AM185" s="13"/>
      <c r="AN185" s="13"/>
      <c r="AO185" s="13"/>
      <c r="AP185" s="13"/>
      <c r="AQ185" s="13"/>
      <c r="AR185" s="13"/>
      <c r="AS185" s="1"/>
      <c r="AT185" s="1"/>
      <c r="AU185" s="1"/>
      <c r="AV185" s="46"/>
      <c r="AW185" s="46"/>
      <c r="AX185" s="46"/>
      <c r="AY185" s="46"/>
      <c r="AZ185" s="13"/>
      <c r="BA185" s="13"/>
      <c r="BB185" s="13"/>
      <c r="BC185" s="13"/>
      <c r="BD185" s="13"/>
      <c r="BE185" s="13"/>
      <c r="BF185" s="1"/>
      <c r="BG185" s="1"/>
      <c r="BH185" s="1"/>
      <c r="BI185" s="1"/>
      <c r="BJ185" s="1"/>
      <c r="BK185" s="1"/>
      <c r="BL185" s="13"/>
      <c r="BM185" s="1"/>
      <c r="BN185" s="1"/>
      <c r="BO185" s="1"/>
      <c r="BP185" s="51"/>
      <c r="BQ185" s="1"/>
      <c r="BR185" s="1"/>
      <c r="BS185" s="1"/>
      <c r="BT185" s="1"/>
    </row>
    <row r="186" spans="1:72" hidden="1" outlineLevel="1" x14ac:dyDescent="0.2">
      <c r="A186" s="1"/>
      <c r="B186" s="1"/>
      <c r="C186" s="3"/>
      <c r="D186" s="105"/>
      <c r="E186" s="1"/>
      <c r="F186" s="1"/>
      <c r="G186" s="1"/>
      <c r="H186" s="1"/>
      <c r="I186" s="5"/>
      <c r="J186" s="6"/>
      <c r="K186" s="7"/>
      <c r="L186" s="7"/>
      <c r="M186" s="7"/>
      <c r="N186" s="51"/>
      <c r="O186" s="13"/>
      <c r="P186" s="13"/>
      <c r="Q186" s="1"/>
      <c r="R186" s="12"/>
      <c r="S186" s="12"/>
      <c r="T186" s="6"/>
      <c r="U186" s="6"/>
      <c r="V186" s="45"/>
      <c r="W186" s="45"/>
      <c r="X186" s="45"/>
      <c r="Y186" s="9"/>
      <c r="Z186" s="92"/>
      <c r="AA186" s="12"/>
      <c r="AB186" s="12"/>
      <c r="AC186" s="12"/>
      <c r="AD186" s="12"/>
      <c r="AE186" s="12"/>
      <c r="AF186" s="12"/>
      <c r="AG186" s="85"/>
      <c r="AH186" s="46"/>
      <c r="AI186" s="46"/>
      <c r="AJ186" s="46"/>
      <c r="AK186" s="46"/>
      <c r="AL186" s="46"/>
      <c r="AM186" s="13"/>
      <c r="AN186" s="13"/>
      <c r="AO186" s="13"/>
      <c r="AP186" s="13"/>
      <c r="AQ186" s="13"/>
      <c r="AR186" s="13"/>
      <c r="AS186" s="1"/>
      <c r="AT186" s="1"/>
      <c r="AU186" s="1"/>
      <c r="AV186" s="46"/>
      <c r="AW186" s="46"/>
      <c r="AX186" s="46"/>
      <c r="AY186" s="46"/>
      <c r="AZ186" s="13"/>
      <c r="BA186" s="13"/>
      <c r="BB186" s="13"/>
      <c r="BC186" s="13"/>
      <c r="BD186" s="13"/>
      <c r="BE186" s="13"/>
      <c r="BF186" s="1"/>
      <c r="BG186" s="1"/>
      <c r="BH186" s="1"/>
      <c r="BI186" s="1"/>
      <c r="BJ186" s="1"/>
      <c r="BK186" s="1"/>
      <c r="BL186" s="13"/>
      <c r="BM186" s="1"/>
      <c r="BN186" s="1"/>
      <c r="BO186" s="1"/>
      <c r="BP186" s="51"/>
      <c r="BQ186" s="1"/>
      <c r="BR186" s="1"/>
      <c r="BS186" s="1"/>
      <c r="BT186" s="1"/>
    </row>
    <row r="187" spans="1:72" hidden="1" outlineLevel="1" x14ac:dyDescent="0.2">
      <c r="A187" s="1"/>
      <c r="B187" s="1"/>
      <c r="C187" s="3"/>
      <c r="D187" s="105"/>
      <c r="E187" s="1"/>
      <c r="F187" s="1"/>
      <c r="G187" s="1"/>
      <c r="H187" s="1"/>
      <c r="I187" s="5"/>
      <c r="J187" s="6"/>
      <c r="K187" s="7"/>
      <c r="L187" s="7"/>
      <c r="M187" s="7"/>
      <c r="N187" s="51"/>
      <c r="O187" s="13"/>
      <c r="P187" s="13"/>
      <c r="Q187" s="1"/>
      <c r="R187" s="12"/>
      <c r="S187" s="12"/>
      <c r="T187" s="6"/>
      <c r="U187" s="6"/>
      <c r="V187" s="45"/>
      <c r="W187" s="45"/>
      <c r="X187" s="45"/>
      <c r="Y187" s="9"/>
      <c r="Z187" s="92"/>
      <c r="AA187" s="12"/>
      <c r="AB187" s="12"/>
      <c r="AC187" s="12"/>
      <c r="AD187" s="12"/>
      <c r="AE187" s="12"/>
      <c r="AF187" s="12"/>
      <c r="AG187" s="85"/>
      <c r="AH187" s="46"/>
      <c r="AI187" s="46"/>
      <c r="AJ187" s="46"/>
      <c r="AK187" s="46"/>
      <c r="AL187" s="46"/>
      <c r="AM187" s="13"/>
      <c r="AN187" s="13"/>
      <c r="AO187" s="13"/>
      <c r="AP187" s="13"/>
      <c r="AQ187" s="13"/>
      <c r="AR187" s="13"/>
      <c r="AS187" s="1"/>
      <c r="AT187" s="1"/>
      <c r="AU187" s="1"/>
      <c r="AV187" s="46"/>
      <c r="AW187" s="46"/>
      <c r="AX187" s="46"/>
      <c r="AY187" s="46"/>
      <c r="AZ187" s="13"/>
      <c r="BA187" s="13"/>
      <c r="BB187" s="13"/>
      <c r="BC187" s="13"/>
      <c r="BD187" s="13"/>
      <c r="BE187" s="13"/>
      <c r="BF187" s="1"/>
      <c r="BG187" s="1"/>
      <c r="BH187" s="1"/>
      <c r="BI187" s="1"/>
      <c r="BJ187" s="1"/>
      <c r="BK187" s="1"/>
      <c r="BL187" s="13"/>
      <c r="BM187" s="1"/>
      <c r="BN187" s="1"/>
      <c r="BO187" s="1"/>
      <c r="BP187" s="51"/>
      <c r="BQ187" s="1"/>
      <c r="BR187" s="1"/>
      <c r="BS187" s="1"/>
      <c r="BT187" s="1"/>
    </row>
    <row r="188" spans="1:72" hidden="1" outlineLevel="1" x14ac:dyDescent="0.2">
      <c r="A188" s="1"/>
      <c r="B188" s="1"/>
      <c r="C188" s="3"/>
      <c r="D188" s="105"/>
      <c r="E188" s="1"/>
      <c r="F188" s="1"/>
      <c r="G188" s="1"/>
      <c r="H188" s="1"/>
      <c r="I188" s="5"/>
      <c r="J188" s="6"/>
      <c r="K188" s="7"/>
      <c r="L188" s="7"/>
      <c r="M188" s="7"/>
      <c r="N188" s="51"/>
      <c r="O188" s="61"/>
      <c r="P188" s="13"/>
      <c r="Q188" s="3"/>
      <c r="R188" s="12"/>
      <c r="S188" s="12"/>
      <c r="T188" s="6"/>
      <c r="U188" s="6"/>
      <c r="V188" s="45"/>
      <c r="W188" s="45"/>
      <c r="X188" s="45"/>
      <c r="Y188" s="9"/>
      <c r="Z188" s="92"/>
      <c r="AA188" s="12"/>
      <c r="AB188" s="12"/>
      <c r="AC188" s="12"/>
      <c r="AD188" s="12"/>
      <c r="AE188" s="12"/>
      <c r="AF188" s="12"/>
      <c r="AG188" s="85"/>
      <c r="AH188" s="46"/>
      <c r="AI188" s="46"/>
      <c r="AJ188" s="46"/>
      <c r="AK188" s="46"/>
      <c r="AL188" s="46"/>
      <c r="AM188" s="13"/>
      <c r="AN188" s="13"/>
      <c r="AO188" s="13"/>
      <c r="AP188" s="13"/>
      <c r="AQ188" s="13"/>
      <c r="AR188" s="13"/>
      <c r="AS188" s="1"/>
      <c r="AT188" s="1"/>
      <c r="AU188" s="1"/>
      <c r="AV188" s="46"/>
      <c r="AW188" s="46"/>
      <c r="AX188" s="46"/>
      <c r="AY188" s="46"/>
      <c r="AZ188" s="13"/>
      <c r="BA188" s="13"/>
      <c r="BB188" s="13"/>
      <c r="BC188" s="13"/>
      <c r="BD188" s="13"/>
      <c r="BE188" s="13"/>
      <c r="BF188" s="1"/>
      <c r="BG188" s="1"/>
      <c r="BH188" s="1"/>
      <c r="BI188" s="1"/>
      <c r="BJ188" s="1"/>
      <c r="BK188" s="1"/>
      <c r="BL188" s="13"/>
      <c r="BM188" s="1"/>
      <c r="BN188" s="1"/>
      <c r="BO188" s="1"/>
      <c r="BP188" s="51"/>
      <c r="BQ188" s="1"/>
      <c r="BR188" s="1"/>
      <c r="BS188" s="1"/>
      <c r="BT188" s="1"/>
    </row>
    <row r="189" spans="1:72" hidden="1" outlineLevel="1" x14ac:dyDescent="0.2">
      <c r="A189" s="1"/>
      <c r="B189" s="1"/>
      <c r="C189" s="3"/>
      <c r="D189" s="105"/>
      <c r="E189" s="1"/>
      <c r="F189" s="1"/>
      <c r="G189" s="1"/>
      <c r="H189" s="1"/>
      <c r="I189" s="5"/>
      <c r="J189" s="6"/>
      <c r="K189" s="7"/>
      <c r="L189" s="7"/>
      <c r="M189" s="7"/>
      <c r="N189" s="51"/>
      <c r="O189" s="13"/>
      <c r="P189" s="13"/>
      <c r="Q189" s="1"/>
      <c r="R189" s="12"/>
      <c r="S189" s="12"/>
      <c r="T189" s="6"/>
      <c r="U189" s="6"/>
      <c r="V189" s="45"/>
      <c r="W189" s="45"/>
      <c r="X189" s="45"/>
      <c r="Y189" s="9"/>
      <c r="Z189" s="92"/>
      <c r="AA189" s="12"/>
      <c r="AB189" s="12"/>
      <c r="AC189" s="12"/>
      <c r="AD189" s="12"/>
      <c r="AE189" s="12"/>
      <c r="AF189" s="12"/>
      <c r="AG189" s="85"/>
      <c r="AH189" s="46"/>
      <c r="AI189" s="46"/>
      <c r="AJ189" s="46"/>
      <c r="AK189" s="46"/>
      <c r="AL189" s="46"/>
      <c r="AM189" s="13"/>
      <c r="AN189" s="13"/>
      <c r="AO189" s="13"/>
      <c r="AP189" s="13"/>
      <c r="AQ189" s="13"/>
      <c r="AR189" s="13"/>
      <c r="AS189" s="1"/>
      <c r="AT189" s="1"/>
      <c r="AU189" s="1"/>
      <c r="AV189" s="46"/>
      <c r="AW189" s="46"/>
      <c r="AX189" s="46"/>
      <c r="AY189" s="46"/>
      <c r="AZ189" s="13"/>
      <c r="BA189" s="13"/>
      <c r="BB189" s="13"/>
      <c r="BC189" s="13"/>
      <c r="BD189" s="13"/>
      <c r="BE189" s="13"/>
      <c r="BF189" s="1"/>
      <c r="BG189" s="1"/>
      <c r="BH189" s="1"/>
      <c r="BI189" s="1"/>
      <c r="BJ189" s="1"/>
      <c r="BK189" s="1"/>
      <c r="BL189" s="13"/>
      <c r="BM189" s="1"/>
      <c r="BN189" s="1"/>
      <c r="BO189" s="1"/>
      <c r="BP189" s="51"/>
      <c r="BQ189" s="1"/>
      <c r="BR189" s="1"/>
      <c r="BS189" s="1"/>
      <c r="BT189" s="1"/>
    </row>
    <row r="190" spans="1:72" hidden="1" outlineLevel="1" x14ac:dyDescent="0.2">
      <c r="A190" s="1"/>
      <c r="B190" s="1"/>
      <c r="C190" s="52"/>
      <c r="D190" s="110"/>
      <c r="E190" s="3"/>
      <c r="F190" s="3"/>
      <c r="G190" s="3"/>
      <c r="H190" s="3"/>
      <c r="I190" s="5"/>
      <c r="J190" s="6"/>
      <c r="K190" s="7"/>
      <c r="L190" s="7"/>
      <c r="M190" s="7"/>
      <c r="N190" s="51"/>
      <c r="O190" s="13"/>
      <c r="P190" s="13"/>
      <c r="Q190" s="13"/>
      <c r="R190" s="12"/>
      <c r="S190" s="12"/>
      <c r="T190" s="6"/>
      <c r="U190" s="6"/>
      <c r="V190" s="45"/>
      <c r="W190" s="45"/>
      <c r="X190" s="45"/>
      <c r="Y190" s="11"/>
      <c r="Z190" s="92"/>
      <c r="AA190" s="12"/>
      <c r="AB190" s="12"/>
      <c r="AC190" s="12"/>
      <c r="AD190" s="12"/>
      <c r="AE190" s="12"/>
      <c r="AF190" s="12"/>
      <c r="AG190" s="85"/>
      <c r="AH190" s="46"/>
      <c r="AI190" s="46"/>
      <c r="AJ190" s="46"/>
      <c r="AK190" s="46"/>
      <c r="AL190" s="46"/>
      <c r="AM190" s="13"/>
      <c r="AN190" s="13"/>
      <c r="AO190" s="13"/>
      <c r="AP190" s="13"/>
      <c r="AQ190" s="13"/>
      <c r="AR190" s="13"/>
      <c r="AS190" s="1"/>
      <c r="AT190" s="1"/>
      <c r="AU190" s="1"/>
      <c r="AV190" s="46"/>
      <c r="AW190" s="46"/>
      <c r="AX190" s="46"/>
      <c r="AY190" s="46"/>
      <c r="AZ190" s="13"/>
      <c r="BA190" s="13"/>
      <c r="BB190" s="13"/>
      <c r="BC190" s="13"/>
      <c r="BD190" s="13"/>
      <c r="BE190" s="13"/>
      <c r="BF190" s="1"/>
      <c r="BG190" s="1"/>
      <c r="BH190" s="1"/>
      <c r="BI190" s="1"/>
      <c r="BJ190" s="1"/>
      <c r="BK190" s="1"/>
      <c r="BL190" s="13"/>
      <c r="BM190" s="1"/>
      <c r="BN190" s="1"/>
      <c r="BO190" s="1"/>
      <c r="BP190" s="51"/>
      <c r="BQ190" s="1"/>
      <c r="BR190" s="1"/>
      <c r="BS190" s="1"/>
      <c r="BT190" s="1"/>
    </row>
    <row r="191" spans="1:72" hidden="1" outlineLevel="1" x14ac:dyDescent="0.2">
      <c r="A191" s="1"/>
      <c r="B191" s="1"/>
      <c r="C191" s="3"/>
      <c r="D191" s="105"/>
      <c r="E191" s="1"/>
      <c r="F191" s="1"/>
      <c r="G191" s="1"/>
      <c r="H191" s="1"/>
      <c r="I191" s="5"/>
      <c r="J191" s="6"/>
      <c r="K191" s="7"/>
      <c r="L191" s="7"/>
      <c r="M191" s="7"/>
      <c r="N191" s="53"/>
      <c r="O191" s="54"/>
      <c r="P191" s="54"/>
      <c r="Q191" s="53"/>
      <c r="R191" s="55"/>
      <c r="S191" s="55"/>
      <c r="T191" s="56"/>
      <c r="U191" s="56"/>
      <c r="V191" s="55"/>
      <c r="W191" s="55"/>
      <c r="X191" s="55"/>
      <c r="Y191" s="57"/>
      <c r="Z191" s="92"/>
      <c r="AA191" s="12"/>
      <c r="AB191" s="12"/>
      <c r="AC191" s="12"/>
      <c r="AD191" s="12"/>
      <c r="AE191" s="12"/>
      <c r="AF191" s="12"/>
      <c r="AG191" s="85"/>
      <c r="AH191" s="46"/>
      <c r="AI191" s="46"/>
      <c r="AJ191" s="46"/>
      <c r="AK191" s="46"/>
      <c r="AL191" s="46"/>
      <c r="AM191" s="13"/>
      <c r="AN191" s="13"/>
      <c r="AO191" s="13"/>
      <c r="AP191" s="13"/>
      <c r="AQ191" s="13"/>
      <c r="AR191" s="13"/>
      <c r="AS191" s="1"/>
      <c r="AT191" s="1"/>
      <c r="AU191" s="1"/>
      <c r="AV191" s="46"/>
      <c r="AW191" s="46"/>
      <c r="AX191" s="46"/>
      <c r="AY191" s="46"/>
      <c r="AZ191" s="13"/>
      <c r="BA191" s="13"/>
      <c r="BB191" s="13"/>
      <c r="BC191" s="13"/>
      <c r="BD191" s="13"/>
      <c r="BE191" s="13"/>
      <c r="BF191" s="1"/>
      <c r="BG191" s="1"/>
      <c r="BH191" s="1"/>
      <c r="BI191" s="1"/>
      <c r="BJ191" s="1"/>
      <c r="BK191" s="1"/>
      <c r="BL191" s="13"/>
      <c r="BM191" s="1"/>
      <c r="BN191" s="1"/>
      <c r="BO191" s="1"/>
      <c r="BP191" s="53" t="s">
        <v>221</v>
      </c>
      <c r="BQ191" s="1"/>
      <c r="BR191" s="1"/>
      <c r="BS191" s="1"/>
      <c r="BT191" s="1"/>
    </row>
    <row r="192" spans="1:72" hidden="1" outlineLevel="1" x14ac:dyDescent="0.2">
      <c r="A192" s="1"/>
      <c r="B192" s="1"/>
      <c r="C192" s="3"/>
      <c r="D192" s="105"/>
      <c r="E192" s="3"/>
      <c r="F192" s="1"/>
      <c r="G192" s="1"/>
      <c r="H192" s="1"/>
      <c r="I192" s="5"/>
      <c r="J192" s="58"/>
      <c r="K192" s="7"/>
      <c r="L192" s="7"/>
      <c r="M192" s="7"/>
      <c r="N192" s="51"/>
      <c r="O192" s="59"/>
      <c r="P192" s="13"/>
      <c r="Q192" s="51"/>
      <c r="R192" s="12"/>
      <c r="S192" s="12"/>
      <c r="T192" s="6"/>
      <c r="U192" s="6"/>
      <c r="V192" s="45"/>
      <c r="W192" s="45"/>
      <c r="X192" s="45"/>
      <c r="Y192" s="9"/>
      <c r="Z192" s="92"/>
      <c r="AA192" s="12"/>
      <c r="AB192" s="12"/>
      <c r="AC192" s="12"/>
      <c r="AD192" s="12"/>
      <c r="AE192" s="12"/>
      <c r="AF192" s="12"/>
      <c r="AG192" s="85"/>
      <c r="AH192" s="46"/>
      <c r="AI192" s="46"/>
      <c r="AJ192" s="46"/>
      <c r="AK192" s="46"/>
      <c r="AL192" s="46"/>
      <c r="AM192" s="13"/>
      <c r="AN192" s="13"/>
      <c r="AO192" s="13"/>
      <c r="AP192" s="13"/>
      <c r="AQ192" s="13"/>
      <c r="AR192" s="13"/>
      <c r="AS192" s="1"/>
      <c r="AT192" s="1"/>
      <c r="AU192" s="1"/>
      <c r="AV192" s="46"/>
      <c r="AW192" s="46"/>
      <c r="AX192" s="46"/>
      <c r="AY192" s="46"/>
      <c r="AZ192" s="13"/>
      <c r="BA192" s="13"/>
      <c r="BB192" s="13"/>
      <c r="BC192" s="13"/>
      <c r="BD192" s="13"/>
      <c r="BE192" s="13"/>
      <c r="BF192" s="1"/>
      <c r="BG192" s="1"/>
      <c r="BH192" s="1"/>
      <c r="BI192" s="1"/>
      <c r="BJ192" s="1"/>
      <c r="BK192" s="1"/>
      <c r="BL192" s="13"/>
      <c r="BM192" s="1"/>
      <c r="BN192" s="1"/>
      <c r="BO192" s="1"/>
      <c r="BP192" s="51" t="str">
        <f>_xll.BDP($E192&amp;" comdty",BP$152)</f>
        <v>#N/A Invalid Security</v>
      </c>
      <c r="BQ192" s="1"/>
      <c r="BR192" s="1"/>
      <c r="BS192" s="1"/>
      <c r="BT192" s="1"/>
    </row>
    <row r="193" spans="1:72" hidden="1" outlineLevel="1" x14ac:dyDescent="0.2">
      <c r="A193" s="1"/>
      <c r="B193" s="1"/>
      <c r="C193" s="3"/>
      <c r="D193" s="105"/>
      <c r="E193" s="3"/>
      <c r="F193" s="1"/>
      <c r="G193" s="1"/>
      <c r="H193" s="1"/>
      <c r="I193" s="5"/>
      <c r="J193" s="58"/>
      <c r="K193" s="7"/>
      <c r="L193" s="7"/>
      <c r="M193" s="7"/>
      <c r="N193" s="51"/>
      <c r="O193" s="59"/>
      <c r="P193" s="13"/>
      <c r="Q193" s="51"/>
      <c r="R193" s="12"/>
      <c r="S193" s="12"/>
      <c r="T193" s="6"/>
      <c r="U193" s="6"/>
      <c r="V193" s="45"/>
      <c r="W193" s="45"/>
      <c r="X193" s="45"/>
      <c r="Y193" s="9"/>
      <c r="Z193" s="92"/>
      <c r="AA193" s="12"/>
      <c r="AB193" s="12"/>
      <c r="AC193" s="12"/>
      <c r="AD193" s="12"/>
      <c r="AE193" s="12"/>
      <c r="AF193" s="12"/>
      <c r="AG193" s="85"/>
      <c r="AH193" s="46"/>
      <c r="AI193" s="46"/>
      <c r="AJ193" s="46"/>
      <c r="AK193" s="46"/>
      <c r="AL193" s="46"/>
      <c r="AM193" s="13"/>
      <c r="AN193" s="13"/>
      <c r="AO193" s="13"/>
      <c r="AP193" s="13"/>
      <c r="AQ193" s="13"/>
      <c r="AR193" s="13"/>
      <c r="AS193" s="1"/>
      <c r="AT193" s="1"/>
      <c r="AU193" s="1"/>
      <c r="AV193" s="46"/>
      <c r="AW193" s="46"/>
      <c r="AX193" s="46"/>
      <c r="AY193" s="46"/>
      <c r="AZ193" s="13"/>
      <c r="BA193" s="13"/>
      <c r="BB193" s="13"/>
      <c r="BC193" s="13"/>
      <c r="BD193" s="13"/>
      <c r="BE193" s="13"/>
      <c r="BF193" s="1"/>
      <c r="BG193" s="1"/>
      <c r="BH193" s="1"/>
      <c r="BI193" s="1"/>
      <c r="BJ193" s="1"/>
      <c r="BK193" s="1"/>
      <c r="BL193" s="13"/>
      <c r="BM193" s="1"/>
      <c r="BN193" s="1"/>
      <c r="BO193" s="1"/>
      <c r="BP193" s="51" t="str">
        <f>_xll.BDP($E193&amp;" comdty",BP$152)</f>
        <v>#N/A Invalid Security</v>
      </c>
      <c r="BQ193" s="1"/>
      <c r="BR193" s="1"/>
      <c r="BS193" s="1"/>
      <c r="BT193" s="1"/>
    </row>
    <row r="194" spans="1:72" hidden="1" outlineLevel="1" x14ac:dyDescent="0.2">
      <c r="A194" s="1"/>
      <c r="B194" s="1"/>
      <c r="C194" s="3"/>
      <c r="D194" s="105"/>
      <c r="E194" s="1"/>
      <c r="F194" s="1"/>
      <c r="G194" s="1"/>
      <c r="H194" s="1"/>
      <c r="I194" s="5"/>
      <c r="J194" s="6"/>
      <c r="K194" s="7"/>
      <c r="L194" s="7"/>
      <c r="M194" s="7"/>
      <c r="N194" s="51"/>
      <c r="O194" s="13"/>
      <c r="P194" s="13"/>
      <c r="Q194" s="1"/>
      <c r="R194" s="12"/>
      <c r="S194" s="12"/>
      <c r="T194" s="6"/>
      <c r="U194" s="6"/>
      <c r="V194" s="45"/>
      <c r="W194" s="45"/>
      <c r="X194" s="45"/>
      <c r="Y194" s="9"/>
      <c r="Z194" s="92"/>
      <c r="AA194" s="12"/>
      <c r="AB194" s="12"/>
      <c r="AC194" s="12"/>
      <c r="AD194" s="12"/>
      <c r="AE194" s="12"/>
      <c r="AF194" s="12"/>
      <c r="AG194" s="85"/>
      <c r="AH194" s="46"/>
      <c r="AI194" s="46"/>
      <c r="AJ194" s="46"/>
      <c r="AK194" s="46"/>
      <c r="AL194" s="46"/>
      <c r="AM194" s="13"/>
      <c r="AN194" s="13"/>
      <c r="AO194" s="13"/>
      <c r="AP194" s="13"/>
      <c r="AQ194" s="13"/>
      <c r="AR194" s="13"/>
      <c r="AS194" s="1"/>
      <c r="AT194" s="1"/>
      <c r="AU194" s="1"/>
      <c r="AV194" s="46"/>
      <c r="AW194" s="46"/>
      <c r="AX194" s="46"/>
      <c r="AY194" s="46"/>
      <c r="AZ194" s="13"/>
      <c r="BA194" s="13"/>
      <c r="BB194" s="13"/>
      <c r="BC194" s="13"/>
      <c r="BD194" s="13"/>
      <c r="BE194" s="13"/>
      <c r="BF194" s="1"/>
      <c r="BG194" s="1"/>
      <c r="BH194" s="1"/>
      <c r="BI194" s="1"/>
      <c r="BJ194" s="1"/>
      <c r="BK194" s="1"/>
      <c r="BL194" s="13"/>
      <c r="BM194" s="1"/>
      <c r="BN194" s="1"/>
      <c r="BO194" s="1"/>
      <c r="BP194" s="51"/>
      <c r="BQ194" s="1"/>
      <c r="BR194" s="1"/>
      <c r="BS194" s="1"/>
      <c r="BT194" s="1"/>
    </row>
    <row r="195" spans="1:72" hidden="1" outlineLevel="1" x14ac:dyDescent="0.2">
      <c r="A195" s="1"/>
      <c r="B195" s="1"/>
      <c r="C195" s="3"/>
      <c r="D195" s="105"/>
      <c r="E195" s="1"/>
      <c r="F195" s="1"/>
      <c r="G195" s="1"/>
      <c r="H195" s="1"/>
      <c r="I195" s="5"/>
      <c r="J195" s="6"/>
      <c r="K195" s="7"/>
      <c r="L195" s="7"/>
      <c r="M195" s="7"/>
      <c r="N195" s="51"/>
      <c r="O195" s="13"/>
      <c r="P195" s="13"/>
      <c r="Q195" s="1"/>
      <c r="R195" s="12"/>
      <c r="S195" s="12"/>
      <c r="T195" s="6"/>
      <c r="U195" s="6"/>
      <c r="V195" s="45"/>
      <c r="W195" s="45"/>
      <c r="X195" s="45"/>
      <c r="Y195" s="9"/>
      <c r="Z195" s="92"/>
      <c r="AA195" s="12"/>
      <c r="AB195" s="12"/>
      <c r="AC195" s="12"/>
      <c r="AD195" s="12"/>
      <c r="AE195" s="12"/>
      <c r="AF195" s="12"/>
      <c r="AG195" s="85"/>
      <c r="AH195" s="46"/>
      <c r="AI195" s="46"/>
      <c r="AJ195" s="46"/>
      <c r="AK195" s="46"/>
      <c r="AL195" s="46"/>
      <c r="AM195" s="13"/>
      <c r="AN195" s="13"/>
      <c r="AO195" s="13"/>
      <c r="AP195" s="13"/>
      <c r="AQ195" s="13"/>
      <c r="AR195" s="13"/>
      <c r="AS195" s="1"/>
      <c r="AT195" s="1"/>
      <c r="AU195" s="1"/>
      <c r="AV195" s="46"/>
      <c r="AW195" s="46"/>
      <c r="AX195" s="46"/>
      <c r="AY195" s="46"/>
      <c r="AZ195" s="13"/>
      <c r="BA195" s="13"/>
      <c r="BB195" s="13"/>
      <c r="BC195" s="13"/>
      <c r="BD195" s="13"/>
      <c r="BE195" s="13"/>
      <c r="BF195" s="1"/>
      <c r="BG195" s="1"/>
      <c r="BH195" s="1"/>
      <c r="BI195" s="1"/>
      <c r="BJ195" s="1"/>
      <c r="BK195" s="1"/>
      <c r="BL195" s="13"/>
      <c r="BM195" s="1"/>
      <c r="BN195" s="1"/>
      <c r="BO195" s="1"/>
      <c r="BP195" s="51"/>
      <c r="BQ195" s="1"/>
      <c r="BR195" s="1"/>
      <c r="BS195" s="1"/>
      <c r="BT195" s="1"/>
    </row>
    <row r="196" spans="1:72" hidden="1" outlineLevel="1" x14ac:dyDescent="0.2">
      <c r="A196" s="1"/>
      <c r="B196" s="1"/>
      <c r="C196" s="3"/>
      <c r="D196" s="105"/>
      <c r="E196" s="1"/>
      <c r="F196" s="1"/>
      <c r="G196" s="1"/>
      <c r="H196" s="1"/>
      <c r="I196" s="5"/>
      <c r="J196" s="6"/>
      <c r="K196" s="7"/>
      <c r="L196" s="7"/>
      <c r="M196" s="7"/>
      <c r="N196" s="51"/>
      <c r="O196" s="13"/>
      <c r="P196" s="13"/>
      <c r="Q196" s="1"/>
      <c r="R196" s="12"/>
      <c r="S196" s="12"/>
      <c r="T196" s="6"/>
      <c r="U196" s="6"/>
      <c r="V196" s="45"/>
      <c r="W196" s="45"/>
      <c r="X196" s="45"/>
      <c r="Y196" s="9"/>
      <c r="Z196" s="92"/>
      <c r="AA196" s="12"/>
      <c r="AB196" s="12"/>
      <c r="AC196" s="12"/>
      <c r="AD196" s="12"/>
      <c r="AE196" s="12"/>
      <c r="AF196" s="12"/>
      <c r="AG196" s="85"/>
      <c r="AH196" s="46"/>
      <c r="AI196" s="46"/>
      <c r="AJ196" s="46"/>
      <c r="AK196" s="46"/>
      <c r="AL196" s="46"/>
      <c r="AM196" s="13"/>
      <c r="AN196" s="13"/>
      <c r="AO196" s="13"/>
      <c r="AP196" s="13"/>
      <c r="AQ196" s="13"/>
      <c r="AR196" s="13"/>
      <c r="AS196" s="1"/>
      <c r="AT196" s="1"/>
      <c r="AU196" s="1"/>
      <c r="AV196" s="46"/>
      <c r="AW196" s="46"/>
      <c r="AX196" s="46"/>
      <c r="AY196" s="46"/>
      <c r="AZ196" s="13"/>
      <c r="BA196" s="13"/>
      <c r="BB196" s="13"/>
      <c r="BC196" s="13"/>
      <c r="BD196" s="13"/>
      <c r="BE196" s="13"/>
      <c r="BF196" s="1"/>
      <c r="BG196" s="1"/>
      <c r="BH196" s="1"/>
      <c r="BI196" s="1"/>
      <c r="BJ196" s="1"/>
      <c r="BK196" s="1"/>
      <c r="BL196" s="13"/>
      <c r="BM196" s="1"/>
      <c r="BN196" s="1"/>
      <c r="BO196" s="1"/>
      <c r="BP196" s="51"/>
      <c r="BQ196" s="1"/>
      <c r="BR196" s="1"/>
      <c r="BS196" s="1"/>
      <c r="BT196" s="1"/>
    </row>
    <row r="197" spans="1:72" hidden="1" outlineLevel="1" x14ac:dyDescent="0.2">
      <c r="A197" s="1"/>
      <c r="B197" s="1"/>
      <c r="C197" s="3"/>
      <c r="D197" s="105"/>
      <c r="E197" s="1"/>
      <c r="F197" s="1"/>
      <c r="G197" s="1"/>
      <c r="H197" s="1"/>
      <c r="I197" s="5"/>
      <c r="J197" s="6"/>
      <c r="K197" s="7"/>
      <c r="L197" s="7"/>
      <c r="M197" s="7"/>
      <c r="N197" s="51"/>
      <c r="O197" s="13"/>
      <c r="P197" s="13"/>
      <c r="Q197" s="1"/>
      <c r="R197" s="12"/>
      <c r="S197" s="12"/>
      <c r="T197" s="6"/>
      <c r="U197" s="6"/>
      <c r="V197" s="45"/>
      <c r="W197" s="45"/>
      <c r="X197" s="45"/>
      <c r="Y197" s="9"/>
      <c r="Z197" s="92"/>
      <c r="AA197" s="12"/>
      <c r="AB197" s="12"/>
      <c r="AC197" s="12"/>
      <c r="AD197" s="12"/>
      <c r="AE197" s="12"/>
      <c r="AF197" s="12"/>
      <c r="AG197" s="85"/>
      <c r="AH197" s="46"/>
      <c r="AI197" s="46"/>
      <c r="AJ197" s="46"/>
      <c r="AK197" s="46"/>
      <c r="AL197" s="46"/>
      <c r="AM197" s="13"/>
      <c r="AN197" s="13"/>
      <c r="AO197" s="13"/>
      <c r="AP197" s="13"/>
      <c r="AQ197" s="13"/>
      <c r="AR197" s="13"/>
      <c r="AS197" s="1"/>
      <c r="AT197" s="1"/>
      <c r="AU197" s="1"/>
      <c r="AV197" s="46"/>
      <c r="AW197" s="46"/>
      <c r="AX197" s="46"/>
      <c r="AY197" s="46"/>
      <c r="AZ197" s="13"/>
      <c r="BA197" s="13"/>
      <c r="BB197" s="13"/>
      <c r="BC197" s="13"/>
      <c r="BD197" s="13"/>
      <c r="BE197" s="13"/>
      <c r="BF197" s="1"/>
      <c r="BG197" s="1"/>
      <c r="BH197" s="1"/>
      <c r="BI197" s="1"/>
      <c r="BJ197" s="1"/>
      <c r="BK197" s="1"/>
      <c r="BL197" s="13"/>
      <c r="BM197" s="1"/>
      <c r="BN197" s="1"/>
      <c r="BO197" s="1"/>
      <c r="BP197" s="51"/>
      <c r="BQ197" s="1"/>
      <c r="BR197" s="1"/>
      <c r="BS197" s="1"/>
      <c r="BT197" s="1"/>
    </row>
    <row r="198" spans="1:72" hidden="1" outlineLevel="1" x14ac:dyDescent="0.2">
      <c r="A198" s="1"/>
      <c r="B198" s="1"/>
      <c r="C198" s="3"/>
      <c r="D198" s="105"/>
      <c r="E198" s="1"/>
      <c r="F198" s="1"/>
      <c r="G198" s="1"/>
      <c r="H198" s="1"/>
      <c r="I198" s="5"/>
      <c r="J198" s="6"/>
      <c r="K198" s="7"/>
      <c r="L198" s="7"/>
      <c r="M198" s="7"/>
      <c r="N198" s="51"/>
      <c r="O198" s="13"/>
      <c r="P198" s="13"/>
      <c r="Q198" s="1"/>
      <c r="R198" s="12"/>
      <c r="S198" s="12"/>
      <c r="T198" s="6"/>
      <c r="U198" s="6"/>
      <c r="V198" s="45"/>
      <c r="W198" s="45"/>
      <c r="X198" s="45"/>
      <c r="Y198" s="9"/>
      <c r="Z198" s="92"/>
      <c r="AA198" s="12"/>
      <c r="AB198" s="12"/>
      <c r="AC198" s="12"/>
      <c r="AD198" s="12"/>
      <c r="AE198" s="12"/>
      <c r="AF198" s="12"/>
      <c r="AG198" s="85"/>
      <c r="AH198" s="46"/>
      <c r="AI198" s="46"/>
      <c r="AJ198" s="46"/>
      <c r="AK198" s="46"/>
      <c r="AL198" s="46"/>
      <c r="AM198" s="13"/>
      <c r="AN198" s="13"/>
      <c r="AO198" s="13"/>
      <c r="AP198" s="13"/>
      <c r="AQ198" s="13"/>
      <c r="AR198" s="13"/>
      <c r="AS198" s="1"/>
      <c r="AT198" s="1"/>
      <c r="AU198" s="1"/>
      <c r="AV198" s="46"/>
      <c r="AW198" s="46"/>
      <c r="AX198" s="46"/>
      <c r="AY198" s="46"/>
      <c r="AZ198" s="13"/>
      <c r="BA198" s="13"/>
      <c r="BB198" s="13"/>
      <c r="BC198" s="13"/>
      <c r="BD198" s="13"/>
      <c r="BE198" s="13"/>
      <c r="BF198" s="1"/>
      <c r="BG198" s="1"/>
      <c r="BH198" s="1"/>
      <c r="BI198" s="1"/>
      <c r="BJ198" s="1"/>
      <c r="BK198" s="1"/>
      <c r="BL198" s="13"/>
      <c r="BM198" s="1"/>
      <c r="BN198" s="1"/>
      <c r="BO198" s="1"/>
      <c r="BP198" s="51"/>
      <c r="BQ198" s="1"/>
      <c r="BR198" s="1"/>
      <c r="BS198" s="1"/>
      <c r="BT198" s="1"/>
    </row>
    <row r="199" spans="1:72" hidden="1" outlineLevel="1" x14ac:dyDescent="0.2">
      <c r="A199" s="1"/>
      <c r="B199" s="1"/>
      <c r="C199" s="3"/>
      <c r="D199" s="105"/>
      <c r="E199" s="1"/>
      <c r="F199" s="1"/>
      <c r="G199" s="1"/>
      <c r="H199" s="1"/>
      <c r="I199" s="5"/>
      <c r="J199" s="6"/>
      <c r="K199" s="7"/>
      <c r="L199" s="7"/>
      <c r="M199" s="7"/>
      <c r="N199" s="51"/>
      <c r="O199" s="13"/>
      <c r="P199" s="13"/>
      <c r="Q199" s="1"/>
      <c r="R199" s="12"/>
      <c r="S199" s="12"/>
      <c r="T199" s="6"/>
      <c r="U199" s="6"/>
      <c r="V199" s="45"/>
      <c r="W199" s="45"/>
      <c r="X199" s="45"/>
      <c r="Y199" s="9"/>
      <c r="Z199" s="92"/>
      <c r="AA199" s="12"/>
      <c r="AB199" s="12"/>
      <c r="AC199" s="12"/>
      <c r="AD199" s="12"/>
      <c r="AE199" s="12"/>
      <c r="AF199" s="12"/>
      <c r="AG199" s="85"/>
      <c r="AH199" s="46"/>
      <c r="AI199" s="46"/>
      <c r="AJ199" s="46"/>
      <c r="AK199" s="46"/>
      <c r="AL199" s="46"/>
      <c r="AM199" s="13"/>
      <c r="AN199" s="13"/>
      <c r="AO199" s="13"/>
      <c r="AP199" s="13"/>
      <c r="AQ199" s="13"/>
      <c r="AR199" s="13"/>
      <c r="AS199" s="1"/>
      <c r="AT199" s="1"/>
      <c r="AU199" s="1"/>
      <c r="AV199" s="46"/>
      <c r="AW199" s="46"/>
      <c r="AX199" s="46"/>
      <c r="AY199" s="46"/>
      <c r="AZ199" s="13"/>
      <c r="BA199" s="13"/>
      <c r="BB199" s="13"/>
      <c r="BC199" s="13"/>
      <c r="BD199" s="13"/>
      <c r="BE199" s="13"/>
      <c r="BF199" s="1"/>
      <c r="BG199" s="1"/>
      <c r="BH199" s="1"/>
      <c r="BI199" s="1"/>
      <c r="BJ199" s="1"/>
      <c r="BK199" s="1"/>
      <c r="BL199" s="13"/>
      <c r="BM199" s="1"/>
      <c r="BN199" s="1"/>
      <c r="BO199" s="1"/>
      <c r="BP199" s="51"/>
      <c r="BQ199" s="1"/>
      <c r="BR199" s="1"/>
      <c r="BS199" s="1"/>
      <c r="BT199" s="1"/>
    </row>
    <row r="200" spans="1:72" hidden="1" outlineLevel="1" x14ac:dyDescent="0.2">
      <c r="A200" s="1"/>
      <c r="B200" s="1"/>
      <c r="C200" s="3"/>
      <c r="D200" s="105"/>
      <c r="E200" s="1"/>
      <c r="F200" s="1"/>
      <c r="G200" s="1"/>
      <c r="H200" s="1"/>
      <c r="I200" s="5"/>
      <c r="J200" s="6"/>
      <c r="K200" s="7"/>
      <c r="L200" s="7"/>
      <c r="M200" s="7"/>
      <c r="N200" s="51"/>
      <c r="O200" s="13"/>
      <c r="P200" s="13"/>
      <c r="Q200" s="1"/>
      <c r="R200" s="12"/>
      <c r="S200" s="12"/>
      <c r="T200" s="6"/>
      <c r="U200" s="6"/>
      <c r="V200" s="45"/>
      <c r="W200" s="45"/>
      <c r="X200" s="45"/>
      <c r="Y200" s="9"/>
      <c r="Z200" s="92"/>
      <c r="AA200" s="12"/>
      <c r="AB200" s="12"/>
      <c r="AC200" s="12"/>
      <c r="AD200" s="12"/>
      <c r="AE200" s="12"/>
      <c r="AF200" s="12"/>
      <c r="AG200" s="85"/>
      <c r="AH200" s="46"/>
      <c r="AI200" s="46"/>
      <c r="AJ200" s="46"/>
      <c r="AK200" s="46"/>
      <c r="AL200" s="46"/>
      <c r="AM200" s="13"/>
      <c r="AN200" s="13"/>
      <c r="AO200" s="13"/>
      <c r="AP200" s="13"/>
      <c r="AQ200" s="13"/>
      <c r="AR200" s="13"/>
      <c r="AS200" s="1"/>
      <c r="AT200" s="1"/>
      <c r="AU200" s="1"/>
      <c r="AV200" s="46"/>
      <c r="AW200" s="46"/>
      <c r="AX200" s="46"/>
      <c r="AY200" s="46"/>
      <c r="AZ200" s="13"/>
      <c r="BA200" s="13"/>
      <c r="BB200" s="13"/>
      <c r="BC200" s="13"/>
      <c r="BD200" s="13"/>
      <c r="BE200" s="13"/>
      <c r="BF200" s="1"/>
      <c r="BG200" s="1"/>
      <c r="BH200" s="1"/>
      <c r="BI200" s="1"/>
      <c r="BJ200" s="1"/>
      <c r="BK200" s="1"/>
      <c r="BL200" s="13"/>
      <c r="BM200" s="1"/>
      <c r="BN200" s="1"/>
      <c r="BO200" s="1"/>
      <c r="BP200" s="51"/>
      <c r="BQ200" s="1"/>
      <c r="BR200" s="1"/>
      <c r="BS200" s="1"/>
      <c r="BT200" s="1"/>
    </row>
    <row r="201" spans="1:72" hidden="1" outlineLevel="1" x14ac:dyDescent="0.2">
      <c r="A201" s="1"/>
      <c r="B201" s="1"/>
      <c r="C201" s="3"/>
      <c r="D201" s="105"/>
      <c r="E201" s="1"/>
      <c r="F201" s="1"/>
      <c r="G201" s="1"/>
      <c r="H201" s="1"/>
      <c r="I201" s="5"/>
      <c r="J201" s="6"/>
      <c r="K201" s="7"/>
      <c r="L201" s="7"/>
      <c r="M201" s="7"/>
      <c r="N201" s="51"/>
      <c r="O201" s="13"/>
      <c r="P201" s="13"/>
      <c r="Q201" s="1"/>
      <c r="R201" s="12"/>
      <c r="S201" s="12"/>
      <c r="T201" s="6"/>
      <c r="U201" s="6"/>
      <c r="V201" s="45"/>
      <c r="W201" s="45"/>
      <c r="X201" s="45"/>
      <c r="Y201" s="9"/>
      <c r="Z201" s="92"/>
      <c r="AA201" s="12"/>
      <c r="AB201" s="12"/>
      <c r="AC201" s="12"/>
      <c r="AD201" s="12"/>
      <c r="AE201" s="12"/>
      <c r="AF201" s="12"/>
      <c r="AG201" s="85"/>
      <c r="AH201" s="46"/>
      <c r="AI201" s="46"/>
      <c r="AJ201" s="46"/>
      <c r="AK201" s="46"/>
      <c r="AL201" s="46"/>
      <c r="AM201" s="13"/>
      <c r="AN201" s="13"/>
      <c r="AO201" s="13"/>
      <c r="AP201" s="13"/>
      <c r="AQ201" s="13"/>
      <c r="AR201" s="13"/>
      <c r="AS201" s="1"/>
      <c r="AT201" s="1"/>
      <c r="AU201" s="1"/>
      <c r="AV201" s="46"/>
      <c r="AW201" s="46"/>
      <c r="AX201" s="46"/>
      <c r="AY201" s="46"/>
      <c r="AZ201" s="13"/>
      <c r="BA201" s="13"/>
      <c r="BB201" s="13"/>
      <c r="BC201" s="13"/>
      <c r="BD201" s="13"/>
      <c r="BE201" s="13"/>
      <c r="BF201" s="1"/>
      <c r="BG201" s="1"/>
      <c r="BH201" s="1"/>
      <c r="BI201" s="1"/>
      <c r="BJ201" s="1"/>
      <c r="BK201" s="1"/>
      <c r="BL201" s="13"/>
      <c r="BM201" s="1"/>
      <c r="BN201" s="1"/>
      <c r="BO201" s="1"/>
      <c r="BP201" s="51"/>
      <c r="BQ201" s="1"/>
      <c r="BR201" s="1"/>
      <c r="BS201" s="1"/>
      <c r="BT201" s="1"/>
    </row>
    <row r="202" spans="1:72" hidden="1" outlineLevel="1" x14ac:dyDescent="0.2">
      <c r="A202" s="1"/>
      <c r="B202" s="1"/>
      <c r="C202" s="3"/>
      <c r="D202" s="105"/>
      <c r="E202" s="1"/>
      <c r="F202" s="1"/>
      <c r="G202" s="1"/>
      <c r="H202" s="1"/>
      <c r="I202" s="5"/>
      <c r="J202" s="6"/>
      <c r="K202" s="7"/>
      <c r="L202" s="7"/>
      <c r="M202" s="7"/>
      <c r="N202" s="51"/>
      <c r="O202" s="13"/>
      <c r="P202" s="13"/>
      <c r="Q202" s="1"/>
      <c r="R202" s="12"/>
      <c r="S202" s="12"/>
      <c r="T202" s="6"/>
      <c r="U202" s="6"/>
      <c r="V202" s="45"/>
      <c r="W202" s="45"/>
      <c r="X202" s="45"/>
      <c r="Y202" s="9"/>
      <c r="Z202" s="92"/>
      <c r="AA202" s="12"/>
      <c r="AB202" s="12"/>
      <c r="AC202" s="12"/>
      <c r="AD202" s="12"/>
      <c r="AE202" s="12"/>
      <c r="AF202" s="12"/>
      <c r="AG202" s="85"/>
      <c r="AH202" s="46"/>
      <c r="AI202" s="46"/>
      <c r="AJ202" s="46"/>
      <c r="AK202" s="46"/>
      <c r="AL202" s="46"/>
      <c r="AM202" s="13"/>
      <c r="AN202" s="13"/>
      <c r="AO202" s="13"/>
      <c r="AP202" s="13"/>
      <c r="AQ202" s="13"/>
      <c r="AR202" s="13"/>
      <c r="AS202" s="1"/>
      <c r="AT202" s="1"/>
      <c r="AU202" s="1"/>
      <c r="AV202" s="46"/>
      <c r="AW202" s="46"/>
      <c r="AX202" s="46"/>
      <c r="AY202" s="46"/>
      <c r="AZ202" s="13"/>
      <c r="BA202" s="13"/>
      <c r="BB202" s="13"/>
      <c r="BC202" s="13"/>
      <c r="BD202" s="13"/>
      <c r="BE202" s="13"/>
      <c r="BF202" s="1"/>
      <c r="BG202" s="1"/>
      <c r="BH202" s="1"/>
      <c r="BI202" s="1"/>
      <c r="BJ202" s="1"/>
      <c r="BK202" s="1"/>
      <c r="BL202" s="13"/>
      <c r="BM202" s="1"/>
      <c r="BN202" s="1"/>
      <c r="BO202" s="1"/>
      <c r="BP202" s="51"/>
      <c r="BQ202" s="1"/>
      <c r="BR202" s="1"/>
      <c r="BS202" s="1"/>
      <c r="BT202" s="1"/>
    </row>
    <row r="203" spans="1:72" hidden="1" outlineLevel="1" x14ac:dyDescent="0.2">
      <c r="A203" s="1"/>
      <c r="B203" s="1"/>
      <c r="C203" s="3"/>
      <c r="D203" s="105"/>
      <c r="E203" s="1"/>
      <c r="F203" s="1"/>
      <c r="G203" s="1"/>
      <c r="H203" s="1"/>
      <c r="I203" s="5"/>
      <c r="J203" s="6"/>
      <c r="K203" s="7"/>
      <c r="L203" s="7"/>
      <c r="M203" s="7"/>
      <c r="N203" s="51"/>
      <c r="O203" s="13"/>
      <c r="P203" s="13"/>
      <c r="Q203" s="1"/>
      <c r="R203" s="12"/>
      <c r="S203" s="12"/>
      <c r="T203" s="6"/>
      <c r="U203" s="6"/>
      <c r="V203" s="45"/>
      <c r="W203" s="45"/>
      <c r="X203" s="45"/>
      <c r="Y203" s="9"/>
      <c r="Z203" s="92"/>
      <c r="AA203" s="12"/>
      <c r="AB203" s="12"/>
      <c r="AC203" s="12"/>
      <c r="AD203" s="12"/>
      <c r="AE203" s="12"/>
      <c r="AF203" s="12"/>
      <c r="AG203" s="85"/>
      <c r="AH203" s="46"/>
      <c r="AI203" s="46"/>
      <c r="AJ203" s="46"/>
      <c r="AK203" s="46"/>
      <c r="AL203" s="46"/>
      <c r="AM203" s="13"/>
      <c r="AN203" s="13"/>
      <c r="AO203" s="13"/>
      <c r="AP203" s="13"/>
      <c r="AQ203" s="13"/>
      <c r="AR203" s="13"/>
      <c r="AS203" s="1"/>
      <c r="AT203" s="1"/>
      <c r="AU203" s="1"/>
      <c r="AV203" s="46"/>
      <c r="AW203" s="46"/>
      <c r="AX203" s="46"/>
      <c r="AY203" s="46"/>
      <c r="AZ203" s="13"/>
      <c r="BA203" s="13"/>
      <c r="BB203" s="13"/>
      <c r="BC203" s="13"/>
      <c r="BD203" s="13"/>
      <c r="BE203" s="13"/>
      <c r="BF203" s="1"/>
      <c r="BG203" s="1"/>
      <c r="BH203" s="1"/>
      <c r="BI203" s="1"/>
      <c r="BJ203" s="1"/>
      <c r="BK203" s="1"/>
      <c r="BL203" s="13"/>
      <c r="BM203" s="1"/>
      <c r="BN203" s="1"/>
      <c r="BO203" s="1"/>
      <c r="BP203" s="51"/>
      <c r="BQ203" s="1"/>
      <c r="BR203" s="1"/>
      <c r="BS203" s="1"/>
      <c r="BT203" s="1"/>
    </row>
    <row r="204" spans="1:72" hidden="1" outlineLevel="1" x14ac:dyDescent="0.2">
      <c r="A204" s="1"/>
      <c r="B204" s="1"/>
      <c r="C204" s="3"/>
      <c r="D204" s="105"/>
      <c r="E204" s="1"/>
      <c r="F204" s="1"/>
      <c r="G204" s="1"/>
      <c r="H204" s="1"/>
      <c r="I204" s="5"/>
      <c r="J204" s="6"/>
      <c r="K204" s="7"/>
      <c r="L204" s="7"/>
      <c r="M204" s="7"/>
      <c r="N204" s="51"/>
      <c r="O204" s="13"/>
      <c r="P204" s="13"/>
      <c r="Q204" s="1"/>
      <c r="R204" s="12"/>
      <c r="S204" s="12"/>
      <c r="T204" s="6"/>
      <c r="U204" s="6"/>
      <c r="V204" s="45"/>
      <c r="W204" s="45"/>
      <c r="X204" s="45"/>
      <c r="Y204" s="9"/>
      <c r="Z204" s="92"/>
      <c r="AA204" s="12"/>
      <c r="AB204" s="12"/>
      <c r="AC204" s="12"/>
      <c r="AD204" s="12"/>
      <c r="AE204" s="12"/>
      <c r="AF204" s="12"/>
      <c r="AG204" s="85"/>
      <c r="AH204" s="46"/>
      <c r="AI204" s="46"/>
      <c r="AJ204" s="46"/>
      <c r="AK204" s="46"/>
      <c r="AL204" s="46"/>
      <c r="AM204" s="13"/>
      <c r="AN204" s="13"/>
      <c r="AO204" s="13"/>
      <c r="AP204" s="13"/>
      <c r="AQ204" s="13"/>
      <c r="AR204" s="13"/>
      <c r="AS204" s="1"/>
      <c r="AT204" s="1"/>
      <c r="AU204" s="1"/>
      <c r="AV204" s="46"/>
      <c r="AW204" s="46"/>
      <c r="AX204" s="46"/>
      <c r="AY204" s="46"/>
      <c r="AZ204" s="13"/>
      <c r="BA204" s="13"/>
      <c r="BB204" s="13"/>
      <c r="BC204" s="13"/>
      <c r="BD204" s="13"/>
      <c r="BE204" s="13"/>
      <c r="BF204" s="1"/>
      <c r="BG204" s="1"/>
      <c r="BH204" s="1"/>
      <c r="BI204" s="1"/>
      <c r="BJ204" s="1"/>
      <c r="BK204" s="1"/>
      <c r="BL204" s="13"/>
      <c r="BM204" s="1"/>
      <c r="BN204" s="1"/>
      <c r="BO204" s="1"/>
      <c r="BP204" s="51"/>
      <c r="BQ204" s="1"/>
      <c r="BR204" s="1"/>
      <c r="BS204" s="1"/>
      <c r="BT204" s="1"/>
    </row>
    <row r="205" spans="1:72" hidden="1" outlineLevel="1" x14ac:dyDescent="0.2">
      <c r="A205" s="1"/>
      <c r="B205" s="1"/>
      <c r="C205" s="3"/>
      <c r="D205" s="105"/>
      <c r="E205" s="1"/>
      <c r="F205" s="1"/>
      <c r="G205" s="1"/>
      <c r="H205" s="1"/>
      <c r="I205" s="5"/>
      <c r="J205" s="6"/>
      <c r="K205" s="7"/>
      <c r="L205" s="7"/>
      <c r="M205" s="7"/>
      <c r="N205" s="51"/>
      <c r="O205" s="13"/>
      <c r="P205" s="13"/>
      <c r="Q205" s="1"/>
      <c r="R205" s="12"/>
      <c r="S205" s="12"/>
      <c r="T205" s="6"/>
      <c r="U205" s="6"/>
      <c r="V205" s="45"/>
      <c r="W205" s="45"/>
      <c r="X205" s="45"/>
      <c r="Y205" s="9"/>
      <c r="Z205" s="92"/>
      <c r="AA205" s="12"/>
      <c r="AB205" s="12"/>
      <c r="AC205" s="12"/>
      <c r="AD205" s="12"/>
      <c r="AE205" s="12"/>
      <c r="AF205" s="12"/>
      <c r="AG205" s="85"/>
      <c r="AH205" s="46"/>
      <c r="AI205" s="46"/>
      <c r="AJ205" s="46"/>
      <c r="AK205" s="46"/>
      <c r="AL205" s="46"/>
      <c r="AM205" s="13"/>
      <c r="AN205" s="13"/>
      <c r="AO205" s="13"/>
      <c r="AP205" s="13"/>
      <c r="AQ205" s="13"/>
      <c r="AR205" s="13"/>
      <c r="AS205" s="1"/>
      <c r="AT205" s="1"/>
      <c r="AU205" s="1"/>
      <c r="AV205" s="46"/>
      <c r="AW205" s="46"/>
      <c r="AX205" s="46"/>
      <c r="AY205" s="46"/>
      <c r="AZ205" s="13"/>
      <c r="BA205" s="13"/>
      <c r="BB205" s="13"/>
      <c r="BC205" s="13"/>
      <c r="BD205" s="13"/>
      <c r="BE205" s="13"/>
      <c r="BF205" s="1"/>
      <c r="BG205" s="1"/>
      <c r="BH205" s="1"/>
      <c r="BI205" s="1"/>
      <c r="BJ205" s="1"/>
      <c r="BK205" s="1"/>
      <c r="BL205" s="13"/>
      <c r="BM205" s="1"/>
      <c r="BN205" s="1"/>
      <c r="BO205" s="1"/>
      <c r="BP205" s="51"/>
      <c r="BQ205" s="1"/>
      <c r="BR205" s="1"/>
      <c r="BS205" s="1"/>
      <c r="BT205" s="1"/>
    </row>
    <row r="206" spans="1:72" hidden="1" outlineLevel="1" x14ac:dyDescent="0.2">
      <c r="A206" s="1"/>
      <c r="B206" s="1"/>
      <c r="C206" s="3"/>
      <c r="D206" s="105"/>
      <c r="E206" s="1"/>
      <c r="F206" s="1"/>
      <c r="G206" s="1"/>
      <c r="H206" s="1"/>
      <c r="I206" s="5"/>
      <c r="J206" s="6"/>
      <c r="K206" s="7"/>
      <c r="L206" s="7"/>
      <c r="M206" s="7"/>
      <c r="N206" s="51"/>
      <c r="O206" s="13"/>
      <c r="P206" s="13"/>
      <c r="Q206" s="1"/>
      <c r="R206" s="12"/>
      <c r="S206" s="12"/>
      <c r="T206" s="6"/>
      <c r="U206" s="6"/>
      <c r="V206" s="45"/>
      <c r="W206" s="45"/>
      <c r="X206" s="45"/>
      <c r="Y206" s="9"/>
      <c r="Z206" s="92"/>
      <c r="AA206" s="12"/>
      <c r="AB206" s="12"/>
      <c r="AC206" s="12"/>
      <c r="AD206" s="12"/>
      <c r="AE206" s="12"/>
      <c r="AF206" s="12"/>
      <c r="AG206" s="85"/>
      <c r="AH206" s="46"/>
      <c r="AI206" s="46"/>
      <c r="AJ206" s="46"/>
      <c r="AK206" s="46"/>
      <c r="AL206" s="46"/>
      <c r="AM206" s="13"/>
      <c r="AN206" s="13"/>
      <c r="AO206" s="13"/>
      <c r="AP206" s="13"/>
      <c r="AQ206" s="13"/>
      <c r="AR206" s="13"/>
      <c r="AS206" s="1"/>
      <c r="AT206" s="1"/>
      <c r="AU206" s="1"/>
      <c r="AV206" s="46"/>
      <c r="AW206" s="46"/>
      <c r="AX206" s="46"/>
      <c r="AY206" s="46"/>
      <c r="AZ206" s="13"/>
      <c r="BA206" s="13"/>
      <c r="BB206" s="13"/>
      <c r="BC206" s="13"/>
      <c r="BD206" s="13"/>
      <c r="BE206" s="13"/>
      <c r="BF206" s="1"/>
      <c r="BG206" s="1"/>
      <c r="BH206" s="1"/>
      <c r="BI206" s="1"/>
      <c r="BJ206" s="1"/>
      <c r="BK206" s="1"/>
      <c r="BL206" s="13"/>
      <c r="BM206" s="1"/>
      <c r="BN206" s="1"/>
      <c r="BO206" s="1"/>
      <c r="BP206" s="51"/>
      <c r="BQ206" s="1"/>
      <c r="BR206" s="1"/>
      <c r="BS206" s="1"/>
      <c r="BT206" s="1"/>
    </row>
    <row r="207" spans="1:72" hidden="1" outlineLevel="1" x14ac:dyDescent="0.2">
      <c r="A207" s="1"/>
      <c r="B207" s="1"/>
      <c r="C207" s="3"/>
      <c r="D207" s="105"/>
      <c r="E207" s="1"/>
      <c r="F207" s="1"/>
      <c r="G207" s="1"/>
      <c r="H207" s="1"/>
      <c r="I207" s="5"/>
      <c r="J207" s="6"/>
      <c r="K207" s="7"/>
      <c r="L207" s="7"/>
      <c r="M207" s="7"/>
      <c r="N207" s="51"/>
      <c r="O207" s="13"/>
      <c r="P207" s="13"/>
      <c r="Q207" s="1"/>
      <c r="R207" s="12"/>
      <c r="S207" s="12"/>
      <c r="T207" s="6"/>
      <c r="U207" s="6"/>
      <c r="V207" s="45"/>
      <c r="W207" s="45"/>
      <c r="X207" s="45"/>
      <c r="Y207" s="9"/>
      <c r="Z207" s="92"/>
      <c r="AA207" s="12"/>
      <c r="AB207" s="12"/>
      <c r="AC207" s="12"/>
      <c r="AD207" s="12"/>
      <c r="AE207" s="12"/>
      <c r="AF207" s="12"/>
      <c r="AG207" s="85"/>
      <c r="AH207" s="46"/>
      <c r="AI207" s="46"/>
      <c r="AJ207" s="46"/>
      <c r="AK207" s="46"/>
      <c r="AL207" s="46"/>
      <c r="AM207" s="13"/>
      <c r="AN207" s="13"/>
      <c r="AO207" s="13"/>
      <c r="AP207" s="13"/>
      <c r="AQ207" s="13"/>
      <c r="AR207" s="13"/>
      <c r="AS207" s="1"/>
      <c r="AT207" s="1"/>
      <c r="AU207" s="1"/>
      <c r="AV207" s="46"/>
      <c r="AW207" s="46"/>
      <c r="AX207" s="46"/>
      <c r="AY207" s="46"/>
      <c r="AZ207" s="13"/>
      <c r="BA207" s="13"/>
      <c r="BB207" s="13"/>
      <c r="BC207" s="13"/>
      <c r="BD207" s="13"/>
      <c r="BE207" s="13"/>
      <c r="BF207" s="1"/>
      <c r="BG207" s="1"/>
      <c r="BH207" s="1"/>
      <c r="BI207" s="1"/>
      <c r="BJ207" s="1"/>
      <c r="BK207" s="1"/>
      <c r="BL207" s="13"/>
      <c r="BM207" s="1"/>
      <c r="BN207" s="1"/>
      <c r="BO207" s="1"/>
      <c r="BP207" s="51"/>
      <c r="BQ207" s="1"/>
      <c r="BR207" s="1"/>
      <c r="BS207" s="1"/>
      <c r="BT207" s="1"/>
    </row>
    <row r="208" spans="1:72" hidden="1" outlineLevel="1" x14ac:dyDescent="0.2">
      <c r="A208" s="1"/>
      <c r="B208" s="1"/>
      <c r="C208" s="3"/>
      <c r="D208" s="105"/>
      <c r="E208" s="1"/>
      <c r="F208" s="1"/>
      <c r="G208" s="1"/>
      <c r="H208" s="1"/>
      <c r="I208" s="5"/>
      <c r="J208" s="6"/>
      <c r="K208" s="7"/>
      <c r="L208" s="7"/>
      <c r="M208" s="7"/>
      <c r="N208" s="51"/>
      <c r="O208" s="13"/>
      <c r="P208" s="13"/>
      <c r="Q208" s="1"/>
      <c r="R208" s="12"/>
      <c r="S208" s="12"/>
      <c r="T208" s="6"/>
      <c r="U208" s="6"/>
      <c r="V208" s="45"/>
      <c r="W208" s="45"/>
      <c r="X208" s="45"/>
      <c r="Y208" s="9"/>
      <c r="Z208" s="92"/>
      <c r="AA208" s="12"/>
      <c r="AB208" s="12"/>
      <c r="AC208" s="12"/>
      <c r="AD208" s="12"/>
      <c r="AE208" s="12"/>
      <c r="AF208" s="12"/>
      <c r="AG208" s="85"/>
      <c r="AH208" s="46"/>
      <c r="AI208" s="46"/>
      <c r="AJ208" s="46"/>
      <c r="AK208" s="46"/>
      <c r="AL208" s="46"/>
      <c r="AM208" s="13"/>
      <c r="AN208" s="13"/>
      <c r="AO208" s="13"/>
      <c r="AP208" s="13"/>
      <c r="AQ208" s="13"/>
      <c r="AR208" s="13"/>
      <c r="AS208" s="1"/>
      <c r="AT208" s="1"/>
      <c r="AU208" s="1"/>
      <c r="AV208" s="46"/>
      <c r="AW208" s="46"/>
      <c r="AX208" s="46"/>
      <c r="AY208" s="46"/>
      <c r="AZ208" s="13"/>
      <c r="BA208" s="13"/>
      <c r="BB208" s="13"/>
      <c r="BC208" s="13"/>
      <c r="BD208" s="13"/>
      <c r="BE208" s="13"/>
      <c r="BF208" s="1"/>
      <c r="BG208" s="1"/>
      <c r="BH208" s="1"/>
      <c r="BI208" s="1"/>
      <c r="BJ208" s="1"/>
      <c r="BK208" s="1"/>
      <c r="BL208" s="13"/>
      <c r="BM208" s="1"/>
      <c r="BN208" s="1"/>
      <c r="BO208" s="1"/>
      <c r="BP208" s="51"/>
      <c r="BQ208" s="1"/>
      <c r="BR208" s="1"/>
      <c r="BS208" s="1"/>
      <c r="BT208" s="1"/>
    </row>
    <row r="209" spans="1:72" hidden="1" outlineLevel="1" x14ac:dyDescent="0.2">
      <c r="A209" s="1"/>
      <c r="B209" s="1"/>
      <c r="C209" s="3"/>
      <c r="D209" s="105"/>
      <c r="E209" s="1"/>
      <c r="F209" s="1"/>
      <c r="G209" s="1"/>
      <c r="H209" s="1"/>
      <c r="I209" s="5"/>
      <c r="J209" s="6"/>
      <c r="K209" s="7"/>
      <c r="L209" s="7"/>
      <c r="M209" s="7"/>
      <c r="N209" s="51"/>
      <c r="O209" s="13"/>
      <c r="P209" s="13"/>
      <c r="Q209" s="1"/>
      <c r="R209" s="12"/>
      <c r="S209" s="12"/>
      <c r="T209" s="6"/>
      <c r="U209" s="6"/>
      <c r="V209" s="45"/>
      <c r="W209" s="45"/>
      <c r="X209" s="45"/>
      <c r="Y209" s="9"/>
      <c r="Z209" s="92"/>
      <c r="AA209" s="12"/>
      <c r="AB209" s="12"/>
      <c r="AC209" s="12"/>
      <c r="AD209" s="12"/>
      <c r="AE209" s="12"/>
      <c r="AF209" s="12"/>
      <c r="AG209" s="85"/>
      <c r="AH209" s="46"/>
      <c r="AI209" s="46"/>
      <c r="AJ209" s="46"/>
      <c r="AK209" s="46"/>
      <c r="AL209" s="46"/>
      <c r="AM209" s="13"/>
      <c r="AN209" s="13"/>
      <c r="AO209" s="13"/>
      <c r="AP209" s="13"/>
      <c r="AQ209" s="13"/>
      <c r="AR209" s="13"/>
      <c r="AS209" s="1"/>
      <c r="AT209" s="1"/>
      <c r="AU209" s="1"/>
      <c r="AV209" s="46"/>
      <c r="AW209" s="46"/>
      <c r="AX209" s="46"/>
      <c r="AY209" s="46"/>
      <c r="AZ209" s="13"/>
      <c r="BA209" s="13"/>
      <c r="BB209" s="13"/>
      <c r="BC209" s="13"/>
      <c r="BD209" s="13"/>
      <c r="BE209" s="13"/>
      <c r="BF209" s="1"/>
      <c r="BG209" s="1"/>
      <c r="BH209" s="1"/>
      <c r="BI209" s="1"/>
      <c r="BJ209" s="1"/>
      <c r="BK209" s="1"/>
      <c r="BL209" s="13"/>
      <c r="BM209" s="1"/>
      <c r="BN209" s="1"/>
      <c r="BO209" s="1"/>
      <c r="BP209" s="51"/>
      <c r="BQ209" s="1"/>
      <c r="BR209" s="1"/>
      <c r="BS209" s="1"/>
      <c r="BT209" s="1"/>
    </row>
    <row r="210" spans="1:72" hidden="1" outlineLevel="1" x14ac:dyDescent="0.2">
      <c r="A210" s="1"/>
      <c r="B210" s="1"/>
      <c r="C210" s="3"/>
      <c r="D210" s="105"/>
      <c r="E210" s="1"/>
      <c r="F210" s="1"/>
      <c r="G210" s="1"/>
      <c r="H210" s="1"/>
      <c r="I210" s="5"/>
      <c r="J210" s="6"/>
      <c r="K210" s="7"/>
      <c r="L210" s="7"/>
      <c r="M210" s="7"/>
      <c r="N210" s="51"/>
      <c r="O210" s="13"/>
      <c r="P210" s="13"/>
      <c r="Q210" s="1"/>
      <c r="R210" s="12"/>
      <c r="S210" s="12"/>
      <c r="T210" s="6"/>
      <c r="U210" s="6"/>
      <c r="V210" s="45"/>
      <c r="W210" s="45"/>
      <c r="X210" s="45"/>
      <c r="Y210" s="9"/>
      <c r="Z210" s="92"/>
      <c r="AA210" s="12"/>
      <c r="AB210" s="12"/>
      <c r="AC210" s="12"/>
      <c r="AD210" s="12"/>
      <c r="AE210" s="12"/>
      <c r="AF210" s="12"/>
      <c r="AG210" s="85"/>
      <c r="AH210" s="46"/>
      <c r="AI210" s="46"/>
      <c r="AJ210" s="46"/>
      <c r="AK210" s="46"/>
      <c r="AL210" s="46"/>
      <c r="AM210" s="13"/>
      <c r="AN210" s="13"/>
      <c r="AO210" s="13"/>
      <c r="AP210" s="13"/>
      <c r="AQ210" s="13"/>
      <c r="AR210" s="13"/>
      <c r="AS210" s="1"/>
      <c r="AT210" s="1"/>
      <c r="AU210" s="1"/>
      <c r="AV210" s="46"/>
      <c r="AW210" s="46"/>
      <c r="AX210" s="46"/>
      <c r="AY210" s="46"/>
      <c r="AZ210" s="13"/>
      <c r="BA210" s="13"/>
      <c r="BB210" s="13"/>
      <c r="BC210" s="13"/>
      <c r="BD210" s="13"/>
      <c r="BE210" s="13"/>
      <c r="BF210" s="1"/>
      <c r="BG210" s="1"/>
      <c r="BH210" s="1"/>
      <c r="BI210" s="1"/>
      <c r="BJ210" s="1"/>
      <c r="BK210" s="1"/>
      <c r="BL210" s="13"/>
      <c r="BM210" s="1"/>
      <c r="BN210" s="1"/>
      <c r="BO210" s="1"/>
      <c r="BP210" s="51"/>
      <c r="BQ210" s="1"/>
      <c r="BR210" s="1"/>
      <c r="BS210" s="1"/>
      <c r="BT210" s="1"/>
    </row>
    <row r="211" spans="1:72" hidden="1" outlineLevel="1" x14ac:dyDescent="0.2">
      <c r="A211" s="1"/>
      <c r="B211" s="1"/>
      <c r="C211" s="3"/>
      <c r="D211" s="105"/>
      <c r="E211" s="1"/>
      <c r="F211" s="1"/>
      <c r="G211" s="1"/>
      <c r="H211" s="1"/>
      <c r="I211" s="5"/>
      <c r="J211" s="6"/>
      <c r="K211" s="7"/>
      <c r="L211" s="7"/>
      <c r="M211" s="7"/>
      <c r="N211" s="51"/>
      <c r="O211" s="13"/>
      <c r="P211" s="13"/>
      <c r="Q211" s="1"/>
      <c r="R211" s="12"/>
      <c r="S211" s="12"/>
      <c r="T211" s="6"/>
      <c r="U211" s="6"/>
      <c r="V211" s="45"/>
      <c r="W211" s="45"/>
      <c r="X211" s="45"/>
      <c r="Y211" s="9"/>
      <c r="Z211" s="92"/>
      <c r="AA211" s="12"/>
      <c r="AB211" s="12"/>
      <c r="AC211" s="12"/>
      <c r="AD211" s="12"/>
      <c r="AE211" s="12"/>
      <c r="AF211" s="12"/>
      <c r="AG211" s="85"/>
      <c r="AH211" s="46"/>
      <c r="AI211" s="46"/>
      <c r="AJ211" s="46"/>
      <c r="AK211" s="46"/>
      <c r="AL211" s="46"/>
      <c r="AM211" s="13"/>
      <c r="AN211" s="13"/>
      <c r="AO211" s="13"/>
      <c r="AP211" s="13"/>
      <c r="AQ211" s="13"/>
      <c r="AR211" s="13"/>
      <c r="AS211" s="1"/>
      <c r="AT211" s="1"/>
      <c r="AU211" s="1"/>
      <c r="AV211" s="46"/>
      <c r="AW211" s="46"/>
      <c r="AX211" s="46"/>
      <c r="AY211" s="46"/>
      <c r="AZ211" s="13"/>
      <c r="BA211" s="13"/>
      <c r="BB211" s="13"/>
      <c r="BC211" s="13"/>
      <c r="BD211" s="13"/>
      <c r="BE211" s="13"/>
      <c r="BF211" s="1"/>
      <c r="BG211" s="1"/>
      <c r="BH211" s="1"/>
      <c r="BI211" s="1"/>
      <c r="BJ211" s="1"/>
      <c r="BK211" s="1"/>
      <c r="BL211" s="13"/>
      <c r="BM211" s="1"/>
      <c r="BN211" s="1"/>
      <c r="BO211" s="1"/>
      <c r="BP211" s="51"/>
      <c r="BQ211" s="1"/>
      <c r="BR211" s="1"/>
      <c r="BS211" s="1"/>
      <c r="BT211" s="1"/>
    </row>
    <row r="212" spans="1:72" hidden="1" outlineLevel="1" x14ac:dyDescent="0.2">
      <c r="A212" s="1"/>
      <c r="B212" s="1"/>
      <c r="C212" s="3"/>
      <c r="D212" s="105"/>
      <c r="E212" s="1"/>
      <c r="F212" s="1"/>
      <c r="G212" s="1"/>
      <c r="H212" s="1"/>
      <c r="I212" s="5"/>
      <c r="J212" s="6"/>
      <c r="K212" s="7"/>
      <c r="L212" s="7"/>
      <c r="M212" s="7"/>
      <c r="N212" s="51"/>
      <c r="O212" s="13"/>
      <c r="P212" s="13"/>
      <c r="Q212" s="1"/>
      <c r="R212" s="12"/>
      <c r="S212" s="12"/>
      <c r="T212" s="6"/>
      <c r="U212" s="6"/>
      <c r="V212" s="45"/>
      <c r="W212" s="45"/>
      <c r="X212" s="45"/>
      <c r="Y212" s="9"/>
      <c r="Z212" s="92"/>
      <c r="AA212" s="12"/>
      <c r="AB212" s="12"/>
      <c r="AC212" s="12"/>
      <c r="AD212" s="12"/>
      <c r="AE212" s="12"/>
      <c r="AF212" s="12"/>
      <c r="AG212" s="85"/>
      <c r="AH212" s="46"/>
      <c r="AI212" s="46"/>
      <c r="AJ212" s="46"/>
      <c r="AK212" s="46"/>
      <c r="AL212" s="46"/>
      <c r="AM212" s="13"/>
      <c r="AN212" s="13"/>
      <c r="AO212" s="13"/>
      <c r="AP212" s="13"/>
      <c r="AQ212" s="13"/>
      <c r="AR212" s="13"/>
      <c r="AS212" s="1"/>
      <c r="AT212" s="1"/>
      <c r="AU212" s="1"/>
      <c r="AV212" s="46"/>
      <c r="AW212" s="46"/>
      <c r="AX212" s="46"/>
      <c r="AY212" s="46"/>
      <c r="AZ212" s="13"/>
      <c r="BA212" s="13"/>
      <c r="BB212" s="13"/>
      <c r="BC212" s="13"/>
      <c r="BD212" s="13"/>
      <c r="BE212" s="13"/>
      <c r="BF212" s="1"/>
      <c r="BG212" s="1"/>
      <c r="BH212" s="1"/>
      <c r="BI212" s="1"/>
      <c r="BJ212" s="1"/>
      <c r="BK212" s="1"/>
      <c r="BL212" s="13"/>
      <c r="BM212" s="1"/>
      <c r="BN212" s="1"/>
      <c r="BO212" s="1"/>
      <c r="BP212" s="51"/>
      <c r="BQ212" s="1"/>
      <c r="BR212" s="1"/>
      <c r="BS212" s="1"/>
      <c r="BT212" s="1"/>
    </row>
    <row r="213" spans="1:72" hidden="1" outlineLevel="1" x14ac:dyDescent="0.2">
      <c r="A213" s="1"/>
      <c r="B213" s="1"/>
      <c r="C213" s="3"/>
      <c r="D213" s="105"/>
      <c r="E213" s="1"/>
      <c r="F213" s="1"/>
      <c r="G213" s="1"/>
      <c r="H213" s="1"/>
      <c r="I213" s="5"/>
      <c r="J213" s="6"/>
      <c r="K213" s="7"/>
      <c r="L213" s="7"/>
      <c r="M213" s="7"/>
      <c r="N213" s="51"/>
      <c r="O213" s="13"/>
      <c r="P213" s="13"/>
      <c r="Q213" s="1"/>
      <c r="R213" s="12"/>
      <c r="S213" s="12"/>
      <c r="T213" s="6"/>
      <c r="U213" s="6"/>
      <c r="V213" s="45"/>
      <c r="W213" s="45"/>
      <c r="X213" s="45"/>
      <c r="Y213" s="9"/>
      <c r="Z213" s="92"/>
      <c r="AA213" s="12"/>
      <c r="AB213" s="12"/>
      <c r="AC213" s="12"/>
      <c r="AD213" s="12"/>
      <c r="AE213" s="12"/>
      <c r="AF213" s="12"/>
      <c r="AG213" s="85"/>
      <c r="AH213" s="46"/>
      <c r="AI213" s="46"/>
      <c r="AJ213" s="46"/>
      <c r="AK213" s="46"/>
      <c r="AL213" s="46"/>
      <c r="AM213" s="13"/>
      <c r="AN213" s="13"/>
      <c r="AO213" s="13"/>
      <c r="AP213" s="13"/>
      <c r="AQ213" s="13"/>
      <c r="AR213" s="13"/>
      <c r="AS213" s="1"/>
      <c r="AT213" s="1"/>
      <c r="AU213" s="1"/>
      <c r="AV213" s="46"/>
      <c r="AW213" s="46"/>
      <c r="AX213" s="46"/>
      <c r="AY213" s="46"/>
      <c r="AZ213" s="13"/>
      <c r="BA213" s="13"/>
      <c r="BB213" s="13"/>
      <c r="BC213" s="13"/>
      <c r="BD213" s="13"/>
      <c r="BE213" s="13"/>
      <c r="BF213" s="1"/>
      <c r="BG213" s="1"/>
      <c r="BH213" s="1"/>
      <c r="BI213" s="1"/>
      <c r="BJ213" s="1"/>
      <c r="BK213" s="1"/>
      <c r="BL213" s="13"/>
      <c r="BM213" s="1"/>
      <c r="BN213" s="1"/>
      <c r="BO213" s="1"/>
      <c r="BP213" s="51"/>
      <c r="BQ213" s="1"/>
      <c r="BR213" s="1"/>
      <c r="BS213" s="1"/>
      <c r="BT213" s="1"/>
    </row>
    <row r="214" spans="1:72" hidden="1" outlineLevel="1" x14ac:dyDescent="0.2">
      <c r="A214" s="1"/>
      <c r="B214" s="1"/>
      <c r="C214" s="3"/>
      <c r="D214" s="105"/>
      <c r="E214" s="1"/>
      <c r="F214" s="1"/>
      <c r="G214" s="1"/>
      <c r="H214" s="1"/>
      <c r="I214" s="5"/>
      <c r="J214" s="6"/>
      <c r="K214" s="7"/>
      <c r="L214" s="7"/>
      <c r="M214" s="7"/>
      <c r="N214" s="51"/>
      <c r="O214" s="13"/>
      <c r="P214" s="13"/>
      <c r="Q214" s="1"/>
      <c r="R214" s="12"/>
      <c r="S214" s="12"/>
      <c r="T214" s="6"/>
      <c r="U214" s="6"/>
      <c r="V214" s="45"/>
      <c r="W214" s="45"/>
      <c r="X214" s="45"/>
      <c r="Y214" s="9"/>
      <c r="Z214" s="92"/>
      <c r="AA214" s="12"/>
      <c r="AB214" s="12"/>
      <c r="AC214" s="12"/>
      <c r="AD214" s="12"/>
      <c r="AE214" s="12"/>
      <c r="AF214" s="12"/>
      <c r="AG214" s="85"/>
      <c r="AH214" s="46"/>
      <c r="AI214" s="46"/>
      <c r="AJ214" s="46"/>
      <c r="AK214" s="46"/>
      <c r="AL214" s="46"/>
      <c r="AM214" s="13"/>
      <c r="AN214" s="13"/>
      <c r="AO214" s="13"/>
      <c r="AP214" s="13"/>
      <c r="AQ214" s="13"/>
      <c r="AR214" s="13"/>
      <c r="AS214" s="1"/>
      <c r="AT214" s="1"/>
      <c r="AU214" s="1"/>
      <c r="AV214" s="46"/>
      <c r="AW214" s="46"/>
      <c r="AX214" s="46"/>
      <c r="AY214" s="46"/>
      <c r="AZ214" s="13"/>
      <c r="BA214" s="13"/>
      <c r="BB214" s="13"/>
      <c r="BC214" s="13"/>
      <c r="BD214" s="13"/>
      <c r="BE214" s="13"/>
      <c r="BF214" s="1"/>
      <c r="BG214" s="1"/>
      <c r="BH214" s="1"/>
      <c r="BI214" s="1"/>
      <c r="BJ214" s="1"/>
      <c r="BK214" s="1"/>
      <c r="BL214" s="13"/>
      <c r="BM214" s="1"/>
      <c r="BN214" s="1"/>
      <c r="BO214" s="1"/>
      <c r="BP214" s="51"/>
      <c r="BQ214" s="1"/>
      <c r="BR214" s="1"/>
      <c r="BS214" s="1"/>
      <c r="BT214" s="1"/>
    </row>
    <row r="215" spans="1:72" hidden="1" outlineLevel="1" x14ac:dyDescent="0.2">
      <c r="A215" s="1"/>
      <c r="B215" s="1"/>
      <c r="C215" s="3"/>
      <c r="D215" s="105"/>
      <c r="E215" s="1"/>
      <c r="F215" s="1"/>
      <c r="G215" s="1"/>
      <c r="H215" s="1"/>
      <c r="I215" s="5"/>
      <c r="J215" s="6"/>
      <c r="K215" s="7"/>
      <c r="L215" s="7"/>
      <c r="M215" s="7"/>
      <c r="N215" s="51"/>
      <c r="O215" s="13"/>
      <c r="P215" s="13"/>
      <c r="Q215" s="1"/>
      <c r="R215" s="12"/>
      <c r="S215" s="12"/>
      <c r="T215" s="6"/>
      <c r="U215" s="6"/>
      <c r="V215" s="45"/>
      <c r="W215" s="45"/>
      <c r="X215" s="45"/>
      <c r="Y215" s="9"/>
      <c r="Z215" s="92"/>
      <c r="AA215" s="12"/>
      <c r="AB215" s="12"/>
      <c r="AC215" s="12"/>
      <c r="AD215" s="12"/>
      <c r="AE215" s="12"/>
      <c r="AF215" s="12"/>
      <c r="AG215" s="85"/>
      <c r="AH215" s="46"/>
      <c r="AI215" s="46"/>
      <c r="AJ215" s="46"/>
      <c r="AK215" s="46"/>
      <c r="AL215" s="46"/>
      <c r="AM215" s="13"/>
      <c r="AN215" s="13"/>
      <c r="AO215" s="13"/>
      <c r="AP215" s="13"/>
      <c r="AQ215" s="13"/>
      <c r="AR215" s="13"/>
      <c r="AS215" s="1"/>
      <c r="AT215" s="1"/>
      <c r="AU215" s="1"/>
      <c r="AV215" s="46"/>
      <c r="AW215" s="46"/>
      <c r="AX215" s="46"/>
      <c r="AY215" s="46"/>
      <c r="AZ215" s="13"/>
      <c r="BA215" s="13"/>
      <c r="BB215" s="13"/>
      <c r="BC215" s="13"/>
      <c r="BD215" s="13"/>
      <c r="BE215" s="13"/>
      <c r="BF215" s="1"/>
      <c r="BG215" s="1"/>
      <c r="BH215" s="1"/>
      <c r="BI215" s="1"/>
      <c r="BJ215" s="1"/>
      <c r="BK215" s="1"/>
      <c r="BL215" s="13"/>
      <c r="BM215" s="1"/>
      <c r="BN215" s="1"/>
      <c r="BO215" s="1"/>
      <c r="BP215" s="51"/>
      <c r="BQ215" s="1"/>
      <c r="BR215" s="1"/>
      <c r="BS215" s="1"/>
      <c r="BT215" s="1"/>
    </row>
    <row r="216" spans="1:72" hidden="1" outlineLevel="1" x14ac:dyDescent="0.2">
      <c r="A216" s="1"/>
      <c r="B216" s="1"/>
      <c r="C216" s="3"/>
      <c r="D216" s="105"/>
      <c r="E216" s="1"/>
      <c r="F216" s="1"/>
      <c r="G216" s="1"/>
      <c r="H216" s="1"/>
      <c r="I216" s="5"/>
      <c r="J216" s="6"/>
      <c r="K216" s="7"/>
      <c r="L216" s="7"/>
      <c r="M216" s="7"/>
      <c r="N216" s="51"/>
      <c r="O216" s="13"/>
      <c r="P216" s="13"/>
      <c r="Q216" s="1"/>
      <c r="R216" s="12"/>
      <c r="S216" s="12"/>
      <c r="T216" s="6"/>
      <c r="U216" s="6"/>
      <c r="V216" s="45"/>
      <c r="W216" s="45"/>
      <c r="X216" s="45"/>
      <c r="Y216" s="9"/>
      <c r="Z216" s="92"/>
      <c r="AA216" s="12"/>
      <c r="AB216" s="12"/>
      <c r="AC216" s="12"/>
      <c r="AD216" s="12"/>
      <c r="AE216" s="12"/>
      <c r="AF216" s="12"/>
      <c r="AG216" s="85"/>
      <c r="AH216" s="46"/>
      <c r="AI216" s="46"/>
      <c r="AJ216" s="46"/>
      <c r="AK216" s="46"/>
      <c r="AL216" s="46"/>
      <c r="AM216" s="13"/>
      <c r="AN216" s="13"/>
      <c r="AO216" s="13"/>
      <c r="AP216" s="13"/>
      <c r="AQ216" s="13"/>
      <c r="AR216" s="13"/>
      <c r="AS216" s="1"/>
      <c r="AT216" s="1"/>
      <c r="AU216" s="1"/>
      <c r="AV216" s="46"/>
      <c r="AW216" s="46"/>
      <c r="AX216" s="46"/>
      <c r="AY216" s="46"/>
      <c r="AZ216" s="13"/>
      <c r="BA216" s="13"/>
      <c r="BB216" s="13"/>
      <c r="BC216" s="13"/>
      <c r="BD216" s="13"/>
      <c r="BE216" s="13"/>
      <c r="BF216" s="1"/>
      <c r="BG216" s="1"/>
      <c r="BH216" s="1"/>
      <c r="BI216" s="1"/>
      <c r="BJ216" s="1"/>
      <c r="BK216" s="1"/>
      <c r="BL216" s="13"/>
      <c r="BM216" s="1"/>
      <c r="BN216" s="1"/>
      <c r="BO216" s="1"/>
      <c r="BP216" s="51"/>
      <c r="BQ216" s="1"/>
      <c r="BR216" s="1"/>
      <c r="BS216" s="1"/>
      <c r="BT216" s="1"/>
    </row>
    <row r="217" spans="1:72" hidden="1" outlineLevel="1" x14ac:dyDescent="0.2">
      <c r="A217" s="1"/>
      <c r="B217" s="1"/>
      <c r="C217" s="3"/>
      <c r="D217" s="105"/>
      <c r="E217" s="1"/>
      <c r="F217" s="1"/>
      <c r="G217" s="1"/>
      <c r="H217" s="1"/>
      <c r="I217" s="5"/>
      <c r="J217" s="6"/>
      <c r="K217" s="7"/>
      <c r="L217" s="7"/>
      <c r="M217" s="7"/>
      <c r="N217" s="51"/>
      <c r="O217" s="13"/>
      <c r="P217" s="13"/>
      <c r="Q217" s="1"/>
      <c r="R217" s="12"/>
      <c r="S217" s="12"/>
      <c r="T217" s="6"/>
      <c r="U217" s="6"/>
      <c r="V217" s="45"/>
      <c r="W217" s="45"/>
      <c r="X217" s="45"/>
      <c r="Y217" s="9"/>
      <c r="Z217" s="92"/>
      <c r="AA217" s="12"/>
      <c r="AB217" s="12"/>
      <c r="AC217" s="12"/>
      <c r="AD217" s="12"/>
      <c r="AE217" s="12"/>
      <c r="AF217" s="12"/>
      <c r="AG217" s="85"/>
      <c r="AH217" s="46"/>
      <c r="AI217" s="46"/>
      <c r="AJ217" s="46"/>
      <c r="AK217" s="46"/>
      <c r="AL217" s="46"/>
      <c r="AM217" s="13"/>
      <c r="AN217" s="13"/>
      <c r="AO217" s="13"/>
      <c r="AP217" s="13"/>
      <c r="AQ217" s="13"/>
      <c r="AR217" s="13"/>
      <c r="AS217" s="1"/>
      <c r="AT217" s="1"/>
      <c r="AU217" s="1"/>
      <c r="AV217" s="46"/>
      <c r="AW217" s="46"/>
      <c r="AX217" s="46"/>
      <c r="AY217" s="46"/>
      <c r="AZ217" s="13"/>
      <c r="BA217" s="13"/>
      <c r="BB217" s="13"/>
      <c r="BC217" s="13"/>
      <c r="BD217" s="13"/>
      <c r="BE217" s="13"/>
      <c r="BF217" s="1"/>
      <c r="BG217" s="1"/>
      <c r="BH217" s="1"/>
      <c r="BI217" s="1"/>
      <c r="BJ217" s="1"/>
      <c r="BK217" s="1"/>
      <c r="BL217" s="13"/>
      <c r="BM217" s="1"/>
      <c r="BN217" s="1"/>
      <c r="BO217" s="1"/>
      <c r="BP217" s="51"/>
      <c r="BQ217" s="1"/>
      <c r="BR217" s="1"/>
      <c r="BS217" s="1"/>
      <c r="BT217" s="1"/>
    </row>
    <row r="218" spans="1:72" hidden="1" outlineLevel="1" x14ac:dyDescent="0.2">
      <c r="A218" s="1"/>
      <c r="B218" s="1"/>
      <c r="C218" s="3"/>
      <c r="D218" s="105"/>
      <c r="E218" s="1"/>
      <c r="F218" s="1"/>
      <c r="G218" s="1"/>
      <c r="H218" s="1"/>
      <c r="I218" s="5"/>
      <c r="J218" s="6"/>
      <c r="K218" s="7"/>
      <c r="L218" s="7"/>
      <c r="M218" s="7"/>
      <c r="N218" s="51"/>
      <c r="O218" s="13"/>
      <c r="P218" s="13"/>
      <c r="Q218" s="1"/>
      <c r="R218" s="12"/>
      <c r="S218" s="12"/>
      <c r="T218" s="6"/>
      <c r="U218" s="6"/>
      <c r="V218" s="45"/>
      <c r="W218" s="45"/>
      <c r="X218" s="45"/>
      <c r="Y218" s="9"/>
      <c r="Z218" s="92"/>
      <c r="AA218" s="12"/>
      <c r="AB218" s="12"/>
      <c r="AC218" s="12"/>
      <c r="AD218" s="12"/>
      <c r="AE218" s="12"/>
      <c r="AF218" s="12"/>
      <c r="AG218" s="85"/>
      <c r="AH218" s="46"/>
      <c r="AI218" s="46"/>
      <c r="AJ218" s="46"/>
      <c r="AK218" s="46"/>
      <c r="AL218" s="46"/>
      <c r="AM218" s="13"/>
      <c r="AN218" s="13"/>
      <c r="AO218" s="13"/>
      <c r="AP218" s="13"/>
      <c r="AQ218" s="13"/>
      <c r="AR218" s="13"/>
      <c r="AS218" s="1"/>
      <c r="AT218" s="1"/>
      <c r="AU218" s="1"/>
      <c r="AV218" s="46"/>
      <c r="AW218" s="46"/>
      <c r="AX218" s="46"/>
      <c r="AY218" s="46"/>
      <c r="AZ218" s="13"/>
      <c r="BA218" s="13"/>
      <c r="BB218" s="13"/>
      <c r="BC218" s="13"/>
      <c r="BD218" s="13"/>
      <c r="BE218" s="13"/>
      <c r="BF218" s="1"/>
      <c r="BG218" s="1"/>
      <c r="BH218" s="1"/>
      <c r="BI218" s="1"/>
      <c r="BJ218" s="1"/>
      <c r="BK218" s="1"/>
      <c r="BL218" s="13"/>
      <c r="BM218" s="1"/>
      <c r="BN218" s="1"/>
      <c r="BO218" s="1"/>
      <c r="BP218" s="51"/>
      <c r="BQ218" s="1"/>
      <c r="BR218" s="1"/>
      <c r="BS218" s="1"/>
      <c r="BT218" s="1"/>
    </row>
    <row r="219" spans="1:72" hidden="1" outlineLevel="1" x14ac:dyDescent="0.2">
      <c r="A219" s="1"/>
      <c r="B219" s="1"/>
      <c r="C219" s="3"/>
      <c r="D219" s="105"/>
      <c r="E219" s="1"/>
      <c r="F219" s="1"/>
      <c r="G219" s="1"/>
      <c r="H219" s="1"/>
      <c r="I219" s="5"/>
      <c r="J219" s="6"/>
      <c r="K219" s="7"/>
      <c r="L219" s="7"/>
      <c r="M219" s="7"/>
      <c r="N219" s="51"/>
      <c r="O219" s="13"/>
      <c r="P219" s="13"/>
      <c r="Q219" s="1"/>
      <c r="R219" s="12"/>
      <c r="S219" s="12"/>
      <c r="T219" s="6"/>
      <c r="U219" s="6"/>
      <c r="V219" s="45"/>
      <c r="W219" s="45"/>
      <c r="X219" s="45"/>
      <c r="Y219" s="9"/>
      <c r="Z219" s="92"/>
      <c r="AA219" s="12"/>
      <c r="AB219" s="12"/>
      <c r="AC219" s="12"/>
      <c r="AD219" s="12"/>
      <c r="AE219" s="12"/>
      <c r="AF219" s="12"/>
      <c r="AG219" s="85"/>
      <c r="AH219" s="46"/>
      <c r="AI219" s="46"/>
      <c r="AJ219" s="46"/>
      <c r="AK219" s="46"/>
      <c r="AL219" s="46"/>
      <c r="AM219" s="13"/>
      <c r="AN219" s="13"/>
      <c r="AO219" s="13"/>
      <c r="AP219" s="13"/>
      <c r="AQ219" s="13"/>
      <c r="AR219" s="13"/>
      <c r="AS219" s="1"/>
      <c r="AT219" s="1"/>
      <c r="AU219" s="1"/>
      <c r="AV219" s="46"/>
      <c r="AW219" s="46"/>
      <c r="AX219" s="46"/>
      <c r="AY219" s="46"/>
      <c r="AZ219" s="13"/>
      <c r="BA219" s="13"/>
      <c r="BB219" s="13"/>
      <c r="BC219" s="13"/>
      <c r="BD219" s="13"/>
      <c r="BE219" s="13"/>
      <c r="BF219" s="1"/>
      <c r="BG219" s="1"/>
      <c r="BH219" s="1"/>
      <c r="BI219" s="1"/>
      <c r="BJ219" s="1"/>
      <c r="BK219" s="1"/>
      <c r="BL219" s="13"/>
      <c r="BM219" s="1"/>
      <c r="BN219" s="1"/>
      <c r="BO219" s="1"/>
      <c r="BP219" s="51"/>
      <c r="BQ219" s="1"/>
      <c r="BR219" s="1"/>
      <c r="BS219" s="1"/>
      <c r="BT219" s="1"/>
    </row>
    <row r="220" spans="1:72" hidden="1" outlineLevel="1" x14ac:dyDescent="0.2">
      <c r="A220" s="1"/>
      <c r="B220" s="1"/>
      <c r="C220" s="3"/>
      <c r="D220" s="105"/>
      <c r="E220" s="1"/>
      <c r="F220" s="1"/>
      <c r="G220" s="1"/>
      <c r="H220" s="1"/>
      <c r="I220" s="5"/>
      <c r="J220" s="6"/>
      <c r="K220" s="7"/>
      <c r="L220" s="7"/>
      <c r="M220" s="7"/>
      <c r="N220" s="51"/>
      <c r="O220" s="13"/>
      <c r="P220" s="13"/>
      <c r="Q220" s="1"/>
      <c r="R220" s="12"/>
      <c r="S220" s="12"/>
      <c r="T220" s="6"/>
      <c r="U220" s="6"/>
      <c r="V220" s="45"/>
      <c r="W220" s="45"/>
      <c r="X220" s="45"/>
      <c r="Y220" s="9"/>
      <c r="Z220" s="92"/>
      <c r="AA220" s="12"/>
      <c r="AB220" s="12"/>
      <c r="AC220" s="12"/>
      <c r="AD220" s="12"/>
      <c r="AE220" s="12"/>
      <c r="AF220" s="12"/>
      <c r="AG220" s="85"/>
      <c r="AH220" s="46"/>
      <c r="AI220" s="46"/>
      <c r="AJ220" s="46"/>
      <c r="AK220" s="46"/>
      <c r="AL220" s="46"/>
      <c r="AM220" s="13"/>
      <c r="AN220" s="13"/>
      <c r="AO220" s="13"/>
      <c r="AP220" s="13"/>
      <c r="AQ220" s="13"/>
      <c r="AR220" s="13"/>
      <c r="AS220" s="1"/>
      <c r="AT220" s="1"/>
      <c r="AU220" s="1"/>
      <c r="AV220" s="46"/>
      <c r="AW220" s="46"/>
      <c r="AX220" s="46"/>
      <c r="AY220" s="46"/>
      <c r="AZ220" s="13"/>
      <c r="BA220" s="13"/>
      <c r="BB220" s="13"/>
      <c r="BC220" s="13"/>
      <c r="BD220" s="13"/>
      <c r="BE220" s="13"/>
      <c r="BF220" s="1"/>
      <c r="BG220" s="1"/>
      <c r="BH220" s="1"/>
      <c r="BI220" s="1"/>
      <c r="BJ220" s="1"/>
      <c r="BK220" s="1"/>
      <c r="BL220" s="13"/>
      <c r="BM220" s="1"/>
      <c r="BN220" s="1"/>
      <c r="BO220" s="1"/>
      <c r="BP220" s="51"/>
      <c r="BQ220" s="1"/>
      <c r="BR220" s="1"/>
      <c r="BS220" s="1"/>
      <c r="BT220" s="1"/>
    </row>
    <row r="221" spans="1:72" hidden="1" outlineLevel="1" x14ac:dyDescent="0.2">
      <c r="A221" s="1"/>
      <c r="B221" s="1"/>
      <c r="C221" s="3"/>
      <c r="D221" s="105"/>
      <c r="E221" s="1"/>
      <c r="F221" s="1"/>
      <c r="G221" s="1"/>
      <c r="H221" s="1"/>
      <c r="I221" s="5"/>
      <c r="J221" s="6"/>
      <c r="K221" s="7"/>
      <c r="L221" s="7"/>
      <c r="M221" s="7"/>
      <c r="N221" s="51"/>
      <c r="O221" s="13"/>
      <c r="P221" s="13"/>
      <c r="Q221" s="1"/>
      <c r="R221" s="12"/>
      <c r="S221" s="12"/>
      <c r="T221" s="6"/>
      <c r="U221" s="6"/>
      <c r="V221" s="45"/>
      <c r="W221" s="45"/>
      <c r="X221" s="45"/>
      <c r="Y221" s="9"/>
      <c r="Z221" s="92"/>
      <c r="AA221" s="12"/>
      <c r="AB221" s="12"/>
      <c r="AC221" s="12"/>
      <c r="AD221" s="12"/>
      <c r="AE221" s="12"/>
      <c r="AF221" s="12"/>
      <c r="AG221" s="85"/>
      <c r="AH221" s="46"/>
      <c r="AI221" s="46"/>
      <c r="AJ221" s="46"/>
      <c r="AK221" s="46"/>
      <c r="AL221" s="46"/>
      <c r="AM221" s="13"/>
      <c r="AN221" s="13"/>
      <c r="AO221" s="13"/>
      <c r="AP221" s="13"/>
      <c r="AQ221" s="13"/>
      <c r="AR221" s="13"/>
      <c r="AS221" s="1"/>
      <c r="AT221" s="1"/>
      <c r="AU221" s="1"/>
      <c r="AV221" s="46"/>
      <c r="AW221" s="46"/>
      <c r="AX221" s="46"/>
      <c r="AY221" s="46"/>
      <c r="AZ221" s="13"/>
      <c r="BA221" s="13"/>
      <c r="BB221" s="13"/>
      <c r="BC221" s="13"/>
      <c r="BD221" s="13"/>
      <c r="BE221" s="13"/>
      <c r="BF221" s="1"/>
      <c r="BG221" s="1"/>
      <c r="BH221" s="1"/>
      <c r="BI221" s="1"/>
      <c r="BJ221" s="1"/>
      <c r="BK221" s="1"/>
      <c r="BL221" s="13"/>
      <c r="BM221" s="1"/>
      <c r="BN221" s="1"/>
      <c r="BO221" s="1"/>
      <c r="BP221" s="51"/>
      <c r="BQ221" s="1"/>
      <c r="BR221" s="1"/>
      <c r="BS221" s="1"/>
      <c r="BT221" s="1"/>
    </row>
    <row r="222" spans="1:72" hidden="1" outlineLevel="1" x14ac:dyDescent="0.2">
      <c r="A222" s="1"/>
      <c r="B222" s="1"/>
      <c r="C222" s="3"/>
      <c r="D222" s="105"/>
      <c r="E222" s="1"/>
      <c r="F222" s="1"/>
      <c r="G222" s="1"/>
      <c r="H222" s="1"/>
      <c r="I222" s="5"/>
      <c r="J222" s="6"/>
      <c r="K222" s="7"/>
      <c r="L222" s="7"/>
      <c r="M222" s="7"/>
      <c r="N222" s="51"/>
      <c r="O222" s="13"/>
      <c r="P222" s="13"/>
      <c r="Q222" s="1"/>
      <c r="R222" s="12"/>
      <c r="S222" s="12"/>
      <c r="T222" s="6"/>
      <c r="U222" s="6"/>
      <c r="V222" s="45"/>
      <c r="W222" s="45"/>
      <c r="X222" s="45"/>
      <c r="Y222" s="9"/>
      <c r="Z222" s="92"/>
      <c r="AA222" s="12"/>
      <c r="AB222" s="12"/>
      <c r="AC222" s="12"/>
      <c r="AD222" s="12"/>
      <c r="AE222" s="12"/>
      <c r="AF222" s="12"/>
      <c r="AG222" s="85"/>
      <c r="AH222" s="46"/>
      <c r="AI222" s="46"/>
      <c r="AJ222" s="46"/>
      <c r="AK222" s="46"/>
      <c r="AL222" s="46"/>
      <c r="AM222" s="13"/>
      <c r="AN222" s="13"/>
      <c r="AO222" s="13"/>
      <c r="AP222" s="13"/>
      <c r="AQ222" s="13"/>
      <c r="AR222" s="13"/>
      <c r="AS222" s="1"/>
      <c r="AT222" s="1"/>
      <c r="AU222" s="1"/>
      <c r="AV222" s="46"/>
      <c r="AW222" s="46"/>
      <c r="AX222" s="46"/>
      <c r="AY222" s="46"/>
      <c r="AZ222" s="13"/>
      <c r="BA222" s="13"/>
      <c r="BB222" s="13"/>
      <c r="BC222" s="13"/>
      <c r="BD222" s="13"/>
      <c r="BE222" s="13"/>
      <c r="BF222" s="1"/>
      <c r="BG222" s="1"/>
      <c r="BH222" s="1"/>
      <c r="BI222" s="1"/>
      <c r="BJ222" s="1"/>
      <c r="BK222" s="1"/>
      <c r="BL222" s="13"/>
      <c r="BM222" s="1"/>
      <c r="BN222" s="1"/>
      <c r="BO222" s="1"/>
      <c r="BP222" s="51"/>
      <c r="BQ222" s="1"/>
      <c r="BR222" s="1"/>
      <c r="BS222" s="1"/>
      <c r="BT222" s="1"/>
    </row>
    <row r="223" spans="1:72" hidden="1" outlineLevel="1" x14ac:dyDescent="0.2">
      <c r="A223" s="1"/>
      <c r="B223" s="1"/>
      <c r="C223" s="3"/>
      <c r="D223" s="105"/>
      <c r="E223" s="1"/>
      <c r="F223" s="1"/>
      <c r="G223" s="1"/>
      <c r="H223" s="1"/>
      <c r="I223" s="5"/>
      <c r="J223" s="6"/>
      <c r="K223" s="7"/>
      <c r="L223" s="7"/>
      <c r="M223" s="7"/>
      <c r="N223" s="51"/>
      <c r="O223" s="13"/>
      <c r="P223" s="13"/>
      <c r="Q223" s="1"/>
      <c r="R223" s="12"/>
      <c r="S223" s="12"/>
      <c r="T223" s="6"/>
      <c r="U223" s="6"/>
      <c r="V223" s="45"/>
      <c r="W223" s="45"/>
      <c r="X223" s="45"/>
      <c r="Y223" s="9"/>
      <c r="Z223" s="92"/>
      <c r="AA223" s="12"/>
      <c r="AB223" s="12"/>
      <c r="AC223" s="12"/>
      <c r="AD223" s="12"/>
      <c r="AE223" s="12"/>
      <c r="AF223" s="12"/>
      <c r="AG223" s="85"/>
      <c r="AH223" s="46"/>
      <c r="AI223" s="46"/>
      <c r="AJ223" s="46"/>
      <c r="AK223" s="46"/>
      <c r="AL223" s="46"/>
      <c r="AM223" s="13"/>
      <c r="AN223" s="13"/>
      <c r="AO223" s="13"/>
      <c r="AP223" s="13"/>
      <c r="AQ223" s="13"/>
      <c r="AR223" s="13"/>
      <c r="AS223" s="1"/>
      <c r="AT223" s="1"/>
      <c r="AU223" s="1"/>
      <c r="AV223" s="46"/>
      <c r="AW223" s="46"/>
      <c r="AX223" s="46"/>
      <c r="AY223" s="46"/>
      <c r="AZ223" s="13"/>
      <c r="BA223" s="13"/>
      <c r="BB223" s="13"/>
      <c r="BC223" s="13"/>
      <c r="BD223" s="13"/>
      <c r="BE223" s="13"/>
      <c r="BF223" s="1"/>
      <c r="BG223" s="1"/>
      <c r="BH223" s="1"/>
      <c r="BI223" s="1"/>
      <c r="BJ223" s="1"/>
      <c r="BK223" s="1"/>
      <c r="BL223" s="13"/>
      <c r="BM223" s="1"/>
      <c r="BN223" s="1"/>
      <c r="BO223" s="1"/>
      <c r="BP223" s="51"/>
      <c r="BQ223" s="1"/>
      <c r="BR223" s="1"/>
      <c r="BS223" s="1"/>
      <c r="BT223" s="1"/>
    </row>
    <row r="224" spans="1:72" hidden="1" outlineLevel="1" x14ac:dyDescent="0.2">
      <c r="A224" s="1"/>
      <c r="B224" s="1"/>
      <c r="C224" s="3"/>
      <c r="D224" s="105"/>
      <c r="E224" s="1"/>
      <c r="F224" s="1"/>
      <c r="G224" s="1"/>
      <c r="H224" s="1"/>
      <c r="I224" s="5"/>
      <c r="J224" s="6"/>
      <c r="K224" s="7"/>
      <c r="L224" s="7"/>
      <c r="M224" s="7"/>
      <c r="N224" s="51"/>
      <c r="O224" s="13"/>
      <c r="P224" s="13"/>
      <c r="Q224" s="1"/>
      <c r="R224" s="12"/>
      <c r="S224" s="12"/>
      <c r="T224" s="6"/>
      <c r="U224" s="6"/>
      <c r="V224" s="45"/>
      <c r="W224" s="45"/>
      <c r="X224" s="45"/>
      <c r="Y224" s="9"/>
      <c r="Z224" s="92"/>
      <c r="AA224" s="12"/>
      <c r="AB224" s="12"/>
      <c r="AC224" s="12"/>
      <c r="AD224" s="12"/>
      <c r="AE224" s="12"/>
      <c r="AF224" s="12"/>
      <c r="AG224" s="85"/>
      <c r="AH224" s="46"/>
      <c r="AI224" s="46"/>
      <c r="AJ224" s="46"/>
      <c r="AK224" s="46"/>
      <c r="AL224" s="46"/>
      <c r="AM224" s="13"/>
      <c r="AN224" s="13"/>
      <c r="AO224" s="13"/>
      <c r="AP224" s="13"/>
      <c r="AQ224" s="13"/>
      <c r="AR224" s="13"/>
      <c r="AS224" s="1"/>
      <c r="AT224" s="1"/>
      <c r="AU224" s="1"/>
      <c r="AV224" s="46"/>
      <c r="AW224" s="46"/>
      <c r="AX224" s="46"/>
      <c r="AY224" s="46"/>
      <c r="AZ224" s="13"/>
      <c r="BA224" s="13"/>
      <c r="BB224" s="13"/>
      <c r="BC224" s="13"/>
      <c r="BD224" s="13"/>
      <c r="BE224" s="13"/>
      <c r="BF224" s="1"/>
      <c r="BG224" s="1"/>
      <c r="BH224" s="1"/>
      <c r="BI224" s="1"/>
      <c r="BJ224" s="1"/>
      <c r="BK224" s="1"/>
      <c r="BL224" s="13"/>
      <c r="BM224" s="1"/>
      <c r="BN224" s="1"/>
      <c r="BO224" s="1"/>
      <c r="BP224" s="51"/>
      <c r="BQ224" s="1"/>
      <c r="BR224" s="1"/>
      <c r="BS224" s="1"/>
      <c r="BT224" s="1"/>
    </row>
    <row r="225" spans="1:72" hidden="1" outlineLevel="1" x14ac:dyDescent="0.2">
      <c r="A225" s="1"/>
      <c r="B225" s="1"/>
      <c r="C225" s="3"/>
      <c r="D225" s="105"/>
      <c r="E225" s="1"/>
      <c r="F225" s="1"/>
      <c r="G225" s="1"/>
      <c r="H225" s="1"/>
      <c r="I225" s="5"/>
      <c r="J225" s="6"/>
      <c r="K225" s="7"/>
      <c r="L225" s="7"/>
      <c r="M225" s="7"/>
      <c r="N225" s="51"/>
      <c r="O225" s="13"/>
      <c r="P225" s="13"/>
      <c r="Q225" s="1"/>
      <c r="R225" s="12"/>
      <c r="S225" s="12"/>
      <c r="T225" s="6"/>
      <c r="U225" s="6"/>
      <c r="V225" s="45"/>
      <c r="W225" s="45"/>
      <c r="X225" s="45"/>
      <c r="Y225" s="9"/>
      <c r="Z225" s="92"/>
      <c r="AA225" s="12"/>
      <c r="AB225" s="12"/>
      <c r="AC225" s="12"/>
      <c r="AD225" s="12"/>
      <c r="AE225" s="12"/>
      <c r="AF225" s="12"/>
      <c r="AG225" s="85"/>
      <c r="AH225" s="46"/>
      <c r="AI225" s="46"/>
      <c r="AJ225" s="46"/>
      <c r="AK225" s="46"/>
      <c r="AL225" s="46"/>
      <c r="AM225" s="13"/>
      <c r="AN225" s="13"/>
      <c r="AO225" s="13"/>
      <c r="AP225" s="13"/>
      <c r="AQ225" s="13"/>
      <c r="AR225" s="13"/>
      <c r="AS225" s="1"/>
      <c r="AT225" s="1"/>
      <c r="AU225" s="1"/>
      <c r="AV225" s="46"/>
      <c r="AW225" s="46"/>
      <c r="AX225" s="46"/>
      <c r="AY225" s="46"/>
      <c r="AZ225" s="13"/>
      <c r="BA225" s="13"/>
      <c r="BB225" s="13"/>
      <c r="BC225" s="13"/>
      <c r="BD225" s="13"/>
      <c r="BE225" s="13"/>
      <c r="BF225" s="1"/>
      <c r="BG225" s="1"/>
      <c r="BH225" s="1"/>
      <c r="BI225" s="1"/>
      <c r="BJ225" s="1"/>
      <c r="BK225" s="1"/>
      <c r="BL225" s="13"/>
      <c r="BM225" s="1"/>
      <c r="BN225" s="1"/>
      <c r="BO225" s="1"/>
      <c r="BP225" s="51"/>
      <c r="BQ225" s="1"/>
      <c r="BR225" s="1"/>
      <c r="BS225" s="1"/>
      <c r="BT225" s="1"/>
    </row>
    <row r="226" spans="1:72" hidden="1" outlineLevel="1" x14ac:dyDescent="0.2">
      <c r="A226" s="1"/>
      <c r="B226" s="1"/>
      <c r="C226" s="3"/>
      <c r="D226" s="105"/>
      <c r="E226" s="1"/>
      <c r="F226" s="1"/>
      <c r="G226" s="1"/>
      <c r="H226" s="1"/>
      <c r="I226" s="5"/>
      <c r="J226" s="6"/>
      <c r="K226" s="7"/>
      <c r="L226" s="7"/>
      <c r="M226" s="7"/>
      <c r="N226" s="51"/>
      <c r="O226" s="13"/>
      <c r="P226" s="13"/>
      <c r="Q226" s="1"/>
      <c r="R226" s="12"/>
      <c r="S226" s="12"/>
      <c r="T226" s="6"/>
      <c r="U226" s="6"/>
      <c r="V226" s="45"/>
      <c r="W226" s="45"/>
      <c r="X226" s="45"/>
      <c r="Y226" s="9"/>
      <c r="Z226" s="92"/>
      <c r="AA226" s="12"/>
      <c r="AB226" s="12"/>
      <c r="AC226" s="12"/>
      <c r="AD226" s="12"/>
      <c r="AE226" s="12"/>
      <c r="AF226" s="12"/>
      <c r="AG226" s="85"/>
      <c r="AH226" s="46"/>
      <c r="AI226" s="46"/>
      <c r="AJ226" s="46"/>
      <c r="AK226" s="46"/>
      <c r="AL226" s="46"/>
      <c r="AM226" s="13"/>
      <c r="AN226" s="13"/>
      <c r="AO226" s="13"/>
      <c r="AP226" s="13"/>
      <c r="AQ226" s="13"/>
      <c r="AR226" s="13"/>
      <c r="AS226" s="1"/>
      <c r="AT226" s="1"/>
      <c r="AU226" s="1"/>
      <c r="AV226" s="46"/>
      <c r="AW226" s="46"/>
      <c r="AX226" s="46"/>
      <c r="AY226" s="46"/>
      <c r="AZ226" s="13"/>
      <c r="BA226" s="13"/>
      <c r="BB226" s="13"/>
      <c r="BC226" s="13"/>
      <c r="BD226" s="13"/>
      <c r="BE226" s="13"/>
      <c r="BF226" s="1"/>
      <c r="BG226" s="1"/>
      <c r="BH226" s="1"/>
      <c r="BI226" s="1"/>
      <c r="BJ226" s="1"/>
      <c r="BK226" s="1"/>
      <c r="BL226" s="13"/>
      <c r="BM226" s="1"/>
      <c r="BN226" s="1"/>
      <c r="BO226" s="1"/>
      <c r="BP226" s="51"/>
      <c r="BQ226" s="1"/>
      <c r="BR226" s="1"/>
      <c r="BS226" s="1"/>
      <c r="BT226" s="1"/>
    </row>
    <row r="227" spans="1:72" hidden="1" outlineLevel="1" x14ac:dyDescent="0.2">
      <c r="A227" s="1"/>
      <c r="B227" s="1"/>
      <c r="C227" s="3"/>
      <c r="D227" s="105"/>
      <c r="E227" s="1"/>
      <c r="F227" s="1"/>
      <c r="G227" s="1"/>
      <c r="H227" s="1"/>
      <c r="I227" s="5"/>
      <c r="J227" s="6"/>
      <c r="K227" s="7"/>
      <c r="L227" s="7"/>
      <c r="M227" s="7"/>
      <c r="N227" s="51"/>
      <c r="O227" s="13"/>
      <c r="P227" s="13"/>
      <c r="Q227" s="1"/>
      <c r="R227" s="12"/>
      <c r="S227" s="12"/>
      <c r="T227" s="6"/>
      <c r="U227" s="6"/>
      <c r="V227" s="45"/>
      <c r="W227" s="45"/>
      <c r="X227" s="45"/>
      <c r="Y227" s="9"/>
      <c r="Z227" s="92"/>
      <c r="AA227" s="12"/>
      <c r="AB227" s="12"/>
      <c r="AC227" s="12"/>
      <c r="AD227" s="12"/>
      <c r="AE227" s="12"/>
      <c r="AF227" s="12"/>
      <c r="AG227" s="85"/>
      <c r="AH227" s="46"/>
      <c r="AI227" s="46"/>
      <c r="AJ227" s="46"/>
      <c r="AK227" s="46"/>
      <c r="AL227" s="46"/>
      <c r="AM227" s="13"/>
      <c r="AN227" s="13"/>
      <c r="AO227" s="13"/>
      <c r="AP227" s="13"/>
      <c r="AQ227" s="13"/>
      <c r="AR227" s="13"/>
      <c r="AS227" s="1"/>
      <c r="AT227" s="1"/>
      <c r="AU227" s="1"/>
      <c r="AV227" s="46"/>
      <c r="AW227" s="46"/>
      <c r="AX227" s="46"/>
      <c r="AY227" s="46"/>
      <c r="AZ227" s="13"/>
      <c r="BA227" s="13"/>
      <c r="BB227" s="13"/>
      <c r="BC227" s="13"/>
      <c r="BD227" s="13"/>
      <c r="BE227" s="13"/>
      <c r="BF227" s="1"/>
      <c r="BG227" s="1"/>
      <c r="BH227" s="1"/>
      <c r="BI227" s="1"/>
      <c r="BJ227" s="1"/>
      <c r="BK227" s="1"/>
      <c r="BL227" s="13"/>
      <c r="BM227" s="1"/>
      <c r="BN227" s="1"/>
      <c r="BO227" s="1"/>
      <c r="BP227" s="51"/>
      <c r="BQ227" s="1"/>
      <c r="BR227" s="1"/>
      <c r="BS227" s="1"/>
      <c r="BT227" s="1"/>
    </row>
    <row r="228" spans="1:72" hidden="1" outlineLevel="1" x14ac:dyDescent="0.2">
      <c r="A228" s="1"/>
      <c r="B228" s="1"/>
      <c r="C228" s="3"/>
      <c r="D228" s="105"/>
      <c r="E228" s="1"/>
      <c r="F228" s="1"/>
      <c r="G228" s="1"/>
      <c r="H228" s="1"/>
      <c r="I228" s="5"/>
      <c r="J228" s="6"/>
      <c r="K228" s="7"/>
      <c r="L228" s="7"/>
      <c r="M228" s="7"/>
      <c r="N228" s="51"/>
      <c r="O228" s="13"/>
      <c r="P228" s="13"/>
      <c r="Q228" s="1"/>
      <c r="R228" s="12"/>
      <c r="S228" s="12"/>
      <c r="T228" s="6"/>
      <c r="U228" s="6"/>
      <c r="V228" s="45"/>
      <c r="W228" s="45"/>
      <c r="X228" s="45"/>
      <c r="Y228" s="9"/>
      <c r="Z228" s="92"/>
      <c r="AA228" s="12"/>
      <c r="AB228" s="12"/>
      <c r="AC228" s="12"/>
      <c r="AD228" s="12"/>
      <c r="AE228" s="12"/>
      <c r="AF228" s="12"/>
      <c r="AG228" s="85"/>
      <c r="AH228" s="46"/>
      <c r="AI228" s="46"/>
      <c r="AJ228" s="46"/>
      <c r="AK228" s="46"/>
      <c r="AL228" s="46"/>
      <c r="AM228" s="13"/>
      <c r="AN228" s="13"/>
      <c r="AO228" s="13"/>
      <c r="AP228" s="13"/>
      <c r="AQ228" s="13"/>
      <c r="AR228" s="13"/>
      <c r="AS228" s="1"/>
      <c r="AT228" s="1"/>
      <c r="AU228" s="1"/>
      <c r="AV228" s="46"/>
      <c r="AW228" s="46"/>
      <c r="AX228" s="46"/>
      <c r="AY228" s="46"/>
      <c r="AZ228" s="13"/>
      <c r="BA228" s="13"/>
      <c r="BB228" s="13"/>
      <c r="BC228" s="13"/>
      <c r="BD228" s="13"/>
      <c r="BE228" s="13"/>
      <c r="BF228" s="1"/>
      <c r="BG228" s="1"/>
      <c r="BH228" s="1"/>
      <c r="BI228" s="1"/>
      <c r="BJ228" s="1"/>
      <c r="BK228" s="1"/>
      <c r="BL228" s="13"/>
      <c r="BM228" s="1"/>
      <c r="BN228" s="1"/>
      <c r="BO228" s="1"/>
      <c r="BP228" s="51"/>
      <c r="BQ228" s="1"/>
      <c r="BR228" s="1"/>
      <c r="BS228" s="1"/>
      <c r="BT228" s="1"/>
    </row>
    <row r="229" spans="1:72" hidden="1" outlineLevel="1" x14ac:dyDescent="0.2">
      <c r="A229" s="1"/>
      <c r="B229" s="1"/>
      <c r="C229" s="3"/>
      <c r="D229" s="105"/>
      <c r="E229" s="1"/>
      <c r="F229" s="1"/>
      <c r="G229" s="1"/>
      <c r="H229" s="1"/>
      <c r="I229" s="5"/>
      <c r="J229" s="6"/>
      <c r="K229" s="7"/>
      <c r="L229" s="7"/>
      <c r="M229" s="7"/>
      <c r="N229" s="51"/>
      <c r="O229" s="13"/>
      <c r="P229" s="13"/>
      <c r="Q229" s="1"/>
      <c r="R229" s="12"/>
      <c r="S229" s="12"/>
      <c r="T229" s="6"/>
      <c r="U229" s="6"/>
      <c r="V229" s="45"/>
      <c r="W229" s="45"/>
      <c r="X229" s="45"/>
      <c r="Y229" s="9"/>
      <c r="Z229" s="92"/>
      <c r="AA229" s="12"/>
      <c r="AB229" s="12"/>
      <c r="AC229" s="12"/>
      <c r="AD229" s="12"/>
      <c r="AE229" s="12"/>
      <c r="AF229" s="12"/>
      <c r="AG229" s="85"/>
      <c r="AH229" s="46"/>
      <c r="AI229" s="46"/>
      <c r="AJ229" s="46"/>
      <c r="AK229" s="46"/>
      <c r="AL229" s="46"/>
      <c r="AM229" s="13"/>
      <c r="AN229" s="13"/>
      <c r="AO229" s="13"/>
      <c r="AP229" s="13"/>
      <c r="AQ229" s="13"/>
      <c r="AR229" s="13"/>
      <c r="AS229" s="1"/>
      <c r="AT229" s="1"/>
      <c r="AU229" s="1"/>
      <c r="AV229" s="46"/>
      <c r="AW229" s="46"/>
      <c r="AX229" s="46"/>
      <c r="AY229" s="46"/>
      <c r="AZ229" s="13"/>
      <c r="BA229" s="13"/>
      <c r="BB229" s="13"/>
      <c r="BC229" s="13"/>
      <c r="BD229" s="13"/>
      <c r="BE229" s="13"/>
      <c r="BF229" s="1"/>
      <c r="BG229" s="1"/>
      <c r="BH229" s="1"/>
      <c r="BI229" s="1"/>
      <c r="BJ229" s="1"/>
      <c r="BK229" s="1"/>
      <c r="BL229" s="13"/>
      <c r="BM229" s="1"/>
      <c r="BN229" s="1"/>
      <c r="BO229" s="1"/>
      <c r="BP229" s="51"/>
      <c r="BQ229" s="1"/>
      <c r="BR229" s="1"/>
      <c r="BS229" s="1"/>
      <c r="BT229" s="1"/>
    </row>
    <row r="230" spans="1:72" hidden="1" outlineLevel="1" x14ac:dyDescent="0.2">
      <c r="A230" s="1"/>
      <c r="B230" s="1"/>
      <c r="C230" s="3"/>
      <c r="D230" s="105"/>
      <c r="E230" s="1"/>
      <c r="F230" s="1"/>
      <c r="G230" s="1"/>
      <c r="H230" s="1"/>
      <c r="I230" s="5"/>
      <c r="J230" s="6"/>
      <c r="K230" s="7"/>
      <c r="L230" s="7"/>
      <c r="M230" s="7"/>
      <c r="N230" s="51"/>
      <c r="O230" s="13"/>
      <c r="P230" s="13"/>
      <c r="Q230" s="1"/>
      <c r="R230" s="12"/>
      <c r="S230" s="12"/>
      <c r="T230" s="6"/>
      <c r="U230" s="6"/>
      <c r="V230" s="45"/>
      <c r="W230" s="45"/>
      <c r="X230" s="45"/>
      <c r="Y230" s="9"/>
      <c r="Z230" s="92"/>
      <c r="AA230" s="12"/>
      <c r="AB230" s="12"/>
      <c r="AC230" s="12"/>
      <c r="AD230" s="12"/>
      <c r="AE230" s="12"/>
      <c r="AF230" s="12"/>
      <c r="AG230" s="85"/>
      <c r="AH230" s="46"/>
      <c r="AI230" s="46"/>
      <c r="AJ230" s="46"/>
      <c r="AK230" s="46"/>
      <c r="AL230" s="46"/>
      <c r="AM230" s="13"/>
      <c r="AN230" s="13"/>
      <c r="AO230" s="13"/>
      <c r="AP230" s="13"/>
      <c r="AQ230" s="13"/>
      <c r="AR230" s="13"/>
      <c r="AS230" s="1"/>
      <c r="AT230" s="1"/>
      <c r="AU230" s="1"/>
      <c r="AV230" s="46"/>
      <c r="AW230" s="46"/>
      <c r="AX230" s="46"/>
      <c r="AY230" s="46"/>
      <c r="AZ230" s="13"/>
      <c r="BA230" s="13"/>
      <c r="BB230" s="13"/>
      <c r="BC230" s="13"/>
      <c r="BD230" s="13"/>
      <c r="BE230" s="13"/>
      <c r="BF230" s="1"/>
      <c r="BG230" s="1"/>
      <c r="BH230" s="1"/>
      <c r="BI230" s="1"/>
      <c r="BJ230" s="1"/>
      <c r="BK230" s="1"/>
      <c r="BL230" s="13"/>
      <c r="BM230" s="1"/>
      <c r="BN230" s="1"/>
      <c r="BO230" s="1"/>
      <c r="BP230" s="51"/>
      <c r="BQ230" s="1"/>
      <c r="BR230" s="1"/>
      <c r="BS230" s="1"/>
      <c r="BT230" s="1"/>
    </row>
    <row r="231" spans="1:72" hidden="1" outlineLevel="1" x14ac:dyDescent="0.2">
      <c r="A231" s="1"/>
      <c r="B231" s="1"/>
      <c r="C231" s="3"/>
      <c r="D231" s="105"/>
      <c r="E231" s="1"/>
      <c r="F231" s="1"/>
      <c r="G231" s="1"/>
      <c r="H231" s="1"/>
      <c r="I231" s="5"/>
      <c r="J231" s="6"/>
      <c r="K231" s="7"/>
      <c r="L231" s="7"/>
      <c r="M231" s="7"/>
      <c r="N231" s="51"/>
      <c r="O231" s="13"/>
      <c r="P231" s="13"/>
      <c r="Q231" s="1"/>
      <c r="R231" s="12"/>
      <c r="S231" s="12"/>
      <c r="T231" s="6"/>
      <c r="U231" s="6"/>
      <c r="V231" s="45"/>
      <c r="W231" s="45"/>
      <c r="X231" s="45"/>
      <c r="Y231" s="9"/>
      <c r="Z231" s="92"/>
      <c r="AA231" s="12"/>
      <c r="AB231" s="12"/>
      <c r="AC231" s="12"/>
      <c r="AD231" s="12"/>
      <c r="AE231" s="12"/>
      <c r="AF231" s="12"/>
      <c r="AG231" s="85"/>
      <c r="AH231" s="46"/>
      <c r="AI231" s="46"/>
      <c r="AJ231" s="46"/>
      <c r="AK231" s="46"/>
      <c r="AL231" s="46"/>
      <c r="AM231" s="13"/>
      <c r="AN231" s="13"/>
      <c r="AO231" s="13"/>
      <c r="AP231" s="13"/>
      <c r="AQ231" s="13"/>
      <c r="AR231" s="13"/>
      <c r="AS231" s="1"/>
      <c r="AT231" s="1"/>
      <c r="AU231" s="1"/>
      <c r="AV231" s="46"/>
      <c r="AW231" s="46"/>
      <c r="AX231" s="46"/>
      <c r="AY231" s="46"/>
      <c r="AZ231" s="13"/>
      <c r="BA231" s="13"/>
      <c r="BB231" s="13"/>
      <c r="BC231" s="13"/>
      <c r="BD231" s="13"/>
      <c r="BE231" s="13"/>
      <c r="BF231" s="1"/>
      <c r="BG231" s="1"/>
      <c r="BH231" s="1"/>
      <c r="BI231" s="1"/>
      <c r="BJ231" s="1"/>
      <c r="BK231" s="1"/>
      <c r="BL231" s="13"/>
      <c r="BM231" s="1"/>
      <c r="BN231" s="1"/>
      <c r="BO231" s="1"/>
      <c r="BP231" s="51"/>
      <c r="BQ231" s="1"/>
      <c r="BR231" s="1"/>
      <c r="BS231" s="1"/>
      <c r="BT231" s="1"/>
    </row>
    <row r="232" spans="1:72" hidden="1" outlineLevel="1" x14ac:dyDescent="0.2">
      <c r="A232" s="1"/>
      <c r="B232" s="2"/>
      <c r="C232" s="3"/>
      <c r="D232" s="105"/>
      <c r="E232" s="1"/>
      <c r="F232" s="1"/>
      <c r="G232" s="1"/>
      <c r="H232" s="1"/>
      <c r="I232" s="5"/>
      <c r="J232" s="6"/>
      <c r="K232" s="7"/>
      <c r="L232" s="7"/>
      <c r="M232" s="7"/>
      <c r="N232" s="51"/>
      <c r="O232" s="13"/>
      <c r="P232" s="13"/>
      <c r="Q232" s="1"/>
      <c r="R232" s="12"/>
      <c r="S232" s="12"/>
      <c r="T232" s="6"/>
      <c r="U232" s="6"/>
      <c r="V232" s="45"/>
      <c r="W232" s="45"/>
      <c r="X232" s="45"/>
      <c r="Y232" s="9"/>
      <c r="Z232" s="92"/>
      <c r="AA232" s="12"/>
      <c r="AB232" s="12"/>
      <c r="AC232" s="12"/>
      <c r="AD232" s="12"/>
      <c r="AE232" s="12"/>
      <c r="AF232" s="12"/>
      <c r="AG232" s="85"/>
      <c r="AH232" s="46"/>
      <c r="AI232" s="46"/>
      <c r="AJ232" s="46"/>
      <c r="AK232" s="46"/>
      <c r="AL232" s="46"/>
      <c r="AM232" s="13"/>
      <c r="AN232" s="13"/>
      <c r="AO232" s="13"/>
      <c r="AP232" s="13"/>
      <c r="AQ232" s="13"/>
      <c r="AR232" s="13"/>
      <c r="AS232" s="1"/>
      <c r="AT232" s="1"/>
      <c r="AU232" s="1"/>
      <c r="AV232" s="46"/>
      <c r="AW232" s="46"/>
      <c r="AX232" s="46"/>
      <c r="AY232" s="46"/>
      <c r="AZ232" s="13"/>
      <c r="BA232" s="13"/>
      <c r="BB232" s="13"/>
      <c r="BC232" s="13"/>
      <c r="BD232" s="13"/>
      <c r="BE232" s="13"/>
      <c r="BF232" s="1"/>
      <c r="BG232" s="1"/>
      <c r="BH232" s="1"/>
      <c r="BI232" s="1"/>
      <c r="BJ232" s="1"/>
      <c r="BK232" s="1"/>
      <c r="BL232" s="13"/>
      <c r="BM232" s="1"/>
      <c r="BN232" s="1"/>
      <c r="BO232" s="1"/>
      <c r="BP232" s="51"/>
      <c r="BQ232" s="1"/>
      <c r="BR232" s="1"/>
      <c r="BS232" s="1"/>
      <c r="BT232" s="1"/>
    </row>
    <row r="233" spans="1:72" hidden="1" outlineLevel="1" x14ac:dyDescent="0.2">
      <c r="A233" s="1"/>
      <c r="B233" s="2"/>
      <c r="C233" s="3"/>
      <c r="D233" s="105"/>
      <c r="E233" s="1"/>
      <c r="F233" s="1"/>
      <c r="G233" s="1"/>
      <c r="H233" s="1"/>
      <c r="I233" s="5"/>
      <c r="J233" s="6"/>
      <c r="K233" s="7"/>
      <c r="L233" s="7"/>
      <c r="M233" s="7"/>
      <c r="N233" s="51"/>
      <c r="O233" s="13"/>
      <c r="P233" s="13"/>
      <c r="Q233" s="1"/>
      <c r="R233" s="12"/>
      <c r="S233" s="12"/>
      <c r="T233" s="6"/>
      <c r="U233" s="6"/>
      <c r="V233" s="45"/>
      <c r="W233" s="45"/>
      <c r="X233" s="45"/>
      <c r="Y233" s="9"/>
      <c r="Z233" s="92"/>
      <c r="AA233" s="12"/>
      <c r="AB233" s="12"/>
      <c r="AC233" s="12"/>
      <c r="AD233" s="12"/>
      <c r="AE233" s="12"/>
      <c r="AF233" s="12"/>
      <c r="AG233" s="85"/>
      <c r="AH233" s="46"/>
      <c r="AI233" s="46"/>
      <c r="AJ233" s="46"/>
      <c r="AK233" s="46"/>
      <c r="AL233" s="46"/>
      <c r="AM233" s="13"/>
      <c r="AN233" s="13"/>
      <c r="AO233" s="13"/>
      <c r="AP233" s="13"/>
      <c r="AQ233" s="13"/>
      <c r="AR233" s="13"/>
      <c r="AS233" s="1"/>
      <c r="AT233" s="1"/>
      <c r="AU233" s="1"/>
      <c r="AV233" s="46"/>
      <c r="AW233" s="46"/>
      <c r="AX233" s="46"/>
      <c r="AY233" s="46"/>
      <c r="AZ233" s="13"/>
      <c r="BA233" s="13"/>
      <c r="BB233" s="13"/>
      <c r="BC233" s="13"/>
      <c r="BD233" s="13"/>
      <c r="BE233" s="13"/>
      <c r="BF233" s="1"/>
      <c r="BG233" s="1"/>
      <c r="BH233" s="1"/>
      <c r="BI233" s="1"/>
      <c r="BJ233" s="1"/>
      <c r="BK233" s="1"/>
      <c r="BL233" s="13"/>
      <c r="BM233" s="1"/>
      <c r="BN233" s="1"/>
      <c r="BO233" s="1"/>
      <c r="BP233" s="51"/>
      <c r="BQ233" s="1"/>
      <c r="BR233" s="1"/>
      <c r="BS233" s="1"/>
      <c r="BT233" s="1"/>
    </row>
    <row r="234" spans="1:72" hidden="1" outlineLevel="1" x14ac:dyDescent="0.2">
      <c r="A234" s="1"/>
      <c r="B234" s="2"/>
      <c r="C234" s="3"/>
      <c r="D234" s="105"/>
      <c r="E234" s="1"/>
      <c r="F234" s="1"/>
      <c r="G234" s="1"/>
      <c r="H234" s="1"/>
      <c r="I234" s="5"/>
      <c r="J234" s="6"/>
      <c r="K234" s="7"/>
      <c r="L234" s="7"/>
      <c r="M234" s="7"/>
      <c r="N234" s="51"/>
      <c r="O234" s="13"/>
      <c r="P234" s="13"/>
      <c r="Q234" s="1"/>
      <c r="R234" s="12"/>
      <c r="S234" s="12"/>
      <c r="T234" s="6"/>
      <c r="U234" s="6"/>
      <c r="V234" s="45"/>
      <c r="W234" s="45"/>
      <c r="X234" s="45"/>
      <c r="Y234" s="9"/>
      <c r="Z234" s="92"/>
      <c r="AA234" s="12"/>
      <c r="AB234" s="12"/>
      <c r="AC234" s="12"/>
      <c r="AD234" s="12"/>
      <c r="AE234" s="12"/>
      <c r="AF234" s="12"/>
      <c r="AG234" s="85"/>
      <c r="AH234" s="46"/>
      <c r="AI234" s="46"/>
      <c r="AJ234" s="46"/>
      <c r="AK234" s="46"/>
      <c r="AL234" s="46"/>
      <c r="AM234" s="13"/>
      <c r="AN234" s="13"/>
      <c r="AO234" s="13"/>
      <c r="AP234" s="13"/>
      <c r="AQ234" s="13"/>
      <c r="AR234" s="13"/>
      <c r="AS234" s="1"/>
      <c r="AT234" s="1"/>
      <c r="AU234" s="1"/>
      <c r="AV234" s="46"/>
      <c r="AW234" s="46"/>
      <c r="AX234" s="46"/>
      <c r="AY234" s="46"/>
      <c r="AZ234" s="13"/>
      <c r="BA234" s="13"/>
      <c r="BB234" s="13"/>
      <c r="BC234" s="13"/>
      <c r="BD234" s="13"/>
      <c r="BE234" s="13"/>
      <c r="BF234" s="1"/>
      <c r="BG234" s="1"/>
      <c r="BH234" s="1"/>
      <c r="BI234" s="1"/>
      <c r="BJ234" s="1"/>
      <c r="BK234" s="1"/>
      <c r="BL234" s="13"/>
      <c r="BM234" s="1"/>
      <c r="BN234" s="1"/>
      <c r="BO234" s="1"/>
      <c r="BP234" s="51"/>
      <c r="BQ234" s="1"/>
      <c r="BR234" s="1"/>
      <c r="BS234" s="1"/>
      <c r="BT234" s="1"/>
    </row>
    <row r="235" spans="1:72" hidden="1" outlineLevel="1" x14ac:dyDescent="0.2">
      <c r="A235" s="1"/>
      <c r="B235" s="2"/>
      <c r="C235" s="3"/>
      <c r="D235" s="105"/>
      <c r="E235" s="1"/>
      <c r="F235" s="1"/>
      <c r="G235" s="1"/>
      <c r="H235" s="1"/>
      <c r="I235" s="5"/>
      <c r="J235" s="6"/>
      <c r="K235" s="7"/>
      <c r="L235" s="7"/>
      <c r="M235" s="7"/>
      <c r="N235" s="51"/>
      <c r="O235" s="13"/>
      <c r="P235" s="13"/>
      <c r="Q235" s="1"/>
      <c r="R235" s="12"/>
      <c r="S235" s="12"/>
      <c r="T235" s="6"/>
      <c r="U235" s="6"/>
      <c r="V235" s="45"/>
      <c r="W235" s="45"/>
      <c r="X235" s="45"/>
      <c r="Y235" s="9"/>
      <c r="Z235" s="92"/>
      <c r="AA235" s="12"/>
      <c r="AB235" s="12"/>
      <c r="AC235" s="12"/>
      <c r="AD235" s="12"/>
      <c r="AE235" s="12"/>
      <c r="AF235" s="12"/>
      <c r="AG235" s="85"/>
      <c r="AH235" s="46"/>
      <c r="AI235" s="46"/>
      <c r="AJ235" s="46"/>
      <c r="AK235" s="46"/>
      <c r="AL235" s="46"/>
      <c r="AM235" s="13"/>
      <c r="AN235" s="13"/>
      <c r="AO235" s="13"/>
      <c r="AP235" s="13"/>
      <c r="AQ235" s="13"/>
      <c r="AR235" s="13"/>
      <c r="AS235" s="1"/>
      <c r="AT235" s="1"/>
      <c r="AU235" s="1"/>
      <c r="AV235" s="46"/>
      <c r="AW235" s="46"/>
      <c r="AX235" s="46"/>
      <c r="AY235" s="46"/>
      <c r="AZ235" s="13"/>
      <c r="BA235" s="13"/>
      <c r="BB235" s="13"/>
      <c r="BC235" s="13"/>
      <c r="BD235" s="13"/>
      <c r="BE235" s="13"/>
      <c r="BF235" s="1"/>
      <c r="BG235" s="1"/>
      <c r="BH235" s="1"/>
      <c r="BI235" s="1"/>
      <c r="BJ235" s="1"/>
      <c r="BK235" s="1"/>
      <c r="BL235" s="13"/>
      <c r="BM235" s="1"/>
      <c r="BN235" s="1"/>
      <c r="BO235" s="1"/>
      <c r="BP235" s="51"/>
      <c r="BQ235" s="1"/>
      <c r="BR235" s="1"/>
      <c r="BS235" s="1"/>
      <c r="BT235" s="1"/>
    </row>
    <row r="236" spans="1:72" hidden="1" outlineLevel="1" x14ac:dyDescent="0.2">
      <c r="A236" s="1"/>
      <c r="B236" s="2"/>
      <c r="C236" s="3"/>
      <c r="D236" s="105"/>
      <c r="E236" s="1"/>
      <c r="F236" s="1"/>
      <c r="G236" s="1"/>
      <c r="H236" s="1"/>
      <c r="I236" s="5"/>
      <c r="J236" s="6"/>
      <c r="K236" s="7"/>
      <c r="L236" s="7"/>
      <c r="M236" s="7"/>
      <c r="N236" s="51"/>
      <c r="O236" s="13"/>
      <c r="P236" s="13"/>
      <c r="Q236" s="2"/>
      <c r="R236" s="12"/>
      <c r="S236" s="12"/>
      <c r="T236" s="6"/>
      <c r="U236" s="6"/>
      <c r="V236" s="45"/>
      <c r="W236" s="45"/>
      <c r="X236" s="45"/>
      <c r="Y236" s="9"/>
      <c r="Z236" s="92"/>
      <c r="AA236" s="12"/>
      <c r="AB236" s="12"/>
      <c r="AC236" s="12"/>
      <c r="AD236" s="12"/>
      <c r="AE236" s="12"/>
      <c r="AF236" s="12"/>
      <c r="AG236" s="85"/>
      <c r="AH236" s="46"/>
      <c r="AI236" s="46"/>
      <c r="AJ236" s="46"/>
      <c r="AK236" s="46"/>
      <c r="AL236" s="46"/>
      <c r="AM236" s="13"/>
      <c r="AN236" s="13"/>
      <c r="AO236" s="13"/>
      <c r="AP236" s="13"/>
      <c r="AQ236" s="13"/>
      <c r="AR236" s="13"/>
      <c r="AS236" s="1"/>
      <c r="AT236" s="1"/>
      <c r="AU236" s="1"/>
      <c r="AV236" s="46"/>
      <c r="AW236" s="46"/>
      <c r="AX236" s="46"/>
      <c r="AY236" s="46"/>
      <c r="AZ236" s="13"/>
      <c r="BA236" s="13"/>
      <c r="BB236" s="13"/>
      <c r="BC236" s="13"/>
      <c r="BD236" s="13"/>
      <c r="BE236" s="13"/>
      <c r="BF236" s="1"/>
      <c r="BG236" s="1"/>
      <c r="BH236" s="1"/>
      <c r="BI236" s="1"/>
      <c r="BJ236" s="1"/>
      <c r="BK236" s="1"/>
      <c r="BL236" s="13"/>
      <c r="BM236" s="1"/>
      <c r="BN236" s="1"/>
      <c r="BO236" s="1"/>
      <c r="BP236" s="51"/>
      <c r="BQ236" s="1"/>
      <c r="BR236" s="1"/>
      <c r="BS236" s="1"/>
      <c r="BT236" s="1"/>
    </row>
    <row r="237" spans="1:72" hidden="1" outlineLevel="1" x14ac:dyDescent="0.2">
      <c r="A237" s="1"/>
      <c r="B237" s="2"/>
      <c r="C237" s="3"/>
      <c r="D237" s="105"/>
      <c r="E237" s="1"/>
      <c r="F237" s="1"/>
      <c r="G237" s="1"/>
      <c r="H237" s="1"/>
      <c r="I237" s="5"/>
      <c r="J237" s="6"/>
      <c r="K237" s="7"/>
      <c r="L237" s="7"/>
      <c r="M237" s="7"/>
      <c r="N237" s="51"/>
      <c r="O237" s="13"/>
      <c r="P237" s="13"/>
      <c r="Q237" s="2"/>
      <c r="R237" s="12"/>
      <c r="S237" s="12"/>
      <c r="T237" s="6"/>
      <c r="U237" s="6"/>
      <c r="V237" s="45"/>
      <c r="W237" s="45"/>
      <c r="X237" s="45"/>
      <c r="Y237" s="9"/>
      <c r="Z237" s="92"/>
      <c r="AA237" s="12"/>
      <c r="AB237" s="12"/>
      <c r="AC237" s="12"/>
      <c r="AD237" s="12"/>
      <c r="AE237" s="12"/>
      <c r="AF237" s="12"/>
      <c r="AG237" s="85"/>
      <c r="AH237" s="46"/>
      <c r="AI237" s="46"/>
      <c r="AJ237" s="46"/>
      <c r="AK237" s="46"/>
      <c r="AL237" s="46"/>
      <c r="AM237" s="13"/>
      <c r="AN237" s="13"/>
      <c r="AO237" s="13"/>
      <c r="AP237" s="13"/>
      <c r="AQ237" s="13"/>
      <c r="AR237" s="13"/>
      <c r="AS237" s="1"/>
      <c r="AT237" s="1"/>
      <c r="AU237" s="1"/>
      <c r="AV237" s="46"/>
      <c r="AW237" s="46"/>
      <c r="AX237" s="46"/>
      <c r="AY237" s="46"/>
      <c r="AZ237" s="13"/>
      <c r="BA237" s="13"/>
      <c r="BB237" s="13"/>
      <c r="BC237" s="13"/>
      <c r="BD237" s="13"/>
      <c r="BE237" s="13"/>
      <c r="BF237" s="1"/>
      <c r="BG237" s="1"/>
      <c r="BH237" s="1"/>
      <c r="BI237" s="1"/>
      <c r="BJ237" s="1"/>
      <c r="BK237" s="1"/>
      <c r="BL237" s="13"/>
      <c r="BM237" s="1"/>
      <c r="BN237" s="1"/>
      <c r="BO237" s="1"/>
      <c r="BP237" s="51"/>
      <c r="BQ237" s="1"/>
      <c r="BR237" s="1"/>
      <c r="BS237" s="1"/>
      <c r="BT237" s="1"/>
    </row>
    <row r="238" spans="1:72" hidden="1" outlineLevel="1" x14ac:dyDescent="0.2">
      <c r="A238" s="1"/>
      <c r="B238" s="2"/>
      <c r="C238" s="3"/>
      <c r="D238" s="105"/>
      <c r="E238" s="1"/>
      <c r="F238" s="1"/>
      <c r="G238" s="1"/>
      <c r="H238" s="1"/>
      <c r="I238" s="5"/>
      <c r="J238" s="6"/>
      <c r="K238" s="7"/>
      <c r="L238" s="7"/>
      <c r="M238" s="7"/>
      <c r="N238" s="51"/>
      <c r="O238" s="13"/>
      <c r="P238" s="13"/>
      <c r="Q238" s="2"/>
      <c r="R238" s="12"/>
      <c r="S238" s="12"/>
      <c r="T238" s="6"/>
      <c r="U238" s="6"/>
      <c r="V238" s="45"/>
      <c r="W238" s="45"/>
      <c r="X238" s="45"/>
      <c r="Y238" s="9"/>
      <c r="Z238" s="92"/>
      <c r="AA238" s="12"/>
      <c r="AB238" s="12"/>
      <c r="AC238" s="12"/>
      <c r="AD238" s="12"/>
      <c r="AE238" s="12"/>
      <c r="AF238" s="12"/>
      <c r="AG238" s="85"/>
      <c r="AH238" s="46"/>
      <c r="AI238" s="46"/>
      <c r="AJ238" s="46"/>
      <c r="AK238" s="46"/>
      <c r="AL238" s="46"/>
      <c r="AM238" s="13"/>
      <c r="AN238" s="13"/>
      <c r="AO238" s="13"/>
      <c r="AP238" s="13"/>
      <c r="AQ238" s="13"/>
      <c r="AR238" s="13"/>
      <c r="AS238" s="1"/>
      <c r="AT238" s="1"/>
      <c r="AU238" s="1"/>
      <c r="AV238" s="46"/>
      <c r="AW238" s="46"/>
      <c r="AX238" s="46"/>
      <c r="AY238" s="46"/>
      <c r="AZ238" s="13"/>
      <c r="BA238" s="13"/>
      <c r="BB238" s="13"/>
      <c r="BC238" s="13"/>
      <c r="BD238" s="13"/>
      <c r="BE238" s="13"/>
      <c r="BF238" s="1"/>
      <c r="BG238" s="1"/>
      <c r="BH238" s="1"/>
      <c r="BI238" s="1"/>
      <c r="BJ238" s="1"/>
      <c r="BK238" s="1"/>
      <c r="BL238" s="13"/>
      <c r="BM238" s="1"/>
      <c r="BN238" s="1"/>
      <c r="BO238" s="1"/>
      <c r="BP238" s="51"/>
      <c r="BQ238" s="1"/>
      <c r="BR238" s="1"/>
      <c r="BS238" s="1"/>
      <c r="BT238" s="1"/>
    </row>
    <row r="239" spans="1:72" hidden="1" outlineLevel="1" x14ac:dyDescent="0.2">
      <c r="A239" s="1"/>
      <c r="B239" s="2"/>
      <c r="C239" s="3"/>
      <c r="D239" s="105"/>
      <c r="E239" s="1"/>
      <c r="F239" s="1"/>
      <c r="G239" s="1"/>
      <c r="H239" s="1"/>
      <c r="I239" s="5"/>
      <c r="J239" s="6"/>
      <c r="K239" s="7"/>
      <c r="L239" s="7"/>
      <c r="M239" s="7"/>
      <c r="N239" s="51"/>
      <c r="O239" s="13"/>
      <c r="P239" s="13"/>
      <c r="Q239" s="2"/>
      <c r="R239" s="12"/>
      <c r="S239" s="12"/>
      <c r="T239" s="6"/>
      <c r="U239" s="6"/>
      <c r="V239" s="45"/>
      <c r="W239" s="45"/>
      <c r="X239" s="45"/>
      <c r="Y239" s="9"/>
      <c r="Z239" s="92"/>
      <c r="AA239" s="12"/>
      <c r="AB239" s="12"/>
      <c r="AC239" s="12"/>
      <c r="AD239" s="12"/>
      <c r="AE239" s="12"/>
      <c r="AF239" s="12"/>
      <c r="AG239" s="85"/>
      <c r="AH239" s="46"/>
      <c r="AI239" s="46"/>
      <c r="AJ239" s="46"/>
      <c r="AK239" s="46"/>
      <c r="AL239" s="46"/>
      <c r="AM239" s="13"/>
      <c r="AN239" s="13"/>
      <c r="AO239" s="13"/>
      <c r="AP239" s="13"/>
      <c r="AQ239" s="13"/>
      <c r="AR239" s="13"/>
      <c r="AS239" s="1"/>
      <c r="AT239" s="1"/>
      <c r="AU239" s="1"/>
      <c r="AV239" s="46"/>
      <c r="AW239" s="46"/>
      <c r="AX239" s="46"/>
      <c r="AY239" s="46"/>
      <c r="AZ239" s="13"/>
      <c r="BA239" s="13"/>
      <c r="BB239" s="13"/>
      <c r="BC239" s="13"/>
      <c r="BD239" s="13"/>
      <c r="BE239" s="13"/>
      <c r="BF239" s="1"/>
      <c r="BG239" s="1"/>
      <c r="BH239" s="1"/>
      <c r="BI239" s="1"/>
      <c r="BJ239" s="1"/>
      <c r="BK239" s="1"/>
      <c r="BL239" s="13"/>
      <c r="BM239" s="1"/>
      <c r="BN239" s="1"/>
      <c r="BO239" s="1"/>
      <c r="BP239" s="51"/>
      <c r="BQ239" s="1"/>
      <c r="BR239" s="1"/>
      <c r="BS239" s="1"/>
      <c r="BT239" s="1"/>
    </row>
    <row r="240" spans="1:72" hidden="1" outlineLevel="1" x14ac:dyDescent="0.2">
      <c r="A240" s="1"/>
      <c r="B240" s="2"/>
      <c r="C240" s="3"/>
      <c r="D240" s="105"/>
      <c r="E240" s="1"/>
      <c r="F240" s="1"/>
      <c r="G240" s="1"/>
      <c r="H240" s="1"/>
      <c r="I240" s="5"/>
      <c r="J240" s="6"/>
      <c r="K240" s="7"/>
      <c r="L240" s="7"/>
      <c r="M240" s="7"/>
      <c r="N240" s="51"/>
      <c r="O240" s="13"/>
      <c r="P240" s="13"/>
      <c r="Q240" s="2"/>
      <c r="R240" s="12"/>
      <c r="S240" s="12"/>
      <c r="T240" s="6"/>
      <c r="U240" s="6"/>
      <c r="V240" s="45"/>
      <c r="W240" s="45"/>
      <c r="X240" s="45"/>
      <c r="Y240" s="9"/>
      <c r="Z240" s="92"/>
      <c r="AA240" s="12"/>
      <c r="AB240" s="12"/>
      <c r="AC240" s="12"/>
      <c r="AD240" s="12"/>
      <c r="AE240" s="12"/>
      <c r="AF240" s="12"/>
      <c r="AG240" s="85"/>
      <c r="AH240" s="46"/>
      <c r="AI240" s="46"/>
      <c r="AJ240" s="46"/>
      <c r="AK240" s="46"/>
      <c r="AL240" s="46"/>
      <c r="AM240" s="13"/>
      <c r="AN240" s="13"/>
      <c r="AO240" s="13"/>
      <c r="AP240" s="13"/>
      <c r="AQ240" s="13"/>
      <c r="AR240" s="13"/>
      <c r="AS240" s="1"/>
      <c r="AT240" s="1"/>
      <c r="AU240" s="1"/>
      <c r="AV240" s="46"/>
      <c r="AW240" s="46"/>
      <c r="AX240" s="46"/>
      <c r="AY240" s="46"/>
      <c r="AZ240" s="13"/>
      <c r="BA240" s="13"/>
      <c r="BB240" s="13"/>
      <c r="BC240" s="13"/>
      <c r="BD240" s="13"/>
      <c r="BE240" s="13"/>
      <c r="BF240" s="1"/>
      <c r="BG240" s="1"/>
      <c r="BH240" s="1"/>
      <c r="BI240" s="1"/>
      <c r="BJ240" s="1"/>
      <c r="BK240" s="1"/>
      <c r="BL240" s="13"/>
      <c r="BM240" s="1"/>
      <c r="BN240" s="1"/>
      <c r="BO240" s="1"/>
      <c r="BP240" s="51"/>
      <c r="BQ240" s="1"/>
      <c r="BR240" s="1"/>
      <c r="BS240" s="1"/>
      <c r="BT240" s="1"/>
    </row>
    <row r="241" spans="1:72" hidden="1" outlineLevel="1" x14ac:dyDescent="0.2">
      <c r="A241" s="1"/>
      <c r="B241" s="2"/>
      <c r="C241" s="3"/>
      <c r="D241" s="105"/>
      <c r="E241" s="1"/>
      <c r="F241" s="1"/>
      <c r="G241" s="1"/>
      <c r="H241" s="1"/>
      <c r="I241" s="5"/>
      <c r="J241" s="6"/>
      <c r="K241" s="7"/>
      <c r="L241" s="7"/>
      <c r="M241" s="7"/>
      <c r="N241" s="51"/>
      <c r="O241" s="13"/>
      <c r="P241" s="13"/>
      <c r="Q241" s="2"/>
      <c r="R241" s="12"/>
      <c r="S241" s="12"/>
      <c r="T241" s="6"/>
      <c r="U241" s="6"/>
      <c r="V241" s="45"/>
      <c r="W241" s="45"/>
      <c r="X241" s="45"/>
      <c r="Y241" s="9"/>
      <c r="Z241" s="92"/>
      <c r="AA241" s="12"/>
      <c r="AB241" s="12"/>
      <c r="AC241" s="12"/>
      <c r="AD241" s="12"/>
      <c r="AE241" s="12"/>
      <c r="AF241" s="12"/>
      <c r="AG241" s="85"/>
      <c r="AH241" s="46"/>
      <c r="AI241" s="46"/>
      <c r="AJ241" s="46"/>
      <c r="AK241" s="46"/>
      <c r="AL241" s="46"/>
      <c r="AM241" s="13"/>
      <c r="AN241" s="13"/>
      <c r="AO241" s="13"/>
      <c r="AP241" s="13"/>
      <c r="AQ241" s="13"/>
      <c r="AR241" s="13"/>
      <c r="AS241" s="1"/>
      <c r="AT241" s="1"/>
      <c r="AU241" s="1"/>
      <c r="AV241" s="46"/>
      <c r="AW241" s="46"/>
      <c r="AX241" s="46"/>
      <c r="AY241" s="46"/>
      <c r="AZ241" s="13"/>
      <c r="BA241" s="13"/>
      <c r="BB241" s="13"/>
      <c r="BC241" s="13"/>
      <c r="BD241" s="13"/>
      <c r="BE241" s="13"/>
      <c r="BF241" s="1"/>
      <c r="BG241" s="1"/>
      <c r="BH241" s="1"/>
      <c r="BI241" s="1"/>
      <c r="BJ241" s="1"/>
      <c r="BK241" s="1"/>
      <c r="BL241" s="13"/>
      <c r="BM241" s="1"/>
      <c r="BN241" s="1"/>
      <c r="BO241" s="1"/>
      <c r="BP241" s="51"/>
      <c r="BQ241" s="1"/>
      <c r="BR241" s="1"/>
      <c r="BS241" s="1"/>
      <c r="BT241" s="1"/>
    </row>
    <row r="242" spans="1:72" hidden="1" outlineLevel="1" x14ac:dyDescent="0.2">
      <c r="A242" s="1"/>
      <c r="B242" s="2"/>
      <c r="C242" s="3"/>
      <c r="D242" s="105"/>
      <c r="E242" s="1"/>
      <c r="F242" s="1"/>
      <c r="G242" s="1"/>
      <c r="H242" s="1"/>
      <c r="I242" s="5"/>
      <c r="J242" s="6"/>
      <c r="K242" s="7"/>
      <c r="L242" s="7"/>
      <c r="M242" s="7"/>
      <c r="N242" s="51"/>
      <c r="O242" s="13"/>
      <c r="P242" s="13"/>
      <c r="Q242" s="2"/>
      <c r="R242" s="12"/>
      <c r="S242" s="12"/>
      <c r="T242" s="6"/>
      <c r="U242" s="6"/>
      <c r="V242" s="45"/>
      <c r="W242" s="45"/>
      <c r="X242" s="45"/>
      <c r="Y242" s="9"/>
      <c r="Z242" s="92"/>
      <c r="AA242" s="12"/>
      <c r="AB242" s="12"/>
      <c r="AC242" s="12"/>
      <c r="AD242" s="12"/>
      <c r="AE242" s="12"/>
      <c r="AF242" s="12"/>
      <c r="AG242" s="85"/>
      <c r="AH242" s="46"/>
      <c r="AI242" s="46"/>
      <c r="AJ242" s="46"/>
      <c r="AK242" s="46"/>
      <c r="AL242" s="46"/>
      <c r="AM242" s="13"/>
      <c r="AN242" s="13"/>
      <c r="AO242" s="13"/>
      <c r="AP242" s="13"/>
      <c r="AQ242" s="13"/>
      <c r="AR242" s="13"/>
      <c r="AS242" s="1"/>
      <c r="AT242" s="1"/>
      <c r="AU242" s="1"/>
      <c r="AV242" s="46"/>
      <c r="AW242" s="46"/>
      <c r="AX242" s="46"/>
      <c r="AY242" s="46"/>
      <c r="AZ242" s="13"/>
      <c r="BA242" s="13"/>
      <c r="BB242" s="13"/>
      <c r="BC242" s="13"/>
      <c r="BD242" s="13"/>
      <c r="BE242" s="13"/>
      <c r="BF242" s="1"/>
      <c r="BG242" s="1"/>
      <c r="BH242" s="1"/>
      <c r="BI242" s="1"/>
      <c r="BJ242" s="1"/>
      <c r="BK242" s="1"/>
      <c r="BL242" s="13"/>
      <c r="BM242" s="1"/>
      <c r="BN242" s="1"/>
      <c r="BO242" s="1"/>
      <c r="BP242" s="51"/>
      <c r="BQ242" s="1"/>
      <c r="BR242" s="1"/>
      <c r="BS242" s="1"/>
      <c r="BT242" s="1"/>
    </row>
    <row r="243" spans="1:72" hidden="1" outlineLevel="1" x14ac:dyDescent="0.2">
      <c r="A243" s="1"/>
      <c r="B243" s="2"/>
      <c r="C243" s="3"/>
      <c r="D243" s="105"/>
      <c r="E243" s="1"/>
      <c r="F243" s="1"/>
      <c r="G243" s="1"/>
      <c r="H243" s="1"/>
      <c r="I243" s="5"/>
      <c r="J243" s="6"/>
      <c r="K243" s="7"/>
      <c r="L243" s="7"/>
      <c r="M243" s="7"/>
      <c r="N243" s="51"/>
      <c r="O243" s="13"/>
      <c r="P243" s="13"/>
      <c r="Q243" s="2"/>
      <c r="R243" s="12"/>
      <c r="S243" s="12"/>
      <c r="T243" s="6"/>
      <c r="U243" s="6"/>
      <c r="V243" s="45"/>
      <c r="W243" s="45"/>
      <c r="X243" s="45"/>
      <c r="Y243" s="9"/>
      <c r="Z243" s="92"/>
      <c r="AA243" s="12"/>
      <c r="AB243" s="12"/>
      <c r="AC243" s="12"/>
      <c r="AD243" s="12"/>
      <c r="AE243" s="12"/>
      <c r="AF243" s="12"/>
      <c r="AG243" s="85"/>
      <c r="AH243" s="46"/>
      <c r="AI243" s="46"/>
      <c r="AJ243" s="46"/>
      <c r="AK243" s="46"/>
      <c r="AL243" s="46"/>
      <c r="AM243" s="13"/>
      <c r="AN243" s="13"/>
      <c r="AO243" s="13"/>
      <c r="AP243" s="13"/>
      <c r="AQ243" s="13"/>
      <c r="AR243" s="13"/>
      <c r="AS243" s="1"/>
      <c r="AT243" s="1"/>
      <c r="AU243" s="1"/>
      <c r="AV243" s="46"/>
      <c r="AW243" s="46"/>
      <c r="AX243" s="46"/>
      <c r="AY243" s="46"/>
      <c r="AZ243" s="13"/>
      <c r="BA243" s="13"/>
      <c r="BB243" s="13"/>
      <c r="BC243" s="13"/>
      <c r="BD243" s="13"/>
      <c r="BE243" s="13"/>
      <c r="BF243" s="1"/>
      <c r="BG243" s="1"/>
      <c r="BH243" s="1"/>
      <c r="BI243" s="1"/>
      <c r="BJ243" s="1"/>
      <c r="BK243" s="1"/>
      <c r="BL243" s="13"/>
      <c r="BM243" s="1"/>
      <c r="BN243" s="1"/>
      <c r="BO243" s="1"/>
      <c r="BP243" s="51"/>
      <c r="BQ243" s="1"/>
      <c r="BR243" s="1"/>
      <c r="BS243" s="1"/>
      <c r="BT243" s="1"/>
    </row>
    <row r="244" spans="1:72" hidden="1" outlineLevel="1" x14ac:dyDescent="0.2">
      <c r="A244" s="1"/>
      <c r="B244" s="2"/>
      <c r="C244" s="3"/>
      <c r="D244" s="105"/>
      <c r="E244" s="1"/>
      <c r="F244" s="1"/>
      <c r="G244" s="1"/>
      <c r="H244" s="1"/>
      <c r="I244" s="5"/>
      <c r="J244" s="6"/>
      <c r="K244" s="7"/>
      <c r="L244" s="7"/>
      <c r="M244" s="7"/>
      <c r="N244" s="51"/>
      <c r="O244" s="13"/>
      <c r="P244" s="13"/>
      <c r="Q244" s="2"/>
      <c r="R244" s="12"/>
      <c r="S244" s="12"/>
      <c r="T244" s="6"/>
      <c r="U244" s="6"/>
      <c r="V244" s="45"/>
      <c r="W244" s="45"/>
      <c r="X244" s="45"/>
      <c r="Y244" s="9"/>
      <c r="Z244" s="92"/>
      <c r="AA244" s="12"/>
      <c r="AB244" s="12"/>
      <c r="AC244" s="12"/>
      <c r="AD244" s="12"/>
      <c r="AE244" s="12"/>
      <c r="AF244" s="12"/>
      <c r="AG244" s="85"/>
      <c r="AH244" s="46"/>
      <c r="AI244" s="46"/>
      <c r="AJ244" s="46"/>
      <c r="AK244" s="46"/>
      <c r="AL244" s="46"/>
      <c r="AM244" s="13"/>
      <c r="AN244" s="13"/>
      <c r="AO244" s="13"/>
      <c r="AP244" s="13"/>
      <c r="AQ244" s="13"/>
      <c r="AR244" s="13"/>
      <c r="AS244" s="1"/>
      <c r="AT244" s="1"/>
      <c r="AU244" s="1"/>
      <c r="AV244" s="46"/>
      <c r="AW244" s="46"/>
      <c r="AX244" s="46"/>
      <c r="AY244" s="46"/>
      <c r="AZ244" s="13"/>
      <c r="BA244" s="13"/>
      <c r="BB244" s="13"/>
      <c r="BC244" s="13"/>
      <c r="BD244" s="13"/>
      <c r="BE244" s="13"/>
      <c r="BF244" s="1"/>
      <c r="BG244" s="1"/>
      <c r="BH244" s="1"/>
      <c r="BI244" s="1"/>
      <c r="BJ244" s="1"/>
      <c r="BK244" s="1"/>
      <c r="BL244" s="13"/>
      <c r="BM244" s="1"/>
      <c r="BN244" s="1"/>
      <c r="BO244" s="1"/>
      <c r="BP244" s="51"/>
      <c r="BQ244" s="1"/>
      <c r="BR244" s="1"/>
      <c r="BS244" s="1"/>
      <c r="BT244" s="1"/>
    </row>
    <row r="245" spans="1:72" hidden="1" outlineLevel="1" x14ac:dyDescent="0.2">
      <c r="A245" s="1"/>
      <c r="B245" s="2"/>
      <c r="C245" s="3"/>
      <c r="D245" s="105"/>
      <c r="E245" s="1"/>
      <c r="F245" s="1"/>
      <c r="G245" s="1"/>
      <c r="H245" s="1"/>
      <c r="I245" s="5"/>
      <c r="J245" s="6"/>
      <c r="K245" s="7"/>
      <c r="L245" s="7"/>
      <c r="M245" s="7"/>
      <c r="N245" s="51"/>
      <c r="O245" s="13"/>
      <c r="P245" s="13"/>
      <c r="Q245" s="2"/>
      <c r="R245" s="12"/>
      <c r="S245" s="12"/>
      <c r="T245" s="6"/>
      <c r="U245" s="6"/>
      <c r="V245" s="45"/>
      <c r="W245" s="45"/>
      <c r="X245" s="45"/>
      <c r="Y245" s="9"/>
      <c r="Z245" s="92"/>
      <c r="AA245" s="12"/>
      <c r="AB245" s="12"/>
      <c r="AC245" s="12"/>
      <c r="AD245" s="12"/>
      <c r="AE245" s="12"/>
      <c r="AF245" s="12"/>
      <c r="AG245" s="85"/>
      <c r="AH245" s="46"/>
      <c r="AI245" s="46"/>
      <c r="AJ245" s="46"/>
      <c r="AK245" s="46"/>
      <c r="AL245" s="46"/>
      <c r="AM245" s="13"/>
      <c r="AN245" s="13"/>
      <c r="AO245" s="13"/>
      <c r="AP245" s="13"/>
      <c r="AQ245" s="13"/>
      <c r="AR245" s="13"/>
      <c r="AS245" s="1"/>
      <c r="AT245" s="1"/>
      <c r="AU245" s="1"/>
      <c r="AV245" s="46"/>
      <c r="AW245" s="46"/>
      <c r="AX245" s="46"/>
      <c r="AY245" s="46"/>
      <c r="AZ245" s="13"/>
      <c r="BA245" s="13"/>
      <c r="BB245" s="13"/>
      <c r="BC245" s="13"/>
      <c r="BD245" s="13"/>
      <c r="BE245" s="13"/>
      <c r="BF245" s="1"/>
      <c r="BG245" s="1"/>
      <c r="BH245" s="1"/>
      <c r="BI245" s="1"/>
      <c r="BJ245" s="1"/>
      <c r="BK245" s="1"/>
      <c r="BL245" s="13"/>
      <c r="BM245" s="1"/>
      <c r="BN245" s="1"/>
      <c r="BO245" s="1"/>
      <c r="BP245" s="51"/>
      <c r="BQ245" s="1"/>
      <c r="BR245" s="1"/>
      <c r="BS245" s="1"/>
      <c r="BT245" s="1"/>
    </row>
    <row r="246" spans="1:72" hidden="1" outlineLevel="1" x14ac:dyDescent="0.2">
      <c r="A246" s="1"/>
      <c r="B246" s="2"/>
      <c r="C246" s="3"/>
      <c r="D246" s="105"/>
      <c r="E246" s="1"/>
      <c r="F246" s="1"/>
      <c r="G246" s="1"/>
      <c r="H246" s="1"/>
      <c r="I246" s="5"/>
      <c r="J246" s="6"/>
      <c r="K246" s="7"/>
      <c r="L246" s="7"/>
      <c r="M246" s="7"/>
      <c r="N246" s="51"/>
      <c r="O246" s="13"/>
      <c r="P246" s="13"/>
      <c r="Q246" s="2"/>
      <c r="R246" s="12"/>
      <c r="S246" s="12"/>
      <c r="T246" s="6"/>
      <c r="U246" s="6"/>
      <c r="V246" s="45"/>
      <c r="W246" s="45"/>
      <c r="X246" s="45"/>
      <c r="Y246" s="9"/>
      <c r="Z246" s="92"/>
      <c r="AA246" s="12"/>
      <c r="AB246" s="12"/>
      <c r="AC246" s="12"/>
      <c r="AD246" s="12"/>
      <c r="AE246" s="12"/>
      <c r="AF246" s="12"/>
      <c r="AG246" s="85"/>
      <c r="AH246" s="46"/>
      <c r="AI246" s="46"/>
      <c r="AJ246" s="46"/>
      <c r="AK246" s="46"/>
      <c r="AL246" s="46"/>
      <c r="AM246" s="13"/>
      <c r="AN246" s="13"/>
      <c r="AO246" s="13"/>
      <c r="AP246" s="13"/>
      <c r="AQ246" s="13"/>
      <c r="AR246" s="13"/>
      <c r="AS246" s="1"/>
      <c r="AT246" s="1"/>
      <c r="AU246" s="1"/>
      <c r="AV246" s="46"/>
      <c r="AW246" s="46"/>
      <c r="AX246" s="46"/>
      <c r="AY246" s="46"/>
      <c r="AZ246" s="13"/>
      <c r="BA246" s="13"/>
      <c r="BB246" s="13"/>
      <c r="BC246" s="13"/>
      <c r="BD246" s="13"/>
      <c r="BE246" s="13"/>
      <c r="BF246" s="1"/>
      <c r="BG246" s="1"/>
      <c r="BH246" s="1"/>
      <c r="BI246" s="1"/>
      <c r="BJ246" s="1"/>
      <c r="BK246" s="1"/>
      <c r="BL246" s="13"/>
      <c r="BM246" s="1"/>
      <c r="BN246" s="1"/>
      <c r="BO246" s="1"/>
      <c r="BP246" s="51"/>
      <c r="BQ246" s="1"/>
      <c r="BR246" s="1"/>
      <c r="BS246" s="1"/>
      <c r="BT246" s="1"/>
    </row>
    <row r="247" spans="1:72" hidden="1" outlineLevel="1" x14ac:dyDescent="0.2">
      <c r="A247" s="1"/>
      <c r="B247" s="2"/>
      <c r="C247" s="3"/>
      <c r="D247" s="105"/>
      <c r="E247" s="1"/>
      <c r="F247" s="1"/>
      <c r="G247" s="1"/>
      <c r="H247" s="1"/>
      <c r="I247" s="5"/>
      <c r="J247" s="6"/>
      <c r="K247" s="7"/>
      <c r="L247" s="7"/>
      <c r="M247" s="7"/>
      <c r="N247" s="51"/>
      <c r="O247" s="13"/>
      <c r="P247" s="13"/>
      <c r="Q247" s="2"/>
      <c r="R247" s="12"/>
      <c r="S247" s="12"/>
      <c r="T247" s="6"/>
      <c r="U247" s="6"/>
      <c r="V247" s="45"/>
      <c r="W247" s="45"/>
      <c r="X247" s="45"/>
      <c r="Y247" s="9"/>
      <c r="Z247" s="92"/>
      <c r="AA247" s="12"/>
      <c r="AB247" s="12"/>
      <c r="AC247" s="12"/>
      <c r="AD247" s="12"/>
      <c r="AE247" s="12"/>
      <c r="AF247" s="12"/>
      <c r="AG247" s="85"/>
      <c r="AH247" s="46"/>
      <c r="AI247" s="46"/>
      <c r="AJ247" s="46"/>
      <c r="AK247" s="46"/>
      <c r="AL247" s="46"/>
      <c r="AM247" s="13"/>
      <c r="AN247" s="13"/>
      <c r="AO247" s="13"/>
      <c r="AP247" s="13"/>
      <c r="AQ247" s="13"/>
      <c r="AR247" s="13"/>
      <c r="AS247" s="1"/>
      <c r="AT247" s="1"/>
      <c r="AU247" s="1"/>
      <c r="AV247" s="46"/>
      <c r="AW247" s="46"/>
      <c r="AX247" s="46"/>
      <c r="AY247" s="46"/>
      <c r="AZ247" s="13"/>
      <c r="BA247" s="13"/>
      <c r="BB247" s="13"/>
      <c r="BC247" s="13"/>
      <c r="BD247" s="13"/>
      <c r="BE247" s="13"/>
      <c r="BF247" s="1"/>
      <c r="BG247" s="1"/>
      <c r="BH247" s="1"/>
      <c r="BI247" s="1"/>
      <c r="BJ247" s="1"/>
      <c r="BK247" s="1"/>
      <c r="BL247" s="13"/>
      <c r="BM247" s="1"/>
      <c r="BN247" s="1"/>
      <c r="BO247" s="1"/>
      <c r="BP247" s="51"/>
      <c r="BQ247" s="1"/>
      <c r="BR247" s="1"/>
      <c r="BS247" s="1"/>
      <c r="BT247" s="1"/>
    </row>
    <row r="248" spans="1:72" hidden="1" outlineLevel="1" x14ac:dyDescent="0.2">
      <c r="A248" s="1"/>
      <c r="B248" s="2"/>
      <c r="C248" s="3"/>
      <c r="D248" s="105"/>
      <c r="E248" s="1"/>
      <c r="F248" s="1"/>
      <c r="G248" s="1"/>
      <c r="H248" s="1"/>
      <c r="I248" s="5"/>
      <c r="J248" s="6"/>
      <c r="K248" s="7"/>
      <c r="L248" s="7"/>
      <c r="M248" s="7"/>
      <c r="N248" s="51"/>
      <c r="O248" s="13"/>
      <c r="P248" s="13"/>
      <c r="Q248" s="2"/>
      <c r="R248" s="12"/>
      <c r="S248" s="12"/>
      <c r="T248" s="6"/>
      <c r="U248" s="6"/>
      <c r="V248" s="45"/>
      <c r="W248" s="45"/>
      <c r="X248" s="45"/>
      <c r="Y248" s="9"/>
      <c r="Z248" s="92"/>
      <c r="AA248" s="12"/>
      <c r="AB248" s="12"/>
      <c r="AC248" s="12"/>
      <c r="AD248" s="12"/>
      <c r="AE248" s="12"/>
      <c r="AF248" s="12"/>
      <c r="AG248" s="85"/>
      <c r="AH248" s="46"/>
      <c r="AI248" s="46"/>
      <c r="AJ248" s="46"/>
      <c r="AK248" s="46"/>
      <c r="AL248" s="46"/>
      <c r="AM248" s="13"/>
      <c r="AN248" s="13"/>
      <c r="AO248" s="13"/>
      <c r="AP248" s="13"/>
      <c r="AQ248" s="13"/>
      <c r="AR248" s="13"/>
      <c r="AS248" s="1"/>
      <c r="AT248" s="1"/>
      <c r="AU248" s="1"/>
      <c r="AV248" s="46"/>
      <c r="AW248" s="46"/>
      <c r="AX248" s="46"/>
      <c r="AY248" s="46"/>
      <c r="AZ248" s="13"/>
      <c r="BA248" s="13"/>
      <c r="BB248" s="13"/>
      <c r="BC248" s="13"/>
      <c r="BD248" s="13"/>
      <c r="BE248" s="13"/>
      <c r="BF248" s="1"/>
      <c r="BG248" s="1"/>
      <c r="BH248" s="1"/>
      <c r="BI248" s="1"/>
      <c r="BJ248" s="1"/>
      <c r="BK248" s="1"/>
      <c r="BL248" s="13"/>
      <c r="BM248" s="1"/>
      <c r="BN248" s="1"/>
      <c r="BO248" s="1"/>
      <c r="BP248" s="51"/>
      <c r="BQ248" s="1"/>
      <c r="BR248" s="1"/>
      <c r="BS248" s="1"/>
      <c r="BT248" s="1"/>
    </row>
    <row r="249" spans="1:72" hidden="1" outlineLevel="1" x14ac:dyDescent="0.2">
      <c r="A249" s="1"/>
      <c r="B249" s="2"/>
      <c r="C249" s="3"/>
      <c r="D249" s="105"/>
      <c r="E249" s="1"/>
      <c r="F249" s="1"/>
      <c r="G249" s="1"/>
      <c r="H249" s="1"/>
      <c r="I249" s="5"/>
      <c r="J249" s="6"/>
      <c r="K249" s="7"/>
      <c r="L249" s="7"/>
      <c r="M249" s="7"/>
      <c r="N249" s="51"/>
      <c r="O249" s="13"/>
      <c r="P249" s="13"/>
      <c r="Q249" s="2"/>
      <c r="R249" s="12"/>
      <c r="S249" s="12"/>
      <c r="T249" s="6"/>
      <c r="U249" s="6"/>
      <c r="V249" s="45"/>
      <c r="W249" s="45"/>
      <c r="X249" s="45"/>
      <c r="Y249" s="9"/>
      <c r="Z249" s="92"/>
      <c r="AA249" s="12"/>
      <c r="AB249" s="12"/>
      <c r="AC249" s="12"/>
      <c r="AD249" s="12"/>
      <c r="AE249" s="12"/>
      <c r="AF249" s="12"/>
      <c r="AG249" s="85"/>
      <c r="AH249" s="46"/>
      <c r="AI249" s="46"/>
      <c r="AJ249" s="46"/>
      <c r="AK249" s="46"/>
      <c r="AL249" s="46"/>
      <c r="AM249" s="13"/>
      <c r="AN249" s="13"/>
      <c r="AO249" s="13"/>
      <c r="AP249" s="13"/>
      <c r="AQ249" s="13"/>
      <c r="AR249" s="13"/>
      <c r="AS249" s="1"/>
      <c r="AT249" s="1"/>
      <c r="AU249" s="1"/>
      <c r="AV249" s="46"/>
      <c r="AW249" s="46"/>
      <c r="AX249" s="46"/>
      <c r="AY249" s="46"/>
      <c r="AZ249" s="13"/>
      <c r="BA249" s="13"/>
      <c r="BB249" s="13"/>
      <c r="BC249" s="13"/>
      <c r="BD249" s="13"/>
      <c r="BE249" s="13"/>
      <c r="BF249" s="1"/>
      <c r="BG249" s="1"/>
      <c r="BH249" s="1"/>
      <c r="BI249" s="1"/>
      <c r="BJ249" s="1"/>
      <c r="BK249" s="1"/>
      <c r="BL249" s="13"/>
      <c r="BM249" s="1"/>
      <c r="BN249" s="1"/>
      <c r="BO249" s="1"/>
      <c r="BP249" s="51"/>
      <c r="BQ249" s="1"/>
      <c r="BR249" s="1"/>
      <c r="BS249" s="1"/>
      <c r="BT249" s="1"/>
    </row>
    <row r="250" spans="1:72" hidden="1" outlineLevel="1" x14ac:dyDescent="0.2">
      <c r="A250" s="1"/>
      <c r="B250" s="2"/>
      <c r="C250" s="3"/>
      <c r="D250" s="105"/>
      <c r="E250" s="1"/>
      <c r="F250" s="1"/>
      <c r="G250" s="1"/>
      <c r="H250" s="1"/>
      <c r="I250" s="5"/>
      <c r="J250" s="6"/>
      <c r="K250" s="7"/>
      <c r="L250" s="7"/>
      <c r="M250" s="7"/>
      <c r="N250" s="51"/>
      <c r="O250" s="13"/>
      <c r="P250" s="13"/>
      <c r="Q250" s="2"/>
      <c r="R250" s="12"/>
      <c r="S250" s="12"/>
      <c r="T250" s="6"/>
      <c r="U250" s="6"/>
      <c r="V250" s="45"/>
      <c r="W250" s="45"/>
      <c r="X250" s="45"/>
      <c r="Y250" s="9"/>
      <c r="Z250" s="92"/>
      <c r="AA250" s="12"/>
      <c r="AB250" s="12"/>
      <c r="AC250" s="12"/>
      <c r="AD250" s="12"/>
      <c r="AE250" s="12"/>
      <c r="AF250" s="12"/>
      <c r="AG250" s="85"/>
      <c r="AH250" s="46"/>
      <c r="AI250" s="46"/>
      <c r="AJ250" s="46"/>
      <c r="AK250" s="46"/>
      <c r="AL250" s="46"/>
      <c r="AM250" s="13"/>
      <c r="AN250" s="13"/>
      <c r="AO250" s="13"/>
      <c r="AP250" s="13"/>
      <c r="AQ250" s="13"/>
      <c r="AR250" s="13"/>
      <c r="AS250" s="1"/>
      <c r="AT250" s="1"/>
      <c r="AU250" s="1"/>
      <c r="AV250" s="46"/>
      <c r="AW250" s="46"/>
      <c r="AX250" s="46"/>
      <c r="AY250" s="46"/>
      <c r="AZ250" s="13"/>
      <c r="BA250" s="13"/>
      <c r="BB250" s="13"/>
      <c r="BC250" s="13"/>
      <c r="BD250" s="13"/>
      <c r="BE250" s="13"/>
      <c r="BF250" s="1"/>
      <c r="BG250" s="1"/>
      <c r="BH250" s="1"/>
      <c r="BI250" s="1"/>
      <c r="BJ250" s="1"/>
      <c r="BK250" s="1"/>
      <c r="BL250" s="13"/>
      <c r="BM250" s="1"/>
      <c r="BN250" s="1"/>
      <c r="BO250" s="1"/>
      <c r="BP250" s="51"/>
      <c r="BQ250" s="1"/>
      <c r="BR250" s="1"/>
      <c r="BS250" s="1"/>
      <c r="BT250" s="1"/>
    </row>
    <row r="251" spans="1:72" hidden="1" outlineLevel="1" x14ac:dyDescent="0.2">
      <c r="A251" s="1"/>
      <c r="B251" s="2"/>
      <c r="C251" s="3"/>
      <c r="D251" s="105"/>
      <c r="E251" s="1"/>
      <c r="F251" s="1"/>
      <c r="G251" s="1"/>
      <c r="H251" s="1"/>
      <c r="I251" s="5"/>
      <c r="J251" s="6"/>
      <c r="K251" s="7"/>
      <c r="L251" s="7"/>
      <c r="M251" s="7"/>
      <c r="N251" s="51"/>
      <c r="O251" s="13"/>
      <c r="P251" s="13"/>
      <c r="Q251" s="2"/>
      <c r="R251" s="12"/>
      <c r="S251" s="12"/>
      <c r="T251" s="6"/>
      <c r="U251" s="6"/>
      <c r="V251" s="45"/>
      <c r="W251" s="45"/>
      <c r="X251" s="45"/>
      <c r="Y251" s="9"/>
      <c r="Z251" s="92"/>
      <c r="AA251" s="12"/>
      <c r="AB251" s="12"/>
      <c r="AC251" s="12"/>
      <c r="AD251" s="12"/>
      <c r="AE251" s="12"/>
      <c r="AF251" s="12"/>
      <c r="AG251" s="85"/>
      <c r="AH251" s="46"/>
      <c r="AI251" s="46"/>
      <c r="AJ251" s="46"/>
      <c r="AK251" s="46"/>
      <c r="AL251" s="46"/>
      <c r="AM251" s="13"/>
      <c r="AN251" s="13"/>
      <c r="AO251" s="13"/>
      <c r="AP251" s="13"/>
      <c r="AQ251" s="13"/>
      <c r="AR251" s="13"/>
      <c r="AS251" s="1"/>
      <c r="AT251" s="1"/>
      <c r="AU251" s="1"/>
      <c r="AV251" s="46"/>
      <c r="AW251" s="46"/>
      <c r="AX251" s="46"/>
      <c r="AY251" s="46"/>
      <c r="AZ251" s="13"/>
      <c r="BA251" s="13"/>
      <c r="BB251" s="13"/>
      <c r="BC251" s="13"/>
      <c r="BD251" s="13"/>
      <c r="BE251" s="13"/>
      <c r="BF251" s="1"/>
      <c r="BG251" s="1"/>
      <c r="BH251" s="1"/>
      <c r="BI251" s="1"/>
      <c r="BJ251" s="1"/>
      <c r="BK251" s="1"/>
      <c r="BL251" s="13"/>
      <c r="BM251" s="1"/>
      <c r="BN251" s="1"/>
      <c r="BO251" s="1"/>
      <c r="BP251" s="51"/>
      <c r="BQ251" s="1"/>
      <c r="BR251" s="1"/>
      <c r="BS251" s="1"/>
      <c r="BT251" s="1"/>
    </row>
    <row r="252" spans="1:72" hidden="1" outlineLevel="1" x14ac:dyDescent="0.2">
      <c r="A252" s="1"/>
      <c r="B252" s="2"/>
      <c r="C252" s="3"/>
      <c r="D252" s="105"/>
      <c r="E252" s="1"/>
      <c r="F252" s="1"/>
      <c r="G252" s="1"/>
      <c r="H252" s="1"/>
      <c r="I252" s="5"/>
      <c r="J252" s="6"/>
      <c r="K252" s="7"/>
      <c r="L252" s="7"/>
      <c r="M252" s="7"/>
      <c r="N252" s="51"/>
      <c r="O252" s="13"/>
      <c r="P252" s="13"/>
      <c r="Q252" s="2"/>
      <c r="R252" s="12"/>
      <c r="S252" s="12"/>
      <c r="T252" s="6"/>
      <c r="U252" s="6"/>
      <c r="V252" s="45"/>
      <c r="W252" s="45"/>
      <c r="X252" s="45"/>
      <c r="Y252" s="9"/>
      <c r="Z252" s="92"/>
      <c r="AA252" s="12"/>
      <c r="AB252" s="12"/>
      <c r="AC252" s="12"/>
      <c r="AD252" s="12"/>
      <c r="AE252" s="12"/>
      <c r="AF252" s="12"/>
      <c r="AG252" s="85"/>
      <c r="AH252" s="46"/>
      <c r="AI252" s="46"/>
      <c r="AJ252" s="46"/>
      <c r="AK252" s="46"/>
      <c r="AL252" s="46"/>
      <c r="AM252" s="13"/>
      <c r="AN252" s="13"/>
      <c r="AO252" s="13"/>
      <c r="AP252" s="13"/>
      <c r="AQ252" s="13"/>
      <c r="AR252" s="13"/>
      <c r="AS252" s="1"/>
      <c r="AT252" s="1"/>
      <c r="AU252" s="1"/>
      <c r="AV252" s="46"/>
      <c r="AW252" s="46"/>
      <c r="AX252" s="46"/>
      <c r="AY252" s="46"/>
      <c r="AZ252" s="13"/>
      <c r="BA252" s="13"/>
      <c r="BB252" s="13"/>
      <c r="BC252" s="13"/>
      <c r="BD252" s="13"/>
      <c r="BE252" s="13"/>
      <c r="BF252" s="1"/>
      <c r="BG252" s="1"/>
      <c r="BH252" s="1"/>
      <c r="BI252" s="1"/>
      <c r="BJ252" s="1"/>
      <c r="BK252" s="1"/>
      <c r="BL252" s="13"/>
      <c r="BM252" s="1"/>
      <c r="BN252" s="1"/>
      <c r="BO252" s="1"/>
      <c r="BP252" s="51"/>
      <c r="BQ252" s="1"/>
      <c r="BR252" s="1"/>
      <c r="BS252" s="1"/>
      <c r="BT252" s="1"/>
    </row>
    <row r="253" spans="1:72" hidden="1" outlineLevel="1" x14ac:dyDescent="0.2">
      <c r="A253" s="1"/>
      <c r="B253" s="2"/>
      <c r="C253" s="3"/>
      <c r="D253" s="105"/>
      <c r="E253" s="1"/>
      <c r="F253" s="1"/>
      <c r="G253" s="1"/>
      <c r="H253" s="1"/>
      <c r="I253" s="5"/>
      <c r="J253" s="6"/>
      <c r="K253" s="7"/>
      <c r="L253" s="7"/>
      <c r="M253" s="7"/>
      <c r="N253" s="51"/>
      <c r="O253" s="13"/>
      <c r="P253" s="13"/>
      <c r="Q253" s="2"/>
      <c r="R253" s="12"/>
      <c r="S253" s="12"/>
      <c r="T253" s="6"/>
      <c r="U253" s="6"/>
      <c r="V253" s="45"/>
      <c r="W253" s="45"/>
      <c r="X253" s="45"/>
      <c r="Y253" s="9"/>
      <c r="Z253" s="92"/>
      <c r="AA253" s="12"/>
      <c r="AB253" s="12"/>
      <c r="AC253" s="12"/>
      <c r="AD253" s="12"/>
      <c r="AE253" s="12"/>
      <c r="AF253" s="12"/>
      <c r="AG253" s="85"/>
      <c r="AH253" s="46"/>
      <c r="AI253" s="46"/>
      <c r="AJ253" s="46"/>
      <c r="AK253" s="46"/>
      <c r="AL253" s="46"/>
      <c r="AM253" s="13"/>
      <c r="AN253" s="13"/>
      <c r="AO253" s="13"/>
      <c r="AP253" s="13"/>
      <c r="AQ253" s="13"/>
      <c r="AR253" s="13"/>
      <c r="AS253" s="1"/>
      <c r="AT253" s="1"/>
      <c r="AU253" s="1"/>
      <c r="AV253" s="46"/>
      <c r="AW253" s="46"/>
      <c r="AX253" s="46"/>
      <c r="AY253" s="46"/>
      <c r="AZ253" s="13"/>
      <c r="BA253" s="13"/>
      <c r="BB253" s="13"/>
      <c r="BC253" s="13"/>
      <c r="BD253" s="13"/>
      <c r="BE253" s="13"/>
      <c r="BF253" s="1"/>
      <c r="BG253" s="1"/>
      <c r="BH253" s="1"/>
      <c r="BI253" s="1"/>
      <c r="BJ253" s="1"/>
      <c r="BK253" s="1"/>
      <c r="BL253" s="13"/>
      <c r="BM253" s="1"/>
      <c r="BN253" s="1"/>
      <c r="BO253" s="1"/>
      <c r="BP253" s="51"/>
      <c r="BQ253" s="1"/>
      <c r="BR253" s="1"/>
      <c r="BS253" s="1"/>
      <c r="BT253" s="1"/>
    </row>
    <row r="254" spans="1:72" hidden="1" outlineLevel="1" x14ac:dyDescent="0.2">
      <c r="A254" s="1"/>
      <c r="B254" s="2"/>
      <c r="C254" s="3"/>
      <c r="D254" s="105"/>
      <c r="E254" s="1"/>
      <c r="F254" s="1"/>
      <c r="G254" s="1"/>
      <c r="H254" s="1"/>
      <c r="I254" s="5"/>
      <c r="J254" s="6"/>
      <c r="K254" s="7"/>
      <c r="L254" s="7"/>
      <c r="M254" s="7"/>
      <c r="N254" s="51"/>
      <c r="O254" s="13"/>
      <c r="P254" s="13"/>
      <c r="Q254" s="2"/>
      <c r="R254" s="12"/>
      <c r="S254" s="12"/>
      <c r="T254" s="6"/>
      <c r="U254" s="6"/>
      <c r="V254" s="45"/>
      <c r="W254" s="45"/>
      <c r="X254" s="45"/>
      <c r="Y254" s="9"/>
      <c r="Z254" s="92"/>
      <c r="AA254" s="12"/>
      <c r="AB254" s="12"/>
      <c r="AC254" s="12"/>
      <c r="AD254" s="12"/>
      <c r="AE254" s="12"/>
      <c r="AF254" s="12"/>
      <c r="AG254" s="85"/>
      <c r="AH254" s="46"/>
      <c r="AI254" s="46"/>
      <c r="AJ254" s="46"/>
      <c r="AK254" s="46"/>
      <c r="AL254" s="46"/>
      <c r="AM254" s="13"/>
      <c r="AN254" s="13"/>
      <c r="AO254" s="13"/>
      <c r="AP254" s="13"/>
      <c r="AQ254" s="13"/>
      <c r="AR254" s="13"/>
      <c r="AS254" s="1"/>
      <c r="AT254" s="1"/>
      <c r="AU254" s="1"/>
      <c r="AV254" s="46"/>
      <c r="AW254" s="46"/>
      <c r="AX254" s="46"/>
      <c r="AY254" s="46"/>
      <c r="AZ254" s="13"/>
      <c r="BA254" s="13"/>
      <c r="BB254" s="13"/>
      <c r="BC254" s="13"/>
      <c r="BD254" s="13"/>
      <c r="BE254" s="13"/>
      <c r="BF254" s="1"/>
      <c r="BG254" s="1"/>
      <c r="BH254" s="1"/>
      <c r="BI254" s="1"/>
      <c r="BJ254" s="1"/>
      <c r="BK254" s="1"/>
      <c r="BL254" s="13"/>
      <c r="BM254" s="1"/>
      <c r="BN254" s="1"/>
      <c r="BO254" s="1"/>
      <c r="BP254" s="51"/>
      <c r="BQ254" s="1"/>
      <c r="BR254" s="1"/>
      <c r="BS254" s="1"/>
      <c r="BT254" s="1"/>
    </row>
    <row r="255" spans="1:72" hidden="1" outlineLevel="1" x14ac:dyDescent="0.2">
      <c r="A255" s="1"/>
      <c r="B255" s="2"/>
      <c r="C255" s="3"/>
      <c r="D255" s="105"/>
      <c r="E255" s="1"/>
      <c r="F255" s="1"/>
      <c r="G255" s="1"/>
      <c r="H255" s="1"/>
      <c r="I255" s="5"/>
      <c r="J255" s="6"/>
      <c r="K255" s="7"/>
      <c r="L255" s="7"/>
      <c r="M255" s="7"/>
      <c r="N255" s="51"/>
      <c r="O255" s="13"/>
      <c r="P255" s="13"/>
      <c r="Q255" s="2"/>
      <c r="R255" s="12"/>
      <c r="S255" s="12"/>
      <c r="T255" s="6"/>
      <c r="U255" s="6"/>
      <c r="V255" s="45"/>
      <c r="W255" s="45"/>
      <c r="X255" s="45"/>
      <c r="Y255" s="9"/>
      <c r="Z255" s="92"/>
      <c r="AA255" s="12"/>
      <c r="AB255" s="12"/>
      <c r="AC255" s="12"/>
      <c r="AD255" s="12"/>
      <c r="AE255" s="12"/>
      <c r="AF255" s="12"/>
      <c r="AG255" s="85"/>
      <c r="AH255" s="46"/>
      <c r="AI255" s="46"/>
      <c r="AJ255" s="46"/>
      <c r="AK255" s="46"/>
      <c r="AL255" s="46"/>
      <c r="AM255" s="13"/>
      <c r="AN255" s="13"/>
      <c r="AO255" s="13"/>
      <c r="AP255" s="13"/>
      <c r="AQ255" s="13"/>
      <c r="AR255" s="13"/>
      <c r="AS255" s="1"/>
      <c r="AT255" s="1"/>
      <c r="AU255" s="1"/>
      <c r="AV255" s="46"/>
      <c r="AW255" s="46"/>
      <c r="AX255" s="46"/>
      <c r="AY255" s="46"/>
      <c r="AZ255" s="13"/>
      <c r="BA255" s="13"/>
      <c r="BB255" s="13"/>
      <c r="BC255" s="13"/>
      <c r="BD255" s="13"/>
      <c r="BE255" s="13"/>
      <c r="BF255" s="1"/>
      <c r="BG255" s="1"/>
      <c r="BH255" s="1"/>
      <c r="BI255" s="1"/>
      <c r="BJ255" s="1"/>
      <c r="BK255" s="1"/>
      <c r="BL255" s="13"/>
      <c r="BM255" s="1"/>
      <c r="BN255" s="1"/>
      <c r="BO255" s="1"/>
      <c r="BP255" s="51"/>
      <c r="BQ255" s="1"/>
      <c r="BR255" s="1"/>
      <c r="BS255" s="1"/>
      <c r="BT255" s="1"/>
    </row>
    <row r="256" spans="1:72" hidden="1" outlineLevel="1" x14ac:dyDescent="0.2">
      <c r="A256" s="1"/>
      <c r="B256" s="2"/>
      <c r="C256" s="3"/>
      <c r="D256" s="105"/>
      <c r="E256" s="1"/>
      <c r="F256" s="1"/>
      <c r="G256" s="1"/>
      <c r="H256" s="1"/>
      <c r="I256" s="5"/>
      <c r="J256" s="6"/>
      <c r="K256" s="7"/>
      <c r="L256" s="7"/>
      <c r="M256" s="7"/>
      <c r="N256" s="51"/>
      <c r="O256" s="13"/>
      <c r="P256" s="13"/>
      <c r="Q256" s="2"/>
      <c r="R256" s="12"/>
      <c r="S256" s="12"/>
      <c r="T256" s="6"/>
      <c r="U256" s="6"/>
      <c r="V256" s="45"/>
      <c r="W256" s="45"/>
      <c r="X256" s="45"/>
      <c r="Y256" s="9"/>
      <c r="Z256" s="92"/>
      <c r="AA256" s="12"/>
      <c r="AB256" s="12"/>
      <c r="AC256" s="12"/>
      <c r="AD256" s="12"/>
      <c r="AE256" s="12"/>
      <c r="AF256" s="12"/>
      <c r="AG256" s="85"/>
      <c r="AH256" s="46"/>
      <c r="AI256" s="46"/>
      <c r="AJ256" s="46"/>
      <c r="AK256" s="46"/>
      <c r="AL256" s="46"/>
      <c r="AM256" s="13"/>
      <c r="AN256" s="13"/>
      <c r="AO256" s="13"/>
      <c r="AP256" s="13"/>
      <c r="AQ256" s="13"/>
      <c r="AR256" s="13"/>
      <c r="AS256" s="1"/>
      <c r="AT256" s="1"/>
      <c r="AU256" s="1"/>
      <c r="AV256" s="46"/>
      <c r="AW256" s="46"/>
      <c r="AX256" s="46"/>
      <c r="AY256" s="46"/>
      <c r="AZ256" s="13"/>
      <c r="BA256" s="13"/>
      <c r="BB256" s="13"/>
      <c r="BC256" s="13"/>
      <c r="BD256" s="13"/>
      <c r="BE256" s="13"/>
      <c r="BF256" s="1"/>
      <c r="BG256" s="1"/>
      <c r="BH256" s="1"/>
      <c r="BI256" s="1"/>
      <c r="BJ256" s="1"/>
      <c r="BK256" s="1"/>
      <c r="BL256" s="13"/>
      <c r="BM256" s="1"/>
      <c r="BN256" s="1"/>
      <c r="BO256" s="1"/>
      <c r="BP256" s="51"/>
      <c r="BQ256" s="1"/>
      <c r="BR256" s="1"/>
      <c r="BS256" s="1"/>
      <c r="BT256" s="1"/>
    </row>
    <row r="257" spans="1:72" hidden="1" outlineLevel="1" x14ac:dyDescent="0.2">
      <c r="A257" s="1"/>
      <c r="B257" s="2"/>
      <c r="C257" s="3"/>
      <c r="D257" s="105"/>
      <c r="E257" s="1"/>
      <c r="F257" s="1"/>
      <c r="G257" s="1"/>
      <c r="H257" s="1"/>
      <c r="I257" s="5"/>
      <c r="J257" s="6"/>
      <c r="K257" s="7"/>
      <c r="L257" s="7"/>
      <c r="M257" s="7"/>
      <c r="N257" s="51"/>
      <c r="O257" s="13"/>
      <c r="P257" s="13"/>
      <c r="Q257" s="2"/>
      <c r="R257" s="12"/>
      <c r="S257" s="12"/>
      <c r="T257" s="6"/>
      <c r="U257" s="6"/>
      <c r="V257" s="45"/>
      <c r="W257" s="45"/>
      <c r="X257" s="45"/>
      <c r="Y257" s="9"/>
      <c r="Z257" s="92"/>
      <c r="AA257" s="12"/>
      <c r="AB257" s="12"/>
      <c r="AC257" s="12"/>
      <c r="AD257" s="12"/>
      <c r="AE257" s="12"/>
      <c r="AF257" s="12"/>
      <c r="AG257" s="85"/>
      <c r="AH257" s="46"/>
      <c r="AI257" s="46"/>
      <c r="AJ257" s="46"/>
      <c r="AK257" s="46"/>
      <c r="AL257" s="46"/>
      <c r="AM257" s="13"/>
      <c r="AN257" s="13"/>
      <c r="AO257" s="13"/>
      <c r="AP257" s="13"/>
      <c r="AQ257" s="13"/>
      <c r="AR257" s="13"/>
      <c r="AS257" s="1"/>
      <c r="AT257" s="1"/>
      <c r="AU257" s="1"/>
      <c r="AV257" s="46"/>
      <c r="AW257" s="46"/>
      <c r="AX257" s="46"/>
      <c r="AY257" s="46"/>
      <c r="AZ257" s="13"/>
      <c r="BA257" s="13"/>
      <c r="BB257" s="13"/>
      <c r="BC257" s="13"/>
      <c r="BD257" s="13"/>
      <c r="BE257" s="13"/>
      <c r="BF257" s="1"/>
      <c r="BG257" s="1"/>
      <c r="BH257" s="1"/>
      <c r="BI257" s="1"/>
      <c r="BJ257" s="1"/>
      <c r="BK257" s="1"/>
      <c r="BL257" s="13"/>
      <c r="BM257" s="1"/>
      <c r="BN257" s="1"/>
      <c r="BO257" s="1"/>
      <c r="BP257" s="51"/>
      <c r="BQ257" s="1"/>
      <c r="BR257" s="1"/>
      <c r="BS257" s="1"/>
      <c r="BT257" s="1"/>
    </row>
    <row r="258" spans="1:72" hidden="1" outlineLevel="1" x14ac:dyDescent="0.2">
      <c r="A258" s="1"/>
      <c r="B258" s="2"/>
      <c r="C258" s="3"/>
      <c r="D258" s="105"/>
      <c r="E258" s="1"/>
      <c r="F258" s="1"/>
      <c r="G258" s="1"/>
      <c r="H258" s="1"/>
      <c r="I258" s="5"/>
      <c r="J258" s="6"/>
      <c r="K258" s="7"/>
      <c r="L258" s="7"/>
      <c r="M258" s="7"/>
      <c r="N258" s="51"/>
      <c r="O258" s="13"/>
      <c r="P258" s="13"/>
      <c r="Q258" s="2"/>
      <c r="R258" s="12"/>
      <c r="S258" s="12"/>
      <c r="T258" s="6"/>
      <c r="U258" s="6"/>
      <c r="V258" s="45"/>
      <c r="W258" s="45"/>
      <c r="X258" s="45"/>
      <c r="Y258" s="9"/>
      <c r="Z258" s="92"/>
      <c r="AA258" s="12"/>
      <c r="AB258" s="12"/>
      <c r="AC258" s="12"/>
      <c r="AD258" s="12"/>
      <c r="AE258" s="12"/>
      <c r="AF258" s="12"/>
      <c r="AG258" s="85"/>
      <c r="AH258" s="46"/>
      <c r="AI258" s="46"/>
      <c r="AJ258" s="46"/>
      <c r="AK258" s="46"/>
      <c r="AL258" s="46"/>
      <c r="AM258" s="13"/>
      <c r="AN258" s="13"/>
      <c r="AO258" s="13"/>
      <c r="AP258" s="13"/>
      <c r="AQ258" s="13"/>
      <c r="AR258" s="13"/>
      <c r="AS258" s="1"/>
      <c r="AT258" s="1"/>
      <c r="AU258" s="1"/>
      <c r="AV258" s="46"/>
      <c r="AW258" s="46"/>
      <c r="AX258" s="46"/>
      <c r="AY258" s="46"/>
      <c r="AZ258" s="13"/>
      <c r="BA258" s="13"/>
      <c r="BB258" s="13"/>
      <c r="BC258" s="13"/>
      <c r="BD258" s="13"/>
      <c r="BE258" s="13"/>
      <c r="BF258" s="1"/>
      <c r="BG258" s="1"/>
      <c r="BH258" s="1"/>
      <c r="BI258" s="1"/>
      <c r="BJ258" s="1"/>
      <c r="BK258" s="1"/>
      <c r="BL258" s="13"/>
      <c r="BM258" s="1"/>
      <c r="BN258" s="1"/>
      <c r="BO258" s="1"/>
      <c r="BP258" s="51"/>
      <c r="BQ258" s="1"/>
      <c r="BR258" s="1"/>
      <c r="BS258" s="1"/>
      <c r="BT258" s="1"/>
    </row>
    <row r="259" spans="1:72" hidden="1" outlineLevel="1" x14ac:dyDescent="0.2">
      <c r="A259" s="1"/>
      <c r="B259" s="2"/>
      <c r="C259" s="3"/>
      <c r="D259" s="105"/>
      <c r="E259" s="1"/>
      <c r="F259" s="1"/>
      <c r="G259" s="1"/>
      <c r="H259" s="1"/>
      <c r="I259" s="5"/>
      <c r="J259" s="6"/>
      <c r="K259" s="7"/>
      <c r="L259" s="7"/>
      <c r="M259" s="7"/>
      <c r="N259" s="51"/>
      <c r="O259" s="13"/>
      <c r="P259" s="13"/>
      <c r="Q259" s="2"/>
      <c r="R259" s="12"/>
      <c r="S259" s="12"/>
      <c r="T259" s="6"/>
      <c r="U259" s="6"/>
      <c r="V259" s="45"/>
      <c r="W259" s="45"/>
      <c r="X259" s="45"/>
      <c r="Y259" s="9"/>
      <c r="Z259" s="92"/>
      <c r="AA259" s="12"/>
      <c r="AB259" s="12"/>
      <c r="AC259" s="12"/>
      <c r="AD259" s="12"/>
      <c r="AE259" s="12"/>
      <c r="AF259" s="12"/>
      <c r="AG259" s="85"/>
      <c r="AH259" s="46"/>
      <c r="AI259" s="46"/>
      <c r="AJ259" s="46"/>
      <c r="AK259" s="46"/>
      <c r="AL259" s="46"/>
      <c r="AM259" s="13"/>
      <c r="AN259" s="13"/>
      <c r="AO259" s="13"/>
      <c r="AP259" s="13"/>
      <c r="AQ259" s="13"/>
      <c r="AR259" s="13"/>
      <c r="AS259" s="1"/>
      <c r="AT259" s="1"/>
      <c r="AU259" s="1"/>
      <c r="AV259" s="46"/>
      <c r="AW259" s="46"/>
      <c r="AX259" s="46"/>
      <c r="AY259" s="46"/>
      <c r="AZ259" s="13"/>
      <c r="BA259" s="13"/>
      <c r="BB259" s="13"/>
      <c r="BC259" s="13"/>
      <c r="BD259" s="13"/>
      <c r="BE259" s="13"/>
      <c r="BF259" s="1"/>
      <c r="BG259" s="1"/>
      <c r="BH259" s="1"/>
      <c r="BI259" s="1"/>
      <c r="BJ259" s="1"/>
      <c r="BK259" s="1"/>
      <c r="BL259" s="13"/>
      <c r="BM259" s="1"/>
      <c r="BN259" s="1"/>
      <c r="BO259" s="1"/>
      <c r="BP259" s="51"/>
      <c r="BQ259" s="1"/>
      <c r="BR259" s="1"/>
      <c r="BS259" s="1"/>
      <c r="BT259" s="1"/>
    </row>
    <row r="260" spans="1:72" hidden="1" outlineLevel="1" x14ac:dyDescent="0.2">
      <c r="A260" s="1"/>
      <c r="B260" s="2"/>
      <c r="C260" s="3"/>
      <c r="D260" s="105"/>
      <c r="E260" s="1"/>
      <c r="F260" s="1"/>
      <c r="G260" s="1"/>
      <c r="H260" s="1"/>
      <c r="I260" s="5"/>
      <c r="J260" s="6"/>
      <c r="K260" s="7"/>
      <c r="L260" s="7"/>
      <c r="M260" s="7"/>
      <c r="N260" s="51"/>
      <c r="O260" s="13"/>
      <c r="P260" s="13"/>
      <c r="Q260" s="2"/>
      <c r="R260" s="12"/>
      <c r="S260" s="12"/>
      <c r="T260" s="6"/>
      <c r="U260" s="6"/>
      <c r="V260" s="45"/>
      <c r="W260" s="45"/>
      <c r="X260" s="45"/>
      <c r="Y260" s="9"/>
      <c r="Z260" s="92"/>
      <c r="AA260" s="12"/>
      <c r="AB260" s="12"/>
      <c r="AC260" s="12"/>
      <c r="AD260" s="12"/>
      <c r="AE260" s="12"/>
      <c r="AF260" s="12"/>
      <c r="AG260" s="85"/>
      <c r="AH260" s="46"/>
      <c r="AI260" s="46"/>
      <c r="AJ260" s="46"/>
      <c r="AK260" s="46"/>
      <c r="AL260" s="46"/>
      <c r="AM260" s="13"/>
      <c r="AN260" s="13"/>
      <c r="AO260" s="13"/>
      <c r="AP260" s="13"/>
      <c r="AQ260" s="13"/>
      <c r="AR260" s="13"/>
      <c r="AS260" s="1"/>
      <c r="AT260" s="1"/>
      <c r="AU260" s="1"/>
      <c r="AV260" s="46"/>
      <c r="AW260" s="46"/>
      <c r="AX260" s="46"/>
      <c r="AY260" s="46"/>
      <c r="AZ260" s="13"/>
      <c r="BA260" s="13"/>
      <c r="BB260" s="13"/>
      <c r="BC260" s="13"/>
      <c r="BD260" s="13"/>
      <c r="BE260" s="13"/>
      <c r="BF260" s="1"/>
      <c r="BG260" s="1"/>
      <c r="BH260" s="1"/>
      <c r="BI260" s="1"/>
      <c r="BJ260" s="1"/>
      <c r="BK260" s="1"/>
      <c r="BL260" s="13"/>
      <c r="BM260" s="1"/>
      <c r="BN260" s="1"/>
      <c r="BO260" s="1"/>
      <c r="BP260" s="51"/>
      <c r="BQ260" s="1"/>
      <c r="BR260" s="1"/>
      <c r="BS260" s="1"/>
      <c r="BT260" s="1"/>
    </row>
    <row r="261" spans="1:72" hidden="1" outlineLevel="1" x14ac:dyDescent="0.2">
      <c r="A261" s="1"/>
      <c r="B261" s="2"/>
      <c r="C261" s="3"/>
      <c r="D261" s="105"/>
      <c r="E261" s="1"/>
      <c r="F261" s="1"/>
      <c r="G261" s="1"/>
      <c r="H261" s="1"/>
      <c r="I261" s="5"/>
      <c r="J261" s="6"/>
      <c r="K261" s="7"/>
      <c r="L261" s="7"/>
      <c r="M261" s="7"/>
      <c r="N261" s="51"/>
      <c r="O261" s="13"/>
      <c r="P261" s="13"/>
      <c r="Q261" s="2"/>
      <c r="R261" s="12"/>
      <c r="S261" s="12"/>
      <c r="T261" s="6"/>
      <c r="U261" s="6"/>
      <c r="V261" s="45"/>
      <c r="W261" s="45"/>
      <c r="X261" s="45"/>
      <c r="Y261" s="9"/>
      <c r="Z261" s="92"/>
      <c r="AA261" s="12"/>
      <c r="AB261" s="12"/>
      <c r="AC261" s="12"/>
      <c r="AD261" s="12"/>
      <c r="AE261" s="12"/>
      <c r="AF261" s="12"/>
      <c r="AG261" s="85"/>
      <c r="AH261" s="46"/>
      <c r="AI261" s="46"/>
      <c r="AJ261" s="46"/>
      <c r="AK261" s="46"/>
      <c r="AL261" s="46"/>
      <c r="AM261" s="13"/>
      <c r="AN261" s="13"/>
      <c r="AO261" s="13"/>
      <c r="AP261" s="13"/>
      <c r="AQ261" s="13"/>
      <c r="AR261" s="13"/>
      <c r="AS261" s="1"/>
      <c r="AT261" s="1"/>
      <c r="AU261" s="1"/>
      <c r="AV261" s="46"/>
      <c r="AW261" s="46"/>
      <c r="AX261" s="46"/>
      <c r="AY261" s="46"/>
      <c r="AZ261" s="13"/>
      <c r="BA261" s="13"/>
      <c r="BB261" s="13"/>
      <c r="BC261" s="13"/>
      <c r="BD261" s="13"/>
      <c r="BE261" s="13"/>
      <c r="BF261" s="1"/>
      <c r="BG261" s="1"/>
      <c r="BH261" s="1"/>
      <c r="BI261" s="1"/>
      <c r="BJ261" s="1"/>
      <c r="BK261" s="1"/>
      <c r="BL261" s="13"/>
      <c r="BM261" s="1"/>
      <c r="BN261" s="1"/>
      <c r="BO261" s="1"/>
      <c r="BP261" s="51"/>
      <c r="BQ261" s="1"/>
      <c r="BR261" s="1"/>
      <c r="BS261" s="1"/>
      <c r="BT261" s="1"/>
    </row>
    <row r="262" spans="1:72" hidden="1" outlineLevel="1" x14ac:dyDescent="0.2">
      <c r="A262" s="1"/>
      <c r="B262" s="2"/>
      <c r="C262" s="3"/>
      <c r="D262" s="105"/>
      <c r="E262" s="1"/>
      <c r="F262" s="1"/>
      <c r="G262" s="1"/>
      <c r="H262" s="1"/>
      <c r="I262" s="5"/>
      <c r="J262" s="6"/>
      <c r="K262" s="7"/>
      <c r="L262" s="7"/>
      <c r="M262" s="7"/>
      <c r="N262" s="51"/>
      <c r="O262" s="13"/>
      <c r="P262" s="13"/>
      <c r="Q262" s="2"/>
      <c r="R262" s="12"/>
      <c r="S262" s="12"/>
      <c r="T262" s="6"/>
      <c r="U262" s="6"/>
      <c r="V262" s="45"/>
      <c r="W262" s="45"/>
      <c r="X262" s="45"/>
      <c r="Y262" s="9"/>
      <c r="Z262" s="92"/>
      <c r="AA262" s="12"/>
      <c r="AB262" s="12"/>
      <c r="AC262" s="12"/>
      <c r="AD262" s="12"/>
      <c r="AE262" s="12"/>
      <c r="AF262" s="12"/>
      <c r="AG262" s="85"/>
      <c r="AH262" s="46"/>
      <c r="AI262" s="46"/>
      <c r="AJ262" s="46"/>
      <c r="AK262" s="46"/>
      <c r="AL262" s="46"/>
      <c r="AM262" s="13"/>
      <c r="AN262" s="13"/>
      <c r="AO262" s="13"/>
      <c r="AP262" s="13"/>
      <c r="AQ262" s="13"/>
      <c r="AR262" s="13"/>
      <c r="AS262" s="1"/>
      <c r="AT262" s="1"/>
      <c r="AU262" s="1"/>
      <c r="AV262" s="46"/>
      <c r="AW262" s="46"/>
      <c r="AX262" s="46"/>
      <c r="AY262" s="46"/>
      <c r="AZ262" s="13"/>
      <c r="BA262" s="13"/>
      <c r="BB262" s="13"/>
      <c r="BC262" s="13"/>
      <c r="BD262" s="13"/>
      <c r="BE262" s="13"/>
      <c r="BF262" s="1"/>
      <c r="BG262" s="1"/>
      <c r="BH262" s="1"/>
      <c r="BI262" s="1"/>
      <c r="BJ262" s="1"/>
      <c r="BK262" s="1"/>
      <c r="BL262" s="13"/>
      <c r="BM262" s="1"/>
      <c r="BN262" s="1"/>
      <c r="BO262" s="1"/>
      <c r="BP262" s="51"/>
      <c r="BQ262" s="1"/>
      <c r="BR262" s="1"/>
      <c r="BS262" s="1"/>
      <c r="BT262" s="1"/>
    </row>
    <row r="263" spans="1:72" hidden="1" outlineLevel="1" x14ac:dyDescent="0.2">
      <c r="A263" s="1"/>
      <c r="B263" s="2"/>
      <c r="C263" s="3"/>
      <c r="D263" s="105"/>
      <c r="E263" s="1"/>
      <c r="F263" s="1"/>
      <c r="G263" s="1"/>
      <c r="H263" s="1"/>
      <c r="I263" s="5"/>
      <c r="J263" s="6"/>
      <c r="K263" s="7"/>
      <c r="L263" s="7"/>
      <c r="M263" s="7"/>
      <c r="N263" s="51"/>
      <c r="O263" s="13"/>
      <c r="P263" s="13"/>
      <c r="Q263" s="2"/>
      <c r="R263" s="12"/>
      <c r="S263" s="12"/>
      <c r="T263" s="6"/>
      <c r="U263" s="6"/>
      <c r="V263" s="45"/>
      <c r="W263" s="45"/>
      <c r="X263" s="45"/>
      <c r="Y263" s="9"/>
      <c r="Z263" s="92"/>
      <c r="AA263" s="12"/>
      <c r="AB263" s="12"/>
      <c r="AC263" s="12"/>
      <c r="AD263" s="12"/>
      <c r="AE263" s="12"/>
      <c r="AF263" s="12"/>
      <c r="AG263" s="85"/>
      <c r="AH263" s="46"/>
      <c r="AI263" s="46"/>
      <c r="AJ263" s="46"/>
      <c r="AK263" s="46"/>
      <c r="AL263" s="46"/>
      <c r="AM263" s="13"/>
      <c r="AN263" s="13"/>
      <c r="AO263" s="13"/>
      <c r="AP263" s="13"/>
      <c r="AQ263" s="13"/>
      <c r="AR263" s="13"/>
      <c r="AS263" s="1"/>
      <c r="AT263" s="1"/>
      <c r="AU263" s="1"/>
      <c r="AV263" s="46"/>
      <c r="AW263" s="46"/>
      <c r="AX263" s="46"/>
      <c r="AY263" s="46"/>
      <c r="AZ263" s="13"/>
      <c r="BA263" s="13"/>
      <c r="BB263" s="13"/>
      <c r="BC263" s="13"/>
      <c r="BD263" s="13"/>
      <c r="BE263" s="13"/>
      <c r="BF263" s="1"/>
      <c r="BG263" s="1"/>
      <c r="BH263" s="1"/>
      <c r="BI263" s="1"/>
      <c r="BJ263" s="1"/>
      <c r="BK263" s="1"/>
      <c r="BL263" s="13"/>
      <c r="BM263" s="1"/>
      <c r="BN263" s="1"/>
      <c r="BO263" s="1"/>
      <c r="BP263" s="51"/>
      <c r="BQ263" s="1"/>
      <c r="BR263" s="1"/>
      <c r="BS263" s="1"/>
      <c r="BT263" s="1"/>
    </row>
    <row r="264" spans="1:72" hidden="1" outlineLevel="1" x14ac:dyDescent="0.2">
      <c r="A264" s="1"/>
      <c r="B264" s="2"/>
      <c r="C264" s="3"/>
      <c r="D264" s="105"/>
      <c r="E264" s="1"/>
      <c r="F264" s="1"/>
      <c r="G264" s="1"/>
      <c r="H264" s="1"/>
      <c r="I264" s="5"/>
      <c r="J264" s="6"/>
      <c r="K264" s="7"/>
      <c r="L264" s="7"/>
      <c r="M264" s="7"/>
      <c r="N264" s="51"/>
      <c r="O264" s="13"/>
      <c r="P264" s="13"/>
      <c r="Q264" s="2"/>
      <c r="R264" s="12"/>
      <c r="S264" s="12"/>
      <c r="T264" s="6"/>
      <c r="U264" s="6"/>
      <c r="V264" s="45"/>
      <c r="W264" s="45"/>
      <c r="X264" s="45"/>
      <c r="Y264" s="9"/>
      <c r="Z264" s="92"/>
      <c r="AA264" s="12"/>
      <c r="AB264" s="12"/>
      <c r="AC264" s="12"/>
      <c r="AD264" s="12"/>
      <c r="AE264" s="12"/>
      <c r="AF264" s="12"/>
      <c r="AG264" s="85"/>
      <c r="AH264" s="46"/>
      <c r="AI264" s="46"/>
      <c r="AJ264" s="46"/>
      <c r="AK264" s="46"/>
      <c r="AL264" s="46"/>
      <c r="AM264" s="13"/>
      <c r="AN264" s="13"/>
      <c r="AO264" s="13"/>
      <c r="AP264" s="13"/>
      <c r="AQ264" s="13"/>
      <c r="AR264" s="13"/>
      <c r="AS264" s="1"/>
      <c r="AT264" s="1"/>
      <c r="AU264" s="1"/>
      <c r="AV264" s="46"/>
      <c r="AW264" s="46"/>
      <c r="AX264" s="46"/>
      <c r="AY264" s="46"/>
      <c r="AZ264" s="13"/>
      <c r="BA264" s="13"/>
      <c r="BB264" s="13"/>
      <c r="BC264" s="13"/>
      <c r="BD264" s="13"/>
      <c r="BE264" s="13"/>
      <c r="BF264" s="1"/>
      <c r="BG264" s="1"/>
      <c r="BH264" s="1"/>
      <c r="BI264" s="1"/>
      <c r="BJ264" s="1"/>
      <c r="BK264" s="1"/>
      <c r="BL264" s="13"/>
      <c r="BM264" s="1"/>
      <c r="BN264" s="1"/>
      <c r="BO264" s="1"/>
      <c r="BP264" s="51"/>
      <c r="BQ264" s="1"/>
      <c r="BR264" s="1"/>
      <c r="BS264" s="1"/>
      <c r="BT264" s="1"/>
    </row>
    <row r="265" spans="1:72" hidden="1" outlineLevel="1" x14ac:dyDescent="0.2">
      <c r="A265" s="1"/>
      <c r="B265" s="2"/>
      <c r="C265" s="3"/>
      <c r="D265" s="105"/>
      <c r="E265" s="1"/>
      <c r="F265" s="1"/>
      <c r="G265" s="1"/>
      <c r="H265" s="1"/>
      <c r="I265" s="5"/>
      <c r="J265" s="6"/>
      <c r="K265" s="7"/>
      <c r="L265" s="7"/>
      <c r="M265" s="7"/>
      <c r="N265" s="51"/>
      <c r="O265" s="13"/>
      <c r="P265" s="13"/>
      <c r="Q265" s="2"/>
      <c r="R265" s="12"/>
      <c r="S265" s="12"/>
      <c r="T265" s="6"/>
      <c r="U265" s="6"/>
      <c r="V265" s="45"/>
      <c r="W265" s="45"/>
      <c r="X265" s="45"/>
      <c r="Y265" s="9"/>
      <c r="Z265" s="92"/>
      <c r="AA265" s="12"/>
      <c r="AB265" s="12"/>
      <c r="AC265" s="12"/>
      <c r="AD265" s="12"/>
      <c r="AE265" s="12"/>
      <c r="AF265" s="12"/>
      <c r="AG265" s="85"/>
      <c r="AH265" s="46"/>
      <c r="AI265" s="46"/>
      <c r="AJ265" s="46"/>
      <c r="AK265" s="46"/>
      <c r="AL265" s="46"/>
      <c r="AM265" s="13"/>
      <c r="AN265" s="13"/>
      <c r="AO265" s="13"/>
      <c r="AP265" s="13"/>
      <c r="AQ265" s="13"/>
      <c r="AR265" s="13"/>
      <c r="AS265" s="1"/>
      <c r="AT265" s="1"/>
      <c r="AU265" s="1"/>
      <c r="AV265" s="46"/>
      <c r="AW265" s="46"/>
      <c r="AX265" s="46"/>
      <c r="AY265" s="46"/>
      <c r="AZ265" s="13"/>
      <c r="BA265" s="13"/>
      <c r="BB265" s="13"/>
      <c r="BC265" s="13"/>
      <c r="BD265" s="13"/>
      <c r="BE265" s="13"/>
      <c r="BF265" s="1"/>
      <c r="BG265" s="1"/>
      <c r="BH265" s="1"/>
      <c r="BI265" s="1"/>
      <c r="BJ265" s="1"/>
      <c r="BK265" s="1"/>
      <c r="BL265" s="13"/>
      <c r="BM265" s="1"/>
      <c r="BN265" s="1"/>
      <c r="BO265" s="1"/>
      <c r="BP265" s="51"/>
      <c r="BQ265" s="1"/>
      <c r="BR265" s="1"/>
      <c r="BS265" s="1"/>
      <c r="BT265" s="1"/>
    </row>
    <row r="266" spans="1:72" hidden="1" outlineLevel="1" x14ac:dyDescent="0.2">
      <c r="A266" s="1"/>
      <c r="B266" s="2"/>
      <c r="C266" s="3"/>
      <c r="D266" s="105"/>
      <c r="E266" s="1"/>
      <c r="F266" s="1"/>
      <c r="G266" s="1"/>
      <c r="H266" s="1"/>
      <c r="I266" s="5"/>
      <c r="J266" s="6"/>
      <c r="K266" s="7"/>
      <c r="L266" s="7"/>
      <c r="M266" s="7"/>
      <c r="N266" s="51"/>
      <c r="O266" s="13"/>
      <c r="P266" s="13"/>
      <c r="Q266" s="2"/>
      <c r="R266" s="12"/>
      <c r="S266" s="12"/>
      <c r="T266" s="6"/>
      <c r="U266" s="6"/>
      <c r="V266" s="45"/>
      <c r="W266" s="45"/>
      <c r="X266" s="45"/>
      <c r="Y266" s="9"/>
      <c r="Z266" s="92"/>
      <c r="AA266" s="12"/>
      <c r="AB266" s="12"/>
      <c r="AC266" s="12"/>
      <c r="AD266" s="12"/>
      <c r="AE266" s="12"/>
      <c r="AF266" s="12"/>
      <c r="AG266" s="85"/>
      <c r="AH266" s="46"/>
      <c r="AI266" s="46"/>
      <c r="AJ266" s="46"/>
      <c r="AK266" s="46"/>
      <c r="AL266" s="46"/>
      <c r="AM266" s="13"/>
      <c r="AN266" s="13"/>
      <c r="AO266" s="13"/>
      <c r="AP266" s="13"/>
      <c r="AQ266" s="13"/>
      <c r="AR266" s="13"/>
      <c r="AS266" s="1"/>
      <c r="AT266" s="1"/>
      <c r="AU266" s="1"/>
      <c r="AV266" s="46"/>
      <c r="AW266" s="46"/>
      <c r="AX266" s="46"/>
      <c r="AY266" s="46"/>
      <c r="AZ266" s="13"/>
      <c r="BA266" s="13"/>
      <c r="BB266" s="13"/>
      <c r="BC266" s="13"/>
      <c r="BD266" s="13"/>
      <c r="BE266" s="13"/>
      <c r="BF266" s="1"/>
      <c r="BG266" s="1"/>
      <c r="BH266" s="1"/>
      <c r="BI266" s="1"/>
      <c r="BJ266" s="1"/>
      <c r="BK266" s="1"/>
      <c r="BL266" s="13"/>
      <c r="BM266" s="1"/>
      <c r="BN266" s="1"/>
      <c r="BO266" s="1"/>
      <c r="BP266" s="51"/>
      <c r="BQ266" s="1"/>
      <c r="BR266" s="1"/>
      <c r="BS266" s="1"/>
      <c r="BT266" s="1"/>
    </row>
    <row r="267" spans="1:72" hidden="1" outlineLevel="1" x14ac:dyDescent="0.2">
      <c r="A267" s="1"/>
      <c r="B267" s="2"/>
      <c r="C267" s="3"/>
      <c r="D267" s="105"/>
      <c r="E267" s="1"/>
      <c r="F267" s="1"/>
      <c r="G267" s="1"/>
      <c r="H267" s="1"/>
      <c r="I267" s="5"/>
      <c r="J267" s="6"/>
      <c r="K267" s="7"/>
      <c r="L267" s="7"/>
      <c r="M267" s="7"/>
      <c r="N267" s="51"/>
      <c r="O267" s="13"/>
      <c r="P267" s="13"/>
      <c r="Q267" s="2"/>
      <c r="R267" s="12"/>
      <c r="S267" s="12"/>
      <c r="T267" s="6"/>
      <c r="U267" s="6"/>
      <c r="V267" s="45"/>
      <c r="W267" s="45"/>
      <c r="X267" s="45"/>
      <c r="Y267" s="9"/>
      <c r="Z267" s="92"/>
      <c r="AA267" s="12"/>
      <c r="AB267" s="12"/>
      <c r="AC267" s="12"/>
      <c r="AD267" s="12"/>
      <c r="AE267" s="12"/>
      <c r="AF267" s="12"/>
      <c r="AG267" s="85"/>
      <c r="AH267" s="46"/>
      <c r="AI267" s="46"/>
      <c r="AJ267" s="46"/>
      <c r="AK267" s="46"/>
      <c r="AL267" s="46"/>
      <c r="AM267" s="13"/>
      <c r="AN267" s="13"/>
      <c r="AO267" s="13"/>
      <c r="AP267" s="13"/>
      <c r="AQ267" s="13"/>
      <c r="AR267" s="13"/>
      <c r="AS267" s="1"/>
      <c r="AT267" s="1"/>
      <c r="AU267" s="1"/>
      <c r="AV267" s="46"/>
      <c r="AW267" s="46"/>
      <c r="AX267" s="46"/>
      <c r="AY267" s="46"/>
      <c r="AZ267" s="13"/>
      <c r="BA267" s="13"/>
      <c r="BB267" s="13"/>
      <c r="BC267" s="13"/>
      <c r="BD267" s="13"/>
      <c r="BE267" s="13"/>
      <c r="BF267" s="1"/>
      <c r="BG267" s="1"/>
      <c r="BH267" s="1"/>
      <c r="BI267" s="1"/>
      <c r="BJ267" s="1"/>
      <c r="BK267" s="1"/>
      <c r="BL267" s="13"/>
      <c r="BM267" s="1"/>
      <c r="BN267" s="1"/>
      <c r="BO267" s="1"/>
      <c r="BP267" s="51"/>
      <c r="BQ267" s="1"/>
      <c r="BR267" s="1"/>
      <c r="BS267" s="1"/>
      <c r="BT267" s="1"/>
    </row>
    <row r="268" spans="1:72" hidden="1" outlineLevel="1" x14ac:dyDescent="0.2">
      <c r="A268" s="1"/>
      <c r="B268" s="2"/>
      <c r="C268" s="3"/>
      <c r="D268" s="105"/>
      <c r="E268" s="1"/>
      <c r="F268" s="1"/>
      <c r="G268" s="1"/>
      <c r="H268" s="1"/>
      <c r="I268" s="5"/>
      <c r="J268" s="6"/>
      <c r="K268" s="7"/>
      <c r="L268" s="7"/>
      <c r="M268" s="7"/>
      <c r="N268" s="51"/>
      <c r="O268" s="13"/>
      <c r="P268" s="13"/>
      <c r="Q268" s="2"/>
      <c r="R268" s="12"/>
      <c r="S268" s="12"/>
      <c r="T268" s="6"/>
      <c r="U268" s="6"/>
      <c r="V268" s="45"/>
      <c r="W268" s="45"/>
      <c r="X268" s="45"/>
      <c r="Y268" s="9"/>
      <c r="Z268" s="92"/>
      <c r="AA268" s="12"/>
      <c r="AB268" s="12"/>
      <c r="AC268" s="12"/>
      <c r="AD268" s="12"/>
      <c r="AE268" s="12"/>
      <c r="AF268" s="12"/>
      <c r="AG268" s="85"/>
      <c r="AH268" s="46"/>
      <c r="AI268" s="46"/>
      <c r="AJ268" s="46"/>
      <c r="AK268" s="46"/>
      <c r="AL268" s="46"/>
      <c r="AM268" s="13"/>
      <c r="AN268" s="13"/>
      <c r="AO268" s="13"/>
      <c r="AP268" s="13"/>
      <c r="AQ268" s="13"/>
      <c r="AR268" s="13"/>
      <c r="AS268" s="1"/>
      <c r="AT268" s="1"/>
      <c r="AU268" s="1"/>
      <c r="AV268" s="46"/>
      <c r="AW268" s="46"/>
      <c r="AX268" s="46"/>
      <c r="AY268" s="46"/>
      <c r="AZ268" s="13"/>
      <c r="BA268" s="13"/>
      <c r="BB268" s="13"/>
      <c r="BC268" s="13"/>
      <c r="BD268" s="13"/>
      <c r="BE268" s="13"/>
      <c r="BF268" s="1"/>
      <c r="BG268" s="1"/>
      <c r="BH268" s="1"/>
      <c r="BI268" s="1"/>
      <c r="BJ268" s="1"/>
      <c r="BK268" s="1"/>
      <c r="BL268" s="13"/>
      <c r="BM268" s="1"/>
      <c r="BN268" s="1"/>
      <c r="BO268" s="1"/>
      <c r="BP268" s="51"/>
      <c r="BQ268" s="1"/>
      <c r="BR268" s="1"/>
      <c r="BS268" s="1"/>
      <c r="BT268" s="1"/>
    </row>
    <row r="269" spans="1:72" hidden="1" outlineLevel="1" x14ac:dyDescent="0.2">
      <c r="A269" s="1"/>
      <c r="B269" s="2"/>
      <c r="C269" s="3"/>
      <c r="D269" s="105"/>
      <c r="E269" s="1"/>
      <c r="F269" s="1"/>
      <c r="G269" s="1"/>
      <c r="H269" s="1"/>
      <c r="I269" s="5"/>
      <c r="J269" s="6"/>
      <c r="K269" s="7"/>
      <c r="L269" s="7"/>
      <c r="M269" s="7"/>
      <c r="N269" s="51"/>
      <c r="O269" s="13"/>
      <c r="P269" s="13"/>
      <c r="Q269" s="2"/>
      <c r="R269" s="12"/>
      <c r="S269" s="12"/>
      <c r="T269" s="6"/>
      <c r="U269" s="6"/>
      <c r="V269" s="45"/>
      <c r="W269" s="45"/>
      <c r="X269" s="45"/>
      <c r="Y269" s="9"/>
      <c r="Z269" s="92"/>
      <c r="AA269" s="12"/>
      <c r="AB269" s="12"/>
      <c r="AC269" s="12"/>
      <c r="AD269" s="12"/>
      <c r="AE269" s="12"/>
      <c r="AF269" s="12"/>
      <c r="AG269" s="85"/>
      <c r="AH269" s="46"/>
      <c r="AI269" s="46"/>
      <c r="AJ269" s="46"/>
      <c r="AK269" s="46"/>
      <c r="AL269" s="46"/>
      <c r="AM269" s="13"/>
      <c r="AN269" s="13"/>
      <c r="AO269" s="13"/>
      <c r="AP269" s="13"/>
      <c r="AQ269" s="13"/>
      <c r="AR269" s="13"/>
      <c r="AS269" s="1"/>
      <c r="AT269" s="1"/>
      <c r="AU269" s="1"/>
      <c r="AV269" s="46"/>
      <c r="AW269" s="46"/>
      <c r="AX269" s="46"/>
      <c r="AY269" s="46"/>
      <c r="AZ269" s="13"/>
      <c r="BA269" s="13"/>
      <c r="BB269" s="13"/>
      <c r="BC269" s="13"/>
      <c r="BD269" s="13"/>
      <c r="BE269" s="13"/>
      <c r="BF269" s="1"/>
      <c r="BG269" s="1"/>
      <c r="BH269" s="1"/>
      <c r="BI269" s="1"/>
      <c r="BJ269" s="1"/>
      <c r="BK269" s="1"/>
      <c r="BL269" s="13"/>
      <c r="BM269" s="1"/>
      <c r="BN269" s="1"/>
      <c r="BO269" s="1"/>
      <c r="BP269" s="51"/>
      <c r="BQ269" s="1"/>
      <c r="BR269" s="1"/>
      <c r="BS269" s="1"/>
      <c r="BT269" s="1"/>
    </row>
    <row r="270" spans="1:72" hidden="1" outlineLevel="1" x14ac:dyDescent="0.2">
      <c r="A270" s="1"/>
      <c r="B270" s="2"/>
      <c r="C270" s="3"/>
      <c r="D270" s="105"/>
      <c r="E270" s="1"/>
      <c r="F270" s="1"/>
      <c r="G270" s="1"/>
      <c r="H270" s="1"/>
      <c r="I270" s="5"/>
      <c r="J270" s="6"/>
      <c r="K270" s="7"/>
      <c r="L270" s="7"/>
      <c r="M270" s="7"/>
      <c r="N270" s="51"/>
      <c r="O270" s="13"/>
      <c r="P270" s="13"/>
      <c r="Q270" s="2"/>
      <c r="R270" s="12"/>
      <c r="S270" s="12"/>
      <c r="T270" s="6"/>
      <c r="U270" s="6"/>
      <c r="V270" s="45"/>
      <c r="W270" s="45"/>
      <c r="X270" s="45"/>
      <c r="Y270" s="9"/>
      <c r="Z270" s="92"/>
      <c r="AA270" s="12"/>
      <c r="AB270" s="12"/>
      <c r="AC270" s="12"/>
      <c r="AD270" s="12"/>
      <c r="AE270" s="12"/>
      <c r="AF270" s="12"/>
      <c r="AG270" s="85"/>
      <c r="AH270" s="46"/>
      <c r="AI270" s="46"/>
      <c r="AJ270" s="46"/>
      <c r="AK270" s="46"/>
      <c r="AL270" s="46"/>
      <c r="AM270" s="13"/>
      <c r="AN270" s="13"/>
      <c r="AO270" s="13"/>
      <c r="AP270" s="13"/>
      <c r="AQ270" s="13"/>
      <c r="AR270" s="13"/>
      <c r="AS270" s="1"/>
      <c r="AT270" s="1"/>
      <c r="AU270" s="1"/>
      <c r="AV270" s="46"/>
      <c r="AW270" s="46"/>
      <c r="AX270" s="46"/>
      <c r="AY270" s="46"/>
      <c r="AZ270" s="13"/>
      <c r="BA270" s="13"/>
      <c r="BB270" s="13"/>
      <c r="BC270" s="13"/>
      <c r="BD270" s="13"/>
      <c r="BE270" s="13"/>
      <c r="BF270" s="1"/>
      <c r="BG270" s="1"/>
      <c r="BH270" s="1"/>
      <c r="BI270" s="1"/>
      <c r="BJ270" s="1"/>
      <c r="BK270" s="1"/>
      <c r="BL270" s="13"/>
      <c r="BM270" s="1"/>
      <c r="BN270" s="1"/>
      <c r="BO270" s="1"/>
      <c r="BP270" s="51"/>
      <c r="BQ270" s="1"/>
      <c r="BR270" s="1"/>
      <c r="BS270" s="1"/>
      <c r="BT270" s="1"/>
    </row>
    <row r="271" spans="1:72" hidden="1" outlineLevel="1" x14ac:dyDescent="0.2">
      <c r="A271" s="1"/>
      <c r="B271" s="2"/>
      <c r="C271" s="3"/>
      <c r="D271" s="105"/>
      <c r="E271" s="1"/>
      <c r="F271" s="1"/>
      <c r="G271" s="1"/>
      <c r="H271" s="1"/>
      <c r="I271" s="5"/>
      <c r="J271" s="6"/>
      <c r="K271" s="7"/>
      <c r="L271" s="7"/>
      <c r="M271" s="7"/>
      <c r="N271" s="51"/>
      <c r="O271" s="13"/>
      <c r="P271" s="13"/>
      <c r="Q271" s="2"/>
      <c r="R271" s="12"/>
      <c r="S271" s="12"/>
      <c r="T271" s="6"/>
      <c r="U271" s="6"/>
      <c r="V271" s="45"/>
      <c r="W271" s="45"/>
      <c r="X271" s="45"/>
      <c r="Y271" s="9"/>
      <c r="Z271" s="92"/>
      <c r="AA271" s="12"/>
      <c r="AB271" s="12"/>
      <c r="AC271" s="12"/>
      <c r="AD271" s="12"/>
      <c r="AE271" s="12"/>
      <c r="AF271" s="12"/>
      <c r="AG271" s="85"/>
      <c r="AH271" s="46"/>
      <c r="AI271" s="46"/>
      <c r="AJ271" s="46"/>
      <c r="AK271" s="46"/>
      <c r="AL271" s="46"/>
      <c r="AM271" s="13"/>
      <c r="AN271" s="13"/>
      <c r="AO271" s="13"/>
      <c r="AP271" s="13"/>
      <c r="AQ271" s="13"/>
      <c r="AR271" s="13"/>
      <c r="AS271" s="1"/>
      <c r="AT271" s="1"/>
      <c r="AU271" s="1"/>
      <c r="AV271" s="46"/>
      <c r="AW271" s="46"/>
      <c r="AX271" s="46"/>
      <c r="AY271" s="46"/>
      <c r="AZ271" s="13"/>
      <c r="BA271" s="13"/>
      <c r="BB271" s="13"/>
      <c r="BC271" s="13"/>
      <c r="BD271" s="13"/>
      <c r="BE271" s="13"/>
      <c r="BF271" s="1"/>
      <c r="BG271" s="1"/>
      <c r="BH271" s="1"/>
      <c r="BI271" s="1"/>
      <c r="BJ271" s="1"/>
      <c r="BK271" s="1"/>
      <c r="BL271" s="13"/>
      <c r="BM271" s="1"/>
      <c r="BN271" s="1"/>
      <c r="BO271" s="1"/>
      <c r="BP271" s="51"/>
      <c r="BQ271" s="1"/>
      <c r="BR271" s="1"/>
      <c r="BS271" s="1"/>
      <c r="BT271" s="1"/>
    </row>
    <row r="272" spans="1:72" hidden="1" outlineLevel="1" x14ac:dyDescent="0.2">
      <c r="A272" s="1"/>
      <c r="B272" s="2"/>
      <c r="C272" s="3"/>
      <c r="D272" s="105"/>
      <c r="E272" s="1"/>
      <c r="F272" s="1"/>
      <c r="G272" s="1"/>
      <c r="H272" s="1"/>
      <c r="I272" s="5"/>
      <c r="J272" s="6"/>
      <c r="K272" s="7"/>
      <c r="L272" s="7"/>
      <c r="M272" s="7"/>
      <c r="N272" s="51"/>
      <c r="O272" s="13"/>
      <c r="P272" s="13"/>
      <c r="Q272" s="2"/>
      <c r="R272" s="12"/>
      <c r="S272" s="12"/>
      <c r="T272" s="6"/>
      <c r="U272" s="6"/>
      <c r="V272" s="45"/>
      <c r="W272" s="45"/>
      <c r="X272" s="45"/>
      <c r="Y272" s="9"/>
      <c r="Z272" s="92"/>
      <c r="AA272" s="12"/>
      <c r="AB272" s="12"/>
      <c r="AC272" s="12"/>
      <c r="AD272" s="12"/>
      <c r="AE272" s="12"/>
      <c r="AF272" s="12"/>
      <c r="AG272" s="85"/>
      <c r="AH272" s="46"/>
      <c r="AI272" s="46"/>
      <c r="AJ272" s="46"/>
      <c r="AK272" s="46"/>
      <c r="AL272" s="46"/>
      <c r="AM272" s="13"/>
      <c r="AN272" s="13"/>
      <c r="AO272" s="13"/>
      <c r="AP272" s="13"/>
      <c r="AQ272" s="13"/>
      <c r="AR272" s="13"/>
      <c r="AS272" s="1"/>
      <c r="AT272" s="1"/>
      <c r="AU272" s="1"/>
      <c r="AV272" s="46"/>
      <c r="AW272" s="46"/>
      <c r="AX272" s="46"/>
      <c r="AY272" s="46"/>
      <c r="AZ272" s="13"/>
      <c r="BA272" s="13"/>
      <c r="BB272" s="13"/>
      <c r="BC272" s="13"/>
      <c r="BD272" s="13"/>
      <c r="BE272" s="13"/>
      <c r="BF272" s="1"/>
      <c r="BG272" s="1"/>
      <c r="BH272" s="1"/>
      <c r="BI272" s="1"/>
      <c r="BJ272" s="1"/>
      <c r="BK272" s="1"/>
      <c r="BL272" s="13"/>
      <c r="BM272" s="1"/>
      <c r="BN272" s="1"/>
      <c r="BO272" s="1"/>
      <c r="BP272" s="51"/>
      <c r="BQ272" s="1"/>
      <c r="BR272" s="1"/>
      <c r="BS272" s="1"/>
      <c r="BT272" s="1"/>
    </row>
    <row r="273" spans="1:72" hidden="1" outlineLevel="1" x14ac:dyDescent="0.2">
      <c r="A273" s="1"/>
      <c r="B273" s="2"/>
      <c r="C273" s="3"/>
      <c r="D273" s="105"/>
      <c r="E273" s="1"/>
      <c r="F273" s="1"/>
      <c r="G273" s="1"/>
      <c r="H273" s="1"/>
      <c r="I273" s="5"/>
      <c r="J273" s="6"/>
      <c r="K273" s="7"/>
      <c r="L273" s="7"/>
      <c r="M273" s="7"/>
      <c r="N273" s="51"/>
      <c r="O273" s="13"/>
      <c r="P273" s="13"/>
      <c r="Q273" s="2"/>
      <c r="R273" s="12"/>
      <c r="S273" s="12"/>
      <c r="T273" s="6"/>
      <c r="U273" s="6"/>
      <c r="V273" s="45"/>
      <c r="W273" s="45"/>
      <c r="X273" s="45"/>
      <c r="Y273" s="9"/>
      <c r="Z273" s="92"/>
      <c r="AA273" s="12"/>
      <c r="AB273" s="12"/>
      <c r="AC273" s="12"/>
      <c r="AD273" s="12"/>
      <c r="AE273" s="12"/>
      <c r="AF273" s="12"/>
      <c r="AG273" s="85"/>
      <c r="AH273" s="46"/>
      <c r="AI273" s="46"/>
      <c r="AJ273" s="46"/>
      <c r="AK273" s="46"/>
      <c r="AL273" s="46"/>
      <c r="AM273" s="13"/>
      <c r="AN273" s="13"/>
      <c r="AO273" s="13"/>
      <c r="AP273" s="13"/>
      <c r="AQ273" s="13"/>
      <c r="AR273" s="13"/>
      <c r="AS273" s="1"/>
      <c r="AT273" s="1"/>
      <c r="AU273" s="1"/>
      <c r="AV273" s="46"/>
      <c r="AW273" s="46"/>
      <c r="AX273" s="46"/>
      <c r="AY273" s="46"/>
      <c r="AZ273" s="13"/>
      <c r="BA273" s="13"/>
      <c r="BB273" s="13"/>
      <c r="BC273" s="13"/>
      <c r="BD273" s="13"/>
      <c r="BE273" s="13"/>
      <c r="BF273" s="1"/>
      <c r="BG273" s="1"/>
      <c r="BH273" s="1"/>
      <c r="BI273" s="1"/>
      <c r="BJ273" s="1"/>
      <c r="BK273" s="1"/>
      <c r="BL273" s="13"/>
      <c r="BM273" s="1"/>
      <c r="BN273" s="1"/>
      <c r="BO273" s="1"/>
      <c r="BP273" s="51"/>
      <c r="BQ273" s="1"/>
      <c r="BR273" s="1"/>
      <c r="BS273" s="1"/>
      <c r="BT273" s="1"/>
    </row>
    <row r="274" spans="1:72" hidden="1" outlineLevel="1" x14ac:dyDescent="0.2">
      <c r="A274" s="1"/>
      <c r="B274" s="2"/>
      <c r="C274" s="3"/>
      <c r="D274" s="105"/>
      <c r="E274" s="1"/>
      <c r="F274" s="1"/>
      <c r="G274" s="1"/>
      <c r="H274" s="1"/>
      <c r="I274" s="5"/>
      <c r="J274" s="6"/>
      <c r="K274" s="7"/>
      <c r="L274" s="7"/>
      <c r="M274" s="7"/>
      <c r="N274" s="51"/>
      <c r="O274" s="13"/>
      <c r="P274" s="13"/>
      <c r="Q274" s="2"/>
      <c r="R274" s="12"/>
      <c r="S274" s="12"/>
      <c r="T274" s="6"/>
      <c r="U274" s="6"/>
      <c r="V274" s="45"/>
      <c r="W274" s="45"/>
      <c r="X274" s="45"/>
      <c r="Y274" s="9"/>
      <c r="Z274" s="92"/>
      <c r="AA274" s="12"/>
      <c r="AB274" s="12"/>
      <c r="AC274" s="12"/>
      <c r="AD274" s="12"/>
      <c r="AE274" s="12"/>
      <c r="AF274" s="12"/>
      <c r="AG274" s="85"/>
      <c r="AH274" s="46"/>
      <c r="AI274" s="46"/>
      <c r="AJ274" s="46"/>
      <c r="AK274" s="46"/>
      <c r="AL274" s="46"/>
      <c r="AM274" s="13"/>
      <c r="AN274" s="13"/>
      <c r="AO274" s="13"/>
      <c r="AP274" s="13"/>
      <c r="AQ274" s="13"/>
      <c r="AR274" s="13"/>
      <c r="AS274" s="1"/>
      <c r="AT274" s="1"/>
      <c r="AU274" s="1"/>
      <c r="AV274" s="46"/>
      <c r="AW274" s="46"/>
      <c r="AX274" s="46"/>
      <c r="AY274" s="46"/>
      <c r="AZ274" s="13"/>
      <c r="BA274" s="13"/>
      <c r="BB274" s="13"/>
      <c r="BC274" s="13"/>
      <c r="BD274" s="13"/>
      <c r="BE274" s="13"/>
      <c r="BF274" s="1"/>
      <c r="BG274" s="1"/>
      <c r="BH274" s="1"/>
      <c r="BI274" s="1"/>
      <c r="BJ274" s="1"/>
      <c r="BK274" s="1"/>
      <c r="BL274" s="13"/>
      <c r="BM274" s="1"/>
      <c r="BN274" s="1"/>
      <c r="BO274" s="1"/>
      <c r="BP274" s="51"/>
      <c r="BQ274" s="1"/>
      <c r="BR274" s="1"/>
      <c r="BS274" s="1"/>
      <c r="BT274" s="1"/>
    </row>
    <row r="275" spans="1:72" hidden="1" outlineLevel="1" x14ac:dyDescent="0.2">
      <c r="A275" s="1"/>
      <c r="B275" s="2"/>
      <c r="C275" s="3"/>
      <c r="D275" s="105"/>
      <c r="E275" s="1"/>
      <c r="F275" s="1"/>
      <c r="G275" s="1"/>
      <c r="H275" s="1"/>
      <c r="I275" s="5"/>
      <c r="J275" s="6"/>
      <c r="K275" s="7"/>
      <c r="L275" s="7"/>
      <c r="M275" s="7"/>
      <c r="N275" s="51"/>
      <c r="O275" s="13"/>
      <c r="P275" s="13"/>
      <c r="Q275" s="2"/>
      <c r="R275" s="12"/>
      <c r="S275" s="12"/>
      <c r="T275" s="6"/>
      <c r="U275" s="6"/>
      <c r="V275" s="45"/>
      <c r="W275" s="45"/>
      <c r="X275" s="45"/>
      <c r="Y275" s="9"/>
      <c r="Z275" s="92"/>
      <c r="AA275" s="12"/>
      <c r="AB275" s="12"/>
      <c r="AC275" s="12"/>
      <c r="AD275" s="12"/>
      <c r="AE275" s="12"/>
      <c r="AF275" s="12"/>
      <c r="AG275" s="85"/>
      <c r="AH275" s="46"/>
      <c r="AI275" s="46"/>
      <c r="AJ275" s="46"/>
      <c r="AK275" s="46"/>
      <c r="AL275" s="46"/>
      <c r="AM275" s="13"/>
      <c r="AN275" s="13"/>
      <c r="AO275" s="13"/>
      <c r="AP275" s="13"/>
      <c r="AQ275" s="13"/>
      <c r="AR275" s="13"/>
      <c r="AS275" s="1"/>
      <c r="AT275" s="1"/>
      <c r="AU275" s="1"/>
      <c r="AV275" s="46"/>
      <c r="AW275" s="46"/>
      <c r="AX275" s="46"/>
      <c r="AY275" s="46"/>
      <c r="AZ275" s="13"/>
      <c r="BA275" s="13"/>
      <c r="BB275" s="13"/>
      <c r="BC275" s="13"/>
      <c r="BD275" s="13"/>
      <c r="BE275" s="13"/>
      <c r="BF275" s="1"/>
      <c r="BG275" s="1"/>
      <c r="BH275" s="1"/>
      <c r="BI275" s="1"/>
      <c r="BJ275" s="1"/>
      <c r="BK275" s="1"/>
      <c r="BL275" s="13"/>
      <c r="BM275" s="1"/>
      <c r="BN275" s="1"/>
      <c r="BO275" s="1"/>
      <c r="BP275" s="51"/>
      <c r="BQ275" s="1"/>
      <c r="BR275" s="1"/>
      <c r="BS275" s="1"/>
      <c r="BT275" s="1"/>
    </row>
    <row r="276" spans="1:72" hidden="1" outlineLevel="1" x14ac:dyDescent="0.2">
      <c r="A276" s="1"/>
      <c r="B276" s="2"/>
      <c r="C276" s="3"/>
      <c r="D276" s="105"/>
      <c r="E276" s="1"/>
      <c r="F276" s="1"/>
      <c r="G276" s="1"/>
      <c r="H276" s="1"/>
      <c r="I276" s="5"/>
      <c r="J276" s="6"/>
      <c r="K276" s="7"/>
      <c r="L276" s="7"/>
      <c r="M276" s="7"/>
      <c r="N276" s="51"/>
      <c r="O276" s="13"/>
      <c r="P276" s="13"/>
      <c r="Q276" s="2"/>
      <c r="R276" s="12"/>
      <c r="S276" s="12"/>
      <c r="T276" s="6"/>
      <c r="U276" s="6"/>
      <c r="V276" s="45"/>
      <c r="W276" s="45"/>
      <c r="X276" s="45"/>
      <c r="Y276" s="9"/>
      <c r="Z276" s="92"/>
      <c r="AA276" s="12"/>
      <c r="AB276" s="12"/>
      <c r="AC276" s="12"/>
      <c r="AD276" s="12"/>
      <c r="AE276" s="12"/>
      <c r="AF276" s="12"/>
      <c r="AG276" s="85"/>
      <c r="AH276" s="46"/>
      <c r="AI276" s="46"/>
      <c r="AJ276" s="46"/>
      <c r="AK276" s="46"/>
      <c r="AL276" s="46"/>
      <c r="AM276" s="13"/>
      <c r="AN276" s="13"/>
      <c r="AO276" s="13"/>
      <c r="AP276" s="13"/>
      <c r="AQ276" s="13"/>
      <c r="AR276" s="13"/>
      <c r="AS276" s="1"/>
      <c r="AT276" s="1"/>
      <c r="AU276" s="1"/>
      <c r="AV276" s="46"/>
      <c r="AW276" s="46"/>
      <c r="AX276" s="46"/>
      <c r="AY276" s="46"/>
      <c r="AZ276" s="13"/>
      <c r="BA276" s="13"/>
      <c r="BB276" s="13"/>
      <c r="BC276" s="13"/>
      <c r="BD276" s="13"/>
      <c r="BE276" s="13"/>
      <c r="BF276" s="1"/>
      <c r="BG276" s="1"/>
      <c r="BH276" s="1"/>
      <c r="BI276" s="1"/>
      <c r="BJ276" s="1"/>
      <c r="BK276" s="1"/>
      <c r="BL276" s="13"/>
      <c r="BM276" s="1"/>
      <c r="BN276" s="1"/>
      <c r="BO276" s="1"/>
      <c r="BP276" s="51"/>
      <c r="BQ276" s="1"/>
      <c r="BR276" s="1"/>
      <c r="BS276" s="1"/>
      <c r="BT276" s="1"/>
    </row>
    <row r="277" spans="1:72" hidden="1" outlineLevel="1" x14ac:dyDescent="0.2">
      <c r="A277" s="1"/>
      <c r="B277" s="2"/>
      <c r="C277" s="3"/>
      <c r="D277" s="105"/>
      <c r="E277" s="1"/>
      <c r="F277" s="1"/>
      <c r="G277" s="1"/>
      <c r="H277" s="1"/>
      <c r="I277" s="5"/>
      <c r="J277" s="6"/>
      <c r="K277" s="7"/>
      <c r="L277" s="7"/>
      <c r="M277" s="7"/>
      <c r="N277" s="51"/>
      <c r="O277" s="13"/>
      <c r="P277" s="13"/>
      <c r="Q277" s="2"/>
      <c r="R277" s="12"/>
      <c r="S277" s="12"/>
      <c r="T277" s="6"/>
      <c r="U277" s="6"/>
      <c r="V277" s="45"/>
      <c r="W277" s="45"/>
      <c r="X277" s="45"/>
      <c r="Y277" s="9"/>
      <c r="Z277" s="92"/>
      <c r="AA277" s="12"/>
      <c r="AB277" s="12"/>
      <c r="AC277" s="12"/>
      <c r="AD277" s="12"/>
      <c r="AE277" s="12"/>
      <c r="AF277" s="12"/>
      <c r="AG277" s="85"/>
      <c r="AH277" s="46"/>
      <c r="AI277" s="46"/>
      <c r="AJ277" s="46"/>
      <c r="AK277" s="46"/>
      <c r="AL277" s="46"/>
      <c r="AM277" s="13"/>
      <c r="AN277" s="13"/>
      <c r="AO277" s="13"/>
      <c r="AP277" s="13"/>
      <c r="AQ277" s="13"/>
      <c r="AR277" s="13"/>
      <c r="AS277" s="1"/>
      <c r="AT277" s="1"/>
      <c r="AU277" s="1"/>
      <c r="AV277" s="46"/>
      <c r="AW277" s="46"/>
      <c r="AX277" s="46"/>
      <c r="AY277" s="46"/>
      <c r="AZ277" s="13"/>
      <c r="BA277" s="13"/>
      <c r="BB277" s="13"/>
      <c r="BC277" s="13"/>
      <c r="BD277" s="13"/>
      <c r="BE277" s="13"/>
      <c r="BF277" s="1"/>
      <c r="BG277" s="1"/>
      <c r="BH277" s="1"/>
      <c r="BI277" s="1"/>
      <c r="BJ277" s="1"/>
      <c r="BK277" s="1"/>
      <c r="BL277" s="13"/>
      <c r="BM277" s="1"/>
      <c r="BN277" s="1"/>
      <c r="BO277" s="1"/>
      <c r="BP277" s="51"/>
      <c r="BQ277" s="1"/>
      <c r="BR277" s="1"/>
      <c r="BS277" s="1"/>
      <c r="BT277" s="1"/>
    </row>
    <row r="278" spans="1:72" hidden="1" outlineLevel="1" x14ac:dyDescent="0.2">
      <c r="A278" s="1"/>
      <c r="B278" s="2"/>
      <c r="C278" s="3"/>
      <c r="D278" s="105"/>
      <c r="E278" s="1"/>
      <c r="F278" s="1"/>
      <c r="G278" s="1"/>
      <c r="H278" s="1"/>
      <c r="I278" s="5"/>
      <c r="J278" s="6"/>
      <c r="K278" s="7"/>
      <c r="L278" s="7"/>
      <c r="M278" s="7"/>
      <c r="N278" s="51"/>
      <c r="O278" s="13"/>
      <c r="P278" s="13"/>
      <c r="Q278" s="2"/>
      <c r="R278" s="12"/>
      <c r="S278" s="12"/>
      <c r="T278" s="6"/>
      <c r="U278" s="6"/>
      <c r="V278" s="45"/>
      <c r="W278" s="45"/>
      <c r="X278" s="45"/>
      <c r="Y278" s="9"/>
      <c r="Z278" s="92"/>
      <c r="AA278" s="12"/>
      <c r="AB278" s="12"/>
      <c r="AC278" s="12"/>
      <c r="AD278" s="12"/>
      <c r="AE278" s="12"/>
      <c r="AF278" s="12"/>
      <c r="AG278" s="85"/>
      <c r="AH278" s="46"/>
      <c r="AI278" s="46"/>
      <c r="AJ278" s="46"/>
      <c r="AK278" s="46"/>
      <c r="AL278" s="46"/>
      <c r="AM278" s="13"/>
      <c r="AN278" s="13"/>
      <c r="AO278" s="13"/>
      <c r="AP278" s="13"/>
      <c r="AQ278" s="13"/>
      <c r="AR278" s="13"/>
      <c r="AS278" s="1"/>
      <c r="AT278" s="1"/>
      <c r="AU278" s="1"/>
      <c r="AV278" s="46"/>
      <c r="AW278" s="46"/>
      <c r="AX278" s="46"/>
      <c r="AY278" s="46"/>
      <c r="AZ278" s="13"/>
      <c r="BA278" s="13"/>
      <c r="BB278" s="13"/>
      <c r="BC278" s="13"/>
      <c r="BD278" s="13"/>
      <c r="BE278" s="13"/>
      <c r="BF278" s="1"/>
      <c r="BG278" s="1"/>
      <c r="BH278" s="1"/>
      <c r="BI278" s="1"/>
      <c r="BJ278" s="1"/>
      <c r="BK278" s="1"/>
      <c r="BL278" s="13"/>
      <c r="BM278" s="1"/>
      <c r="BN278" s="1"/>
      <c r="BO278" s="1"/>
      <c r="BP278" s="51"/>
      <c r="BQ278" s="1"/>
      <c r="BR278" s="1"/>
      <c r="BS278" s="1"/>
      <c r="BT278" s="1"/>
    </row>
    <row r="279" spans="1:72" hidden="1" outlineLevel="1" x14ac:dyDescent="0.2">
      <c r="A279" s="1"/>
      <c r="B279" s="2"/>
      <c r="C279" s="3"/>
      <c r="D279" s="105"/>
      <c r="E279" s="1"/>
      <c r="F279" s="1"/>
      <c r="G279" s="1"/>
      <c r="H279" s="1"/>
      <c r="I279" s="5"/>
      <c r="J279" s="6"/>
      <c r="K279" s="7"/>
      <c r="L279" s="7"/>
      <c r="M279" s="7"/>
      <c r="N279" s="51"/>
      <c r="O279" s="13"/>
      <c r="P279" s="13"/>
      <c r="Q279" s="2"/>
      <c r="R279" s="12"/>
      <c r="S279" s="12"/>
      <c r="T279" s="6"/>
      <c r="U279" s="6"/>
      <c r="V279" s="45"/>
      <c r="W279" s="45"/>
      <c r="X279" s="45"/>
      <c r="Y279" s="9"/>
      <c r="Z279" s="92"/>
      <c r="AA279" s="12"/>
      <c r="AB279" s="12"/>
      <c r="AC279" s="12"/>
      <c r="AD279" s="12"/>
      <c r="AE279" s="12"/>
      <c r="AF279" s="12"/>
      <c r="AG279" s="85"/>
      <c r="AH279" s="46"/>
      <c r="AI279" s="46"/>
      <c r="AJ279" s="46"/>
      <c r="AK279" s="46"/>
      <c r="AL279" s="46"/>
      <c r="AM279" s="13"/>
      <c r="AN279" s="13"/>
      <c r="AO279" s="13"/>
      <c r="AP279" s="13"/>
      <c r="AQ279" s="13"/>
      <c r="AR279" s="13"/>
      <c r="AS279" s="1"/>
      <c r="AT279" s="1"/>
      <c r="AU279" s="1"/>
      <c r="AV279" s="46"/>
      <c r="AW279" s="46"/>
      <c r="AX279" s="46"/>
      <c r="AY279" s="46"/>
      <c r="AZ279" s="13"/>
      <c r="BA279" s="13"/>
      <c r="BB279" s="13"/>
      <c r="BC279" s="13"/>
      <c r="BD279" s="13"/>
      <c r="BE279" s="13"/>
      <c r="BF279" s="1"/>
      <c r="BG279" s="1"/>
      <c r="BH279" s="1"/>
      <c r="BI279" s="1"/>
      <c r="BJ279" s="1"/>
      <c r="BK279" s="1"/>
      <c r="BL279" s="13"/>
      <c r="BM279" s="1"/>
      <c r="BN279" s="1"/>
      <c r="BO279" s="1"/>
      <c r="BP279" s="51"/>
      <c r="BQ279" s="1"/>
      <c r="BR279" s="1"/>
      <c r="BS279" s="1"/>
      <c r="BT279" s="1"/>
    </row>
    <row r="280" spans="1:72" hidden="1" outlineLevel="1" x14ac:dyDescent="0.2">
      <c r="A280" s="1"/>
      <c r="B280" s="2"/>
      <c r="C280" s="3"/>
      <c r="D280" s="105"/>
      <c r="E280" s="1"/>
      <c r="F280" s="1"/>
      <c r="G280" s="1"/>
      <c r="H280" s="1"/>
      <c r="I280" s="5"/>
      <c r="J280" s="6"/>
      <c r="K280" s="7"/>
      <c r="L280" s="7"/>
      <c r="M280" s="7"/>
      <c r="N280" s="51"/>
      <c r="O280" s="13"/>
      <c r="P280" s="13"/>
      <c r="Q280" s="2"/>
      <c r="R280" s="12"/>
      <c r="S280" s="12"/>
      <c r="T280" s="6"/>
      <c r="U280" s="6"/>
      <c r="V280" s="45"/>
      <c r="W280" s="45"/>
      <c r="X280" s="45"/>
      <c r="Y280" s="9"/>
      <c r="Z280" s="92"/>
      <c r="AA280" s="12"/>
      <c r="AB280" s="12"/>
      <c r="AC280" s="12"/>
      <c r="AD280" s="12"/>
      <c r="AE280" s="12"/>
      <c r="AF280" s="12"/>
      <c r="AG280" s="85"/>
      <c r="AH280" s="46"/>
      <c r="AI280" s="46"/>
      <c r="AJ280" s="46"/>
      <c r="AK280" s="46"/>
      <c r="AL280" s="46"/>
      <c r="AM280" s="13"/>
      <c r="AN280" s="13"/>
      <c r="AO280" s="13"/>
      <c r="AP280" s="13"/>
      <c r="AQ280" s="13"/>
      <c r="AR280" s="13"/>
      <c r="AS280" s="1"/>
      <c r="AT280" s="1"/>
      <c r="AU280" s="1"/>
      <c r="AV280" s="46"/>
      <c r="AW280" s="46"/>
      <c r="AX280" s="46"/>
      <c r="AY280" s="46"/>
      <c r="AZ280" s="13"/>
      <c r="BA280" s="13"/>
      <c r="BB280" s="13"/>
      <c r="BC280" s="13"/>
      <c r="BD280" s="13"/>
      <c r="BE280" s="13"/>
      <c r="BF280" s="1"/>
      <c r="BG280" s="1"/>
      <c r="BH280" s="1"/>
      <c r="BI280" s="1"/>
      <c r="BJ280" s="1"/>
      <c r="BK280" s="1"/>
      <c r="BL280" s="13"/>
      <c r="BM280" s="1"/>
      <c r="BN280" s="1"/>
      <c r="BO280" s="1"/>
      <c r="BP280" s="51"/>
      <c r="BQ280" s="1"/>
      <c r="BR280" s="1"/>
      <c r="BS280" s="1"/>
      <c r="BT280" s="1"/>
    </row>
    <row r="281" spans="1:72" hidden="1" outlineLevel="1" x14ac:dyDescent="0.2">
      <c r="A281" s="1"/>
      <c r="B281" s="2"/>
      <c r="C281" s="3"/>
      <c r="D281" s="105"/>
      <c r="E281" s="1"/>
      <c r="F281" s="1"/>
      <c r="G281" s="1"/>
      <c r="H281" s="1"/>
      <c r="I281" s="5"/>
      <c r="J281" s="6"/>
      <c r="K281" s="7"/>
      <c r="L281" s="7"/>
      <c r="M281" s="7"/>
      <c r="N281" s="51"/>
      <c r="O281" s="13"/>
      <c r="P281" s="13"/>
      <c r="Q281" s="2"/>
      <c r="R281" s="12"/>
      <c r="S281" s="12"/>
      <c r="T281" s="6"/>
      <c r="U281" s="6"/>
      <c r="V281" s="45"/>
      <c r="W281" s="45"/>
      <c r="X281" s="45"/>
      <c r="Y281" s="9"/>
      <c r="Z281" s="92"/>
      <c r="AA281" s="12"/>
      <c r="AB281" s="12"/>
      <c r="AC281" s="12"/>
      <c r="AD281" s="12"/>
      <c r="AE281" s="12"/>
      <c r="AF281" s="12"/>
      <c r="AG281" s="85"/>
      <c r="AH281" s="46"/>
      <c r="AI281" s="46"/>
      <c r="AJ281" s="46"/>
      <c r="AK281" s="46"/>
      <c r="AL281" s="46"/>
      <c r="AM281" s="13"/>
      <c r="AN281" s="13"/>
      <c r="AO281" s="13"/>
      <c r="AP281" s="13"/>
      <c r="AQ281" s="13"/>
      <c r="AR281" s="13"/>
      <c r="AS281" s="1"/>
      <c r="AT281" s="1"/>
      <c r="AU281" s="1"/>
      <c r="AV281" s="46"/>
      <c r="AW281" s="46"/>
      <c r="AX281" s="46"/>
      <c r="AY281" s="46"/>
      <c r="AZ281" s="13"/>
      <c r="BA281" s="13"/>
      <c r="BB281" s="13"/>
      <c r="BC281" s="13"/>
      <c r="BD281" s="13"/>
      <c r="BE281" s="13"/>
      <c r="BF281" s="1"/>
      <c r="BG281" s="1"/>
      <c r="BH281" s="1"/>
      <c r="BI281" s="1"/>
      <c r="BJ281" s="1"/>
      <c r="BK281" s="1"/>
      <c r="BL281" s="13"/>
      <c r="BM281" s="1"/>
      <c r="BN281" s="1"/>
      <c r="BO281" s="1"/>
      <c r="BP281" s="51"/>
      <c r="BQ281" s="1"/>
      <c r="BR281" s="1"/>
      <c r="BS281" s="1"/>
      <c r="BT281" s="1"/>
    </row>
    <row r="282" spans="1:72" hidden="1" outlineLevel="1" x14ac:dyDescent="0.2">
      <c r="A282" s="1"/>
      <c r="B282" s="2"/>
      <c r="C282" s="3"/>
      <c r="D282" s="105"/>
      <c r="E282" s="1"/>
      <c r="F282" s="1"/>
      <c r="G282" s="1"/>
      <c r="H282" s="1"/>
      <c r="I282" s="5"/>
      <c r="J282" s="6"/>
      <c r="K282" s="7"/>
      <c r="L282" s="7"/>
      <c r="M282" s="7"/>
      <c r="N282" s="51"/>
      <c r="O282" s="13"/>
      <c r="P282" s="13"/>
      <c r="Q282" s="2"/>
      <c r="R282" s="12"/>
      <c r="S282" s="12"/>
      <c r="T282" s="6"/>
      <c r="U282" s="6"/>
      <c r="V282" s="45"/>
      <c r="W282" s="45"/>
      <c r="X282" s="45"/>
      <c r="Y282" s="9"/>
      <c r="Z282" s="92"/>
      <c r="AA282" s="12"/>
      <c r="AB282" s="12"/>
      <c r="AC282" s="12"/>
      <c r="AD282" s="12"/>
      <c r="AE282" s="12"/>
      <c r="AF282" s="12"/>
      <c r="AG282" s="85"/>
      <c r="AH282" s="46"/>
      <c r="AI282" s="46"/>
      <c r="AJ282" s="46"/>
      <c r="AK282" s="46"/>
      <c r="AL282" s="46"/>
      <c r="AM282" s="13"/>
      <c r="AN282" s="13"/>
      <c r="AO282" s="13"/>
      <c r="AP282" s="13"/>
      <c r="AQ282" s="13"/>
      <c r="AR282" s="13"/>
      <c r="AS282" s="1"/>
      <c r="AT282" s="1"/>
      <c r="AU282" s="1"/>
      <c r="AV282" s="46"/>
      <c r="AW282" s="46"/>
      <c r="AX282" s="46"/>
      <c r="AY282" s="46"/>
      <c r="AZ282" s="13"/>
      <c r="BA282" s="13"/>
      <c r="BB282" s="13"/>
      <c r="BC282" s="13"/>
      <c r="BD282" s="13"/>
      <c r="BE282" s="13"/>
      <c r="BF282" s="1"/>
      <c r="BG282" s="1"/>
      <c r="BH282" s="1"/>
      <c r="BI282" s="1"/>
      <c r="BJ282" s="1"/>
      <c r="BK282" s="1"/>
      <c r="BL282" s="13"/>
      <c r="BM282" s="1"/>
      <c r="BN282" s="1"/>
      <c r="BO282" s="1"/>
      <c r="BP282" s="51"/>
      <c r="BQ282" s="1"/>
      <c r="BR282" s="1"/>
      <c r="BS282" s="1"/>
      <c r="BT282" s="1"/>
    </row>
    <row r="283" spans="1:72" hidden="1" outlineLevel="1" x14ac:dyDescent="0.2">
      <c r="A283" s="1"/>
      <c r="B283" s="2"/>
      <c r="C283" s="3"/>
      <c r="D283" s="105"/>
      <c r="E283" s="1"/>
      <c r="F283" s="1"/>
      <c r="G283" s="1"/>
      <c r="H283" s="1"/>
      <c r="I283" s="5"/>
      <c r="J283" s="6"/>
      <c r="K283" s="7"/>
      <c r="L283" s="7"/>
      <c r="M283" s="7"/>
      <c r="N283" s="51"/>
      <c r="O283" s="13"/>
      <c r="P283" s="13"/>
      <c r="Q283" s="2"/>
      <c r="R283" s="12"/>
      <c r="S283" s="12"/>
      <c r="T283" s="6"/>
      <c r="U283" s="6"/>
      <c r="V283" s="45"/>
      <c r="W283" s="45"/>
      <c r="X283" s="45"/>
      <c r="Y283" s="9"/>
      <c r="Z283" s="92"/>
      <c r="AA283" s="12"/>
      <c r="AB283" s="12"/>
      <c r="AC283" s="12"/>
      <c r="AD283" s="12"/>
      <c r="AE283" s="12"/>
      <c r="AF283" s="12"/>
      <c r="AG283" s="85"/>
      <c r="AH283" s="46"/>
      <c r="AI283" s="46"/>
      <c r="AJ283" s="46"/>
      <c r="AK283" s="46"/>
      <c r="AL283" s="46"/>
      <c r="AM283" s="13"/>
      <c r="AN283" s="13"/>
      <c r="AO283" s="13"/>
      <c r="AP283" s="13"/>
      <c r="AQ283" s="13"/>
      <c r="AR283" s="13"/>
      <c r="AS283" s="1"/>
      <c r="AT283" s="1"/>
      <c r="AU283" s="1"/>
      <c r="AV283" s="46"/>
      <c r="AW283" s="46"/>
      <c r="AX283" s="46"/>
      <c r="AY283" s="46"/>
      <c r="AZ283" s="13"/>
      <c r="BA283" s="13"/>
      <c r="BB283" s="13"/>
      <c r="BC283" s="13"/>
      <c r="BD283" s="13"/>
      <c r="BE283" s="13"/>
      <c r="BF283" s="1"/>
      <c r="BG283" s="1"/>
      <c r="BH283" s="1"/>
      <c r="BI283" s="1"/>
      <c r="BJ283" s="1"/>
      <c r="BK283" s="1"/>
      <c r="BL283" s="13"/>
      <c r="BM283" s="1"/>
      <c r="BN283" s="1"/>
      <c r="BO283" s="1"/>
      <c r="BP283" s="51"/>
      <c r="BQ283" s="1"/>
      <c r="BR283" s="1"/>
      <c r="BS283" s="1"/>
      <c r="BT283" s="1"/>
    </row>
    <row r="284" spans="1:72" hidden="1" outlineLevel="1" x14ac:dyDescent="0.2">
      <c r="A284" s="1"/>
      <c r="B284" s="2"/>
      <c r="C284" s="3"/>
      <c r="D284" s="105"/>
      <c r="E284" s="1"/>
      <c r="F284" s="1"/>
      <c r="G284" s="1"/>
      <c r="H284" s="1"/>
      <c r="I284" s="5"/>
      <c r="J284" s="6"/>
      <c r="K284" s="7"/>
      <c r="L284" s="7"/>
      <c r="M284" s="7"/>
      <c r="N284" s="51"/>
      <c r="O284" s="13"/>
      <c r="P284" s="13"/>
      <c r="Q284" s="2"/>
      <c r="R284" s="12"/>
      <c r="S284" s="12"/>
      <c r="T284" s="6"/>
      <c r="U284" s="6"/>
      <c r="V284" s="45"/>
      <c r="W284" s="45"/>
      <c r="X284" s="45"/>
      <c r="Y284" s="9"/>
      <c r="Z284" s="92"/>
      <c r="AA284" s="12"/>
      <c r="AB284" s="12"/>
      <c r="AC284" s="12"/>
      <c r="AD284" s="12"/>
      <c r="AE284" s="12"/>
      <c r="AF284" s="12"/>
      <c r="AG284" s="85"/>
      <c r="AH284" s="46"/>
      <c r="AI284" s="46"/>
      <c r="AJ284" s="46"/>
      <c r="AK284" s="46"/>
      <c r="AL284" s="46"/>
      <c r="AM284" s="13"/>
      <c r="AN284" s="13"/>
      <c r="AO284" s="13"/>
      <c r="AP284" s="13"/>
      <c r="AQ284" s="13"/>
      <c r="AR284" s="13"/>
      <c r="AS284" s="1"/>
      <c r="AT284" s="1"/>
      <c r="AU284" s="1"/>
      <c r="AV284" s="46"/>
      <c r="AW284" s="46"/>
      <c r="AX284" s="46"/>
      <c r="AY284" s="46"/>
      <c r="AZ284" s="13"/>
      <c r="BA284" s="13"/>
      <c r="BB284" s="13"/>
      <c r="BC284" s="13"/>
      <c r="BD284" s="13"/>
      <c r="BE284" s="13"/>
      <c r="BF284" s="1"/>
      <c r="BG284" s="1"/>
      <c r="BH284" s="1"/>
      <c r="BI284" s="1"/>
      <c r="BJ284" s="1"/>
      <c r="BK284" s="1"/>
      <c r="BL284" s="13"/>
      <c r="BM284" s="1"/>
      <c r="BN284" s="1"/>
      <c r="BO284" s="1"/>
      <c r="BP284" s="51"/>
      <c r="BQ284" s="1"/>
      <c r="BR284" s="1"/>
      <c r="BS284" s="1"/>
      <c r="BT284" s="1"/>
    </row>
    <row r="285" spans="1:72" hidden="1" outlineLevel="1" x14ac:dyDescent="0.2">
      <c r="A285" s="1"/>
      <c r="B285" s="2"/>
      <c r="C285" s="3"/>
      <c r="D285" s="105"/>
      <c r="E285" s="1"/>
      <c r="F285" s="1"/>
      <c r="G285" s="1"/>
      <c r="H285" s="1"/>
      <c r="I285" s="5"/>
      <c r="J285" s="6"/>
      <c r="K285" s="7"/>
      <c r="L285" s="7"/>
      <c r="M285" s="7"/>
      <c r="N285" s="51"/>
      <c r="O285" s="13"/>
      <c r="P285" s="13"/>
      <c r="Q285" s="2"/>
      <c r="R285" s="12"/>
      <c r="S285" s="12"/>
      <c r="T285" s="6"/>
      <c r="U285" s="6"/>
      <c r="V285" s="45"/>
      <c r="W285" s="45"/>
      <c r="X285" s="45"/>
      <c r="Y285" s="9"/>
      <c r="Z285" s="92"/>
      <c r="AA285" s="12"/>
      <c r="AB285" s="12"/>
      <c r="AC285" s="12"/>
      <c r="AD285" s="12"/>
      <c r="AE285" s="12"/>
      <c r="AF285" s="12"/>
      <c r="AG285" s="85"/>
      <c r="AH285" s="46"/>
      <c r="AI285" s="46"/>
      <c r="AJ285" s="46"/>
      <c r="AK285" s="46"/>
      <c r="AL285" s="46"/>
      <c r="AM285" s="13"/>
      <c r="AN285" s="13"/>
      <c r="AO285" s="13"/>
      <c r="AP285" s="13"/>
      <c r="AQ285" s="13"/>
      <c r="AR285" s="13"/>
      <c r="AS285" s="1"/>
      <c r="AT285" s="1"/>
      <c r="AU285" s="1"/>
      <c r="AV285" s="46"/>
      <c r="AW285" s="46"/>
      <c r="AX285" s="46"/>
      <c r="AY285" s="46"/>
      <c r="AZ285" s="13"/>
      <c r="BA285" s="13"/>
      <c r="BB285" s="13"/>
      <c r="BC285" s="13"/>
      <c r="BD285" s="13"/>
      <c r="BE285" s="13"/>
      <c r="BF285" s="1"/>
      <c r="BG285" s="1"/>
      <c r="BH285" s="1"/>
      <c r="BI285" s="1"/>
      <c r="BJ285" s="1"/>
      <c r="BK285" s="1"/>
      <c r="BL285" s="13"/>
      <c r="BM285" s="1"/>
      <c r="BN285" s="1"/>
      <c r="BO285" s="1"/>
      <c r="BP285" s="51"/>
      <c r="BQ285" s="1"/>
      <c r="BR285" s="1"/>
      <c r="BS285" s="1"/>
      <c r="BT285" s="1"/>
    </row>
    <row r="286" spans="1:72" hidden="1" outlineLevel="1" x14ac:dyDescent="0.2">
      <c r="A286" s="1"/>
      <c r="B286" s="2"/>
      <c r="C286" s="3"/>
      <c r="D286" s="105"/>
      <c r="E286" s="1"/>
      <c r="F286" s="1"/>
      <c r="G286" s="1"/>
      <c r="H286" s="1"/>
      <c r="I286" s="5"/>
      <c r="J286" s="6"/>
      <c r="K286" s="7"/>
      <c r="L286" s="7"/>
      <c r="M286" s="7"/>
      <c r="N286" s="51"/>
      <c r="O286" s="13"/>
      <c r="P286" s="13"/>
      <c r="Q286" s="2"/>
      <c r="R286" s="12"/>
      <c r="S286" s="12"/>
      <c r="T286" s="6"/>
      <c r="U286" s="6"/>
      <c r="V286" s="45"/>
      <c r="W286" s="45"/>
      <c r="X286" s="45"/>
      <c r="Y286" s="9"/>
      <c r="Z286" s="92"/>
      <c r="AA286" s="12"/>
      <c r="AB286" s="12"/>
      <c r="AC286" s="12"/>
      <c r="AD286" s="12"/>
      <c r="AE286" s="12"/>
      <c r="AF286" s="12"/>
      <c r="AG286" s="85"/>
      <c r="AH286" s="46"/>
      <c r="AI286" s="46"/>
      <c r="AJ286" s="46"/>
      <c r="AK286" s="46"/>
      <c r="AL286" s="46"/>
      <c r="AM286" s="13"/>
      <c r="AN286" s="13"/>
      <c r="AO286" s="13"/>
      <c r="AP286" s="13"/>
      <c r="AQ286" s="13"/>
      <c r="AR286" s="13"/>
      <c r="AS286" s="1"/>
      <c r="AT286" s="1"/>
      <c r="AU286" s="1"/>
      <c r="AV286" s="46"/>
      <c r="AW286" s="46"/>
      <c r="AX286" s="46"/>
      <c r="AY286" s="46"/>
      <c r="AZ286" s="13"/>
      <c r="BA286" s="13"/>
      <c r="BB286" s="13"/>
      <c r="BC286" s="13"/>
      <c r="BD286" s="13"/>
      <c r="BE286" s="13"/>
      <c r="BF286" s="1"/>
      <c r="BG286" s="1"/>
      <c r="BH286" s="1"/>
      <c r="BI286" s="1"/>
      <c r="BJ286" s="1"/>
      <c r="BK286" s="1"/>
      <c r="BL286" s="13"/>
      <c r="BM286" s="1"/>
      <c r="BN286" s="1"/>
      <c r="BO286" s="1"/>
      <c r="BP286" s="51"/>
      <c r="BQ286" s="1"/>
      <c r="BR286" s="1"/>
      <c r="BS286" s="1"/>
      <c r="BT286" s="1"/>
    </row>
    <row r="287" spans="1:72" hidden="1" outlineLevel="1" x14ac:dyDescent="0.2">
      <c r="A287" s="1"/>
      <c r="B287" s="2"/>
      <c r="C287" s="3"/>
      <c r="D287" s="105"/>
      <c r="E287" s="1"/>
      <c r="F287" s="1"/>
      <c r="G287" s="1"/>
      <c r="H287" s="1"/>
      <c r="I287" s="5"/>
      <c r="J287" s="6"/>
      <c r="K287" s="7"/>
      <c r="L287" s="7"/>
      <c r="M287" s="7"/>
      <c r="N287" s="51"/>
      <c r="O287" s="13"/>
      <c r="P287" s="13"/>
      <c r="Q287" s="2"/>
      <c r="R287" s="12"/>
      <c r="S287" s="12"/>
      <c r="T287" s="6"/>
      <c r="U287" s="6"/>
      <c r="V287" s="45"/>
      <c r="W287" s="45"/>
      <c r="X287" s="45"/>
      <c r="Y287" s="9"/>
      <c r="Z287" s="92"/>
      <c r="AA287" s="12"/>
      <c r="AB287" s="12"/>
      <c r="AC287" s="12"/>
      <c r="AD287" s="12"/>
      <c r="AE287" s="12"/>
      <c r="AF287" s="12"/>
      <c r="AG287" s="85"/>
      <c r="AH287" s="46"/>
      <c r="AI287" s="46"/>
      <c r="AJ287" s="46"/>
      <c r="AK287" s="46"/>
      <c r="AL287" s="46"/>
      <c r="AM287" s="13"/>
      <c r="AN287" s="13"/>
      <c r="AO287" s="13"/>
      <c r="AP287" s="13"/>
      <c r="AQ287" s="13"/>
      <c r="AR287" s="13"/>
      <c r="AS287" s="1"/>
      <c r="AT287" s="1"/>
      <c r="AU287" s="1"/>
      <c r="AV287" s="46"/>
      <c r="AW287" s="46"/>
      <c r="AX287" s="46"/>
      <c r="AY287" s="46"/>
      <c r="AZ287" s="13"/>
      <c r="BA287" s="13"/>
      <c r="BB287" s="13"/>
      <c r="BC287" s="13"/>
      <c r="BD287" s="13"/>
      <c r="BE287" s="13"/>
      <c r="BF287" s="1"/>
      <c r="BG287" s="1"/>
      <c r="BH287" s="1"/>
      <c r="BI287" s="1"/>
      <c r="BJ287" s="1"/>
      <c r="BK287" s="1"/>
      <c r="BL287" s="13"/>
      <c r="BM287" s="1"/>
      <c r="BN287" s="1"/>
      <c r="BO287" s="1"/>
      <c r="BP287" s="51"/>
      <c r="BQ287" s="1"/>
      <c r="BR287" s="1"/>
      <c r="BS287" s="1"/>
      <c r="BT287" s="1"/>
    </row>
    <row r="288" spans="1:72" hidden="1" outlineLevel="1" x14ac:dyDescent="0.2">
      <c r="A288" s="1"/>
      <c r="B288" s="2"/>
      <c r="C288" s="3"/>
      <c r="D288" s="105"/>
      <c r="E288" s="1"/>
      <c r="F288" s="1"/>
      <c r="G288" s="1"/>
      <c r="H288" s="1"/>
      <c r="I288" s="5"/>
      <c r="J288" s="6"/>
      <c r="K288" s="7"/>
      <c r="L288" s="7"/>
      <c r="M288" s="7"/>
      <c r="N288" s="51"/>
      <c r="O288" s="13"/>
      <c r="P288" s="13"/>
      <c r="Q288" s="2"/>
      <c r="R288" s="12"/>
      <c r="S288" s="12"/>
      <c r="T288" s="6"/>
      <c r="U288" s="6"/>
      <c r="V288" s="45"/>
      <c r="W288" s="45"/>
      <c r="X288" s="45"/>
      <c r="Y288" s="9"/>
      <c r="Z288" s="92"/>
      <c r="AA288" s="12"/>
      <c r="AB288" s="12"/>
      <c r="AC288" s="12"/>
      <c r="AD288" s="12"/>
      <c r="AE288" s="12"/>
      <c r="AF288" s="12"/>
      <c r="AG288" s="85"/>
      <c r="AH288" s="46"/>
      <c r="AI288" s="46"/>
      <c r="AJ288" s="46"/>
      <c r="AK288" s="46"/>
      <c r="AL288" s="46"/>
      <c r="AM288" s="13"/>
      <c r="AN288" s="13"/>
      <c r="AO288" s="13"/>
      <c r="AP288" s="13"/>
      <c r="AQ288" s="13"/>
      <c r="AR288" s="13"/>
      <c r="AS288" s="1"/>
      <c r="AT288" s="1"/>
      <c r="AU288" s="1"/>
      <c r="AV288" s="46"/>
      <c r="AW288" s="46"/>
      <c r="AX288" s="46"/>
      <c r="AY288" s="46"/>
      <c r="AZ288" s="13"/>
      <c r="BA288" s="13"/>
      <c r="BB288" s="13"/>
      <c r="BC288" s="13"/>
      <c r="BD288" s="13"/>
      <c r="BE288" s="13"/>
      <c r="BF288" s="1"/>
      <c r="BG288" s="1"/>
      <c r="BH288" s="1"/>
      <c r="BI288" s="1"/>
      <c r="BJ288" s="1"/>
      <c r="BK288" s="1"/>
      <c r="BL288" s="13"/>
      <c r="BM288" s="1"/>
      <c r="BN288" s="1"/>
      <c r="BO288" s="1"/>
      <c r="BP288" s="51"/>
      <c r="BQ288" s="1"/>
      <c r="BR288" s="1"/>
      <c r="BS288" s="1"/>
      <c r="BT288" s="1"/>
    </row>
    <row r="289" spans="1:72" hidden="1" outlineLevel="1" x14ac:dyDescent="0.2">
      <c r="A289" s="1"/>
      <c r="B289" s="2"/>
      <c r="C289" s="3"/>
      <c r="D289" s="105"/>
      <c r="E289" s="1"/>
      <c r="F289" s="1"/>
      <c r="G289" s="1"/>
      <c r="H289" s="1"/>
      <c r="I289" s="5"/>
      <c r="J289" s="6"/>
      <c r="K289" s="7"/>
      <c r="L289" s="7"/>
      <c r="M289" s="7"/>
      <c r="N289" s="51"/>
      <c r="O289" s="13"/>
      <c r="P289" s="13"/>
      <c r="Q289" s="2"/>
      <c r="R289" s="12"/>
      <c r="S289" s="12"/>
      <c r="T289" s="6"/>
      <c r="U289" s="6"/>
      <c r="V289" s="45"/>
      <c r="W289" s="45"/>
      <c r="X289" s="45"/>
      <c r="Y289" s="9"/>
      <c r="Z289" s="92"/>
      <c r="AA289" s="12"/>
      <c r="AB289" s="12"/>
      <c r="AC289" s="12"/>
      <c r="AD289" s="12"/>
      <c r="AE289" s="12"/>
      <c r="AF289" s="12"/>
      <c r="AG289" s="85"/>
      <c r="AH289" s="46"/>
      <c r="AI289" s="46"/>
      <c r="AJ289" s="46"/>
      <c r="AK289" s="46"/>
      <c r="AL289" s="46"/>
      <c r="AM289" s="13"/>
      <c r="AN289" s="13"/>
      <c r="AO289" s="13"/>
      <c r="AP289" s="13"/>
      <c r="AQ289" s="13"/>
      <c r="AR289" s="13"/>
      <c r="AS289" s="1"/>
      <c r="AT289" s="1"/>
      <c r="AU289" s="1"/>
      <c r="AV289" s="46"/>
      <c r="AW289" s="46"/>
      <c r="AX289" s="46"/>
      <c r="AY289" s="46"/>
      <c r="AZ289" s="13"/>
      <c r="BA289" s="13"/>
      <c r="BB289" s="13"/>
      <c r="BC289" s="13"/>
      <c r="BD289" s="13"/>
      <c r="BE289" s="13"/>
      <c r="BF289" s="1"/>
      <c r="BG289" s="1"/>
      <c r="BH289" s="1"/>
      <c r="BI289" s="1"/>
      <c r="BJ289" s="1"/>
      <c r="BK289" s="1"/>
      <c r="BL289" s="13"/>
      <c r="BM289" s="1"/>
      <c r="BN289" s="1"/>
      <c r="BO289" s="1"/>
      <c r="BP289" s="51"/>
      <c r="BQ289" s="1"/>
      <c r="BR289" s="1"/>
      <c r="BS289" s="1"/>
      <c r="BT289" s="1"/>
    </row>
    <row r="290" spans="1:72" hidden="1" outlineLevel="1" x14ac:dyDescent="0.2">
      <c r="A290" s="1"/>
      <c r="B290" s="2"/>
      <c r="C290" s="3"/>
      <c r="D290" s="105"/>
      <c r="E290" s="1"/>
      <c r="F290" s="1"/>
      <c r="G290" s="1"/>
      <c r="H290" s="1"/>
      <c r="I290" s="5"/>
      <c r="J290" s="6"/>
      <c r="K290" s="7"/>
      <c r="L290" s="7"/>
      <c r="M290" s="7"/>
      <c r="N290" s="51"/>
      <c r="O290" s="13"/>
      <c r="P290" s="13"/>
      <c r="Q290" s="2"/>
      <c r="R290" s="12"/>
      <c r="S290" s="12"/>
      <c r="T290" s="6"/>
      <c r="U290" s="6"/>
      <c r="V290" s="45"/>
      <c r="W290" s="45"/>
      <c r="X290" s="45"/>
      <c r="Y290" s="9"/>
      <c r="Z290" s="92"/>
      <c r="AA290" s="12"/>
      <c r="AB290" s="12"/>
      <c r="AC290" s="12"/>
      <c r="AD290" s="12"/>
      <c r="AE290" s="12"/>
      <c r="AF290" s="12"/>
      <c r="AG290" s="85"/>
      <c r="AH290" s="46"/>
      <c r="AI290" s="46"/>
      <c r="AJ290" s="46"/>
      <c r="AK290" s="46"/>
      <c r="AL290" s="46"/>
      <c r="AM290" s="13"/>
      <c r="AN290" s="13"/>
      <c r="AO290" s="13"/>
      <c r="AP290" s="13"/>
      <c r="AQ290" s="13"/>
      <c r="AR290" s="13"/>
      <c r="AS290" s="1"/>
      <c r="AT290" s="1"/>
      <c r="AU290" s="1"/>
      <c r="AV290" s="46"/>
      <c r="AW290" s="46"/>
      <c r="AX290" s="46"/>
      <c r="AY290" s="46"/>
      <c r="AZ290" s="13"/>
      <c r="BA290" s="13"/>
      <c r="BB290" s="13"/>
      <c r="BC290" s="13"/>
      <c r="BD290" s="13"/>
      <c r="BE290" s="13"/>
      <c r="BF290" s="1"/>
      <c r="BG290" s="1"/>
      <c r="BH290" s="1"/>
      <c r="BI290" s="1"/>
      <c r="BJ290" s="1"/>
      <c r="BK290" s="1"/>
      <c r="BL290" s="13"/>
      <c r="BM290" s="1"/>
      <c r="BN290" s="1"/>
      <c r="BO290" s="1"/>
      <c r="BP290" s="51"/>
      <c r="BQ290" s="1"/>
      <c r="BR290" s="1"/>
      <c r="BS290" s="1"/>
      <c r="BT290" s="1"/>
    </row>
    <row r="291" spans="1:72" hidden="1" outlineLevel="1" x14ac:dyDescent="0.2">
      <c r="A291" s="1"/>
      <c r="B291" s="2"/>
      <c r="C291" s="3"/>
      <c r="D291" s="105"/>
      <c r="E291" s="1"/>
      <c r="F291" s="1"/>
      <c r="G291" s="1"/>
      <c r="H291" s="1"/>
      <c r="I291" s="5"/>
      <c r="J291" s="6"/>
      <c r="K291" s="7"/>
      <c r="L291" s="7"/>
      <c r="M291" s="7"/>
      <c r="N291" s="51"/>
      <c r="O291" s="13"/>
      <c r="P291" s="13"/>
      <c r="Q291" s="2"/>
      <c r="R291" s="12"/>
      <c r="S291" s="12"/>
      <c r="T291" s="6"/>
      <c r="U291" s="6"/>
      <c r="V291" s="45"/>
      <c r="W291" s="45"/>
      <c r="X291" s="45"/>
      <c r="Y291" s="9"/>
      <c r="Z291" s="92"/>
      <c r="AA291" s="12"/>
      <c r="AB291" s="12"/>
      <c r="AC291" s="12"/>
      <c r="AD291" s="12"/>
      <c r="AE291" s="12"/>
      <c r="AF291" s="12"/>
      <c r="AG291" s="85"/>
      <c r="AH291" s="46"/>
      <c r="AI291" s="46"/>
      <c r="AJ291" s="46"/>
      <c r="AK291" s="46"/>
      <c r="AL291" s="46"/>
      <c r="AM291" s="13"/>
      <c r="AN291" s="13"/>
      <c r="AO291" s="13"/>
      <c r="AP291" s="13"/>
      <c r="AQ291" s="13"/>
      <c r="AR291" s="13"/>
      <c r="AS291" s="1"/>
      <c r="AT291" s="1"/>
      <c r="AU291" s="1"/>
      <c r="AV291" s="46"/>
      <c r="AW291" s="46"/>
      <c r="AX291" s="46"/>
      <c r="AY291" s="46"/>
      <c r="AZ291" s="13"/>
      <c r="BA291" s="13"/>
      <c r="BB291" s="13"/>
      <c r="BC291" s="13"/>
      <c r="BD291" s="13"/>
      <c r="BE291" s="13"/>
      <c r="BF291" s="1"/>
      <c r="BG291" s="1"/>
      <c r="BH291" s="1"/>
      <c r="BI291" s="1"/>
      <c r="BJ291" s="1"/>
      <c r="BK291" s="1"/>
      <c r="BL291" s="13"/>
      <c r="BM291" s="1"/>
      <c r="BN291" s="1"/>
      <c r="BO291" s="1"/>
      <c r="BP291" s="51"/>
      <c r="BQ291" s="1"/>
      <c r="BR291" s="1"/>
      <c r="BS291" s="1"/>
      <c r="BT291" s="1"/>
    </row>
    <row r="292" spans="1:72" hidden="1" outlineLevel="1" x14ac:dyDescent="0.2">
      <c r="A292" s="1"/>
      <c r="B292" s="2"/>
      <c r="C292" s="3"/>
      <c r="D292" s="105"/>
      <c r="E292" s="1"/>
      <c r="F292" s="1"/>
      <c r="G292" s="1"/>
      <c r="H292" s="1"/>
      <c r="I292" s="5"/>
      <c r="J292" s="6"/>
      <c r="K292" s="7"/>
      <c r="L292" s="7"/>
      <c r="M292" s="7"/>
      <c r="N292" s="51"/>
      <c r="O292" s="13"/>
      <c r="P292" s="13"/>
      <c r="Q292" s="2"/>
      <c r="R292" s="12"/>
      <c r="S292" s="12"/>
      <c r="T292" s="6"/>
      <c r="U292" s="6"/>
      <c r="V292" s="45"/>
      <c r="W292" s="45"/>
      <c r="X292" s="45"/>
      <c r="Y292" s="9"/>
      <c r="Z292" s="92"/>
      <c r="AA292" s="12"/>
      <c r="AB292" s="12"/>
      <c r="AC292" s="12"/>
      <c r="AD292" s="12"/>
      <c r="AE292" s="12"/>
      <c r="AF292" s="12"/>
      <c r="AG292" s="85"/>
      <c r="AH292" s="46"/>
      <c r="AI292" s="46"/>
      <c r="AJ292" s="46"/>
      <c r="AK292" s="46"/>
      <c r="AL292" s="46"/>
      <c r="AM292" s="13"/>
      <c r="AN292" s="13"/>
      <c r="AO292" s="13"/>
      <c r="AP292" s="13"/>
      <c r="AQ292" s="13"/>
      <c r="AR292" s="13"/>
      <c r="AS292" s="1"/>
      <c r="AT292" s="1"/>
      <c r="AU292" s="1"/>
      <c r="AV292" s="46"/>
      <c r="AW292" s="46"/>
      <c r="AX292" s="46"/>
      <c r="AY292" s="46"/>
      <c r="AZ292" s="13"/>
      <c r="BA292" s="13"/>
      <c r="BB292" s="13"/>
      <c r="BC292" s="13"/>
      <c r="BD292" s="13"/>
      <c r="BE292" s="13"/>
      <c r="BF292" s="1"/>
      <c r="BG292" s="1"/>
      <c r="BH292" s="1"/>
      <c r="BI292" s="1"/>
      <c r="BJ292" s="1"/>
      <c r="BK292" s="1"/>
      <c r="BL292" s="13"/>
      <c r="BM292" s="1"/>
      <c r="BN292" s="1"/>
      <c r="BO292" s="1"/>
      <c r="BP292" s="51"/>
      <c r="BQ292" s="1"/>
      <c r="BR292" s="1"/>
      <c r="BS292" s="1"/>
      <c r="BT292" s="1"/>
    </row>
    <row r="293" spans="1:72" hidden="1" outlineLevel="1" x14ac:dyDescent="0.2">
      <c r="A293" s="1"/>
      <c r="B293" s="2"/>
      <c r="C293" s="3"/>
      <c r="D293" s="105"/>
      <c r="E293" s="1"/>
      <c r="F293" s="1"/>
      <c r="G293" s="1"/>
      <c r="H293" s="1"/>
      <c r="I293" s="5"/>
      <c r="J293" s="6"/>
      <c r="K293" s="7"/>
      <c r="L293" s="7"/>
      <c r="M293" s="7"/>
      <c r="N293" s="51"/>
      <c r="O293" s="13"/>
      <c r="P293" s="13"/>
      <c r="Q293" s="2"/>
      <c r="R293" s="12"/>
      <c r="S293" s="12"/>
      <c r="T293" s="6"/>
      <c r="U293" s="6"/>
      <c r="V293" s="45"/>
      <c r="W293" s="45"/>
      <c r="X293" s="45"/>
      <c r="Y293" s="9"/>
      <c r="Z293" s="92"/>
      <c r="AA293" s="12"/>
      <c r="AB293" s="12"/>
      <c r="AC293" s="12"/>
      <c r="AD293" s="12"/>
      <c r="AE293" s="12"/>
      <c r="AF293" s="12"/>
      <c r="AG293" s="85"/>
      <c r="AH293" s="46"/>
      <c r="AI293" s="46"/>
      <c r="AJ293" s="46"/>
      <c r="AK293" s="46"/>
      <c r="AL293" s="46"/>
      <c r="AM293" s="13"/>
      <c r="AN293" s="13"/>
      <c r="AO293" s="13"/>
      <c r="AP293" s="13"/>
      <c r="AQ293" s="13"/>
      <c r="AR293" s="13"/>
      <c r="AS293" s="1"/>
      <c r="AT293" s="1"/>
      <c r="AU293" s="1"/>
      <c r="AV293" s="46"/>
      <c r="AW293" s="46"/>
      <c r="AX293" s="46"/>
      <c r="AY293" s="46"/>
      <c r="AZ293" s="13"/>
      <c r="BA293" s="13"/>
      <c r="BB293" s="13"/>
      <c r="BC293" s="13"/>
      <c r="BD293" s="13"/>
      <c r="BE293" s="13"/>
      <c r="BF293" s="1"/>
      <c r="BG293" s="1"/>
      <c r="BH293" s="1"/>
      <c r="BI293" s="1"/>
      <c r="BJ293" s="1"/>
      <c r="BK293" s="1"/>
      <c r="BL293" s="13"/>
      <c r="BM293" s="1"/>
      <c r="BN293" s="1"/>
      <c r="BO293" s="1"/>
      <c r="BP293" s="51"/>
      <c r="BQ293" s="1"/>
      <c r="BR293" s="1"/>
      <c r="BS293" s="1"/>
      <c r="BT293" s="1"/>
    </row>
    <row r="294" spans="1:72" hidden="1" outlineLevel="1" x14ac:dyDescent="0.2">
      <c r="A294" s="1"/>
      <c r="B294" s="2"/>
      <c r="C294" s="3"/>
      <c r="D294" s="105"/>
      <c r="E294" s="1"/>
      <c r="F294" s="1"/>
      <c r="G294" s="1"/>
      <c r="H294" s="1"/>
      <c r="I294" s="5"/>
      <c r="J294" s="6"/>
      <c r="K294" s="7"/>
      <c r="L294" s="7"/>
      <c r="M294" s="7"/>
      <c r="N294" s="51"/>
      <c r="O294" s="13"/>
      <c r="P294" s="13"/>
      <c r="Q294" s="2"/>
      <c r="R294" s="12"/>
      <c r="S294" s="12"/>
      <c r="T294" s="6"/>
      <c r="U294" s="6"/>
      <c r="V294" s="45"/>
      <c r="W294" s="45"/>
      <c r="X294" s="45"/>
      <c r="Y294" s="9"/>
      <c r="Z294" s="92"/>
      <c r="AA294" s="12"/>
      <c r="AB294" s="12"/>
      <c r="AC294" s="12"/>
      <c r="AD294" s="12"/>
      <c r="AE294" s="12"/>
      <c r="AF294" s="12"/>
      <c r="AG294" s="85"/>
      <c r="AH294" s="46"/>
      <c r="AI294" s="46"/>
      <c r="AJ294" s="46"/>
      <c r="AK294" s="46"/>
      <c r="AL294" s="46"/>
      <c r="AM294" s="13"/>
      <c r="AN294" s="13"/>
      <c r="AO294" s="13"/>
      <c r="AP294" s="13"/>
      <c r="AQ294" s="13"/>
      <c r="AR294" s="13"/>
      <c r="AS294" s="1"/>
      <c r="AT294" s="1"/>
      <c r="AU294" s="1"/>
      <c r="AV294" s="46"/>
      <c r="AW294" s="46"/>
      <c r="AX294" s="46"/>
      <c r="AY294" s="46"/>
      <c r="AZ294" s="13"/>
      <c r="BA294" s="13"/>
      <c r="BB294" s="13"/>
      <c r="BC294" s="13"/>
      <c r="BD294" s="13"/>
      <c r="BE294" s="13"/>
      <c r="BF294" s="1"/>
      <c r="BG294" s="1"/>
      <c r="BH294" s="1"/>
      <c r="BI294" s="1"/>
      <c r="BJ294" s="1"/>
      <c r="BK294" s="1"/>
      <c r="BL294" s="13"/>
      <c r="BM294" s="1"/>
      <c r="BN294" s="1"/>
      <c r="BO294" s="1"/>
      <c r="BP294" s="51"/>
      <c r="BQ294" s="1"/>
      <c r="BR294" s="1"/>
      <c r="BS294" s="1"/>
      <c r="BT294" s="1"/>
    </row>
    <row r="295" spans="1:72" hidden="1" outlineLevel="1" x14ac:dyDescent="0.2">
      <c r="A295" s="1"/>
      <c r="B295" s="2"/>
      <c r="C295" s="3"/>
      <c r="D295" s="105"/>
      <c r="E295" s="1"/>
      <c r="F295" s="1"/>
      <c r="G295" s="1"/>
      <c r="H295" s="1"/>
      <c r="I295" s="5"/>
      <c r="J295" s="6"/>
      <c r="K295" s="7"/>
      <c r="L295" s="7"/>
      <c r="M295" s="7"/>
      <c r="N295" s="51"/>
      <c r="O295" s="13"/>
      <c r="P295" s="13"/>
      <c r="Q295" s="2"/>
      <c r="R295" s="12"/>
      <c r="S295" s="12"/>
      <c r="T295" s="6"/>
      <c r="U295" s="6"/>
      <c r="V295" s="45"/>
      <c r="W295" s="45"/>
      <c r="X295" s="45"/>
      <c r="Y295" s="9"/>
      <c r="Z295" s="92"/>
      <c r="AA295" s="12"/>
      <c r="AB295" s="12"/>
      <c r="AC295" s="12"/>
      <c r="AD295" s="12"/>
      <c r="AE295" s="12"/>
      <c r="AF295" s="12"/>
      <c r="AG295" s="85"/>
      <c r="AH295" s="46"/>
      <c r="AI295" s="46"/>
      <c r="AJ295" s="46"/>
      <c r="AK295" s="46"/>
      <c r="AL295" s="46"/>
      <c r="AM295" s="13"/>
      <c r="AN295" s="13"/>
      <c r="AO295" s="13"/>
      <c r="AP295" s="13"/>
      <c r="AQ295" s="13"/>
      <c r="AR295" s="13"/>
      <c r="AS295" s="1"/>
      <c r="AT295" s="1"/>
      <c r="AU295" s="1"/>
      <c r="AV295" s="46"/>
      <c r="AW295" s="46"/>
      <c r="AX295" s="46"/>
      <c r="AY295" s="46"/>
      <c r="AZ295" s="13"/>
      <c r="BA295" s="13"/>
      <c r="BB295" s="13"/>
      <c r="BC295" s="13"/>
      <c r="BD295" s="13"/>
      <c r="BE295" s="13"/>
      <c r="BF295" s="1"/>
      <c r="BG295" s="1"/>
      <c r="BH295" s="1"/>
      <c r="BI295" s="1"/>
      <c r="BJ295" s="1"/>
      <c r="BK295" s="1"/>
      <c r="BL295" s="13"/>
      <c r="BM295" s="1"/>
      <c r="BN295" s="1"/>
      <c r="BO295" s="1"/>
      <c r="BP295" s="51"/>
      <c r="BQ295" s="1"/>
      <c r="BR295" s="1"/>
      <c r="BS295" s="1"/>
      <c r="BT295" s="1"/>
    </row>
    <row r="296" spans="1:72" hidden="1" outlineLevel="1" x14ac:dyDescent="0.2">
      <c r="A296" s="1"/>
      <c r="B296" s="2"/>
      <c r="C296" s="3"/>
      <c r="D296" s="105"/>
      <c r="E296" s="1"/>
      <c r="F296" s="1"/>
      <c r="G296" s="1"/>
      <c r="H296" s="1"/>
      <c r="I296" s="5"/>
      <c r="J296" s="6"/>
      <c r="K296" s="7"/>
      <c r="L296" s="7"/>
      <c r="M296" s="7"/>
      <c r="N296" s="51"/>
      <c r="O296" s="13"/>
      <c r="P296" s="13"/>
      <c r="Q296" s="2"/>
      <c r="R296" s="12"/>
      <c r="S296" s="12"/>
      <c r="T296" s="6"/>
      <c r="U296" s="6"/>
      <c r="V296" s="45"/>
      <c r="W296" s="45"/>
      <c r="X296" s="45"/>
      <c r="Y296" s="9"/>
      <c r="Z296" s="92"/>
      <c r="AA296" s="12"/>
      <c r="AB296" s="12"/>
      <c r="AC296" s="12"/>
      <c r="AD296" s="12"/>
      <c r="AE296" s="12"/>
      <c r="AF296" s="12"/>
      <c r="AG296" s="85"/>
      <c r="AH296" s="46"/>
      <c r="AI296" s="46"/>
      <c r="AJ296" s="46"/>
      <c r="AK296" s="46"/>
      <c r="AL296" s="46"/>
      <c r="AM296" s="13"/>
      <c r="AN296" s="13"/>
      <c r="AO296" s="13"/>
      <c r="AP296" s="13"/>
      <c r="AQ296" s="13"/>
      <c r="AR296" s="13"/>
      <c r="AS296" s="1"/>
      <c r="AT296" s="1"/>
      <c r="AU296" s="1"/>
      <c r="AV296" s="46"/>
      <c r="AW296" s="46"/>
      <c r="AX296" s="46"/>
      <c r="AY296" s="46"/>
      <c r="AZ296" s="13"/>
      <c r="BA296" s="13"/>
      <c r="BB296" s="13"/>
      <c r="BC296" s="13"/>
      <c r="BD296" s="13"/>
      <c r="BE296" s="13"/>
      <c r="BF296" s="1"/>
      <c r="BG296" s="1"/>
      <c r="BH296" s="1"/>
      <c r="BI296" s="1"/>
      <c r="BJ296" s="1"/>
      <c r="BK296" s="1"/>
      <c r="BL296" s="13"/>
      <c r="BM296" s="1"/>
      <c r="BN296" s="1"/>
      <c r="BO296" s="1"/>
      <c r="BP296" s="51"/>
      <c r="BQ296" s="1"/>
      <c r="BR296" s="1"/>
      <c r="BS296" s="1"/>
      <c r="BT296" s="1"/>
    </row>
    <row r="297" spans="1:72" hidden="1" outlineLevel="1" x14ac:dyDescent="0.2">
      <c r="A297" s="1"/>
      <c r="B297" s="2"/>
      <c r="C297" s="3"/>
      <c r="D297" s="105"/>
      <c r="E297" s="1"/>
      <c r="F297" s="1"/>
      <c r="G297" s="1"/>
      <c r="H297" s="1"/>
      <c r="I297" s="5"/>
      <c r="J297" s="6"/>
      <c r="K297" s="7"/>
      <c r="L297" s="7"/>
      <c r="M297" s="7"/>
      <c r="N297" s="51"/>
      <c r="O297" s="13"/>
      <c r="P297" s="13"/>
      <c r="Q297" s="2"/>
      <c r="R297" s="12"/>
      <c r="S297" s="12"/>
      <c r="T297" s="6"/>
      <c r="U297" s="6"/>
      <c r="V297" s="45"/>
      <c r="W297" s="45"/>
      <c r="X297" s="45"/>
      <c r="Y297" s="9"/>
      <c r="Z297" s="92"/>
      <c r="AA297" s="12"/>
      <c r="AB297" s="12"/>
      <c r="AC297" s="12"/>
      <c r="AD297" s="12"/>
      <c r="AE297" s="12"/>
      <c r="AF297" s="12"/>
      <c r="AG297" s="85"/>
      <c r="AH297" s="46"/>
      <c r="AI297" s="46"/>
      <c r="AJ297" s="46"/>
      <c r="AK297" s="46"/>
      <c r="AL297" s="46"/>
      <c r="AM297" s="13"/>
      <c r="AN297" s="13"/>
      <c r="AO297" s="13"/>
      <c r="AP297" s="13"/>
      <c r="AQ297" s="13"/>
      <c r="AR297" s="13"/>
      <c r="AS297" s="1"/>
      <c r="AT297" s="1"/>
      <c r="AU297" s="1"/>
      <c r="AV297" s="46"/>
      <c r="AW297" s="46"/>
      <c r="AX297" s="46"/>
      <c r="AY297" s="46"/>
      <c r="AZ297" s="13"/>
      <c r="BA297" s="13"/>
      <c r="BB297" s="13"/>
      <c r="BC297" s="13"/>
      <c r="BD297" s="13"/>
      <c r="BE297" s="13"/>
      <c r="BF297" s="1"/>
      <c r="BG297" s="1"/>
      <c r="BH297" s="1"/>
      <c r="BI297" s="1"/>
      <c r="BJ297" s="1"/>
      <c r="BK297" s="1"/>
      <c r="BL297" s="13"/>
      <c r="BM297" s="1"/>
      <c r="BN297" s="1"/>
      <c r="BO297" s="1"/>
      <c r="BP297" s="51"/>
      <c r="BQ297" s="1"/>
      <c r="BR297" s="1"/>
      <c r="BS297" s="1"/>
      <c r="BT297" s="1"/>
    </row>
    <row r="298" spans="1:72" hidden="1" outlineLevel="1" x14ac:dyDescent="0.2">
      <c r="A298" s="1"/>
      <c r="B298" s="2"/>
      <c r="C298" s="3"/>
      <c r="D298" s="105"/>
      <c r="E298" s="1"/>
      <c r="F298" s="1"/>
      <c r="G298" s="1"/>
      <c r="H298" s="1"/>
      <c r="I298" s="5"/>
      <c r="J298" s="6"/>
      <c r="K298" s="7"/>
      <c r="L298" s="7"/>
      <c r="M298" s="7"/>
      <c r="N298" s="51"/>
      <c r="O298" s="13"/>
      <c r="P298" s="13"/>
      <c r="Q298" s="2"/>
      <c r="R298" s="12"/>
      <c r="S298" s="12"/>
      <c r="T298" s="6"/>
      <c r="U298" s="6"/>
      <c r="V298" s="45"/>
      <c r="W298" s="45"/>
      <c r="X298" s="45"/>
      <c r="Y298" s="9"/>
      <c r="Z298" s="92"/>
      <c r="AA298" s="12"/>
      <c r="AB298" s="12"/>
      <c r="AC298" s="12"/>
      <c r="AD298" s="12"/>
      <c r="AE298" s="12"/>
      <c r="AF298" s="12"/>
      <c r="AG298" s="85"/>
      <c r="AH298" s="46"/>
      <c r="AI298" s="46"/>
      <c r="AJ298" s="46"/>
      <c r="AK298" s="46"/>
      <c r="AL298" s="46"/>
      <c r="AM298" s="13"/>
      <c r="AN298" s="13"/>
      <c r="AO298" s="13"/>
      <c r="AP298" s="13"/>
      <c r="AQ298" s="13"/>
      <c r="AR298" s="13"/>
      <c r="AS298" s="1"/>
      <c r="AT298" s="1"/>
      <c r="AU298" s="1"/>
      <c r="AV298" s="46"/>
      <c r="AW298" s="46"/>
      <c r="AX298" s="46"/>
      <c r="AY298" s="46"/>
      <c r="AZ298" s="13"/>
      <c r="BA298" s="13"/>
      <c r="BB298" s="13"/>
      <c r="BC298" s="13"/>
      <c r="BD298" s="13"/>
      <c r="BE298" s="13"/>
      <c r="BF298" s="1"/>
      <c r="BG298" s="1"/>
      <c r="BH298" s="1"/>
      <c r="BI298" s="1"/>
      <c r="BJ298" s="1"/>
      <c r="BK298" s="1"/>
      <c r="BL298" s="13"/>
      <c r="BM298" s="1"/>
      <c r="BN298" s="1"/>
      <c r="BO298" s="1"/>
      <c r="BP298" s="51"/>
      <c r="BQ298" s="1"/>
      <c r="BR298" s="1"/>
      <c r="BS298" s="1"/>
      <c r="BT298" s="1"/>
    </row>
    <row r="299" spans="1:72" hidden="1" outlineLevel="1" x14ac:dyDescent="0.2">
      <c r="A299" s="1"/>
      <c r="B299" s="2"/>
      <c r="C299" s="3"/>
      <c r="D299" s="105"/>
      <c r="E299" s="1"/>
      <c r="F299" s="1"/>
      <c r="G299" s="1"/>
      <c r="H299" s="1"/>
      <c r="I299" s="5"/>
      <c r="J299" s="6"/>
      <c r="K299" s="7"/>
      <c r="L299" s="7"/>
      <c r="M299" s="7"/>
      <c r="N299" s="51"/>
      <c r="O299" s="13"/>
      <c r="P299" s="13"/>
      <c r="Q299" s="2"/>
      <c r="R299" s="12"/>
      <c r="S299" s="12"/>
      <c r="T299" s="6"/>
      <c r="U299" s="6"/>
      <c r="V299" s="45"/>
      <c r="W299" s="45"/>
      <c r="X299" s="45"/>
      <c r="Y299" s="9"/>
      <c r="Z299" s="92"/>
      <c r="AA299" s="12"/>
      <c r="AB299" s="12"/>
      <c r="AC299" s="12"/>
      <c r="AD299" s="12"/>
      <c r="AE299" s="12"/>
      <c r="AF299" s="12"/>
      <c r="AG299" s="85"/>
      <c r="AH299" s="46"/>
      <c r="AI299" s="46"/>
      <c r="AJ299" s="46"/>
      <c r="AK299" s="46"/>
      <c r="AL299" s="46"/>
      <c r="AM299" s="13"/>
      <c r="AN299" s="13"/>
      <c r="AO299" s="13"/>
      <c r="AP299" s="13"/>
      <c r="AQ299" s="13"/>
      <c r="AR299" s="13"/>
      <c r="AS299" s="1"/>
      <c r="AT299" s="1"/>
      <c r="AU299" s="1"/>
      <c r="AV299" s="46"/>
      <c r="AW299" s="46"/>
      <c r="AX299" s="46"/>
      <c r="AY299" s="46"/>
      <c r="AZ299" s="13"/>
      <c r="BA299" s="13"/>
      <c r="BB299" s="13"/>
      <c r="BC299" s="13"/>
      <c r="BD299" s="13"/>
      <c r="BE299" s="13"/>
      <c r="BF299" s="1"/>
      <c r="BG299" s="1"/>
      <c r="BH299" s="1"/>
      <c r="BI299" s="1"/>
      <c r="BJ299" s="1"/>
      <c r="BK299" s="1"/>
      <c r="BL299" s="13"/>
      <c r="BM299" s="1"/>
      <c r="BN299" s="1"/>
      <c r="BO299" s="1"/>
      <c r="BP299" s="51"/>
      <c r="BQ299" s="1"/>
      <c r="BR299" s="1"/>
      <c r="BS299" s="1"/>
      <c r="BT299" s="1"/>
    </row>
    <row r="300" spans="1:72" hidden="1" outlineLevel="1" x14ac:dyDescent="0.2">
      <c r="A300" s="1"/>
      <c r="B300" s="2"/>
      <c r="C300" s="3"/>
      <c r="D300" s="105"/>
      <c r="E300" s="1"/>
      <c r="F300" s="1"/>
      <c r="G300" s="1"/>
      <c r="H300" s="1"/>
      <c r="I300" s="5"/>
      <c r="J300" s="6"/>
      <c r="K300" s="7"/>
      <c r="L300" s="7"/>
      <c r="M300" s="7"/>
      <c r="N300" s="51"/>
      <c r="O300" s="13"/>
      <c r="P300" s="13"/>
      <c r="Q300" s="2"/>
      <c r="R300" s="12"/>
      <c r="S300" s="12"/>
      <c r="T300" s="6"/>
      <c r="U300" s="6"/>
      <c r="V300" s="45"/>
      <c r="W300" s="45"/>
      <c r="X300" s="45"/>
      <c r="Y300" s="9"/>
      <c r="Z300" s="92"/>
      <c r="AA300" s="12"/>
      <c r="AB300" s="12"/>
      <c r="AC300" s="12"/>
      <c r="AD300" s="12"/>
      <c r="AE300" s="12"/>
      <c r="AF300" s="12"/>
      <c r="AG300" s="85"/>
      <c r="AH300" s="46"/>
      <c r="AI300" s="46"/>
      <c r="AJ300" s="46"/>
      <c r="AK300" s="46"/>
      <c r="AL300" s="46"/>
      <c r="AM300" s="13"/>
      <c r="AN300" s="13"/>
      <c r="AO300" s="13"/>
      <c r="AP300" s="13"/>
      <c r="AQ300" s="13"/>
      <c r="AR300" s="13"/>
      <c r="AS300" s="1"/>
      <c r="AT300" s="1"/>
      <c r="AU300" s="1"/>
      <c r="AV300" s="46"/>
      <c r="AW300" s="46"/>
      <c r="AX300" s="46"/>
      <c r="AY300" s="46"/>
      <c r="AZ300" s="13"/>
      <c r="BA300" s="13"/>
      <c r="BB300" s="13"/>
      <c r="BC300" s="13"/>
      <c r="BD300" s="13"/>
      <c r="BE300" s="13"/>
      <c r="BF300" s="1"/>
      <c r="BG300" s="1"/>
      <c r="BH300" s="1"/>
      <c r="BI300" s="1"/>
      <c r="BJ300" s="1"/>
      <c r="BK300" s="1"/>
      <c r="BL300" s="13"/>
      <c r="BM300" s="1"/>
      <c r="BN300" s="1"/>
      <c r="BO300" s="1"/>
      <c r="BP300" s="51"/>
      <c r="BQ300" s="1"/>
      <c r="BR300" s="1"/>
      <c r="BS300" s="1"/>
      <c r="BT300" s="1"/>
    </row>
    <row r="301" spans="1:72" hidden="1" outlineLevel="1" x14ac:dyDescent="0.2">
      <c r="A301" s="1"/>
      <c r="B301" s="2"/>
      <c r="C301" s="3"/>
      <c r="D301" s="105"/>
      <c r="E301" s="1"/>
      <c r="F301" s="1"/>
      <c r="G301" s="1"/>
      <c r="H301" s="1"/>
      <c r="I301" s="5"/>
      <c r="J301" s="6"/>
      <c r="K301" s="7"/>
      <c r="L301" s="7"/>
      <c r="M301" s="7"/>
      <c r="N301" s="51"/>
      <c r="O301" s="13"/>
      <c r="P301" s="13"/>
      <c r="Q301" s="2"/>
      <c r="R301" s="12"/>
      <c r="S301" s="12"/>
      <c r="T301" s="6"/>
      <c r="U301" s="6"/>
      <c r="V301" s="45"/>
      <c r="W301" s="45"/>
      <c r="X301" s="45"/>
      <c r="Y301" s="9"/>
      <c r="Z301" s="92"/>
      <c r="AA301" s="12"/>
      <c r="AB301" s="12"/>
      <c r="AC301" s="12"/>
      <c r="AD301" s="12"/>
      <c r="AE301" s="12"/>
      <c r="AF301" s="12"/>
      <c r="AG301" s="85"/>
      <c r="AH301" s="46"/>
      <c r="AI301" s="46"/>
      <c r="AJ301" s="46"/>
      <c r="AK301" s="46"/>
      <c r="AL301" s="46"/>
      <c r="AM301" s="13"/>
      <c r="AN301" s="13"/>
      <c r="AO301" s="13"/>
      <c r="AP301" s="13"/>
      <c r="AQ301" s="13"/>
      <c r="AR301" s="13"/>
      <c r="AS301" s="1"/>
      <c r="AT301" s="1"/>
      <c r="AU301" s="1"/>
      <c r="AV301" s="46"/>
      <c r="AW301" s="46"/>
      <c r="AX301" s="46"/>
      <c r="AY301" s="46"/>
      <c r="AZ301" s="13"/>
      <c r="BA301" s="13"/>
      <c r="BB301" s="13"/>
      <c r="BC301" s="13"/>
      <c r="BD301" s="13"/>
      <c r="BE301" s="13"/>
      <c r="BF301" s="1"/>
      <c r="BG301" s="1"/>
      <c r="BH301" s="1"/>
      <c r="BI301" s="1"/>
      <c r="BJ301" s="1"/>
      <c r="BK301" s="1"/>
      <c r="BL301" s="13"/>
      <c r="BM301" s="1"/>
      <c r="BN301" s="1"/>
      <c r="BO301" s="1"/>
      <c r="BP301" s="51"/>
      <c r="BQ301" s="1"/>
      <c r="BR301" s="1"/>
      <c r="BS301" s="1"/>
      <c r="BT301" s="1"/>
    </row>
    <row r="302" spans="1:72" hidden="1" outlineLevel="1" x14ac:dyDescent="0.2">
      <c r="A302" s="1"/>
      <c r="B302" s="2"/>
      <c r="C302" s="3"/>
      <c r="D302" s="105"/>
      <c r="E302" s="1"/>
      <c r="F302" s="1"/>
      <c r="G302" s="1"/>
      <c r="H302" s="1"/>
      <c r="I302" s="5"/>
      <c r="J302" s="6"/>
      <c r="K302" s="7"/>
      <c r="L302" s="7"/>
      <c r="M302" s="7"/>
      <c r="N302" s="51"/>
      <c r="O302" s="13"/>
      <c r="P302" s="13"/>
      <c r="Q302" s="2"/>
      <c r="R302" s="12"/>
      <c r="S302" s="12"/>
      <c r="T302" s="6"/>
      <c r="U302" s="6"/>
      <c r="V302" s="45"/>
      <c r="W302" s="45"/>
      <c r="X302" s="45"/>
      <c r="Y302" s="9"/>
      <c r="Z302" s="92"/>
      <c r="AA302" s="12"/>
      <c r="AB302" s="12"/>
      <c r="AC302" s="12"/>
      <c r="AD302" s="12"/>
      <c r="AE302" s="12"/>
      <c r="AF302" s="12"/>
      <c r="AG302" s="85"/>
      <c r="AH302" s="46"/>
      <c r="AI302" s="46"/>
      <c r="AJ302" s="46"/>
      <c r="AK302" s="46"/>
      <c r="AL302" s="46"/>
      <c r="AM302" s="13"/>
      <c r="AN302" s="13"/>
      <c r="AO302" s="13"/>
      <c r="AP302" s="13"/>
      <c r="AQ302" s="13"/>
      <c r="AR302" s="13"/>
      <c r="AS302" s="1"/>
      <c r="AT302" s="1"/>
      <c r="AU302" s="1"/>
      <c r="AV302" s="46"/>
      <c r="AW302" s="46"/>
      <c r="AX302" s="46"/>
      <c r="AY302" s="46"/>
      <c r="AZ302" s="13"/>
      <c r="BA302" s="13"/>
      <c r="BB302" s="13"/>
      <c r="BC302" s="13"/>
      <c r="BD302" s="13"/>
      <c r="BE302" s="13"/>
      <c r="BF302" s="1"/>
      <c r="BG302" s="1"/>
      <c r="BH302" s="1"/>
      <c r="BI302" s="1"/>
      <c r="BJ302" s="1"/>
      <c r="BK302" s="1"/>
      <c r="BL302" s="13"/>
      <c r="BM302" s="1"/>
      <c r="BN302" s="1"/>
      <c r="BO302" s="1"/>
      <c r="BP302" s="51"/>
      <c r="BQ302" s="1"/>
      <c r="BR302" s="1"/>
      <c r="BS302" s="1"/>
      <c r="BT302" s="1"/>
    </row>
    <row r="303" spans="1:72" hidden="1" outlineLevel="1" x14ac:dyDescent="0.2">
      <c r="A303" s="1"/>
      <c r="B303" s="2"/>
      <c r="C303" s="3"/>
      <c r="D303" s="105"/>
      <c r="E303" s="1"/>
      <c r="F303" s="1"/>
      <c r="G303" s="1"/>
      <c r="H303" s="1"/>
      <c r="I303" s="5"/>
      <c r="J303" s="6"/>
      <c r="K303" s="7"/>
      <c r="L303" s="7"/>
      <c r="M303" s="7"/>
      <c r="N303" s="51"/>
      <c r="O303" s="13"/>
      <c r="P303" s="13"/>
      <c r="Q303" s="2"/>
      <c r="R303" s="12"/>
      <c r="S303" s="12"/>
      <c r="T303" s="6"/>
      <c r="U303" s="6"/>
      <c r="V303" s="45"/>
      <c r="W303" s="45"/>
      <c r="X303" s="45"/>
      <c r="Y303" s="9"/>
      <c r="Z303" s="92"/>
      <c r="AA303" s="12"/>
      <c r="AB303" s="12"/>
      <c r="AC303" s="12"/>
      <c r="AD303" s="12"/>
      <c r="AE303" s="12"/>
      <c r="AF303" s="12"/>
      <c r="AG303" s="85"/>
      <c r="AH303" s="46"/>
      <c r="AI303" s="46"/>
      <c r="AJ303" s="46"/>
      <c r="AK303" s="46"/>
      <c r="AL303" s="46"/>
      <c r="AM303" s="13"/>
      <c r="AN303" s="13"/>
      <c r="AO303" s="13"/>
      <c r="AP303" s="13"/>
      <c r="AQ303" s="13"/>
      <c r="AR303" s="13"/>
      <c r="AS303" s="1"/>
      <c r="AT303" s="1"/>
      <c r="AU303" s="1"/>
      <c r="AV303" s="46"/>
      <c r="AW303" s="46"/>
      <c r="AX303" s="46"/>
      <c r="AY303" s="46"/>
      <c r="AZ303" s="13"/>
      <c r="BA303" s="13"/>
      <c r="BB303" s="13"/>
      <c r="BC303" s="13"/>
      <c r="BD303" s="13"/>
      <c r="BE303" s="13"/>
      <c r="BF303" s="1"/>
      <c r="BG303" s="1"/>
      <c r="BH303" s="1"/>
      <c r="BI303" s="1"/>
      <c r="BJ303" s="1"/>
      <c r="BK303" s="1"/>
      <c r="BL303" s="13"/>
      <c r="BM303" s="1"/>
      <c r="BN303" s="1"/>
      <c r="BO303" s="1"/>
      <c r="BP303" s="51"/>
      <c r="BQ303" s="1"/>
      <c r="BR303" s="1"/>
      <c r="BS303" s="1"/>
      <c r="BT303" s="1"/>
    </row>
    <row r="304" spans="1:72" hidden="1" outlineLevel="1" x14ac:dyDescent="0.2">
      <c r="A304" s="1"/>
      <c r="B304" s="2"/>
      <c r="C304" s="3"/>
      <c r="D304" s="105"/>
      <c r="E304" s="1"/>
      <c r="F304" s="1"/>
      <c r="G304" s="1"/>
      <c r="H304" s="1"/>
      <c r="I304" s="5"/>
      <c r="J304" s="6"/>
      <c r="K304" s="7"/>
      <c r="L304" s="7"/>
      <c r="M304" s="7"/>
      <c r="N304" s="51"/>
      <c r="O304" s="13"/>
      <c r="P304" s="13"/>
      <c r="Q304" s="2"/>
      <c r="R304" s="12"/>
      <c r="S304" s="12"/>
      <c r="T304" s="6"/>
      <c r="U304" s="6"/>
      <c r="V304" s="45"/>
      <c r="W304" s="45"/>
      <c r="X304" s="45"/>
      <c r="Y304" s="9"/>
      <c r="Z304" s="92"/>
      <c r="AA304" s="12"/>
      <c r="AB304" s="12"/>
      <c r="AC304" s="12"/>
      <c r="AD304" s="12"/>
      <c r="AE304" s="12"/>
      <c r="AF304" s="12"/>
      <c r="AG304" s="85"/>
      <c r="AH304" s="46"/>
      <c r="AI304" s="46"/>
      <c r="AJ304" s="46"/>
      <c r="AK304" s="46"/>
      <c r="AL304" s="46"/>
      <c r="AM304" s="13"/>
      <c r="AN304" s="13"/>
      <c r="AO304" s="13"/>
      <c r="AP304" s="13"/>
      <c r="AQ304" s="13"/>
      <c r="AR304" s="13"/>
      <c r="AS304" s="1"/>
      <c r="AT304" s="1"/>
      <c r="AU304" s="1"/>
      <c r="AV304" s="46"/>
      <c r="AW304" s="46"/>
      <c r="AX304" s="46"/>
      <c r="AY304" s="46"/>
      <c r="AZ304" s="13"/>
      <c r="BA304" s="13"/>
      <c r="BB304" s="13"/>
      <c r="BC304" s="13"/>
      <c r="BD304" s="13"/>
      <c r="BE304" s="13"/>
      <c r="BF304" s="1"/>
      <c r="BG304" s="1"/>
      <c r="BH304" s="1"/>
      <c r="BI304" s="1"/>
      <c r="BJ304" s="1"/>
      <c r="BK304" s="1"/>
      <c r="BL304" s="13"/>
      <c r="BM304" s="1"/>
      <c r="BN304" s="1"/>
      <c r="BO304" s="1"/>
      <c r="BP304" s="51"/>
      <c r="BQ304" s="1"/>
      <c r="BR304" s="1"/>
      <c r="BS304" s="1"/>
      <c r="BT304" s="1"/>
    </row>
    <row r="305" spans="1:72" hidden="1" outlineLevel="1" x14ac:dyDescent="0.2">
      <c r="A305" s="1"/>
      <c r="B305" s="2"/>
      <c r="C305" s="3"/>
      <c r="D305" s="105"/>
      <c r="E305" s="1"/>
      <c r="F305" s="1"/>
      <c r="G305" s="1"/>
      <c r="H305" s="1"/>
      <c r="I305" s="5"/>
      <c r="J305" s="6"/>
      <c r="K305" s="7"/>
      <c r="L305" s="7"/>
      <c r="M305" s="7"/>
      <c r="N305" s="51"/>
      <c r="O305" s="13"/>
      <c r="P305" s="13"/>
      <c r="Q305" s="2"/>
      <c r="R305" s="12"/>
      <c r="S305" s="12"/>
      <c r="T305" s="6"/>
      <c r="U305" s="6"/>
      <c r="V305" s="45"/>
      <c r="W305" s="45"/>
      <c r="X305" s="45"/>
      <c r="Y305" s="9"/>
      <c r="Z305" s="92"/>
      <c r="AA305" s="12"/>
      <c r="AB305" s="12"/>
      <c r="AC305" s="12"/>
      <c r="AD305" s="12"/>
      <c r="AE305" s="12"/>
      <c r="AF305" s="12"/>
      <c r="AG305" s="85"/>
      <c r="AH305" s="46"/>
      <c r="AI305" s="46"/>
      <c r="AJ305" s="46"/>
      <c r="AK305" s="46"/>
      <c r="AL305" s="46"/>
      <c r="AM305" s="13"/>
      <c r="AN305" s="13"/>
      <c r="AO305" s="13"/>
      <c r="AP305" s="13"/>
      <c r="AQ305" s="13"/>
      <c r="AR305" s="13"/>
      <c r="AS305" s="1"/>
      <c r="AT305" s="1"/>
      <c r="AU305" s="1"/>
      <c r="AV305" s="46"/>
      <c r="AW305" s="46"/>
      <c r="AX305" s="46"/>
      <c r="AY305" s="46"/>
      <c r="AZ305" s="13"/>
      <c r="BA305" s="13"/>
      <c r="BB305" s="13"/>
      <c r="BC305" s="13"/>
      <c r="BD305" s="13"/>
      <c r="BE305" s="13"/>
      <c r="BF305" s="1"/>
      <c r="BG305" s="1"/>
      <c r="BH305" s="1"/>
      <c r="BI305" s="1"/>
      <c r="BJ305" s="1"/>
      <c r="BK305" s="1"/>
      <c r="BL305" s="13"/>
      <c r="BM305" s="1"/>
      <c r="BN305" s="1"/>
      <c r="BO305" s="1"/>
      <c r="BP305" s="51"/>
      <c r="BQ305" s="1"/>
      <c r="BR305" s="1"/>
      <c r="BS305" s="1"/>
      <c r="BT305" s="1"/>
    </row>
    <row r="306" spans="1:72" hidden="1" outlineLevel="1" x14ac:dyDescent="0.2">
      <c r="A306" s="1"/>
      <c r="B306" s="2"/>
      <c r="C306" s="3"/>
      <c r="D306" s="105"/>
      <c r="E306" s="1"/>
      <c r="F306" s="1"/>
      <c r="G306" s="1"/>
      <c r="H306" s="1"/>
      <c r="I306" s="5"/>
      <c r="J306" s="6"/>
      <c r="K306" s="7"/>
      <c r="L306" s="7"/>
      <c r="M306" s="7"/>
      <c r="N306" s="51"/>
      <c r="O306" s="13"/>
      <c r="P306" s="13"/>
      <c r="Q306" s="2"/>
      <c r="R306" s="12"/>
      <c r="S306" s="12"/>
      <c r="T306" s="6"/>
      <c r="U306" s="6"/>
      <c r="V306" s="45"/>
      <c r="W306" s="45"/>
      <c r="X306" s="45"/>
      <c r="Y306" s="9"/>
      <c r="Z306" s="92"/>
      <c r="AA306" s="12"/>
      <c r="AB306" s="12"/>
      <c r="AC306" s="12"/>
      <c r="AD306" s="12"/>
      <c r="AE306" s="12"/>
      <c r="AF306" s="12"/>
      <c r="AG306" s="85"/>
      <c r="AH306" s="46"/>
      <c r="AI306" s="46"/>
      <c r="AJ306" s="46"/>
      <c r="AK306" s="46"/>
      <c r="AL306" s="46"/>
      <c r="AM306" s="13"/>
      <c r="AN306" s="13"/>
      <c r="AO306" s="13"/>
      <c r="AP306" s="13"/>
      <c r="AQ306" s="13"/>
      <c r="AR306" s="13"/>
      <c r="AS306" s="1"/>
      <c r="AT306" s="1"/>
      <c r="AU306" s="1"/>
      <c r="AV306" s="46"/>
      <c r="AW306" s="46"/>
      <c r="AX306" s="46"/>
      <c r="AY306" s="46"/>
      <c r="AZ306" s="13"/>
      <c r="BA306" s="13"/>
      <c r="BB306" s="13"/>
      <c r="BC306" s="13"/>
      <c r="BD306" s="13"/>
      <c r="BE306" s="13"/>
      <c r="BF306" s="1"/>
      <c r="BG306" s="1"/>
      <c r="BH306" s="1"/>
      <c r="BI306" s="1"/>
      <c r="BJ306" s="1"/>
      <c r="BK306" s="1"/>
      <c r="BL306" s="13"/>
      <c r="BM306" s="1"/>
      <c r="BN306" s="1"/>
      <c r="BO306" s="1"/>
      <c r="BP306" s="51"/>
      <c r="BQ306" s="1"/>
      <c r="BR306" s="1"/>
      <c r="BS306" s="1"/>
      <c r="BT306" s="1"/>
    </row>
    <row r="307" spans="1:72" hidden="1" outlineLevel="1" x14ac:dyDescent="0.2">
      <c r="A307" s="1"/>
      <c r="B307" s="2"/>
      <c r="C307" s="3"/>
      <c r="D307" s="105"/>
      <c r="E307" s="1"/>
      <c r="F307" s="1"/>
      <c r="G307" s="1"/>
      <c r="H307" s="1"/>
      <c r="I307" s="5"/>
      <c r="J307" s="6"/>
      <c r="K307" s="7"/>
      <c r="L307" s="7"/>
      <c r="M307" s="7"/>
      <c r="N307" s="51"/>
      <c r="O307" s="13"/>
      <c r="P307" s="13"/>
      <c r="Q307" s="2"/>
      <c r="R307" s="12"/>
      <c r="S307" s="12"/>
      <c r="T307" s="6"/>
      <c r="U307" s="6"/>
      <c r="V307" s="45"/>
      <c r="W307" s="45"/>
      <c r="X307" s="45"/>
      <c r="Y307" s="9"/>
      <c r="Z307" s="92"/>
      <c r="AA307" s="12"/>
      <c r="AB307" s="12"/>
      <c r="AC307" s="12"/>
      <c r="AD307" s="12"/>
      <c r="AE307" s="12"/>
      <c r="AF307" s="12"/>
      <c r="AG307" s="85"/>
      <c r="AH307" s="46"/>
      <c r="AI307" s="46"/>
      <c r="AJ307" s="46"/>
      <c r="AK307" s="46"/>
      <c r="AL307" s="46"/>
      <c r="AM307" s="13"/>
      <c r="AN307" s="13"/>
      <c r="AO307" s="13"/>
      <c r="AP307" s="13"/>
      <c r="AQ307" s="13"/>
      <c r="AR307" s="13"/>
      <c r="AS307" s="1"/>
      <c r="AT307" s="1"/>
      <c r="AU307" s="1"/>
      <c r="AV307" s="46"/>
      <c r="AW307" s="46"/>
      <c r="AX307" s="46"/>
      <c r="AY307" s="46"/>
      <c r="AZ307" s="13"/>
      <c r="BA307" s="13"/>
      <c r="BB307" s="13"/>
      <c r="BC307" s="13"/>
      <c r="BD307" s="13"/>
      <c r="BE307" s="13"/>
      <c r="BF307" s="1"/>
      <c r="BG307" s="1"/>
      <c r="BH307" s="1"/>
      <c r="BI307" s="1"/>
      <c r="BJ307" s="1"/>
      <c r="BK307" s="1"/>
      <c r="BL307" s="13"/>
      <c r="BM307" s="1"/>
      <c r="BN307" s="1"/>
      <c r="BO307" s="1"/>
      <c r="BP307" s="51"/>
      <c r="BQ307" s="1"/>
      <c r="BR307" s="1"/>
      <c r="BS307" s="1"/>
      <c r="BT307" s="1"/>
    </row>
    <row r="308" spans="1:72" hidden="1" outlineLevel="1" x14ac:dyDescent="0.2">
      <c r="A308" s="1"/>
      <c r="B308" s="2"/>
      <c r="C308" s="3"/>
      <c r="D308" s="105"/>
      <c r="E308" s="1"/>
      <c r="F308" s="1"/>
      <c r="G308" s="1"/>
      <c r="H308" s="1"/>
      <c r="I308" s="5"/>
      <c r="J308" s="6"/>
      <c r="K308" s="7"/>
      <c r="L308" s="7"/>
      <c r="M308" s="7"/>
      <c r="N308" s="51"/>
      <c r="O308" s="13"/>
      <c r="P308" s="13"/>
      <c r="Q308" s="2"/>
      <c r="R308" s="12"/>
      <c r="S308" s="12"/>
      <c r="T308" s="6"/>
      <c r="U308" s="6"/>
      <c r="V308" s="45"/>
      <c r="W308" s="45"/>
      <c r="X308" s="45"/>
      <c r="Y308" s="9"/>
      <c r="Z308" s="92"/>
      <c r="AA308" s="12"/>
      <c r="AB308" s="12"/>
      <c r="AC308" s="12"/>
      <c r="AD308" s="12"/>
      <c r="AE308" s="12"/>
      <c r="AF308" s="12"/>
      <c r="AG308" s="85"/>
      <c r="AH308" s="46"/>
      <c r="AI308" s="46"/>
      <c r="AJ308" s="46"/>
      <c r="AK308" s="46"/>
      <c r="AL308" s="46"/>
      <c r="AM308" s="13"/>
      <c r="AN308" s="13"/>
      <c r="AO308" s="13"/>
      <c r="AP308" s="13"/>
      <c r="AQ308" s="13"/>
      <c r="AR308" s="13"/>
      <c r="AS308" s="1"/>
      <c r="AT308" s="1"/>
      <c r="AU308" s="1"/>
      <c r="AV308" s="46"/>
      <c r="AW308" s="46"/>
      <c r="AX308" s="46"/>
      <c r="AY308" s="46"/>
      <c r="AZ308" s="13"/>
      <c r="BA308" s="13"/>
      <c r="BB308" s="13"/>
      <c r="BC308" s="13"/>
      <c r="BD308" s="13"/>
      <c r="BE308" s="13"/>
      <c r="BF308" s="1"/>
      <c r="BG308" s="1"/>
      <c r="BH308" s="1"/>
      <c r="BI308" s="1"/>
      <c r="BJ308" s="1"/>
      <c r="BK308" s="1"/>
      <c r="BL308" s="13"/>
      <c r="BM308" s="1"/>
      <c r="BN308" s="1"/>
      <c r="BO308" s="1"/>
      <c r="BP308" s="51"/>
      <c r="BQ308" s="1"/>
      <c r="BR308" s="1"/>
      <c r="BS308" s="1"/>
      <c r="BT308" s="1"/>
    </row>
    <row r="309" spans="1:72" hidden="1" outlineLevel="1" x14ac:dyDescent="0.2">
      <c r="A309" s="1"/>
      <c r="B309" s="2"/>
      <c r="C309" s="3"/>
      <c r="D309" s="105"/>
      <c r="E309" s="1"/>
      <c r="F309" s="1"/>
      <c r="G309" s="1"/>
      <c r="H309" s="1"/>
      <c r="I309" s="5"/>
      <c r="J309" s="6"/>
      <c r="K309" s="7"/>
      <c r="L309" s="7"/>
      <c r="M309" s="7"/>
      <c r="N309" s="51"/>
      <c r="O309" s="13"/>
      <c r="P309" s="13"/>
      <c r="Q309" s="2"/>
      <c r="R309" s="12"/>
      <c r="S309" s="12"/>
      <c r="T309" s="6"/>
      <c r="U309" s="6"/>
      <c r="V309" s="45"/>
      <c r="W309" s="45"/>
      <c r="X309" s="45"/>
      <c r="Y309" s="9"/>
      <c r="Z309" s="92"/>
      <c r="AA309" s="12"/>
      <c r="AB309" s="12"/>
      <c r="AC309" s="12"/>
      <c r="AD309" s="12"/>
      <c r="AE309" s="12"/>
      <c r="AF309" s="12"/>
      <c r="AG309" s="85"/>
      <c r="AH309" s="46"/>
      <c r="AI309" s="46"/>
      <c r="AJ309" s="46"/>
      <c r="AK309" s="46"/>
      <c r="AL309" s="46"/>
      <c r="AM309" s="13"/>
      <c r="AN309" s="13"/>
      <c r="AO309" s="13"/>
      <c r="AP309" s="13"/>
      <c r="AQ309" s="13"/>
      <c r="AR309" s="13"/>
      <c r="AS309" s="1"/>
      <c r="AT309" s="1"/>
      <c r="AU309" s="1"/>
      <c r="AV309" s="46"/>
      <c r="AW309" s="46"/>
      <c r="AX309" s="46"/>
      <c r="AY309" s="46"/>
      <c r="AZ309" s="13"/>
      <c r="BA309" s="13"/>
      <c r="BB309" s="13"/>
      <c r="BC309" s="13"/>
      <c r="BD309" s="13"/>
      <c r="BE309" s="13"/>
      <c r="BF309" s="1"/>
      <c r="BG309" s="1"/>
      <c r="BH309" s="1"/>
      <c r="BI309" s="1"/>
      <c r="BJ309" s="1"/>
      <c r="BK309" s="1"/>
      <c r="BL309" s="13"/>
      <c r="BM309" s="1"/>
      <c r="BN309" s="1"/>
      <c r="BO309" s="1"/>
      <c r="BP309" s="51"/>
      <c r="BQ309" s="1"/>
      <c r="BR309" s="1"/>
      <c r="BS309" s="1"/>
      <c r="BT309" s="1"/>
    </row>
    <row r="310" spans="1:72" hidden="1" outlineLevel="1" x14ac:dyDescent="0.2">
      <c r="A310" s="1"/>
      <c r="B310" s="2"/>
      <c r="C310" s="3"/>
      <c r="D310" s="105"/>
      <c r="E310" s="1"/>
      <c r="F310" s="1"/>
      <c r="G310" s="1"/>
      <c r="H310" s="1"/>
      <c r="I310" s="5"/>
      <c r="J310" s="6"/>
      <c r="K310" s="7"/>
      <c r="L310" s="7"/>
      <c r="M310" s="7"/>
      <c r="N310" s="51"/>
      <c r="O310" s="13"/>
      <c r="P310" s="13"/>
      <c r="Q310" s="2"/>
      <c r="R310" s="12"/>
      <c r="S310" s="12"/>
      <c r="T310" s="6"/>
      <c r="U310" s="6"/>
      <c r="V310" s="45"/>
      <c r="W310" s="45"/>
      <c r="X310" s="45"/>
      <c r="Y310" s="9"/>
      <c r="Z310" s="92"/>
      <c r="AA310" s="12"/>
      <c r="AB310" s="12"/>
      <c r="AC310" s="12"/>
      <c r="AD310" s="12"/>
      <c r="AE310" s="12"/>
      <c r="AF310" s="12"/>
      <c r="AG310" s="85"/>
      <c r="AH310" s="46"/>
      <c r="AI310" s="46"/>
      <c r="AJ310" s="46"/>
      <c r="AK310" s="46"/>
      <c r="AL310" s="46"/>
      <c r="AM310" s="13"/>
      <c r="AN310" s="13"/>
      <c r="AO310" s="13"/>
      <c r="AP310" s="13"/>
      <c r="AQ310" s="13"/>
      <c r="AR310" s="13"/>
      <c r="AS310" s="1"/>
      <c r="AT310" s="1"/>
      <c r="AU310" s="1"/>
      <c r="AV310" s="46"/>
      <c r="AW310" s="46"/>
      <c r="AX310" s="46"/>
      <c r="AY310" s="46"/>
      <c r="AZ310" s="13"/>
      <c r="BA310" s="13"/>
      <c r="BB310" s="13"/>
      <c r="BC310" s="13"/>
      <c r="BD310" s="13"/>
      <c r="BE310" s="13"/>
      <c r="BF310" s="1"/>
      <c r="BG310" s="1"/>
      <c r="BH310" s="1"/>
      <c r="BI310" s="1"/>
      <c r="BJ310" s="1"/>
      <c r="BK310" s="1"/>
      <c r="BL310" s="13"/>
      <c r="BM310" s="1"/>
      <c r="BN310" s="1"/>
      <c r="BO310" s="1"/>
      <c r="BP310" s="51"/>
      <c r="BQ310" s="1"/>
      <c r="BR310" s="1"/>
      <c r="BS310" s="1"/>
      <c r="BT310" s="1"/>
    </row>
    <row r="311" spans="1:72" hidden="1" outlineLevel="1" x14ac:dyDescent="0.2">
      <c r="A311" s="1"/>
      <c r="B311" s="2"/>
      <c r="C311" s="3"/>
      <c r="D311" s="105"/>
      <c r="E311" s="1"/>
      <c r="F311" s="1"/>
      <c r="G311" s="1"/>
      <c r="H311" s="1"/>
      <c r="I311" s="5"/>
      <c r="J311" s="6"/>
      <c r="K311" s="7"/>
      <c r="L311" s="7"/>
      <c r="M311" s="7"/>
      <c r="N311" s="51"/>
      <c r="O311" s="13"/>
      <c r="P311" s="13"/>
      <c r="Q311" s="2"/>
      <c r="R311" s="12"/>
      <c r="S311" s="12"/>
      <c r="T311" s="6"/>
      <c r="U311" s="6"/>
      <c r="V311" s="45"/>
      <c r="W311" s="45"/>
      <c r="X311" s="45"/>
      <c r="Y311" s="9"/>
      <c r="Z311" s="92"/>
      <c r="AA311" s="12"/>
      <c r="AB311" s="12"/>
      <c r="AC311" s="12"/>
      <c r="AD311" s="12"/>
      <c r="AE311" s="12"/>
      <c r="AF311" s="12"/>
      <c r="AG311" s="85"/>
      <c r="AH311" s="46"/>
      <c r="AI311" s="46"/>
      <c r="AJ311" s="46"/>
      <c r="AK311" s="46"/>
      <c r="AL311" s="46"/>
      <c r="AM311" s="13"/>
      <c r="AN311" s="13"/>
      <c r="AO311" s="13"/>
      <c r="AP311" s="13"/>
      <c r="AQ311" s="13"/>
      <c r="AR311" s="13"/>
      <c r="AS311" s="1"/>
      <c r="AT311" s="1"/>
      <c r="AU311" s="1"/>
      <c r="AV311" s="46"/>
      <c r="AW311" s="46"/>
      <c r="AX311" s="46"/>
      <c r="AY311" s="46"/>
      <c r="AZ311" s="13"/>
      <c r="BA311" s="13"/>
      <c r="BB311" s="13"/>
      <c r="BC311" s="13"/>
      <c r="BD311" s="13"/>
      <c r="BE311" s="13"/>
      <c r="BF311" s="1"/>
      <c r="BG311" s="1"/>
      <c r="BH311" s="1"/>
      <c r="BI311" s="1"/>
      <c r="BJ311" s="1"/>
      <c r="BK311" s="1"/>
      <c r="BL311" s="13"/>
      <c r="BM311" s="1"/>
      <c r="BN311" s="1"/>
      <c r="BO311" s="1"/>
      <c r="BP311" s="51"/>
      <c r="BQ311" s="1"/>
      <c r="BR311" s="1"/>
      <c r="BS311" s="1"/>
      <c r="BT311" s="1"/>
    </row>
    <row r="312" spans="1:72" hidden="1" outlineLevel="1" x14ac:dyDescent="0.2">
      <c r="A312" s="1"/>
      <c r="B312" s="2"/>
      <c r="C312" s="3"/>
      <c r="D312" s="105"/>
      <c r="E312" s="1"/>
      <c r="F312" s="1"/>
      <c r="G312" s="1"/>
      <c r="H312" s="1"/>
      <c r="I312" s="5"/>
      <c r="J312" s="6"/>
      <c r="K312" s="7"/>
      <c r="L312" s="7"/>
      <c r="M312" s="7"/>
      <c r="N312" s="51"/>
      <c r="O312" s="13"/>
      <c r="P312" s="13"/>
      <c r="Q312" s="2"/>
      <c r="R312" s="12"/>
      <c r="S312" s="12"/>
      <c r="T312" s="6"/>
      <c r="U312" s="6"/>
      <c r="V312" s="45"/>
      <c r="W312" s="45"/>
      <c r="X312" s="45"/>
      <c r="Y312" s="9"/>
      <c r="Z312" s="92"/>
      <c r="AA312" s="12"/>
      <c r="AB312" s="12"/>
      <c r="AC312" s="12"/>
      <c r="AD312" s="12"/>
      <c r="AE312" s="12"/>
      <c r="AF312" s="12"/>
      <c r="AG312" s="85"/>
      <c r="AH312" s="46"/>
      <c r="AI312" s="46"/>
      <c r="AJ312" s="46"/>
      <c r="AK312" s="46"/>
      <c r="AL312" s="46"/>
      <c r="AM312" s="13"/>
      <c r="AN312" s="13"/>
      <c r="AO312" s="13"/>
      <c r="AP312" s="13"/>
      <c r="AQ312" s="13"/>
      <c r="AR312" s="13"/>
      <c r="AS312" s="1"/>
      <c r="AT312" s="1"/>
      <c r="AU312" s="1"/>
      <c r="AV312" s="46"/>
      <c r="AW312" s="46"/>
      <c r="AX312" s="46"/>
      <c r="AY312" s="46"/>
      <c r="AZ312" s="13"/>
      <c r="BA312" s="13"/>
      <c r="BB312" s="13"/>
      <c r="BC312" s="13"/>
      <c r="BD312" s="13"/>
      <c r="BE312" s="13"/>
      <c r="BF312" s="1"/>
      <c r="BG312" s="1"/>
      <c r="BH312" s="1"/>
      <c r="BI312" s="1"/>
      <c r="BJ312" s="1"/>
      <c r="BK312" s="1"/>
      <c r="BL312" s="13"/>
      <c r="BM312" s="1"/>
      <c r="BN312" s="1"/>
      <c r="BO312" s="1"/>
      <c r="BP312" s="51"/>
      <c r="BQ312" s="1"/>
      <c r="BR312" s="1"/>
      <c r="BS312" s="1"/>
      <c r="BT312" s="1"/>
    </row>
    <row r="313" spans="1:72" hidden="1" outlineLevel="1" x14ac:dyDescent="0.2">
      <c r="A313" s="1"/>
      <c r="B313" s="2"/>
      <c r="C313" s="3"/>
      <c r="D313" s="105"/>
      <c r="E313" s="1"/>
      <c r="F313" s="1"/>
      <c r="G313" s="1"/>
      <c r="H313" s="1"/>
      <c r="I313" s="5"/>
      <c r="J313" s="6"/>
      <c r="K313" s="7"/>
      <c r="L313" s="7"/>
      <c r="M313" s="7"/>
      <c r="N313" s="51"/>
      <c r="O313" s="13"/>
      <c r="P313" s="13"/>
      <c r="Q313" s="2"/>
      <c r="R313" s="12"/>
      <c r="S313" s="12"/>
      <c r="T313" s="6"/>
      <c r="U313" s="6"/>
      <c r="V313" s="45"/>
      <c r="W313" s="45"/>
      <c r="X313" s="45"/>
      <c r="Y313" s="9"/>
      <c r="Z313" s="92"/>
      <c r="AA313" s="12"/>
      <c r="AB313" s="12"/>
      <c r="AC313" s="12"/>
      <c r="AD313" s="12"/>
      <c r="AE313" s="12"/>
      <c r="AF313" s="12"/>
      <c r="AG313" s="85"/>
      <c r="AH313" s="46"/>
      <c r="AI313" s="46"/>
      <c r="AJ313" s="46"/>
      <c r="AK313" s="46"/>
      <c r="AL313" s="46"/>
      <c r="AM313" s="13"/>
      <c r="AN313" s="13"/>
      <c r="AO313" s="13"/>
      <c r="AP313" s="13"/>
      <c r="AQ313" s="13"/>
      <c r="AR313" s="13"/>
      <c r="AS313" s="1"/>
      <c r="AT313" s="1"/>
      <c r="AU313" s="1"/>
      <c r="AV313" s="46"/>
      <c r="AW313" s="46"/>
      <c r="AX313" s="46"/>
      <c r="AY313" s="46"/>
      <c r="AZ313" s="13"/>
      <c r="BA313" s="13"/>
      <c r="BB313" s="13"/>
      <c r="BC313" s="13"/>
      <c r="BD313" s="13"/>
      <c r="BE313" s="13"/>
      <c r="BF313" s="1"/>
      <c r="BG313" s="1"/>
      <c r="BH313" s="1"/>
      <c r="BI313" s="1"/>
      <c r="BJ313" s="1"/>
      <c r="BK313" s="1"/>
      <c r="BL313" s="13"/>
      <c r="BM313" s="1"/>
      <c r="BN313" s="1"/>
      <c r="BO313" s="1"/>
      <c r="BP313" s="51"/>
      <c r="BQ313" s="1"/>
      <c r="BR313" s="1"/>
      <c r="BS313" s="1"/>
      <c r="BT313" s="1"/>
    </row>
    <row r="314" spans="1:72" hidden="1" outlineLevel="1" x14ac:dyDescent="0.2">
      <c r="A314" s="1"/>
      <c r="B314" s="2"/>
      <c r="C314" s="3"/>
      <c r="D314" s="105"/>
      <c r="E314" s="1"/>
      <c r="F314" s="1"/>
      <c r="G314" s="1"/>
      <c r="H314" s="1"/>
      <c r="I314" s="5"/>
      <c r="J314" s="6"/>
      <c r="K314" s="7"/>
      <c r="L314" s="7"/>
      <c r="M314" s="7"/>
      <c r="N314" s="51"/>
      <c r="O314" s="13"/>
      <c r="P314" s="13"/>
      <c r="Q314" s="2"/>
      <c r="R314" s="12"/>
      <c r="S314" s="12"/>
      <c r="T314" s="6"/>
      <c r="U314" s="6"/>
      <c r="V314" s="45"/>
      <c r="W314" s="45"/>
      <c r="X314" s="45"/>
      <c r="Y314" s="9"/>
      <c r="Z314" s="92"/>
      <c r="AA314" s="12"/>
      <c r="AB314" s="12"/>
      <c r="AC314" s="12"/>
      <c r="AD314" s="12"/>
      <c r="AE314" s="12"/>
      <c r="AF314" s="12"/>
      <c r="AG314" s="85"/>
      <c r="AH314" s="46"/>
      <c r="AI314" s="46"/>
      <c r="AJ314" s="46"/>
      <c r="AK314" s="46"/>
      <c r="AL314" s="46"/>
      <c r="AM314" s="13"/>
      <c r="AN314" s="13"/>
      <c r="AO314" s="13"/>
      <c r="AP314" s="13"/>
      <c r="AQ314" s="13"/>
      <c r="AR314" s="13"/>
      <c r="AS314" s="1"/>
      <c r="AT314" s="1"/>
      <c r="AU314" s="1"/>
      <c r="AV314" s="46"/>
      <c r="AW314" s="46"/>
      <c r="AX314" s="46"/>
      <c r="AY314" s="46"/>
      <c r="AZ314" s="13"/>
      <c r="BA314" s="13"/>
      <c r="BB314" s="13"/>
      <c r="BC314" s="13"/>
      <c r="BD314" s="13"/>
      <c r="BE314" s="13"/>
      <c r="BF314" s="1"/>
      <c r="BG314" s="1"/>
      <c r="BH314" s="1"/>
      <c r="BI314" s="1"/>
      <c r="BJ314" s="1"/>
      <c r="BK314" s="1"/>
      <c r="BL314" s="13"/>
      <c r="BM314" s="1"/>
      <c r="BN314" s="1"/>
      <c r="BO314" s="1"/>
      <c r="BP314" s="51"/>
      <c r="BQ314" s="1"/>
      <c r="BR314" s="1"/>
      <c r="BS314" s="1"/>
      <c r="BT314" s="1"/>
    </row>
    <row r="315" spans="1:72" hidden="1" outlineLevel="1" x14ac:dyDescent="0.2">
      <c r="A315" s="1"/>
      <c r="B315" s="2"/>
      <c r="C315" s="3"/>
      <c r="D315" s="105"/>
      <c r="E315" s="1"/>
      <c r="F315" s="1"/>
      <c r="G315" s="1"/>
      <c r="H315" s="1"/>
      <c r="I315" s="5"/>
      <c r="J315" s="6"/>
      <c r="K315" s="7"/>
      <c r="L315" s="7"/>
      <c r="M315" s="7"/>
      <c r="N315" s="51"/>
      <c r="O315" s="13"/>
      <c r="P315" s="13"/>
      <c r="Q315" s="2"/>
      <c r="R315" s="12"/>
      <c r="S315" s="12"/>
      <c r="T315" s="6"/>
      <c r="U315" s="6"/>
      <c r="V315" s="45"/>
      <c r="W315" s="45"/>
      <c r="X315" s="45"/>
      <c r="Y315" s="9"/>
      <c r="Z315" s="92"/>
      <c r="AA315" s="12"/>
      <c r="AB315" s="12"/>
      <c r="AC315" s="12"/>
      <c r="AD315" s="12"/>
      <c r="AE315" s="12"/>
      <c r="AF315" s="12"/>
      <c r="AG315" s="85"/>
      <c r="AH315" s="46"/>
      <c r="AI315" s="46"/>
      <c r="AJ315" s="46"/>
      <c r="AK315" s="46"/>
      <c r="AL315" s="46"/>
      <c r="AM315" s="13"/>
      <c r="AN315" s="13"/>
      <c r="AO315" s="13"/>
      <c r="AP315" s="13"/>
      <c r="AQ315" s="13"/>
      <c r="AR315" s="13"/>
      <c r="AS315" s="1"/>
      <c r="AT315" s="1"/>
      <c r="AU315" s="1"/>
      <c r="AV315" s="46"/>
      <c r="AW315" s="46"/>
      <c r="AX315" s="46"/>
      <c r="AY315" s="46"/>
      <c r="AZ315" s="13"/>
      <c r="BA315" s="13"/>
      <c r="BB315" s="13"/>
      <c r="BC315" s="13"/>
      <c r="BD315" s="13"/>
      <c r="BE315" s="13"/>
      <c r="BF315" s="1"/>
      <c r="BG315" s="1"/>
      <c r="BH315" s="1"/>
      <c r="BI315" s="1"/>
      <c r="BJ315" s="1"/>
      <c r="BK315" s="1"/>
      <c r="BL315" s="13"/>
      <c r="BM315" s="1"/>
      <c r="BN315" s="1"/>
      <c r="BO315" s="1"/>
      <c r="BP315" s="51"/>
      <c r="BQ315" s="1"/>
      <c r="BR315" s="1"/>
      <c r="BS315" s="1"/>
      <c r="BT315" s="1"/>
    </row>
    <row r="316" spans="1:72" hidden="1" outlineLevel="1" x14ac:dyDescent="0.2">
      <c r="A316" s="1"/>
      <c r="B316" s="2"/>
      <c r="C316" s="3"/>
      <c r="D316" s="105"/>
      <c r="E316" s="1"/>
      <c r="F316" s="1"/>
      <c r="G316" s="1"/>
      <c r="H316" s="1"/>
      <c r="I316" s="5"/>
      <c r="J316" s="6"/>
      <c r="K316" s="7"/>
      <c r="L316" s="7"/>
      <c r="M316" s="7"/>
      <c r="N316" s="51"/>
      <c r="O316" s="13"/>
      <c r="P316" s="13"/>
      <c r="Q316" s="2"/>
      <c r="R316" s="12"/>
      <c r="S316" s="12"/>
      <c r="T316" s="6"/>
      <c r="U316" s="6"/>
      <c r="V316" s="45"/>
      <c r="W316" s="45"/>
      <c r="X316" s="45"/>
      <c r="Y316" s="9"/>
      <c r="Z316" s="92"/>
      <c r="AA316" s="12"/>
      <c r="AB316" s="12"/>
      <c r="AC316" s="12"/>
      <c r="AD316" s="12"/>
      <c r="AE316" s="12"/>
      <c r="AF316" s="12"/>
      <c r="AG316" s="85"/>
      <c r="AH316" s="46"/>
      <c r="AI316" s="46"/>
      <c r="AJ316" s="46"/>
      <c r="AK316" s="46"/>
      <c r="AL316" s="46"/>
      <c r="AM316" s="13"/>
      <c r="AN316" s="13"/>
      <c r="AO316" s="13"/>
      <c r="AP316" s="13"/>
      <c r="AQ316" s="13"/>
      <c r="AR316" s="13"/>
      <c r="AS316" s="1"/>
      <c r="AT316" s="1"/>
      <c r="AU316" s="1"/>
      <c r="AV316" s="46"/>
      <c r="AW316" s="46"/>
      <c r="AX316" s="46"/>
      <c r="AY316" s="46"/>
      <c r="AZ316" s="13"/>
      <c r="BA316" s="13"/>
      <c r="BB316" s="13"/>
      <c r="BC316" s="13"/>
      <c r="BD316" s="13"/>
      <c r="BE316" s="13"/>
      <c r="BF316" s="1"/>
      <c r="BG316" s="1"/>
      <c r="BH316" s="1"/>
      <c r="BI316" s="1"/>
      <c r="BJ316" s="1"/>
      <c r="BK316" s="1"/>
      <c r="BL316" s="13"/>
      <c r="BM316" s="1"/>
      <c r="BN316" s="1"/>
      <c r="BO316" s="1"/>
      <c r="BP316" s="51"/>
      <c r="BQ316" s="1"/>
      <c r="BR316" s="1"/>
      <c r="BS316" s="1"/>
      <c r="BT316" s="1"/>
    </row>
    <row r="317" spans="1:72" hidden="1" outlineLevel="1" x14ac:dyDescent="0.2">
      <c r="A317" s="1"/>
      <c r="B317" s="2"/>
      <c r="C317" s="3"/>
      <c r="D317" s="105"/>
      <c r="E317" s="1"/>
      <c r="F317" s="1"/>
      <c r="G317" s="1"/>
      <c r="H317" s="1"/>
      <c r="I317" s="5"/>
      <c r="J317" s="6"/>
      <c r="K317" s="7"/>
      <c r="L317" s="7"/>
      <c r="M317" s="7"/>
      <c r="N317" s="51"/>
      <c r="O317" s="13"/>
      <c r="P317" s="13"/>
      <c r="Q317" s="2"/>
      <c r="R317" s="12"/>
      <c r="S317" s="12"/>
      <c r="T317" s="6"/>
      <c r="U317" s="6"/>
      <c r="V317" s="45"/>
      <c r="W317" s="45"/>
      <c r="X317" s="45"/>
      <c r="Y317" s="9"/>
      <c r="Z317" s="92"/>
      <c r="AA317" s="12"/>
      <c r="AB317" s="12"/>
      <c r="AC317" s="12"/>
      <c r="AD317" s="12"/>
      <c r="AE317" s="12"/>
      <c r="AF317" s="12"/>
      <c r="AG317" s="85"/>
      <c r="AH317" s="46"/>
      <c r="AI317" s="46"/>
      <c r="AJ317" s="46"/>
      <c r="AK317" s="46"/>
      <c r="AL317" s="46"/>
      <c r="AM317" s="13"/>
      <c r="AN317" s="13"/>
      <c r="AO317" s="13"/>
      <c r="AP317" s="13"/>
      <c r="AQ317" s="13"/>
      <c r="AR317" s="13"/>
      <c r="AS317" s="1"/>
      <c r="AT317" s="1"/>
      <c r="AU317" s="1"/>
      <c r="AV317" s="46"/>
      <c r="AW317" s="46"/>
      <c r="AX317" s="46"/>
      <c r="AY317" s="46"/>
      <c r="AZ317" s="13"/>
      <c r="BA317" s="13"/>
      <c r="BB317" s="13"/>
      <c r="BC317" s="13"/>
      <c r="BD317" s="13"/>
      <c r="BE317" s="13"/>
      <c r="BF317" s="1"/>
      <c r="BG317" s="1"/>
      <c r="BH317" s="1"/>
      <c r="BI317" s="1"/>
      <c r="BJ317" s="1"/>
      <c r="BK317" s="1"/>
      <c r="BL317" s="13"/>
      <c r="BM317" s="1"/>
      <c r="BN317" s="1"/>
      <c r="BO317" s="1"/>
      <c r="BP317" s="51"/>
      <c r="BQ317" s="1"/>
      <c r="BR317" s="1"/>
      <c r="BS317" s="1"/>
      <c r="BT317" s="1"/>
    </row>
    <row r="318" spans="1:72" hidden="1" outlineLevel="1" x14ac:dyDescent="0.2">
      <c r="A318" s="1"/>
      <c r="B318" s="2"/>
      <c r="C318" s="3"/>
      <c r="D318" s="105"/>
      <c r="E318" s="1"/>
      <c r="F318" s="1"/>
      <c r="G318" s="1"/>
      <c r="H318" s="1"/>
      <c r="I318" s="5"/>
      <c r="J318" s="6"/>
      <c r="K318" s="7"/>
      <c r="L318" s="7"/>
      <c r="M318" s="7"/>
      <c r="N318" s="51"/>
      <c r="O318" s="13"/>
      <c r="P318" s="13"/>
      <c r="Q318" s="2"/>
      <c r="R318" s="12"/>
      <c r="S318" s="12"/>
      <c r="T318" s="6"/>
      <c r="U318" s="6"/>
      <c r="V318" s="45"/>
      <c r="W318" s="45"/>
      <c r="X318" s="45"/>
      <c r="Y318" s="9"/>
      <c r="Z318" s="92"/>
      <c r="AA318" s="12"/>
      <c r="AB318" s="12"/>
      <c r="AC318" s="12"/>
      <c r="AD318" s="12"/>
      <c r="AE318" s="12"/>
      <c r="AF318" s="12"/>
      <c r="AG318" s="85"/>
      <c r="AH318" s="46"/>
      <c r="AI318" s="46"/>
      <c r="AJ318" s="46"/>
      <c r="AK318" s="46"/>
      <c r="AL318" s="46"/>
      <c r="AM318" s="13"/>
      <c r="AN318" s="13"/>
      <c r="AO318" s="13"/>
      <c r="AP318" s="13"/>
      <c r="AQ318" s="13"/>
      <c r="AR318" s="13"/>
      <c r="AS318" s="1"/>
      <c r="AT318" s="1"/>
      <c r="AU318" s="1"/>
      <c r="AV318" s="46"/>
      <c r="AW318" s="46"/>
      <c r="AX318" s="46"/>
      <c r="AY318" s="46"/>
      <c r="AZ318" s="13"/>
      <c r="BA318" s="13"/>
      <c r="BB318" s="13"/>
      <c r="BC318" s="13"/>
      <c r="BD318" s="13"/>
      <c r="BE318" s="13"/>
      <c r="BF318" s="1"/>
      <c r="BG318" s="1"/>
      <c r="BH318" s="1"/>
      <c r="BI318" s="1"/>
      <c r="BJ318" s="1"/>
      <c r="BK318" s="1"/>
      <c r="BL318" s="13"/>
      <c r="BM318" s="1"/>
      <c r="BN318" s="1"/>
      <c r="BO318" s="1"/>
      <c r="BP318" s="51"/>
      <c r="BQ318" s="1"/>
      <c r="BR318" s="1"/>
      <c r="BS318" s="1"/>
      <c r="BT318" s="1"/>
    </row>
    <row r="319" spans="1:72" hidden="1" outlineLevel="1" x14ac:dyDescent="0.2">
      <c r="A319" s="1"/>
      <c r="B319" s="2"/>
      <c r="C319" s="3"/>
      <c r="D319" s="105"/>
      <c r="E319" s="1"/>
      <c r="F319" s="1"/>
      <c r="G319" s="1"/>
      <c r="H319" s="1"/>
      <c r="I319" s="5"/>
      <c r="J319" s="6"/>
      <c r="K319" s="7"/>
      <c r="L319" s="7"/>
      <c r="M319" s="7"/>
      <c r="N319" s="51"/>
      <c r="O319" s="13"/>
      <c r="P319" s="13"/>
      <c r="Q319" s="2"/>
      <c r="R319" s="12"/>
      <c r="S319" s="12"/>
      <c r="T319" s="6"/>
      <c r="U319" s="6"/>
      <c r="V319" s="45"/>
      <c r="W319" s="45"/>
      <c r="X319" s="45"/>
      <c r="Y319" s="9"/>
      <c r="Z319" s="92"/>
      <c r="AA319" s="12"/>
      <c r="AB319" s="12"/>
      <c r="AC319" s="12"/>
      <c r="AD319" s="12"/>
      <c r="AE319" s="12"/>
      <c r="AF319" s="12"/>
      <c r="AG319" s="85"/>
      <c r="AH319" s="46"/>
      <c r="AI319" s="46"/>
      <c r="AJ319" s="46"/>
      <c r="AK319" s="46"/>
      <c r="AL319" s="46"/>
      <c r="AM319" s="13"/>
      <c r="AN319" s="13"/>
      <c r="AO319" s="13"/>
      <c r="AP319" s="13"/>
      <c r="AQ319" s="13"/>
      <c r="AR319" s="13"/>
      <c r="AS319" s="1"/>
      <c r="AT319" s="1"/>
      <c r="AU319" s="1"/>
      <c r="AV319" s="46"/>
      <c r="AW319" s="46"/>
      <c r="AX319" s="46"/>
      <c r="AY319" s="46"/>
      <c r="AZ319" s="13"/>
      <c r="BA319" s="13"/>
      <c r="BB319" s="13"/>
      <c r="BC319" s="13"/>
      <c r="BD319" s="13"/>
      <c r="BE319" s="13"/>
      <c r="BF319" s="1"/>
      <c r="BG319" s="1"/>
      <c r="BH319" s="1"/>
      <c r="BI319" s="1"/>
      <c r="BJ319" s="1"/>
      <c r="BK319" s="1"/>
      <c r="BL319" s="13"/>
      <c r="BM319" s="1"/>
      <c r="BN319" s="1"/>
      <c r="BO319" s="1"/>
      <c r="BP319" s="51"/>
      <c r="BQ319" s="1"/>
      <c r="BR319" s="1"/>
      <c r="BS319" s="1"/>
      <c r="BT319" s="1"/>
    </row>
    <row r="320" spans="1:72" hidden="1" outlineLevel="1" x14ac:dyDescent="0.2">
      <c r="A320" s="1"/>
      <c r="B320" s="2"/>
      <c r="C320" s="3"/>
      <c r="D320" s="105"/>
      <c r="E320" s="1"/>
      <c r="F320" s="1"/>
      <c r="G320" s="1"/>
      <c r="H320" s="1"/>
      <c r="I320" s="5"/>
      <c r="J320" s="6"/>
      <c r="K320" s="7"/>
      <c r="L320" s="7"/>
      <c r="M320" s="7"/>
      <c r="N320" s="51"/>
      <c r="O320" s="13"/>
      <c r="P320" s="13"/>
      <c r="Q320" s="2"/>
      <c r="R320" s="12"/>
      <c r="S320" s="12"/>
      <c r="T320" s="6"/>
      <c r="U320" s="6"/>
      <c r="V320" s="45"/>
      <c r="W320" s="45"/>
      <c r="X320" s="45"/>
      <c r="Y320" s="9"/>
      <c r="Z320" s="92"/>
      <c r="AA320" s="12"/>
      <c r="AB320" s="12"/>
      <c r="AC320" s="12"/>
      <c r="AD320" s="12"/>
      <c r="AE320" s="12"/>
      <c r="AF320" s="12"/>
      <c r="AG320" s="85"/>
      <c r="AH320" s="46"/>
      <c r="AI320" s="46"/>
      <c r="AJ320" s="46"/>
      <c r="AK320" s="46"/>
      <c r="AL320" s="46"/>
      <c r="AM320" s="13"/>
      <c r="AN320" s="13"/>
      <c r="AO320" s="13"/>
      <c r="AP320" s="13"/>
      <c r="AQ320" s="13"/>
      <c r="AR320" s="13"/>
      <c r="AS320" s="1"/>
      <c r="AT320" s="1"/>
      <c r="AU320" s="1"/>
      <c r="AV320" s="46"/>
      <c r="AW320" s="46"/>
      <c r="AX320" s="46"/>
      <c r="AY320" s="46"/>
      <c r="AZ320" s="13"/>
      <c r="BA320" s="13"/>
      <c r="BB320" s="13"/>
      <c r="BC320" s="13"/>
      <c r="BD320" s="13"/>
      <c r="BE320" s="13"/>
      <c r="BF320" s="1"/>
      <c r="BG320" s="1"/>
      <c r="BH320" s="1"/>
      <c r="BI320" s="1"/>
      <c r="BJ320" s="1"/>
      <c r="BK320" s="1"/>
      <c r="BL320" s="13"/>
      <c r="BM320" s="1"/>
      <c r="BN320" s="1"/>
      <c r="BO320" s="1"/>
      <c r="BP320" s="51"/>
      <c r="BQ320" s="1"/>
      <c r="BR320" s="1"/>
      <c r="BS320" s="1"/>
      <c r="BT320" s="1"/>
    </row>
    <row r="321" spans="1:72" hidden="1" outlineLevel="1" x14ac:dyDescent="0.2">
      <c r="A321" s="1"/>
      <c r="B321" s="2"/>
      <c r="C321" s="3"/>
      <c r="D321" s="105"/>
      <c r="E321" s="1"/>
      <c r="F321" s="1"/>
      <c r="G321" s="1"/>
      <c r="H321" s="1"/>
      <c r="I321" s="5"/>
      <c r="J321" s="6"/>
      <c r="K321" s="7"/>
      <c r="L321" s="7"/>
      <c r="M321" s="7"/>
      <c r="N321" s="51"/>
      <c r="O321" s="13"/>
      <c r="P321" s="13"/>
      <c r="Q321" s="2"/>
      <c r="R321" s="12"/>
      <c r="S321" s="12"/>
      <c r="T321" s="6"/>
      <c r="U321" s="6"/>
      <c r="V321" s="45"/>
      <c r="W321" s="45"/>
      <c r="X321" s="45"/>
      <c r="Y321" s="9"/>
      <c r="Z321" s="92"/>
      <c r="AA321" s="12"/>
      <c r="AB321" s="12"/>
      <c r="AC321" s="12"/>
      <c r="AD321" s="12"/>
      <c r="AE321" s="12"/>
      <c r="AF321" s="12"/>
      <c r="AG321" s="85"/>
      <c r="AH321" s="46"/>
      <c r="AI321" s="46"/>
      <c r="AJ321" s="46"/>
      <c r="AK321" s="46"/>
      <c r="AL321" s="46"/>
      <c r="AM321" s="13"/>
      <c r="AN321" s="13"/>
      <c r="AO321" s="13"/>
      <c r="AP321" s="13"/>
      <c r="AQ321" s="13"/>
      <c r="AR321" s="13"/>
      <c r="AS321" s="1"/>
      <c r="AT321" s="1"/>
      <c r="AU321" s="1"/>
      <c r="AV321" s="46"/>
      <c r="AW321" s="46"/>
      <c r="AX321" s="46"/>
      <c r="AY321" s="46"/>
      <c r="AZ321" s="13"/>
      <c r="BA321" s="13"/>
      <c r="BB321" s="13"/>
      <c r="BC321" s="13"/>
      <c r="BD321" s="13"/>
      <c r="BE321" s="13"/>
      <c r="BF321" s="1"/>
      <c r="BG321" s="1"/>
      <c r="BH321" s="1"/>
      <c r="BI321" s="1"/>
      <c r="BJ321" s="1"/>
      <c r="BK321" s="1"/>
      <c r="BL321" s="13"/>
      <c r="BM321" s="1"/>
      <c r="BN321" s="1"/>
      <c r="BO321" s="1"/>
      <c r="BP321" s="51"/>
      <c r="BQ321" s="1"/>
      <c r="BR321" s="1"/>
      <c r="BS321" s="1"/>
      <c r="BT321" s="1"/>
    </row>
    <row r="322" spans="1:72" hidden="1" outlineLevel="1" x14ac:dyDescent="0.2">
      <c r="A322" s="1"/>
      <c r="B322" s="2"/>
      <c r="C322" s="3"/>
      <c r="D322" s="105"/>
      <c r="E322" s="1"/>
      <c r="F322" s="1"/>
      <c r="G322" s="1"/>
      <c r="H322" s="1"/>
      <c r="I322" s="5"/>
      <c r="J322" s="6"/>
      <c r="K322" s="7"/>
      <c r="L322" s="7"/>
      <c r="M322" s="7"/>
      <c r="N322" s="51"/>
      <c r="O322" s="13"/>
      <c r="P322" s="13"/>
      <c r="Q322" s="2"/>
      <c r="R322" s="12"/>
      <c r="S322" s="12"/>
      <c r="T322" s="6"/>
      <c r="U322" s="6"/>
      <c r="V322" s="45"/>
      <c r="W322" s="45"/>
      <c r="X322" s="45"/>
      <c r="Y322" s="9"/>
      <c r="Z322" s="92"/>
      <c r="AA322" s="12"/>
      <c r="AB322" s="12"/>
      <c r="AC322" s="12"/>
      <c r="AD322" s="12"/>
      <c r="AE322" s="12"/>
      <c r="AF322" s="12"/>
      <c r="AG322" s="85"/>
      <c r="AH322" s="46"/>
      <c r="AI322" s="46"/>
      <c r="AJ322" s="46"/>
      <c r="AK322" s="46"/>
      <c r="AL322" s="46"/>
      <c r="AM322" s="13"/>
      <c r="AN322" s="13"/>
      <c r="AO322" s="13"/>
      <c r="AP322" s="13"/>
      <c r="AQ322" s="13"/>
      <c r="AR322" s="13"/>
      <c r="AS322" s="1"/>
      <c r="AT322" s="1"/>
      <c r="AU322" s="1"/>
      <c r="AV322" s="46"/>
      <c r="AW322" s="46"/>
      <c r="AX322" s="46"/>
      <c r="AY322" s="46"/>
      <c r="AZ322" s="13"/>
      <c r="BA322" s="13"/>
      <c r="BB322" s="13"/>
      <c r="BC322" s="13"/>
      <c r="BD322" s="13"/>
      <c r="BE322" s="13"/>
      <c r="BF322" s="1"/>
      <c r="BG322" s="1"/>
      <c r="BH322" s="1"/>
      <c r="BI322" s="1"/>
      <c r="BJ322" s="1"/>
      <c r="BK322" s="1"/>
      <c r="BL322" s="13"/>
      <c r="BM322" s="1"/>
      <c r="BN322" s="1"/>
      <c r="BO322" s="1"/>
      <c r="BP322" s="51"/>
      <c r="BQ322" s="1"/>
      <c r="BR322" s="1"/>
      <c r="BS322" s="1"/>
      <c r="BT322" s="1"/>
    </row>
    <row r="323" spans="1:72" hidden="1" outlineLevel="1" x14ac:dyDescent="0.2">
      <c r="A323" s="1"/>
      <c r="B323" s="2"/>
      <c r="C323" s="3"/>
      <c r="D323" s="105"/>
      <c r="E323" s="1"/>
      <c r="F323" s="1"/>
      <c r="G323" s="1"/>
      <c r="H323" s="1"/>
      <c r="I323" s="5"/>
      <c r="J323" s="6"/>
      <c r="K323" s="7"/>
      <c r="L323" s="7"/>
      <c r="M323" s="7"/>
      <c r="N323" s="51"/>
      <c r="O323" s="13"/>
      <c r="P323" s="13"/>
      <c r="Q323" s="2"/>
      <c r="R323" s="12"/>
      <c r="S323" s="12"/>
      <c r="T323" s="6"/>
      <c r="U323" s="6"/>
      <c r="V323" s="45"/>
      <c r="W323" s="45"/>
      <c r="X323" s="45"/>
      <c r="Y323" s="9"/>
      <c r="Z323" s="92"/>
      <c r="AA323" s="12"/>
      <c r="AB323" s="12"/>
      <c r="AC323" s="12"/>
      <c r="AD323" s="12"/>
      <c r="AE323" s="12"/>
      <c r="AF323" s="12"/>
      <c r="AG323" s="85"/>
      <c r="AH323" s="46"/>
      <c r="AI323" s="46"/>
      <c r="AJ323" s="46"/>
      <c r="AK323" s="46"/>
      <c r="AL323" s="46"/>
      <c r="AM323" s="13"/>
      <c r="AN323" s="13"/>
      <c r="AO323" s="13"/>
      <c r="AP323" s="13"/>
      <c r="AQ323" s="13"/>
      <c r="AR323" s="13"/>
      <c r="AS323" s="1"/>
      <c r="AT323" s="1"/>
      <c r="AU323" s="1"/>
      <c r="AV323" s="46"/>
      <c r="AW323" s="46"/>
      <c r="AX323" s="46"/>
      <c r="AY323" s="46"/>
      <c r="AZ323" s="13"/>
      <c r="BA323" s="13"/>
      <c r="BB323" s="13"/>
      <c r="BC323" s="13"/>
      <c r="BD323" s="13"/>
      <c r="BE323" s="13"/>
      <c r="BF323" s="1"/>
      <c r="BG323" s="1"/>
      <c r="BH323" s="1"/>
      <c r="BI323" s="1"/>
      <c r="BJ323" s="1"/>
      <c r="BK323" s="1"/>
      <c r="BL323" s="13"/>
      <c r="BM323" s="1"/>
      <c r="BN323" s="1"/>
      <c r="BO323" s="1"/>
      <c r="BP323" s="51"/>
      <c r="BQ323" s="1"/>
      <c r="BR323" s="1"/>
      <c r="BS323" s="1"/>
      <c r="BT323" s="1"/>
    </row>
    <row r="324" spans="1:72" hidden="1" outlineLevel="1" x14ac:dyDescent="0.2">
      <c r="A324" s="1"/>
      <c r="B324" s="2"/>
      <c r="C324" s="3"/>
      <c r="D324" s="105"/>
      <c r="E324" s="1"/>
      <c r="F324" s="1"/>
      <c r="G324" s="1"/>
      <c r="H324" s="1"/>
      <c r="I324" s="5"/>
      <c r="J324" s="6"/>
      <c r="K324" s="7"/>
      <c r="L324" s="7"/>
      <c r="M324" s="7"/>
      <c r="N324" s="51"/>
      <c r="O324" s="13"/>
      <c r="P324" s="13"/>
      <c r="Q324" s="2"/>
      <c r="R324" s="12"/>
      <c r="S324" s="12"/>
      <c r="T324" s="6"/>
      <c r="U324" s="6"/>
      <c r="V324" s="45"/>
      <c r="W324" s="45"/>
      <c r="X324" s="45"/>
      <c r="Y324" s="9"/>
      <c r="Z324" s="92"/>
      <c r="AA324" s="12"/>
      <c r="AB324" s="12"/>
      <c r="AC324" s="12"/>
      <c r="AD324" s="12"/>
      <c r="AE324" s="12"/>
      <c r="AF324" s="12"/>
      <c r="AG324" s="85"/>
      <c r="AH324" s="46"/>
      <c r="AI324" s="46"/>
      <c r="AJ324" s="46"/>
      <c r="AK324" s="46"/>
      <c r="AL324" s="46"/>
      <c r="AM324" s="13"/>
      <c r="AN324" s="13"/>
      <c r="AO324" s="13"/>
      <c r="AP324" s="13"/>
      <c r="AQ324" s="13"/>
      <c r="AR324" s="13"/>
      <c r="AS324" s="1"/>
      <c r="AT324" s="1"/>
      <c r="AU324" s="1"/>
      <c r="AV324" s="46"/>
      <c r="AW324" s="46"/>
      <c r="AX324" s="46"/>
      <c r="AY324" s="46"/>
      <c r="AZ324" s="13"/>
      <c r="BA324" s="13"/>
      <c r="BB324" s="13"/>
      <c r="BC324" s="13"/>
      <c r="BD324" s="13"/>
      <c r="BE324" s="13"/>
      <c r="BF324" s="1"/>
      <c r="BG324" s="1"/>
      <c r="BH324" s="1"/>
      <c r="BI324" s="1"/>
      <c r="BJ324" s="1"/>
      <c r="BK324" s="1"/>
      <c r="BL324" s="13"/>
      <c r="BM324" s="1"/>
      <c r="BN324" s="1"/>
      <c r="BO324" s="1"/>
      <c r="BP324" s="51"/>
      <c r="BQ324" s="1"/>
      <c r="BR324" s="1"/>
      <c r="BS324" s="1"/>
      <c r="BT324" s="1"/>
    </row>
    <row r="325" spans="1:72" hidden="1" outlineLevel="1" x14ac:dyDescent="0.2">
      <c r="A325" s="1"/>
      <c r="B325" s="2"/>
      <c r="C325" s="3"/>
      <c r="D325" s="105"/>
      <c r="E325" s="1"/>
      <c r="F325" s="1"/>
      <c r="G325" s="1"/>
      <c r="H325" s="1"/>
      <c r="I325" s="5"/>
      <c r="J325" s="6"/>
      <c r="K325" s="7"/>
      <c r="L325" s="7"/>
      <c r="M325" s="7"/>
      <c r="N325" s="51"/>
      <c r="O325" s="13"/>
      <c r="P325" s="13"/>
      <c r="Q325" s="2"/>
      <c r="R325" s="12"/>
      <c r="S325" s="12"/>
      <c r="T325" s="6"/>
      <c r="U325" s="6"/>
      <c r="V325" s="45"/>
      <c r="W325" s="45"/>
      <c r="X325" s="45"/>
      <c r="Y325" s="9"/>
      <c r="Z325" s="92"/>
      <c r="AA325" s="12"/>
      <c r="AB325" s="12"/>
      <c r="AC325" s="12"/>
      <c r="AD325" s="12"/>
      <c r="AE325" s="12"/>
      <c r="AF325" s="12"/>
      <c r="AG325" s="85"/>
      <c r="AH325" s="46"/>
      <c r="AI325" s="46"/>
      <c r="AJ325" s="46"/>
      <c r="AK325" s="46"/>
      <c r="AL325" s="46"/>
      <c r="AM325" s="13"/>
      <c r="AN325" s="13"/>
      <c r="AO325" s="13"/>
      <c r="AP325" s="13"/>
      <c r="AQ325" s="13"/>
      <c r="AR325" s="13"/>
      <c r="AS325" s="1"/>
      <c r="AT325" s="1"/>
      <c r="AU325" s="1"/>
      <c r="AV325" s="46"/>
      <c r="AW325" s="46"/>
      <c r="AX325" s="46"/>
      <c r="AY325" s="46"/>
      <c r="AZ325" s="13"/>
      <c r="BA325" s="13"/>
      <c r="BB325" s="13"/>
      <c r="BC325" s="13"/>
      <c r="BD325" s="13"/>
      <c r="BE325" s="13"/>
      <c r="BF325" s="1"/>
      <c r="BG325" s="1"/>
      <c r="BH325" s="1"/>
      <c r="BI325" s="1"/>
      <c r="BJ325" s="1"/>
      <c r="BK325" s="1"/>
      <c r="BL325" s="13"/>
      <c r="BM325" s="1"/>
      <c r="BN325" s="1"/>
      <c r="BO325" s="1"/>
      <c r="BP325" s="51"/>
      <c r="BQ325" s="1"/>
      <c r="BR325" s="1"/>
      <c r="BS325" s="1"/>
      <c r="BT325" s="1"/>
    </row>
    <row r="326" spans="1:72" hidden="1" outlineLevel="1" x14ac:dyDescent="0.2">
      <c r="A326" s="1"/>
      <c r="B326" s="2"/>
      <c r="C326" s="3"/>
      <c r="D326" s="105"/>
      <c r="E326" s="1"/>
      <c r="F326" s="1"/>
      <c r="G326" s="1"/>
      <c r="H326" s="1"/>
      <c r="I326" s="5"/>
      <c r="J326" s="6"/>
      <c r="K326" s="7"/>
      <c r="L326" s="7"/>
      <c r="M326" s="7"/>
      <c r="N326" s="51"/>
      <c r="O326" s="13"/>
      <c r="P326" s="13"/>
      <c r="Q326" s="2"/>
      <c r="R326" s="12"/>
      <c r="S326" s="12"/>
      <c r="T326" s="6"/>
      <c r="U326" s="6"/>
      <c r="V326" s="45"/>
      <c r="W326" s="45"/>
      <c r="X326" s="45"/>
      <c r="Y326" s="9"/>
      <c r="Z326" s="92"/>
      <c r="AA326" s="12"/>
      <c r="AB326" s="12"/>
      <c r="AC326" s="12"/>
      <c r="AD326" s="12"/>
      <c r="AE326" s="12"/>
      <c r="AF326" s="12"/>
      <c r="AG326" s="85"/>
      <c r="AH326" s="46"/>
      <c r="AI326" s="46"/>
      <c r="AJ326" s="46"/>
      <c r="AK326" s="46"/>
      <c r="AL326" s="46"/>
      <c r="AM326" s="13"/>
      <c r="AN326" s="13"/>
      <c r="AO326" s="13"/>
      <c r="AP326" s="13"/>
      <c r="AQ326" s="13"/>
      <c r="AR326" s="13"/>
      <c r="AS326" s="1"/>
      <c r="AT326" s="1"/>
      <c r="AU326" s="1"/>
      <c r="AV326" s="46"/>
      <c r="AW326" s="46"/>
      <c r="AX326" s="46"/>
      <c r="AY326" s="46"/>
      <c r="AZ326" s="13"/>
      <c r="BA326" s="13"/>
      <c r="BB326" s="13"/>
      <c r="BC326" s="13"/>
      <c r="BD326" s="13"/>
      <c r="BE326" s="13"/>
      <c r="BF326" s="1"/>
      <c r="BG326" s="1"/>
      <c r="BH326" s="1"/>
      <c r="BI326" s="1"/>
      <c r="BJ326" s="1"/>
      <c r="BK326" s="1"/>
      <c r="BL326" s="13"/>
      <c r="BM326" s="1"/>
      <c r="BN326" s="1"/>
      <c r="BO326" s="1"/>
      <c r="BP326" s="51"/>
      <c r="BQ326" s="1"/>
      <c r="BR326" s="1"/>
      <c r="BS326" s="1"/>
      <c r="BT326" s="1"/>
    </row>
    <row r="327" spans="1:72" hidden="1" outlineLevel="1" x14ac:dyDescent="0.2">
      <c r="A327" s="1"/>
      <c r="B327" s="2"/>
      <c r="C327" s="3"/>
      <c r="D327" s="105"/>
      <c r="E327" s="1"/>
      <c r="F327" s="1"/>
      <c r="G327" s="1"/>
      <c r="H327" s="1"/>
      <c r="I327" s="5"/>
      <c r="J327" s="6"/>
      <c r="K327" s="7"/>
      <c r="L327" s="7"/>
      <c r="M327" s="7"/>
      <c r="N327" s="51"/>
      <c r="O327" s="13"/>
      <c r="P327" s="13"/>
      <c r="Q327" s="2"/>
      <c r="R327" s="12"/>
      <c r="S327" s="12"/>
      <c r="T327" s="6"/>
      <c r="U327" s="6"/>
      <c r="V327" s="45"/>
      <c r="W327" s="45"/>
      <c r="X327" s="45"/>
      <c r="Y327" s="9"/>
      <c r="Z327" s="92"/>
      <c r="AA327" s="12"/>
      <c r="AB327" s="12"/>
      <c r="AC327" s="12"/>
      <c r="AD327" s="12"/>
      <c r="AE327" s="12"/>
      <c r="AF327" s="12"/>
      <c r="AG327" s="85"/>
      <c r="AH327" s="46"/>
      <c r="AI327" s="46"/>
      <c r="AJ327" s="46"/>
      <c r="AK327" s="46"/>
      <c r="AL327" s="46"/>
      <c r="AM327" s="13"/>
      <c r="AN327" s="13"/>
      <c r="AO327" s="13"/>
      <c r="AP327" s="13"/>
      <c r="AQ327" s="13"/>
      <c r="AR327" s="13"/>
      <c r="AS327" s="1"/>
      <c r="AT327" s="1"/>
      <c r="AU327" s="1"/>
      <c r="AV327" s="46"/>
      <c r="AW327" s="46"/>
      <c r="AX327" s="46"/>
      <c r="AY327" s="46"/>
      <c r="AZ327" s="13"/>
      <c r="BA327" s="13"/>
      <c r="BB327" s="13"/>
      <c r="BC327" s="13"/>
      <c r="BD327" s="13"/>
      <c r="BE327" s="13"/>
      <c r="BF327" s="1"/>
      <c r="BG327" s="1"/>
      <c r="BH327" s="1"/>
      <c r="BI327" s="1"/>
      <c r="BJ327" s="1"/>
      <c r="BK327" s="1"/>
      <c r="BL327" s="13"/>
      <c r="BM327" s="1"/>
      <c r="BN327" s="1"/>
      <c r="BO327" s="1"/>
      <c r="BP327" s="51"/>
      <c r="BQ327" s="1"/>
      <c r="BR327" s="1"/>
      <c r="BS327" s="1"/>
      <c r="BT327" s="1"/>
    </row>
    <row r="328" spans="1:72" hidden="1" outlineLevel="1" x14ac:dyDescent="0.2">
      <c r="A328" s="1"/>
      <c r="B328" s="2"/>
      <c r="C328" s="3"/>
      <c r="D328" s="105"/>
      <c r="E328" s="1"/>
      <c r="F328" s="1"/>
      <c r="G328" s="1"/>
      <c r="H328" s="1"/>
      <c r="I328" s="5"/>
      <c r="J328" s="6"/>
      <c r="K328" s="7"/>
      <c r="L328" s="7"/>
      <c r="M328" s="7"/>
      <c r="N328" s="51"/>
      <c r="O328" s="13"/>
      <c r="P328" s="13"/>
      <c r="Q328" s="2"/>
      <c r="R328" s="12"/>
      <c r="S328" s="12"/>
      <c r="T328" s="6"/>
      <c r="U328" s="6"/>
      <c r="V328" s="45"/>
      <c r="W328" s="45"/>
      <c r="X328" s="45"/>
      <c r="Y328" s="9"/>
      <c r="Z328" s="92"/>
      <c r="AA328" s="12"/>
      <c r="AB328" s="12"/>
      <c r="AC328" s="12"/>
      <c r="AD328" s="12"/>
      <c r="AE328" s="12"/>
      <c r="AF328" s="12"/>
      <c r="AG328" s="85"/>
      <c r="AH328" s="46"/>
      <c r="AI328" s="46"/>
      <c r="AJ328" s="46"/>
      <c r="AK328" s="46"/>
      <c r="AL328" s="46"/>
      <c r="AM328" s="13"/>
      <c r="AN328" s="13"/>
      <c r="AO328" s="13"/>
      <c r="AP328" s="13"/>
      <c r="AQ328" s="13"/>
      <c r="AR328" s="13"/>
      <c r="AS328" s="1"/>
      <c r="AT328" s="1"/>
      <c r="AU328" s="1"/>
      <c r="AV328" s="46"/>
      <c r="AW328" s="46"/>
      <c r="AX328" s="46"/>
      <c r="AY328" s="46"/>
      <c r="AZ328" s="13"/>
      <c r="BA328" s="13"/>
      <c r="BB328" s="13"/>
      <c r="BC328" s="13"/>
      <c r="BD328" s="13"/>
      <c r="BE328" s="13"/>
      <c r="BF328" s="1"/>
      <c r="BG328" s="1"/>
      <c r="BH328" s="1"/>
      <c r="BI328" s="1"/>
      <c r="BJ328" s="1"/>
      <c r="BK328" s="1"/>
      <c r="BL328" s="13"/>
      <c r="BM328" s="1"/>
      <c r="BN328" s="1"/>
      <c r="BO328" s="1"/>
      <c r="BP328" s="51"/>
      <c r="BQ328" s="1"/>
      <c r="BR328" s="1"/>
      <c r="BS328" s="1"/>
      <c r="BT328" s="1"/>
    </row>
    <row r="329" spans="1:72" hidden="1" outlineLevel="1" x14ac:dyDescent="0.2">
      <c r="A329" s="1"/>
      <c r="B329" s="2"/>
      <c r="C329" s="3"/>
      <c r="D329" s="105"/>
      <c r="E329" s="1"/>
      <c r="F329" s="1"/>
      <c r="G329" s="1"/>
      <c r="H329" s="1"/>
      <c r="I329" s="5"/>
      <c r="J329" s="6"/>
      <c r="K329" s="7"/>
      <c r="L329" s="7"/>
      <c r="M329" s="7"/>
      <c r="N329" s="51"/>
      <c r="O329" s="13"/>
      <c r="P329" s="13"/>
      <c r="Q329" s="2"/>
      <c r="R329" s="12"/>
      <c r="S329" s="12"/>
      <c r="T329" s="6"/>
      <c r="U329" s="6"/>
      <c r="V329" s="45"/>
      <c r="W329" s="45"/>
      <c r="X329" s="45"/>
      <c r="Y329" s="9"/>
      <c r="Z329" s="92"/>
      <c r="AA329" s="12"/>
      <c r="AB329" s="12"/>
      <c r="AC329" s="12"/>
      <c r="AD329" s="12"/>
      <c r="AE329" s="12"/>
      <c r="AF329" s="12"/>
      <c r="AG329" s="85"/>
      <c r="AH329" s="46"/>
      <c r="AI329" s="46"/>
      <c r="AJ329" s="46"/>
      <c r="AK329" s="46"/>
      <c r="AL329" s="46"/>
      <c r="AM329" s="13"/>
      <c r="AN329" s="13"/>
      <c r="AO329" s="13"/>
      <c r="AP329" s="13"/>
      <c r="AQ329" s="13"/>
      <c r="AR329" s="13"/>
      <c r="AS329" s="1"/>
      <c r="AT329" s="1"/>
      <c r="AU329" s="1"/>
      <c r="AV329" s="46"/>
      <c r="AW329" s="46"/>
      <c r="AX329" s="46"/>
      <c r="AY329" s="46"/>
      <c r="AZ329" s="13"/>
      <c r="BA329" s="13"/>
      <c r="BB329" s="13"/>
      <c r="BC329" s="13"/>
      <c r="BD329" s="13"/>
      <c r="BE329" s="13"/>
      <c r="BF329" s="1"/>
      <c r="BG329" s="1"/>
      <c r="BH329" s="1"/>
      <c r="BI329" s="1"/>
      <c r="BJ329" s="1"/>
      <c r="BK329" s="1"/>
      <c r="BL329" s="13"/>
      <c r="BM329" s="1"/>
      <c r="BN329" s="1"/>
      <c r="BO329" s="1"/>
      <c r="BP329" s="51"/>
      <c r="BQ329" s="1"/>
      <c r="BR329" s="1"/>
      <c r="BS329" s="1"/>
      <c r="BT329" s="1"/>
    </row>
    <row r="330" spans="1:72" hidden="1" outlineLevel="1" x14ac:dyDescent="0.2">
      <c r="A330" s="1"/>
      <c r="B330" s="2"/>
      <c r="C330" s="3"/>
      <c r="D330" s="105"/>
      <c r="E330" s="1"/>
      <c r="F330" s="1"/>
      <c r="G330" s="1"/>
      <c r="H330" s="1"/>
      <c r="I330" s="5"/>
      <c r="J330" s="6"/>
      <c r="K330" s="7"/>
      <c r="L330" s="7"/>
      <c r="M330" s="7"/>
      <c r="N330" s="51"/>
      <c r="O330" s="13"/>
      <c r="P330" s="13"/>
      <c r="Q330" s="2"/>
      <c r="R330" s="12"/>
      <c r="S330" s="12"/>
      <c r="T330" s="6"/>
      <c r="U330" s="6"/>
      <c r="V330" s="45"/>
      <c r="W330" s="45"/>
      <c r="X330" s="45"/>
      <c r="Y330" s="9"/>
      <c r="Z330" s="92"/>
      <c r="AA330" s="12"/>
      <c r="AB330" s="12"/>
      <c r="AC330" s="12"/>
      <c r="AD330" s="12"/>
      <c r="AE330" s="12"/>
      <c r="AF330" s="12"/>
      <c r="AG330" s="85"/>
      <c r="AH330" s="46"/>
      <c r="AI330" s="46"/>
      <c r="AJ330" s="46"/>
      <c r="AK330" s="46"/>
      <c r="AL330" s="46"/>
      <c r="AM330" s="13"/>
      <c r="AN330" s="13"/>
      <c r="AO330" s="13"/>
      <c r="AP330" s="13"/>
      <c r="AQ330" s="13"/>
      <c r="AR330" s="13"/>
      <c r="AS330" s="1"/>
      <c r="AT330" s="1"/>
      <c r="AU330" s="1"/>
      <c r="AV330" s="46"/>
      <c r="AW330" s="46"/>
      <c r="AX330" s="46"/>
      <c r="AY330" s="46"/>
      <c r="AZ330" s="13"/>
      <c r="BA330" s="13"/>
      <c r="BB330" s="13"/>
      <c r="BC330" s="13"/>
      <c r="BD330" s="13"/>
      <c r="BE330" s="13"/>
      <c r="BF330" s="1"/>
      <c r="BG330" s="1"/>
      <c r="BH330" s="1"/>
      <c r="BI330" s="1"/>
      <c r="BJ330" s="1"/>
      <c r="BK330" s="1"/>
      <c r="BL330" s="13"/>
      <c r="BM330" s="1"/>
      <c r="BN330" s="1"/>
      <c r="BO330" s="1"/>
      <c r="BP330" s="51"/>
      <c r="BQ330" s="1"/>
      <c r="BR330" s="1"/>
      <c r="BS330" s="1"/>
      <c r="BT330" s="1"/>
    </row>
    <row r="331" spans="1:72" hidden="1" outlineLevel="1" x14ac:dyDescent="0.2">
      <c r="A331" s="1"/>
      <c r="B331" s="2"/>
      <c r="C331" s="3"/>
      <c r="D331" s="105"/>
      <c r="E331" s="1"/>
      <c r="F331" s="1"/>
      <c r="G331" s="1"/>
      <c r="H331" s="1"/>
      <c r="I331" s="5"/>
      <c r="J331" s="6"/>
      <c r="K331" s="7"/>
      <c r="L331" s="7"/>
      <c r="M331" s="7"/>
      <c r="N331" s="51"/>
      <c r="O331" s="13"/>
      <c r="P331" s="13"/>
      <c r="Q331" s="2"/>
      <c r="R331" s="12"/>
      <c r="S331" s="12"/>
      <c r="T331" s="6"/>
      <c r="U331" s="6"/>
      <c r="V331" s="45"/>
      <c r="W331" s="45"/>
      <c r="X331" s="45"/>
      <c r="Y331" s="9"/>
      <c r="Z331" s="92"/>
      <c r="AA331" s="12"/>
      <c r="AB331" s="12"/>
      <c r="AC331" s="12"/>
      <c r="AD331" s="12"/>
      <c r="AE331" s="12"/>
      <c r="AF331" s="12"/>
      <c r="AG331" s="85"/>
      <c r="AH331" s="46"/>
      <c r="AI331" s="46"/>
      <c r="AJ331" s="46"/>
      <c r="AK331" s="46"/>
      <c r="AL331" s="46"/>
      <c r="AM331" s="13"/>
      <c r="AN331" s="13"/>
      <c r="AO331" s="13"/>
      <c r="AP331" s="13"/>
      <c r="AQ331" s="13"/>
      <c r="AR331" s="13"/>
      <c r="AS331" s="1"/>
      <c r="AT331" s="1"/>
      <c r="AU331" s="1"/>
      <c r="AV331" s="46"/>
      <c r="AW331" s="46"/>
      <c r="AX331" s="46"/>
      <c r="AY331" s="46"/>
      <c r="AZ331" s="13"/>
      <c r="BA331" s="13"/>
      <c r="BB331" s="13"/>
      <c r="BC331" s="13"/>
      <c r="BD331" s="13"/>
      <c r="BE331" s="13"/>
      <c r="BF331" s="1"/>
      <c r="BG331" s="1"/>
      <c r="BH331" s="1"/>
      <c r="BI331" s="1"/>
      <c r="BJ331" s="1"/>
      <c r="BK331" s="1"/>
      <c r="BL331" s="13"/>
      <c r="BM331" s="1"/>
      <c r="BN331" s="1"/>
      <c r="BO331" s="1"/>
      <c r="BP331" s="51"/>
      <c r="BQ331" s="1"/>
      <c r="BR331" s="1"/>
      <c r="BS331" s="1"/>
      <c r="BT331" s="1"/>
    </row>
    <row r="332" spans="1:72" hidden="1" outlineLevel="1" x14ac:dyDescent="0.2">
      <c r="A332" s="1"/>
      <c r="B332" s="2"/>
      <c r="C332" s="3"/>
      <c r="D332" s="105"/>
      <c r="E332" s="1"/>
      <c r="F332" s="1"/>
      <c r="G332" s="1"/>
      <c r="H332" s="1"/>
      <c r="I332" s="5"/>
      <c r="J332" s="6"/>
      <c r="K332" s="7"/>
      <c r="L332" s="7"/>
      <c r="M332" s="7"/>
      <c r="N332" s="51"/>
      <c r="O332" s="13"/>
      <c r="P332" s="13"/>
      <c r="Q332" s="2"/>
      <c r="R332" s="12"/>
      <c r="S332" s="12"/>
      <c r="T332" s="6"/>
      <c r="U332" s="6"/>
      <c r="V332" s="45"/>
      <c r="W332" s="45"/>
      <c r="X332" s="45"/>
      <c r="Y332" s="9"/>
      <c r="Z332" s="92"/>
      <c r="AA332" s="12"/>
      <c r="AB332" s="12"/>
      <c r="AC332" s="12"/>
      <c r="AD332" s="12"/>
      <c r="AE332" s="12"/>
      <c r="AF332" s="12"/>
      <c r="AG332" s="85"/>
      <c r="AH332" s="46"/>
      <c r="AI332" s="46"/>
      <c r="AJ332" s="46"/>
      <c r="AK332" s="46"/>
      <c r="AL332" s="46"/>
      <c r="AM332" s="13"/>
      <c r="AN332" s="13"/>
      <c r="AO332" s="13"/>
      <c r="AP332" s="13"/>
      <c r="AQ332" s="13"/>
      <c r="AR332" s="13"/>
      <c r="AS332" s="1"/>
      <c r="AT332" s="1"/>
      <c r="AU332" s="1"/>
      <c r="AV332" s="46"/>
      <c r="AW332" s="46"/>
      <c r="AX332" s="46"/>
      <c r="AY332" s="46"/>
      <c r="AZ332" s="13"/>
      <c r="BA332" s="13"/>
      <c r="BB332" s="13"/>
      <c r="BC332" s="13"/>
      <c r="BD332" s="13"/>
      <c r="BE332" s="13"/>
      <c r="BF332" s="1"/>
      <c r="BG332" s="1"/>
      <c r="BH332" s="1"/>
      <c r="BI332" s="1"/>
      <c r="BJ332" s="1"/>
      <c r="BK332" s="1"/>
      <c r="BL332" s="13"/>
      <c r="BM332" s="1"/>
      <c r="BN332" s="1"/>
      <c r="BO332" s="1"/>
      <c r="BP332" s="51"/>
      <c r="BQ332" s="1"/>
      <c r="BR332" s="1"/>
      <c r="BS332" s="1"/>
      <c r="BT332" s="1"/>
    </row>
    <row r="333" spans="1:72" hidden="1" outlineLevel="1" x14ac:dyDescent="0.2">
      <c r="A333" s="1"/>
      <c r="B333" s="2"/>
      <c r="C333" s="3"/>
      <c r="D333" s="105"/>
      <c r="E333" s="1"/>
      <c r="F333" s="1"/>
      <c r="G333" s="1"/>
      <c r="H333" s="1"/>
      <c r="I333" s="5"/>
      <c r="J333" s="6"/>
      <c r="K333" s="7"/>
      <c r="L333" s="7"/>
      <c r="M333" s="7"/>
      <c r="N333" s="51"/>
      <c r="O333" s="13"/>
      <c r="P333" s="13"/>
      <c r="Q333" s="2"/>
      <c r="R333" s="12"/>
      <c r="S333" s="12"/>
      <c r="T333" s="6"/>
      <c r="U333" s="6"/>
      <c r="V333" s="45"/>
      <c r="W333" s="45"/>
      <c r="X333" s="45"/>
      <c r="Y333" s="9"/>
      <c r="Z333" s="92"/>
      <c r="AA333" s="12"/>
      <c r="AB333" s="12"/>
      <c r="AC333" s="12"/>
      <c r="AD333" s="12"/>
      <c r="AE333" s="12"/>
      <c r="AF333" s="12"/>
      <c r="AG333" s="85"/>
      <c r="AH333" s="46"/>
      <c r="AI333" s="46"/>
      <c r="AJ333" s="46"/>
      <c r="AK333" s="46"/>
      <c r="AL333" s="46"/>
      <c r="AM333" s="13"/>
      <c r="AN333" s="13"/>
      <c r="AO333" s="13"/>
      <c r="AP333" s="13"/>
      <c r="AQ333" s="13"/>
      <c r="AR333" s="13"/>
      <c r="AS333" s="1"/>
      <c r="AT333" s="1"/>
      <c r="AU333" s="1"/>
      <c r="AV333" s="46"/>
      <c r="AW333" s="46"/>
      <c r="AX333" s="46"/>
      <c r="AY333" s="46"/>
      <c r="AZ333" s="13"/>
      <c r="BA333" s="13"/>
      <c r="BB333" s="13"/>
      <c r="BC333" s="13"/>
      <c r="BD333" s="13"/>
      <c r="BE333" s="13"/>
      <c r="BF333" s="1"/>
      <c r="BG333" s="1"/>
      <c r="BH333" s="1"/>
      <c r="BI333" s="1"/>
      <c r="BJ333" s="1"/>
      <c r="BK333" s="1"/>
      <c r="BL333" s="13"/>
      <c r="BM333" s="1"/>
      <c r="BN333" s="1"/>
      <c r="BO333" s="1"/>
      <c r="BP333" s="51"/>
      <c r="BQ333" s="1"/>
      <c r="BR333" s="1"/>
      <c r="BS333" s="1"/>
      <c r="BT333" s="1"/>
    </row>
    <row r="334" spans="1:72" hidden="1" outlineLevel="1" x14ac:dyDescent="0.2">
      <c r="A334" s="1"/>
      <c r="B334" s="2"/>
      <c r="C334" s="3"/>
      <c r="D334" s="105"/>
      <c r="E334" s="1"/>
      <c r="F334" s="1"/>
      <c r="G334" s="1"/>
      <c r="H334" s="1"/>
      <c r="I334" s="5"/>
      <c r="J334" s="6"/>
      <c r="K334" s="7"/>
      <c r="L334" s="7"/>
      <c r="M334" s="7"/>
      <c r="N334" s="51"/>
      <c r="O334" s="13"/>
      <c r="P334" s="13"/>
      <c r="Q334" s="2"/>
      <c r="R334" s="12"/>
      <c r="S334" s="12"/>
      <c r="T334" s="6"/>
      <c r="U334" s="6"/>
      <c r="V334" s="45"/>
      <c r="W334" s="45"/>
      <c r="X334" s="45"/>
      <c r="Y334" s="9"/>
      <c r="Z334" s="92"/>
      <c r="AA334" s="12"/>
      <c r="AB334" s="12"/>
      <c r="AC334" s="12"/>
      <c r="AD334" s="12"/>
      <c r="AE334" s="12"/>
      <c r="AF334" s="12"/>
      <c r="AG334" s="85"/>
      <c r="AH334" s="46"/>
      <c r="AI334" s="46"/>
      <c r="AJ334" s="46"/>
      <c r="AK334" s="46"/>
      <c r="AL334" s="46"/>
      <c r="AM334" s="13"/>
      <c r="AN334" s="13"/>
      <c r="AO334" s="13"/>
      <c r="AP334" s="13"/>
      <c r="AQ334" s="13"/>
      <c r="AR334" s="13"/>
      <c r="AS334" s="1"/>
      <c r="AT334" s="1"/>
      <c r="AU334" s="1"/>
      <c r="AV334" s="46"/>
      <c r="AW334" s="46"/>
      <c r="AX334" s="46"/>
      <c r="AY334" s="46"/>
      <c r="AZ334" s="13"/>
      <c r="BA334" s="13"/>
      <c r="BB334" s="13"/>
      <c r="BC334" s="13"/>
      <c r="BD334" s="13"/>
      <c r="BE334" s="13"/>
      <c r="BF334" s="1"/>
      <c r="BG334" s="1"/>
      <c r="BH334" s="1"/>
      <c r="BI334" s="1"/>
      <c r="BJ334" s="1"/>
      <c r="BK334" s="1"/>
      <c r="BL334" s="13"/>
      <c r="BM334" s="1"/>
      <c r="BN334" s="1"/>
      <c r="BO334" s="1"/>
      <c r="BP334" s="51"/>
      <c r="BQ334" s="1"/>
      <c r="BR334" s="1"/>
      <c r="BS334" s="1"/>
      <c r="BT334" s="1"/>
    </row>
    <row r="335" spans="1:72" hidden="1" outlineLevel="1" x14ac:dyDescent="0.2">
      <c r="A335" s="1"/>
      <c r="B335" s="2"/>
      <c r="C335" s="3"/>
      <c r="D335" s="105"/>
      <c r="E335" s="1"/>
      <c r="F335" s="1"/>
      <c r="G335" s="1"/>
      <c r="H335" s="1"/>
      <c r="I335" s="5"/>
      <c r="J335" s="6"/>
      <c r="K335" s="7"/>
      <c r="L335" s="7"/>
      <c r="M335" s="7"/>
      <c r="N335" s="51"/>
      <c r="O335" s="13"/>
      <c r="P335" s="13"/>
      <c r="Q335" s="2"/>
      <c r="R335" s="12"/>
      <c r="S335" s="12"/>
      <c r="T335" s="6"/>
      <c r="U335" s="6"/>
      <c r="V335" s="45"/>
      <c r="W335" s="45"/>
      <c r="X335" s="45"/>
      <c r="Y335" s="9"/>
      <c r="Z335" s="92"/>
      <c r="AA335" s="12"/>
      <c r="AB335" s="12"/>
      <c r="AC335" s="12"/>
      <c r="AD335" s="12"/>
      <c r="AE335" s="12"/>
      <c r="AF335" s="12"/>
      <c r="AG335" s="85"/>
      <c r="AH335" s="46"/>
      <c r="AI335" s="46"/>
      <c r="AJ335" s="46"/>
      <c r="AK335" s="46"/>
      <c r="AL335" s="46"/>
      <c r="AM335" s="13"/>
      <c r="AN335" s="13"/>
      <c r="AO335" s="13"/>
      <c r="AP335" s="13"/>
      <c r="AQ335" s="13"/>
      <c r="AR335" s="13"/>
      <c r="AS335" s="1"/>
      <c r="AT335" s="1"/>
      <c r="AU335" s="1"/>
      <c r="AV335" s="46"/>
      <c r="AW335" s="46"/>
      <c r="AX335" s="46"/>
      <c r="AY335" s="46"/>
      <c r="AZ335" s="13"/>
      <c r="BA335" s="13"/>
      <c r="BB335" s="13"/>
      <c r="BC335" s="13"/>
      <c r="BD335" s="13"/>
      <c r="BE335" s="13"/>
      <c r="BF335" s="1"/>
      <c r="BG335" s="1"/>
      <c r="BH335" s="1"/>
      <c r="BI335" s="1"/>
      <c r="BJ335" s="1"/>
      <c r="BK335" s="1"/>
      <c r="BL335" s="13"/>
      <c r="BM335" s="1"/>
      <c r="BN335" s="1"/>
      <c r="BO335" s="1"/>
      <c r="BP335" s="51"/>
      <c r="BQ335" s="1"/>
      <c r="BR335" s="1"/>
      <c r="BS335" s="1"/>
      <c r="BT335" s="1"/>
    </row>
    <row r="336" spans="1:72" hidden="1" outlineLevel="1" x14ac:dyDescent="0.2">
      <c r="A336" s="1"/>
      <c r="B336" s="2"/>
      <c r="C336" s="3"/>
      <c r="D336" s="105"/>
      <c r="E336" s="1"/>
      <c r="F336" s="1"/>
      <c r="G336" s="1"/>
      <c r="H336" s="1"/>
      <c r="I336" s="5"/>
      <c r="J336" s="6"/>
      <c r="K336" s="7"/>
      <c r="L336" s="7"/>
      <c r="M336" s="7"/>
      <c r="N336" s="51"/>
      <c r="O336" s="13"/>
      <c r="P336" s="13"/>
      <c r="Q336" s="2"/>
      <c r="R336" s="12"/>
      <c r="S336" s="12"/>
      <c r="T336" s="6"/>
      <c r="U336" s="6"/>
      <c r="V336" s="45"/>
      <c r="W336" s="45"/>
      <c r="X336" s="45"/>
      <c r="Y336" s="9"/>
      <c r="Z336" s="92"/>
      <c r="AA336" s="12"/>
      <c r="AB336" s="12"/>
      <c r="AC336" s="12"/>
      <c r="AD336" s="12"/>
      <c r="AE336" s="12"/>
      <c r="AF336" s="12"/>
      <c r="AG336" s="85"/>
      <c r="AH336" s="46"/>
      <c r="AI336" s="46"/>
      <c r="AJ336" s="46"/>
      <c r="AK336" s="46"/>
      <c r="AL336" s="46"/>
      <c r="AM336" s="13"/>
      <c r="AN336" s="13"/>
      <c r="AO336" s="13"/>
      <c r="AP336" s="13"/>
      <c r="AQ336" s="13"/>
      <c r="AR336" s="13"/>
      <c r="AS336" s="1"/>
      <c r="AT336" s="1"/>
      <c r="AU336" s="1"/>
      <c r="AV336" s="46"/>
      <c r="AW336" s="46"/>
      <c r="AX336" s="46"/>
      <c r="AY336" s="46"/>
      <c r="AZ336" s="13"/>
      <c r="BA336" s="13"/>
      <c r="BB336" s="13"/>
      <c r="BC336" s="13"/>
      <c r="BD336" s="13"/>
      <c r="BE336" s="13"/>
      <c r="BF336" s="1"/>
      <c r="BG336" s="1"/>
      <c r="BH336" s="1"/>
      <c r="BI336" s="1"/>
      <c r="BJ336" s="1"/>
      <c r="BK336" s="1"/>
      <c r="BL336" s="13"/>
      <c r="BM336" s="1"/>
      <c r="BN336" s="1"/>
      <c r="BO336" s="1"/>
      <c r="BP336" s="51"/>
      <c r="BQ336" s="1"/>
      <c r="BR336" s="1"/>
      <c r="BS336" s="1"/>
      <c r="BT336" s="1"/>
    </row>
    <row r="337" spans="1:72" hidden="1" outlineLevel="1" x14ac:dyDescent="0.2">
      <c r="A337" s="1"/>
      <c r="B337" s="2"/>
      <c r="C337" s="3"/>
      <c r="D337" s="105"/>
      <c r="E337" s="1"/>
      <c r="F337" s="1"/>
      <c r="G337" s="1"/>
      <c r="H337" s="1"/>
      <c r="I337" s="5"/>
      <c r="J337" s="6"/>
      <c r="K337" s="7"/>
      <c r="L337" s="7"/>
      <c r="M337" s="7"/>
      <c r="N337" s="51"/>
      <c r="O337" s="13"/>
      <c r="P337" s="13"/>
      <c r="Q337" s="2"/>
      <c r="R337" s="12"/>
      <c r="S337" s="12"/>
      <c r="T337" s="6"/>
      <c r="U337" s="6"/>
      <c r="V337" s="45"/>
      <c r="W337" s="45"/>
      <c r="X337" s="45"/>
      <c r="Y337" s="9"/>
      <c r="Z337" s="92"/>
      <c r="AA337" s="12"/>
      <c r="AB337" s="12"/>
      <c r="AC337" s="12"/>
      <c r="AD337" s="12"/>
      <c r="AE337" s="12"/>
      <c r="AF337" s="12"/>
      <c r="AG337" s="85"/>
      <c r="AH337" s="46"/>
      <c r="AI337" s="46"/>
      <c r="AJ337" s="46"/>
      <c r="AK337" s="46"/>
      <c r="AL337" s="46"/>
      <c r="AM337" s="13"/>
      <c r="AN337" s="13"/>
      <c r="AO337" s="13"/>
      <c r="AP337" s="13"/>
      <c r="AQ337" s="13"/>
      <c r="AR337" s="13"/>
      <c r="AS337" s="1"/>
      <c r="AT337" s="1"/>
      <c r="AU337" s="1"/>
      <c r="AV337" s="46"/>
      <c r="AW337" s="46"/>
      <c r="AX337" s="46"/>
      <c r="AY337" s="46"/>
      <c r="AZ337" s="13"/>
      <c r="BA337" s="13"/>
      <c r="BB337" s="13"/>
      <c r="BC337" s="13"/>
      <c r="BD337" s="13"/>
      <c r="BE337" s="13"/>
      <c r="BF337" s="1"/>
      <c r="BG337" s="1"/>
      <c r="BH337" s="1"/>
      <c r="BI337" s="1"/>
      <c r="BJ337" s="1"/>
      <c r="BK337" s="1"/>
      <c r="BL337" s="13"/>
      <c r="BM337" s="1"/>
      <c r="BN337" s="1"/>
      <c r="BO337" s="1"/>
      <c r="BP337" s="51"/>
      <c r="BQ337" s="1"/>
      <c r="BR337" s="1"/>
      <c r="BS337" s="1"/>
      <c r="BT337" s="1"/>
    </row>
    <row r="338" spans="1:72" hidden="1" outlineLevel="1" x14ac:dyDescent="0.2">
      <c r="A338" s="1"/>
      <c r="B338" s="2"/>
      <c r="C338" s="3"/>
      <c r="D338" s="105"/>
      <c r="E338" s="1"/>
      <c r="F338" s="1"/>
      <c r="G338" s="1"/>
      <c r="H338" s="1"/>
      <c r="I338" s="5"/>
      <c r="J338" s="6"/>
      <c r="K338" s="7"/>
      <c r="L338" s="7"/>
      <c r="M338" s="7"/>
      <c r="N338" s="51"/>
      <c r="O338" s="13"/>
      <c r="P338" s="13"/>
      <c r="Q338" s="2"/>
      <c r="R338" s="12"/>
      <c r="S338" s="12"/>
      <c r="T338" s="6"/>
      <c r="U338" s="6"/>
      <c r="V338" s="45"/>
      <c r="W338" s="45"/>
      <c r="X338" s="45"/>
      <c r="Y338" s="9"/>
      <c r="Z338" s="92"/>
      <c r="AA338" s="12"/>
      <c r="AB338" s="12"/>
      <c r="AC338" s="12"/>
      <c r="AD338" s="12"/>
      <c r="AE338" s="12"/>
      <c r="AF338" s="12"/>
      <c r="AG338" s="85"/>
      <c r="AH338" s="46"/>
      <c r="AI338" s="46"/>
      <c r="AJ338" s="46"/>
      <c r="AK338" s="46"/>
      <c r="AL338" s="46"/>
      <c r="AM338" s="13"/>
      <c r="AN338" s="13"/>
      <c r="AO338" s="13"/>
      <c r="AP338" s="13"/>
      <c r="AQ338" s="13"/>
      <c r="AR338" s="13"/>
      <c r="AS338" s="1"/>
      <c r="AT338" s="1"/>
      <c r="AU338" s="1"/>
      <c r="AV338" s="46"/>
      <c r="AW338" s="46"/>
      <c r="AX338" s="46"/>
      <c r="AY338" s="46"/>
      <c r="AZ338" s="13"/>
      <c r="BA338" s="13"/>
      <c r="BB338" s="13"/>
      <c r="BC338" s="13"/>
      <c r="BD338" s="13"/>
      <c r="BE338" s="13"/>
      <c r="BF338" s="1"/>
      <c r="BG338" s="1"/>
      <c r="BH338" s="1"/>
      <c r="BI338" s="1"/>
      <c r="BJ338" s="1"/>
      <c r="BK338" s="1"/>
      <c r="BL338" s="13"/>
      <c r="BM338" s="1"/>
      <c r="BN338" s="1"/>
      <c r="BO338" s="1"/>
      <c r="BP338" s="51"/>
      <c r="BQ338" s="1"/>
      <c r="BR338" s="1"/>
      <c r="BS338" s="1"/>
      <c r="BT338" s="1"/>
    </row>
    <row r="339" spans="1:72" hidden="1" outlineLevel="1" x14ac:dyDescent="0.2">
      <c r="A339" s="1"/>
      <c r="B339" s="2"/>
      <c r="C339" s="3"/>
      <c r="D339" s="105"/>
      <c r="E339" s="1"/>
      <c r="F339" s="1"/>
      <c r="G339" s="1"/>
      <c r="H339" s="1"/>
      <c r="I339" s="5"/>
      <c r="J339" s="6"/>
      <c r="K339" s="7"/>
      <c r="L339" s="7"/>
      <c r="M339" s="7"/>
      <c r="N339" s="51"/>
      <c r="O339" s="13"/>
      <c r="P339" s="13"/>
      <c r="Q339" s="2"/>
      <c r="R339" s="12"/>
      <c r="S339" s="12"/>
      <c r="T339" s="6"/>
      <c r="U339" s="6"/>
      <c r="V339" s="45"/>
      <c r="W339" s="45"/>
      <c r="X339" s="45"/>
      <c r="Y339" s="9"/>
      <c r="Z339" s="92"/>
      <c r="AA339" s="12"/>
      <c r="AB339" s="12"/>
      <c r="AC339" s="12"/>
      <c r="AD339" s="12"/>
      <c r="AE339" s="12"/>
      <c r="AF339" s="12"/>
      <c r="AG339" s="85"/>
      <c r="AH339" s="46"/>
      <c r="AI339" s="46"/>
      <c r="AJ339" s="46"/>
      <c r="AK339" s="46"/>
      <c r="AL339" s="46"/>
      <c r="AM339" s="13"/>
      <c r="AN339" s="13"/>
      <c r="AO339" s="13"/>
      <c r="AP339" s="13"/>
      <c r="AQ339" s="13"/>
      <c r="AR339" s="13"/>
      <c r="AS339" s="1"/>
      <c r="AT339" s="1"/>
      <c r="AU339" s="1"/>
      <c r="AV339" s="46"/>
      <c r="AW339" s="46"/>
      <c r="AX339" s="46"/>
      <c r="AY339" s="46"/>
      <c r="AZ339" s="13"/>
      <c r="BA339" s="13"/>
      <c r="BB339" s="13"/>
      <c r="BC339" s="13"/>
      <c r="BD339" s="13"/>
      <c r="BE339" s="13"/>
      <c r="BF339" s="1"/>
      <c r="BG339" s="1"/>
      <c r="BH339" s="1"/>
      <c r="BI339" s="1"/>
      <c r="BJ339" s="1"/>
      <c r="BK339" s="1"/>
      <c r="BL339" s="13"/>
      <c r="BM339" s="1"/>
      <c r="BN339" s="1"/>
      <c r="BO339" s="1"/>
      <c r="BP339" s="51"/>
      <c r="BQ339" s="1"/>
      <c r="BR339" s="1"/>
      <c r="BS339" s="1"/>
      <c r="BT339" s="1"/>
    </row>
    <row r="340" spans="1:72" hidden="1" outlineLevel="1" x14ac:dyDescent="0.2">
      <c r="A340" s="1"/>
      <c r="B340" s="2"/>
      <c r="C340" s="3"/>
      <c r="D340" s="105"/>
      <c r="E340" s="1"/>
      <c r="F340" s="1"/>
      <c r="G340" s="1"/>
      <c r="H340" s="1"/>
      <c r="I340" s="5"/>
      <c r="J340" s="6"/>
      <c r="K340" s="7"/>
      <c r="L340" s="7"/>
      <c r="M340" s="7"/>
      <c r="N340" s="51"/>
      <c r="O340" s="13"/>
      <c r="P340" s="13"/>
      <c r="Q340" s="2"/>
      <c r="R340" s="12"/>
      <c r="S340" s="12"/>
      <c r="T340" s="6"/>
      <c r="U340" s="6"/>
      <c r="V340" s="45"/>
      <c r="W340" s="45"/>
      <c r="X340" s="45"/>
      <c r="Y340" s="9"/>
      <c r="Z340" s="92"/>
      <c r="AA340" s="12"/>
      <c r="AB340" s="12"/>
      <c r="AC340" s="12"/>
      <c r="AD340" s="12"/>
      <c r="AE340" s="12"/>
      <c r="AF340" s="12"/>
      <c r="AG340" s="85"/>
      <c r="AH340" s="46"/>
      <c r="AI340" s="46"/>
      <c r="AJ340" s="46"/>
      <c r="AK340" s="46"/>
      <c r="AL340" s="46"/>
      <c r="AM340" s="13"/>
      <c r="AN340" s="13"/>
      <c r="AO340" s="13"/>
      <c r="AP340" s="13"/>
      <c r="AQ340" s="13"/>
      <c r="AR340" s="13"/>
      <c r="AS340" s="1"/>
      <c r="AT340" s="1"/>
      <c r="AU340" s="1"/>
      <c r="AV340" s="46"/>
      <c r="AW340" s="46"/>
      <c r="AX340" s="46"/>
      <c r="AY340" s="46"/>
      <c r="AZ340" s="13"/>
      <c r="BA340" s="13"/>
      <c r="BB340" s="13"/>
      <c r="BC340" s="13"/>
      <c r="BD340" s="13"/>
      <c r="BE340" s="13"/>
      <c r="BF340" s="1"/>
      <c r="BG340" s="1"/>
      <c r="BH340" s="1"/>
      <c r="BI340" s="1"/>
      <c r="BJ340" s="1"/>
      <c r="BK340" s="1"/>
      <c r="BL340" s="13"/>
      <c r="BM340" s="1"/>
      <c r="BN340" s="1"/>
      <c r="BO340" s="1"/>
      <c r="BP340" s="51"/>
      <c r="BQ340" s="1"/>
      <c r="BR340" s="1"/>
      <c r="BS340" s="1"/>
      <c r="BT340" s="1"/>
    </row>
    <row r="341" spans="1:72" hidden="1" outlineLevel="1" x14ac:dyDescent="0.2">
      <c r="A341" s="1"/>
      <c r="B341" s="2"/>
      <c r="C341" s="3"/>
      <c r="D341" s="105"/>
      <c r="E341" s="1"/>
      <c r="F341" s="1"/>
      <c r="G341" s="1"/>
      <c r="H341" s="1"/>
      <c r="I341" s="5"/>
      <c r="J341" s="6"/>
      <c r="K341" s="7"/>
      <c r="L341" s="7"/>
      <c r="M341" s="7"/>
      <c r="N341" s="51"/>
      <c r="O341" s="13"/>
      <c r="P341" s="13"/>
      <c r="Q341" s="2"/>
      <c r="R341" s="12"/>
      <c r="S341" s="12"/>
      <c r="T341" s="6"/>
      <c r="U341" s="6"/>
      <c r="V341" s="45"/>
      <c r="W341" s="45"/>
      <c r="X341" s="45"/>
      <c r="Y341" s="9"/>
      <c r="Z341" s="92"/>
      <c r="AA341" s="12"/>
      <c r="AB341" s="12"/>
      <c r="AC341" s="12"/>
      <c r="AD341" s="12"/>
      <c r="AE341" s="12"/>
      <c r="AF341" s="12"/>
      <c r="AG341" s="85"/>
      <c r="AH341" s="46"/>
      <c r="AI341" s="46"/>
      <c r="AJ341" s="46"/>
      <c r="AK341" s="46"/>
      <c r="AL341" s="46"/>
      <c r="AM341" s="13"/>
      <c r="AN341" s="13"/>
      <c r="AO341" s="13"/>
      <c r="AP341" s="13"/>
      <c r="AQ341" s="13"/>
      <c r="AR341" s="13"/>
      <c r="AS341" s="1"/>
      <c r="AT341" s="1"/>
      <c r="AU341" s="1"/>
      <c r="AV341" s="46"/>
      <c r="AW341" s="46"/>
      <c r="AX341" s="46"/>
      <c r="AY341" s="46"/>
      <c r="AZ341" s="13"/>
      <c r="BA341" s="13"/>
      <c r="BB341" s="13"/>
      <c r="BC341" s="13"/>
      <c r="BD341" s="13"/>
      <c r="BE341" s="13"/>
      <c r="BF341" s="1"/>
      <c r="BG341" s="1"/>
      <c r="BH341" s="1"/>
      <c r="BI341" s="1"/>
      <c r="BJ341" s="1"/>
      <c r="BK341" s="1"/>
      <c r="BL341" s="13"/>
      <c r="BM341" s="1"/>
      <c r="BN341" s="1"/>
      <c r="BO341" s="1"/>
      <c r="BP341" s="51"/>
      <c r="BQ341" s="1"/>
      <c r="BR341" s="1"/>
      <c r="BS341" s="1"/>
      <c r="BT341" s="1"/>
    </row>
    <row r="342" spans="1:72" hidden="1" outlineLevel="1" x14ac:dyDescent="0.2">
      <c r="A342" s="1"/>
      <c r="B342" s="2"/>
      <c r="C342" s="3"/>
      <c r="D342" s="105"/>
      <c r="E342" s="1"/>
      <c r="F342" s="1"/>
      <c r="G342" s="1"/>
      <c r="H342" s="1"/>
      <c r="I342" s="5"/>
      <c r="J342" s="6"/>
      <c r="K342" s="7"/>
      <c r="L342" s="7"/>
      <c r="M342" s="7"/>
      <c r="N342" s="51"/>
      <c r="O342" s="13"/>
      <c r="P342" s="13"/>
      <c r="Q342" s="2"/>
      <c r="R342" s="12"/>
      <c r="S342" s="12"/>
      <c r="T342" s="6"/>
      <c r="U342" s="6"/>
      <c r="V342" s="45"/>
      <c r="W342" s="45"/>
      <c r="X342" s="45"/>
      <c r="Y342" s="9"/>
      <c r="Z342" s="92"/>
      <c r="AA342" s="12"/>
      <c r="AB342" s="12"/>
      <c r="AC342" s="12"/>
      <c r="AD342" s="12"/>
      <c r="AE342" s="12"/>
      <c r="AF342" s="12"/>
      <c r="AG342" s="85"/>
      <c r="AH342" s="46"/>
      <c r="AI342" s="46"/>
      <c r="AJ342" s="46"/>
      <c r="AK342" s="46"/>
      <c r="AL342" s="46"/>
      <c r="AM342" s="13"/>
      <c r="AN342" s="13"/>
      <c r="AO342" s="13"/>
      <c r="AP342" s="13"/>
      <c r="AQ342" s="13"/>
      <c r="AR342" s="13"/>
      <c r="AS342" s="1"/>
      <c r="AT342" s="1"/>
      <c r="AU342" s="1"/>
      <c r="AV342" s="46"/>
      <c r="AW342" s="46"/>
      <c r="AX342" s="46"/>
      <c r="AY342" s="46"/>
      <c r="AZ342" s="13"/>
      <c r="BA342" s="13"/>
      <c r="BB342" s="13"/>
      <c r="BC342" s="13"/>
      <c r="BD342" s="13"/>
      <c r="BE342" s="13"/>
      <c r="BF342" s="1"/>
      <c r="BG342" s="1"/>
      <c r="BH342" s="1"/>
      <c r="BI342" s="1"/>
      <c r="BJ342" s="1"/>
      <c r="BK342" s="1"/>
      <c r="BL342" s="13"/>
      <c r="BM342" s="1"/>
      <c r="BN342" s="1"/>
      <c r="BO342" s="1"/>
      <c r="BP342" s="51"/>
      <c r="BQ342" s="1"/>
      <c r="BR342" s="1"/>
      <c r="BS342" s="1"/>
      <c r="BT342" s="1"/>
    </row>
    <row r="343" spans="1:72" hidden="1" outlineLevel="1" x14ac:dyDescent="0.2">
      <c r="A343" s="1"/>
      <c r="B343" s="2"/>
      <c r="C343" s="3"/>
      <c r="D343" s="105"/>
      <c r="E343" s="1"/>
      <c r="F343" s="1"/>
      <c r="G343" s="1"/>
      <c r="H343" s="1"/>
      <c r="I343" s="5"/>
      <c r="J343" s="6"/>
      <c r="K343" s="7"/>
      <c r="L343" s="7"/>
      <c r="M343" s="7"/>
      <c r="N343" s="51"/>
      <c r="O343" s="13"/>
      <c r="P343" s="13"/>
      <c r="Q343" s="2"/>
      <c r="R343" s="12"/>
      <c r="S343" s="12"/>
      <c r="T343" s="6"/>
      <c r="U343" s="6"/>
      <c r="V343" s="45"/>
      <c r="W343" s="45"/>
      <c r="X343" s="45"/>
      <c r="Y343" s="9"/>
      <c r="Z343" s="92"/>
      <c r="AA343" s="12"/>
      <c r="AB343" s="12"/>
      <c r="AC343" s="12"/>
      <c r="AD343" s="12"/>
      <c r="AE343" s="12"/>
      <c r="AF343" s="12"/>
      <c r="AG343" s="85"/>
      <c r="AH343" s="46"/>
      <c r="AI343" s="46"/>
      <c r="AJ343" s="46"/>
      <c r="AK343" s="46"/>
      <c r="AL343" s="46"/>
      <c r="AM343" s="13"/>
      <c r="AN343" s="13"/>
      <c r="AO343" s="13"/>
      <c r="AP343" s="13"/>
      <c r="AQ343" s="13"/>
      <c r="AR343" s="13"/>
      <c r="AS343" s="1"/>
      <c r="AT343" s="1"/>
      <c r="AU343" s="1"/>
      <c r="AV343" s="46"/>
      <c r="AW343" s="46"/>
      <c r="AX343" s="46"/>
      <c r="AY343" s="46"/>
      <c r="AZ343" s="13"/>
      <c r="BA343" s="13"/>
      <c r="BB343" s="13"/>
      <c r="BC343" s="13"/>
      <c r="BD343" s="13"/>
      <c r="BE343" s="13"/>
      <c r="BF343" s="1"/>
      <c r="BG343" s="1"/>
      <c r="BH343" s="1"/>
      <c r="BI343" s="1"/>
      <c r="BJ343" s="1"/>
      <c r="BK343" s="1"/>
      <c r="BL343" s="13"/>
      <c r="BM343" s="1"/>
      <c r="BN343" s="1"/>
      <c r="BO343" s="1"/>
      <c r="BP343" s="51"/>
      <c r="BQ343" s="1"/>
      <c r="BR343" s="1"/>
      <c r="BS343" s="1"/>
      <c r="BT343" s="1"/>
    </row>
    <row r="344" spans="1:72" hidden="1" outlineLevel="1" x14ac:dyDescent="0.2">
      <c r="A344" s="1"/>
      <c r="B344" s="2"/>
      <c r="C344" s="3"/>
      <c r="D344" s="105"/>
      <c r="E344" s="1"/>
      <c r="F344" s="1"/>
      <c r="G344" s="1"/>
      <c r="H344" s="1"/>
      <c r="I344" s="5"/>
      <c r="J344" s="6"/>
      <c r="K344" s="7"/>
      <c r="L344" s="7"/>
      <c r="M344" s="7"/>
      <c r="N344" s="51"/>
      <c r="O344" s="13"/>
      <c r="P344" s="13"/>
      <c r="Q344" s="2"/>
      <c r="R344" s="12"/>
      <c r="S344" s="12"/>
      <c r="T344" s="6"/>
      <c r="U344" s="6"/>
      <c r="V344" s="45"/>
      <c r="W344" s="45"/>
      <c r="X344" s="45"/>
      <c r="Y344" s="9"/>
      <c r="Z344" s="92"/>
      <c r="AA344" s="12"/>
      <c r="AB344" s="12"/>
      <c r="AC344" s="12"/>
      <c r="AD344" s="12"/>
      <c r="AE344" s="12"/>
      <c r="AF344" s="12"/>
      <c r="AG344" s="85"/>
      <c r="AH344" s="46"/>
      <c r="AI344" s="46"/>
      <c r="AJ344" s="46"/>
      <c r="AK344" s="46"/>
      <c r="AL344" s="46"/>
      <c r="AM344" s="13"/>
      <c r="AN344" s="13"/>
      <c r="AO344" s="13"/>
      <c r="AP344" s="13"/>
      <c r="AQ344" s="13"/>
      <c r="AR344" s="13"/>
      <c r="AS344" s="1"/>
      <c r="AT344" s="1"/>
      <c r="AU344" s="1"/>
      <c r="AV344" s="46"/>
      <c r="AW344" s="46"/>
      <c r="AX344" s="46"/>
      <c r="AY344" s="46"/>
      <c r="AZ344" s="13"/>
      <c r="BA344" s="13"/>
      <c r="BB344" s="13"/>
      <c r="BC344" s="13"/>
      <c r="BD344" s="13"/>
      <c r="BE344" s="13"/>
      <c r="BF344" s="1"/>
      <c r="BG344" s="1"/>
      <c r="BH344" s="1"/>
      <c r="BI344" s="1"/>
      <c r="BJ344" s="1"/>
      <c r="BK344" s="1"/>
      <c r="BL344" s="13"/>
      <c r="BM344" s="1"/>
      <c r="BN344" s="1"/>
      <c r="BO344" s="1"/>
      <c r="BP344" s="51"/>
      <c r="BQ344" s="1"/>
      <c r="BR344" s="1"/>
      <c r="BS344" s="1"/>
      <c r="BT344" s="1"/>
    </row>
    <row r="345" spans="1:72" hidden="1" outlineLevel="1" x14ac:dyDescent="0.2">
      <c r="A345" s="1"/>
      <c r="B345" s="2"/>
      <c r="C345" s="3"/>
      <c r="D345" s="105"/>
      <c r="E345" s="1"/>
      <c r="F345" s="1"/>
      <c r="G345" s="1"/>
      <c r="H345" s="1"/>
      <c r="I345" s="5"/>
      <c r="J345" s="6"/>
      <c r="K345" s="7"/>
      <c r="L345" s="7"/>
      <c r="M345" s="7"/>
      <c r="N345" s="51"/>
      <c r="O345" s="13"/>
      <c r="P345" s="13"/>
      <c r="Q345" s="2"/>
      <c r="R345" s="12"/>
      <c r="S345" s="12"/>
      <c r="T345" s="6"/>
      <c r="U345" s="6"/>
      <c r="V345" s="45"/>
      <c r="W345" s="45"/>
      <c r="X345" s="45"/>
      <c r="Y345" s="9"/>
      <c r="Z345" s="92"/>
      <c r="AA345" s="12"/>
      <c r="AB345" s="12"/>
      <c r="AC345" s="12"/>
      <c r="AD345" s="12"/>
      <c r="AE345" s="12"/>
      <c r="AF345" s="12"/>
      <c r="AG345" s="85"/>
      <c r="AH345" s="46"/>
      <c r="AI345" s="46"/>
      <c r="AJ345" s="46"/>
      <c r="AK345" s="46"/>
      <c r="AL345" s="46"/>
      <c r="AM345" s="13"/>
      <c r="AN345" s="13"/>
      <c r="AO345" s="13"/>
      <c r="AP345" s="13"/>
      <c r="AQ345" s="13"/>
      <c r="AR345" s="13"/>
      <c r="AS345" s="1"/>
      <c r="AT345" s="1"/>
      <c r="AU345" s="1"/>
      <c r="AV345" s="46"/>
      <c r="AW345" s="46"/>
      <c r="AX345" s="46"/>
      <c r="AY345" s="46"/>
      <c r="AZ345" s="13"/>
      <c r="BA345" s="13"/>
      <c r="BB345" s="13"/>
      <c r="BC345" s="13"/>
      <c r="BD345" s="13"/>
      <c r="BE345" s="13"/>
      <c r="BF345" s="1"/>
      <c r="BG345" s="1"/>
      <c r="BH345" s="1"/>
      <c r="BI345" s="1"/>
      <c r="BJ345" s="1"/>
      <c r="BK345" s="1"/>
      <c r="BL345" s="13"/>
      <c r="BM345" s="1"/>
      <c r="BN345" s="1"/>
      <c r="BO345" s="1"/>
      <c r="BP345" s="51"/>
      <c r="BQ345" s="1"/>
      <c r="BR345" s="1"/>
      <c r="BS345" s="1"/>
      <c r="BT345" s="1"/>
    </row>
    <row r="346" spans="1:72" hidden="1" outlineLevel="1" x14ac:dyDescent="0.2">
      <c r="A346" s="1"/>
      <c r="B346" s="2"/>
      <c r="C346" s="3"/>
      <c r="D346" s="105"/>
      <c r="E346" s="1"/>
      <c r="F346" s="1"/>
      <c r="G346" s="1"/>
      <c r="H346" s="1"/>
      <c r="I346" s="5"/>
      <c r="J346" s="6"/>
      <c r="K346" s="7"/>
      <c r="L346" s="7"/>
      <c r="M346" s="7"/>
      <c r="N346" s="51"/>
      <c r="O346" s="13"/>
      <c r="P346" s="13"/>
      <c r="Q346" s="2"/>
      <c r="R346" s="12"/>
      <c r="S346" s="12"/>
      <c r="T346" s="6"/>
      <c r="U346" s="6"/>
      <c r="V346" s="45"/>
      <c r="W346" s="45"/>
      <c r="X346" s="45"/>
      <c r="Y346" s="9"/>
      <c r="Z346" s="92"/>
      <c r="AA346" s="12"/>
      <c r="AB346" s="12"/>
      <c r="AC346" s="12"/>
      <c r="AD346" s="12"/>
      <c r="AE346" s="12"/>
      <c r="AF346" s="12"/>
      <c r="AG346" s="85"/>
      <c r="AH346" s="46"/>
      <c r="AI346" s="46"/>
      <c r="AJ346" s="46"/>
      <c r="AK346" s="46"/>
      <c r="AL346" s="46"/>
      <c r="AM346" s="13"/>
      <c r="AN346" s="13"/>
      <c r="AO346" s="13"/>
      <c r="AP346" s="13"/>
      <c r="AQ346" s="13"/>
      <c r="AR346" s="13"/>
      <c r="AS346" s="1"/>
      <c r="AT346" s="1"/>
      <c r="AU346" s="1"/>
      <c r="AV346" s="46"/>
      <c r="AW346" s="46"/>
      <c r="AX346" s="46"/>
      <c r="AY346" s="46"/>
      <c r="AZ346" s="13"/>
      <c r="BA346" s="13"/>
      <c r="BB346" s="13"/>
      <c r="BC346" s="13"/>
      <c r="BD346" s="13"/>
      <c r="BE346" s="13"/>
      <c r="BF346" s="1"/>
      <c r="BG346" s="1"/>
      <c r="BH346" s="1"/>
      <c r="BI346" s="1"/>
      <c r="BJ346" s="1"/>
      <c r="BK346" s="1"/>
      <c r="BL346" s="13"/>
      <c r="BM346" s="1"/>
      <c r="BN346" s="1"/>
      <c r="BO346" s="1"/>
      <c r="BP346" s="51"/>
      <c r="BQ346" s="1"/>
      <c r="BR346" s="1"/>
      <c r="BS346" s="1"/>
      <c r="BT346" s="1"/>
    </row>
    <row r="347" spans="1:72" hidden="1" outlineLevel="1" x14ac:dyDescent="0.2">
      <c r="A347" s="1"/>
      <c r="B347" s="2"/>
      <c r="C347" s="3"/>
      <c r="D347" s="105"/>
      <c r="E347" s="1"/>
      <c r="F347" s="1"/>
      <c r="G347" s="1"/>
      <c r="H347" s="1"/>
      <c r="I347" s="5"/>
      <c r="J347" s="6"/>
      <c r="K347" s="7"/>
      <c r="L347" s="7"/>
      <c r="M347" s="7"/>
      <c r="N347" s="51"/>
      <c r="O347" s="13"/>
      <c r="P347" s="13"/>
      <c r="Q347" s="2"/>
      <c r="R347" s="12"/>
      <c r="S347" s="12"/>
      <c r="T347" s="6"/>
      <c r="U347" s="6"/>
      <c r="V347" s="45"/>
      <c r="W347" s="45"/>
      <c r="X347" s="45"/>
      <c r="Y347" s="9"/>
      <c r="Z347" s="92"/>
      <c r="AA347" s="12"/>
      <c r="AB347" s="12"/>
      <c r="AC347" s="12"/>
      <c r="AD347" s="12"/>
      <c r="AE347" s="12"/>
      <c r="AF347" s="12"/>
      <c r="AG347" s="85"/>
      <c r="AH347" s="46"/>
      <c r="AI347" s="46"/>
      <c r="AJ347" s="46"/>
      <c r="AK347" s="46"/>
      <c r="AL347" s="46"/>
      <c r="AM347" s="13"/>
      <c r="AN347" s="13"/>
      <c r="AO347" s="13"/>
      <c r="AP347" s="13"/>
      <c r="AQ347" s="13"/>
      <c r="AR347" s="13"/>
      <c r="AS347" s="1"/>
      <c r="AT347" s="1"/>
      <c r="AU347" s="1"/>
      <c r="AV347" s="46"/>
      <c r="AW347" s="46"/>
      <c r="AX347" s="46"/>
      <c r="AY347" s="46"/>
      <c r="AZ347" s="13"/>
      <c r="BA347" s="13"/>
      <c r="BB347" s="13"/>
      <c r="BC347" s="13"/>
      <c r="BD347" s="13"/>
      <c r="BE347" s="13"/>
      <c r="BF347" s="1"/>
      <c r="BG347" s="1"/>
      <c r="BH347" s="1"/>
      <c r="BI347" s="1"/>
      <c r="BJ347" s="1"/>
      <c r="BK347" s="1"/>
      <c r="BL347" s="13"/>
      <c r="BM347" s="1"/>
      <c r="BN347" s="1"/>
      <c r="BO347" s="1"/>
      <c r="BP347" s="51"/>
      <c r="BQ347" s="1"/>
      <c r="BR347" s="1"/>
      <c r="BS347" s="1"/>
      <c r="BT347" s="1"/>
    </row>
    <row r="348" spans="1:72" hidden="1" outlineLevel="1" x14ac:dyDescent="0.2">
      <c r="A348" s="1"/>
      <c r="B348" s="2"/>
      <c r="C348" s="3"/>
      <c r="D348" s="105"/>
      <c r="E348" s="1"/>
      <c r="F348" s="1"/>
      <c r="G348" s="1"/>
      <c r="H348" s="1"/>
      <c r="I348" s="5"/>
      <c r="J348" s="6"/>
      <c r="K348" s="7"/>
      <c r="L348" s="7"/>
      <c r="M348" s="7"/>
      <c r="N348" s="51"/>
      <c r="O348" s="13"/>
      <c r="P348" s="13"/>
      <c r="Q348" s="2"/>
      <c r="R348" s="12"/>
      <c r="S348" s="12"/>
      <c r="T348" s="6"/>
      <c r="U348" s="6"/>
      <c r="V348" s="45"/>
      <c r="W348" s="45"/>
      <c r="X348" s="45"/>
      <c r="Y348" s="9"/>
      <c r="Z348" s="92"/>
      <c r="AA348" s="12"/>
      <c r="AB348" s="12"/>
      <c r="AC348" s="12"/>
      <c r="AD348" s="12"/>
      <c r="AE348" s="12"/>
      <c r="AF348" s="12"/>
      <c r="AG348" s="85"/>
      <c r="AH348" s="46"/>
      <c r="AI348" s="46"/>
      <c r="AJ348" s="46"/>
      <c r="AK348" s="46"/>
      <c r="AL348" s="46"/>
      <c r="AM348" s="13"/>
      <c r="AN348" s="13"/>
      <c r="AO348" s="13"/>
      <c r="AP348" s="13"/>
      <c r="AQ348" s="13"/>
      <c r="AR348" s="13"/>
      <c r="AS348" s="1"/>
      <c r="AT348" s="1"/>
      <c r="AU348" s="1"/>
      <c r="AV348" s="46"/>
      <c r="AW348" s="46"/>
      <c r="AX348" s="46"/>
      <c r="AY348" s="46"/>
      <c r="AZ348" s="13"/>
      <c r="BA348" s="13"/>
      <c r="BB348" s="13"/>
      <c r="BC348" s="13"/>
      <c r="BD348" s="13"/>
      <c r="BE348" s="13"/>
      <c r="BF348" s="1"/>
      <c r="BG348" s="1"/>
      <c r="BH348" s="1"/>
      <c r="BI348" s="1"/>
      <c r="BJ348" s="1"/>
      <c r="BK348" s="1"/>
      <c r="BL348" s="13"/>
      <c r="BM348" s="1"/>
      <c r="BN348" s="1"/>
      <c r="BO348" s="1"/>
      <c r="BP348" s="51"/>
      <c r="BQ348" s="1"/>
      <c r="BR348" s="1"/>
      <c r="BS348" s="1"/>
      <c r="BT348" s="1"/>
    </row>
    <row r="349" spans="1:72" hidden="1" outlineLevel="1" x14ac:dyDescent="0.2">
      <c r="A349" s="1"/>
      <c r="B349" s="2"/>
      <c r="C349" s="3"/>
      <c r="D349" s="105"/>
      <c r="E349" s="1"/>
      <c r="F349" s="1"/>
      <c r="G349" s="1"/>
      <c r="H349" s="1"/>
      <c r="I349" s="5"/>
      <c r="J349" s="6"/>
      <c r="K349" s="7"/>
      <c r="L349" s="7"/>
      <c r="M349" s="7"/>
      <c r="N349" s="51"/>
      <c r="O349" s="13"/>
      <c r="P349" s="13"/>
      <c r="Q349" s="2"/>
      <c r="R349" s="12"/>
      <c r="S349" s="12"/>
      <c r="T349" s="6"/>
      <c r="U349" s="6"/>
      <c r="V349" s="45"/>
      <c r="W349" s="45"/>
      <c r="X349" s="45"/>
      <c r="Y349" s="9"/>
      <c r="Z349" s="92"/>
      <c r="AA349" s="12"/>
      <c r="AB349" s="12"/>
      <c r="AC349" s="12"/>
      <c r="AD349" s="12"/>
      <c r="AE349" s="12"/>
      <c r="AF349" s="12"/>
      <c r="AG349" s="85"/>
      <c r="AH349" s="46"/>
      <c r="AI349" s="46"/>
      <c r="AJ349" s="46"/>
      <c r="AK349" s="46"/>
      <c r="AL349" s="46"/>
      <c r="AM349" s="13"/>
      <c r="AN349" s="13"/>
      <c r="AO349" s="13"/>
      <c r="AP349" s="13"/>
      <c r="AQ349" s="13"/>
      <c r="AR349" s="13"/>
      <c r="AS349" s="1"/>
      <c r="AT349" s="1"/>
      <c r="AU349" s="1"/>
      <c r="AV349" s="46"/>
      <c r="AW349" s="46"/>
      <c r="AX349" s="46"/>
      <c r="AY349" s="46"/>
      <c r="AZ349" s="13"/>
      <c r="BA349" s="13"/>
      <c r="BB349" s="13"/>
      <c r="BC349" s="13"/>
      <c r="BD349" s="13"/>
      <c r="BE349" s="13"/>
      <c r="BF349" s="1"/>
      <c r="BG349" s="1"/>
      <c r="BH349" s="1"/>
      <c r="BI349" s="1"/>
      <c r="BJ349" s="1"/>
      <c r="BK349" s="1"/>
      <c r="BL349" s="13"/>
      <c r="BM349" s="1"/>
      <c r="BN349" s="1"/>
      <c r="BO349" s="1"/>
      <c r="BP349" s="51"/>
      <c r="BQ349" s="1"/>
      <c r="BR349" s="1"/>
      <c r="BS349" s="1"/>
      <c r="BT349" s="1"/>
    </row>
    <row r="350" spans="1:72" hidden="1" outlineLevel="1" x14ac:dyDescent="0.2">
      <c r="A350" s="1"/>
      <c r="B350" s="2"/>
      <c r="C350" s="3"/>
      <c r="D350" s="105"/>
      <c r="E350" s="1"/>
      <c r="F350" s="1"/>
      <c r="G350" s="1"/>
      <c r="H350" s="1"/>
      <c r="I350" s="5"/>
      <c r="J350" s="6"/>
      <c r="K350" s="7"/>
      <c r="L350" s="7"/>
      <c r="M350" s="7"/>
      <c r="N350" s="51"/>
      <c r="O350" s="13"/>
      <c r="P350" s="13"/>
      <c r="Q350" s="2"/>
      <c r="R350" s="12"/>
      <c r="S350" s="12"/>
      <c r="T350" s="6"/>
      <c r="U350" s="6"/>
      <c r="V350" s="45"/>
      <c r="W350" s="45"/>
      <c r="X350" s="45"/>
      <c r="Y350" s="9"/>
      <c r="Z350" s="92"/>
      <c r="AA350" s="12"/>
      <c r="AB350" s="12"/>
      <c r="AC350" s="12"/>
      <c r="AD350" s="12"/>
      <c r="AE350" s="12"/>
      <c r="AF350" s="12"/>
      <c r="AG350" s="85"/>
      <c r="AH350" s="46"/>
      <c r="AI350" s="46"/>
      <c r="AJ350" s="46"/>
      <c r="AK350" s="46"/>
      <c r="AL350" s="46"/>
      <c r="AM350" s="13"/>
      <c r="AN350" s="13"/>
      <c r="AO350" s="13"/>
      <c r="AP350" s="13"/>
      <c r="AQ350" s="13"/>
      <c r="AR350" s="13"/>
      <c r="AS350" s="1"/>
      <c r="AT350" s="1"/>
      <c r="AU350" s="1"/>
      <c r="AV350" s="46"/>
      <c r="AW350" s="46"/>
      <c r="AX350" s="46"/>
      <c r="AY350" s="46"/>
      <c r="AZ350" s="13"/>
      <c r="BA350" s="13"/>
      <c r="BB350" s="13"/>
      <c r="BC350" s="13"/>
      <c r="BD350" s="13"/>
      <c r="BE350" s="13"/>
      <c r="BF350" s="1"/>
      <c r="BG350" s="1"/>
      <c r="BH350" s="1"/>
      <c r="BI350" s="1"/>
      <c r="BJ350" s="1"/>
      <c r="BK350" s="1"/>
      <c r="BL350" s="13"/>
      <c r="BM350" s="1"/>
      <c r="BN350" s="1"/>
      <c r="BO350" s="1"/>
      <c r="BP350" s="51"/>
      <c r="BQ350" s="1"/>
      <c r="BR350" s="1"/>
      <c r="BS350" s="1"/>
      <c r="BT350" s="1"/>
    </row>
    <row r="351" spans="1:72" hidden="1" outlineLevel="1" x14ac:dyDescent="0.2">
      <c r="A351" s="1"/>
      <c r="B351" s="2"/>
      <c r="C351" s="3"/>
      <c r="D351" s="105"/>
      <c r="E351" s="1"/>
      <c r="F351" s="1"/>
      <c r="G351" s="1"/>
      <c r="H351" s="1"/>
      <c r="I351" s="5"/>
      <c r="J351" s="6"/>
      <c r="K351" s="7"/>
      <c r="L351" s="7"/>
      <c r="M351" s="7"/>
      <c r="N351" s="51"/>
      <c r="O351" s="13"/>
      <c r="P351" s="13"/>
      <c r="Q351" s="2"/>
      <c r="R351" s="12"/>
      <c r="S351" s="12"/>
      <c r="T351" s="6"/>
      <c r="U351" s="6"/>
      <c r="V351" s="45"/>
      <c r="W351" s="45"/>
      <c r="X351" s="45"/>
      <c r="Y351" s="9"/>
      <c r="Z351" s="92"/>
      <c r="AA351" s="12"/>
      <c r="AB351" s="12"/>
      <c r="AC351" s="12"/>
      <c r="AD351" s="12"/>
      <c r="AE351" s="12"/>
      <c r="AF351" s="12"/>
      <c r="AG351" s="85"/>
      <c r="AH351" s="46"/>
      <c r="AI351" s="46"/>
      <c r="AJ351" s="46"/>
      <c r="AK351" s="46"/>
      <c r="AL351" s="46"/>
      <c r="AM351" s="13"/>
      <c r="AN351" s="13"/>
      <c r="AO351" s="13"/>
      <c r="AP351" s="13"/>
      <c r="AQ351" s="13"/>
      <c r="AR351" s="13"/>
      <c r="AS351" s="1"/>
      <c r="AT351" s="1"/>
      <c r="AU351" s="1"/>
      <c r="AV351" s="46"/>
      <c r="AW351" s="46"/>
      <c r="AX351" s="46"/>
      <c r="AY351" s="46"/>
      <c r="AZ351" s="13"/>
      <c r="BA351" s="13"/>
      <c r="BB351" s="13"/>
      <c r="BC351" s="13"/>
      <c r="BD351" s="13"/>
      <c r="BE351" s="13"/>
      <c r="BF351" s="1"/>
      <c r="BG351" s="1"/>
      <c r="BH351" s="1"/>
      <c r="BI351" s="1"/>
      <c r="BJ351" s="1"/>
      <c r="BK351" s="1"/>
      <c r="BL351" s="13"/>
      <c r="BM351" s="1"/>
      <c r="BN351" s="1"/>
      <c r="BO351" s="1"/>
      <c r="BP351" s="51"/>
      <c r="BQ351" s="1"/>
      <c r="BR351" s="1"/>
      <c r="BS351" s="1"/>
      <c r="BT351" s="1"/>
    </row>
    <row r="352" spans="1:72" hidden="1" outlineLevel="1" x14ac:dyDescent="0.2">
      <c r="A352" s="1"/>
      <c r="B352" s="2"/>
      <c r="C352" s="3"/>
      <c r="D352" s="105"/>
      <c r="E352" s="1"/>
      <c r="F352" s="1"/>
      <c r="G352" s="1"/>
      <c r="H352" s="1"/>
      <c r="I352" s="5"/>
      <c r="J352" s="6"/>
      <c r="K352" s="7"/>
      <c r="L352" s="7"/>
      <c r="M352" s="7"/>
      <c r="N352" s="51"/>
      <c r="O352" s="13"/>
      <c r="P352" s="13"/>
      <c r="Q352" s="2"/>
      <c r="R352" s="12"/>
      <c r="S352" s="12"/>
      <c r="T352" s="6"/>
      <c r="U352" s="6"/>
      <c r="V352" s="45"/>
      <c r="W352" s="45"/>
      <c r="X352" s="45"/>
      <c r="Y352" s="9"/>
      <c r="Z352" s="92"/>
      <c r="AA352" s="12"/>
      <c r="AB352" s="12"/>
      <c r="AC352" s="12"/>
      <c r="AD352" s="12"/>
      <c r="AE352" s="12"/>
      <c r="AF352" s="12"/>
      <c r="AG352" s="85"/>
      <c r="AH352" s="46"/>
      <c r="AI352" s="46"/>
      <c r="AJ352" s="46"/>
      <c r="AK352" s="46"/>
      <c r="AL352" s="46"/>
      <c r="AM352" s="13"/>
      <c r="AN352" s="13"/>
      <c r="AO352" s="13"/>
      <c r="AP352" s="13"/>
      <c r="AQ352" s="13"/>
      <c r="AR352" s="13"/>
      <c r="AS352" s="1"/>
      <c r="AT352" s="1"/>
      <c r="AU352" s="1"/>
      <c r="AV352" s="46"/>
      <c r="AW352" s="46"/>
      <c r="AX352" s="46"/>
      <c r="AY352" s="46"/>
      <c r="AZ352" s="13"/>
      <c r="BA352" s="13"/>
      <c r="BB352" s="13"/>
      <c r="BC352" s="13"/>
      <c r="BD352" s="13"/>
      <c r="BE352" s="13"/>
      <c r="BF352" s="1"/>
      <c r="BG352" s="1"/>
      <c r="BH352" s="1"/>
      <c r="BI352" s="1"/>
      <c r="BJ352" s="1"/>
      <c r="BK352" s="1"/>
      <c r="BL352" s="13"/>
      <c r="BM352" s="1"/>
      <c r="BN352" s="1"/>
      <c r="BO352" s="1"/>
      <c r="BP352" s="51"/>
      <c r="BQ352" s="1"/>
      <c r="BR352" s="1"/>
      <c r="BS352" s="1"/>
      <c r="BT352" s="1"/>
    </row>
    <row r="353" spans="1:72" hidden="1" outlineLevel="1" x14ac:dyDescent="0.2">
      <c r="A353" s="1"/>
      <c r="B353" s="2"/>
      <c r="C353" s="3"/>
      <c r="D353" s="105"/>
      <c r="E353" s="1"/>
      <c r="F353" s="1"/>
      <c r="G353" s="1"/>
      <c r="H353" s="1"/>
      <c r="I353" s="5"/>
      <c r="J353" s="6"/>
      <c r="K353" s="7"/>
      <c r="L353" s="7"/>
      <c r="M353" s="7"/>
      <c r="N353" s="51"/>
      <c r="O353" s="13"/>
      <c r="P353" s="13"/>
      <c r="Q353" s="2"/>
      <c r="R353" s="12"/>
      <c r="S353" s="12"/>
      <c r="T353" s="6"/>
      <c r="U353" s="6"/>
      <c r="V353" s="45"/>
      <c r="W353" s="45"/>
      <c r="X353" s="45"/>
      <c r="Y353" s="9"/>
      <c r="Z353" s="92"/>
      <c r="AA353" s="12"/>
      <c r="AB353" s="12"/>
      <c r="AC353" s="12"/>
      <c r="AD353" s="12"/>
      <c r="AE353" s="12"/>
      <c r="AF353" s="12"/>
      <c r="AG353" s="85"/>
      <c r="AH353" s="46"/>
      <c r="AI353" s="46"/>
      <c r="AJ353" s="46"/>
      <c r="AK353" s="46"/>
      <c r="AL353" s="46"/>
      <c r="AM353" s="13"/>
      <c r="AN353" s="13"/>
      <c r="AO353" s="13"/>
      <c r="AP353" s="13"/>
      <c r="AQ353" s="13"/>
      <c r="AR353" s="13"/>
      <c r="AS353" s="1"/>
      <c r="AT353" s="1"/>
      <c r="AU353" s="1"/>
      <c r="AV353" s="46"/>
      <c r="AW353" s="46"/>
      <c r="AX353" s="46"/>
      <c r="AY353" s="46"/>
      <c r="AZ353" s="13"/>
      <c r="BA353" s="13"/>
      <c r="BB353" s="13"/>
      <c r="BC353" s="13"/>
      <c r="BD353" s="13"/>
      <c r="BE353" s="13"/>
      <c r="BF353" s="1"/>
      <c r="BG353" s="1"/>
      <c r="BH353" s="1"/>
      <c r="BI353" s="1"/>
      <c r="BJ353" s="1"/>
      <c r="BK353" s="1"/>
      <c r="BL353" s="13"/>
      <c r="BM353" s="1"/>
      <c r="BN353" s="1"/>
      <c r="BO353" s="1"/>
      <c r="BP353" s="51"/>
      <c r="BQ353" s="1"/>
      <c r="BR353" s="1"/>
      <c r="BS353" s="1"/>
      <c r="BT353" s="1"/>
    </row>
    <row r="354" spans="1:72" hidden="1" outlineLevel="1" x14ac:dyDescent="0.2">
      <c r="A354" s="1"/>
      <c r="B354" s="2"/>
      <c r="C354" s="3"/>
      <c r="D354" s="105"/>
      <c r="E354" s="1"/>
      <c r="F354" s="1"/>
      <c r="G354" s="1"/>
      <c r="H354" s="1"/>
      <c r="I354" s="5"/>
      <c r="J354" s="6"/>
      <c r="K354" s="7"/>
      <c r="L354" s="7"/>
      <c r="M354" s="7"/>
      <c r="N354" s="51"/>
      <c r="O354" s="13"/>
      <c r="P354" s="13"/>
      <c r="Q354" s="2"/>
      <c r="R354" s="12"/>
      <c r="S354" s="12"/>
      <c r="T354" s="6"/>
      <c r="U354" s="6"/>
      <c r="V354" s="45"/>
      <c r="W354" s="45"/>
      <c r="X354" s="45"/>
      <c r="Y354" s="9"/>
      <c r="Z354" s="92"/>
      <c r="AA354" s="12"/>
      <c r="AB354" s="12"/>
      <c r="AC354" s="12"/>
      <c r="AD354" s="12"/>
      <c r="AE354" s="12"/>
      <c r="AF354" s="12"/>
      <c r="AG354" s="85"/>
      <c r="AH354" s="46"/>
      <c r="AI354" s="46"/>
      <c r="AJ354" s="46"/>
      <c r="AK354" s="46"/>
      <c r="AL354" s="46"/>
      <c r="AM354" s="13"/>
      <c r="AN354" s="13"/>
      <c r="AO354" s="13"/>
      <c r="AP354" s="13"/>
      <c r="AQ354" s="13"/>
      <c r="AR354" s="13"/>
      <c r="AS354" s="1"/>
      <c r="AT354" s="1"/>
      <c r="AU354" s="1"/>
      <c r="AV354" s="46"/>
      <c r="AW354" s="46"/>
      <c r="AX354" s="46"/>
      <c r="AY354" s="46"/>
      <c r="AZ354" s="13"/>
      <c r="BA354" s="13"/>
      <c r="BB354" s="13"/>
      <c r="BC354" s="13"/>
      <c r="BD354" s="13"/>
      <c r="BE354" s="13"/>
      <c r="BF354" s="1"/>
      <c r="BG354" s="1"/>
      <c r="BH354" s="1"/>
      <c r="BI354" s="1"/>
      <c r="BJ354" s="1"/>
      <c r="BK354" s="1"/>
      <c r="BL354" s="13"/>
      <c r="BM354" s="1"/>
      <c r="BN354" s="1"/>
      <c r="BO354" s="1"/>
      <c r="BP354" s="51"/>
      <c r="BQ354" s="1"/>
      <c r="BR354" s="1"/>
      <c r="BS354" s="1"/>
      <c r="BT354" s="1"/>
    </row>
    <row r="355" spans="1:72" hidden="1" outlineLevel="1" x14ac:dyDescent="0.2">
      <c r="A355" s="1"/>
      <c r="B355" s="2"/>
      <c r="C355" s="3"/>
      <c r="D355" s="105"/>
      <c r="E355" s="1"/>
      <c r="F355" s="1"/>
      <c r="G355" s="1"/>
      <c r="H355" s="1"/>
      <c r="I355" s="5"/>
      <c r="J355" s="6"/>
      <c r="K355" s="7"/>
      <c r="L355" s="7"/>
      <c r="M355" s="7"/>
      <c r="N355" s="51"/>
      <c r="O355" s="13"/>
      <c r="P355" s="13"/>
      <c r="Q355" s="2"/>
      <c r="R355" s="12"/>
      <c r="S355" s="12"/>
      <c r="T355" s="6"/>
      <c r="U355" s="6"/>
      <c r="V355" s="45"/>
      <c r="W355" s="45"/>
      <c r="X355" s="45"/>
      <c r="Y355" s="9"/>
      <c r="Z355" s="92"/>
      <c r="AA355" s="12"/>
      <c r="AB355" s="12"/>
      <c r="AC355" s="12"/>
      <c r="AD355" s="12"/>
      <c r="AE355" s="12"/>
      <c r="AF355" s="12"/>
      <c r="AG355" s="85"/>
      <c r="AH355" s="46"/>
      <c r="AI355" s="46"/>
      <c r="AJ355" s="46"/>
      <c r="AK355" s="46"/>
      <c r="AL355" s="46"/>
      <c r="AM355" s="13"/>
      <c r="AN355" s="13"/>
      <c r="AO355" s="13"/>
      <c r="AP355" s="13"/>
      <c r="AQ355" s="13"/>
      <c r="AR355" s="13"/>
      <c r="AS355" s="1"/>
      <c r="AT355" s="1"/>
      <c r="AU355" s="1"/>
      <c r="AV355" s="46"/>
      <c r="AW355" s="46"/>
      <c r="AX355" s="46"/>
      <c r="AY355" s="46"/>
      <c r="AZ355" s="13"/>
      <c r="BA355" s="13"/>
      <c r="BB355" s="13"/>
      <c r="BC355" s="13"/>
      <c r="BD355" s="13"/>
      <c r="BE355" s="13"/>
      <c r="BF355" s="1"/>
      <c r="BG355" s="1"/>
      <c r="BH355" s="1"/>
      <c r="BI355" s="1"/>
      <c r="BJ355" s="1"/>
      <c r="BK355" s="1"/>
      <c r="BL355" s="13"/>
      <c r="BM355" s="1"/>
      <c r="BN355" s="1"/>
      <c r="BO355" s="1"/>
      <c r="BP355" s="51"/>
      <c r="BQ355" s="1"/>
      <c r="BR355" s="1"/>
      <c r="BS355" s="1"/>
      <c r="BT355" s="1"/>
    </row>
    <row r="356" spans="1:72" hidden="1" outlineLevel="1" x14ac:dyDescent="0.2">
      <c r="A356" s="1"/>
      <c r="B356" s="2"/>
      <c r="C356" s="3"/>
      <c r="D356" s="105"/>
      <c r="E356" s="1"/>
      <c r="F356" s="1"/>
      <c r="G356" s="1"/>
      <c r="H356" s="1"/>
      <c r="I356" s="5"/>
      <c r="J356" s="6"/>
      <c r="K356" s="7"/>
      <c r="L356" s="7"/>
      <c r="M356" s="7"/>
      <c r="N356" s="51"/>
      <c r="O356" s="13"/>
      <c r="P356" s="13"/>
      <c r="Q356" s="2"/>
      <c r="R356" s="12"/>
      <c r="S356" s="12"/>
      <c r="T356" s="6"/>
      <c r="U356" s="6"/>
      <c r="V356" s="45"/>
      <c r="W356" s="45"/>
      <c r="X356" s="45"/>
      <c r="Y356" s="9"/>
      <c r="Z356" s="92"/>
      <c r="AA356" s="12"/>
      <c r="AB356" s="12"/>
      <c r="AC356" s="12"/>
      <c r="AD356" s="12"/>
      <c r="AE356" s="12"/>
      <c r="AF356" s="12"/>
      <c r="AG356" s="85"/>
      <c r="AH356" s="46"/>
      <c r="AI356" s="46"/>
      <c r="AJ356" s="46"/>
      <c r="AK356" s="46"/>
      <c r="AL356" s="46"/>
      <c r="AM356" s="13"/>
      <c r="AN356" s="13"/>
      <c r="AO356" s="13"/>
      <c r="AP356" s="13"/>
      <c r="AQ356" s="13"/>
      <c r="AR356" s="13"/>
      <c r="AS356" s="1"/>
      <c r="AT356" s="1"/>
      <c r="AU356" s="1"/>
      <c r="AV356" s="46"/>
      <c r="AW356" s="46"/>
      <c r="AX356" s="46"/>
      <c r="AY356" s="46"/>
      <c r="AZ356" s="13"/>
      <c r="BA356" s="13"/>
      <c r="BB356" s="13"/>
      <c r="BC356" s="13"/>
      <c r="BD356" s="13"/>
      <c r="BE356" s="13"/>
      <c r="BF356" s="1"/>
      <c r="BG356" s="1"/>
      <c r="BH356" s="1"/>
      <c r="BI356" s="1"/>
      <c r="BJ356" s="1"/>
      <c r="BK356" s="1"/>
      <c r="BL356" s="13"/>
      <c r="BM356" s="1"/>
      <c r="BN356" s="1"/>
      <c r="BO356" s="1"/>
      <c r="BP356" s="51"/>
      <c r="BQ356" s="1"/>
      <c r="BR356" s="1"/>
      <c r="BS356" s="1"/>
      <c r="BT356" s="1"/>
    </row>
    <row r="357" spans="1:72" hidden="1" outlineLevel="1" x14ac:dyDescent="0.2">
      <c r="A357" s="1"/>
      <c r="B357" s="2"/>
      <c r="C357" s="3"/>
      <c r="D357" s="105"/>
      <c r="E357" s="1"/>
      <c r="F357" s="1"/>
      <c r="G357" s="1"/>
      <c r="H357" s="1"/>
      <c r="I357" s="5"/>
      <c r="J357" s="6"/>
      <c r="K357" s="7"/>
      <c r="L357" s="7"/>
      <c r="M357" s="7"/>
      <c r="N357" s="51"/>
      <c r="O357" s="13"/>
      <c r="P357" s="13"/>
      <c r="Q357" s="2"/>
      <c r="R357" s="12"/>
      <c r="S357" s="12"/>
      <c r="T357" s="6"/>
      <c r="U357" s="6"/>
      <c r="V357" s="45"/>
      <c r="W357" s="45"/>
      <c r="X357" s="45"/>
      <c r="Y357" s="9"/>
      <c r="Z357" s="92"/>
      <c r="AA357" s="12"/>
      <c r="AB357" s="12"/>
      <c r="AC357" s="12"/>
      <c r="AD357" s="12"/>
      <c r="AE357" s="12"/>
      <c r="AF357" s="12"/>
      <c r="AG357" s="85"/>
      <c r="AH357" s="46"/>
      <c r="AI357" s="46"/>
      <c r="AJ357" s="46"/>
      <c r="AK357" s="46"/>
      <c r="AL357" s="46"/>
      <c r="AM357" s="13"/>
      <c r="AN357" s="13"/>
      <c r="AO357" s="13"/>
      <c r="AP357" s="13"/>
      <c r="AQ357" s="13"/>
      <c r="AR357" s="13"/>
      <c r="AS357" s="1"/>
      <c r="AT357" s="1"/>
      <c r="AU357" s="1"/>
      <c r="AV357" s="46"/>
      <c r="AW357" s="46"/>
      <c r="AX357" s="46"/>
      <c r="AY357" s="46"/>
      <c r="AZ357" s="13"/>
      <c r="BA357" s="13"/>
      <c r="BB357" s="13"/>
      <c r="BC357" s="13"/>
      <c r="BD357" s="13"/>
      <c r="BE357" s="13"/>
      <c r="BF357" s="1"/>
      <c r="BG357" s="1"/>
      <c r="BH357" s="1"/>
      <c r="BI357" s="1"/>
      <c r="BJ357" s="1"/>
      <c r="BK357" s="1"/>
      <c r="BL357" s="13"/>
      <c r="BM357" s="1"/>
      <c r="BN357" s="1"/>
      <c r="BO357" s="1"/>
      <c r="BP357" s="51"/>
      <c r="BQ357" s="1"/>
      <c r="BR357" s="1"/>
      <c r="BS357" s="1"/>
      <c r="BT357" s="1"/>
    </row>
    <row r="358" spans="1:72" hidden="1" outlineLevel="1" x14ac:dyDescent="0.2">
      <c r="A358" s="1"/>
      <c r="B358" s="2"/>
      <c r="C358" s="3"/>
      <c r="D358" s="105"/>
      <c r="E358" s="1"/>
      <c r="F358" s="1"/>
      <c r="G358" s="1"/>
      <c r="H358" s="1"/>
      <c r="I358" s="5"/>
      <c r="J358" s="6"/>
      <c r="K358" s="7"/>
      <c r="L358" s="7"/>
      <c r="M358" s="7"/>
      <c r="N358" s="51"/>
      <c r="O358" s="13"/>
      <c r="P358" s="13"/>
      <c r="Q358" s="2"/>
      <c r="R358" s="12"/>
      <c r="S358" s="12"/>
      <c r="T358" s="6"/>
      <c r="U358" s="6"/>
      <c r="V358" s="45"/>
      <c r="W358" s="45"/>
      <c r="X358" s="45"/>
      <c r="Y358" s="9"/>
      <c r="Z358" s="92"/>
      <c r="AA358" s="12"/>
      <c r="AB358" s="12"/>
      <c r="AC358" s="12"/>
      <c r="AD358" s="12"/>
      <c r="AE358" s="12"/>
      <c r="AF358" s="12"/>
      <c r="AG358" s="85"/>
      <c r="AH358" s="46"/>
      <c r="AI358" s="46"/>
      <c r="AJ358" s="46"/>
      <c r="AK358" s="46"/>
      <c r="AL358" s="46"/>
      <c r="AM358" s="13"/>
      <c r="AN358" s="13"/>
      <c r="AO358" s="13"/>
      <c r="AP358" s="13"/>
      <c r="AQ358" s="13"/>
      <c r="AR358" s="13"/>
      <c r="AS358" s="1"/>
      <c r="AT358" s="1"/>
      <c r="AU358" s="1"/>
      <c r="AV358" s="46"/>
      <c r="AW358" s="46"/>
      <c r="AX358" s="46"/>
      <c r="AY358" s="46"/>
      <c r="AZ358" s="13"/>
      <c r="BA358" s="13"/>
      <c r="BB358" s="13"/>
      <c r="BC358" s="13"/>
      <c r="BD358" s="13"/>
      <c r="BE358" s="13"/>
      <c r="BF358" s="1"/>
      <c r="BG358" s="1"/>
      <c r="BH358" s="1"/>
      <c r="BI358" s="1"/>
      <c r="BJ358" s="1"/>
      <c r="BK358" s="1"/>
      <c r="BL358" s="13"/>
      <c r="BM358" s="1"/>
      <c r="BN358" s="1"/>
      <c r="BO358" s="1"/>
      <c r="BP358" s="51"/>
      <c r="BQ358" s="1"/>
      <c r="BR358" s="1"/>
      <c r="BS358" s="1"/>
      <c r="BT358" s="1"/>
    </row>
    <row r="359" spans="1:72" hidden="1" outlineLevel="1" x14ac:dyDescent="0.2">
      <c r="A359" s="1"/>
      <c r="B359" s="2"/>
      <c r="C359" s="3"/>
      <c r="D359" s="105"/>
      <c r="E359" s="1"/>
      <c r="F359" s="1"/>
      <c r="G359" s="1"/>
      <c r="H359" s="1"/>
      <c r="I359" s="5"/>
      <c r="J359" s="6"/>
      <c r="K359" s="7"/>
      <c r="L359" s="7"/>
      <c r="M359" s="7"/>
      <c r="N359" s="51"/>
      <c r="O359" s="13"/>
      <c r="P359" s="13"/>
      <c r="Q359" s="2"/>
      <c r="R359" s="12"/>
      <c r="S359" s="12"/>
      <c r="T359" s="6"/>
      <c r="U359" s="6"/>
      <c r="V359" s="45"/>
      <c r="W359" s="45"/>
      <c r="X359" s="45"/>
      <c r="Y359" s="9"/>
      <c r="Z359" s="92"/>
      <c r="AA359" s="12"/>
      <c r="AB359" s="12"/>
      <c r="AC359" s="12"/>
      <c r="AD359" s="12"/>
      <c r="AE359" s="12"/>
      <c r="AF359" s="12"/>
      <c r="AG359" s="85"/>
      <c r="AH359" s="46"/>
      <c r="AI359" s="46"/>
      <c r="AJ359" s="46"/>
      <c r="AK359" s="46"/>
      <c r="AL359" s="46"/>
      <c r="AM359" s="13"/>
      <c r="AN359" s="13"/>
      <c r="AO359" s="13"/>
      <c r="AP359" s="13"/>
      <c r="AQ359" s="13"/>
      <c r="AR359" s="13"/>
      <c r="AS359" s="1"/>
      <c r="AT359" s="1"/>
      <c r="AU359" s="1"/>
      <c r="AV359" s="46"/>
      <c r="AW359" s="46"/>
      <c r="AX359" s="46"/>
      <c r="AY359" s="46"/>
      <c r="AZ359" s="13"/>
      <c r="BA359" s="13"/>
      <c r="BB359" s="13"/>
      <c r="BC359" s="13"/>
      <c r="BD359" s="13"/>
      <c r="BE359" s="13"/>
      <c r="BF359" s="1"/>
      <c r="BG359" s="1"/>
      <c r="BH359" s="1"/>
      <c r="BI359" s="1"/>
      <c r="BJ359" s="1"/>
      <c r="BK359" s="1"/>
      <c r="BL359" s="13"/>
      <c r="BM359" s="1"/>
      <c r="BN359" s="1"/>
      <c r="BO359" s="1"/>
      <c r="BP359" s="51"/>
      <c r="BQ359" s="1"/>
      <c r="BR359" s="1"/>
      <c r="BS359" s="1"/>
      <c r="BT359" s="1"/>
    </row>
    <row r="360" spans="1:72" hidden="1" outlineLevel="1" x14ac:dyDescent="0.2">
      <c r="A360" s="1"/>
      <c r="B360" s="2"/>
      <c r="C360" s="3"/>
      <c r="D360" s="105"/>
      <c r="E360" s="1"/>
      <c r="F360" s="1"/>
      <c r="G360" s="1"/>
      <c r="H360" s="1"/>
      <c r="I360" s="5"/>
      <c r="J360" s="6"/>
      <c r="K360" s="7"/>
      <c r="L360" s="7"/>
      <c r="M360" s="7"/>
      <c r="N360" s="51"/>
      <c r="O360" s="13"/>
      <c r="P360" s="13"/>
      <c r="Q360" s="2"/>
      <c r="R360" s="12"/>
      <c r="S360" s="12"/>
      <c r="T360" s="6"/>
      <c r="U360" s="6"/>
      <c r="V360" s="45"/>
      <c r="W360" s="45"/>
      <c r="X360" s="45"/>
      <c r="Y360" s="9"/>
      <c r="Z360" s="92"/>
      <c r="AA360" s="12"/>
      <c r="AB360" s="12"/>
      <c r="AC360" s="12"/>
      <c r="AD360" s="12"/>
      <c r="AE360" s="12"/>
      <c r="AF360" s="12"/>
      <c r="AG360" s="85"/>
      <c r="AH360" s="46"/>
      <c r="AI360" s="46"/>
      <c r="AJ360" s="46"/>
      <c r="AK360" s="46"/>
      <c r="AL360" s="46"/>
      <c r="AM360" s="13"/>
      <c r="AN360" s="13"/>
      <c r="AO360" s="13"/>
      <c r="AP360" s="13"/>
      <c r="AQ360" s="13"/>
      <c r="AR360" s="13"/>
      <c r="AS360" s="1"/>
      <c r="AT360" s="1"/>
      <c r="AU360" s="1"/>
      <c r="AV360" s="46"/>
      <c r="AW360" s="46"/>
      <c r="AX360" s="46"/>
      <c r="AY360" s="46"/>
      <c r="AZ360" s="13"/>
      <c r="BA360" s="13"/>
      <c r="BB360" s="13"/>
      <c r="BC360" s="13"/>
      <c r="BD360" s="13"/>
      <c r="BE360" s="13"/>
      <c r="BF360" s="1"/>
      <c r="BG360" s="1"/>
      <c r="BH360" s="1"/>
      <c r="BI360" s="1"/>
      <c r="BJ360" s="1"/>
      <c r="BK360" s="1"/>
      <c r="BL360" s="13"/>
      <c r="BM360" s="1"/>
      <c r="BN360" s="1"/>
      <c r="BO360" s="1"/>
      <c r="BP360" s="51"/>
      <c r="BQ360" s="1"/>
      <c r="BR360" s="1"/>
      <c r="BS360" s="1"/>
      <c r="BT360" s="1"/>
    </row>
    <row r="361" spans="1:72" hidden="1" outlineLevel="1" x14ac:dyDescent="0.2">
      <c r="A361" s="1"/>
      <c r="B361" s="2"/>
      <c r="C361" s="3"/>
      <c r="D361" s="105"/>
      <c r="E361" s="1"/>
      <c r="F361" s="1"/>
      <c r="G361" s="1"/>
      <c r="H361" s="1"/>
      <c r="I361" s="5"/>
      <c r="J361" s="6"/>
      <c r="K361" s="7"/>
      <c r="L361" s="7"/>
      <c r="M361" s="7"/>
      <c r="N361" s="51"/>
      <c r="O361" s="13"/>
      <c r="P361" s="13"/>
      <c r="Q361" s="2"/>
      <c r="R361" s="12"/>
      <c r="S361" s="12"/>
      <c r="T361" s="6"/>
      <c r="U361" s="6"/>
      <c r="V361" s="45"/>
      <c r="W361" s="45"/>
      <c r="X361" s="45"/>
      <c r="Y361" s="9"/>
      <c r="Z361" s="92"/>
      <c r="AA361" s="12"/>
      <c r="AB361" s="12"/>
      <c r="AC361" s="12"/>
      <c r="AD361" s="12"/>
      <c r="AE361" s="12"/>
      <c r="AF361" s="12"/>
      <c r="AG361" s="85"/>
      <c r="AH361" s="46"/>
      <c r="AI361" s="46"/>
      <c r="AJ361" s="46"/>
      <c r="AK361" s="46"/>
      <c r="AL361" s="46"/>
      <c r="AM361" s="13"/>
      <c r="AN361" s="13"/>
      <c r="AO361" s="13"/>
      <c r="AP361" s="13"/>
      <c r="AQ361" s="13"/>
      <c r="AR361" s="13"/>
      <c r="AS361" s="1"/>
      <c r="AT361" s="1"/>
      <c r="AU361" s="1"/>
      <c r="AV361" s="46"/>
      <c r="AW361" s="46"/>
      <c r="AX361" s="46"/>
      <c r="AY361" s="46"/>
      <c r="AZ361" s="13"/>
      <c r="BA361" s="13"/>
      <c r="BB361" s="13"/>
      <c r="BC361" s="13"/>
      <c r="BD361" s="13"/>
      <c r="BE361" s="13"/>
      <c r="BF361" s="1"/>
      <c r="BG361" s="1"/>
      <c r="BH361" s="1"/>
      <c r="BI361" s="1"/>
      <c r="BJ361" s="1"/>
      <c r="BK361" s="1"/>
      <c r="BL361" s="13"/>
      <c r="BM361" s="1"/>
      <c r="BN361" s="1"/>
      <c r="BO361" s="1"/>
      <c r="BP361" s="51"/>
      <c r="BQ361" s="1"/>
      <c r="BR361" s="1"/>
      <c r="BS361" s="1"/>
      <c r="BT361" s="1"/>
    </row>
    <row r="362" spans="1:72" hidden="1" outlineLevel="1" x14ac:dyDescent="0.2">
      <c r="A362" s="1"/>
      <c r="B362" s="2"/>
      <c r="C362" s="3"/>
      <c r="D362" s="105"/>
      <c r="E362" s="1"/>
      <c r="F362" s="1"/>
      <c r="G362" s="1"/>
      <c r="H362" s="1"/>
      <c r="I362" s="5"/>
      <c r="J362" s="6"/>
      <c r="K362" s="7"/>
      <c r="L362" s="7"/>
      <c r="M362" s="7"/>
      <c r="N362" s="51"/>
      <c r="O362" s="13"/>
      <c r="P362" s="13"/>
      <c r="Q362" s="2"/>
      <c r="R362" s="12"/>
      <c r="S362" s="12"/>
      <c r="T362" s="6"/>
      <c r="U362" s="6"/>
      <c r="V362" s="45"/>
      <c r="W362" s="45"/>
      <c r="X362" s="45"/>
      <c r="Y362" s="9"/>
      <c r="Z362" s="92"/>
      <c r="AA362" s="12"/>
      <c r="AB362" s="12"/>
      <c r="AC362" s="12"/>
      <c r="AD362" s="12"/>
      <c r="AE362" s="12"/>
      <c r="AF362" s="12"/>
      <c r="AG362" s="85"/>
      <c r="AH362" s="46"/>
      <c r="AI362" s="46"/>
      <c r="AJ362" s="46"/>
      <c r="AK362" s="46"/>
      <c r="AL362" s="46"/>
      <c r="AM362" s="13"/>
      <c r="AN362" s="13"/>
      <c r="AO362" s="13"/>
      <c r="AP362" s="13"/>
      <c r="AQ362" s="13"/>
      <c r="AR362" s="13"/>
      <c r="AS362" s="1"/>
      <c r="AT362" s="1"/>
      <c r="AU362" s="1"/>
      <c r="AV362" s="46"/>
      <c r="AW362" s="46"/>
      <c r="AX362" s="46"/>
      <c r="AY362" s="46"/>
      <c r="AZ362" s="13"/>
      <c r="BA362" s="13"/>
      <c r="BB362" s="13"/>
      <c r="BC362" s="13"/>
      <c r="BD362" s="13"/>
      <c r="BE362" s="13"/>
      <c r="BF362" s="1"/>
      <c r="BG362" s="1"/>
      <c r="BH362" s="1"/>
      <c r="BI362" s="1"/>
      <c r="BJ362" s="1"/>
      <c r="BK362" s="1"/>
      <c r="BL362" s="13"/>
      <c r="BM362" s="1"/>
      <c r="BN362" s="1"/>
      <c r="BO362" s="1"/>
      <c r="BP362" s="51"/>
      <c r="BQ362" s="1"/>
      <c r="BR362" s="1"/>
      <c r="BS362" s="1"/>
      <c r="BT362" s="1"/>
    </row>
    <row r="363" spans="1:72" hidden="1" outlineLevel="1" x14ac:dyDescent="0.2">
      <c r="A363" s="1"/>
      <c r="B363" s="2"/>
      <c r="C363" s="3"/>
      <c r="D363" s="105"/>
      <c r="E363" s="1"/>
      <c r="F363" s="1"/>
      <c r="G363" s="1"/>
      <c r="H363" s="1"/>
      <c r="I363" s="5"/>
      <c r="J363" s="6"/>
      <c r="K363" s="7"/>
      <c r="L363" s="7"/>
      <c r="M363" s="7"/>
      <c r="N363" s="51"/>
      <c r="O363" s="13"/>
      <c r="P363" s="13"/>
      <c r="Q363" s="2"/>
      <c r="R363" s="12"/>
      <c r="S363" s="12"/>
      <c r="T363" s="6"/>
      <c r="U363" s="6"/>
      <c r="V363" s="45"/>
      <c r="W363" s="45"/>
      <c r="X363" s="45"/>
      <c r="Y363" s="9"/>
      <c r="Z363" s="92"/>
      <c r="AA363" s="12"/>
      <c r="AB363" s="12"/>
      <c r="AC363" s="12"/>
      <c r="AD363" s="12"/>
      <c r="AE363" s="12"/>
      <c r="AF363" s="12"/>
      <c r="AG363" s="85"/>
      <c r="AH363" s="46"/>
      <c r="AI363" s="46"/>
      <c r="AJ363" s="46"/>
      <c r="AK363" s="46"/>
      <c r="AL363" s="46"/>
      <c r="AM363" s="13"/>
      <c r="AN363" s="13"/>
      <c r="AO363" s="13"/>
      <c r="AP363" s="13"/>
      <c r="AQ363" s="13"/>
      <c r="AR363" s="13"/>
      <c r="AS363" s="1"/>
      <c r="AT363" s="1"/>
      <c r="AU363" s="1"/>
      <c r="AV363" s="46"/>
      <c r="AW363" s="46"/>
      <c r="AX363" s="46"/>
      <c r="AY363" s="46"/>
      <c r="AZ363" s="13"/>
      <c r="BA363" s="13"/>
      <c r="BB363" s="13"/>
      <c r="BC363" s="13"/>
      <c r="BD363" s="13"/>
      <c r="BE363" s="13"/>
      <c r="BF363" s="1"/>
      <c r="BG363" s="1"/>
      <c r="BH363" s="1"/>
      <c r="BI363" s="1"/>
      <c r="BJ363" s="1"/>
      <c r="BK363" s="1"/>
      <c r="BL363" s="13"/>
      <c r="BM363" s="1"/>
      <c r="BN363" s="1"/>
      <c r="BO363" s="1"/>
      <c r="BP363" s="51"/>
      <c r="BQ363" s="1"/>
      <c r="BR363" s="1"/>
      <c r="BS363" s="1"/>
      <c r="BT363" s="1"/>
    </row>
    <row r="364" spans="1:72" hidden="1" outlineLevel="1" x14ac:dyDescent="0.2">
      <c r="A364" s="1"/>
      <c r="B364" s="2"/>
      <c r="C364" s="3"/>
      <c r="D364" s="105"/>
      <c r="E364" s="1"/>
      <c r="F364" s="1"/>
      <c r="G364" s="1"/>
      <c r="H364" s="1"/>
      <c r="I364" s="5"/>
      <c r="J364" s="6"/>
      <c r="K364" s="7"/>
      <c r="L364" s="7"/>
      <c r="M364" s="7"/>
      <c r="N364" s="51"/>
      <c r="O364" s="13"/>
      <c r="P364" s="13"/>
      <c r="Q364" s="2"/>
      <c r="R364" s="12"/>
      <c r="S364" s="12"/>
      <c r="T364" s="6"/>
      <c r="U364" s="6"/>
      <c r="V364" s="45"/>
      <c r="W364" s="45"/>
      <c r="X364" s="45"/>
      <c r="Y364" s="9"/>
      <c r="Z364" s="92"/>
      <c r="AA364" s="12"/>
      <c r="AB364" s="12"/>
      <c r="AC364" s="12"/>
      <c r="AD364" s="12"/>
      <c r="AE364" s="12"/>
      <c r="AF364" s="12"/>
      <c r="AG364" s="85"/>
      <c r="AH364" s="46"/>
      <c r="AI364" s="46"/>
      <c r="AJ364" s="46"/>
      <c r="AK364" s="46"/>
      <c r="AL364" s="46"/>
      <c r="AM364" s="13"/>
      <c r="AN364" s="13"/>
      <c r="AO364" s="13"/>
      <c r="AP364" s="13"/>
      <c r="AQ364" s="13"/>
      <c r="AR364" s="13"/>
      <c r="AS364" s="1"/>
      <c r="AT364" s="1"/>
      <c r="AU364" s="1"/>
      <c r="AV364" s="46"/>
      <c r="AW364" s="46"/>
      <c r="AX364" s="46"/>
      <c r="AY364" s="46"/>
      <c r="AZ364" s="13"/>
      <c r="BA364" s="13"/>
      <c r="BB364" s="13"/>
      <c r="BC364" s="13"/>
      <c r="BD364" s="13"/>
      <c r="BE364" s="13"/>
      <c r="BF364" s="1"/>
      <c r="BG364" s="1"/>
      <c r="BH364" s="1"/>
      <c r="BI364" s="1"/>
      <c r="BJ364" s="1"/>
      <c r="BK364" s="1"/>
      <c r="BL364" s="13"/>
      <c r="BM364" s="1"/>
      <c r="BN364" s="1"/>
      <c r="BO364" s="1"/>
      <c r="BP364" s="51"/>
      <c r="BQ364" s="1"/>
      <c r="BR364" s="1"/>
      <c r="BS364" s="1"/>
      <c r="BT364" s="1"/>
    </row>
    <row r="365" spans="1:72" hidden="1" outlineLevel="1" x14ac:dyDescent="0.2">
      <c r="A365" s="1"/>
      <c r="B365" s="2"/>
      <c r="C365" s="3"/>
      <c r="D365" s="105"/>
      <c r="E365" s="1"/>
      <c r="F365" s="1"/>
      <c r="G365" s="1"/>
      <c r="H365" s="1"/>
      <c r="I365" s="5"/>
      <c r="J365" s="6"/>
      <c r="K365" s="7"/>
      <c r="L365" s="7"/>
      <c r="M365" s="7"/>
      <c r="N365" s="51"/>
      <c r="O365" s="13"/>
      <c r="P365" s="13"/>
      <c r="Q365" s="2"/>
      <c r="R365" s="12"/>
      <c r="S365" s="12"/>
      <c r="T365" s="6"/>
      <c r="U365" s="6"/>
      <c r="V365" s="45"/>
      <c r="W365" s="45"/>
      <c r="X365" s="45"/>
      <c r="Y365" s="9"/>
      <c r="Z365" s="92"/>
      <c r="AA365" s="12"/>
      <c r="AB365" s="12"/>
      <c r="AC365" s="12"/>
      <c r="AD365" s="12"/>
      <c r="AE365" s="12"/>
      <c r="AF365" s="12"/>
      <c r="AG365" s="85"/>
      <c r="AH365" s="46"/>
      <c r="AI365" s="46"/>
      <c r="AJ365" s="46"/>
      <c r="AK365" s="46"/>
      <c r="AL365" s="46"/>
      <c r="AM365" s="13"/>
      <c r="AN365" s="13"/>
      <c r="AO365" s="13"/>
      <c r="AP365" s="13"/>
      <c r="AQ365" s="13"/>
      <c r="AR365" s="13"/>
      <c r="AS365" s="1"/>
      <c r="AT365" s="1"/>
      <c r="AU365" s="1"/>
      <c r="AV365" s="46"/>
      <c r="AW365" s="46"/>
      <c r="AX365" s="46"/>
      <c r="AY365" s="46"/>
      <c r="AZ365" s="13"/>
      <c r="BA365" s="13"/>
      <c r="BB365" s="13"/>
      <c r="BC365" s="13"/>
      <c r="BD365" s="13"/>
      <c r="BE365" s="13"/>
      <c r="BF365" s="1"/>
      <c r="BG365" s="1"/>
      <c r="BH365" s="1"/>
      <c r="BI365" s="1"/>
      <c r="BJ365" s="1"/>
      <c r="BK365" s="1"/>
      <c r="BL365" s="13"/>
      <c r="BM365" s="1"/>
      <c r="BN365" s="1"/>
      <c r="BO365" s="1"/>
      <c r="BP365" s="51"/>
      <c r="BQ365" s="1"/>
      <c r="BR365" s="1"/>
      <c r="BS365" s="1"/>
      <c r="BT365" s="1"/>
    </row>
    <row r="366" spans="1:72" hidden="1" outlineLevel="1" x14ac:dyDescent="0.2">
      <c r="A366" s="1"/>
      <c r="B366" s="2"/>
      <c r="C366" s="3"/>
      <c r="D366" s="105"/>
      <c r="E366" s="1"/>
      <c r="F366" s="1"/>
      <c r="G366" s="1"/>
      <c r="H366" s="1"/>
      <c r="I366" s="5"/>
      <c r="J366" s="6"/>
      <c r="K366" s="7"/>
      <c r="L366" s="7"/>
      <c r="M366" s="7"/>
      <c r="N366" s="51"/>
      <c r="O366" s="13"/>
      <c r="P366" s="13"/>
      <c r="Q366" s="2"/>
      <c r="R366" s="12"/>
      <c r="S366" s="12"/>
      <c r="T366" s="6"/>
      <c r="U366" s="6"/>
      <c r="V366" s="45"/>
      <c r="W366" s="45"/>
      <c r="X366" s="45"/>
      <c r="Y366" s="9"/>
      <c r="Z366" s="92"/>
      <c r="AA366" s="12"/>
      <c r="AB366" s="12"/>
      <c r="AC366" s="12"/>
      <c r="AD366" s="12"/>
      <c r="AE366" s="12"/>
      <c r="AF366" s="12"/>
      <c r="AG366" s="85"/>
      <c r="AH366" s="46"/>
      <c r="AI366" s="46"/>
      <c r="AJ366" s="46"/>
      <c r="AK366" s="46"/>
      <c r="AL366" s="46"/>
      <c r="AM366" s="13"/>
      <c r="AN366" s="13"/>
      <c r="AO366" s="13"/>
      <c r="AP366" s="13"/>
      <c r="AQ366" s="13"/>
      <c r="AR366" s="13"/>
      <c r="AS366" s="1"/>
      <c r="AT366" s="1"/>
      <c r="AU366" s="1"/>
      <c r="AV366" s="46"/>
      <c r="AW366" s="46"/>
      <c r="AX366" s="46"/>
      <c r="AY366" s="46"/>
      <c r="AZ366" s="13"/>
      <c r="BA366" s="13"/>
      <c r="BB366" s="13"/>
      <c r="BC366" s="13"/>
      <c r="BD366" s="13"/>
      <c r="BE366" s="13"/>
      <c r="BF366" s="1"/>
      <c r="BG366" s="1"/>
      <c r="BH366" s="1"/>
      <c r="BI366" s="1"/>
      <c r="BJ366" s="1"/>
      <c r="BK366" s="1"/>
      <c r="BL366" s="13"/>
      <c r="BM366" s="1"/>
      <c r="BN366" s="1"/>
      <c r="BO366" s="1"/>
      <c r="BP366" s="51"/>
      <c r="BQ366" s="1"/>
      <c r="BR366" s="1"/>
      <c r="BS366" s="1"/>
      <c r="BT366" s="1"/>
    </row>
    <row r="367" spans="1:72" hidden="1" outlineLevel="1" x14ac:dyDescent="0.2">
      <c r="A367" s="1"/>
      <c r="B367" s="2"/>
      <c r="C367" s="3"/>
      <c r="D367" s="105"/>
      <c r="E367" s="1"/>
      <c r="F367" s="1"/>
      <c r="G367" s="1"/>
      <c r="H367" s="1"/>
      <c r="I367" s="5"/>
      <c r="J367" s="6"/>
      <c r="K367" s="7"/>
      <c r="L367" s="7"/>
      <c r="M367" s="7"/>
      <c r="N367" s="51"/>
      <c r="O367" s="13"/>
      <c r="P367" s="13"/>
      <c r="Q367" s="2"/>
      <c r="R367" s="12"/>
      <c r="S367" s="12"/>
      <c r="T367" s="6"/>
      <c r="U367" s="6"/>
      <c r="V367" s="45"/>
      <c r="W367" s="45"/>
      <c r="X367" s="45"/>
      <c r="Y367" s="9"/>
      <c r="Z367" s="92"/>
      <c r="AA367" s="12"/>
      <c r="AB367" s="12"/>
      <c r="AC367" s="12"/>
      <c r="AD367" s="12"/>
      <c r="AE367" s="12"/>
      <c r="AF367" s="12"/>
      <c r="AG367" s="85"/>
      <c r="AH367" s="46"/>
      <c r="AI367" s="46"/>
      <c r="AJ367" s="46"/>
      <c r="AK367" s="46"/>
      <c r="AL367" s="46"/>
      <c r="AM367" s="13"/>
      <c r="AN367" s="13"/>
      <c r="AO367" s="13"/>
      <c r="AP367" s="13"/>
      <c r="AQ367" s="13"/>
      <c r="AR367" s="13"/>
      <c r="AS367" s="1"/>
      <c r="AT367" s="1"/>
      <c r="AU367" s="1"/>
      <c r="AV367" s="46"/>
      <c r="AW367" s="46"/>
      <c r="AX367" s="46"/>
      <c r="AY367" s="46"/>
      <c r="AZ367" s="13"/>
      <c r="BA367" s="13"/>
      <c r="BB367" s="13"/>
      <c r="BC367" s="13"/>
      <c r="BD367" s="13"/>
      <c r="BE367" s="13"/>
      <c r="BF367" s="1"/>
      <c r="BG367" s="1"/>
      <c r="BH367" s="1"/>
      <c r="BI367" s="1"/>
      <c r="BJ367" s="1"/>
      <c r="BK367" s="1"/>
      <c r="BL367" s="13"/>
      <c r="BM367" s="1"/>
      <c r="BN367" s="1"/>
      <c r="BO367" s="1"/>
      <c r="BP367" s="51"/>
      <c r="BQ367" s="1"/>
      <c r="BR367" s="1"/>
      <c r="BS367" s="1"/>
      <c r="BT367" s="1"/>
    </row>
    <row r="368" spans="1:72" hidden="1" outlineLevel="1" x14ac:dyDescent="0.2">
      <c r="A368" s="1"/>
      <c r="B368" s="2"/>
      <c r="C368" s="3"/>
      <c r="D368" s="105"/>
      <c r="E368" s="1"/>
      <c r="F368" s="1"/>
      <c r="G368" s="1"/>
      <c r="H368" s="1"/>
      <c r="I368" s="5"/>
      <c r="J368" s="6"/>
      <c r="K368" s="7"/>
      <c r="L368" s="7"/>
      <c r="M368" s="7"/>
      <c r="N368" s="51"/>
      <c r="O368" s="13"/>
      <c r="P368" s="13"/>
      <c r="Q368" s="2"/>
      <c r="R368" s="12"/>
      <c r="S368" s="12"/>
      <c r="T368" s="6"/>
      <c r="U368" s="6"/>
      <c r="V368" s="45"/>
      <c r="W368" s="45"/>
      <c r="X368" s="45"/>
      <c r="Y368" s="9"/>
      <c r="Z368" s="92"/>
      <c r="AA368" s="12"/>
      <c r="AB368" s="12"/>
      <c r="AC368" s="12"/>
      <c r="AD368" s="12"/>
      <c r="AE368" s="12"/>
      <c r="AF368" s="12"/>
      <c r="AG368" s="85"/>
      <c r="AH368" s="46"/>
      <c r="AI368" s="46"/>
      <c r="AJ368" s="46"/>
      <c r="AK368" s="46"/>
      <c r="AL368" s="46"/>
      <c r="AM368" s="13"/>
      <c r="AN368" s="13"/>
      <c r="AO368" s="13"/>
      <c r="AP368" s="13"/>
      <c r="AQ368" s="13"/>
      <c r="AR368" s="13"/>
      <c r="AS368" s="1"/>
      <c r="AT368" s="1"/>
      <c r="AU368" s="1"/>
      <c r="AV368" s="46"/>
      <c r="AW368" s="46"/>
      <c r="AX368" s="46"/>
      <c r="AY368" s="46"/>
      <c r="AZ368" s="13"/>
      <c r="BA368" s="13"/>
      <c r="BB368" s="13"/>
      <c r="BC368" s="13"/>
      <c r="BD368" s="13"/>
      <c r="BE368" s="13"/>
      <c r="BF368" s="1"/>
      <c r="BG368" s="1"/>
      <c r="BH368" s="1"/>
      <c r="BI368" s="1"/>
      <c r="BJ368" s="1"/>
      <c r="BK368" s="1"/>
      <c r="BL368" s="13"/>
      <c r="BM368" s="1"/>
      <c r="BN368" s="1"/>
      <c r="BO368" s="1"/>
      <c r="BP368" s="51"/>
      <c r="BQ368" s="1"/>
      <c r="BR368" s="1"/>
      <c r="BS368" s="1"/>
      <c r="BT368" s="1"/>
    </row>
    <row r="369" spans="1:72" hidden="1" outlineLevel="1" x14ac:dyDescent="0.2">
      <c r="A369" s="1"/>
      <c r="B369" s="2"/>
      <c r="C369" s="3"/>
      <c r="D369" s="105"/>
      <c r="E369" s="1"/>
      <c r="F369" s="1"/>
      <c r="G369" s="1"/>
      <c r="H369" s="1"/>
      <c r="I369" s="5"/>
      <c r="J369" s="6"/>
      <c r="K369" s="7"/>
      <c r="L369" s="7"/>
      <c r="M369" s="7"/>
      <c r="N369" s="51"/>
      <c r="O369" s="13"/>
      <c r="P369" s="13"/>
      <c r="Q369" s="2"/>
      <c r="R369" s="12"/>
      <c r="S369" s="12"/>
      <c r="T369" s="6"/>
      <c r="U369" s="6"/>
      <c r="V369" s="45"/>
      <c r="W369" s="45"/>
      <c r="X369" s="45"/>
      <c r="Y369" s="9"/>
      <c r="Z369" s="92"/>
      <c r="AA369" s="12"/>
      <c r="AB369" s="12"/>
      <c r="AC369" s="12"/>
      <c r="AD369" s="12"/>
      <c r="AE369" s="12"/>
      <c r="AF369" s="12"/>
      <c r="AG369" s="85"/>
      <c r="AH369" s="46"/>
      <c r="AI369" s="46"/>
      <c r="AJ369" s="46"/>
      <c r="AK369" s="46"/>
      <c r="AL369" s="46"/>
      <c r="AM369" s="13"/>
      <c r="AN369" s="13"/>
      <c r="AO369" s="13"/>
      <c r="AP369" s="13"/>
      <c r="AQ369" s="13"/>
      <c r="AR369" s="13"/>
      <c r="AS369" s="1"/>
      <c r="AT369" s="1"/>
      <c r="AU369" s="1"/>
      <c r="AV369" s="46"/>
      <c r="AW369" s="46"/>
      <c r="AX369" s="46"/>
      <c r="AY369" s="46"/>
      <c r="AZ369" s="13"/>
      <c r="BA369" s="13"/>
      <c r="BB369" s="13"/>
      <c r="BC369" s="13"/>
      <c r="BD369" s="13"/>
      <c r="BE369" s="13"/>
      <c r="BF369" s="1"/>
      <c r="BG369" s="1"/>
      <c r="BH369" s="1"/>
      <c r="BI369" s="1"/>
      <c r="BJ369" s="1"/>
      <c r="BK369" s="1"/>
      <c r="BL369" s="13"/>
      <c r="BM369" s="1"/>
      <c r="BN369" s="1"/>
      <c r="BO369" s="1"/>
      <c r="BP369" s="51"/>
      <c r="BQ369" s="1"/>
      <c r="BR369" s="1"/>
      <c r="BS369" s="1"/>
      <c r="BT369" s="1"/>
    </row>
    <row r="370" spans="1:72" hidden="1" outlineLevel="1" x14ac:dyDescent="0.2">
      <c r="A370" s="1"/>
      <c r="B370" s="2"/>
      <c r="C370" s="3"/>
      <c r="D370" s="105"/>
      <c r="E370" s="1"/>
      <c r="F370" s="1"/>
      <c r="G370" s="1"/>
      <c r="H370" s="1"/>
      <c r="I370" s="5"/>
      <c r="J370" s="6"/>
      <c r="K370" s="7"/>
      <c r="L370" s="7"/>
      <c r="M370" s="7"/>
      <c r="N370" s="51"/>
      <c r="O370" s="13"/>
      <c r="P370" s="13"/>
      <c r="Q370" s="2"/>
      <c r="R370" s="12"/>
      <c r="S370" s="12"/>
      <c r="T370" s="6"/>
      <c r="U370" s="6"/>
      <c r="V370" s="45"/>
      <c r="W370" s="45"/>
      <c r="X370" s="45"/>
      <c r="Y370" s="9"/>
      <c r="Z370" s="92"/>
      <c r="AA370" s="12"/>
      <c r="AB370" s="12"/>
      <c r="AC370" s="12"/>
      <c r="AD370" s="12"/>
      <c r="AE370" s="12"/>
      <c r="AF370" s="12"/>
      <c r="AG370" s="85"/>
      <c r="AH370" s="46"/>
      <c r="AI370" s="46"/>
      <c r="AJ370" s="46"/>
      <c r="AK370" s="46"/>
      <c r="AL370" s="46"/>
      <c r="AM370" s="13"/>
      <c r="AN370" s="13"/>
      <c r="AO370" s="13"/>
      <c r="AP370" s="13"/>
      <c r="AQ370" s="13"/>
      <c r="AR370" s="13"/>
      <c r="AS370" s="1"/>
      <c r="AT370" s="1"/>
      <c r="AU370" s="1"/>
      <c r="AV370" s="46"/>
      <c r="AW370" s="46"/>
      <c r="AX370" s="46"/>
      <c r="AY370" s="46"/>
      <c r="AZ370" s="13"/>
      <c r="BA370" s="13"/>
      <c r="BB370" s="13"/>
      <c r="BC370" s="13"/>
      <c r="BD370" s="13"/>
      <c r="BE370" s="13"/>
      <c r="BF370" s="1"/>
      <c r="BG370" s="1"/>
      <c r="BH370" s="1"/>
      <c r="BI370" s="1"/>
      <c r="BJ370" s="1"/>
      <c r="BK370" s="1"/>
      <c r="BL370" s="13"/>
      <c r="BM370" s="1"/>
      <c r="BN370" s="1"/>
      <c r="BO370" s="1"/>
      <c r="BP370" s="51"/>
      <c r="BQ370" s="1"/>
      <c r="BR370" s="1"/>
      <c r="BS370" s="1"/>
      <c r="BT370" s="1"/>
    </row>
    <row r="371" spans="1:72" hidden="1" outlineLevel="1" x14ac:dyDescent="0.2">
      <c r="A371" s="1"/>
      <c r="B371" s="2"/>
      <c r="C371" s="3"/>
      <c r="D371" s="105"/>
      <c r="E371" s="1"/>
      <c r="F371" s="1"/>
      <c r="G371" s="1"/>
      <c r="H371" s="1"/>
      <c r="I371" s="5"/>
      <c r="J371" s="6"/>
      <c r="K371" s="7"/>
      <c r="L371" s="7"/>
      <c r="M371" s="7"/>
      <c r="N371" s="51"/>
      <c r="O371" s="13"/>
      <c r="P371" s="13"/>
      <c r="Q371" s="2"/>
      <c r="R371" s="12"/>
      <c r="S371" s="12"/>
      <c r="T371" s="6"/>
      <c r="U371" s="6"/>
      <c r="V371" s="45"/>
      <c r="W371" s="45"/>
      <c r="X371" s="45"/>
      <c r="Y371" s="9"/>
      <c r="Z371" s="92"/>
      <c r="AA371" s="12"/>
      <c r="AB371" s="12"/>
      <c r="AC371" s="12"/>
      <c r="AD371" s="12"/>
      <c r="AE371" s="12"/>
      <c r="AF371" s="12"/>
      <c r="AG371" s="85"/>
      <c r="AH371" s="46"/>
      <c r="AI371" s="46"/>
      <c r="AJ371" s="46"/>
      <c r="AK371" s="46"/>
      <c r="AL371" s="46"/>
      <c r="AM371" s="13"/>
      <c r="AN371" s="13"/>
      <c r="AO371" s="13"/>
      <c r="AP371" s="13"/>
      <c r="AQ371" s="13"/>
      <c r="AR371" s="13"/>
      <c r="AS371" s="1"/>
      <c r="AT371" s="1"/>
      <c r="AU371" s="1"/>
      <c r="AV371" s="46"/>
      <c r="AW371" s="46"/>
      <c r="AX371" s="46"/>
      <c r="AY371" s="46"/>
      <c r="AZ371" s="13"/>
      <c r="BA371" s="13"/>
      <c r="BB371" s="13"/>
      <c r="BC371" s="13"/>
      <c r="BD371" s="13"/>
      <c r="BE371" s="13"/>
      <c r="BF371" s="1"/>
      <c r="BG371" s="1"/>
      <c r="BH371" s="1"/>
      <c r="BI371" s="1"/>
      <c r="BJ371" s="1"/>
      <c r="BK371" s="1"/>
      <c r="BL371" s="13"/>
      <c r="BM371" s="1"/>
      <c r="BN371" s="1"/>
      <c r="BO371" s="1"/>
      <c r="BP371" s="51"/>
      <c r="BQ371" s="1"/>
      <c r="BR371" s="1"/>
      <c r="BS371" s="1"/>
      <c r="BT371" s="1"/>
    </row>
    <row r="372" spans="1:72" hidden="1" outlineLevel="1" x14ac:dyDescent="0.2">
      <c r="A372" s="1"/>
      <c r="B372" s="2"/>
      <c r="C372" s="3"/>
      <c r="D372" s="105"/>
      <c r="E372" s="1"/>
      <c r="F372" s="1"/>
      <c r="G372" s="1"/>
      <c r="H372" s="1"/>
      <c r="I372" s="5"/>
      <c r="J372" s="6"/>
      <c r="K372" s="7"/>
      <c r="L372" s="7"/>
      <c r="M372" s="7"/>
      <c r="N372" s="51"/>
      <c r="O372" s="13"/>
      <c r="P372" s="13"/>
      <c r="Q372" s="2"/>
      <c r="R372" s="12"/>
      <c r="S372" s="12"/>
      <c r="T372" s="6"/>
      <c r="U372" s="6"/>
      <c r="V372" s="45"/>
      <c r="W372" s="45"/>
      <c r="X372" s="45"/>
      <c r="Y372" s="9"/>
      <c r="Z372" s="92"/>
      <c r="AA372" s="12"/>
      <c r="AB372" s="12"/>
      <c r="AC372" s="12"/>
      <c r="AD372" s="12"/>
      <c r="AE372" s="12"/>
      <c r="AF372" s="12"/>
      <c r="AG372" s="85"/>
      <c r="AH372" s="46"/>
      <c r="AI372" s="46"/>
      <c r="AJ372" s="46"/>
      <c r="AK372" s="46"/>
      <c r="AL372" s="46"/>
      <c r="AM372" s="13"/>
      <c r="AN372" s="13"/>
      <c r="AO372" s="13"/>
      <c r="AP372" s="13"/>
      <c r="AQ372" s="13"/>
      <c r="AR372" s="13"/>
      <c r="AS372" s="1"/>
      <c r="AT372" s="1"/>
      <c r="AU372" s="1"/>
      <c r="AV372" s="46"/>
      <c r="AW372" s="46"/>
      <c r="AX372" s="46"/>
      <c r="AY372" s="46"/>
      <c r="AZ372" s="13"/>
      <c r="BA372" s="13"/>
      <c r="BB372" s="13"/>
      <c r="BC372" s="13"/>
      <c r="BD372" s="13"/>
      <c r="BE372" s="13"/>
      <c r="BF372" s="1"/>
      <c r="BG372" s="1"/>
      <c r="BH372" s="1"/>
      <c r="BI372" s="1"/>
      <c r="BJ372" s="1"/>
      <c r="BK372" s="1"/>
      <c r="BL372" s="13"/>
      <c r="BM372" s="1"/>
      <c r="BN372" s="1"/>
      <c r="BO372" s="1"/>
      <c r="BP372" s="51"/>
      <c r="BQ372" s="1"/>
      <c r="BR372" s="1"/>
      <c r="BS372" s="1"/>
      <c r="BT372" s="1"/>
    </row>
    <row r="373" spans="1:72" hidden="1" outlineLevel="1" x14ac:dyDescent="0.2">
      <c r="A373" s="1"/>
      <c r="B373" s="2"/>
      <c r="C373" s="3"/>
      <c r="D373" s="105"/>
      <c r="E373" s="1"/>
      <c r="F373" s="1"/>
      <c r="G373" s="1"/>
      <c r="H373" s="1"/>
      <c r="I373" s="5"/>
      <c r="J373" s="6"/>
      <c r="K373" s="7"/>
      <c r="L373" s="7"/>
      <c r="M373" s="7"/>
      <c r="N373" s="51"/>
      <c r="O373" s="13"/>
      <c r="P373" s="13"/>
      <c r="Q373" s="2"/>
      <c r="R373" s="12"/>
      <c r="S373" s="12"/>
      <c r="T373" s="6"/>
      <c r="U373" s="6"/>
      <c r="V373" s="45"/>
      <c r="W373" s="45"/>
      <c r="X373" s="45"/>
      <c r="Y373" s="9"/>
      <c r="Z373" s="92"/>
      <c r="AA373" s="12"/>
      <c r="AB373" s="12"/>
      <c r="AC373" s="12"/>
      <c r="AD373" s="12"/>
      <c r="AE373" s="12"/>
      <c r="AF373" s="12"/>
      <c r="AG373" s="85"/>
      <c r="AH373" s="46"/>
      <c r="AI373" s="46"/>
      <c r="AJ373" s="46"/>
      <c r="AK373" s="46"/>
      <c r="AL373" s="46"/>
      <c r="AM373" s="13"/>
      <c r="AN373" s="13"/>
      <c r="AO373" s="13"/>
      <c r="AP373" s="13"/>
      <c r="AQ373" s="13"/>
      <c r="AR373" s="13"/>
      <c r="AS373" s="1"/>
      <c r="AT373" s="1"/>
      <c r="AU373" s="1"/>
      <c r="AV373" s="46"/>
      <c r="AW373" s="46"/>
      <c r="AX373" s="46"/>
      <c r="AY373" s="46"/>
      <c r="AZ373" s="13"/>
      <c r="BA373" s="13"/>
      <c r="BB373" s="13"/>
      <c r="BC373" s="13"/>
      <c r="BD373" s="13"/>
      <c r="BE373" s="13"/>
      <c r="BF373" s="1"/>
      <c r="BG373" s="1"/>
      <c r="BH373" s="1"/>
      <c r="BI373" s="1"/>
      <c r="BJ373" s="1"/>
      <c r="BK373" s="1"/>
      <c r="BL373" s="13"/>
      <c r="BM373" s="1"/>
      <c r="BN373" s="1"/>
      <c r="BO373" s="1"/>
      <c r="BP373" s="51"/>
      <c r="BQ373" s="1"/>
      <c r="BR373" s="1"/>
      <c r="BS373" s="1"/>
      <c r="BT373" s="1"/>
    </row>
    <row r="374" spans="1:72" hidden="1" outlineLevel="1" x14ac:dyDescent="0.2">
      <c r="A374" s="1"/>
      <c r="B374" s="2"/>
      <c r="C374" s="3"/>
      <c r="D374" s="105"/>
      <c r="E374" s="1"/>
      <c r="F374" s="1"/>
      <c r="G374" s="1"/>
      <c r="H374" s="1"/>
      <c r="I374" s="5"/>
      <c r="J374" s="6"/>
      <c r="K374" s="7"/>
      <c r="L374" s="7"/>
      <c r="M374" s="7"/>
      <c r="N374" s="51"/>
      <c r="O374" s="13"/>
      <c r="P374" s="13"/>
      <c r="Q374" s="2"/>
      <c r="R374" s="12"/>
      <c r="S374" s="12"/>
      <c r="T374" s="6"/>
      <c r="U374" s="6"/>
      <c r="V374" s="45"/>
      <c r="W374" s="45"/>
      <c r="X374" s="45"/>
      <c r="Y374" s="9"/>
      <c r="Z374" s="92"/>
      <c r="AA374" s="12"/>
      <c r="AB374" s="12"/>
      <c r="AC374" s="12"/>
      <c r="AD374" s="12"/>
      <c r="AE374" s="12"/>
      <c r="AF374" s="12"/>
      <c r="AG374" s="85"/>
      <c r="AH374" s="46"/>
      <c r="AI374" s="46"/>
      <c r="AJ374" s="46"/>
      <c r="AK374" s="46"/>
      <c r="AL374" s="46"/>
      <c r="AM374" s="13"/>
      <c r="AN374" s="13"/>
      <c r="AO374" s="13"/>
      <c r="AP374" s="13"/>
      <c r="AQ374" s="13"/>
      <c r="AR374" s="13"/>
      <c r="AS374" s="1"/>
      <c r="AT374" s="1"/>
      <c r="AU374" s="1"/>
      <c r="AV374" s="46"/>
      <c r="AW374" s="46"/>
      <c r="AX374" s="46"/>
      <c r="AY374" s="46"/>
      <c r="AZ374" s="13"/>
      <c r="BA374" s="13"/>
      <c r="BB374" s="13"/>
      <c r="BC374" s="13"/>
      <c r="BD374" s="13"/>
      <c r="BE374" s="13"/>
      <c r="BF374" s="1"/>
      <c r="BG374" s="1"/>
      <c r="BH374" s="1"/>
      <c r="BI374" s="1"/>
      <c r="BJ374" s="1"/>
      <c r="BK374" s="1"/>
      <c r="BL374" s="13"/>
      <c r="BM374" s="1"/>
      <c r="BN374" s="1"/>
      <c r="BO374" s="1"/>
      <c r="BP374" s="51"/>
      <c r="BQ374" s="1"/>
      <c r="BR374" s="1"/>
      <c r="BS374" s="1"/>
      <c r="BT374" s="1"/>
    </row>
    <row r="375" spans="1:72" hidden="1" outlineLevel="1" x14ac:dyDescent="0.2">
      <c r="A375" s="1"/>
      <c r="B375" s="2"/>
      <c r="C375" s="3"/>
      <c r="D375" s="105"/>
      <c r="E375" s="1"/>
      <c r="F375" s="1"/>
      <c r="G375" s="1"/>
      <c r="H375" s="1"/>
      <c r="I375" s="5"/>
      <c r="J375" s="6"/>
      <c r="K375" s="7"/>
      <c r="L375" s="7"/>
      <c r="M375" s="7"/>
      <c r="N375" s="51"/>
      <c r="O375" s="13"/>
      <c r="P375" s="13"/>
      <c r="Q375" s="2"/>
      <c r="R375" s="12"/>
      <c r="S375" s="12"/>
      <c r="T375" s="6"/>
      <c r="U375" s="6"/>
      <c r="V375" s="45"/>
      <c r="W375" s="45"/>
      <c r="X375" s="45"/>
      <c r="Y375" s="9"/>
      <c r="Z375" s="92"/>
      <c r="AA375" s="12"/>
      <c r="AB375" s="12"/>
      <c r="AC375" s="12"/>
      <c r="AD375" s="12"/>
      <c r="AE375" s="12"/>
      <c r="AF375" s="12"/>
      <c r="AG375" s="85"/>
      <c r="AH375" s="46"/>
      <c r="AI375" s="46"/>
      <c r="AJ375" s="46"/>
      <c r="AK375" s="46"/>
      <c r="AL375" s="46"/>
      <c r="AM375" s="13"/>
      <c r="AN375" s="13"/>
      <c r="AO375" s="13"/>
      <c r="AP375" s="13"/>
      <c r="AQ375" s="13"/>
      <c r="AR375" s="13"/>
      <c r="AS375" s="1"/>
      <c r="AT375" s="1"/>
      <c r="AU375" s="1"/>
      <c r="AV375" s="46"/>
      <c r="AW375" s="46"/>
      <c r="AX375" s="46"/>
      <c r="AY375" s="46"/>
      <c r="AZ375" s="13"/>
      <c r="BA375" s="13"/>
      <c r="BB375" s="13"/>
      <c r="BC375" s="13"/>
      <c r="BD375" s="13"/>
      <c r="BE375" s="13"/>
      <c r="BF375" s="1"/>
      <c r="BG375" s="1"/>
      <c r="BH375" s="1"/>
      <c r="BI375" s="1"/>
      <c r="BJ375" s="1"/>
      <c r="BK375" s="1"/>
      <c r="BL375" s="13"/>
      <c r="BM375" s="1"/>
      <c r="BN375" s="1"/>
      <c r="BO375" s="1"/>
      <c r="BP375" s="51"/>
      <c r="BQ375" s="1"/>
      <c r="BR375" s="1"/>
      <c r="BS375" s="1"/>
      <c r="BT375" s="1"/>
    </row>
    <row r="376" spans="1:72" hidden="1" outlineLevel="1" x14ac:dyDescent="0.2">
      <c r="A376" s="1"/>
      <c r="B376" s="2"/>
      <c r="C376" s="3"/>
      <c r="D376" s="105"/>
      <c r="E376" s="1"/>
      <c r="F376" s="1"/>
      <c r="G376" s="1"/>
      <c r="H376" s="1"/>
      <c r="I376" s="5"/>
      <c r="J376" s="6"/>
      <c r="K376" s="7"/>
      <c r="L376" s="7"/>
      <c r="M376" s="7"/>
      <c r="N376" s="51"/>
      <c r="O376" s="13"/>
      <c r="P376" s="13"/>
      <c r="Q376" s="2"/>
      <c r="R376" s="12"/>
      <c r="S376" s="12"/>
      <c r="T376" s="6"/>
      <c r="U376" s="6"/>
      <c r="V376" s="45"/>
      <c r="W376" s="45"/>
      <c r="X376" s="45"/>
      <c r="Y376" s="9"/>
      <c r="Z376" s="92"/>
      <c r="AA376" s="12"/>
      <c r="AB376" s="12"/>
      <c r="AC376" s="12"/>
      <c r="AD376" s="12"/>
      <c r="AE376" s="12"/>
      <c r="AF376" s="12"/>
      <c r="AG376" s="85"/>
      <c r="AH376" s="46"/>
      <c r="AI376" s="46"/>
      <c r="AJ376" s="46"/>
      <c r="AK376" s="46"/>
      <c r="AL376" s="46"/>
      <c r="AM376" s="13"/>
      <c r="AN376" s="13"/>
      <c r="AO376" s="13"/>
      <c r="AP376" s="13"/>
      <c r="AQ376" s="13"/>
      <c r="AR376" s="13"/>
      <c r="AS376" s="1"/>
      <c r="AT376" s="1"/>
      <c r="AU376" s="1"/>
      <c r="AV376" s="46"/>
      <c r="AW376" s="46"/>
      <c r="AX376" s="46"/>
      <c r="AY376" s="46"/>
      <c r="AZ376" s="13"/>
      <c r="BA376" s="13"/>
      <c r="BB376" s="13"/>
      <c r="BC376" s="13"/>
      <c r="BD376" s="13"/>
      <c r="BE376" s="13"/>
      <c r="BF376" s="1"/>
      <c r="BG376" s="1"/>
      <c r="BH376" s="1"/>
      <c r="BI376" s="1"/>
      <c r="BJ376" s="1"/>
      <c r="BK376" s="1"/>
      <c r="BL376" s="13"/>
      <c r="BM376" s="1"/>
      <c r="BN376" s="1"/>
      <c r="BO376" s="1"/>
      <c r="BP376" s="51"/>
      <c r="BQ376" s="1"/>
      <c r="BR376" s="1"/>
      <c r="BS376" s="1"/>
      <c r="BT376" s="1"/>
    </row>
    <row r="377" spans="1:72" hidden="1" outlineLevel="1" x14ac:dyDescent="0.2">
      <c r="A377" s="1"/>
      <c r="B377" s="2"/>
      <c r="C377" s="3"/>
      <c r="D377" s="105"/>
      <c r="E377" s="1"/>
      <c r="F377" s="1"/>
      <c r="G377" s="1"/>
      <c r="H377" s="1"/>
      <c r="I377" s="5"/>
      <c r="J377" s="6"/>
      <c r="K377" s="7"/>
      <c r="L377" s="7"/>
      <c r="M377" s="7"/>
      <c r="N377" s="51"/>
      <c r="O377" s="13"/>
      <c r="P377" s="13"/>
      <c r="Q377" s="2"/>
      <c r="R377" s="12"/>
      <c r="S377" s="12"/>
      <c r="T377" s="6"/>
      <c r="U377" s="6"/>
      <c r="V377" s="45"/>
      <c r="W377" s="45"/>
      <c r="X377" s="45"/>
      <c r="Y377" s="9"/>
      <c r="Z377" s="92"/>
      <c r="AA377" s="12"/>
      <c r="AB377" s="12"/>
      <c r="AC377" s="12"/>
      <c r="AD377" s="12"/>
      <c r="AE377" s="12"/>
      <c r="AF377" s="12"/>
      <c r="AG377" s="85"/>
      <c r="AH377" s="46"/>
      <c r="AI377" s="46"/>
      <c r="AJ377" s="46"/>
      <c r="AK377" s="46"/>
      <c r="AL377" s="46"/>
      <c r="AM377" s="13"/>
      <c r="AN377" s="13"/>
      <c r="AO377" s="13"/>
      <c r="AP377" s="13"/>
      <c r="AQ377" s="13"/>
      <c r="AR377" s="13"/>
      <c r="AS377" s="1"/>
      <c r="AT377" s="1"/>
      <c r="AU377" s="1"/>
      <c r="AV377" s="46"/>
      <c r="AW377" s="46"/>
      <c r="AX377" s="46"/>
      <c r="AY377" s="46"/>
      <c r="AZ377" s="13"/>
      <c r="BA377" s="13"/>
      <c r="BB377" s="13"/>
      <c r="BC377" s="13"/>
      <c r="BD377" s="13"/>
      <c r="BE377" s="13"/>
      <c r="BF377" s="1"/>
      <c r="BG377" s="1"/>
      <c r="BH377" s="1"/>
      <c r="BI377" s="1"/>
      <c r="BJ377" s="1"/>
      <c r="BK377" s="1"/>
      <c r="BL377" s="13"/>
      <c r="BM377" s="1"/>
      <c r="BN377" s="1"/>
      <c r="BO377" s="1"/>
      <c r="BP377" s="51"/>
      <c r="BQ377" s="1"/>
      <c r="BR377" s="1"/>
      <c r="BS377" s="1"/>
      <c r="BT377" s="1"/>
    </row>
    <row r="378" spans="1:72" hidden="1" outlineLevel="1" x14ac:dyDescent="0.2">
      <c r="A378" s="1"/>
      <c r="B378" s="2"/>
      <c r="C378" s="3"/>
      <c r="D378" s="105"/>
      <c r="E378" s="1"/>
      <c r="F378" s="1"/>
      <c r="G378" s="1"/>
      <c r="H378" s="1"/>
      <c r="I378" s="5"/>
      <c r="J378" s="6"/>
      <c r="K378" s="7"/>
      <c r="L378" s="7"/>
      <c r="M378" s="7"/>
      <c r="N378" s="51"/>
      <c r="O378" s="13"/>
      <c r="P378" s="13"/>
      <c r="Q378" s="2"/>
      <c r="R378" s="12"/>
      <c r="S378" s="12"/>
      <c r="T378" s="6"/>
      <c r="U378" s="6"/>
      <c r="V378" s="45"/>
      <c r="W378" s="45"/>
      <c r="X378" s="45"/>
      <c r="Y378" s="9"/>
      <c r="Z378" s="92"/>
      <c r="AA378" s="12"/>
      <c r="AB378" s="12"/>
      <c r="AC378" s="12"/>
      <c r="AD378" s="12"/>
      <c r="AE378" s="12"/>
      <c r="AF378" s="12"/>
      <c r="AG378" s="85"/>
      <c r="AH378" s="46"/>
      <c r="AI378" s="46"/>
      <c r="AJ378" s="46"/>
      <c r="AK378" s="46"/>
      <c r="AL378" s="46"/>
      <c r="AM378" s="13"/>
      <c r="AN378" s="13"/>
      <c r="AO378" s="13"/>
      <c r="AP378" s="13"/>
      <c r="AQ378" s="13"/>
      <c r="AR378" s="13"/>
      <c r="AS378" s="1"/>
      <c r="AT378" s="1"/>
      <c r="AU378" s="1"/>
      <c r="AV378" s="46"/>
      <c r="AW378" s="46"/>
      <c r="AX378" s="46"/>
      <c r="AY378" s="46"/>
      <c r="AZ378" s="13"/>
      <c r="BA378" s="13"/>
      <c r="BB378" s="13"/>
      <c r="BC378" s="13"/>
      <c r="BD378" s="13"/>
      <c r="BE378" s="13"/>
      <c r="BF378" s="1"/>
      <c r="BG378" s="1"/>
      <c r="BH378" s="1"/>
      <c r="BI378" s="1"/>
      <c r="BJ378" s="1"/>
      <c r="BK378" s="1"/>
      <c r="BL378" s="13"/>
      <c r="BM378" s="1"/>
      <c r="BN378" s="1"/>
      <c r="BO378" s="1"/>
      <c r="BP378" s="51"/>
      <c r="BQ378" s="1"/>
      <c r="BR378" s="1"/>
      <c r="BS378" s="1"/>
      <c r="BT378" s="1"/>
    </row>
    <row r="379" spans="1:72" hidden="1" outlineLevel="1" x14ac:dyDescent="0.2">
      <c r="A379" s="1"/>
      <c r="B379" s="2"/>
      <c r="C379" s="3"/>
      <c r="D379" s="105"/>
      <c r="E379" s="1"/>
      <c r="F379" s="1"/>
      <c r="G379" s="1"/>
      <c r="H379" s="1"/>
      <c r="I379" s="5"/>
      <c r="J379" s="6"/>
      <c r="K379" s="7"/>
      <c r="L379" s="7"/>
      <c r="M379" s="7"/>
      <c r="N379" s="51"/>
      <c r="O379" s="13"/>
      <c r="P379" s="13"/>
      <c r="Q379" s="2"/>
      <c r="R379" s="12"/>
      <c r="S379" s="12"/>
      <c r="T379" s="6"/>
      <c r="U379" s="6"/>
      <c r="V379" s="45"/>
      <c r="W379" s="45"/>
      <c r="X379" s="45"/>
      <c r="Y379" s="9"/>
      <c r="Z379" s="92"/>
      <c r="AA379" s="12"/>
      <c r="AB379" s="12"/>
      <c r="AC379" s="12"/>
      <c r="AD379" s="12"/>
      <c r="AE379" s="12"/>
      <c r="AF379" s="12"/>
      <c r="AG379" s="85"/>
      <c r="AH379" s="46"/>
      <c r="AI379" s="46"/>
      <c r="AJ379" s="46"/>
      <c r="AK379" s="46"/>
      <c r="AL379" s="46"/>
      <c r="AM379" s="13"/>
      <c r="AN379" s="13"/>
      <c r="AO379" s="13"/>
      <c r="AP379" s="13"/>
      <c r="AQ379" s="13"/>
      <c r="AR379" s="13"/>
      <c r="AS379" s="1"/>
      <c r="AT379" s="1"/>
      <c r="AU379" s="1"/>
      <c r="AV379" s="46"/>
      <c r="AW379" s="46"/>
      <c r="AX379" s="46"/>
      <c r="AY379" s="46"/>
      <c r="AZ379" s="13"/>
      <c r="BA379" s="13"/>
      <c r="BB379" s="13"/>
      <c r="BC379" s="13"/>
      <c r="BD379" s="13"/>
      <c r="BE379" s="13"/>
      <c r="BF379" s="1"/>
      <c r="BG379" s="1"/>
      <c r="BH379" s="1"/>
      <c r="BI379" s="1"/>
      <c r="BJ379" s="1"/>
      <c r="BK379" s="1"/>
      <c r="BL379" s="13"/>
      <c r="BM379" s="1"/>
      <c r="BN379" s="1"/>
      <c r="BO379" s="1"/>
      <c r="BP379" s="51"/>
      <c r="BQ379" s="1"/>
      <c r="BR379" s="1"/>
      <c r="BS379" s="1"/>
      <c r="BT379" s="1"/>
    </row>
    <row r="380" spans="1:72" hidden="1" outlineLevel="1" x14ac:dyDescent="0.2">
      <c r="A380" s="1"/>
      <c r="B380" s="2"/>
      <c r="C380" s="3"/>
      <c r="D380" s="105"/>
      <c r="E380" s="1"/>
      <c r="F380" s="1"/>
      <c r="G380" s="1"/>
      <c r="H380" s="1"/>
      <c r="I380" s="5"/>
      <c r="J380" s="6"/>
      <c r="K380" s="7"/>
      <c r="L380" s="7"/>
      <c r="M380" s="7"/>
      <c r="N380" s="51"/>
      <c r="O380" s="13"/>
      <c r="P380" s="13"/>
      <c r="Q380" s="2"/>
      <c r="R380" s="12"/>
      <c r="S380" s="12"/>
      <c r="T380" s="6"/>
      <c r="U380" s="6"/>
      <c r="V380" s="45"/>
      <c r="W380" s="45"/>
      <c r="X380" s="45"/>
      <c r="Y380" s="9"/>
      <c r="Z380" s="92"/>
      <c r="AA380" s="12"/>
      <c r="AB380" s="12"/>
      <c r="AC380" s="12"/>
      <c r="AD380" s="12"/>
      <c r="AE380" s="12"/>
      <c r="AF380" s="12"/>
      <c r="AG380" s="85"/>
      <c r="AH380" s="46"/>
      <c r="AI380" s="46"/>
      <c r="AJ380" s="46"/>
      <c r="AK380" s="46"/>
      <c r="AL380" s="46"/>
      <c r="AM380" s="13"/>
      <c r="AN380" s="13"/>
      <c r="AO380" s="13"/>
      <c r="AP380" s="13"/>
      <c r="AQ380" s="13"/>
      <c r="AR380" s="13"/>
      <c r="AS380" s="1"/>
      <c r="AT380" s="1"/>
      <c r="AU380" s="1"/>
      <c r="AV380" s="46"/>
      <c r="AW380" s="46"/>
      <c r="AX380" s="46"/>
      <c r="AY380" s="46"/>
      <c r="AZ380" s="13"/>
      <c r="BA380" s="13"/>
      <c r="BB380" s="13"/>
      <c r="BC380" s="13"/>
      <c r="BD380" s="13"/>
      <c r="BE380" s="13"/>
      <c r="BF380" s="1"/>
      <c r="BG380" s="1"/>
      <c r="BH380" s="1"/>
      <c r="BI380" s="1"/>
      <c r="BJ380" s="1"/>
      <c r="BK380" s="1"/>
      <c r="BL380" s="13"/>
      <c r="BM380" s="1"/>
      <c r="BN380" s="1"/>
      <c r="BO380" s="1"/>
      <c r="BP380" s="51"/>
      <c r="BQ380" s="1"/>
      <c r="BR380" s="1"/>
      <c r="BS380" s="1"/>
      <c r="BT380" s="1"/>
    </row>
    <row r="381" spans="1:72" hidden="1" outlineLevel="1" x14ac:dyDescent="0.2">
      <c r="A381" s="1"/>
      <c r="B381" s="2"/>
      <c r="C381" s="3"/>
      <c r="D381" s="105"/>
      <c r="E381" s="1"/>
      <c r="F381" s="1"/>
      <c r="G381" s="1"/>
      <c r="H381" s="1"/>
      <c r="I381" s="5"/>
      <c r="J381" s="6"/>
      <c r="K381" s="7"/>
      <c r="L381" s="7"/>
      <c r="M381" s="7"/>
      <c r="N381" s="51"/>
      <c r="O381" s="13"/>
      <c r="P381" s="13"/>
      <c r="Q381" s="2"/>
      <c r="R381" s="12"/>
      <c r="S381" s="12"/>
      <c r="T381" s="6"/>
      <c r="U381" s="6"/>
      <c r="V381" s="45"/>
      <c r="W381" s="45"/>
      <c r="X381" s="45"/>
      <c r="Y381" s="9"/>
      <c r="Z381" s="92"/>
      <c r="AA381" s="12"/>
      <c r="AB381" s="12"/>
      <c r="AC381" s="12"/>
      <c r="AD381" s="12"/>
      <c r="AE381" s="12"/>
      <c r="AF381" s="12"/>
      <c r="AG381" s="85"/>
      <c r="AH381" s="46"/>
      <c r="AI381" s="46"/>
      <c r="AJ381" s="46"/>
      <c r="AK381" s="46"/>
      <c r="AL381" s="46"/>
      <c r="AM381" s="13"/>
      <c r="AN381" s="13"/>
      <c r="AO381" s="13"/>
      <c r="AP381" s="13"/>
      <c r="AQ381" s="13"/>
      <c r="AR381" s="13"/>
      <c r="AS381" s="1"/>
      <c r="AT381" s="1"/>
      <c r="AU381" s="1"/>
      <c r="AV381" s="46"/>
      <c r="AW381" s="46"/>
      <c r="AX381" s="46"/>
      <c r="AY381" s="46"/>
      <c r="AZ381" s="13"/>
      <c r="BA381" s="13"/>
      <c r="BB381" s="13"/>
      <c r="BC381" s="13"/>
      <c r="BD381" s="13"/>
      <c r="BE381" s="13"/>
      <c r="BF381" s="1"/>
      <c r="BG381" s="1"/>
      <c r="BH381" s="1"/>
      <c r="BI381" s="1"/>
      <c r="BJ381" s="1"/>
      <c r="BK381" s="1"/>
      <c r="BL381" s="13"/>
      <c r="BM381" s="1"/>
      <c r="BN381" s="1"/>
      <c r="BO381" s="1"/>
      <c r="BP381" s="51"/>
      <c r="BQ381" s="1"/>
      <c r="BR381" s="1"/>
      <c r="BS381" s="1"/>
      <c r="BT381" s="1"/>
    </row>
    <row r="382" spans="1:72" hidden="1" outlineLevel="1" x14ac:dyDescent="0.2">
      <c r="A382" s="1"/>
      <c r="B382" s="2"/>
      <c r="C382" s="3"/>
      <c r="D382" s="105"/>
      <c r="E382" s="1"/>
      <c r="F382" s="1"/>
      <c r="G382" s="1"/>
      <c r="H382" s="1"/>
      <c r="I382" s="5"/>
      <c r="J382" s="6"/>
      <c r="K382" s="7"/>
      <c r="L382" s="7"/>
      <c r="M382" s="7"/>
      <c r="N382" s="51"/>
      <c r="O382" s="13"/>
      <c r="P382" s="13"/>
      <c r="Q382" s="2"/>
      <c r="R382" s="12"/>
      <c r="S382" s="12"/>
      <c r="T382" s="6"/>
      <c r="U382" s="6"/>
      <c r="V382" s="45"/>
      <c r="W382" s="45"/>
      <c r="X382" s="45"/>
      <c r="Y382" s="9"/>
      <c r="Z382" s="92"/>
      <c r="AA382" s="12"/>
      <c r="AB382" s="12"/>
      <c r="AC382" s="12"/>
      <c r="AD382" s="12"/>
      <c r="AE382" s="12"/>
      <c r="AF382" s="12"/>
      <c r="AG382" s="85"/>
      <c r="AH382" s="46"/>
      <c r="AI382" s="46"/>
      <c r="AJ382" s="46"/>
      <c r="AK382" s="46"/>
      <c r="AL382" s="46"/>
      <c r="AM382" s="13"/>
      <c r="AN382" s="13"/>
      <c r="AO382" s="13"/>
      <c r="AP382" s="13"/>
      <c r="AQ382" s="13"/>
      <c r="AR382" s="13"/>
      <c r="AS382" s="1"/>
      <c r="AT382" s="1"/>
      <c r="AU382" s="1"/>
      <c r="AV382" s="46"/>
      <c r="AW382" s="46"/>
      <c r="AX382" s="46"/>
      <c r="AY382" s="46"/>
      <c r="AZ382" s="13"/>
      <c r="BA382" s="13"/>
      <c r="BB382" s="13"/>
      <c r="BC382" s="13"/>
      <c r="BD382" s="13"/>
      <c r="BE382" s="13"/>
      <c r="BF382" s="1"/>
      <c r="BG382" s="1"/>
      <c r="BH382" s="1"/>
      <c r="BI382" s="1"/>
      <c r="BJ382" s="1"/>
      <c r="BK382" s="1"/>
      <c r="BL382" s="13"/>
      <c r="BM382" s="1"/>
      <c r="BN382" s="1"/>
      <c r="BO382" s="1"/>
      <c r="BP382" s="51"/>
      <c r="BQ382" s="1"/>
      <c r="BR382" s="1"/>
      <c r="BS382" s="1"/>
      <c r="BT382" s="1"/>
    </row>
    <row r="383" spans="1:72" hidden="1" outlineLevel="1" x14ac:dyDescent="0.2">
      <c r="A383" s="1"/>
      <c r="B383" s="2"/>
      <c r="C383" s="3"/>
      <c r="D383" s="105"/>
      <c r="E383" s="1"/>
      <c r="F383" s="1"/>
      <c r="G383" s="1"/>
      <c r="H383" s="1"/>
      <c r="I383" s="5"/>
      <c r="J383" s="6"/>
      <c r="K383" s="7"/>
      <c r="L383" s="7"/>
      <c r="M383" s="7"/>
      <c r="N383" s="51"/>
      <c r="O383" s="13"/>
      <c r="P383" s="13"/>
      <c r="Q383" s="2"/>
      <c r="R383" s="12"/>
      <c r="S383" s="12"/>
      <c r="T383" s="6"/>
      <c r="U383" s="6"/>
      <c r="V383" s="45"/>
      <c r="W383" s="45"/>
      <c r="X383" s="45"/>
      <c r="Y383" s="9"/>
      <c r="Z383" s="92"/>
      <c r="AA383" s="12"/>
      <c r="AB383" s="12"/>
      <c r="AC383" s="12"/>
      <c r="AD383" s="12"/>
      <c r="AE383" s="12"/>
      <c r="AF383" s="12"/>
      <c r="AG383" s="85"/>
      <c r="AH383" s="46"/>
      <c r="AI383" s="46"/>
      <c r="AJ383" s="46"/>
      <c r="AK383" s="46"/>
      <c r="AL383" s="46"/>
      <c r="AM383" s="13"/>
      <c r="AN383" s="13"/>
      <c r="AO383" s="13"/>
      <c r="AP383" s="13"/>
      <c r="AQ383" s="13"/>
      <c r="AR383" s="13"/>
      <c r="AS383" s="1"/>
      <c r="AT383" s="1"/>
      <c r="AU383" s="1"/>
      <c r="AV383" s="46"/>
      <c r="AW383" s="46"/>
      <c r="AX383" s="46"/>
      <c r="AY383" s="46"/>
      <c r="AZ383" s="13"/>
      <c r="BA383" s="13"/>
      <c r="BB383" s="13"/>
      <c r="BC383" s="13"/>
      <c r="BD383" s="13"/>
      <c r="BE383" s="13"/>
      <c r="BF383" s="1"/>
      <c r="BG383" s="1"/>
      <c r="BH383" s="1"/>
      <c r="BI383" s="1"/>
      <c r="BJ383" s="1"/>
      <c r="BK383" s="1"/>
      <c r="BL383" s="13"/>
      <c r="BM383" s="1"/>
      <c r="BN383" s="1"/>
      <c r="BO383" s="1"/>
      <c r="BP383" s="51"/>
      <c r="BQ383" s="1"/>
      <c r="BR383" s="1"/>
      <c r="BS383" s="1"/>
      <c r="BT383" s="1"/>
    </row>
    <row r="384" spans="1:72" hidden="1" outlineLevel="1" x14ac:dyDescent="0.2">
      <c r="A384" s="1"/>
      <c r="B384" s="2"/>
      <c r="C384" s="3"/>
      <c r="D384" s="105"/>
      <c r="E384" s="1"/>
      <c r="F384" s="1"/>
      <c r="G384" s="1"/>
      <c r="H384" s="1"/>
      <c r="I384" s="5"/>
      <c r="J384" s="6"/>
      <c r="K384" s="7"/>
      <c r="L384" s="7"/>
      <c r="M384" s="7"/>
      <c r="N384" s="51"/>
      <c r="O384" s="13"/>
      <c r="P384" s="13"/>
      <c r="Q384" s="2"/>
      <c r="R384" s="12"/>
      <c r="S384" s="12"/>
      <c r="T384" s="6"/>
      <c r="U384" s="6"/>
      <c r="V384" s="45"/>
      <c r="W384" s="45"/>
      <c r="X384" s="45"/>
      <c r="Y384" s="9"/>
      <c r="Z384" s="92"/>
      <c r="AA384" s="12"/>
      <c r="AB384" s="12"/>
      <c r="AC384" s="12"/>
      <c r="AD384" s="12"/>
      <c r="AE384" s="12"/>
      <c r="AF384" s="12"/>
      <c r="AG384" s="85"/>
      <c r="AH384" s="46"/>
      <c r="AI384" s="46"/>
      <c r="AJ384" s="46"/>
      <c r="AK384" s="46"/>
      <c r="AL384" s="46"/>
      <c r="AM384" s="13"/>
      <c r="AN384" s="13"/>
      <c r="AO384" s="13"/>
      <c r="AP384" s="13"/>
      <c r="AQ384" s="13"/>
      <c r="AR384" s="13"/>
      <c r="AS384" s="1"/>
      <c r="AT384" s="1"/>
      <c r="AU384" s="1"/>
      <c r="AV384" s="46"/>
      <c r="AW384" s="46"/>
      <c r="AX384" s="46"/>
      <c r="AY384" s="46"/>
      <c r="AZ384" s="13"/>
      <c r="BA384" s="13"/>
      <c r="BB384" s="13"/>
      <c r="BC384" s="13"/>
      <c r="BD384" s="13"/>
      <c r="BE384" s="13"/>
      <c r="BF384" s="1"/>
      <c r="BG384" s="1"/>
      <c r="BH384" s="1"/>
      <c r="BI384" s="1"/>
      <c r="BJ384" s="1"/>
      <c r="BK384" s="1"/>
      <c r="BL384" s="13"/>
      <c r="BM384" s="1"/>
      <c r="BN384" s="1"/>
      <c r="BO384" s="1"/>
      <c r="BP384" s="51"/>
      <c r="BQ384" s="1"/>
      <c r="BR384" s="1"/>
      <c r="BS384" s="1"/>
      <c r="BT384" s="1"/>
    </row>
    <row r="385" spans="1:72" hidden="1" outlineLevel="1" x14ac:dyDescent="0.2">
      <c r="A385" s="1"/>
      <c r="B385" s="2"/>
      <c r="C385" s="3"/>
      <c r="D385" s="105"/>
      <c r="E385" s="1"/>
      <c r="F385" s="1"/>
      <c r="G385" s="1"/>
      <c r="H385" s="1"/>
      <c r="I385" s="5"/>
      <c r="J385" s="6"/>
      <c r="K385" s="7"/>
      <c r="L385" s="7"/>
      <c r="M385" s="7"/>
      <c r="N385" s="51"/>
      <c r="O385" s="13"/>
      <c r="P385" s="13"/>
      <c r="Q385" s="2"/>
      <c r="R385" s="12"/>
      <c r="S385" s="12"/>
      <c r="T385" s="6"/>
      <c r="U385" s="6"/>
      <c r="V385" s="45"/>
      <c r="W385" s="45"/>
      <c r="X385" s="45"/>
      <c r="Y385" s="9"/>
      <c r="Z385" s="92"/>
      <c r="AA385" s="12"/>
      <c r="AB385" s="12"/>
      <c r="AC385" s="12"/>
      <c r="AD385" s="12"/>
      <c r="AE385" s="12"/>
      <c r="AF385" s="12"/>
      <c r="AG385" s="85"/>
      <c r="AH385" s="46"/>
      <c r="AI385" s="46"/>
      <c r="AJ385" s="46"/>
      <c r="AK385" s="46"/>
      <c r="AL385" s="46"/>
      <c r="AM385" s="13"/>
      <c r="AN385" s="13"/>
      <c r="AO385" s="13"/>
      <c r="AP385" s="13"/>
      <c r="AQ385" s="13"/>
      <c r="AR385" s="13"/>
      <c r="AS385" s="1"/>
      <c r="AT385" s="1"/>
      <c r="AU385" s="1"/>
      <c r="AV385" s="46"/>
      <c r="AW385" s="46"/>
      <c r="AX385" s="46"/>
      <c r="AY385" s="46"/>
      <c r="AZ385" s="13"/>
      <c r="BA385" s="13"/>
      <c r="BB385" s="13"/>
      <c r="BC385" s="13"/>
      <c r="BD385" s="13"/>
      <c r="BE385" s="13"/>
      <c r="BF385" s="1"/>
      <c r="BG385" s="1"/>
      <c r="BH385" s="1"/>
      <c r="BI385" s="1"/>
      <c r="BJ385" s="1"/>
      <c r="BK385" s="1"/>
      <c r="BL385" s="13"/>
      <c r="BM385" s="1"/>
      <c r="BN385" s="1"/>
      <c r="BO385" s="1"/>
      <c r="BP385" s="51"/>
      <c r="BQ385" s="1"/>
      <c r="BR385" s="1"/>
      <c r="BS385" s="1"/>
      <c r="BT385" s="1"/>
    </row>
    <row r="386" spans="1:72" hidden="1" outlineLevel="1" x14ac:dyDescent="0.2">
      <c r="A386" s="1"/>
      <c r="B386" s="2"/>
      <c r="C386" s="3"/>
      <c r="D386" s="105"/>
      <c r="E386" s="1"/>
      <c r="F386" s="1"/>
      <c r="G386" s="1"/>
      <c r="H386" s="1"/>
      <c r="I386" s="5"/>
      <c r="J386" s="6"/>
      <c r="K386" s="7"/>
      <c r="L386" s="7"/>
      <c r="M386" s="7"/>
      <c r="N386" s="51"/>
      <c r="O386" s="13"/>
      <c r="P386" s="13"/>
      <c r="Q386" s="2"/>
      <c r="R386" s="12"/>
      <c r="S386" s="12"/>
      <c r="T386" s="6"/>
      <c r="U386" s="6"/>
      <c r="V386" s="45"/>
      <c r="W386" s="45"/>
      <c r="X386" s="45"/>
      <c r="Y386" s="9"/>
      <c r="Z386" s="92"/>
      <c r="AA386" s="12"/>
      <c r="AB386" s="12"/>
      <c r="AC386" s="12"/>
      <c r="AD386" s="12"/>
      <c r="AE386" s="12"/>
      <c r="AF386" s="12"/>
      <c r="AG386" s="85"/>
      <c r="AH386" s="46"/>
      <c r="AI386" s="46"/>
      <c r="AJ386" s="46"/>
      <c r="AK386" s="46"/>
      <c r="AL386" s="46"/>
      <c r="AM386" s="13"/>
      <c r="AN386" s="13"/>
      <c r="AO386" s="13"/>
      <c r="AP386" s="13"/>
      <c r="AQ386" s="13"/>
      <c r="AR386" s="13"/>
      <c r="AS386" s="1"/>
      <c r="AT386" s="1"/>
      <c r="AU386" s="1"/>
      <c r="AV386" s="46"/>
      <c r="AW386" s="46"/>
      <c r="AX386" s="46"/>
      <c r="AY386" s="46"/>
      <c r="AZ386" s="13"/>
      <c r="BA386" s="13"/>
      <c r="BB386" s="13"/>
      <c r="BC386" s="13"/>
      <c r="BD386" s="13"/>
      <c r="BE386" s="13"/>
      <c r="BF386" s="1"/>
      <c r="BG386" s="1"/>
      <c r="BH386" s="1"/>
      <c r="BI386" s="1"/>
      <c r="BJ386" s="1"/>
      <c r="BK386" s="1"/>
      <c r="BL386" s="13"/>
      <c r="BM386" s="1"/>
      <c r="BN386" s="1"/>
      <c r="BO386" s="1"/>
      <c r="BP386" s="51"/>
      <c r="BQ386" s="1"/>
      <c r="BR386" s="1"/>
      <c r="BS386" s="1"/>
      <c r="BT386" s="1"/>
    </row>
    <row r="387" spans="1:72" hidden="1" outlineLevel="1" x14ac:dyDescent="0.2">
      <c r="A387" s="1"/>
      <c r="B387" s="2"/>
      <c r="C387" s="3"/>
      <c r="D387" s="105"/>
      <c r="E387" s="1"/>
      <c r="F387" s="1"/>
      <c r="G387" s="1"/>
      <c r="H387" s="1"/>
      <c r="I387" s="5"/>
      <c r="J387" s="6"/>
      <c r="K387" s="7"/>
      <c r="L387" s="7"/>
      <c r="M387" s="7"/>
      <c r="N387" s="51"/>
      <c r="O387" s="13"/>
      <c r="P387" s="13"/>
      <c r="Q387" s="2"/>
      <c r="R387" s="12"/>
      <c r="S387" s="12"/>
      <c r="T387" s="6"/>
      <c r="U387" s="6"/>
      <c r="V387" s="45"/>
      <c r="W387" s="45"/>
      <c r="X387" s="45"/>
      <c r="Y387" s="9"/>
      <c r="Z387" s="92"/>
      <c r="AA387" s="12"/>
      <c r="AB387" s="12"/>
      <c r="AC387" s="12"/>
      <c r="AD387" s="12"/>
      <c r="AE387" s="12"/>
      <c r="AF387" s="12"/>
      <c r="AG387" s="85"/>
      <c r="AH387" s="46"/>
      <c r="AI387" s="46"/>
      <c r="AJ387" s="46"/>
      <c r="AK387" s="46"/>
      <c r="AL387" s="46"/>
      <c r="AM387" s="13"/>
      <c r="AN387" s="13"/>
      <c r="AO387" s="13"/>
      <c r="AP387" s="13"/>
      <c r="AQ387" s="13"/>
      <c r="AR387" s="13"/>
      <c r="AS387" s="1"/>
      <c r="AT387" s="1"/>
      <c r="AU387" s="1"/>
      <c r="AV387" s="46"/>
      <c r="AW387" s="46"/>
      <c r="AX387" s="46"/>
      <c r="AY387" s="46"/>
      <c r="AZ387" s="13"/>
      <c r="BA387" s="13"/>
      <c r="BB387" s="13"/>
      <c r="BC387" s="13"/>
      <c r="BD387" s="13"/>
      <c r="BE387" s="13"/>
      <c r="BF387" s="1"/>
      <c r="BG387" s="1"/>
      <c r="BH387" s="1"/>
      <c r="BI387" s="1"/>
      <c r="BJ387" s="1"/>
      <c r="BK387" s="1"/>
      <c r="BL387" s="13"/>
      <c r="BM387" s="1"/>
      <c r="BN387" s="1"/>
      <c r="BO387" s="1"/>
      <c r="BP387" s="51"/>
      <c r="BQ387" s="1"/>
      <c r="BR387" s="1"/>
      <c r="BS387" s="1"/>
      <c r="BT387" s="1"/>
    </row>
    <row r="388" spans="1:72" hidden="1" outlineLevel="1" x14ac:dyDescent="0.2">
      <c r="A388" s="1"/>
      <c r="B388" s="2"/>
      <c r="C388" s="3"/>
      <c r="D388" s="105"/>
      <c r="E388" s="1"/>
      <c r="F388" s="1"/>
      <c r="G388" s="1"/>
      <c r="H388" s="1"/>
      <c r="I388" s="5"/>
      <c r="J388" s="6"/>
      <c r="K388" s="7"/>
      <c r="L388" s="7"/>
      <c r="M388" s="7"/>
      <c r="N388" s="51"/>
      <c r="O388" s="13"/>
      <c r="P388" s="13"/>
      <c r="Q388" s="2"/>
      <c r="R388" s="12"/>
      <c r="S388" s="12"/>
      <c r="T388" s="6"/>
      <c r="U388" s="6"/>
      <c r="V388" s="45"/>
      <c r="W388" s="45"/>
      <c r="X388" s="45"/>
      <c r="Y388" s="9"/>
      <c r="Z388" s="92"/>
      <c r="AA388" s="12"/>
      <c r="AB388" s="12"/>
      <c r="AC388" s="12"/>
      <c r="AD388" s="12"/>
      <c r="AE388" s="12"/>
      <c r="AF388" s="12"/>
      <c r="AG388" s="85"/>
      <c r="AH388" s="46"/>
      <c r="AI388" s="46"/>
      <c r="AJ388" s="46"/>
      <c r="AK388" s="46"/>
      <c r="AL388" s="46"/>
      <c r="AM388" s="13"/>
      <c r="AN388" s="13"/>
      <c r="AO388" s="13"/>
      <c r="AP388" s="13"/>
      <c r="AQ388" s="13"/>
      <c r="AR388" s="13"/>
      <c r="AS388" s="1"/>
      <c r="AT388" s="1"/>
      <c r="AU388" s="1"/>
      <c r="AV388" s="46"/>
      <c r="AW388" s="46"/>
      <c r="AX388" s="46"/>
      <c r="AY388" s="46"/>
      <c r="AZ388" s="13"/>
      <c r="BA388" s="13"/>
      <c r="BB388" s="13"/>
      <c r="BC388" s="13"/>
      <c r="BD388" s="13"/>
      <c r="BE388" s="13"/>
      <c r="BF388" s="1"/>
      <c r="BG388" s="1"/>
      <c r="BH388" s="1"/>
      <c r="BI388" s="1"/>
      <c r="BJ388" s="1"/>
      <c r="BK388" s="1"/>
      <c r="BL388" s="13"/>
      <c r="BM388" s="1"/>
      <c r="BN388" s="1"/>
      <c r="BO388" s="1"/>
      <c r="BP388" s="51"/>
      <c r="BQ388" s="1"/>
      <c r="BR388" s="1"/>
      <c r="BS388" s="1"/>
      <c r="BT388" s="1"/>
    </row>
    <row r="389" spans="1:72" hidden="1" outlineLevel="1" x14ac:dyDescent="0.2">
      <c r="A389" s="1"/>
      <c r="B389" s="2"/>
      <c r="C389" s="3"/>
      <c r="D389" s="105"/>
      <c r="E389" s="1"/>
      <c r="F389" s="1"/>
      <c r="G389" s="1"/>
      <c r="H389" s="1"/>
      <c r="I389" s="5"/>
      <c r="J389" s="6"/>
      <c r="K389" s="7"/>
      <c r="L389" s="7"/>
      <c r="M389" s="7"/>
      <c r="N389" s="51"/>
      <c r="O389" s="13"/>
      <c r="P389" s="13"/>
      <c r="Q389" s="2"/>
      <c r="R389" s="12"/>
      <c r="S389" s="12"/>
      <c r="T389" s="6"/>
      <c r="U389" s="6"/>
      <c r="V389" s="45"/>
      <c r="W389" s="45"/>
      <c r="X389" s="45"/>
      <c r="Y389" s="9"/>
      <c r="Z389" s="92"/>
      <c r="AA389" s="12"/>
      <c r="AB389" s="12"/>
      <c r="AC389" s="12"/>
      <c r="AD389" s="12"/>
      <c r="AE389" s="12"/>
      <c r="AF389" s="12"/>
      <c r="AG389" s="85"/>
      <c r="AH389" s="46"/>
      <c r="AI389" s="46"/>
      <c r="AJ389" s="46"/>
      <c r="AK389" s="46"/>
      <c r="AL389" s="46"/>
      <c r="AM389" s="13"/>
      <c r="AN389" s="13"/>
      <c r="AO389" s="13"/>
      <c r="AP389" s="13"/>
      <c r="AQ389" s="13"/>
      <c r="AR389" s="13"/>
      <c r="AS389" s="1"/>
      <c r="AT389" s="1"/>
      <c r="AU389" s="1"/>
      <c r="AV389" s="46"/>
      <c r="AW389" s="46"/>
      <c r="AX389" s="46"/>
      <c r="AY389" s="46"/>
      <c r="AZ389" s="13"/>
      <c r="BA389" s="13"/>
      <c r="BB389" s="13"/>
      <c r="BC389" s="13"/>
      <c r="BD389" s="13"/>
      <c r="BE389" s="13"/>
      <c r="BF389" s="1"/>
      <c r="BG389" s="1"/>
      <c r="BH389" s="1"/>
      <c r="BI389" s="1"/>
      <c r="BJ389" s="1"/>
      <c r="BK389" s="1"/>
      <c r="BL389" s="13"/>
      <c r="BM389" s="1"/>
      <c r="BN389" s="1"/>
      <c r="BO389" s="1"/>
      <c r="BP389" s="51"/>
      <c r="BQ389" s="1"/>
      <c r="BR389" s="1"/>
      <c r="BS389" s="1"/>
      <c r="BT389" s="1"/>
    </row>
    <row r="390" spans="1:72" hidden="1" outlineLevel="1" x14ac:dyDescent="0.2">
      <c r="A390" s="1"/>
      <c r="B390" s="2"/>
      <c r="C390" s="3"/>
      <c r="D390" s="105"/>
      <c r="E390" s="1"/>
      <c r="F390" s="1"/>
      <c r="G390" s="1"/>
      <c r="H390" s="1"/>
      <c r="I390" s="5"/>
      <c r="J390" s="6"/>
      <c r="K390" s="7"/>
      <c r="L390" s="7"/>
      <c r="M390" s="7"/>
      <c r="N390" s="51"/>
      <c r="O390" s="13"/>
      <c r="P390" s="13"/>
      <c r="Q390" s="2"/>
      <c r="R390" s="12"/>
      <c r="S390" s="12"/>
      <c r="T390" s="6"/>
      <c r="U390" s="6"/>
      <c r="V390" s="45"/>
      <c r="W390" s="45"/>
      <c r="X390" s="45"/>
      <c r="Y390" s="9"/>
      <c r="Z390" s="92"/>
      <c r="AA390" s="12"/>
      <c r="AB390" s="12"/>
      <c r="AC390" s="12"/>
      <c r="AD390" s="12"/>
      <c r="AE390" s="12"/>
      <c r="AF390" s="12"/>
      <c r="AG390" s="85"/>
      <c r="AH390" s="46"/>
      <c r="AI390" s="46"/>
      <c r="AJ390" s="46"/>
      <c r="AK390" s="46"/>
      <c r="AL390" s="46"/>
      <c r="AM390" s="13"/>
      <c r="AN390" s="13"/>
      <c r="AO390" s="13"/>
      <c r="AP390" s="13"/>
      <c r="AQ390" s="13"/>
      <c r="AR390" s="13"/>
      <c r="AS390" s="1"/>
      <c r="AT390" s="1"/>
      <c r="AU390" s="1"/>
      <c r="AV390" s="46"/>
      <c r="AW390" s="46"/>
      <c r="AX390" s="46"/>
      <c r="AY390" s="46"/>
      <c r="AZ390" s="13"/>
      <c r="BA390" s="13"/>
      <c r="BB390" s="13"/>
      <c r="BC390" s="13"/>
      <c r="BD390" s="13"/>
      <c r="BE390" s="13"/>
      <c r="BF390" s="1"/>
      <c r="BG390" s="1"/>
      <c r="BH390" s="1"/>
      <c r="BI390" s="1"/>
      <c r="BJ390" s="1"/>
      <c r="BK390" s="1"/>
      <c r="BL390" s="13"/>
      <c r="BM390" s="1"/>
      <c r="BN390" s="1"/>
      <c r="BO390" s="1"/>
      <c r="BP390" s="51"/>
      <c r="BQ390" s="1"/>
      <c r="BR390" s="1"/>
      <c r="BS390" s="1"/>
      <c r="BT390" s="1"/>
    </row>
    <row r="391" spans="1:72" hidden="1" outlineLevel="1" x14ac:dyDescent="0.2">
      <c r="A391" s="1"/>
      <c r="B391" s="2"/>
      <c r="C391" s="3"/>
      <c r="D391" s="105"/>
      <c r="E391" s="1"/>
      <c r="F391" s="1"/>
      <c r="G391" s="1"/>
      <c r="H391" s="1"/>
      <c r="I391" s="5"/>
      <c r="J391" s="6"/>
      <c r="K391" s="7"/>
      <c r="L391" s="7"/>
      <c r="M391" s="7"/>
      <c r="N391" s="51"/>
      <c r="O391" s="13"/>
      <c r="P391" s="13"/>
      <c r="Q391" s="2"/>
      <c r="R391" s="12"/>
      <c r="S391" s="12"/>
      <c r="T391" s="6"/>
      <c r="U391" s="6"/>
      <c r="V391" s="45"/>
      <c r="W391" s="45"/>
      <c r="X391" s="45"/>
      <c r="Y391" s="9"/>
      <c r="Z391" s="92"/>
      <c r="AA391" s="12"/>
      <c r="AB391" s="12"/>
      <c r="AC391" s="12"/>
      <c r="AD391" s="12"/>
      <c r="AE391" s="12"/>
      <c r="AF391" s="12"/>
      <c r="AG391" s="85"/>
      <c r="AH391" s="46"/>
      <c r="AI391" s="46"/>
      <c r="AJ391" s="46"/>
      <c r="AK391" s="46"/>
      <c r="AL391" s="46"/>
      <c r="AM391" s="13"/>
      <c r="AN391" s="13"/>
      <c r="AO391" s="13"/>
      <c r="AP391" s="13"/>
      <c r="AQ391" s="13"/>
      <c r="AR391" s="13"/>
      <c r="AS391" s="1"/>
      <c r="AT391" s="1"/>
      <c r="AU391" s="1"/>
      <c r="AV391" s="46"/>
      <c r="AW391" s="46"/>
      <c r="AX391" s="46"/>
      <c r="AY391" s="46"/>
      <c r="AZ391" s="13"/>
      <c r="BA391" s="13"/>
      <c r="BB391" s="13"/>
      <c r="BC391" s="13"/>
      <c r="BD391" s="13"/>
      <c r="BE391" s="13"/>
      <c r="BF391" s="1"/>
      <c r="BG391" s="1"/>
      <c r="BH391" s="1"/>
      <c r="BI391" s="1"/>
      <c r="BJ391" s="1"/>
      <c r="BK391" s="1"/>
      <c r="BL391" s="13"/>
      <c r="BM391" s="1"/>
      <c r="BN391" s="1"/>
      <c r="BO391" s="1"/>
      <c r="BP391" s="51"/>
      <c r="BQ391" s="1"/>
      <c r="BR391" s="1"/>
      <c r="BS391" s="1"/>
      <c r="BT391" s="1"/>
    </row>
    <row r="392" spans="1:72" hidden="1" outlineLevel="1" x14ac:dyDescent="0.2">
      <c r="A392" s="1"/>
      <c r="B392" s="2"/>
      <c r="C392" s="3"/>
      <c r="D392" s="105"/>
      <c r="E392" s="1"/>
      <c r="F392" s="1"/>
      <c r="G392" s="1"/>
      <c r="H392" s="1"/>
      <c r="I392" s="5"/>
      <c r="J392" s="6"/>
      <c r="K392" s="7"/>
      <c r="L392" s="7"/>
      <c r="M392" s="7"/>
      <c r="N392" s="51"/>
      <c r="O392" s="13"/>
      <c r="P392" s="13"/>
      <c r="Q392" s="2"/>
      <c r="R392" s="12"/>
      <c r="S392" s="12"/>
      <c r="T392" s="6"/>
      <c r="U392" s="6"/>
      <c r="V392" s="45"/>
      <c r="W392" s="45"/>
      <c r="X392" s="45"/>
      <c r="Y392" s="9"/>
      <c r="Z392" s="92"/>
      <c r="AA392" s="12"/>
      <c r="AB392" s="12"/>
      <c r="AC392" s="12"/>
      <c r="AD392" s="12"/>
      <c r="AE392" s="12"/>
      <c r="AF392" s="12"/>
      <c r="AG392" s="85"/>
      <c r="AH392" s="46"/>
      <c r="AI392" s="46"/>
      <c r="AJ392" s="46"/>
      <c r="AK392" s="46"/>
      <c r="AL392" s="46"/>
      <c r="AM392" s="13"/>
      <c r="AN392" s="13"/>
      <c r="AO392" s="13"/>
      <c r="AP392" s="13"/>
      <c r="AQ392" s="13"/>
      <c r="AR392" s="13"/>
      <c r="AS392" s="1"/>
      <c r="AT392" s="1"/>
      <c r="AU392" s="1"/>
      <c r="AV392" s="46"/>
      <c r="AW392" s="46"/>
      <c r="AX392" s="46"/>
      <c r="AY392" s="46"/>
      <c r="AZ392" s="13"/>
      <c r="BA392" s="13"/>
      <c r="BB392" s="13"/>
      <c r="BC392" s="13"/>
      <c r="BD392" s="13"/>
      <c r="BE392" s="13"/>
      <c r="BF392" s="1"/>
      <c r="BG392" s="1"/>
      <c r="BH392" s="1"/>
      <c r="BI392" s="1"/>
      <c r="BJ392" s="1"/>
      <c r="BK392" s="1"/>
      <c r="BL392" s="13"/>
      <c r="BM392" s="1"/>
      <c r="BN392" s="1"/>
      <c r="BO392" s="1"/>
      <c r="BP392" s="51"/>
      <c r="BQ392" s="1"/>
      <c r="BR392" s="1"/>
      <c r="BS392" s="1"/>
      <c r="BT392" s="1"/>
    </row>
    <row r="393" spans="1:72" hidden="1" outlineLevel="1" x14ac:dyDescent="0.2">
      <c r="A393" s="1"/>
      <c r="B393" s="2"/>
      <c r="C393" s="3"/>
      <c r="D393" s="105"/>
      <c r="E393" s="1"/>
      <c r="F393" s="1"/>
      <c r="G393" s="1"/>
      <c r="H393" s="1"/>
      <c r="I393" s="5"/>
      <c r="J393" s="6"/>
      <c r="K393" s="7"/>
      <c r="L393" s="7"/>
      <c r="M393" s="7"/>
      <c r="N393" s="51"/>
      <c r="O393" s="13"/>
      <c r="P393" s="13"/>
      <c r="Q393" s="2"/>
      <c r="R393" s="12"/>
      <c r="S393" s="12"/>
      <c r="T393" s="6"/>
      <c r="U393" s="6"/>
      <c r="V393" s="45"/>
      <c r="W393" s="45"/>
      <c r="X393" s="45"/>
      <c r="Y393" s="9"/>
      <c r="Z393" s="92"/>
      <c r="AA393" s="12"/>
      <c r="AB393" s="12"/>
      <c r="AC393" s="12"/>
      <c r="AD393" s="12"/>
      <c r="AE393" s="12"/>
      <c r="AF393" s="12"/>
      <c r="AG393" s="85"/>
      <c r="AH393" s="46"/>
      <c r="AI393" s="46"/>
      <c r="AJ393" s="46"/>
      <c r="AK393" s="46"/>
      <c r="AL393" s="46"/>
      <c r="AM393" s="13"/>
      <c r="AN393" s="13"/>
      <c r="AO393" s="13"/>
      <c r="AP393" s="13"/>
      <c r="AQ393" s="13"/>
      <c r="AR393" s="13"/>
      <c r="AS393" s="1"/>
      <c r="AT393" s="1"/>
      <c r="AU393" s="1"/>
      <c r="AV393" s="46"/>
      <c r="AW393" s="46"/>
      <c r="AX393" s="46"/>
      <c r="AY393" s="46"/>
      <c r="AZ393" s="13"/>
      <c r="BA393" s="13"/>
      <c r="BB393" s="13"/>
      <c r="BC393" s="13"/>
      <c r="BD393" s="13"/>
      <c r="BE393" s="13"/>
      <c r="BF393" s="1"/>
      <c r="BG393" s="1"/>
      <c r="BH393" s="1"/>
      <c r="BI393" s="1"/>
      <c r="BJ393" s="1"/>
      <c r="BK393" s="1"/>
      <c r="BL393" s="13"/>
      <c r="BM393" s="1"/>
      <c r="BN393" s="1"/>
      <c r="BO393" s="1"/>
      <c r="BP393" s="51"/>
      <c r="BQ393" s="1"/>
      <c r="BR393" s="1"/>
      <c r="BS393" s="1"/>
      <c r="BT393" s="1"/>
    </row>
    <row r="394" spans="1:72" hidden="1" outlineLevel="1" x14ac:dyDescent="0.2">
      <c r="A394" s="1"/>
      <c r="B394" s="2"/>
      <c r="C394" s="3"/>
      <c r="D394" s="105"/>
      <c r="E394" s="1"/>
      <c r="F394" s="1"/>
      <c r="G394" s="1"/>
      <c r="H394" s="1"/>
      <c r="I394" s="5"/>
      <c r="J394" s="6"/>
      <c r="K394" s="7"/>
      <c r="L394" s="7"/>
      <c r="M394" s="7"/>
      <c r="N394" s="51"/>
      <c r="O394" s="13"/>
      <c r="P394" s="13"/>
      <c r="Q394" s="2"/>
      <c r="R394" s="12"/>
      <c r="S394" s="12"/>
      <c r="T394" s="6"/>
      <c r="U394" s="6"/>
      <c r="V394" s="45"/>
      <c r="W394" s="45"/>
      <c r="X394" s="45"/>
      <c r="Y394" s="9"/>
      <c r="Z394" s="92"/>
      <c r="AA394" s="12"/>
      <c r="AB394" s="12"/>
      <c r="AC394" s="12"/>
      <c r="AD394" s="12"/>
      <c r="AE394" s="12"/>
      <c r="AF394" s="12"/>
      <c r="AG394" s="85"/>
      <c r="AH394" s="46"/>
      <c r="AI394" s="46"/>
      <c r="AJ394" s="46"/>
      <c r="AK394" s="46"/>
      <c r="AL394" s="46"/>
      <c r="AM394" s="13"/>
      <c r="AN394" s="13"/>
      <c r="AO394" s="13"/>
      <c r="AP394" s="13"/>
      <c r="AQ394" s="13"/>
      <c r="AR394" s="13"/>
      <c r="AS394" s="1"/>
      <c r="AT394" s="1"/>
      <c r="AU394" s="1"/>
      <c r="AV394" s="46"/>
      <c r="AW394" s="46"/>
      <c r="AX394" s="46"/>
      <c r="AY394" s="46"/>
      <c r="AZ394" s="13"/>
      <c r="BA394" s="13"/>
      <c r="BB394" s="13"/>
      <c r="BC394" s="13"/>
      <c r="BD394" s="13"/>
      <c r="BE394" s="13"/>
      <c r="BF394" s="1"/>
      <c r="BG394" s="1"/>
      <c r="BH394" s="1"/>
      <c r="BI394" s="1"/>
      <c r="BJ394" s="1"/>
      <c r="BK394" s="1"/>
      <c r="BL394" s="13"/>
      <c r="BM394" s="1"/>
      <c r="BN394" s="1"/>
      <c r="BO394" s="1"/>
      <c r="BP394" s="51"/>
      <c r="BQ394" s="1"/>
      <c r="BR394" s="1"/>
      <c r="BS394" s="1"/>
      <c r="BT394" s="1"/>
    </row>
    <row r="395" spans="1:72" hidden="1" outlineLevel="1" x14ac:dyDescent="0.2">
      <c r="A395" s="1"/>
      <c r="B395" s="2"/>
      <c r="C395" s="3"/>
      <c r="D395" s="105"/>
      <c r="E395" s="1"/>
      <c r="F395" s="1"/>
      <c r="G395" s="1"/>
      <c r="H395" s="1"/>
      <c r="I395" s="5"/>
      <c r="J395" s="6"/>
      <c r="K395" s="7"/>
      <c r="L395" s="7"/>
      <c r="M395" s="7"/>
      <c r="N395" s="51"/>
      <c r="O395" s="13"/>
      <c r="P395" s="13"/>
      <c r="Q395" s="2"/>
      <c r="R395" s="12"/>
      <c r="S395" s="12"/>
      <c r="T395" s="6"/>
      <c r="U395" s="6"/>
      <c r="V395" s="45"/>
      <c r="W395" s="45"/>
      <c r="X395" s="45"/>
      <c r="Y395" s="9"/>
      <c r="Z395" s="92"/>
      <c r="AA395" s="12"/>
      <c r="AB395" s="12"/>
      <c r="AC395" s="12"/>
      <c r="AD395" s="12"/>
      <c r="AE395" s="12"/>
      <c r="AF395" s="12"/>
      <c r="AG395" s="85"/>
      <c r="AH395" s="46"/>
      <c r="AI395" s="46"/>
      <c r="AJ395" s="46"/>
      <c r="AK395" s="46"/>
      <c r="AL395" s="46"/>
      <c r="AM395" s="13"/>
      <c r="AN395" s="13"/>
      <c r="AO395" s="13"/>
      <c r="AP395" s="13"/>
      <c r="AQ395" s="13"/>
      <c r="AR395" s="13"/>
      <c r="AS395" s="1"/>
      <c r="AT395" s="1"/>
      <c r="AU395" s="1"/>
      <c r="AV395" s="46"/>
      <c r="AW395" s="46"/>
      <c r="AX395" s="46"/>
      <c r="AY395" s="46"/>
      <c r="AZ395" s="13"/>
      <c r="BA395" s="13"/>
      <c r="BB395" s="13"/>
      <c r="BC395" s="13"/>
      <c r="BD395" s="13"/>
      <c r="BE395" s="13"/>
      <c r="BF395" s="1"/>
      <c r="BG395" s="1"/>
      <c r="BH395" s="1"/>
      <c r="BI395" s="1"/>
      <c r="BJ395" s="1"/>
      <c r="BK395" s="1"/>
      <c r="BL395" s="13"/>
      <c r="BM395" s="1"/>
      <c r="BN395" s="1"/>
      <c r="BO395" s="1"/>
      <c r="BP395" s="51"/>
      <c r="BQ395" s="1"/>
      <c r="BR395" s="1"/>
      <c r="BS395" s="1"/>
      <c r="BT395" s="1"/>
    </row>
    <row r="396" spans="1:72" hidden="1" outlineLevel="1" x14ac:dyDescent="0.2">
      <c r="A396" s="1"/>
      <c r="B396" s="2"/>
      <c r="C396" s="3"/>
      <c r="D396" s="105"/>
      <c r="E396" s="1"/>
      <c r="F396" s="1"/>
      <c r="G396" s="1"/>
      <c r="H396" s="1"/>
      <c r="I396" s="5"/>
      <c r="J396" s="6"/>
      <c r="K396" s="7"/>
      <c r="L396" s="7"/>
      <c r="M396" s="7"/>
      <c r="N396" s="51"/>
      <c r="O396" s="13"/>
      <c r="P396" s="13"/>
      <c r="Q396" s="2"/>
      <c r="R396" s="12"/>
      <c r="S396" s="12"/>
      <c r="T396" s="6"/>
      <c r="U396" s="6"/>
      <c r="V396" s="45"/>
      <c r="W396" s="45"/>
      <c r="X396" s="45"/>
      <c r="Y396" s="9"/>
      <c r="Z396" s="92"/>
      <c r="AA396" s="12"/>
      <c r="AB396" s="12"/>
      <c r="AC396" s="12"/>
      <c r="AD396" s="12"/>
      <c r="AE396" s="12"/>
      <c r="AF396" s="12"/>
      <c r="AG396" s="85"/>
      <c r="AH396" s="46"/>
      <c r="AI396" s="46"/>
      <c r="AJ396" s="46"/>
      <c r="AK396" s="46"/>
      <c r="AL396" s="46"/>
      <c r="AM396" s="13"/>
      <c r="AN396" s="13"/>
      <c r="AO396" s="13"/>
      <c r="AP396" s="13"/>
      <c r="AQ396" s="13"/>
      <c r="AR396" s="13"/>
      <c r="AS396" s="1"/>
      <c r="AT396" s="1"/>
      <c r="AU396" s="1"/>
      <c r="AV396" s="46"/>
      <c r="AW396" s="46"/>
      <c r="AX396" s="46"/>
      <c r="AY396" s="46"/>
      <c r="AZ396" s="13"/>
      <c r="BA396" s="13"/>
      <c r="BB396" s="13"/>
      <c r="BC396" s="13"/>
      <c r="BD396" s="13"/>
      <c r="BE396" s="13"/>
      <c r="BF396" s="1"/>
      <c r="BG396" s="1"/>
      <c r="BH396" s="1"/>
      <c r="BI396" s="1"/>
      <c r="BJ396" s="1"/>
      <c r="BK396" s="1"/>
      <c r="BL396" s="13"/>
      <c r="BM396" s="1"/>
      <c r="BN396" s="1"/>
      <c r="BO396" s="1"/>
      <c r="BP396" s="51"/>
      <c r="BQ396" s="1"/>
      <c r="BR396" s="1"/>
      <c r="BS396" s="1"/>
      <c r="BT396" s="1"/>
    </row>
    <row r="397" spans="1:72" hidden="1" outlineLevel="1" x14ac:dyDescent="0.2">
      <c r="A397" s="1"/>
      <c r="B397" s="2"/>
      <c r="C397" s="3"/>
      <c r="D397" s="105"/>
      <c r="E397" s="1"/>
      <c r="F397" s="1"/>
      <c r="G397" s="1"/>
      <c r="H397" s="1"/>
      <c r="I397" s="5"/>
      <c r="J397" s="6"/>
      <c r="K397" s="7"/>
      <c r="L397" s="7"/>
      <c r="M397" s="7"/>
      <c r="N397" s="51"/>
      <c r="O397" s="13"/>
      <c r="P397" s="13"/>
      <c r="Q397" s="2"/>
      <c r="R397" s="12"/>
      <c r="S397" s="12"/>
      <c r="T397" s="6"/>
      <c r="U397" s="6"/>
      <c r="V397" s="45"/>
      <c r="W397" s="45"/>
      <c r="X397" s="45"/>
      <c r="Y397" s="9"/>
      <c r="Z397" s="92"/>
      <c r="AA397" s="12"/>
      <c r="AB397" s="12"/>
      <c r="AC397" s="12"/>
      <c r="AD397" s="12"/>
      <c r="AE397" s="12"/>
      <c r="AF397" s="12"/>
      <c r="AG397" s="85"/>
      <c r="AH397" s="46"/>
      <c r="AI397" s="46"/>
      <c r="AJ397" s="46"/>
      <c r="AK397" s="46"/>
      <c r="AL397" s="46"/>
      <c r="AM397" s="13"/>
      <c r="AN397" s="13"/>
      <c r="AO397" s="13"/>
      <c r="AP397" s="13"/>
      <c r="AQ397" s="13"/>
      <c r="AR397" s="13"/>
      <c r="AS397" s="1"/>
      <c r="AT397" s="1"/>
      <c r="AU397" s="1"/>
      <c r="AV397" s="46"/>
      <c r="AW397" s="46"/>
      <c r="AX397" s="46"/>
      <c r="AY397" s="46"/>
      <c r="AZ397" s="13"/>
      <c r="BA397" s="13"/>
      <c r="BB397" s="13"/>
      <c r="BC397" s="13"/>
      <c r="BD397" s="13"/>
      <c r="BE397" s="13"/>
      <c r="BF397" s="1"/>
      <c r="BG397" s="1"/>
      <c r="BH397" s="1"/>
      <c r="BI397" s="1"/>
      <c r="BJ397" s="1"/>
      <c r="BK397" s="1"/>
      <c r="BL397" s="13"/>
      <c r="BM397" s="1"/>
      <c r="BN397" s="1"/>
      <c r="BO397" s="1"/>
      <c r="BP397" s="51"/>
      <c r="BQ397" s="1"/>
      <c r="BR397" s="1"/>
      <c r="BS397" s="1"/>
      <c r="BT397" s="1"/>
    </row>
    <row r="398" spans="1:72" hidden="1" outlineLevel="1" x14ac:dyDescent="0.2">
      <c r="A398" s="1"/>
      <c r="B398" s="2"/>
      <c r="C398" s="3"/>
      <c r="D398" s="105"/>
      <c r="E398" s="1"/>
      <c r="F398" s="1"/>
      <c r="G398" s="1"/>
      <c r="H398" s="1"/>
      <c r="I398" s="5"/>
      <c r="J398" s="6"/>
      <c r="K398" s="7"/>
      <c r="L398" s="7"/>
      <c r="M398" s="7"/>
      <c r="N398" s="51"/>
      <c r="O398" s="13"/>
      <c r="P398" s="13"/>
      <c r="Q398" s="2"/>
      <c r="R398" s="12"/>
      <c r="S398" s="12"/>
      <c r="T398" s="6"/>
      <c r="U398" s="6"/>
      <c r="V398" s="45"/>
      <c r="W398" s="45"/>
      <c r="X398" s="45"/>
      <c r="Y398" s="9"/>
      <c r="Z398" s="92"/>
      <c r="AA398" s="12"/>
      <c r="AB398" s="12"/>
      <c r="AC398" s="12"/>
      <c r="AD398" s="12"/>
      <c r="AE398" s="12"/>
      <c r="AF398" s="12"/>
      <c r="AG398" s="85"/>
      <c r="AH398" s="46"/>
      <c r="AI398" s="46"/>
      <c r="AJ398" s="46"/>
      <c r="AK398" s="46"/>
      <c r="AL398" s="46"/>
      <c r="AM398" s="13"/>
      <c r="AN398" s="13"/>
      <c r="AO398" s="13"/>
      <c r="AP398" s="13"/>
      <c r="AQ398" s="13"/>
      <c r="AR398" s="13"/>
      <c r="AS398" s="1"/>
      <c r="AT398" s="1"/>
      <c r="AU398" s="1"/>
      <c r="AV398" s="46"/>
      <c r="AW398" s="46"/>
      <c r="AX398" s="46"/>
      <c r="AY398" s="46"/>
      <c r="AZ398" s="13"/>
      <c r="BA398" s="13"/>
      <c r="BB398" s="13"/>
      <c r="BC398" s="13"/>
      <c r="BD398" s="13"/>
      <c r="BE398" s="13"/>
      <c r="BF398" s="1"/>
      <c r="BG398" s="1"/>
      <c r="BH398" s="1"/>
      <c r="BI398" s="1"/>
      <c r="BJ398" s="1"/>
      <c r="BK398" s="1"/>
      <c r="BL398" s="13"/>
      <c r="BM398" s="1"/>
      <c r="BN398" s="1"/>
      <c r="BO398" s="1"/>
      <c r="BP398" s="51"/>
      <c r="BQ398" s="1"/>
      <c r="BR398" s="1"/>
      <c r="BS398" s="1"/>
      <c r="BT398" s="1"/>
    </row>
    <row r="399" spans="1:72" hidden="1" outlineLevel="1" x14ac:dyDescent="0.2">
      <c r="A399" s="1"/>
      <c r="B399" s="2"/>
      <c r="C399" s="3"/>
      <c r="D399" s="105"/>
      <c r="E399" s="1"/>
      <c r="F399" s="1"/>
      <c r="G399" s="1"/>
      <c r="H399" s="1"/>
      <c r="I399" s="5"/>
      <c r="J399" s="6"/>
      <c r="K399" s="7"/>
      <c r="L399" s="7"/>
      <c r="M399" s="7"/>
      <c r="N399" s="51"/>
      <c r="O399" s="13"/>
      <c r="P399" s="13"/>
      <c r="Q399" s="2"/>
      <c r="R399" s="12"/>
      <c r="S399" s="12"/>
      <c r="T399" s="6"/>
      <c r="U399" s="6"/>
      <c r="V399" s="45"/>
      <c r="W399" s="45"/>
      <c r="X399" s="45"/>
      <c r="Y399" s="9"/>
      <c r="Z399" s="92"/>
      <c r="AA399" s="12"/>
      <c r="AB399" s="12"/>
      <c r="AC399" s="12"/>
      <c r="AD399" s="12"/>
      <c r="AE399" s="12"/>
      <c r="AF399" s="12"/>
      <c r="AG399" s="85"/>
      <c r="AH399" s="46"/>
      <c r="AI399" s="46"/>
      <c r="AJ399" s="46"/>
      <c r="AK399" s="46"/>
      <c r="AL399" s="46"/>
      <c r="AM399" s="13"/>
      <c r="AN399" s="13"/>
      <c r="AO399" s="13"/>
      <c r="AP399" s="13"/>
      <c r="AQ399" s="13"/>
      <c r="AR399" s="13"/>
      <c r="AS399" s="1"/>
      <c r="AT399" s="1"/>
      <c r="AU399" s="1"/>
      <c r="AV399" s="46"/>
      <c r="AW399" s="46"/>
      <c r="AX399" s="46"/>
      <c r="AY399" s="46"/>
      <c r="AZ399" s="13"/>
      <c r="BA399" s="13"/>
      <c r="BB399" s="13"/>
      <c r="BC399" s="13"/>
      <c r="BD399" s="13"/>
      <c r="BE399" s="13"/>
      <c r="BF399" s="1"/>
      <c r="BG399" s="1"/>
      <c r="BH399" s="1"/>
      <c r="BI399" s="1"/>
      <c r="BJ399" s="1"/>
      <c r="BK399" s="1"/>
      <c r="BL399" s="13"/>
      <c r="BM399" s="1"/>
      <c r="BN399" s="1"/>
      <c r="BO399" s="1"/>
      <c r="BP399" s="51"/>
      <c r="BQ399" s="1"/>
      <c r="BR399" s="1"/>
      <c r="BS399" s="1"/>
      <c r="BT399" s="1"/>
    </row>
    <row r="400" spans="1:72" hidden="1" outlineLevel="1" x14ac:dyDescent="0.2">
      <c r="A400" s="1"/>
      <c r="B400" s="2"/>
      <c r="C400" s="3"/>
      <c r="D400" s="105"/>
      <c r="E400" s="1"/>
      <c r="F400" s="1"/>
      <c r="G400" s="1"/>
      <c r="H400" s="1"/>
      <c r="I400" s="5"/>
      <c r="J400" s="6"/>
      <c r="K400" s="7"/>
      <c r="L400" s="7"/>
      <c r="M400" s="7"/>
      <c r="N400" s="51"/>
      <c r="O400" s="13"/>
      <c r="P400" s="13"/>
      <c r="Q400" s="2"/>
      <c r="R400" s="12"/>
      <c r="S400" s="12"/>
      <c r="T400" s="6"/>
      <c r="U400" s="6"/>
      <c r="V400" s="45"/>
      <c r="W400" s="45"/>
      <c r="X400" s="45"/>
      <c r="Y400" s="9"/>
      <c r="Z400" s="92"/>
      <c r="AA400" s="12"/>
      <c r="AB400" s="12"/>
      <c r="AC400" s="12"/>
      <c r="AD400" s="12"/>
      <c r="AE400" s="12"/>
      <c r="AF400" s="12"/>
      <c r="AG400" s="85"/>
      <c r="AH400" s="46"/>
      <c r="AI400" s="46"/>
      <c r="AJ400" s="46"/>
      <c r="AK400" s="46"/>
      <c r="AL400" s="46"/>
      <c r="AM400" s="13"/>
      <c r="AN400" s="13"/>
      <c r="AO400" s="13"/>
      <c r="AP400" s="13"/>
      <c r="AQ400" s="13"/>
      <c r="AR400" s="13"/>
      <c r="AS400" s="1"/>
      <c r="AT400" s="1"/>
      <c r="AU400" s="1"/>
      <c r="AV400" s="46"/>
      <c r="AW400" s="46"/>
      <c r="AX400" s="46"/>
      <c r="AY400" s="46"/>
      <c r="AZ400" s="13"/>
      <c r="BA400" s="13"/>
      <c r="BB400" s="13"/>
      <c r="BC400" s="13"/>
      <c r="BD400" s="13"/>
      <c r="BE400" s="13"/>
      <c r="BF400" s="1"/>
      <c r="BG400" s="1"/>
      <c r="BH400" s="1"/>
      <c r="BI400" s="1"/>
      <c r="BJ400" s="1"/>
      <c r="BK400" s="1"/>
      <c r="BL400" s="13"/>
      <c r="BM400" s="1"/>
      <c r="BN400" s="1"/>
      <c r="BO400" s="1"/>
      <c r="BP400" s="51"/>
      <c r="BQ400" s="1"/>
      <c r="BR400" s="1"/>
      <c r="BS400" s="1"/>
      <c r="BT400" s="1"/>
    </row>
    <row r="401" spans="1:72" hidden="1" outlineLevel="1" x14ac:dyDescent="0.2">
      <c r="A401" s="1"/>
      <c r="B401" s="2"/>
      <c r="C401" s="3"/>
      <c r="D401" s="105"/>
      <c r="E401" s="1"/>
      <c r="F401" s="1"/>
      <c r="G401" s="1"/>
      <c r="H401" s="1"/>
      <c r="I401" s="5"/>
      <c r="J401" s="6"/>
      <c r="K401" s="7"/>
      <c r="L401" s="7"/>
      <c r="M401" s="7"/>
      <c r="N401" s="51"/>
      <c r="O401" s="13"/>
      <c r="P401" s="13"/>
      <c r="Q401" s="2"/>
      <c r="R401" s="12"/>
      <c r="S401" s="12"/>
      <c r="T401" s="6"/>
      <c r="U401" s="6"/>
      <c r="V401" s="45"/>
      <c r="W401" s="45"/>
      <c r="X401" s="45"/>
      <c r="Y401" s="9"/>
      <c r="Z401" s="92"/>
      <c r="AA401" s="12"/>
      <c r="AB401" s="12"/>
      <c r="AC401" s="12"/>
      <c r="AD401" s="12"/>
      <c r="AE401" s="12"/>
      <c r="AF401" s="12"/>
      <c r="AG401" s="85"/>
      <c r="AH401" s="46"/>
      <c r="AI401" s="46"/>
      <c r="AJ401" s="46"/>
      <c r="AK401" s="46"/>
      <c r="AL401" s="46"/>
      <c r="AM401" s="13"/>
      <c r="AN401" s="13"/>
      <c r="AO401" s="13"/>
      <c r="AP401" s="13"/>
      <c r="AQ401" s="13"/>
      <c r="AR401" s="13"/>
      <c r="AS401" s="1"/>
      <c r="AT401" s="1"/>
      <c r="AU401" s="1"/>
      <c r="AV401" s="46"/>
      <c r="AW401" s="46"/>
      <c r="AX401" s="46"/>
      <c r="AY401" s="46"/>
      <c r="AZ401" s="13"/>
      <c r="BA401" s="13"/>
      <c r="BB401" s="13"/>
      <c r="BC401" s="13"/>
      <c r="BD401" s="13"/>
      <c r="BE401" s="13"/>
      <c r="BF401" s="1"/>
      <c r="BG401" s="1"/>
      <c r="BH401" s="1"/>
      <c r="BI401" s="1"/>
      <c r="BJ401" s="1"/>
      <c r="BK401" s="1"/>
      <c r="BL401" s="13"/>
      <c r="BM401" s="1"/>
      <c r="BN401" s="1"/>
      <c r="BO401" s="1"/>
      <c r="BP401" s="51"/>
      <c r="BQ401" s="1"/>
      <c r="BR401" s="1"/>
      <c r="BS401" s="1"/>
      <c r="BT401" s="1"/>
    </row>
    <row r="402" spans="1:72" hidden="1" outlineLevel="1" x14ac:dyDescent="0.2">
      <c r="A402" s="1"/>
      <c r="B402" s="2"/>
      <c r="C402" s="3"/>
      <c r="D402" s="105"/>
      <c r="E402" s="1"/>
      <c r="F402" s="1"/>
      <c r="G402" s="1"/>
      <c r="H402" s="1"/>
      <c r="I402" s="5"/>
      <c r="J402" s="6"/>
      <c r="K402" s="7"/>
      <c r="L402" s="7"/>
      <c r="M402" s="7"/>
      <c r="N402" s="51"/>
      <c r="O402" s="13"/>
      <c r="P402" s="13"/>
      <c r="Q402" s="2"/>
      <c r="R402" s="12"/>
      <c r="S402" s="12"/>
      <c r="T402" s="6"/>
      <c r="U402" s="6"/>
      <c r="V402" s="45"/>
      <c r="W402" s="45"/>
      <c r="X402" s="45"/>
      <c r="Y402" s="9"/>
      <c r="Z402" s="92"/>
      <c r="AA402" s="12"/>
      <c r="AB402" s="12"/>
      <c r="AC402" s="12"/>
      <c r="AD402" s="12"/>
      <c r="AE402" s="12"/>
      <c r="AF402" s="12"/>
      <c r="AG402" s="85"/>
      <c r="AH402" s="46"/>
      <c r="AI402" s="46"/>
      <c r="AJ402" s="46"/>
      <c r="AK402" s="46"/>
      <c r="AL402" s="46"/>
      <c r="AM402" s="13"/>
      <c r="AN402" s="13"/>
      <c r="AO402" s="13"/>
      <c r="AP402" s="13"/>
      <c r="AQ402" s="13"/>
      <c r="AR402" s="13"/>
      <c r="AS402" s="1"/>
      <c r="AT402" s="1"/>
      <c r="AU402" s="1"/>
      <c r="AV402" s="46"/>
      <c r="AW402" s="46"/>
      <c r="AX402" s="46"/>
      <c r="AY402" s="46"/>
      <c r="AZ402" s="13"/>
      <c r="BA402" s="13"/>
      <c r="BB402" s="13"/>
      <c r="BC402" s="13"/>
      <c r="BD402" s="13"/>
      <c r="BE402" s="13"/>
      <c r="BF402" s="1"/>
      <c r="BG402" s="1"/>
      <c r="BH402" s="1"/>
      <c r="BI402" s="1"/>
      <c r="BJ402" s="1"/>
      <c r="BK402" s="1"/>
      <c r="BL402" s="13"/>
      <c r="BM402" s="1"/>
      <c r="BN402" s="1"/>
      <c r="BO402" s="1"/>
      <c r="BP402" s="51"/>
      <c r="BQ402" s="1"/>
      <c r="BR402" s="1"/>
      <c r="BS402" s="1"/>
      <c r="BT402" s="1"/>
    </row>
    <row r="403" spans="1:72" hidden="1" outlineLevel="1" x14ac:dyDescent="0.2">
      <c r="A403" s="1"/>
      <c r="B403" s="2"/>
      <c r="C403" s="3"/>
      <c r="D403" s="105"/>
      <c r="E403" s="1"/>
      <c r="F403" s="1"/>
      <c r="G403" s="1"/>
      <c r="H403" s="1"/>
      <c r="I403" s="5"/>
      <c r="J403" s="6"/>
      <c r="K403" s="7"/>
      <c r="L403" s="7"/>
      <c r="M403" s="7"/>
      <c r="N403" s="51"/>
      <c r="O403" s="13"/>
      <c r="P403" s="13"/>
      <c r="Q403" s="2"/>
      <c r="R403" s="12"/>
      <c r="S403" s="12"/>
      <c r="T403" s="6"/>
      <c r="U403" s="6"/>
      <c r="V403" s="45"/>
      <c r="W403" s="45"/>
      <c r="X403" s="45"/>
      <c r="Y403" s="9"/>
      <c r="Z403" s="92"/>
      <c r="AA403" s="12"/>
      <c r="AB403" s="12"/>
      <c r="AC403" s="12"/>
      <c r="AD403" s="12"/>
      <c r="AE403" s="12"/>
      <c r="AF403" s="12"/>
      <c r="AG403" s="85"/>
      <c r="AH403" s="46"/>
      <c r="AI403" s="46"/>
      <c r="AJ403" s="46"/>
      <c r="AK403" s="46"/>
      <c r="AL403" s="46"/>
      <c r="AM403" s="13"/>
      <c r="AN403" s="13"/>
      <c r="AO403" s="13"/>
      <c r="AP403" s="13"/>
      <c r="AQ403" s="13"/>
      <c r="AR403" s="13"/>
      <c r="AS403" s="1"/>
      <c r="AT403" s="1"/>
      <c r="AU403" s="1"/>
      <c r="AV403" s="46"/>
      <c r="AW403" s="46"/>
      <c r="AX403" s="46"/>
      <c r="AY403" s="46"/>
      <c r="AZ403" s="13"/>
      <c r="BA403" s="13"/>
      <c r="BB403" s="13"/>
      <c r="BC403" s="13"/>
      <c r="BD403" s="13"/>
      <c r="BE403" s="13"/>
      <c r="BF403" s="1"/>
      <c r="BG403" s="1"/>
      <c r="BH403" s="1"/>
      <c r="BI403" s="1"/>
      <c r="BJ403" s="1"/>
      <c r="BK403" s="1"/>
      <c r="BL403" s="13"/>
      <c r="BM403" s="1"/>
      <c r="BN403" s="1"/>
      <c r="BO403" s="1"/>
      <c r="BP403" s="51"/>
      <c r="BQ403" s="1"/>
      <c r="BR403" s="1"/>
      <c r="BS403" s="1"/>
      <c r="BT403" s="1"/>
    </row>
    <row r="404" spans="1:72" hidden="1" outlineLevel="1" x14ac:dyDescent="0.2">
      <c r="A404" s="1"/>
      <c r="B404" s="2"/>
      <c r="C404" s="3"/>
      <c r="D404" s="105"/>
      <c r="E404" s="1"/>
      <c r="F404" s="1"/>
      <c r="G404" s="1"/>
      <c r="H404" s="1"/>
      <c r="I404" s="5"/>
      <c r="J404" s="6"/>
      <c r="K404" s="7"/>
      <c r="L404" s="7"/>
      <c r="M404" s="7"/>
      <c r="N404" s="51"/>
      <c r="O404" s="13"/>
      <c r="P404" s="13"/>
      <c r="Q404" s="2"/>
      <c r="R404" s="12"/>
      <c r="S404" s="12"/>
      <c r="T404" s="6"/>
      <c r="U404" s="6"/>
      <c r="V404" s="45"/>
      <c r="W404" s="45"/>
      <c r="X404" s="45"/>
      <c r="Y404" s="9"/>
      <c r="Z404" s="92"/>
      <c r="AA404" s="12"/>
      <c r="AB404" s="12"/>
      <c r="AC404" s="12"/>
      <c r="AD404" s="12"/>
      <c r="AE404" s="12"/>
      <c r="AF404" s="12"/>
      <c r="AG404" s="85"/>
      <c r="AH404" s="46"/>
      <c r="AI404" s="46"/>
      <c r="AJ404" s="46"/>
      <c r="AK404" s="46"/>
      <c r="AL404" s="46"/>
      <c r="AM404" s="13"/>
      <c r="AN404" s="13"/>
      <c r="AO404" s="13"/>
      <c r="AP404" s="13"/>
      <c r="AQ404" s="13"/>
      <c r="AR404" s="13"/>
      <c r="AS404" s="1"/>
      <c r="AT404" s="1"/>
      <c r="AU404" s="1"/>
      <c r="AV404" s="46"/>
      <c r="AW404" s="46"/>
      <c r="AX404" s="46"/>
      <c r="AY404" s="46"/>
      <c r="AZ404" s="13"/>
      <c r="BA404" s="13"/>
      <c r="BB404" s="13"/>
      <c r="BC404" s="13"/>
      <c r="BD404" s="13"/>
      <c r="BE404" s="13"/>
      <c r="BF404" s="1"/>
      <c r="BG404" s="1"/>
      <c r="BH404" s="1"/>
      <c r="BI404" s="1"/>
      <c r="BJ404" s="1"/>
      <c r="BK404" s="1"/>
      <c r="BL404" s="13"/>
      <c r="BM404" s="1"/>
      <c r="BN404" s="1"/>
      <c r="BO404" s="1"/>
      <c r="BP404" s="51"/>
      <c r="BQ404" s="1"/>
      <c r="BR404" s="1"/>
      <c r="BS404" s="1"/>
      <c r="BT404" s="1"/>
    </row>
    <row r="405" spans="1:72" hidden="1" outlineLevel="1" x14ac:dyDescent="0.2">
      <c r="A405" s="1"/>
      <c r="B405" s="2"/>
      <c r="C405" s="3"/>
      <c r="D405" s="105"/>
      <c r="E405" s="1"/>
      <c r="F405" s="1"/>
      <c r="G405" s="1"/>
      <c r="H405" s="1"/>
      <c r="I405" s="5"/>
      <c r="J405" s="6"/>
      <c r="K405" s="7"/>
      <c r="L405" s="7"/>
      <c r="M405" s="7"/>
      <c r="N405" s="51"/>
      <c r="O405" s="13"/>
      <c r="P405" s="13"/>
      <c r="Q405" s="2"/>
      <c r="R405" s="12"/>
      <c r="S405" s="12"/>
      <c r="T405" s="6"/>
      <c r="U405" s="6"/>
      <c r="V405" s="45"/>
      <c r="W405" s="45"/>
      <c r="X405" s="45"/>
      <c r="Y405" s="9"/>
      <c r="Z405" s="92"/>
      <c r="AA405" s="12"/>
      <c r="AB405" s="12"/>
      <c r="AC405" s="12"/>
      <c r="AD405" s="12"/>
      <c r="AE405" s="12"/>
      <c r="AF405" s="12"/>
      <c r="AG405" s="85"/>
      <c r="AH405" s="46"/>
      <c r="AI405" s="46"/>
      <c r="AJ405" s="46"/>
      <c r="AK405" s="46"/>
      <c r="AL405" s="46"/>
      <c r="AM405" s="13"/>
      <c r="AN405" s="13"/>
      <c r="AO405" s="13"/>
      <c r="AP405" s="13"/>
      <c r="AQ405" s="13"/>
      <c r="AR405" s="13"/>
      <c r="AS405" s="1"/>
      <c r="AT405" s="1"/>
      <c r="AU405" s="1"/>
      <c r="AV405" s="46"/>
      <c r="AW405" s="46"/>
      <c r="AX405" s="46"/>
      <c r="AY405" s="46"/>
      <c r="AZ405" s="13"/>
      <c r="BA405" s="13"/>
      <c r="BB405" s="13"/>
      <c r="BC405" s="13"/>
      <c r="BD405" s="13"/>
      <c r="BE405" s="13"/>
      <c r="BF405" s="1"/>
      <c r="BG405" s="1"/>
      <c r="BH405" s="1"/>
      <c r="BI405" s="1"/>
      <c r="BJ405" s="1"/>
      <c r="BK405" s="1"/>
      <c r="BL405" s="13"/>
      <c r="BM405" s="1"/>
      <c r="BN405" s="1"/>
      <c r="BO405" s="1"/>
      <c r="BP405" s="51"/>
      <c r="BQ405" s="1"/>
      <c r="BR405" s="1"/>
      <c r="BS405" s="1"/>
      <c r="BT405" s="1"/>
    </row>
    <row r="406" spans="1:72" hidden="1" outlineLevel="1" x14ac:dyDescent="0.2">
      <c r="A406" s="1"/>
      <c r="B406" s="2"/>
      <c r="C406" s="3"/>
      <c r="D406" s="105"/>
      <c r="E406" s="1"/>
      <c r="F406" s="1"/>
      <c r="G406" s="1"/>
      <c r="H406" s="1"/>
      <c r="I406" s="5"/>
      <c r="J406" s="6"/>
      <c r="K406" s="7"/>
      <c r="L406" s="7"/>
      <c r="M406" s="7"/>
      <c r="N406" s="51"/>
      <c r="O406" s="13"/>
      <c r="P406" s="13"/>
      <c r="Q406" s="2"/>
      <c r="R406" s="12"/>
      <c r="S406" s="12"/>
      <c r="T406" s="6"/>
      <c r="U406" s="6"/>
      <c r="V406" s="45"/>
      <c r="W406" s="45"/>
      <c r="X406" s="45"/>
      <c r="Y406" s="9"/>
      <c r="Z406" s="92"/>
      <c r="AA406" s="12"/>
      <c r="AB406" s="12"/>
      <c r="AC406" s="12"/>
      <c r="AD406" s="12"/>
      <c r="AE406" s="12"/>
      <c r="AF406" s="12"/>
      <c r="AG406" s="85"/>
      <c r="AH406" s="46"/>
      <c r="AI406" s="46"/>
      <c r="AJ406" s="46"/>
      <c r="AK406" s="46"/>
      <c r="AL406" s="46"/>
      <c r="AM406" s="13"/>
      <c r="AN406" s="13"/>
      <c r="AO406" s="13"/>
      <c r="AP406" s="13"/>
      <c r="AQ406" s="13"/>
      <c r="AR406" s="13"/>
      <c r="AS406" s="1"/>
      <c r="AT406" s="1"/>
      <c r="AU406" s="1"/>
      <c r="AV406" s="46"/>
      <c r="AW406" s="46"/>
      <c r="AX406" s="46"/>
      <c r="AY406" s="46"/>
      <c r="AZ406" s="13"/>
      <c r="BA406" s="13"/>
      <c r="BB406" s="13"/>
      <c r="BC406" s="13"/>
      <c r="BD406" s="13"/>
      <c r="BE406" s="13"/>
      <c r="BF406" s="1"/>
      <c r="BG406" s="1"/>
      <c r="BH406" s="1"/>
      <c r="BI406" s="1"/>
      <c r="BJ406" s="1"/>
      <c r="BK406" s="1"/>
      <c r="BL406" s="13"/>
      <c r="BM406" s="1"/>
      <c r="BN406" s="1"/>
      <c r="BO406" s="1"/>
      <c r="BP406" s="51"/>
      <c r="BQ406" s="1"/>
      <c r="BR406" s="1"/>
      <c r="BS406" s="1"/>
      <c r="BT406" s="1"/>
    </row>
    <row r="407" spans="1:72" hidden="1" outlineLevel="1" x14ac:dyDescent="0.2">
      <c r="A407" s="1"/>
      <c r="B407" s="2"/>
      <c r="C407" s="3"/>
      <c r="D407" s="105"/>
      <c r="E407" s="1"/>
      <c r="F407" s="1"/>
      <c r="G407" s="1"/>
      <c r="H407" s="1"/>
      <c r="I407" s="5"/>
      <c r="J407" s="6"/>
      <c r="K407" s="7"/>
      <c r="L407" s="7"/>
      <c r="M407" s="7"/>
      <c r="N407" s="51"/>
      <c r="O407" s="13"/>
      <c r="P407" s="13"/>
      <c r="Q407" s="2"/>
      <c r="R407" s="12"/>
      <c r="S407" s="12"/>
      <c r="T407" s="6"/>
      <c r="U407" s="6"/>
      <c r="V407" s="45"/>
      <c r="W407" s="45"/>
      <c r="X407" s="45"/>
      <c r="Y407" s="9"/>
      <c r="Z407" s="92"/>
      <c r="AA407" s="12"/>
      <c r="AB407" s="12"/>
      <c r="AC407" s="12"/>
      <c r="AD407" s="12"/>
      <c r="AE407" s="12"/>
      <c r="AF407" s="12"/>
      <c r="AG407" s="85"/>
      <c r="AH407" s="46"/>
      <c r="AI407" s="46"/>
      <c r="AJ407" s="46"/>
      <c r="AK407" s="46"/>
      <c r="AL407" s="46"/>
      <c r="AM407" s="13"/>
      <c r="AN407" s="13"/>
      <c r="AO407" s="13"/>
      <c r="AP407" s="13"/>
      <c r="AQ407" s="13"/>
      <c r="AR407" s="13"/>
      <c r="AS407" s="1"/>
      <c r="AT407" s="1"/>
      <c r="AU407" s="1"/>
      <c r="AV407" s="46"/>
      <c r="AW407" s="46"/>
      <c r="AX407" s="46"/>
      <c r="AY407" s="46"/>
      <c r="AZ407" s="13"/>
      <c r="BA407" s="13"/>
      <c r="BB407" s="13"/>
      <c r="BC407" s="13"/>
      <c r="BD407" s="13"/>
      <c r="BE407" s="13"/>
      <c r="BF407" s="1"/>
      <c r="BG407" s="1"/>
      <c r="BH407" s="1"/>
      <c r="BI407" s="1"/>
      <c r="BJ407" s="1"/>
      <c r="BK407" s="1"/>
      <c r="BL407" s="13"/>
      <c r="BM407" s="1"/>
      <c r="BN407" s="1"/>
      <c r="BO407" s="1"/>
      <c r="BP407" s="51"/>
      <c r="BQ407" s="1"/>
      <c r="BR407" s="1"/>
      <c r="BS407" s="1"/>
      <c r="BT407" s="1"/>
    </row>
    <row r="408" spans="1:72" hidden="1" outlineLevel="1" x14ac:dyDescent="0.2">
      <c r="A408" s="1"/>
      <c r="B408" s="2"/>
      <c r="C408" s="3"/>
      <c r="D408" s="105"/>
      <c r="E408" s="1"/>
      <c r="F408" s="1"/>
      <c r="G408" s="1"/>
      <c r="H408" s="1"/>
      <c r="I408" s="5"/>
      <c r="J408" s="6"/>
      <c r="K408" s="7"/>
      <c r="L408" s="7"/>
      <c r="M408" s="7"/>
      <c r="N408" s="51"/>
      <c r="O408" s="13"/>
      <c r="P408" s="13"/>
      <c r="Q408" s="2"/>
      <c r="R408" s="12"/>
      <c r="S408" s="12"/>
      <c r="T408" s="6"/>
      <c r="U408" s="6"/>
      <c r="V408" s="45"/>
      <c r="W408" s="45"/>
      <c r="X408" s="45"/>
      <c r="Y408" s="9"/>
      <c r="Z408" s="92"/>
      <c r="AA408" s="12"/>
      <c r="AB408" s="12"/>
      <c r="AC408" s="12"/>
      <c r="AD408" s="12"/>
      <c r="AE408" s="12"/>
      <c r="AF408" s="12"/>
      <c r="AG408" s="85"/>
      <c r="AH408" s="46"/>
      <c r="AI408" s="46"/>
      <c r="AJ408" s="46"/>
      <c r="AK408" s="46"/>
      <c r="AL408" s="46"/>
      <c r="AM408" s="13"/>
      <c r="AN408" s="13"/>
      <c r="AO408" s="13"/>
      <c r="AP408" s="13"/>
      <c r="AQ408" s="13"/>
      <c r="AR408" s="13"/>
      <c r="AS408" s="1"/>
      <c r="AT408" s="1"/>
      <c r="AU408" s="1"/>
      <c r="AV408" s="46"/>
      <c r="AW408" s="46"/>
      <c r="AX408" s="46"/>
      <c r="AY408" s="46"/>
      <c r="AZ408" s="13"/>
      <c r="BA408" s="13"/>
      <c r="BB408" s="13"/>
      <c r="BC408" s="13"/>
      <c r="BD408" s="13"/>
      <c r="BE408" s="13"/>
      <c r="BF408" s="1"/>
      <c r="BG408" s="1"/>
      <c r="BH408" s="1"/>
      <c r="BI408" s="1"/>
      <c r="BJ408" s="1"/>
      <c r="BK408" s="1"/>
      <c r="BL408" s="13"/>
      <c r="BM408" s="1"/>
      <c r="BN408" s="1"/>
      <c r="BO408" s="1"/>
      <c r="BP408" s="51"/>
      <c r="BQ408" s="1"/>
      <c r="BR408" s="1"/>
      <c r="BS408" s="1"/>
      <c r="BT408" s="1"/>
    </row>
    <row r="409" spans="1:72" hidden="1" outlineLevel="1" x14ac:dyDescent="0.2">
      <c r="A409" s="1"/>
      <c r="B409" s="2"/>
      <c r="C409" s="3"/>
      <c r="D409" s="105"/>
      <c r="E409" s="1"/>
      <c r="F409" s="1"/>
      <c r="G409" s="1"/>
      <c r="H409" s="1"/>
      <c r="I409" s="5"/>
      <c r="J409" s="6"/>
      <c r="K409" s="7"/>
      <c r="L409" s="7"/>
      <c r="M409" s="7"/>
      <c r="N409" s="51"/>
      <c r="O409" s="13"/>
      <c r="P409" s="13"/>
      <c r="Q409" s="2"/>
      <c r="R409" s="12"/>
      <c r="S409" s="12"/>
      <c r="T409" s="6"/>
      <c r="U409" s="6"/>
      <c r="V409" s="45"/>
      <c r="W409" s="45"/>
      <c r="X409" s="45"/>
      <c r="Y409" s="9"/>
      <c r="Z409" s="92"/>
      <c r="AA409" s="12"/>
      <c r="AB409" s="12"/>
      <c r="AC409" s="12"/>
      <c r="AD409" s="12"/>
      <c r="AE409" s="12"/>
      <c r="AF409" s="12"/>
      <c r="AG409" s="85"/>
      <c r="AH409" s="46"/>
      <c r="AI409" s="46"/>
      <c r="AJ409" s="46"/>
      <c r="AK409" s="46"/>
      <c r="AL409" s="46"/>
      <c r="AM409" s="13"/>
      <c r="AN409" s="13"/>
      <c r="AO409" s="13"/>
      <c r="AP409" s="13"/>
      <c r="AQ409" s="13"/>
      <c r="AR409" s="13"/>
      <c r="AS409" s="1"/>
      <c r="AT409" s="1"/>
      <c r="AU409" s="1"/>
      <c r="AV409" s="46"/>
      <c r="AW409" s="46"/>
      <c r="AX409" s="46"/>
      <c r="AY409" s="46"/>
      <c r="AZ409" s="13"/>
      <c r="BA409" s="13"/>
      <c r="BB409" s="13"/>
      <c r="BC409" s="13"/>
      <c r="BD409" s="13"/>
      <c r="BE409" s="13"/>
      <c r="BF409" s="1"/>
      <c r="BG409" s="1"/>
      <c r="BH409" s="1"/>
      <c r="BI409" s="1"/>
      <c r="BJ409" s="1"/>
      <c r="BK409" s="1"/>
      <c r="BL409" s="13"/>
      <c r="BM409" s="1"/>
      <c r="BN409" s="1"/>
      <c r="BO409" s="1"/>
      <c r="BP409" s="51"/>
      <c r="BQ409" s="1"/>
      <c r="BR409" s="1"/>
      <c r="BS409" s="1"/>
      <c r="BT409" s="1"/>
    </row>
    <row r="410" spans="1:72" hidden="1" outlineLevel="1" x14ac:dyDescent="0.2">
      <c r="A410" s="1"/>
      <c r="B410" s="2"/>
      <c r="C410" s="3"/>
      <c r="D410" s="105"/>
      <c r="E410" s="1"/>
      <c r="F410" s="1"/>
      <c r="G410" s="1"/>
      <c r="H410" s="1"/>
      <c r="I410" s="5"/>
      <c r="J410" s="6"/>
      <c r="K410" s="7"/>
      <c r="L410" s="7"/>
      <c r="M410" s="7"/>
      <c r="N410" s="51"/>
      <c r="O410" s="13"/>
      <c r="P410" s="13"/>
      <c r="Q410" s="2"/>
      <c r="R410" s="12"/>
      <c r="S410" s="12"/>
      <c r="T410" s="6"/>
      <c r="U410" s="6"/>
      <c r="V410" s="45"/>
      <c r="W410" s="45"/>
      <c r="X410" s="45"/>
      <c r="Y410" s="9"/>
      <c r="Z410" s="92"/>
      <c r="AA410" s="12"/>
      <c r="AB410" s="12"/>
      <c r="AC410" s="12"/>
      <c r="AD410" s="12"/>
      <c r="AE410" s="12"/>
      <c r="AF410" s="12"/>
      <c r="AG410" s="85"/>
      <c r="AH410" s="46"/>
      <c r="AI410" s="46"/>
      <c r="AJ410" s="46"/>
      <c r="AK410" s="46"/>
      <c r="AL410" s="46"/>
      <c r="AM410" s="13"/>
      <c r="AN410" s="13"/>
      <c r="AO410" s="13"/>
      <c r="AP410" s="13"/>
      <c r="AQ410" s="13"/>
      <c r="AR410" s="13"/>
      <c r="AS410" s="1"/>
      <c r="AT410" s="1"/>
      <c r="AU410" s="1"/>
      <c r="AV410" s="46"/>
      <c r="AW410" s="46"/>
      <c r="AX410" s="46"/>
      <c r="AY410" s="46"/>
      <c r="AZ410" s="13"/>
      <c r="BA410" s="13"/>
      <c r="BB410" s="13"/>
      <c r="BC410" s="13"/>
      <c r="BD410" s="13"/>
      <c r="BE410" s="13"/>
      <c r="BF410" s="1"/>
      <c r="BG410" s="1"/>
      <c r="BH410" s="1"/>
      <c r="BI410" s="1"/>
      <c r="BJ410" s="1"/>
      <c r="BK410" s="1"/>
      <c r="BL410" s="13"/>
      <c r="BM410" s="1"/>
      <c r="BN410" s="1"/>
      <c r="BO410" s="1"/>
      <c r="BP410" s="51"/>
      <c r="BQ410" s="1"/>
      <c r="BR410" s="1"/>
      <c r="BS410" s="1"/>
      <c r="BT410" s="1"/>
    </row>
    <row r="411" spans="1:72" hidden="1" outlineLevel="1" x14ac:dyDescent="0.2">
      <c r="A411" s="1"/>
      <c r="B411" s="2"/>
      <c r="C411" s="3"/>
      <c r="D411" s="105"/>
      <c r="E411" s="1"/>
      <c r="F411" s="1"/>
      <c r="G411" s="1"/>
      <c r="H411" s="1"/>
      <c r="I411" s="5"/>
      <c r="J411" s="6"/>
      <c r="K411" s="7"/>
      <c r="L411" s="7"/>
      <c r="M411" s="7"/>
      <c r="N411" s="51"/>
      <c r="O411" s="13"/>
      <c r="P411" s="13"/>
      <c r="Q411" s="2"/>
      <c r="R411" s="12"/>
      <c r="S411" s="12"/>
      <c r="T411" s="6"/>
      <c r="U411" s="6"/>
      <c r="V411" s="45"/>
      <c r="W411" s="45"/>
      <c r="X411" s="45"/>
      <c r="Y411" s="9"/>
      <c r="Z411" s="92"/>
      <c r="AA411" s="12"/>
      <c r="AB411" s="12"/>
      <c r="AC411" s="12"/>
      <c r="AD411" s="12"/>
      <c r="AE411" s="12"/>
      <c r="AF411" s="12"/>
      <c r="AG411" s="85"/>
      <c r="AH411" s="46"/>
      <c r="AI411" s="46"/>
      <c r="AJ411" s="46"/>
      <c r="AK411" s="46"/>
      <c r="AL411" s="46"/>
      <c r="AM411" s="13"/>
      <c r="AN411" s="13"/>
      <c r="AO411" s="13"/>
      <c r="AP411" s="13"/>
      <c r="AQ411" s="13"/>
      <c r="AR411" s="13"/>
      <c r="AS411" s="1"/>
      <c r="AT411" s="1"/>
      <c r="AU411" s="1"/>
      <c r="AV411" s="46"/>
      <c r="AW411" s="46"/>
      <c r="AX411" s="46"/>
      <c r="AY411" s="46"/>
      <c r="AZ411" s="13"/>
      <c r="BA411" s="13"/>
      <c r="BB411" s="13"/>
      <c r="BC411" s="13"/>
      <c r="BD411" s="13"/>
      <c r="BE411" s="13"/>
      <c r="BF411" s="1"/>
      <c r="BG411" s="1"/>
      <c r="BH411" s="1"/>
      <c r="BI411" s="1"/>
      <c r="BJ411" s="1"/>
      <c r="BK411" s="1"/>
      <c r="BL411" s="13"/>
      <c r="BM411" s="1"/>
      <c r="BN411" s="1"/>
      <c r="BO411" s="1"/>
      <c r="BP411" s="51"/>
      <c r="BQ411" s="1"/>
      <c r="BR411" s="1"/>
      <c r="BS411" s="1"/>
      <c r="BT411" s="1"/>
    </row>
    <row r="412" spans="1:72" hidden="1" outlineLevel="1" x14ac:dyDescent="0.2">
      <c r="A412" s="1"/>
      <c r="B412" s="2"/>
      <c r="C412" s="3"/>
      <c r="D412" s="105"/>
      <c r="E412" s="1"/>
      <c r="F412" s="1"/>
      <c r="G412" s="1"/>
      <c r="H412" s="1"/>
      <c r="I412" s="5"/>
      <c r="J412" s="6"/>
      <c r="K412" s="7"/>
      <c r="L412" s="7"/>
      <c r="M412" s="7"/>
      <c r="N412" s="51"/>
      <c r="O412" s="13"/>
      <c r="P412" s="13"/>
      <c r="Q412" s="2"/>
      <c r="R412" s="12"/>
      <c r="S412" s="12"/>
      <c r="T412" s="6"/>
      <c r="U412" s="6"/>
      <c r="V412" s="45"/>
      <c r="W412" s="45"/>
      <c r="X412" s="45"/>
      <c r="Y412" s="9"/>
      <c r="Z412" s="92"/>
      <c r="AA412" s="12"/>
      <c r="AB412" s="12"/>
      <c r="AC412" s="12"/>
      <c r="AD412" s="12"/>
      <c r="AE412" s="12"/>
      <c r="AF412" s="12"/>
      <c r="AG412" s="85"/>
      <c r="AH412" s="46"/>
      <c r="AI412" s="46"/>
      <c r="AJ412" s="46"/>
      <c r="AK412" s="46"/>
      <c r="AL412" s="46"/>
      <c r="AM412" s="13"/>
      <c r="AN412" s="13"/>
      <c r="AO412" s="13"/>
      <c r="AP412" s="13"/>
      <c r="AQ412" s="13"/>
      <c r="AR412" s="13"/>
      <c r="AS412" s="1"/>
      <c r="AT412" s="1"/>
      <c r="AU412" s="1"/>
      <c r="AV412" s="46"/>
      <c r="AW412" s="46"/>
      <c r="AX412" s="46"/>
      <c r="AY412" s="46"/>
      <c r="AZ412" s="13"/>
      <c r="BA412" s="13"/>
      <c r="BB412" s="13"/>
      <c r="BC412" s="13"/>
      <c r="BD412" s="13"/>
      <c r="BE412" s="13"/>
      <c r="BF412" s="1"/>
      <c r="BG412" s="1"/>
      <c r="BH412" s="1"/>
      <c r="BI412" s="1"/>
      <c r="BJ412" s="1"/>
      <c r="BK412" s="1"/>
      <c r="BL412" s="13"/>
      <c r="BM412" s="1"/>
      <c r="BN412" s="1"/>
      <c r="BO412" s="1"/>
      <c r="BP412" s="51"/>
      <c r="BQ412" s="1"/>
      <c r="BR412" s="1"/>
      <c r="BS412" s="1"/>
      <c r="BT412" s="1"/>
    </row>
    <row r="413" spans="1:72" hidden="1" outlineLevel="1" x14ac:dyDescent="0.2">
      <c r="A413" s="1"/>
      <c r="B413" s="2"/>
      <c r="C413" s="3"/>
      <c r="D413" s="105"/>
      <c r="E413" s="1"/>
      <c r="F413" s="1"/>
      <c r="G413" s="1"/>
      <c r="H413" s="1"/>
      <c r="I413" s="5"/>
      <c r="J413" s="6"/>
      <c r="K413" s="7"/>
      <c r="L413" s="7"/>
      <c r="M413" s="7"/>
      <c r="N413" s="51"/>
      <c r="O413" s="13"/>
      <c r="P413" s="13"/>
      <c r="Q413" s="2"/>
      <c r="R413" s="12"/>
      <c r="S413" s="12"/>
      <c r="T413" s="6"/>
      <c r="U413" s="6"/>
      <c r="V413" s="45"/>
      <c r="W413" s="45"/>
      <c r="X413" s="45"/>
      <c r="Y413" s="9"/>
      <c r="Z413" s="92"/>
      <c r="AA413" s="12"/>
      <c r="AB413" s="12"/>
      <c r="AC413" s="12"/>
      <c r="AD413" s="12"/>
      <c r="AE413" s="12"/>
      <c r="AF413" s="12"/>
      <c r="AG413" s="85"/>
      <c r="AH413" s="46"/>
      <c r="AI413" s="46"/>
      <c r="AJ413" s="46"/>
      <c r="AK413" s="46"/>
      <c r="AL413" s="46"/>
      <c r="AM413" s="13"/>
      <c r="AN413" s="13"/>
      <c r="AO413" s="13"/>
      <c r="AP413" s="13"/>
      <c r="AQ413" s="13"/>
      <c r="AR413" s="13"/>
      <c r="AS413" s="1"/>
      <c r="AT413" s="1"/>
      <c r="AU413" s="1"/>
      <c r="AV413" s="46"/>
      <c r="AW413" s="46"/>
      <c r="AX413" s="46"/>
      <c r="AY413" s="46"/>
      <c r="AZ413" s="13"/>
      <c r="BA413" s="13"/>
      <c r="BB413" s="13"/>
      <c r="BC413" s="13"/>
      <c r="BD413" s="13"/>
      <c r="BE413" s="13"/>
      <c r="BF413" s="1"/>
      <c r="BG413" s="1"/>
      <c r="BH413" s="1"/>
      <c r="BI413" s="1"/>
      <c r="BJ413" s="1"/>
      <c r="BK413" s="1"/>
      <c r="BL413" s="13"/>
      <c r="BM413" s="1"/>
      <c r="BN413" s="1"/>
      <c r="BO413" s="1"/>
      <c r="BP413" s="51"/>
      <c r="BQ413" s="1"/>
      <c r="BR413" s="1"/>
      <c r="BS413" s="1"/>
      <c r="BT413" s="1"/>
    </row>
    <row r="414" spans="1:72" hidden="1" outlineLevel="1" x14ac:dyDescent="0.2">
      <c r="A414" s="1"/>
      <c r="B414" s="2"/>
      <c r="C414" s="3"/>
      <c r="D414" s="105"/>
      <c r="E414" s="1"/>
      <c r="F414" s="1"/>
      <c r="G414" s="1"/>
      <c r="H414" s="1"/>
      <c r="I414" s="5"/>
      <c r="J414" s="6"/>
      <c r="K414" s="7"/>
      <c r="L414" s="7"/>
      <c r="M414" s="7"/>
      <c r="N414" s="51"/>
      <c r="O414" s="13"/>
      <c r="P414" s="13"/>
      <c r="Q414" s="2"/>
      <c r="R414" s="12"/>
      <c r="S414" s="12"/>
      <c r="T414" s="6"/>
      <c r="U414" s="6"/>
      <c r="V414" s="45"/>
      <c r="W414" s="45"/>
      <c r="X414" s="45"/>
      <c r="Y414" s="9"/>
      <c r="Z414" s="92"/>
      <c r="AA414" s="12"/>
      <c r="AB414" s="12"/>
      <c r="AC414" s="12"/>
      <c r="AD414" s="12"/>
      <c r="AE414" s="12"/>
      <c r="AF414" s="12"/>
      <c r="AG414" s="85"/>
      <c r="AH414" s="46"/>
      <c r="AI414" s="46"/>
      <c r="AJ414" s="46"/>
      <c r="AK414" s="46"/>
      <c r="AL414" s="46"/>
      <c r="AM414" s="13"/>
      <c r="AN414" s="13"/>
      <c r="AO414" s="13"/>
      <c r="AP414" s="13"/>
      <c r="AQ414" s="13"/>
      <c r="AR414" s="13"/>
      <c r="AS414" s="1"/>
      <c r="AT414" s="1"/>
      <c r="AU414" s="1"/>
      <c r="AV414" s="46"/>
      <c r="AW414" s="46"/>
      <c r="AX414" s="46"/>
      <c r="AY414" s="46"/>
      <c r="AZ414" s="13"/>
      <c r="BA414" s="13"/>
      <c r="BB414" s="13"/>
      <c r="BC414" s="13"/>
      <c r="BD414" s="13"/>
      <c r="BE414" s="13"/>
      <c r="BF414" s="1"/>
      <c r="BG414" s="1"/>
      <c r="BH414" s="1"/>
      <c r="BI414" s="1"/>
      <c r="BJ414" s="1"/>
      <c r="BK414" s="1"/>
      <c r="BL414" s="13"/>
      <c r="BM414" s="1"/>
      <c r="BN414" s="1"/>
      <c r="BO414" s="1"/>
      <c r="BP414" s="51"/>
      <c r="BQ414" s="1"/>
      <c r="BR414" s="1"/>
      <c r="BS414" s="1"/>
      <c r="BT414" s="1"/>
    </row>
    <row r="415" spans="1:72" hidden="1" outlineLevel="1" x14ac:dyDescent="0.2">
      <c r="A415" s="1"/>
      <c r="B415" s="2"/>
      <c r="C415" s="3"/>
      <c r="D415" s="105"/>
      <c r="E415" s="1"/>
      <c r="F415" s="1"/>
      <c r="G415" s="1"/>
      <c r="H415" s="1"/>
      <c r="I415" s="5"/>
      <c r="J415" s="6"/>
      <c r="K415" s="7"/>
      <c r="L415" s="7"/>
      <c r="M415" s="7"/>
      <c r="N415" s="51"/>
      <c r="O415" s="13"/>
      <c r="P415" s="13"/>
      <c r="Q415" s="2"/>
      <c r="R415" s="12"/>
      <c r="S415" s="12"/>
      <c r="T415" s="6"/>
      <c r="U415" s="6"/>
      <c r="V415" s="45"/>
      <c r="W415" s="45"/>
      <c r="X415" s="45"/>
      <c r="Y415" s="9"/>
      <c r="Z415" s="92"/>
      <c r="AA415" s="12"/>
      <c r="AB415" s="12"/>
      <c r="AC415" s="12"/>
      <c r="AD415" s="12"/>
      <c r="AE415" s="12"/>
      <c r="AF415" s="12"/>
      <c r="AG415" s="85"/>
      <c r="AH415" s="46"/>
      <c r="AI415" s="46"/>
      <c r="AJ415" s="46"/>
      <c r="AK415" s="46"/>
      <c r="AL415" s="46"/>
      <c r="AM415" s="13"/>
      <c r="AN415" s="13"/>
      <c r="AO415" s="13"/>
      <c r="AP415" s="13"/>
      <c r="AQ415" s="13"/>
      <c r="AR415" s="13"/>
      <c r="AS415" s="1"/>
      <c r="AT415" s="1"/>
      <c r="AU415" s="1"/>
      <c r="AV415" s="46"/>
      <c r="AW415" s="46"/>
      <c r="AX415" s="46"/>
      <c r="AY415" s="46"/>
      <c r="AZ415" s="13"/>
      <c r="BA415" s="13"/>
      <c r="BB415" s="13"/>
      <c r="BC415" s="13"/>
      <c r="BD415" s="13"/>
      <c r="BE415" s="13"/>
      <c r="BF415" s="1"/>
      <c r="BG415" s="1"/>
      <c r="BH415" s="1"/>
      <c r="BI415" s="1"/>
      <c r="BJ415" s="1"/>
      <c r="BK415" s="1"/>
      <c r="BL415" s="13"/>
      <c r="BM415" s="1"/>
      <c r="BN415" s="1"/>
      <c r="BO415" s="1"/>
      <c r="BP415" s="51"/>
      <c r="BQ415" s="1"/>
      <c r="BR415" s="1"/>
      <c r="BS415" s="1"/>
      <c r="BT415" s="1"/>
    </row>
    <row r="416" spans="1:72" hidden="1" outlineLevel="1" x14ac:dyDescent="0.2">
      <c r="A416" s="1"/>
      <c r="B416" s="2"/>
      <c r="C416" s="3"/>
      <c r="D416" s="105"/>
      <c r="E416" s="1"/>
      <c r="F416" s="1"/>
      <c r="G416" s="1"/>
      <c r="H416" s="1"/>
      <c r="I416" s="5"/>
      <c r="J416" s="6"/>
      <c r="K416" s="7"/>
      <c r="L416" s="7"/>
      <c r="M416" s="7"/>
      <c r="N416" s="51"/>
      <c r="O416" s="13"/>
      <c r="P416" s="13"/>
      <c r="Q416" s="2"/>
      <c r="R416" s="12"/>
      <c r="S416" s="12"/>
      <c r="T416" s="6"/>
      <c r="U416" s="6"/>
      <c r="V416" s="45"/>
      <c r="W416" s="45"/>
      <c r="X416" s="45"/>
      <c r="Y416" s="9"/>
      <c r="Z416" s="92"/>
      <c r="AA416" s="12"/>
      <c r="AB416" s="12"/>
      <c r="AC416" s="12"/>
      <c r="AD416" s="12"/>
      <c r="AE416" s="12"/>
      <c r="AF416" s="12"/>
      <c r="AG416" s="85"/>
      <c r="AH416" s="46"/>
      <c r="AI416" s="46"/>
      <c r="AJ416" s="46"/>
      <c r="AK416" s="46"/>
      <c r="AL416" s="46"/>
      <c r="AM416" s="13"/>
      <c r="AN416" s="13"/>
      <c r="AO416" s="13"/>
      <c r="AP416" s="13"/>
      <c r="AQ416" s="13"/>
      <c r="AR416" s="13"/>
      <c r="AS416" s="1"/>
      <c r="AT416" s="1"/>
      <c r="AU416" s="1"/>
      <c r="AV416" s="46"/>
      <c r="AW416" s="46"/>
      <c r="AX416" s="46"/>
      <c r="AY416" s="46"/>
      <c r="AZ416" s="13"/>
      <c r="BA416" s="13"/>
      <c r="BB416" s="13"/>
      <c r="BC416" s="13"/>
      <c r="BD416" s="13"/>
      <c r="BE416" s="13"/>
      <c r="BF416" s="1"/>
      <c r="BG416" s="1"/>
      <c r="BH416" s="1"/>
      <c r="BI416" s="1"/>
      <c r="BJ416" s="1"/>
      <c r="BK416" s="1"/>
      <c r="BL416" s="13"/>
      <c r="BM416" s="1"/>
      <c r="BN416" s="1"/>
      <c r="BO416" s="1"/>
      <c r="BP416" s="51"/>
      <c r="BQ416" s="1"/>
      <c r="BR416" s="1"/>
      <c r="BS416" s="1"/>
      <c r="BT416" s="1"/>
    </row>
    <row r="417" spans="1:72" hidden="1" outlineLevel="1" x14ac:dyDescent="0.2">
      <c r="A417" s="1"/>
      <c r="B417" s="2"/>
      <c r="C417" s="3"/>
      <c r="D417" s="105"/>
      <c r="E417" s="1"/>
      <c r="F417" s="1"/>
      <c r="G417" s="1"/>
      <c r="H417" s="1"/>
      <c r="I417" s="5"/>
      <c r="J417" s="6"/>
      <c r="K417" s="7"/>
      <c r="L417" s="7"/>
      <c r="M417" s="7"/>
      <c r="N417" s="51"/>
      <c r="O417" s="13"/>
      <c r="P417" s="13"/>
      <c r="Q417" s="2"/>
      <c r="R417" s="12"/>
      <c r="S417" s="12"/>
      <c r="T417" s="6"/>
      <c r="U417" s="6"/>
      <c r="V417" s="45"/>
      <c r="W417" s="45"/>
      <c r="X417" s="45"/>
      <c r="Y417" s="9"/>
      <c r="Z417" s="92"/>
      <c r="AA417" s="12"/>
      <c r="AB417" s="12"/>
      <c r="AC417" s="12"/>
      <c r="AD417" s="12"/>
      <c r="AE417" s="12"/>
      <c r="AF417" s="12"/>
      <c r="AG417" s="85"/>
      <c r="AH417" s="46"/>
      <c r="AI417" s="46"/>
      <c r="AJ417" s="46"/>
      <c r="AK417" s="46"/>
      <c r="AL417" s="46"/>
      <c r="AM417" s="13"/>
      <c r="AN417" s="13"/>
      <c r="AO417" s="13"/>
      <c r="AP417" s="13"/>
      <c r="AQ417" s="13"/>
      <c r="AR417" s="13"/>
      <c r="AS417" s="1"/>
      <c r="AT417" s="1"/>
      <c r="AU417" s="1"/>
      <c r="AV417" s="46"/>
      <c r="AW417" s="46"/>
      <c r="AX417" s="46"/>
      <c r="AY417" s="46"/>
      <c r="AZ417" s="13"/>
      <c r="BA417" s="13"/>
      <c r="BB417" s="13"/>
      <c r="BC417" s="13"/>
      <c r="BD417" s="13"/>
      <c r="BE417" s="13"/>
      <c r="BF417" s="1"/>
      <c r="BG417" s="1"/>
      <c r="BH417" s="1"/>
      <c r="BI417" s="1"/>
      <c r="BJ417" s="1"/>
      <c r="BK417" s="1"/>
      <c r="BL417" s="13"/>
      <c r="BM417" s="1"/>
      <c r="BN417" s="1"/>
      <c r="BO417" s="1"/>
      <c r="BP417" s="51"/>
      <c r="BQ417" s="1"/>
      <c r="BR417" s="1"/>
      <c r="BS417" s="1"/>
      <c r="BT417" s="1"/>
    </row>
    <row r="418" spans="1:72" hidden="1" outlineLevel="1" x14ac:dyDescent="0.2">
      <c r="A418" s="1"/>
      <c r="B418" s="2"/>
      <c r="C418" s="3"/>
      <c r="D418" s="105"/>
      <c r="E418" s="1"/>
      <c r="F418" s="1"/>
      <c r="G418" s="1"/>
      <c r="H418" s="1"/>
      <c r="I418" s="5"/>
      <c r="J418" s="6"/>
      <c r="K418" s="7"/>
      <c r="L418" s="7"/>
      <c r="M418" s="7"/>
      <c r="N418" s="51"/>
      <c r="O418" s="13"/>
      <c r="P418" s="13"/>
      <c r="Q418" s="2"/>
      <c r="R418" s="12"/>
      <c r="S418" s="12"/>
      <c r="T418" s="6"/>
      <c r="U418" s="6"/>
      <c r="V418" s="45"/>
      <c r="W418" s="45"/>
      <c r="X418" s="45"/>
      <c r="Y418" s="9"/>
      <c r="Z418" s="92"/>
      <c r="AA418" s="12"/>
      <c r="AB418" s="12"/>
      <c r="AC418" s="12"/>
      <c r="AD418" s="12"/>
      <c r="AE418" s="12"/>
      <c r="AF418" s="12"/>
      <c r="AG418" s="85"/>
      <c r="AH418" s="46"/>
      <c r="AI418" s="46"/>
      <c r="AJ418" s="46"/>
      <c r="AK418" s="46"/>
      <c r="AL418" s="46"/>
      <c r="AM418" s="13"/>
      <c r="AN418" s="13"/>
      <c r="AO418" s="13"/>
      <c r="AP418" s="13"/>
      <c r="AQ418" s="13"/>
      <c r="AR418" s="13"/>
      <c r="AS418" s="1"/>
      <c r="AT418" s="1"/>
      <c r="AU418" s="1"/>
      <c r="AV418" s="46"/>
      <c r="AW418" s="46"/>
      <c r="AX418" s="46"/>
      <c r="AY418" s="46"/>
      <c r="AZ418" s="13"/>
      <c r="BA418" s="13"/>
      <c r="BB418" s="13"/>
      <c r="BC418" s="13"/>
      <c r="BD418" s="13"/>
      <c r="BE418" s="13"/>
      <c r="BF418" s="1"/>
      <c r="BG418" s="1"/>
      <c r="BH418" s="1"/>
      <c r="BI418" s="1"/>
      <c r="BJ418" s="1"/>
      <c r="BK418" s="1"/>
      <c r="BL418" s="13"/>
      <c r="BM418" s="1"/>
      <c r="BN418" s="1"/>
      <c r="BO418" s="1"/>
      <c r="BP418" s="51"/>
      <c r="BQ418" s="1"/>
      <c r="BR418" s="1"/>
      <c r="BS418" s="1"/>
      <c r="BT418" s="1"/>
    </row>
    <row r="419" spans="1:72" hidden="1" outlineLevel="1" x14ac:dyDescent="0.2">
      <c r="A419" s="1"/>
      <c r="B419" s="2"/>
      <c r="C419" s="3"/>
      <c r="D419" s="105"/>
      <c r="E419" s="1"/>
      <c r="F419" s="1"/>
      <c r="G419" s="1"/>
      <c r="H419" s="1"/>
      <c r="I419" s="5"/>
      <c r="J419" s="6"/>
      <c r="K419" s="7"/>
      <c r="L419" s="7"/>
      <c r="M419" s="7"/>
      <c r="N419" s="51"/>
      <c r="O419" s="13"/>
      <c r="P419" s="13"/>
      <c r="Q419" s="2"/>
      <c r="R419" s="12"/>
      <c r="S419" s="12"/>
      <c r="T419" s="6"/>
      <c r="U419" s="6"/>
      <c r="V419" s="45"/>
      <c r="W419" s="45"/>
      <c r="X419" s="45"/>
      <c r="Y419" s="9"/>
      <c r="Z419" s="92"/>
      <c r="AA419" s="12"/>
      <c r="AB419" s="12"/>
      <c r="AC419" s="12"/>
      <c r="AD419" s="12"/>
      <c r="AE419" s="12"/>
      <c r="AF419" s="12"/>
      <c r="AG419" s="85"/>
      <c r="AH419" s="46"/>
      <c r="AI419" s="46"/>
      <c r="AJ419" s="46"/>
      <c r="AK419" s="46"/>
      <c r="AL419" s="46"/>
      <c r="AM419" s="13"/>
      <c r="AN419" s="13"/>
      <c r="AO419" s="13"/>
      <c r="AP419" s="13"/>
      <c r="AQ419" s="13"/>
      <c r="AR419" s="13"/>
      <c r="AS419" s="1"/>
      <c r="AT419" s="1"/>
      <c r="AU419" s="1"/>
      <c r="AV419" s="46"/>
      <c r="AW419" s="46"/>
      <c r="AX419" s="46"/>
      <c r="AY419" s="46"/>
      <c r="AZ419" s="13"/>
      <c r="BA419" s="13"/>
      <c r="BB419" s="13"/>
      <c r="BC419" s="13"/>
      <c r="BD419" s="13"/>
      <c r="BE419" s="13"/>
      <c r="BF419" s="1"/>
      <c r="BG419" s="1"/>
      <c r="BH419" s="1"/>
      <c r="BI419" s="1"/>
      <c r="BJ419" s="1"/>
      <c r="BK419" s="1"/>
      <c r="BL419" s="13"/>
      <c r="BM419" s="1"/>
      <c r="BN419" s="1"/>
      <c r="BO419" s="1"/>
      <c r="BP419" s="51"/>
      <c r="BQ419" s="1"/>
      <c r="BR419" s="1"/>
      <c r="BS419" s="1"/>
      <c r="BT419" s="1"/>
    </row>
    <row r="420" spans="1:72" hidden="1" outlineLevel="1" x14ac:dyDescent="0.2">
      <c r="A420" s="1"/>
      <c r="B420" s="2"/>
      <c r="C420" s="3"/>
      <c r="D420" s="105"/>
      <c r="E420" s="1"/>
      <c r="F420" s="1"/>
      <c r="G420" s="1"/>
      <c r="H420" s="1"/>
      <c r="I420" s="5"/>
      <c r="J420" s="6"/>
      <c r="K420" s="7"/>
      <c r="L420" s="7"/>
      <c r="M420" s="7"/>
      <c r="N420" s="51"/>
      <c r="O420" s="13"/>
      <c r="P420" s="13"/>
      <c r="Q420" s="2"/>
      <c r="R420" s="12"/>
      <c r="S420" s="12"/>
      <c r="T420" s="6"/>
      <c r="U420" s="6"/>
      <c r="V420" s="45"/>
      <c r="W420" s="45"/>
      <c r="X420" s="45"/>
      <c r="Y420" s="9"/>
      <c r="Z420" s="92"/>
      <c r="AA420" s="12"/>
      <c r="AB420" s="12"/>
      <c r="AC420" s="12"/>
      <c r="AD420" s="12"/>
      <c r="AE420" s="12"/>
      <c r="AF420" s="12"/>
      <c r="AG420" s="85"/>
      <c r="AH420" s="46"/>
      <c r="AI420" s="46"/>
      <c r="AJ420" s="46"/>
      <c r="AK420" s="46"/>
      <c r="AL420" s="46"/>
      <c r="AM420" s="13"/>
      <c r="AN420" s="13"/>
      <c r="AO420" s="13"/>
      <c r="AP420" s="13"/>
      <c r="AQ420" s="13"/>
      <c r="AR420" s="13"/>
      <c r="AS420" s="1"/>
      <c r="AT420" s="1"/>
      <c r="AU420" s="1"/>
      <c r="AV420" s="46"/>
      <c r="AW420" s="46"/>
      <c r="AX420" s="46"/>
      <c r="AY420" s="46"/>
      <c r="AZ420" s="13"/>
      <c r="BA420" s="13"/>
      <c r="BB420" s="13"/>
      <c r="BC420" s="13"/>
      <c r="BD420" s="13"/>
      <c r="BE420" s="13"/>
      <c r="BF420" s="1"/>
      <c r="BG420" s="1"/>
      <c r="BH420" s="1"/>
      <c r="BI420" s="1"/>
      <c r="BJ420" s="1"/>
      <c r="BK420" s="1"/>
      <c r="BL420" s="13"/>
      <c r="BM420" s="1"/>
      <c r="BN420" s="1"/>
      <c r="BO420" s="1"/>
      <c r="BP420" s="51"/>
      <c r="BQ420" s="1"/>
      <c r="BR420" s="1"/>
      <c r="BS420" s="1"/>
      <c r="BT420" s="1"/>
    </row>
    <row r="421" spans="1:72" hidden="1" outlineLevel="1" x14ac:dyDescent="0.2">
      <c r="A421" s="1"/>
      <c r="B421" s="2"/>
      <c r="C421" s="3"/>
      <c r="D421" s="105"/>
      <c r="E421" s="1"/>
      <c r="F421" s="1"/>
      <c r="G421" s="1"/>
      <c r="H421" s="1"/>
      <c r="I421" s="5"/>
      <c r="J421" s="6"/>
      <c r="K421" s="7"/>
      <c r="L421" s="7"/>
      <c r="M421" s="7"/>
      <c r="N421" s="51"/>
      <c r="O421" s="13"/>
      <c r="P421" s="13"/>
      <c r="Q421" s="2"/>
      <c r="R421" s="12"/>
      <c r="S421" s="12"/>
      <c r="T421" s="6"/>
      <c r="U421" s="6"/>
      <c r="V421" s="45"/>
      <c r="W421" s="45"/>
      <c r="X421" s="45"/>
      <c r="Y421" s="9"/>
      <c r="Z421" s="92"/>
      <c r="AA421" s="12"/>
      <c r="AB421" s="12"/>
      <c r="AC421" s="12"/>
      <c r="AD421" s="12"/>
      <c r="AE421" s="12"/>
      <c r="AF421" s="12"/>
      <c r="AG421" s="85"/>
      <c r="AH421" s="46"/>
      <c r="AI421" s="46"/>
      <c r="AJ421" s="46"/>
      <c r="AK421" s="46"/>
      <c r="AL421" s="46"/>
      <c r="AM421" s="13"/>
      <c r="AN421" s="13"/>
      <c r="AO421" s="13"/>
      <c r="AP421" s="13"/>
      <c r="AQ421" s="13"/>
      <c r="AR421" s="13"/>
      <c r="AS421" s="1"/>
      <c r="AT421" s="1"/>
      <c r="AU421" s="1"/>
      <c r="AV421" s="46"/>
      <c r="AW421" s="46"/>
      <c r="AX421" s="46"/>
      <c r="AY421" s="46"/>
      <c r="AZ421" s="13"/>
      <c r="BA421" s="13"/>
      <c r="BB421" s="13"/>
      <c r="BC421" s="13"/>
      <c r="BD421" s="13"/>
      <c r="BE421" s="13"/>
      <c r="BF421" s="1"/>
      <c r="BG421" s="1"/>
      <c r="BH421" s="1"/>
      <c r="BI421" s="1"/>
      <c r="BJ421" s="1"/>
      <c r="BK421" s="1"/>
      <c r="BL421" s="13"/>
      <c r="BM421" s="1"/>
      <c r="BN421" s="1"/>
      <c r="BO421" s="1"/>
      <c r="BP421" s="51"/>
      <c r="BQ421" s="1"/>
      <c r="BR421" s="1"/>
      <c r="BS421" s="1"/>
      <c r="BT421" s="1"/>
    </row>
    <row r="422" spans="1:72" hidden="1" outlineLevel="1" x14ac:dyDescent="0.2">
      <c r="A422" s="1"/>
      <c r="B422" s="2"/>
      <c r="C422" s="3"/>
      <c r="D422" s="105"/>
      <c r="E422" s="1"/>
      <c r="F422" s="1"/>
      <c r="G422" s="1"/>
      <c r="H422" s="1"/>
      <c r="I422" s="5"/>
      <c r="J422" s="6"/>
      <c r="K422" s="7"/>
      <c r="L422" s="7"/>
      <c r="M422" s="7"/>
      <c r="N422" s="51"/>
      <c r="O422" s="13"/>
      <c r="P422" s="13"/>
      <c r="Q422" s="2"/>
      <c r="R422" s="12"/>
      <c r="S422" s="12"/>
      <c r="T422" s="6"/>
      <c r="U422" s="6"/>
      <c r="V422" s="45"/>
      <c r="W422" s="45"/>
      <c r="X422" s="45"/>
      <c r="Y422" s="9"/>
      <c r="Z422" s="92"/>
      <c r="AA422" s="12"/>
      <c r="AB422" s="12"/>
      <c r="AC422" s="12"/>
      <c r="AD422" s="12"/>
      <c r="AE422" s="12"/>
      <c r="AF422" s="12"/>
      <c r="AG422" s="85"/>
      <c r="AH422" s="46"/>
      <c r="AI422" s="46"/>
      <c r="AJ422" s="46"/>
      <c r="AK422" s="46"/>
      <c r="AL422" s="46"/>
      <c r="AM422" s="13"/>
      <c r="AN422" s="13"/>
      <c r="AO422" s="13"/>
      <c r="AP422" s="13"/>
      <c r="AQ422" s="13"/>
      <c r="AR422" s="13"/>
      <c r="AS422" s="1"/>
      <c r="AT422" s="1"/>
      <c r="AU422" s="1"/>
      <c r="AV422" s="46"/>
      <c r="AW422" s="46"/>
      <c r="AX422" s="46"/>
      <c r="AY422" s="46"/>
      <c r="AZ422" s="13"/>
      <c r="BA422" s="13"/>
      <c r="BB422" s="13"/>
      <c r="BC422" s="13"/>
      <c r="BD422" s="13"/>
      <c r="BE422" s="13"/>
      <c r="BF422" s="1"/>
      <c r="BG422" s="1"/>
      <c r="BH422" s="1"/>
      <c r="BI422" s="1"/>
      <c r="BJ422" s="1"/>
      <c r="BK422" s="1"/>
      <c r="BL422" s="13"/>
      <c r="BM422" s="1"/>
      <c r="BN422" s="1"/>
      <c r="BO422" s="1"/>
      <c r="BP422" s="51"/>
      <c r="BQ422" s="1"/>
      <c r="BR422" s="1"/>
      <c r="BS422" s="1"/>
      <c r="BT422" s="1"/>
    </row>
    <row r="423" spans="1:72" hidden="1" outlineLevel="1" x14ac:dyDescent="0.2">
      <c r="A423" s="1"/>
      <c r="B423" s="2"/>
      <c r="C423" s="3"/>
      <c r="D423" s="105"/>
      <c r="E423" s="1"/>
      <c r="F423" s="1"/>
      <c r="G423" s="1"/>
      <c r="H423" s="1"/>
      <c r="I423" s="5"/>
      <c r="J423" s="6"/>
      <c r="K423" s="7"/>
      <c r="L423" s="7"/>
      <c r="M423" s="7"/>
      <c r="N423" s="51"/>
      <c r="O423" s="13"/>
      <c r="P423" s="13"/>
      <c r="Q423" s="2"/>
      <c r="R423" s="12"/>
      <c r="S423" s="12"/>
      <c r="T423" s="6"/>
      <c r="U423" s="6"/>
      <c r="V423" s="45"/>
      <c r="W423" s="45"/>
      <c r="X423" s="45"/>
      <c r="Y423" s="9"/>
      <c r="Z423" s="92"/>
      <c r="AA423" s="12"/>
      <c r="AB423" s="12"/>
      <c r="AC423" s="12"/>
      <c r="AD423" s="12"/>
      <c r="AE423" s="12"/>
      <c r="AF423" s="12"/>
      <c r="AG423" s="85"/>
      <c r="AH423" s="46"/>
      <c r="AI423" s="46"/>
      <c r="AJ423" s="46"/>
      <c r="AK423" s="46"/>
      <c r="AL423" s="46"/>
      <c r="AM423" s="13"/>
      <c r="AN423" s="13"/>
      <c r="AO423" s="13"/>
      <c r="AP423" s="13"/>
      <c r="AQ423" s="13"/>
      <c r="AR423" s="13"/>
      <c r="AS423" s="1"/>
      <c r="AT423" s="1"/>
      <c r="AU423" s="1"/>
      <c r="AV423" s="46"/>
      <c r="AW423" s="46"/>
      <c r="AX423" s="46"/>
      <c r="AY423" s="46"/>
      <c r="AZ423" s="13"/>
      <c r="BA423" s="13"/>
      <c r="BB423" s="13"/>
      <c r="BC423" s="13"/>
      <c r="BD423" s="13"/>
      <c r="BE423" s="13"/>
      <c r="BF423" s="1"/>
      <c r="BG423" s="1"/>
      <c r="BH423" s="1"/>
      <c r="BI423" s="1"/>
      <c r="BJ423" s="1"/>
      <c r="BK423" s="1"/>
      <c r="BL423" s="13"/>
      <c r="BM423" s="1"/>
      <c r="BN423" s="1"/>
      <c r="BO423" s="1"/>
      <c r="BP423" s="51"/>
      <c r="BQ423" s="1"/>
      <c r="BR423" s="1"/>
      <c r="BS423" s="1"/>
      <c r="BT423" s="1"/>
    </row>
    <row r="424" spans="1:72" hidden="1" outlineLevel="1" x14ac:dyDescent="0.2">
      <c r="A424" s="1"/>
      <c r="B424" s="2"/>
      <c r="C424" s="3"/>
      <c r="D424" s="105"/>
      <c r="E424" s="1"/>
      <c r="F424" s="1"/>
      <c r="G424" s="1"/>
      <c r="H424" s="1"/>
      <c r="I424" s="5"/>
      <c r="J424" s="6"/>
      <c r="K424" s="7"/>
      <c r="L424" s="7"/>
      <c r="M424" s="7"/>
      <c r="N424" s="51"/>
      <c r="O424" s="13"/>
      <c r="P424" s="13"/>
      <c r="Q424" s="2"/>
      <c r="R424" s="12"/>
      <c r="S424" s="12"/>
      <c r="T424" s="6"/>
      <c r="U424" s="6"/>
      <c r="V424" s="45"/>
      <c r="W424" s="45"/>
      <c r="X424" s="45"/>
      <c r="Y424" s="9"/>
      <c r="Z424" s="92"/>
      <c r="AA424" s="12"/>
      <c r="AB424" s="12"/>
      <c r="AC424" s="12"/>
      <c r="AD424" s="12"/>
      <c r="AE424" s="12"/>
      <c r="AF424" s="12"/>
      <c r="AG424" s="85"/>
      <c r="AH424" s="46"/>
      <c r="AI424" s="46"/>
      <c r="AJ424" s="46"/>
      <c r="AK424" s="46"/>
      <c r="AL424" s="46"/>
      <c r="AM424" s="13"/>
      <c r="AN424" s="13"/>
      <c r="AO424" s="13"/>
      <c r="AP424" s="13"/>
      <c r="AQ424" s="13"/>
      <c r="AR424" s="13"/>
      <c r="AS424" s="1"/>
      <c r="AT424" s="1"/>
      <c r="AU424" s="1"/>
      <c r="AV424" s="46"/>
      <c r="AW424" s="46"/>
      <c r="AX424" s="46"/>
      <c r="AY424" s="46"/>
      <c r="AZ424" s="13"/>
      <c r="BA424" s="13"/>
      <c r="BB424" s="13"/>
      <c r="BC424" s="13"/>
      <c r="BD424" s="13"/>
      <c r="BE424" s="13"/>
      <c r="BF424" s="1"/>
      <c r="BG424" s="1"/>
      <c r="BH424" s="1"/>
      <c r="BI424" s="1"/>
      <c r="BJ424" s="1"/>
      <c r="BK424" s="1"/>
      <c r="BL424" s="13"/>
      <c r="BM424" s="1"/>
      <c r="BN424" s="1"/>
      <c r="BO424" s="1"/>
      <c r="BP424" s="51"/>
      <c r="BQ424" s="1"/>
      <c r="BR424" s="1"/>
      <c r="BS424" s="1"/>
      <c r="BT424" s="1"/>
    </row>
    <row r="425" spans="1:72" hidden="1" outlineLevel="1" x14ac:dyDescent="0.2">
      <c r="A425" s="1"/>
      <c r="B425" s="2"/>
      <c r="C425" s="3"/>
      <c r="D425" s="105"/>
      <c r="E425" s="1"/>
      <c r="F425" s="1"/>
      <c r="G425" s="1"/>
      <c r="H425" s="1"/>
      <c r="I425" s="5"/>
      <c r="J425" s="6"/>
      <c r="K425" s="7"/>
      <c r="L425" s="7"/>
      <c r="M425" s="7"/>
      <c r="N425" s="51"/>
      <c r="O425" s="13"/>
      <c r="P425" s="13"/>
      <c r="Q425" s="2"/>
      <c r="R425" s="12"/>
      <c r="S425" s="12"/>
      <c r="T425" s="6"/>
      <c r="U425" s="6"/>
      <c r="V425" s="45"/>
      <c r="W425" s="45"/>
      <c r="X425" s="45"/>
      <c r="Y425" s="9"/>
      <c r="Z425" s="92"/>
      <c r="AA425" s="12"/>
      <c r="AB425" s="12"/>
      <c r="AC425" s="12"/>
      <c r="AD425" s="12"/>
      <c r="AE425" s="12"/>
      <c r="AF425" s="12"/>
      <c r="AG425" s="85"/>
      <c r="AH425" s="46"/>
      <c r="AI425" s="46"/>
      <c r="AJ425" s="46"/>
      <c r="AK425" s="46"/>
      <c r="AL425" s="46"/>
      <c r="AM425" s="13"/>
      <c r="AN425" s="13"/>
      <c r="AO425" s="13"/>
      <c r="AP425" s="13"/>
      <c r="AQ425" s="13"/>
      <c r="AR425" s="13"/>
      <c r="AS425" s="1"/>
      <c r="AT425" s="1"/>
      <c r="AU425" s="1"/>
      <c r="AV425" s="46"/>
      <c r="AW425" s="46"/>
      <c r="AX425" s="46"/>
      <c r="AY425" s="46"/>
      <c r="AZ425" s="13"/>
      <c r="BA425" s="13"/>
      <c r="BB425" s="13"/>
      <c r="BC425" s="13"/>
      <c r="BD425" s="13"/>
      <c r="BE425" s="13"/>
      <c r="BF425" s="1"/>
      <c r="BG425" s="1"/>
      <c r="BH425" s="1"/>
      <c r="BI425" s="1"/>
      <c r="BJ425" s="1"/>
      <c r="BK425" s="1"/>
      <c r="BL425" s="13"/>
      <c r="BM425" s="1"/>
      <c r="BN425" s="1"/>
      <c r="BO425" s="1"/>
      <c r="BP425" s="51"/>
      <c r="BQ425" s="1"/>
      <c r="BR425" s="1"/>
      <c r="BS425" s="1"/>
      <c r="BT425" s="1"/>
    </row>
    <row r="426" spans="1:72" hidden="1" outlineLevel="1" x14ac:dyDescent="0.2">
      <c r="A426" s="1"/>
      <c r="B426" s="2"/>
      <c r="C426" s="3"/>
      <c r="D426" s="105"/>
      <c r="E426" s="1"/>
      <c r="F426" s="1"/>
      <c r="G426" s="1"/>
      <c r="H426" s="1"/>
      <c r="I426" s="5"/>
      <c r="J426" s="6"/>
      <c r="K426" s="7"/>
      <c r="L426" s="7"/>
      <c r="M426" s="7"/>
      <c r="N426" s="51"/>
      <c r="O426" s="13"/>
      <c r="P426" s="13"/>
      <c r="Q426" s="2"/>
      <c r="R426" s="12"/>
      <c r="S426" s="12"/>
      <c r="T426" s="6"/>
      <c r="U426" s="6"/>
      <c r="V426" s="45"/>
      <c r="W426" s="45"/>
      <c r="X426" s="45"/>
      <c r="Y426" s="9"/>
      <c r="Z426" s="92"/>
      <c r="AA426" s="12"/>
      <c r="AB426" s="12"/>
      <c r="AC426" s="12"/>
      <c r="AD426" s="12"/>
      <c r="AE426" s="12"/>
      <c r="AF426" s="12"/>
      <c r="AG426" s="85"/>
      <c r="AH426" s="46"/>
      <c r="AI426" s="46"/>
      <c r="AJ426" s="46"/>
      <c r="AK426" s="46"/>
      <c r="AL426" s="46"/>
      <c r="AM426" s="13"/>
      <c r="AN426" s="13"/>
      <c r="AO426" s="13"/>
      <c r="AP426" s="13"/>
      <c r="AQ426" s="13"/>
      <c r="AR426" s="13"/>
      <c r="AS426" s="1"/>
      <c r="AT426" s="1"/>
      <c r="AU426" s="1"/>
      <c r="AV426" s="46"/>
      <c r="AW426" s="46"/>
      <c r="AX426" s="46"/>
      <c r="AY426" s="46"/>
      <c r="AZ426" s="13"/>
      <c r="BA426" s="13"/>
      <c r="BB426" s="13"/>
      <c r="BC426" s="13"/>
      <c r="BD426" s="13"/>
      <c r="BE426" s="13"/>
      <c r="BF426" s="1"/>
      <c r="BG426" s="1"/>
      <c r="BH426" s="1"/>
      <c r="BI426" s="1"/>
      <c r="BJ426" s="1"/>
      <c r="BK426" s="1"/>
      <c r="BL426" s="13"/>
      <c r="BM426" s="1"/>
      <c r="BN426" s="1"/>
      <c r="BO426" s="1"/>
      <c r="BP426" s="51"/>
      <c r="BQ426" s="1"/>
      <c r="BR426" s="1"/>
      <c r="BS426" s="1"/>
      <c r="BT426" s="1"/>
    </row>
    <row r="427" spans="1:72" hidden="1" outlineLevel="1" x14ac:dyDescent="0.2">
      <c r="A427" s="1"/>
      <c r="B427" s="2"/>
      <c r="C427" s="3"/>
      <c r="D427" s="105"/>
      <c r="E427" s="1"/>
      <c r="F427" s="1"/>
      <c r="G427" s="1"/>
      <c r="H427" s="1"/>
      <c r="I427" s="5"/>
      <c r="J427" s="6"/>
      <c r="K427" s="7"/>
      <c r="L427" s="7"/>
      <c r="M427" s="7"/>
      <c r="N427" s="51"/>
      <c r="O427" s="13"/>
      <c r="P427" s="13"/>
      <c r="Q427" s="2"/>
      <c r="R427" s="12"/>
      <c r="S427" s="12"/>
      <c r="T427" s="6"/>
      <c r="U427" s="6"/>
      <c r="V427" s="45"/>
      <c r="W427" s="45"/>
      <c r="X427" s="45"/>
      <c r="Y427" s="9"/>
      <c r="Z427" s="92"/>
      <c r="AA427" s="12"/>
      <c r="AB427" s="12"/>
      <c r="AC427" s="12"/>
      <c r="AD427" s="12"/>
      <c r="AE427" s="12"/>
      <c r="AF427" s="12"/>
      <c r="AG427" s="85"/>
      <c r="AH427" s="46"/>
      <c r="AI427" s="46"/>
      <c r="AJ427" s="46"/>
      <c r="AK427" s="46"/>
      <c r="AL427" s="46"/>
      <c r="AM427" s="13"/>
      <c r="AN427" s="13"/>
      <c r="AO427" s="13"/>
      <c r="AP427" s="13"/>
      <c r="AQ427" s="13"/>
      <c r="AR427" s="13"/>
      <c r="AS427" s="1"/>
      <c r="AT427" s="1"/>
      <c r="AU427" s="1"/>
      <c r="AV427" s="46"/>
      <c r="AW427" s="46"/>
      <c r="AX427" s="46"/>
      <c r="AY427" s="46"/>
      <c r="AZ427" s="13"/>
      <c r="BA427" s="13"/>
      <c r="BB427" s="13"/>
      <c r="BC427" s="13"/>
      <c r="BD427" s="13"/>
      <c r="BE427" s="13"/>
      <c r="BF427" s="1"/>
      <c r="BG427" s="1"/>
      <c r="BH427" s="1"/>
      <c r="BI427" s="1"/>
      <c r="BJ427" s="1"/>
      <c r="BK427" s="1"/>
      <c r="BL427" s="13"/>
      <c r="BM427" s="1"/>
      <c r="BN427" s="1"/>
      <c r="BO427" s="1"/>
      <c r="BP427" s="51"/>
      <c r="BQ427" s="1"/>
      <c r="BR427" s="1"/>
      <c r="BS427" s="1"/>
      <c r="BT427" s="1"/>
    </row>
    <row r="428" spans="1:72" hidden="1" outlineLevel="1" x14ac:dyDescent="0.2">
      <c r="A428" s="1"/>
      <c r="B428" s="2"/>
      <c r="C428" s="3"/>
      <c r="D428" s="105"/>
      <c r="E428" s="1"/>
      <c r="F428" s="1"/>
      <c r="G428" s="1"/>
      <c r="H428" s="1"/>
      <c r="I428" s="5"/>
      <c r="J428" s="6"/>
      <c r="K428" s="7"/>
      <c r="L428" s="7"/>
      <c r="M428" s="7"/>
      <c r="N428" s="51"/>
      <c r="O428" s="13"/>
      <c r="P428" s="13"/>
      <c r="Q428" s="2"/>
      <c r="R428" s="12"/>
      <c r="S428" s="12"/>
      <c r="T428" s="6"/>
      <c r="U428" s="6"/>
      <c r="V428" s="45"/>
      <c r="W428" s="45"/>
      <c r="X428" s="45"/>
      <c r="Y428" s="9"/>
      <c r="Z428" s="92"/>
      <c r="AA428" s="12"/>
      <c r="AB428" s="12"/>
      <c r="AC428" s="12"/>
      <c r="AD428" s="12"/>
      <c r="AE428" s="12"/>
      <c r="AF428" s="12"/>
      <c r="AG428" s="85"/>
      <c r="AH428" s="46"/>
      <c r="AI428" s="46"/>
      <c r="AJ428" s="46"/>
      <c r="AK428" s="46"/>
      <c r="AL428" s="46"/>
      <c r="AM428" s="13"/>
      <c r="AN428" s="13"/>
      <c r="AO428" s="13"/>
      <c r="AP428" s="13"/>
      <c r="AQ428" s="13"/>
      <c r="AR428" s="13"/>
      <c r="AS428" s="1"/>
      <c r="AT428" s="1"/>
      <c r="AU428" s="1"/>
      <c r="AV428" s="46"/>
      <c r="AW428" s="46"/>
      <c r="AX428" s="46"/>
      <c r="AY428" s="46"/>
      <c r="AZ428" s="13"/>
      <c r="BA428" s="13"/>
      <c r="BB428" s="13"/>
      <c r="BC428" s="13"/>
      <c r="BD428" s="13"/>
      <c r="BE428" s="13"/>
      <c r="BF428" s="1"/>
      <c r="BG428" s="1"/>
      <c r="BH428" s="1"/>
      <c r="BI428" s="1"/>
      <c r="BJ428" s="1"/>
      <c r="BK428" s="1"/>
      <c r="BL428" s="13"/>
      <c r="BM428" s="1"/>
      <c r="BN428" s="1"/>
      <c r="BO428" s="1"/>
      <c r="BP428" s="51"/>
      <c r="BQ428" s="1"/>
      <c r="BR428" s="1"/>
      <c r="BS428" s="1"/>
      <c r="BT428" s="1"/>
    </row>
    <row r="429" spans="1:72" hidden="1" outlineLevel="1" x14ac:dyDescent="0.2">
      <c r="A429" s="1"/>
      <c r="B429" s="2"/>
      <c r="C429" s="3"/>
      <c r="D429" s="105"/>
      <c r="E429" s="1"/>
      <c r="F429" s="1"/>
      <c r="G429" s="1"/>
      <c r="H429" s="1"/>
      <c r="I429" s="5"/>
      <c r="J429" s="6"/>
      <c r="K429" s="7"/>
      <c r="L429" s="7"/>
      <c r="M429" s="7"/>
      <c r="N429" s="51"/>
      <c r="O429" s="13"/>
      <c r="P429" s="13"/>
      <c r="Q429" s="2"/>
      <c r="R429" s="12"/>
      <c r="S429" s="12"/>
      <c r="T429" s="6"/>
      <c r="U429" s="6"/>
      <c r="V429" s="45"/>
      <c r="W429" s="45"/>
      <c r="X429" s="45"/>
      <c r="Y429" s="9"/>
      <c r="Z429" s="92"/>
      <c r="AA429" s="12"/>
      <c r="AB429" s="12"/>
      <c r="AC429" s="12"/>
      <c r="AD429" s="12"/>
      <c r="AE429" s="12"/>
      <c r="AF429" s="12"/>
      <c r="AG429" s="85"/>
      <c r="AH429" s="46"/>
      <c r="AI429" s="46"/>
      <c r="AJ429" s="46"/>
      <c r="AK429" s="46"/>
      <c r="AL429" s="46"/>
      <c r="AM429" s="13"/>
      <c r="AN429" s="13"/>
      <c r="AO429" s="13"/>
      <c r="AP429" s="13"/>
      <c r="AQ429" s="13"/>
      <c r="AR429" s="13"/>
      <c r="AS429" s="1"/>
      <c r="AT429" s="1"/>
      <c r="AU429" s="1"/>
      <c r="AV429" s="46"/>
      <c r="AW429" s="46"/>
      <c r="AX429" s="46"/>
      <c r="AY429" s="46"/>
      <c r="AZ429" s="13"/>
      <c r="BA429" s="13"/>
      <c r="BB429" s="13"/>
      <c r="BC429" s="13"/>
      <c r="BD429" s="13"/>
      <c r="BE429" s="13"/>
      <c r="BF429" s="1"/>
      <c r="BG429" s="1"/>
      <c r="BH429" s="1"/>
      <c r="BI429" s="1"/>
      <c r="BJ429" s="1"/>
      <c r="BK429" s="1"/>
      <c r="BL429" s="13"/>
      <c r="BM429" s="1"/>
      <c r="BN429" s="1"/>
      <c r="BO429" s="1"/>
      <c r="BP429" s="51"/>
      <c r="BQ429" s="1"/>
      <c r="BR429" s="1"/>
      <c r="BS429" s="1"/>
      <c r="BT429" s="1"/>
    </row>
    <row r="430" spans="1:72" hidden="1" outlineLevel="1" x14ac:dyDescent="0.2">
      <c r="A430" s="1"/>
      <c r="B430" s="2"/>
      <c r="C430" s="3"/>
      <c r="D430" s="105"/>
      <c r="E430" s="1"/>
      <c r="F430" s="1"/>
      <c r="G430" s="1"/>
      <c r="H430" s="1"/>
      <c r="I430" s="5"/>
      <c r="J430" s="6"/>
      <c r="K430" s="7"/>
      <c r="L430" s="7"/>
      <c r="M430" s="7"/>
      <c r="N430" s="51"/>
      <c r="O430" s="13"/>
      <c r="P430" s="13"/>
      <c r="Q430" s="2"/>
      <c r="R430" s="12"/>
      <c r="S430" s="12"/>
      <c r="T430" s="6"/>
      <c r="U430" s="6"/>
      <c r="V430" s="45"/>
      <c r="W430" s="45"/>
      <c r="X430" s="45"/>
      <c r="Y430" s="9"/>
      <c r="Z430" s="92"/>
      <c r="AA430" s="12"/>
      <c r="AB430" s="12"/>
      <c r="AC430" s="12"/>
      <c r="AD430" s="12"/>
      <c r="AE430" s="12"/>
      <c r="AF430" s="12"/>
      <c r="AG430" s="85"/>
      <c r="AH430" s="46"/>
      <c r="AI430" s="46"/>
      <c r="AJ430" s="46"/>
      <c r="AK430" s="46"/>
      <c r="AL430" s="46"/>
      <c r="AM430" s="13"/>
      <c r="AN430" s="13"/>
      <c r="AO430" s="13"/>
      <c r="AP430" s="13"/>
      <c r="AQ430" s="13"/>
      <c r="AR430" s="13"/>
      <c r="AS430" s="1"/>
      <c r="AT430" s="1"/>
      <c r="AU430" s="1"/>
      <c r="AV430" s="46"/>
      <c r="AW430" s="46"/>
      <c r="AX430" s="46"/>
      <c r="AY430" s="46"/>
      <c r="AZ430" s="13"/>
      <c r="BA430" s="13"/>
      <c r="BB430" s="13"/>
      <c r="BC430" s="13"/>
      <c r="BD430" s="13"/>
      <c r="BE430" s="13"/>
      <c r="BF430" s="1"/>
      <c r="BG430" s="1"/>
      <c r="BH430" s="1"/>
      <c r="BI430" s="1"/>
      <c r="BJ430" s="1"/>
      <c r="BK430" s="1"/>
      <c r="BL430" s="13"/>
      <c r="BM430" s="1"/>
      <c r="BN430" s="1"/>
      <c r="BO430" s="1"/>
      <c r="BP430" s="51"/>
      <c r="BQ430" s="1"/>
      <c r="BR430" s="1"/>
      <c r="BS430" s="1"/>
      <c r="BT430" s="1"/>
    </row>
    <row r="431" spans="1:72" hidden="1" outlineLevel="1" x14ac:dyDescent="0.2">
      <c r="A431" s="1"/>
      <c r="B431" s="2"/>
      <c r="C431" s="3"/>
      <c r="D431" s="105"/>
      <c r="E431" s="1"/>
      <c r="F431" s="1"/>
      <c r="G431" s="1"/>
      <c r="H431" s="1"/>
      <c r="I431" s="5"/>
      <c r="J431" s="6"/>
      <c r="K431" s="7"/>
      <c r="L431" s="7"/>
      <c r="M431" s="7"/>
      <c r="N431" s="51"/>
      <c r="O431" s="13"/>
      <c r="P431" s="13"/>
      <c r="Q431" s="2"/>
      <c r="R431" s="12"/>
      <c r="S431" s="12"/>
      <c r="T431" s="6"/>
      <c r="U431" s="6"/>
      <c r="V431" s="45"/>
      <c r="W431" s="45"/>
      <c r="X431" s="45"/>
      <c r="Y431" s="9"/>
      <c r="Z431" s="92"/>
      <c r="AA431" s="12"/>
      <c r="AB431" s="12"/>
      <c r="AC431" s="12"/>
      <c r="AD431" s="12"/>
      <c r="AE431" s="12"/>
      <c r="AF431" s="12"/>
      <c r="AG431" s="85"/>
      <c r="AH431" s="46"/>
      <c r="AI431" s="46"/>
      <c r="AJ431" s="46"/>
      <c r="AK431" s="46"/>
      <c r="AL431" s="46"/>
      <c r="AM431" s="13"/>
      <c r="AN431" s="13"/>
      <c r="AO431" s="13"/>
      <c r="AP431" s="13"/>
      <c r="AQ431" s="13"/>
      <c r="AR431" s="13"/>
      <c r="AS431" s="1"/>
      <c r="AT431" s="1"/>
      <c r="AU431" s="1"/>
      <c r="AV431" s="46"/>
      <c r="AW431" s="46"/>
      <c r="AX431" s="46"/>
      <c r="AY431" s="46"/>
      <c r="AZ431" s="13"/>
      <c r="BA431" s="13"/>
      <c r="BB431" s="13"/>
      <c r="BC431" s="13"/>
      <c r="BD431" s="13"/>
      <c r="BE431" s="13"/>
      <c r="BF431" s="1"/>
      <c r="BG431" s="1"/>
      <c r="BH431" s="1"/>
      <c r="BI431" s="1"/>
      <c r="BJ431" s="1"/>
      <c r="BK431" s="1"/>
      <c r="BL431" s="13"/>
      <c r="BM431" s="1"/>
      <c r="BN431" s="1"/>
      <c r="BO431" s="1"/>
      <c r="BP431" s="51"/>
      <c r="BQ431" s="1"/>
      <c r="BR431" s="1"/>
      <c r="BS431" s="1"/>
      <c r="BT431" s="1"/>
    </row>
    <row r="432" spans="1:72" hidden="1" outlineLevel="1" x14ac:dyDescent="0.2">
      <c r="A432" s="1"/>
      <c r="B432" s="2"/>
      <c r="C432" s="3"/>
      <c r="D432" s="105"/>
      <c r="E432" s="1"/>
      <c r="F432" s="1"/>
      <c r="G432" s="1"/>
      <c r="H432" s="1"/>
      <c r="I432" s="5"/>
      <c r="J432" s="6"/>
      <c r="K432" s="7"/>
      <c r="L432" s="7"/>
      <c r="M432" s="7"/>
      <c r="N432" s="51"/>
      <c r="O432" s="13"/>
      <c r="P432" s="13"/>
      <c r="Q432" s="2"/>
      <c r="R432" s="12"/>
      <c r="S432" s="12"/>
      <c r="T432" s="6"/>
      <c r="U432" s="6"/>
      <c r="V432" s="45"/>
      <c r="W432" s="45"/>
      <c r="X432" s="45"/>
      <c r="Y432" s="9"/>
      <c r="Z432" s="92"/>
      <c r="AA432" s="12"/>
      <c r="AB432" s="12"/>
      <c r="AC432" s="12"/>
      <c r="AD432" s="12"/>
      <c r="AE432" s="12"/>
      <c r="AF432" s="12"/>
      <c r="AG432" s="85"/>
      <c r="AH432" s="46"/>
      <c r="AI432" s="46"/>
      <c r="AJ432" s="46"/>
      <c r="AK432" s="46"/>
      <c r="AL432" s="46"/>
      <c r="AM432" s="13"/>
      <c r="AN432" s="13"/>
      <c r="AO432" s="13"/>
      <c r="AP432" s="13"/>
      <c r="AQ432" s="13"/>
      <c r="AR432" s="13"/>
      <c r="AS432" s="1"/>
      <c r="AT432" s="1"/>
      <c r="AU432" s="1"/>
      <c r="AV432" s="46"/>
      <c r="AW432" s="46"/>
      <c r="AX432" s="46"/>
      <c r="AY432" s="46"/>
      <c r="AZ432" s="13"/>
      <c r="BA432" s="13"/>
      <c r="BB432" s="13"/>
      <c r="BC432" s="13"/>
      <c r="BD432" s="13"/>
      <c r="BE432" s="13"/>
      <c r="BF432" s="1"/>
      <c r="BG432" s="1"/>
      <c r="BH432" s="1"/>
      <c r="BI432" s="1"/>
      <c r="BJ432" s="1"/>
      <c r="BK432" s="1"/>
      <c r="BL432" s="13"/>
      <c r="BM432" s="1"/>
      <c r="BN432" s="1"/>
      <c r="BO432" s="1"/>
      <c r="BP432" s="51"/>
      <c r="BQ432" s="1"/>
      <c r="BR432" s="1"/>
      <c r="BS432" s="1"/>
      <c r="BT432" s="1"/>
    </row>
    <row r="433" spans="1:72" hidden="1" outlineLevel="1" x14ac:dyDescent="0.2">
      <c r="A433" s="1"/>
      <c r="B433" s="2"/>
      <c r="C433" s="3"/>
      <c r="D433" s="105"/>
      <c r="E433" s="1"/>
      <c r="F433" s="1"/>
      <c r="G433" s="1"/>
      <c r="H433" s="1"/>
      <c r="I433" s="5"/>
      <c r="J433" s="6"/>
      <c r="K433" s="7"/>
      <c r="L433" s="7"/>
      <c r="M433" s="7"/>
      <c r="N433" s="51"/>
      <c r="O433" s="13"/>
      <c r="P433" s="13"/>
      <c r="Q433" s="2"/>
      <c r="R433" s="12"/>
      <c r="S433" s="12"/>
      <c r="T433" s="6"/>
      <c r="U433" s="6"/>
      <c r="V433" s="45"/>
      <c r="W433" s="45"/>
      <c r="X433" s="45"/>
      <c r="Y433" s="9"/>
      <c r="Z433" s="92"/>
      <c r="AA433" s="12"/>
      <c r="AB433" s="12"/>
      <c r="AC433" s="12"/>
      <c r="AD433" s="12"/>
      <c r="AE433" s="12"/>
      <c r="AF433" s="12"/>
      <c r="AG433" s="85"/>
      <c r="AH433" s="46"/>
      <c r="AI433" s="46"/>
      <c r="AJ433" s="46"/>
      <c r="AK433" s="46"/>
      <c r="AL433" s="46"/>
      <c r="AM433" s="13"/>
      <c r="AN433" s="13"/>
      <c r="AO433" s="13"/>
      <c r="AP433" s="13"/>
      <c r="AQ433" s="13"/>
      <c r="AR433" s="13"/>
      <c r="AS433" s="1"/>
      <c r="AT433" s="1"/>
      <c r="AU433" s="1"/>
      <c r="AV433" s="46"/>
      <c r="AW433" s="46"/>
      <c r="AX433" s="46"/>
      <c r="AY433" s="46"/>
      <c r="AZ433" s="13"/>
      <c r="BA433" s="13"/>
      <c r="BB433" s="13"/>
      <c r="BC433" s="13"/>
      <c r="BD433" s="13"/>
      <c r="BE433" s="13"/>
      <c r="BF433" s="1"/>
      <c r="BG433" s="1"/>
      <c r="BH433" s="1"/>
      <c r="BI433" s="1"/>
      <c r="BJ433" s="1"/>
      <c r="BK433" s="1"/>
      <c r="BL433" s="13"/>
      <c r="BM433" s="1"/>
      <c r="BN433" s="1"/>
      <c r="BO433" s="1"/>
      <c r="BP433" s="51"/>
      <c r="BQ433" s="1"/>
      <c r="BR433" s="1"/>
      <c r="BS433" s="1"/>
      <c r="BT433" s="1"/>
    </row>
    <row r="434" spans="1:72" hidden="1" outlineLevel="1" x14ac:dyDescent="0.2">
      <c r="A434" s="1"/>
      <c r="B434" s="2"/>
      <c r="C434" s="3"/>
      <c r="D434" s="105"/>
      <c r="E434" s="1"/>
      <c r="F434" s="1"/>
      <c r="G434" s="1"/>
      <c r="H434" s="1"/>
      <c r="I434" s="5"/>
      <c r="J434" s="6"/>
      <c r="K434" s="7"/>
      <c r="L434" s="7"/>
      <c r="M434" s="7"/>
      <c r="N434" s="51"/>
      <c r="O434" s="13"/>
      <c r="P434" s="13"/>
      <c r="Q434" s="2"/>
      <c r="R434" s="12"/>
      <c r="S434" s="12"/>
      <c r="T434" s="6"/>
      <c r="U434" s="6"/>
      <c r="V434" s="45"/>
      <c r="W434" s="45"/>
      <c r="X434" s="45"/>
      <c r="Y434" s="9"/>
      <c r="Z434" s="92"/>
      <c r="AA434" s="12"/>
      <c r="AB434" s="12"/>
      <c r="AC434" s="12"/>
      <c r="AD434" s="12"/>
      <c r="AE434" s="12"/>
      <c r="AF434" s="12"/>
      <c r="AG434" s="85"/>
      <c r="AH434" s="46"/>
      <c r="AI434" s="46"/>
      <c r="AJ434" s="46"/>
      <c r="AK434" s="46"/>
      <c r="AL434" s="46"/>
      <c r="AM434" s="13"/>
      <c r="AN434" s="13"/>
      <c r="AO434" s="13"/>
      <c r="AP434" s="13"/>
      <c r="AQ434" s="13"/>
      <c r="AR434" s="13"/>
      <c r="AS434" s="1"/>
      <c r="AT434" s="1"/>
      <c r="AU434" s="1"/>
      <c r="AV434" s="46"/>
      <c r="AW434" s="46"/>
      <c r="AX434" s="46"/>
      <c r="AY434" s="46"/>
      <c r="AZ434" s="13"/>
      <c r="BA434" s="13"/>
      <c r="BB434" s="13"/>
      <c r="BC434" s="13"/>
      <c r="BD434" s="13"/>
      <c r="BE434" s="13"/>
      <c r="BF434" s="1"/>
      <c r="BG434" s="1"/>
      <c r="BH434" s="1"/>
      <c r="BI434" s="1"/>
      <c r="BJ434" s="1"/>
      <c r="BK434" s="1"/>
      <c r="BL434" s="13"/>
      <c r="BM434" s="1"/>
      <c r="BN434" s="1"/>
      <c r="BO434" s="1"/>
      <c r="BP434" s="51"/>
      <c r="BQ434" s="1"/>
      <c r="BR434" s="1"/>
      <c r="BS434" s="1"/>
      <c r="BT434" s="1"/>
    </row>
    <row r="435" spans="1:72" hidden="1" outlineLevel="1" x14ac:dyDescent="0.2">
      <c r="A435" s="1"/>
      <c r="B435" s="2"/>
      <c r="C435" s="3"/>
      <c r="D435" s="105"/>
      <c r="E435" s="1"/>
      <c r="F435" s="1"/>
      <c r="G435" s="1"/>
      <c r="H435" s="1"/>
      <c r="I435" s="5"/>
      <c r="J435" s="6"/>
      <c r="K435" s="7"/>
      <c r="L435" s="7"/>
      <c r="M435" s="7"/>
      <c r="N435" s="51"/>
      <c r="O435" s="13"/>
      <c r="P435" s="13"/>
      <c r="Q435" s="2"/>
      <c r="R435" s="12"/>
      <c r="S435" s="12"/>
      <c r="T435" s="6"/>
      <c r="U435" s="6"/>
      <c r="V435" s="45"/>
      <c r="W435" s="45"/>
      <c r="X435" s="45"/>
      <c r="Y435" s="9"/>
      <c r="Z435" s="92"/>
      <c r="AA435" s="12"/>
      <c r="AB435" s="12"/>
      <c r="AC435" s="12"/>
      <c r="AD435" s="12"/>
      <c r="AE435" s="12"/>
      <c r="AF435" s="12"/>
      <c r="AG435" s="85"/>
      <c r="AH435" s="46"/>
      <c r="AI435" s="46"/>
      <c r="AJ435" s="46"/>
      <c r="AK435" s="46"/>
      <c r="AL435" s="46"/>
      <c r="AM435" s="13"/>
      <c r="AN435" s="13"/>
      <c r="AO435" s="13"/>
      <c r="AP435" s="13"/>
      <c r="AQ435" s="13"/>
      <c r="AR435" s="13"/>
      <c r="AS435" s="1"/>
      <c r="AT435" s="1"/>
      <c r="AU435" s="1"/>
      <c r="AV435" s="46"/>
      <c r="AW435" s="46"/>
      <c r="AX435" s="46"/>
      <c r="AY435" s="46"/>
      <c r="AZ435" s="13"/>
      <c r="BA435" s="13"/>
      <c r="BB435" s="13"/>
      <c r="BC435" s="13"/>
      <c r="BD435" s="13"/>
      <c r="BE435" s="13"/>
      <c r="BF435" s="1"/>
      <c r="BG435" s="1"/>
      <c r="BH435" s="1"/>
      <c r="BI435" s="1"/>
      <c r="BJ435" s="1"/>
      <c r="BK435" s="1"/>
      <c r="BL435" s="13"/>
      <c r="BM435" s="1"/>
      <c r="BN435" s="1"/>
      <c r="BO435" s="1"/>
      <c r="BP435" s="51"/>
      <c r="BQ435" s="1"/>
      <c r="BR435" s="1"/>
      <c r="BS435" s="1"/>
      <c r="BT435" s="1"/>
    </row>
    <row r="436" spans="1:72" hidden="1" outlineLevel="1" x14ac:dyDescent="0.2">
      <c r="A436" s="1"/>
      <c r="B436" s="2"/>
      <c r="C436" s="3"/>
      <c r="D436" s="105"/>
      <c r="E436" s="1"/>
      <c r="F436" s="1"/>
      <c r="G436" s="1"/>
      <c r="H436" s="1"/>
      <c r="I436" s="5"/>
      <c r="J436" s="6"/>
      <c r="K436" s="7"/>
      <c r="L436" s="7"/>
      <c r="M436" s="7"/>
      <c r="N436" s="51"/>
      <c r="O436" s="13"/>
      <c r="P436" s="13"/>
      <c r="Q436" s="2"/>
      <c r="R436" s="12"/>
      <c r="S436" s="12"/>
      <c r="T436" s="6"/>
      <c r="U436" s="6"/>
      <c r="V436" s="45"/>
      <c r="W436" s="45"/>
      <c r="X436" s="45"/>
      <c r="Y436" s="9"/>
      <c r="Z436" s="92"/>
      <c r="AA436" s="12"/>
      <c r="AB436" s="12"/>
      <c r="AC436" s="12"/>
      <c r="AD436" s="12"/>
      <c r="AE436" s="12"/>
      <c r="AF436" s="12"/>
      <c r="AG436" s="85"/>
      <c r="AH436" s="46"/>
      <c r="AI436" s="46"/>
      <c r="AJ436" s="46"/>
      <c r="AK436" s="46"/>
      <c r="AL436" s="46"/>
      <c r="AM436" s="13"/>
      <c r="AN436" s="13"/>
      <c r="AO436" s="13"/>
      <c r="AP436" s="13"/>
      <c r="AQ436" s="13"/>
      <c r="AR436" s="13"/>
      <c r="AS436" s="1"/>
      <c r="AT436" s="1"/>
      <c r="AU436" s="1"/>
      <c r="AV436" s="46"/>
      <c r="AW436" s="46"/>
      <c r="AX436" s="46"/>
      <c r="AY436" s="46"/>
      <c r="AZ436" s="13"/>
      <c r="BA436" s="13"/>
      <c r="BB436" s="13"/>
      <c r="BC436" s="13"/>
      <c r="BD436" s="13"/>
      <c r="BE436" s="13"/>
      <c r="BF436" s="1"/>
      <c r="BG436" s="1"/>
      <c r="BH436" s="1"/>
      <c r="BI436" s="1"/>
      <c r="BJ436" s="1"/>
      <c r="BK436" s="1"/>
      <c r="BL436" s="13"/>
      <c r="BM436" s="1"/>
      <c r="BN436" s="1"/>
      <c r="BO436" s="1"/>
      <c r="BP436" s="51"/>
      <c r="BQ436" s="1"/>
      <c r="BR436" s="1"/>
      <c r="BS436" s="1"/>
      <c r="BT436" s="1"/>
    </row>
    <row r="437" spans="1:72" hidden="1" outlineLevel="1" x14ac:dyDescent="0.2">
      <c r="A437" s="1"/>
      <c r="B437" s="2"/>
      <c r="C437" s="3"/>
      <c r="D437" s="105"/>
      <c r="E437" s="1"/>
      <c r="F437" s="1"/>
      <c r="G437" s="1"/>
      <c r="H437" s="1"/>
      <c r="I437" s="5"/>
      <c r="J437" s="6"/>
      <c r="K437" s="7"/>
      <c r="L437" s="7"/>
      <c r="M437" s="7"/>
      <c r="N437" s="51"/>
      <c r="O437" s="13"/>
      <c r="P437" s="13"/>
      <c r="Q437" s="2"/>
      <c r="R437" s="12"/>
      <c r="S437" s="12"/>
      <c r="T437" s="6"/>
      <c r="U437" s="6"/>
      <c r="V437" s="45"/>
      <c r="W437" s="45"/>
      <c r="X437" s="45"/>
      <c r="Y437" s="9"/>
      <c r="Z437" s="92"/>
      <c r="AA437" s="12"/>
      <c r="AB437" s="12"/>
      <c r="AC437" s="12"/>
      <c r="AD437" s="12"/>
      <c r="AE437" s="12"/>
      <c r="AF437" s="12"/>
      <c r="AG437" s="85"/>
      <c r="AH437" s="46"/>
      <c r="AI437" s="46"/>
      <c r="AJ437" s="46"/>
      <c r="AK437" s="46"/>
      <c r="AL437" s="46"/>
      <c r="AM437" s="13"/>
      <c r="AN437" s="13"/>
      <c r="AO437" s="13"/>
      <c r="AP437" s="13"/>
      <c r="AQ437" s="13"/>
      <c r="AR437" s="13"/>
      <c r="AS437" s="1"/>
      <c r="AT437" s="1"/>
      <c r="AU437" s="1"/>
      <c r="AV437" s="46"/>
      <c r="AW437" s="46"/>
      <c r="AX437" s="46"/>
      <c r="AY437" s="46"/>
      <c r="AZ437" s="13"/>
      <c r="BA437" s="13"/>
      <c r="BB437" s="13"/>
      <c r="BC437" s="13"/>
      <c r="BD437" s="13"/>
      <c r="BE437" s="13"/>
      <c r="BF437" s="1"/>
      <c r="BG437" s="1"/>
      <c r="BH437" s="1"/>
      <c r="BI437" s="1"/>
      <c r="BJ437" s="1"/>
      <c r="BK437" s="1"/>
      <c r="BL437" s="13"/>
      <c r="BM437" s="1"/>
      <c r="BN437" s="1"/>
      <c r="BO437" s="1"/>
      <c r="BP437" s="51"/>
      <c r="BQ437" s="1"/>
      <c r="BR437" s="1"/>
      <c r="BS437" s="1"/>
      <c r="BT437" s="1"/>
    </row>
    <row r="438" spans="1:72" hidden="1" outlineLevel="1" x14ac:dyDescent="0.2">
      <c r="A438" s="1"/>
      <c r="B438" s="2"/>
      <c r="C438" s="3"/>
      <c r="D438" s="105"/>
      <c r="E438" s="1"/>
      <c r="F438" s="1"/>
      <c r="G438" s="1"/>
      <c r="H438" s="1"/>
      <c r="I438" s="5"/>
      <c r="J438" s="6"/>
      <c r="K438" s="7"/>
      <c r="L438" s="7"/>
      <c r="M438" s="7"/>
      <c r="N438" s="51"/>
      <c r="O438" s="13"/>
      <c r="P438" s="13"/>
      <c r="Q438" s="2"/>
      <c r="R438" s="12"/>
      <c r="S438" s="12"/>
      <c r="T438" s="6"/>
      <c r="U438" s="6"/>
      <c r="V438" s="45"/>
      <c r="W438" s="45"/>
      <c r="X438" s="45"/>
      <c r="Y438" s="9"/>
      <c r="Z438" s="92"/>
      <c r="AA438" s="12"/>
      <c r="AB438" s="12"/>
      <c r="AC438" s="12"/>
      <c r="AD438" s="12"/>
      <c r="AE438" s="12"/>
      <c r="AF438" s="12"/>
      <c r="AG438" s="85"/>
      <c r="AH438" s="46"/>
      <c r="AI438" s="46"/>
      <c r="AJ438" s="46"/>
      <c r="AK438" s="46"/>
      <c r="AL438" s="46"/>
      <c r="AM438" s="13"/>
      <c r="AN438" s="13"/>
      <c r="AO438" s="13"/>
      <c r="AP438" s="13"/>
      <c r="AQ438" s="13"/>
      <c r="AR438" s="13"/>
      <c r="AS438" s="1"/>
      <c r="AT438" s="1"/>
      <c r="AU438" s="1"/>
      <c r="AV438" s="46"/>
      <c r="AW438" s="46"/>
      <c r="AX438" s="46"/>
      <c r="AY438" s="46"/>
      <c r="AZ438" s="13"/>
      <c r="BA438" s="13"/>
      <c r="BB438" s="13"/>
      <c r="BC438" s="13"/>
      <c r="BD438" s="13"/>
      <c r="BE438" s="13"/>
      <c r="BF438" s="1"/>
      <c r="BG438" s="1"/>
      <c r="BH438" s="1"/>
      <c r="BI438" s="1"/>
      <c r="BJ438" s="1"/>
      <c r="BK438" s="1"/>
      <c r="BL438" s="13"/>
      <c r="BM438" s="1"/>
      <c r="BN438" s="1"/>
      <c r="BO438" s="1"/>
      <c r="BP438" s="51"/>
      <c r="BQ438" s="1"/>
      <c r="BR438" s="1"/>
      <c r="BS438" s="1"/>
      <c r="BT438" s="1"/>
    </row>
    <row r="439" spans="1:72" hidden="1" outlineLevel="1" x14ac:dyDescent="0.2">
      <c r="A439" s="1"/>
      <c r="B439" s="2"/>
      <c r="C439" s="3"/>
      <c r="D439" s="105"/>
      <c r="E439" s="1"/>
      <c r="F439" s="1"/>
      <c r="G439" s="1"/>
      <c r="H439" s="1"/>
      <c r="I439" s="5"/>
      <c r="J439" s="6"/>
      <c r="K439" s="7"/>
      <c r="L439" s="7"/>
      <c r="M439" s="7"/>
      <c r="N439" s="51"/>
      <c r="O439" s="13"/>
      <c r="P439" s="13"/>
      <c r="Q439" s="2"/>
      <c r="R439" s="12"/>
      <c r="S439" s="12"/>
      <c r="T439" s="6"/>
      <c r="U439" s="6"/>
      <c r="V439" s="45"/>
      <c r="W439" s="45"/>
      <c r="X439" s="45"/>
      <c r="Y439" s="9"/>
      <c r="Z439" s="92"/>
      <c r="AA439" s="12"/>
      <c r="AB439" s="12"/>
      <c r="AC439" s="12"/>
      <c r="AD439" s="12"/>
      <c r="AE439" s="12"/>
      <c r="AF439" s="12"/>
      <c r="AG439" s="85"/>
      <c r="AH439" s="46"/>
      <c r="AI439" s="46"/>
      <c r="AJ439" s="46"/>
      <c r="AK439" s="46"/>
      <c r="AL439" s="46"/>
      <c r="AM439" s="13"/>
      <c r="AN439" s="13"/>
      <c r="AO439" s="13"/>
      <c r="AP439" s="13"/>
      <c r="AQ439" s="13"/>
      <c r="AR439" s="13"/>
      <c r="AS439" s="1"/>
      <c r="AT439" s="1"/>
      <c r="AU439" s="1"/>
      <c r="AV439" s="46"/>
      <c r="AW439" s="46"/>
      <c r="AX439" s="46"/>
      <c r="AY439" s="46"/>
      <c r="AZ439" s="13"/>
      <c r="BA439" s="13"/>
      <c r="BB439" s="13"/>
      <c r="BC439" s="13"/>
      <c r="BD439" s="13"/>
      <c r="BE439" s="13"/>
      <c r="BF439" s="1"/>
      <c r="BG439" s="1"/>
      <c r="BH439" s="1"/>
      <c r="BI439" s="1"/>
      <c r="BJ439" s="1"/>
      <c r="BK439" s="1"/>
      <c r="BL439" s="13"/>
      <c r="BM439" s="1"/>
      <c r="BN439" s="1"/>
      <c r="BO439" s="1"/>
      <c r="BP439" s="51"/>
      <c r="BQ439" s="1"/>
      <c r="BR439" s="1"/>
      <c r="BS439" s="1"/>
      <c r="BT439" s="1"/>
    </row>
    <row r="440" spans="1:72" hidden="1" outlineLevel="1" x14ac:dyDescent="0.2">
      <c r="A440" s="1"/>
      <c r="B440" s="2"/>
      <c r="C440" s="3"/>
      <c r="D440" s="105"/>
      <c r="E440" s="1"/>
      <c r="F440" s="1"/>
      <c r="G440" s="1"/>
      <c r="H440" s="1"/>
      <c r="I440" s="5"/>
      <c r="J440" s="6"/>
      <c r="K440" s="7"/>
      <c r="L440" s="7"/>
      <c r="M440" s="7"/>
      <c r="N440" s="51"/>
      <c r="O440" s="13"/>
      <c r="P440" s="13"/>
      <c r="Q440" s="2"/>
      <c r="R440" s="12"/>
      <c r="S440" s="12"/>
      <c r="T440" s="6"/>
      <c r="U440" s="6"/>
      <c r="V440" s="45"/>
      <c r="W440" s="45"/>
      <c r="X440" s="45"/>
      <c r="Y440" s="9"/>
      <c r="Z440" s="92"/>
      <c r="AA440" s="12"/>
      <c r="AB440" s="12"/>
      <c r="AC440" s="12"/>
      <c r="AD440" s="12"/>
      <c r="AE440" s="12"/>
      <c r="AF440" s="12"/>
      <c r="AG440" s="85"/>
      <c r="AH440" s="46"/>
      <c r="AI440" s="46"/>
      <c r="AJ440" s="46"/>
      <c r="AK440" s="46"/>
      <c r="AL440" s="46"/>
      <c r="AM440" s="13"/>
      <c r="AN440" s="13"/>
      <c r="AO440" s="13"/>
      <c r="AP440" s="13"/>
      <c r="AQ440" s="13"/>
      <c r="AR440" s="13"/>
      <c r="AS440" s="1"/>
      <c r="AT440" s="1"/>
      <c r="AU440" s="1"/>
      <c r="AV440" s="46"/>
      <c r="AW440" s="46"/>
      <c r="AX440" s="46"/>
      <c r="AY440" s="46"/>
      <c r="AZ440" s="13"/>
      <c r="BA440" s="13"/>
      <c r="BB440" s="13"/>
      <c r="BC440" s="13"/>
      <c r="BD440" s="13"/>
      <c r="BE440" s="13"/>
      <c r="BF440" s="1"/>
      <c r="BG440" s="1"/>
      <c r="BH440" s="1"/>
      <c r="BI440" s="1"/>
      <c r="BJ440" s="1"/>
      <c r="BK440" s="1"/>
      <c r="BL440" s="13"/>
      <c r="BM440" s="1"/>
      <c r="BN440" s="1"/>
      <c r="BO440" s="1"/>
      <c r="BP440" s="51"/>
      <c r="BQ440" s="1"/>
      <c r="BR440" s="1"/>
      <c r="BS440" s="1"/>
      <c r="BT440" s="1"/>
    </row>
    <row r="441" spans="1:72" hidden="1" outlineLevel="1" x14ac:dyDescent="0.2">
      <c r="A441" s="1"/>
      <c r="B441" s="2"/>
      <c r="C441" s="3"/>
      <c r="D441" s="105"/>
      <c r="E441" s="1"/>
      <c r="F441" s="1"/>
      <c r="G441" s="1"/>
      <c r="H441" s="1"/>
      <c r="I441" s="5"/>
      <c r="J441" s="6"/>
      <c r="K441" s="7"/>
      <c r="L441" s="7"/>
      <c r="M441" s="7"/>
      <c r="N441" s="51"/>
      <c r="O441" s="13"/>
      <c r="P441" s="13"/>
      <c r="Q441" s="2"/>
      <c r="R441" s="12"/>
      <c r="S441" s="12"/>
      <c r="T441" s="6"/>
      <c r="U441" s="6"/>
      <c r="V441" s="45"/>
      <c r="W441" s="45"/>
      <c r="X441" s="45"/>
      <c r="Y441" s="9"/>
      <c r="Z441" s="92"/>
      <c r="AA441" s="12"/>
      <c r="AB441" s="12"/>
      <c r="AC441" s="12"/>
      <c r="AD441" s="12"/>
      <c r="AE441" s="12"/>
      <c r="AF441" s="12"/>
      <c r="AG441" s="85"/>
      <c r="AH441" s="46"/>
      <c r="AI441" s="46"/>
      <c r="AJ441" s="46"/>
      <c r="AK441" s="46"/>
      <c r="AL441" s="46"/>
      <c r="AM441" s="13"/>
      <c r="AN441" s="13"/>
      <c r="AO441" s="13"/>
      <c r="AP441" s="13"/>
      <c r="AQ441" s="13"/>
      <c r="AR441" s="13"/>
      <c r="AS441" s="1"/>
      <c r="AT441" s="1"/>
      <c r="AU441" s="1"/>
      <c r="AV441" s="46"/>
      <c r="AW441" s="46"/>
      <c r="AX441" s="46"/>
      <c r="AY441" s="46"/>
      <c r="AZ441" s="13"/>
      <c r="BA441" s="13"/>
      <c r="BB441" s="13"/>
      <c r="BC441" s="13"/>
      <c r="BD441" s="13"/>
      <c r="BE441" s="13"/>
      <c r="BF441" s="1"/>
      <c r="BG441" s="1"/>
      <c r="BH441" s="1"/>
      <c r="BI441" s="1"/>
      <c r="BJ441" s="1"/>
      <c r="BK441" s="1"/>
      <c r="BL441" s="13"/>
      <c r="BM441" s="1"/>
      <c r="BN441" s="1"/>
      <c r="BO441" s="1"/>
      <c r="BP441" s="51"/>
      <c r="BQ441" s="1"/>
      <c r="BR441" s="1"/>
      <c r="BS441" s="1"/>
      <c r="BT441" s="1"/>
    </row>
    <row r="442" spans="1:72" hidden="1" outlineLevel="1" x14ac:dyDescent="0.2">
      <c r="A442" s="1"/>
      <c r="B442" s="2"/>
      <c r="C442" s="3"/>
      <c r="D442" s="105"/>
      <c r="E442" s="1"/>
      <c r="F442" s="1"/>
      <c r="G442" s="1"/>
      <c r="H442" s="1"/>
      <c r="I442" s="5"/>
      <c r="J442" s="6"/>
      <c r="K442" s="7"/>
      <c r="L442" s="7"/>
      <c r="M442" s="7"/>
      <c r="N442" s="51"/>
      <c r="O442" s="13"/>
      <c r="P442" s="13"/>
      <c r="Q442" s="2"/>
      <c r="R442" s="12"/>
      <c r="S442" s="12"/>
      <c r="T442" s="6"/>
      <c r="U442" s="6"/>
      <c r="V442" s="45"/>
      <c r="W442" s="45"/>
      <c r="X442" s="45"/>
      <c r="Y442" s="9"/>
      <c r="Z442" s="92"/>
      <c r="AA442" s="12"/>
      <c r="AB442" s="12"/>
      <c r="AC442" s="12"/>
      <c r="AD442" s="12"/>
      <c r="AE442" s="12"/>
      <c r="AF442" s="12"/>
      <c r="AG442" s="85"/>
      <c r="AH442" s="46"/>
      <c r="AI442" s="46"/>
      <c r="AJ442" s="46"/>
      <c r="AK442" s="46"/>
      <c r="AL442" s="46"/>
      <c r="AM442" s="13"/>
      <c r="AN442" s="13"/>
      <c r="AO442" s="13"/>
      <c r="AP442" s="13"/>
      <c r="AQ442" s="13"/>
      <c r="AR442" s="13"/>
      <c r="AS442" s="1"/>
      <c r="AT442" s="1"/>
      <c r="AU442" s="1"/>
      <c r="AV442" s="46"/>
      <c r="AW442" s="46"/>
      <c r="AX442" s="46"/>
      <c r="AY442" s="46"/>
      <c r="AZ442" s="13"/>
      <c r="BA442" s="13"/>
      <c r="BB442" s="13"/>
      <c r="BC442" s="13"/>
      <c r="BD442" s="13"/>
      <c r="BE442" s="13"/>
      <c r="BF442" s="1"/>
      <c r="BG442" s="1"/>
      <c r="BH442" s="1"/>
      <c r="BI442" s="1"/>
      <c r="BJ442" s="1"/>
      <c r="BK442" s="1"/>
      <c r="BL442" s="13"/>
      <c r="BM442" s="1"/>
      <c r="BN442" s="1"/>
      <c r="BO442" s="1"/>
      <c r="BP442" s="51"/>
      <c r="BQ442" s="1"/>
      <c r="BR442" s="1"/>
      <c r="BS442" s="1"/>
      <c r="BT442" s="1"/>
    </row>
    <row r="443" spans="1:72" hidden="1" outlineLevel="1" x14ac:dyDescent="0.2">
      <c r="A443" s="1"/>
      <c r="B443" s="2"/>
      <c r="C443" s="3"/>
      <c r="D443" s="105"/>
      <c r="E443" s="1"/>
      <c r="F443" s="1"/>
      <c r="G443" s="1"/>
      <c r="H443" s="1"/>
      <c r="I443" s="5"/>
      <c r="J443" s="6"/>
      <c r="K443" s="7"/>
      <c r="L443" s="7"/>
      <c r="M443" s="7"/>
      <c r="N443" s="51"/>
      <c r="O443" s="13"/>
      <c r="P443" s="13"/>
      <c r="Q443" s="2"/>
      <c r="R443" s="12"/>
      <c r="S443" s="12"/>
      <c r="T443" s="6"/>
      <c r="U443" s="6"/>
      <c r="V443" s="45"/>
      <c r="W443" s="45"/>
      <c r="X443" s="45"/>
      <c r="Y443" s="9"/>
      <c r="Z443" s="92"/>
      <c r="AA443" s="12"/>
      <c r="AB443" s="12"/>
      <c r="AC443" s="12"/>
      <c r="AD443" s="12"/>
      <c r="AE443" s="12"/>
      <c r="AF443" s="12"/>
      <c r="AG443" s="85"/>
      <c r="AH443" s="46"/>
      <c r="AI443" s="46"/>
      <c r="AJ443" s="46"/>
      <c r="AK443" s="46"/>
      <c r="AL443" s="46"/>
      <c r="AM443" s="13"/>
      <c r="AN443" s="13"/>
      <c r="AO443" s="13"/>
      <c r="AP443" s="13"/>
      <c r="AQ443" s="13"/>
      <c r="AR443" s="13"/>
      <c r="AS443" s="1"/>
      <c r="AT443" s="1"/>
      <c r="AU443" s="1"/>
      <c r="AV443" s="46"/>
      <c r="AW443" s="46"/>
      <c r="AX443" s="46"/>
      <c r="AY443" s="46"/>
      <c r="AZ443" s="13"/>
      <c r="BA443" s="13"/>
      <c r="BB443" s="13"/>
      <c r="BC443" s="13"/>
      <c r="BD443" s="13"/>
      <c r="BE443" s="13"/>
      <c r="BF443" s="1"/>
      <c r="BG443" s="1"/>
      <c r="BH443" s="1"/>
      <c r="BI443" s="1"/>
      <c r="BJ443" s="1"/>
      <c r="BK443" s="1"/>
      <c r="BL443" s="13"/>
      <c r="BM443" s="1"/>
      <c r="BN443" s="1"/>
      <c r="BO443" s="1"/>
      <c r="BP443" s="51"/>
      <c r="BQ443" s="1"/>
      <c r="BR443" s="1"/>
      <c r="BS443" s="1"/>
      <c r="BT443" s="1"/>
    </row>
    <row r="444" spans="1:72" hidden="1" outlineLevel="1" x14ac:dyDescent="0.2">
      <c r="A444" s="1"/>
      <c r="B444" s="2"/>
      <c r="C444" s="3"/>
      <c r="D444" s="105"/>
      <c r="E444" s="1"/>
      <c r="F444" s="1"/>
      <c r="G444" s="1"/>
      <c r="H444" s="1"/>
      <c r="I444" s="5"/>
      <c r="J444" s="6"/>
      <c r="K444" s="7"/>
      <c r="L444" s="7"/>
      <c r="M444" s="7"/>
      <c r="N444" s="51"/>
      <c r="O444" s="13"/>
      <c r="P444" s="13"/>
      <c r="Q444" s="2"/>
      <c r="R444" s="12"/>
      <c r="S444" s="12"/>
      <c r="T444" s="6"/>
      <c r="U444" s="6"/>
      <c r="V444" s="45"/>
      <c r="W444" s="45"/>
      <c r="X444" s="45"/>
      <c r="Y444" s="9"/>
      <c r="Z444" s="92"/>
      <c r="AA444" s="12"/>
      <c r="AB444" s="12"/>
      <c r="AC444" s="12"/>
      <c r="AD444" s="12"/>
      <c r="AE444" s="12"/>
      <c r="AF444" s="12"/>
      <c r="AG444" s="85"/>
      <c r="AH444" s="46"/>
      <c r="AI444" s="46"/>
      <c r="AJ444" s="46"/>
      <c r="AK444" s="46"/>
      <c r="AL444" s="46"/>
      <c r="AM444" s="13"/>
      <c r="AN444" s="13"/>
      <c r="AO444" s="13"/>
      <c r="AP444" s="13"/>
      <c r="AQ444" s="13"/>
      <c r="AR444" s="13"/>
      <c r="AS444" s="1"/>
      <c r="AT444" s="1"/>
      <c r="AU444" s="1"/>
      <c r="AV444" s="46"/>
      <c r="AW444" s="46"/>
      <c r="AX444" s="46"/>
      <c r="AY444" s="46"/>
      <c r="AZ444" s="13"/>
      <c r="BA444" s="13"/>
      <c r="BB444" s="13"/>
      <c r="BC444" s="13"/>
      <c r="BD444" s="13"/>
      <c r="BE444" s="13"/>
      <c r="BF444" s="1"/>
      <c r="BG444" s="1"/>
      <c r="BH444" s="1"/>
      <c r="BI444" s="1"/>
      <c r="BJ444" s="1"/>
      <c r="BK444" s="1"/>
      <c r="BL444" s="13"/>
      <c r="BM444" s="1"/>
      <c r="BN444" s="1"/>
      <c r="BO444" s="1"/>
      <c r="BP444" s="51"/>
      <c r="BQ444" s="1"/>
      <c r="BR444" s="1"/>
      <c r="BS444" s="1"/>
      <c r="BT444" s="1"/>
    </row>
    <row r="445" spans="1:72" hidden="1" outlineLevel="1" x14ac:dyDescent="0.2">
      <c r="A445" s="1"/>
      <c r="B445" s="2"/>
      <c r="C445" s="3"/>
      <c r="D445" s="105"/>
      <c r="E445" s="1"/>
      <c r="F445" s="1"/>
      <c r="G445" s="1"/>
      <c r="H445" s="1"/>
      <c r="I445" s="5"/>
      <c r="J445" s="6"/>
      <c r="K445" s="7"/>
      <c r="L445" s="7"/>
      <c r="M445" s="7"/>
      <c r="N445" s="51"/>
      <c r="O445" s="13"/>
      <c r="P445" s="13"/>
      <c r="Q445" s="2"/>
      <c r="R445" s="12"/>
      <c r="S445" s="12"/>
      <c r="T445" s="6"/>
      <c r="U445" s="6"/>
      <c r="V445" s="45"/>
      <c r="W445" s="45"/>
      <c r="X445" s="45"/>
      <c r="Y445" s="9"/>
      <c r="Z445" s="92"/>
      <c r="AA445" s="12"/>
      <c r="AB445" s="12"/>
      <c r="AC445" s="12"/>
      <c r="AD445" s="12"/>
      <c r="AE445" s="12"/>
      <c r="AF445" s="12"/>
      <c r="AG445" s="85"/>
      <c r="AH445" s="46"/>
      <c r="AI445" s="46"/>
      <c r="AJ445" s="46"/>
      <c r="AK445" s="46"/>
      <c r="AL445" s="46"/>
      <c r="AM445" s="13"/>
      <c r="AN445" s="13"/>
      <c r="AO445" s="13"/>
      <c r="AP445" s="13"/>
      <c r="AQ445" s="13"/>
      <c r="AR445" s="13"/>
      <c r="AS445" s="1"/>
      <c r="AT445" s="1"/>
      <c r="AU445" s="1"/>
      <c r="AV445" s="46"/>
      <c r="AW445" s="46"/>
      <c r="AX445" s="46"/>
      <c r="AY445" s="46"/>
      <c r="AZ445" s="13"/>
      <c r="BA445" s="13"/>
      <c r="BB445" s="13"/>
      <c r="BC445" s="13"/>
      <c r="BD445" s="13"/>
      <c r="BE445" s="13"/>
      <c r="BF445" s="1"/>
      <c r="BG445" s="1"/>
      <c r="BH445" s="1"/>
      <c r="BI445" s="1"/>
      <c r="BJ445" s="1"/>
      <c r="BK445" s="1"/>
      <c r="BL445" s="13"/>
      <c r="BM445" s="1"/>
      <c r="BN445" s="1"/>
      <c r="BO445" s="1"/>
      <c r="BP445" s="51"/>
      <c r="BQ445" s="1"/>
      <c r="BR445" s="1"/>
      <c r="BS445" s="1"/>
      <c r="BT445" s="1"/>
    </row>
    <row r="446" spans="1:72" hidden="1" outlineLevel="1" x14ac:dyDescent="0.2">
      <c r="A446" s="1"/>
      <c r="B446" s="2"/>
      <c r="C446" s="3"/>
      <c r="D446" s="105"/>
      <c r="E446" s="1"/>
      <c r="F446" s="1"/>
      <c r="G446" s="1"/>
      <c r="H446" s="1"/>
      <c r="I446" s="5"/>
      <c r="J446" s="6"/>
      <c r="K446" s="7"/>
      <c r="L446" s="7"/>
      <c r="M446" s="7"/>
      <c r="N446" s="51"/>
      <c r="O446" s="13"/>
      <c r="P446" s="13"/>
      <c r="Q446" s="2"/>
      <c r="R446" s="12"/>
      <c r="S446" s="12"/>
      <c r="T446" s="6"/>
      <c r="U446" s="6"/>
      <c r="V446" s="45"/>
      <c r="W446" s="45"/>
      <c r="X446" s="45"/>
      <c r="Y446" s="9"/>
      <c r="Z446" s="92"/>
      <c r="AA446" s="12"/>
      <c r="AB446" s="12"/>
      <c r="AC446" s="12"/>
      <c r="AD446" s="12"/>
      <c r="AE446" s="12"/>
      <c r="AF446" s="12"/>
      <c r="AG446" s="85"/>
      <c r="AH446" s="46"/>
      <c r="AI446" s="46"/>
      <c r="AJ446" s="46"/>
      <c r="AK446" s="46"/>
      <c r="AL446" s="46"/>
      <c r="AM446" s="13"/>
      <c r="AN446" s="13"/>
      <c r="AO446" s="13"/>
      <c r="AP446" s="13"/>
      <c r="AQ446" s="13"/>
      <c r="AR446" s="13"/>
      <c r="AS446" s="1"/>
      <c r="AT446" s="1"/>
      <c r="AU446" s="1"/>
      <c r="AV446" s="46"/>
      <c r="AW446" s="46"/>
      <c r="AX446" s="46"/>
      <c r="AY446" s="46"/>
      <c r="AZ446" s="13"/>
      <c r="BA446" s="13"/>
      <c r="BB446" s="13"/>
      <c r="BC446" s="13"/>
      <c r="BD446" s="13"/>
      <c r="BE446" s="13"/>
      <c r="BF446" s="1"/>
      <c r="BG446" s="1"/>
      <c r="BH446" s="1"/>
      <c r="BI446" s="1"/>
      <c r="BJ446" s="1"/>
      <c r="BK446" s="1"/>
      <c r="BL446" s="13"/>
      <c r="BM446" s="1"/>
      <c r="BN446" s="1"/>
      <c r="BO446" s="1"/>
      <c r="BP446" s="51"/>
      <c r="BQ446" s="1"/>
      <c r="BR446" s="1"/>
      <c r="BS446" s="1"/>
      <c r="BT446" s="1"/>
    </row>
    <row r="447" spans="1:72" hidden="1" outlineLevel="1" x14ac:dyDescent="0.2">
      <c r="A447" s="1"/>
      <c r="B447" s="2"/>
      <c r="C447" s="3"/>
      <c r="D447" s="105"/>
      <c r="E447" s="1"/>
      <c r="F447" s="1"/>
      <c r="G447" s="1"/>
      <c r="H447" s="1"/>
      <c r="I447" s="5"/>
      <c r="J447" s="6"/>
      <c r="K447" s="7"/>
      <c r="L447" s="7"/>
      <c r="M447" s="7"/>
      <c r="N447" s="51"/>
      <c r="O447" s="13"/>
      <c r="P447" s="13"/>
      <c r="Q447" s="2"/>
      <c r="R447" s="12"/>
      <c r="S447" s="12"/>
      <c r="T447" s="6"/>
      <c r="U447" s="6"/>
      <c r="V447" s="45"/>
      <c r="W447" s="45"/>
      <c r="X447" s="45"/>
      <c r="Y447" s="9"/>
      <c r="Z447" s="92"/>
      <c r="AA447" s="12"/>
      <c r="AB447" s="12"/>
      <c r="AC447" s="12"/>
      <c r="AD447" s="12"/>
      <c r="AE447" s="12"/>
      <c r="AF447" s="12"/>
      <c r="AG447" s="85"/>
      <c r="AH447" s="46"/>
      <c r="AI447" s="46"/>
      <c r="AJ447" s="46"/>
      <c r="AK447" s="46"/>
      <c r="AL447" s="46"/>
      <c r="AM447" s="13"/>
      <c r="AN447" s="13"/>
      <c r="AO447" s="13"/>
      <c r="AP447" s="13"/>
      <c r="AQ447" s="13"/>
      <c r="AR447" s="13"/>
      <c r="AS447" s="1"/>
      <c r="AT447" s="1"/>
      <c r="AU447" s="1"/>
      <c r="AV447" s="46"/>
      <c r="AW447" s="46"/>
      <c r="AX447" s="46"/>
      <c r="AY447" s="46"/>
      <c r="AZ447" s="13"/>
      <c r="BA447" s="13"/>
      <c r="BB447" s="13"/>
      <c r="BC447" s="13"/>
      <c r="BD447" s="13"/>
      <c r="BE447" s="13"/>
      <c r="BF447" s="1"/>
      <c r="BG447" s="1"/>
      <c r="BH447" s="1"/>
      <c r="BI447" s="1"/>
      <c r="BJ447" s="1"/>
      <c r="BK447" s="1"/>
      <c r="BL447" s="13"/>
      <c r="BM447" s="1"/>
      <c r="BN447" s="1"/>
      <c r="BO447" s="1"/>
      <c r="BP447" s="51"/>
      <c r="BQ447" s="1"/>
      <c r="BR447" s="1"/>
      <c r="BS447" s="1"/>
      <c r="BT447" s="1"/>
    </row>
    <row r="448" spans="1:72" hidden="1" outlineLevel="1" x14ac:dyDescent="0.2">
      <c r="A448" s="1"/>
      <c r="B448" s="2"/>
      <c r="C448" s="3"/>
      <c r="D448" s="105"/>
      <c r="E448" s="1"/>
      <c r="F448" s="1"/>
      <c r="G448" s="1"/>
      <c r="H448" s="1"/>
      <c r="I448" s="5"/>
      <c r="J448" s="6"/>
      <c r="K448" s="7"/>
      <c r="L448" s="7"/>
      <c r="M448" s="7"/>
      <c r="N448" s="51"/>
      <c r="O448" s="13"/>
      <c r="P448" s="13"/>
      <c r="Q448" s="2"/>
      <c r="R448" s="12"/>
      <c r="S448" s="12"/>
      <c r="T448" s="6"/>
      <c r="U448" s="6"/>
      <c r="V448" s="45"/>
      <c r="W448" s="45"/>
      <c r="X448" s="45"/>
      <c r="Y448" s="9"/>
      <c r="Z448" s="92"/>
      <c r="AA448" s="12"/>
      <c r="AB448" s="12"/>
      <c r="AC448" s="12"/>
      <c r="AD448" s="12"/>
      <c r="AE448" s="12"/>
      <c r="AF448" s="12"/>
      <c r="AG448" s="85"/>
      <c r="AH448" s="46"/>
      <c r="AI448" s="46"/>
      <c r="AJ448" s="46"/>
      <c r="AK448" s="46"/>
      <c r="AL448" s="46"/>
      <c r="AM448" s="13"/>
      <c r="AN448" s="13"/>
      <c r="AO448" s="13"/>
      <c r="AP448" s="13"/>
      <c r="AQ448" s="13"/>
      <c r="AR448" s="13"/>
      <c r="AS448" s="1"/>
      <c r="AT448" s="1"/>
      <c r="AU448" s="1"/>
      <c r="AV448" s="46"/>
      <c r="AW448" s="46"/>
      <c r="AX448" s="46"/>
      <c r="AY448" s="46"/>
      <c r="AZ448" s="13"/>
      <c r="BA448" s="13"/>
      <c r="BB448" s="13"/>
      <c r="BC448" s="13"/>
      <c r="BD448" s="13"/>
      <c r="BE448" s="13"/>
      <c r="BF448" s="1"/>
      <c r="BG448" s="1"/>
      <c r="BH448" s="1"/>
      <c r="BI448" s="1"/>
      <c r="BJ448" s="1"/>
      <c r="BK448" s="1"/>
      <c r="BL448" s="13"/>
      <c r="BM448" s="1"/>
      <c r="BN448" s="1"/>
      <c r="BO448" s="1"/>
      <c r="BP448" s="51"/>
      <c r="BQ448" s="1"/>
      <c r="BR448" s="1"/>
      <c r="BS448" s="1"/>
      <c r="BT448" s="1"/>
    </row>
    <row r="449" spans="1:72" hidden="1" outlineLevel="1" x14ac:dyDescent="0.2">
      <c r="A449" s="1"/>
      <c r="B449" s="2"/>
      <c r="C449" s="3"/>
      <c r="D449" s="105"/>
      <c r="E449" s="1"/>
      <c r="F449" s="1"/>
      <c r="G449" s="1"/>
      <c r="H449" s="1"/>
      <c r="I449" s="5"/>
      <c r="J449" s="6"/>
      <c r="K449" s="7"/>
      <c r="L449" s="7"/>
      <c r="M449" s="7"/>
      <c r="N449" s="51"/>
      <c r="O449" s="13"/>
      <c r="P449" s="13"/>
      <c r="Q449" s="2"/>
      <c r="R449" s="12"/>
      <c r="S449" s="12"/>
      <c r="T449" s="6"/>
      <c r="U449" s="6"/>
      <c r="V449" s="45"/>
      <c r="W449" s="45"/>
      <c r="X449" s="45"/>
      <c r="Y449" s="9"/>
      <c r="Z449" s="92"/>
      <c r="AA449" s="12"/>
      <c r="AB449" s="12"/>
      <c r="AC449" s="12"/>
      <c r="AD449" s="12"/>
      <c r="AE449" s="12"/>
      <c r="AF449" s="12"/>
      <c r="AG449" s="85"/>
      <c r="AH449" s="46"/>
      <c r="AI449" s="46"/>
      <c r="AJ449" s="46"/>
      <c r="AK449" s="46"/>
      <c r="AL449" s="46"/>
      <c r="AM449" s="13"/>
      <c r="AN449" s="13"/>
      <c r="AO449" s="13"/>
      <c r="AP449" s="13"/>
      <c r="AQ449" s="13"/>
      <c r="AR449" s="13"/>
      <c r="AS449" s="1"/>
      <c r="AT449" s="1"/>
      <c r="AU449" s="1"/>
      <c r="AV449" s="46"/>
      <c r="AW449" s="46"/>
      <c r="AX449" s="46"/>
      <c r="AY449" s="46"/>
      <c r="AZ449" s="13"/>
      <c r="BA449" s="13"/>
      <c r="BB449" s="13"/>
      <c r="BC449" s="13"/>
      <c r="BD449" s="13"/>
      <c r="BE449" s="13"/>
      <c r="BF449" s="1"/>
      <c r="BG449" s="1"/>
      <c r="BH449" s="1"/>
      <c r="BI449" s="1"/>
      <c r="BJ449" s="1"/>
      <c r="BK449" s="1"/>
      <c r="BL449" s="13"/>
      <c r="BM449" s="1"/>
      <c r="BN449" s="1"/>
      <c r="BO449" s="1"/>
      <c r="BP449" s="51"/>
      <c r="BQ449" s="1"/>
      <c r="BR449" s="1"/>
      <c r="BS449" s="1"/>
      <c r="BT449" s="1"/>
    </row>
    <row r="450" spans="1:72" hidden="1" outlineLevel="1" x14ac:dyDescent="0.2">
      <c r="A450" s="1"/>
      <c r="B450" s="2"/>
      <c r="C450" s="3"/>
      <c r="D450" s="105"/>
      <c r="E450" s="1"/>
      <c r="F450" s="1"/>
      <c r="G450" s="1"/>
      <c r="H450" s="1"/>
      <c r="I450" s="5"/>
      <c r="J450" s="6"/>
      <c r="K450" s="7"/>
      <c r="L450" s="7"/>
      <c r="M450" s="7"/>
      <c r="N450" s="51"/>
      <c r="O450" s="13"/>
      <c r="P450" s="13"/>
      <c r="Q450" s="1"/>
      <c r="R450" s="12"/>
      <c r="S450" s="12"/>
      <c r="T450" s="6"/>
      <c r="U450" s="6"/>
      <c r="V450" s="45"/>
      <c r="W450" s="45"/>
      <c r="X450" s="45"/>
      <c r="Y450" s="9"/>
      <c r="Z450" s="92"/>
      <c r="AA450" s="12"/>
      <c r="AB450" s="12"/>
      <c r="AC450" s="12"/>
      <c r="AD450" s="12"/>
      <c r="AE450" s="12"/>
      <c r="AF450" s="12"/>
      <c r="AG450" s="85"/>
      <c r="AH450" s="46"/>
      <c r="AI450" s="46"/>
      <c r="AJ450" s="46"/>
      <c r="AK450" s="46"/>
      <c r="AL450" s="46"/>
      <c r="AM450" s="13"/>
      <c r="AN450" s="13"/>
      <c r="AO450" s="13"/>
      <c r="AP450" s="13"/>
      <c r="AQ450" s="13"/>
      <c r="AR450" s="13"/>
      <c r="AS450" s="1"/>
      <c r="AT450" s="1"/>
      <c r="AU450" s="1"/>
      <c r="AV450" s="46"/>
      <c r="AW450" s="46"/>
      <c r="AX450" s="46"/>
      <c r="AY450" s="46"/>
      <c r="AZ450" s="13"/>
      <c r="BA450" s="13"/>
      <c r="BB450" s="13"/>
      <c r="BC450" s="13"/>
      <c r="BD450" s="13"/>
      <c r="BE450" s="13"/>
      <c r="BF450" s="1"/>
      <c r="BG450" s="1"/>
      <c r="BH450" s="1"/>
      <c r="BI450" s="1"/>
      <c r="BJ450" s="1"/>
      <c r="BK450" s="1"/>
      <c r="BL450" s="13"/>
      <c r="BM450" s="1"/>
      <c r="BN450" s="1"/>
      <c r="BO450" s="1"/>
      <c r="BP450" s="51"/>
      <c r="BQ450" s="1"/>
      <c r="BR450" s="1"/>
      <c r="BS450" s="1"/>
      <c r="BT450" s="1"/>
    </row>
    <row r="451" spans="1:72" collapsed="1" x14ac:dyDescent="0.2">
      <c r="A451" s="1"/>
      <c r="B451" s="2"/>
      <c r="C451" s="1"/>
      <c r="D451" s="109"/>
      <c r="E451" s="1"/>
      <c r="F451" s="1"/>
      <c r="G451" s="1"/>
      <c r="H451" s="1"/>
      <c r="I451" s="1"/>
      <c r="J451" s="5"/>
      <c r="K451" s="41"/>
      <c r="L451" s="68"/>
      <c r="M451" s="7"/>
      <c r="N451" s="7"/>
      <c r="O451" s="1"/>
      <c r="P451" s="8"/>
      <c r="Q451" s="1"/>
      <c r="R451" s="1"/>
      <c r="S451" s="12"/>
      <c r="T451" s="12"/>
      <c r="U451" s="1"/>
      <c r="V451" s="1"/>
      <c r="W451" s="1"/>
      <c r="X451" s="45"/>
      <c r="Y451" s="45"/>
      <c r="Z451" s="9"/>
      <c r="AA451" s="12"/>
      <c r="AB451" s="12"/>
      <c r="AC451" s="12"/>
      <c r="AD451" s="12"/>
      <c r="AE451" s="12"/>
      <c r="AF451" s="12"/>
      <c r="AG451" s="85"/>
      <c r="AH451" s="46"/>
      <c r="AI451" s="46"/>
      <c r="AJ451" s="46"/>
      <c r="AK451" s="46"/>
      <c r="AL451" s="46"/>
      <c r="AM451" s="13"/>
      <c r="AN451" s="13"/>
      <c r="AO451" s="13"/>
      <c r="AP451" s="13"/>
      <c r="AQ451" s="13"/>
      <c r="AR451" s="13"/>
      <c r="AS451" s="1"/>
      <c r="AT451" s="1"/>
      <c r="AU451" s="1"/>
      <c r="AV451" s="46"/>
      <c r="AW451" s="46"/>
      <c r="AX451" s="46"/>
      <c r="AY451" s="46"/>
      <c r="AZ451" s="13"/>
      <c r="BA451" s="13"/>
      <c r="BB451" s="13"/>
      <c r="BC451" s="13"/>
      <c r="BD451" s="13"/>
      <c r="BE451" s="13"/>
      <c r="BF451" s="1"/>
      <c r="BG451" s="1"/>
      <c r="BH451" s="1"/>
      <c r="BI451" s="1"/>
      <c r="BJ451" s="1"/>
      <c r="BK451" s="1"/>
      <c r="BL451" s="13"/>
      <c r="BM451" s="1"/>
      <c r="BN451" s="1"/>
      <c r="BO451" s="1"/>
      <c r="BP451" s="8"/>
      <c r="BQ451" s="1"/>
      <c r="BR451" s="1"/>
      <c r="BS451" s="1"/>
      <c r="BT451" s="1"/>
    </row>
    <row r="452" spans="1:72" x14ac:dyDescent="0.2">
      <c r="A452" s="1"/>
      <c r="B452" s="2"/>
      <c r="C452" s="1"/>
      <c r="D452" s="109"/>
      <c r="E452" s="1"/>
      <c r="F452" s="1"/>
      <c r="G452" s="1"/>
      <c r="H452" s="1"/>
      <c r="I452" s="5"/>
      <c r="J452" s="1"/>
      <c r="K452" s="41"/>
      <c r="L452" s="68"/>
      <c r="M452" s="69"/>
      <c r="N452" s="69"/>
      <c r="O452" s="1"/>
      <c r="P452" s="51"/>
      <c r="Q452" s="1"/>
      <c r="R452" s="1"/>
      <c r="S452" s="12"/>
      <c r="T452" s="12"/>
      <c r="U452" s="1"/>
      <c r="V452" s="1"/>
      <c r="W452" s="1"/>
      <c r="X452" s="45"/>
      <c r="Y452" s="45"/>
      <c r="Z452" s="9"/>
      <c r="AA452" s="12"/>
      <c r="AB452" s="12"/>
      <c r="AC452" s="12"/>
      <c r="AD452" s="12"/>
      <c r="AE452" s="12"/>
      <c r="AF452" s="12"/>
      <c r="AG452" s="85"/>
      <c r="AH452" s="46"/>
      <c r="AI452" s="46"/>
      <c r="AJ452" s="46"/>
      <c r="AK452" s="46"/>
      <c r="AL452" s="46"/>
      <c r="AM452" s="13"/>
      <c r="AN452" s="13"/>
      <c r="AO452" s="13"/>
      <c r="AP452" s="13"/>
      <c r="AQ452" s="13"/>
      <c r="AR452" s="13"/>
      <c r="AS452" s="1"/>
      <c r="AT452" s="1"/>
      <c r="AU452" s="1"/>
      <c r="AV452" s="46"/>
      <c r="AW452" s="46"/>
      <c r="AX452" s="46"/>
      <c r="AY452" s="46"/>
      <c r="AZ452" s="13"/>
      <c r="BA452" s="13"/>
      <c r="BB452" s="13"/>
      <c r="BC452" s="13"/>
      <c r="BD452" s="13"/>
      <c r="BE452" s="13"/>
      <c r="BF452" s="1"/>
      <c r="BG452" s="1"/>
      <c r="BH452" s="1"/>
      <c r="BI452" s="1"/>
      <c r="BJ452" s="1"/>
      <c r="BK452" s="1"/>
      <c r="BL452" s="13"/>
      <c r="BM452" s="1"/>
      <c r="BN452" s="1"/>
      <c r="BO452" s="1"/>
      <c r="BP452" s="51"/>
      <c r="BQ452" s="1"/>
      <c r="BR452" s="1"/>
      <c r="BS452" s="1"/>
      <c r="BT452" s="1"/>
    </row>
    <row r="453" spans="1:72" x14ac:dyDescent="0.2">
      <c r="A453" s="1"/>
      <c r="B453" s="2"/>
      <c r="C453" s="1"/>
      <c r="D453" s="109"/>
      <c r="E453" s="1"/>
      <c r="F453" s="1"/>
      <c r="G453" s="120" t="s">
        <v>221</v>
      </c>
      <c r="H453" s="120" t="s">
        <v>5404</v>
      </c>
      <c r="I453" s="121" t="s">
        <v>5405</v>
      </c>
      <c r="J453" s="1"/>
      <c r="K453" s="6"/>
      <c r="L453" s="7"/>
      <c r="M453" s="69"/>
      <c r="N453" s="69"/>
      <c r="O453" s="1"/>
      <c r="P453" s="51"/>
      <c r="Q453" s="1"/>
      <c r="R453" s="1"/>
      <c r="S453" s="12"/>
      <c r="T453" s="12"/>
      <c r="U453" s="13"/>
      <c r="V453" s="13"/>
      <c r="W453" s="6"/>
      <c r="X453" s="45"/>
      <c r="Y453" s="45"/>
      <c r="Z453" s="9"/>
      <c r="AA453" s="12"/>
      <c r="AB453" s="12"/>
      <c r="AC453" s="12"/>
      <c r="AD453" s="12"/>
      <c r="AE453" s="12"/>
      <c r="AF453" s="12"/>
      <c r="AG453" s="85"/>
      <c r="AH453" s="46"/>
      <c r="AI453" s="46"/>
      <c r="AJ453" s="46"/>
      <c r="AK453" s="46"/>
      <c r="AL453" s="46"/>
      <c r="AM453" s="13"/>
      <c r="AN453" s="13"/>
      <c r="AO453" s="13"/>
      <c r="AP453" s="13"/>
      <c r="AQ453" s="13"/>
      <c r="AR453" s="13"/>
      <c r="AS453" s="1"/>
      <c r="AT453" s="1"/>
      <c r="AU453" s="1"/>
      <c r="AV453" s="46"/>
      <c r="AW453" s="46"/>
      <c r="AX453" s="46"/>
      <c r="AY453" s="46"/>
      <c r="AZ453" s="13"/>
      <c r="BA453" s="13"/>
      <c r="BB453" s="13"/>
      <c r="BC453" s="13"/>
      <c r="BD453" s="13"/>
      <c r="BE453" s="13"/>
      <c r="BF453" s="1"/>
      <c r="BG453" s="1"/>
      <c r="BH453" s="1"/>
      <c r="BI453" s="1"/>
      <c r="BJ453" s="1"/>
      <c r="BK453" s="1"/>
      <c r="BL453" s="13"/>
      <c r="BM453" s="1"/>
      <c r="BN453" s="1"/>
      <c r="BO453" s="1"/>
      <c r="BP453" s="51"/>
      <c r="BQ453" s="1"/>
      <c r="BR453" s="1"/>
      <c r="BS453" s="1"/>
      <c r="BT453" s="1"/>
    </row>
    <row r="454" spans="1:72" x14ac:dyDescent="0.2">
      <c r="A454" s="1"/>
      <c r="B454" s="11"/>
      <c r="C454" s="4"/>
      <c r="D454" s="111"/>
      <c r="E454" s="1"/>
      <c r="F454" s="1"/>
      <c r="G454" s="6" t="s">
        <v>4</v>
      </c>
      <c r="H454" s="6" t="s">
        <v>5</v>
      </c>
      <c r="I454" s="41" t="s">
        <v>5406</v>
      </c>
      <c r="J454" s="126" t="s">
        <v>222</v>
      </c>
      <c r="K454" s="7"/>
      <c r="L454" s="41"/>
      <c r="M454" s="41"/>
      <c r="N454" s="14"/>
      <c r="O454" s="1" t="s">
        <v>5</v>
      </c>
      <c r="P454" s="40"/>
      <c r="Q454" s="41"/>
      <c r="R454" s="1"/>
      <c r="S454" s="12"/>
      <c r="T454" s="12"/>
      <c r="U454" s="13"/>
      <c r="V454" s="13"/>
      <c r="W454" s="6"/>
      <c r="X454" s="45"/>
      <c r="Y454" s="41" t="s">
        <v>5407</v>
      </c>
      <c r="Z454" s="9"/>
      <c r="AA454" s="12"/>
      <c r="AB454" s="12"/>
      <c r="AC454" s="12"/>
      <c r="AD454" s="12"/>
      <c r="AE454" s="12"/>
      <c r="AF454" s="12"/>
      <c r="AG454" s="85"/>
      <c r="AH454" s="46"/>
      <c r="AI454" s="46"/>
      <c r="AJ454" s="46"/>
      <c r="AK454" s="46"/>
      <c r="AL454" s="46"/>
      <c r="AM454" s="13"/>
      <c r="AN454" s="13"/>
      <c r="AO454" s="13"/>
      <c r="AP454" s="13"/>
      <c r="AQ454" s="13"/>
      <c r="AR454" s="13"/>
      <c r="AS454" s="1"/>
      <c r="AT454" s="1"/>
      <c r="AU454" s="1"/>
      <c r="AV454" s="46"/>
      <c r="AW454" s="46"/>
      <c r="AX454" s="46"/>
      <c r="AY454" s="46"/>
      <c r="AZ454" s="13"/>
      <c r="BA454" s="13"/>
      <c r="BB454" s="13"/>
      <c r="BC454" s="13"/>
      <c r="BD454" s="13"/>
      <c r="BE454" s="13"/>
      <c r="BF454" s="1"/>
      <c r="BG454" s="1"/>
      <c r="BH454" s="1"/>
      <c r="BI454" s="1"/>
      <c r="BJ454" s="1"/>
      <c r="BK454" s="1"/>
      <c r="BL454" s="13"/>
      <c r="BM454" s="1"/>
      <c r="BN454" s="1"/>
      <c r="BO454" s="1"/>
      <c r="BP454" s="40" t="s">
        <v>223</v>
      </c>
      <c r="BQ454" s="1"/>
      <c r="BR454" s="1"/>
      <c r="BS454" s="1"/>
      <c r="BT454" s="1"/>
    </row>
    <row r="455" spans="1:72" x14ac:dyDescent="0.2">
      <c r="A455" s="2" t="s">
        <v>224</v>
      </c>
      <c r="B455" s="2">
        <v>-200</v>
      </c>
      <c r="C455" s="1" t="s">
        <v>5398</v>
      </c>
      <c r="D455" s="109"/>
      <c r="E455" s="1" t="str">
        <f>C455</f>
        <v>TUH3</v>
      </c>
      <c r="F455" s="1" t="s">
        <v>225</v>
      </c>
      <c r="G455" s="119" t="str">
        <f>_xll.BDP($C455&amp;" comdty",G$453)</f>
        <v>#N/A Field Not Applicable</v>
      </c>
      <c r="H455" s="124" t="e">
        <f>_xll.BDP($C455&amp;" comdty",H$453)/100</f>
        <v>#VALUE!</v>
      </c>
      <c r="I455" s="125" t="str">
        <f>_xll.BDP($C455&amp;" comdty",I$453)</f>
        <v>#N/A Field Not Applicable</v>
      </c>
      <c r="J455" s="122" t="e">
        <f>G455*200000*I455/100</f>
        <v>#VALUE!</v>
      </c>
      <c r="K455" s="7"/>
      <c r="L455" s="128"/>
      <c r="M455" s="71"/>
      <c r="N455" s="72"/>
      <c r="O455" s="46" t="e">
        <f>H455</f>
        <v>#VALUE!</v>
      </c>
      <c r="P455" s="51"/>
      <c r="Q455" s="73"/>
      <c r="R455" s="12"/>
      <c r="S455" s="12"/>
      <c r="T455" s="12"/>
      <c r="U455" s="13"/>
      <c r="V455" s="13"/>
      <c r="W455" s="2"/>
      <c r="X455" s="74"/>
      <c r="Y455" s="127" t="e">
        <f>B455*200000*G455/100</f>
        <v>#VALUE!</v>
      </c>
      <c r="Z455" s="92" t="e">
        <f>Y455/Y$4</f>
        <v>#VALUE!</v>
      </c>
      <c r="AA455" s="12" t="e">
        <f>Z455*$I455</f>
        <v>#VALUE!</v>
      </c>
      <c r="AB455" s="12"/>
      <c r="AC455" s="12"/>
      <c r="AD455" s="12"/>
      <c r="AE455" s="12"/>
      <c r="AF455" s="12"/>
      <c r="AG455" s="85"/>
      <c r="AH455" s="46"/>
      <c r="AI455" s="46"/>
      <c r="AJ455" s="46"/>
      <c r="AK455" s="46"/>
      <c r="AL455" s="46"/>
      <c r="AM455" s="13"/>
      <c r="AN455" s="13"/>
      <c r="AO455" s="13"/>
      <c r="AP455" s="13"/>
      <c r="AQ455" s="13"/>
      <c r="AR455" s="13"/>
      <c r="AS455" s="1"/>
      <c r="AT455" s="1"/>
      <c r="AU455" s="1"/>
      <c r="AV455" s="46"/>
      <c r="AW455" s="46"/>
      <c r="AX455" s="46"/>
      <c r="AY455" s="46"/>
      <c r="AZ455" s="13"/>
      <c r="BA455" s="13"/>
      <c r="BB455" s="13"/>
      <c r="BC455" s="13"/>
      <c r="BD455" s="13"/>
      <c r="BE455" s="13"/>
      <c r="BF455" s="1"/>
      <c r="BG455" s="1"/>
      <c r="BH455" s="1"/>
      <c r="BI455" s="1"/>
      <c r="BJ455" s="1"/>
      <c r="BK455" s="1"/>
      <c r="BL455" s="13"/>
      <c r="BM455" s="1"/>
      <c r="BN455" s="1"/>
      <c r="BO455" s="1"/>
      <c r="BP455" s="51" t="e">
        <f>BN455/BO455</f>
        <v>#DIV/0!</v>
      </c>
      <c r="BQ455" s="1"/>
      <c r="BR455" s="1"/>
      <c r="BS455" s="1"/>
      <c r="BT455" s="1"/>
    </row>
    <row r="456" spans="1:72" x14ac:dyDescent="0.2">
      <c r="A456" s="2" t="s">
        <v>226</v>
      </c>
      <c r="B456" s="2">
        <v>-500</v>
      </c>
      <c r="C456" s="1" t="s">
        <v>5399</v>
      </c>
      <c r="D456" s="109"/>
      <c r="E456" s="1" t="str">
        <f t="shared" ref="E456:E458" si="31">C456</f>
        <v>FVH3</v>
      </c>
      <c r="F456" s="1" t="s">
        <v>227</v>
      </c>
      <c r="G456" s="119" t="str">
        <f>_xll.BDP(C456&amp;" comdty",G$453)</f>
        <v>#N/A Field Not Applicable</v>
      </c>
      <c r="H456" s="124" t="e">
        <f>_xll.BDP($C456&amp;" comdty",H$453)/100</f>
        <v>#VALUE!</v>
      </c>
      <c r="I456" s="125" t="str">
        <f>_xll.BDP($C456&amp;" comdty",I$453)</f>
        <v>#N/A Field Not Applicable</v>
      </c>
      <c r="J456" s="122" t="e">
        <f>G456*200000*I456/100</f>
        <v>#VALUE!</v>
      </c>
      <c r="K456" s="7"/>
      <c r="L456" s="128"/>
      <c r="M456" s="71"/>
      <c r="N456" s="72"/>
      <c r="O456" s="46" t="e">
        <f t="shared" ref="O456:O458" si="32">H456</f>
        <v>#VALUE!</v>
      </c>
      <c r="P456" s="51"/>
      <c r="Q456" s="73"/>
      <c r="R456" s="12"/>
      <c r="S456" s="12"/>
      <c r="T456" s="12"/>
      <c r="U456" s="13"/>
      <c r="V456" s="13"/>
      <c r="W456" s="2"/>
      <c r="X456" s="74"/>
      <c r="Y456" s="127" t="e">
        <f>B456*100000*G456/100</f>
        <v>#VALUE!</v>
      </c>
      <c r="Z456" s="92" t="e">
        <f t="shared" ref="Z456:Z458" si="33">Y456/Y$4</f>
        <v>#VALUE!</v>
      </c>
      <c r="AA456" s="12" t="e">
        <f t="shared" ref="AA456:AA458" si="34">Z456*$I456</f>
        <v>#VALUE!</v>
      </c>
      <c r="AB456" s="12"/>
      <c r="AC456" s="12"/>
      <c r="AD456" s="12"/>
      <c r="AE456" s="12"/>
      <c r="AF456" s="12"/>
      <c r="AG456" s="85"/>
      <c r="AH456" s="46"/>
      <c r="AI456" s="46"/>
      <c r="AJ456" s="46"/>
      <c r="AK456" s="46"/>
      <c r="AL456" s="46"/>
      <c r="AM456" s="13"/>
      <c r="AN456" s="13"/>
      <c r="AO456" s="13"/>
      <c r="AP456" s="13"/>
      <c r="AQ456" s="13"/>
      <c r="AR456" s="13"/>
      <c r="AS456" s="1"/>
      <c r="AT456" s="1"/>
      <c r="AU456" s="1"/>
      <c r="AV456" s="46"/>
      <c r="AW456" s="46"/>
      <c r="AX456" s="46"/>
      <c r="AY456" s="46"/>
      <c r="AZ456" s="13"/>
      <c r="BA456" s="13"/>
      <c r="BB456" s="13"/>
      <c r="BC456" s="13"/>
      <c r="BD456" s="13"/>
      <c r="BE456" s="13"/>
      <c r="BF456" s="1"/>
      <c r="BG456" s="1"/>
      <c r="BH456" s="1"/>
      <c r="BI456" s="1"/>
      <c r="BJ456" s="1"/>
      <c r="BK456" s="1"/>
      <c r="BL456" s="13"/>
      <c r="BM456" s="1"/>
      <c r="BN456" s="1"/>
      <c r="BO456" s="1"/>
      <c r="BP456" s="51" t="e">
        <f>BN456/BO456</f>
        <v>#DIV/0!</v>
      </c>
      <c r="BQ456" s="1"/>
      <c r="BR456" s="1"/>
      <c r="BS456" s="1"/>
      <c r="BT456" s="1"/>
    </row>
    <row r="457" spans="1:72" x14ac:dyDescent="0.2">
      <c r="A457" s="1"/>
      <c r="B457" s="2">
        <v>-50</v>
      </c>
      <c r="C457" s="1" t="s">
        <v>5401</v>
      </c>
      <c r="D457" s="109"/>
      <c r="E457" s="1" t="str">
        <f t="shared" si="31"/>
        <v>TYH3</v>
      </c>
      <c r="F457" s="1" t="s">
        <v>5402</v>
      </c>
      <c r="G457" s="119" t="str">
        <f>_xll.BDP(C457&amp;" comdty",G$453)</f>
        <v>#N/A Field Not Applicable</v>
      </c>
      <c r="H457" s="124" t="e">
        <f>_xll.BDP($C457&amp;" comdty",H$453)/100</f>
        <v>#VALUE!</v>
      </c>
      <c r="I457" s="125" t="str">
        <f>_xll.BDP($C457&amp;" comdty",I$453)</f>
        <v>#N/A Field Not Applicable</v>
      </c>
      <c r="J457" s="122" t="e">
        <f>G457*200000*I457/100</f>
        <v>#VALUE!</v>
      </c>
      <c r="K457" s="7"/>
      <c r="L457" s="128"/>
      <c r="M457" s="1"/>
      <c r="N457" s="7"/>
      <c r="O457" s="46" t="e">
        <f t="shared" si="32"/>
        <v>#VALUE!</v>
      </c>
      <c r="P457" s="51"/>
      <c r="Q457" s="73"/>
      <c r="R457" s="74"/>
      <c r="S457" s="12"/>
      <c r="T457" s="12"/>
      <c r="U457" s="6"/>
      <c r="V457" s="6"/>
      <c r="W457" s="45"/>
      <c r="X457" s="45"/>
      <c r="Y457" s="127" t="e">
        <f t="shared" ref="Y457:Y458" si="35">B457*100000*G457/100</f>
        <v>#VALUE!</v>
      </c>
      <c r="Z457" s="92" t="e">
        <f t="shared" si="33"/>
        <v>#VALUE!</v>
      </c>
      <c r="AA457" s="12" t="e">
        <f t="shared" si="34"/>
        <v>#VALUE!</v>
      </c>
      <c r="AB457" s="12"/>
      <c r="AC457" s="12"/>
      <c r="AD457" s="12"/>
      <c r="AE457" s="12"/>
      <c r="AF457" s="12"/>
      <c r="AG457" s="85"/>
      <c r="AH457" s="46"/>
      <c r="AI457" s="46"/>
      <c r="AJ457" s="46"/>
      <c r="AK457" s="46"/>
      <c r="AL457" s="46"/>
      <c r="AM457" s="13"/>
      <c r="AN457" s="13"/>
      <c r="AO457" s="13"/>
      <c r="AP457" s="13"/>
      <c r="AQ457" s="13"/>
      <c r="AR457" s="13"/>
      <c r="AS457" s="1"/>
      <c r="AT457" s="1"/>
      <c r="AU457" s="1"/>
      <c r="AV457" s="46"/>
      <c r="AW457" s="46"/>
      <c r="AX457" s="46"/>
      <c r="AY457" s="46"/>
      <c r="AZ457" s="13"/>
      <c r="BA457" s="13"/>
      <c r="BB457" s="13"/>
      <c r="BC457" s="13"/>
      <c r="BD457" s="13"/>
      <c r="BE457" s="13"/>
      <c r="BF457" s="1"/>
      <c r="BG457" s="1"/>
      <c r="BH457" s="1"/>
      <c r="BI457" s="1"/>
      <c r="BJ457" s="1"/>
      <c r="BK457" s="1"/>
      <c r="BL457" s="13"/>
      <c r="BM457" s="1"/>
      <c r="BN457" s="1"/>
      <c r="BO457" s="1"/>
      <c r="BP457" s="51"/>
      <c r="BQ457" s="1"/>
      <c r="BR457" s="1"/>
      <c r="BS457" s="1"/>
      <c r="BT457" s="1"/>
    </row>
    <row r="458" spans="1:72" x14ac:dyDescent="0.2">
      <c r="A458" s="1"/>
      <c r="B458" s="2">
        <v>-50</v>
      </c>
      <c r="C458" s="1" t="s">
        <v>5400</v>
      </c>
      <c r="D458" s="109"/>
      <c r="E458" s="1" t="str">
        <f t="shared" si="31"/>
        <v>USH3</v>
      </c>
      <c r="F458" s="1" t="s">
        <v>5403</v>
      </c>
      <c r="G458" s="119" t="str">
        <f>_xll.BDP(C458&amp;" comdty",G$453)</f>
        <v>#N/A Field Not Applicable</v>
      </c>
      <c r="H458" s="124" t="e">
        <f>_xll.BDP($C458&amp;" comdty",H$453)/100</f>
        <v>#VALUE!</v>
      </c>
      <c r="I458" s="125" t="str">
        <f>_xll.BDP($C458&amp;" comdty",I$453)</f>
        <v>#N/A Field Not Applicable</v>
      </c>
      <c r="J458" s="122" t="e">
        <f>G458*200000*I458/100</f>
        <v>#VALUE!</v>
      </c>
      <c r="K458" s="7"/>
      <c r="L458" s="128"/>
      <c r="M458" s="1"/>
      <c r="N458" s="75"/>
      <c r="O458" s="46" t="e">
        <f t="shared" si="32"/>
        <v>#VALUE!</v>
      </c>
      <c r="P458" s="76"/>
      <c r="Q458" s="73"/>
      <c r="R458" s="13"/>
      <c r="S458" s="12"/>
      <c r="T458" s="12"/>
      <c r="U458" s="6"/>
      <c r="V458" s="6"/>
      <c r="W458" s="75"/>
      <c r="X458" s="45"/>
      <c r="Y458" s="127" t="e">
        <f t="shared" si="35"/>
        <v>#VALUE!</v>
      </c>
      <c r="Z458" s="92" t="e">
        <f t="shared" si="33"/>
        <v>#VALUE!</v>
      </c>
      <c r="AA458" s="12" t="e">
        <f t="shared" si="34"/>
        <v>#VALUE!</v>
      </c>
      <c r="AB458" s="12"/>
      <c r="AC458" s="12"/>
      <c r="AD458" s="12"/>
      <c r="AE458" s="12"/>
      <c r="AF458" s="12"/>
      <c r="AG458" s="85"/>
      <c r="AH458" s="46"/>
      <c r="AI458" s="46"/>
      <c r="AJ458" s="46"/>
      <c r="AK458" s="46"/>
      <c r="AL458" s="46"/>
      <c r="AM458" s="13"/>
      <c r="AN458" s="13"/>
      <c r="AO458" s="13"/>
      <c r="AP458" s="13"/>
      <c r="AQ458" s="13"/>
      <c r="AR458" s="13"/>
      <c r="AS458" s="1"/>
      <c r="AT458" s="1"/>
      <c r="AU458" s="1"/>
      <c r="AV458" s="46"/>
      <c r="AW458" s="46"/>
      <c r="AX458" s="46"/>
      <c r="AY458" s="46"/>
      <c r="AZ458" s="13"/>
      <c r="BA458" s="13"/>
      <c r="BB458" s="13"/>
      <c r="BC458" s="13"/>
      <c r="BD458" s="13"/>
      <c r="BE458" s="13"/>
      <c r="BF458" s="1"/>
      <c r="BG458" s="1"/>
      <c r="BH458" s="1"/>
      <c r="BI458" s="1"/>
      <c r="BJ458" s="1"/>
      <c r="BK458" s="1"/>
      <c r="BL458" s="13"/>
      <c r="BM458" s="1"/>
      <c r="BN458" s="1"/>
      <c r="BO458" s="1"/>
      <c r="BP458" s="76"/>
      <c r="BQ458" s="1"/>
      <c r="BR458" s="1"/>
      <c r="BS458" s="1"/>
      <c r="BT458" s="1"/>
    </row>
    <row r="459" spans="1:72" x14ac:dyDescent="0.2">
      <c r="A459" s="1"/>
      <c r="B459" s="2"/>
      <c r="C459" s="1"/>
      <c r="D459" s="109"/>
      <c r="E459" s="1"/>
      <c r="F459" s="1"/>
      <c r="G459" s="1"/>
      <c r="H459" s="1"/>
      <c r="I459" s="1"/>
      <c r="J459" s="5"/>
      <c r="K459" s="7"/>
      <c r="L459" s="7"/>
      <c r="M459" s="7"/>
      <c r="N459" s="7"/>
      <c r="O459" s="9"/>
      <c r="P459" s="51"/>
      <c r="Q459" s="13"/>
      <c r="R459" s="13"/>
      <c r="S459" s="12"/>
      <c r="T459" s="12"/>
      <c r="U459" s="6"/>
      <c r="V459" s="6"/>
      <c r="W459" s="45"/>
      <c r="X459" s="45"/>
      <c r="Y459" s="6"/>
      <c r="Z459" s="9"/>
      <c r="AA459" s="12"/>
      <c r="AB459" s="12"/>
      <c r="AC459" s="12"/>
      <c r="AD459" s="12"/>
      <c r="AE459" s="12"/>
      <c r="AF459" s="12"/>
      <c r="AG459" s="85"/>
      <c r="AH459" s="46"/>
      <c r="AI459" s="46"/>
      <c r="AJ459" s="46"/>
      <c r="AK459" s="46"/>
      <c r="AL459" s="46"/>
      <c r="AM459" s="13"/>
      <c r="AN459" s="13"/>
      <c r="AO459" s="13"/>
      <c r="AP459" s="13"/>
      <c r="AQ459" s="13"/>
      <c r="AR459" s="13"/>
      <c r="AS459" s="1"/>
      <c r="AT459" s="1"/>
      <c r="AU459" s="1"/>
      <c r="AV459" s="46"/>
      <c r="AW459" s="46"/>
      <c r="AX459" s="46"/>
      <c r="AY459" s="46"/>
      <c r="AZ459" s="13"/>
      <c r="BA459" s="13"/>
      <c r="BB459" s="13"/>
      <c r="BC459" s="13"/>
      <c r="BD459" s="13"/>
      <c r="BE459" s="13"/>
      <c r="BF459" s="1"/>
      <c r="BG459" s="1"/>
      <c r="BH459" s="1"/>
      <c r="BI459" s="1"/>
      <c r="BJ459" s="1"/>
      <c r="BK459" s="1"/>
      <c r="BL459" s="13"/>
      <c r="BM459" s="1"/>
      <c r="BN459" s="1"/>
      <c r="BO459" s="1"/>
      <c r="BP459" s="51"/>
      <c r="BQ459" s="1"/>
      <c r="BR459" s="1"/>
      <c r="BS459" s="1"/>
      <c r="BT459" s="1"/>
    </row>
    <row r="460" spans="1:72" x14ac:dyDescent="0.2">
      <c r="A460" s="1"/>
      <c r="B460" s="2"/>
      <c r="C460" s="1"/>
      <c r="D460" s="109"/>
      <c r="E460" s="1"/>
      <c r="F460" s="1"/>
      <c r="G460" s="1"/>
      <c r="H460" s="1"/>
      <c r="I460" s="1"/>
      <c r="J460" s="6"/>
      <c r="K460" s="7"/>
      <c r="L460" s="70"/>
      <c r="M460" s="7"/>
      <c r="N460" s="7"/>
      <c r="O460" s="9"/>
      <c r="P460" s="51"/>
      <c r="Q460" s="13"/>
      <c r="R460" s="13"/>
      <c r="S460" s="12"/>
      <c r="T460" s="12"/>
      <c r="U460" s="6"/>
      <c r="V460" s="6"/>
      <c r="W460" s="45"/>
      <c r="X460" s="45"/>
      <c r="Y460" s="123" t="e">
        <f>SUM(Y455:Y458)</f>
        <v>#VALUE!</v>
      </c>
      <c r="Z460" s="9"/>
      <c r="AA460" s="10" t="e">
        <f>SUM(AA7:AA459)</f>
        <v>#VALUE!</v>
      </c>
      <c r="AB460" s="10"/>
      <c r="AC460" s="10"/>
      <c r="AD460" s="10"/>
      <c r="AE460" s="10"/>
      <c r="AF460" s="10"/>
      <c r="AG460" s="85"/>
      <c r="AH460" s="46"/>
      <c r="AI460" s="46"/>
      <c r="AJ460" s="46"/>
      <c r="AK460" s="46"/>
      <c r="AL460" s="46"/>
      <c r="AM460" s="13"/>
      <c r="AN460" s="13"/>
      <c r="AO460" s="13"/>
      <c r="AP460" s="13"/>
      <c r="AQ460" s="13"/>
      <c r="AR460" s="13"/>
      <c r="AS460" s="1"/>
      <c r="AT460" s="1"/>
      <c r="AU460" s="1"/>
      <c r="AV460" s="46"/>
      <c r="AW460" s="46"/>
      <c r="AX460" s="46"/>
      <c r="AY460" s="46"/>
      <c r="AZ460" s="13"/>
      <c r="BA460" s="13"/>
      <c r="BB460" s="13"/>
      <c r="BC460" s="13"/>
      <c r="BD460" s="13"/>
      <c r="BE460" s="13"/>
      <c r="BF460" s="1"/>
      <c r="BG460" s="1"/>
      <c r="BH460" s="1"/>
      <c r="BI460" s="1"/>
      <c r="BJ460" s="1"/>
      <c r="BK460" s="1"/>
      <c r="BL460" s="13"/>
      <c r="BM460" s="1"/>
      <c r="BN460" s="1"/>
      <c r="BO460" s="1"/>
      <c r="BP460" s="51"/>
      <c r="BQ460" s="1"/>
      <c r="BR460" s="1"/>
      <c r="BS460" s="1"/>
      <c r="BT460" s="1"/>
    </row>
    <row r="461" spans="1:72" x14ac:dyDescent="0.2">
      <c r="A461" s="1"/>
      <c r="B461" s="1"/>
      <c r="C461" s="1"/>
      <c r="D461" s="109"/>
      <c r="E461" s="1"/>
      <c r="F461" s="1"/>
      <c r="G461" s="1"/>
      <c r="H461" s="1"/>
      <c r="I461" s="1"/>
      <c r="J461" s="6"/>
      <c r="K461" s="1"/>
      <c r="L461" s="7"/>
      <c r="M461" s="7"/>
      <c r="N461" s="7"/>
      <c r="O461" s="9"/>
      <c r="P461" s="40"/>
      <c r="Q461" s="23"/>
      <c r="R461" s="13"/>
      <c r="S461" s="12"/>
      <c r="T461" s="12"/>
      <c r="U461" s="6"/>
      <c r="V461" s="6"/>
      <c r="W461" s="45"/>
      <c r="X461" s="45"/>
      <c r="Y461" s="45"/>
      <c r="Z461" s="9"/>
      <c r="AA461" s="85"/>
      <c r="AB461" s="85"/>
      <c r="AC461" s="85"/>
      <c r="AD461" s="85"/>
      <c r="AE461" s="85"/>
      <c r="AF461" s="85"/>
      <c r="AG461" s="85"/>
      <c r="AH461" s="46"/>
      <c r="AI461" s="46"/>
      <c r="AJ461" s="46"/>
      <c r="AK461" s="46"/>
      <c r="AL461" s="46"/>
      <c r="AM461" s="13"/>
      <c r="AN461" s="13"/>
      <c r="AO461" s="13"/>
      <c r="AP461" s="13"/>
      <c r="AQ461" s="13"/>
      <c r="AR461" s="13"/>
      <c r="AS461" s="1"/>
      <c r="AT461" s="1"/>
      <c r="AU461" s="1"/>
      <c r="AV461" s="46"/>
      <c r="AW461" s="46"/>
      <c r="AX461" s="46"/>
      <c r="AY461" s="46"/>
      <c r="AZ461" s="13"/>
      <c r="BA461" s="13"/>
      <c r="BB461" s="13"/>
      <c r="BC461" s="13"/>
      <c r="BD461" s="13"/>
      <c r="BE461" s="13"/>
      <c r="BF461" s="1"/>
      <c r="BG461" s="1"/>
      <c r="BH461" s="1"/>
      <c r="BI461" s="1"/>
      <c r="BJ461" s="1"/>
      <c r="BK461" s="1"/>
      <c r="BL461" s="13"/>
      <c r="BM461" s="1"/>
      <c r="BN461" s="1"/>
      <c r="BO461" s="1"/>
      <c r="BP461" s="40" t="s">
        <v>228</v>
      </c>
      <c r="BQ461" s="1"/>
      <c r="BR461" s="1"/>
      <c r="BS461" s="1"/>
      <c r="BT461" s="1"/>
    </row>
    <row r="462" spans="1:72" x14ac:dyDescent="0.2">
      <c r="A462" s="1"/>
      <c r="B462" s="1"/>
      <c r="C462" s="1"/>
      <c r="D462" s="109"/>
      <c r="E462" s="1"/>
      <c r="F462" s="1"/>
      <c r="G462" s="1"/>
      <c r="H462" s="1"/>
      <c r="I462" s="1"/>
      <c r="J462" s="6"/>
      <c r="K462" s="1"/>
      <c r="L462" s="7"/>
      <c r="M462" s="7"/>
      <c r="N462" s="7"/>
      <c r="O462" s="9"/>
      <c r="P462" s="51"/>
      <c r="Q462" s="13"/>
      <c r="R462" s="13"/>
      <c r="S462" s="12"/>
      <c r="T462" s="12"/>
      <c r="U462" s="6"/>
      <c r="V462" s="6"/>
      <c r="W462" s="45"/>
      <c r="X462" s="45"/>
      <c r="Y462" s="45"/>
      <c r="Z462" s="9"/>
      <c r="AA462" s="85"/>
      <c r="AB462" s="85"/>
      <c r="AC462" s="85"/>
      <c r="AD462" s="85"/>
      <c r="AE462" s="85"/>
      <c r="AF462" s="85"/>
      <c r="AG462" s="85"/>
      <c r="AH462" s="46"/>
      <c r="AI462" s="46"/>
      <c r="AJ462" s="46"/>
      <c r="AK462" s="46"/>
      <c r="AL462" s="46"/>
      <c r="AM462" s="13"/>
      <c r="AN462" s="13"/>
      <c r="AO462" s="13"/>
      <c r="AP462" s="13"/>
      <c r="AQ462" s="13"/>
      <c r="AR462" s="13"/>
      <c r="AS462" s="1"/>
      <c r="AT462" s="1"/>
      <c r="AU462" s="1"/>
      <c r="AV462" s="46"/>
      <c r="AW462" s="46"/>
      <c r="AX462" s="46"/>
      <c r="AY462" s="46"/>
      <c r="AZ462" s="13"/>
      <c r="BA462" s="13"/>
      <c r="BB462" s="13"/>
      <c r="BC462" s="13"/>
      <c r="BD462" s="13"/>
      <c r="BE462" s="13"/>
      <c r="BF462" s="1"/>
      <c r="BG462" s="1"/>
      <c r="BH462" s="1"/>
      <c r="BI462" s="1"/>
      <c r="BJ462" s="1"/>
      <c r="BK462" s="1"/>
      <c r="BL462" s="13"/>
      <c r="BM462" s="1"/>
      <c r="BN462" s="1"/>
      <c r="BO462" s="1"/>
      <c r="BP462" s="51"/>
      <c r="BQ462" s="1"/>
      <c r="BR462" s="1"/>
      <c r="BS462" s="1"/>
      <c r="BT462" s="1"/>
    </row>
    <row r="463" spans="1:72" x14ac:dyDescent="0.2">
      <c r="A463" s="1"/>
      <c r="B463" s="1"/>
      <c r="C463" s="1"/>
      <c r="D463" s="109"/>
      <c r="E463" s="1"/>
      <c r="F463" s="1"/>
      <c r="G463" s="1"/>
      <c r="H463" s="1"/>
      <c r="I463" s="1"/>
      <c r="J463" s="6"/>
      <c r="K463" s="7"/>
      <c r="L463" s="7"/>
      <c r="M463" s="7"/>
      <c r="N463" s="9"/>
      <c r="O463" s="51"/>
      <c r="P463" s="13"/>
      <c r="Q463" s="13"/>
      <c r="R463" s="13"/>
      <c r="S463" s="12"/>
      <c r="T463" s="12"/>
      <c r="U463" s="6"/>
      <c r="V463" s="6"/>
      <c r="W463" s="45"/>
      <c r="X463" s="45"/>
      <c r="Y463" s="45"/>
      <c r="Z463" s="9"/>
      <c r="AA463" s="85"/>
      <c r="AB463" s="85"/>
      <c r="AC463" s="85"/>
      <c r="AD463" s="85"/>
      <c r="AE463" s="85"/>
      <c r="AF463" s="85"/>
      <c r="AG463" s="85"/>
      <c r="AH463" s="46"/>
      <c r="AI463" s="46"/>
      <c r="AJ463" s="46"/>
      <c r="AK463" s="46"/>
      <c r="AL463" s="46"/>
      <c r="AM463" s="13"/>
      <c r="AN463" s="13"/>
      <c r="AO463" s="13"/>
      <c r="AP463" s="13"/>
      <c r="AQ463" s="13"/>
      <c r="AR463" s="13"/>
      <c r="AS463" s="1"/>
      <c r="AT463" s="1"/>
      <c r="AU463" s="1"/>
      <c r="AV463" s="46"/>
      <c r="AW463" s="46"/>
      <c r="AX463" s="46"/>
      <c r="AY463" s="46"/>
      <c r="AZ463" s="13"/>
      <c r="BA463" s="13"/>
      <c r="BB463" s="13"/>
      <c r="BC463" s="13"/>
      <c r="BD463" s="13"/>
      <c r="BE463" s="13"/>
      <c r="BF463" s="1"/>
      <c r="BG463" s="1"/>
      <c r="BH463" s="1"/>
      <c r="BI463" s="1"/>
      <c r="BJ463" s="1"/>
      <c r="BK463" s="1"/>
      <c r="BL463" s="13"/>
      <c r="BM463" s="1"/>
      <c r="BN463" s="1"/>
      <c r="BO463" s="1"/>
      <c r="BP463" s="51"/>
      <c r="BQ463" s="1"/>
      <c r="BR463" s="1"/>
      <c r="BS463" s="1"/>
      <c r="BT463" s="1"/>
    </row>
  </sheetData>
  <conditionalFormatting sqref="AG1:AG463">
    <cfRule type="cellIs" dxfId="0" priority="1" operator="lessThan">
      <formula>-0.999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28"/>
  <sheetViews>
    <sheetView topLeftCell="AE1" workbookViewId="0">
      <selection activeCell="F11" sqref="F11"/>
    </sheetView>
  </sheetViews>
  <sheetFormatPr defaultRowHeight="15" x14ac:dyDescent="0.25"/>
  <cols>
    <col min="39" max="16384" width="9.140625" style="82"/>
  </cols>
  <sheetData>
    <row r="1" spans="1:53" x14ac:dyDescent="0.25">
      <c r="A1" t="s">
        <v>6822</v>
      </c>
    </row>
    <row r="3" spans="1:53" x14ac:dyDescent="0.25">
      <c r="AQ3" s="82">
        <f>SUM(AQ5:AQ2999)</f>
        <v>2.9409800000000001</v>
      </c>
      <c r="AR3" s="82">
        <f t="shared" ref="AR3:BA3" si="0">SUM(AR5:AR2999)</f>
        <v>6.780089999999996</v>
      </c>
      <c r="AS3" s="82">
        <f t="shared" si="0"/>
        <v>13.182399999999998</v>
      </c>
      <c r="AT3" s="82">
        <f t="shared" si="0"/>
        <v>20.403380000000002</v>
      </c>
      <c r="AU3" s="82">
        <f t="shared" si="0"/>
        <v>18.431940000000022</v>
      </c>
      <c r="AV3" s="82">
        <f t="shared" si="0"/>
        <v>12.937030000000005</v>
      </c>
      <c r="AW3" s="82">
        <f t="shared" si="0"/>
        <v>7.9317999999999991</v>
      </c>
      <c r="AX3" s="82">
        <f t="shared" si="0"/>
        <v>5.3209000000000009</v>
      </c>
      <c r="AY3" s="82">
        <f t="shared" si="0"/>
        <v>3.2477099999999992</v>
      </c>
      <c r="AZ3" s="82">
        <f t="shared" si="0"/>
        <v>1.4943800000000003</v>
      </c>
      <c r="BA3" s="82">
        <f t="shared" si="0"/>
        <v>5.9803399999999973</v>
      </c>
    </row>
    <row r="4" spans="1:53" x14ac:dyDescent="0.25">
      <c r="A4" t="s">
        <v>261</v>
      </c>
      <c r="B4" t="s">
        <v>5425</v>
      </c>
      <c r="C4" t="s">
        <v>262</v>
      </c>
      <c r="D4" t="s">
        <v>21</v>
      </c>
      <c r="E4" t="s">
        <v>5426</v>
      </c>
      <c r="F4" t="s">
        <v>25</v>
      </c>
      <c r="G4" t="s">
        <v>5427</v>
      </c>
      <c r="H4" t="s">
        <v>5428</v>
      </c>
      <c r="I4" t="s">
        <v>5429</v>
      </c>
      <c r="J4" t="s">
        <v>5430</v>
      </c>
      <c r="K4" t="s">
        <v>5431</v>
      </c>
      <c r="L4" t="s">
        <v>5432</v>
      </c>
      <c r="M4" t="s">
        <v>5433</v>
      </c>
      <c r="N4" t="s">
        <v>263</v>
      </c>
      <c r="O4" t="s">
        <v>5434</v>
      </c>
      <c r="P4" t="s">
        <v>4</v>
      </c>
      <c r="Q4" t="s">
        <v>264</v>
      </c>
      <c r="R4" t="s">
        <v>5435</v>
      </c>
      <c r="S4" t="s">
        <v>265</v>
      </c>
      <c r="T4" t="s">
        <v>5436</v>
      </c>
      <c r="U4" t="s">
        <v>5437</v>
      </c>
      <c r="V4" t="s">
        <v>5438</v>
      </c>
      <c r="W4" t="s">
        <v>266</v>
      </c>
      <c r="X4" t="s">
        <v>5439</v>
      </c>
      <c r="Y4" t="s">
        <v>5440</v>
      </c>
      <c r="Z4" t="s">
        <v>5441</v>
      </c>
      <c r="AA4" t="s">
        <v>5442</v>
      </c>
      <c r="AB4" t="s">
        <v>5443</v>
      </c>
      <c r="AC4" t="s">
        <v>5444</v>
      </c>
      <c r="AD4" t="s">
        <v>5445</v>
      </c>
      <c r="AE4" t="s">
        <v>5446</v>
      </c>
      <c r="AF4" t="s">
        <v>5447</v>
      </c>
      <c r="AG4" t="s">
        <v>268</v>
      </c>
      <c r="AH4" t="s">
        <v>269</v>
      </c>
      <c r="AI4" t="s">
        <v>5448</v>
      </c>
      <c r="AJ4" t="s">
        <v>5449</v>
      </c>
      <c r="AK4" t="s">
        <v>5450</v>
      </c>
      <c r="AL4" t="s">
        <v>5451</v>
      </c>
      <c r="AQ4" s="82">
        <f>Sheet4!B2*100</f>
        <v>2</v>
      </c>
      <c r="AR4" s="82">
        <f>Sheet4!C2*100</f>
        <v>3</v>
      </c>
      <c r="AS4" s="82">
        <f>Sheet4!D2*100</f>
        <v>4</v>
      </c>
      <c r="AT4" s="82">
        <f>Sheet4!E2*100</f>
        <v>5</v>
      </c>
      <c r="AU4" s="82">
        <f>Sheet4!F2*100</f>
        <v>6.0000000000000009</v>
      </c>
      <c r="AV4" s="82">
        <f>Sheet4!G2*100</f>
        <v>7.0000000000000009</v>
      </c>
      <c r="AW4" s="82">
        <f>Sheet4!H2*100</f>
        <v>8</v>
      </c>
      <c r="AX4" s="82">
        <f>Sheet4!I2*100</f>
        <v>9</v>
      </c>
      <c r="AY4" s="82">
        <f>Sheet4!J2*100</f>
        <v>10</v>
      </c>
      <c r="AZ4" s="82">
        <f>Sheet4!K2*100</f>
        <v>10.999999999999998</v>
      </c>
      <c r="BA4" s="82">
        <f>Sheet4!L2*100</f>
        <v>99999900</v>
      </c>
    </row>
    <row r="5" spans="1:53" x14ac:dyDescent="0.25">
      <c r="A5" t="s">
        <v>305</v>
      </c>
      <c r="B5" t="s">
        <v>306</v>
      </c>
      <c r="C5" t="s">
        <v>307</v>
      </c>
      <c r="D5" t="s">
        <v>308</v>
      </c>
      <c r="E5">
        <v>11</v>
      </c>
      <c r="F5" s="143">
        <v>43497</v>
      </c>
      <c r="G5" t="s">
        <v>42</v>
      </c>
      <c r="H5" t="s">
        <v>270</v>
      </c>
      <c r="I5" t="s">
        <v>259</v>
      </c>
      <c r="J5" t="s">
        <v>271</v>
      </c>
      <c r="K5" t="s">
        <v>284</v>
      </c>
      <c r="L5" t="s">
        <v>285</v>
      </c>
      <c r="M5" t="s">
        <v>309</v>
      </c>
      <c r="N5" t="s">
        <v>283</v>
      </c>
      <c r="O5">
        <v>350</v>
      </c>
      <c r="P5">
        <v>94.5</v>
      </c>
      <c r="Q5">
        <v>4.4000000000000004</v>
      </c>
      <c r="R5">
        <v>2.9989999999999999E-2</v>
      </c>
      <c r="S5">
        <v>0</v>
      </c>
      <c r="T5">
        <v>4.0999999999999996</v>
      </c>
      <c r="U5">
        <v>12.302</v>
      </c>
      <c r="V5">
        <v>4.1399999999999997</v>
      </c>
      <c r="W5">
        <v>12.302</v>
      </c>
      <c r="X5">
        <v>1140</v>
      </c>
      <c r="Y5">
        <v>94.75</v>
      </c>
      <c r="Z5">
        <v>3.6669999999999998</v>
      </c>
      <c r="AA5">
        <v>3.0300000000000001E-2</v>
      </c>
      <c r="AB5">
        <v>4.1680000000000001</v>
      </c>
      <c r="AC5">
        <v>12.228</v>
      </c>
      <c r="AD5">
        <v>4.2050000000000001</v>
      </c>
      <c r="AE5">
        <v>12.228</v>
      </c>
      <c r="AF5">
        <v>1146</v>
      </c>
      <c r="AG5">
        <v>0.49099999999999999</v>
      </c>
      <c r="AH5">
        <v>0.94799999999999995</v>
      </c>
      <c r="AI5">
        <v>1063</v>
      </c>
      <c r="AJ5">
        <v>1072</v>
      </c>
      <c r="AK5">
        <v>1128</v>
      </c>
      <c r="AL5">
        <v>1134</v>
      </c>
      <c r="AQ5" s="82">
        <f>IF($U5&lt;=AQ$4,$R5,0)</f>
        <v>0</v>
      </c>
      <c r="AR5" s="82">
        <f>IF(AND($U5&gt;AQ$4,$U5&lt;=AR$4),$R5,0)</f>
        <v>0</v>
      </c>
      <c r="AS5" s="82">
        <f t="shared" ref="AS5:BA5" si="1">IF(AND($U5&gt;AR$4,$U5&lt;=AS$4),$R5,0)</f>
        <v>0</v>
      </c>
      <c r="AT5" s="82">
        <f t="shared" si="1"/>
        <v>0</v>
      </c>
      <c r="AU5" s="82">
        <f t="shared" si="1"/>
        <v>0</v>
      </c>
      <c r="AV5" s="82">
        <f t="shared" si="1"/>
        <v>0</v>
      </c>
      <c r="AW5" s="82">
        <f t="shared" si="1"/>
        <v>0</v>
      </c>
      <c r="AX5" s="82">
        <f t="shared" si="1"/>
        <v>0</v>
      </c>
      <c r="AY5" s="82">
        <f t="shared" si="1"/>
        <v>0</v>
      </c>
      <c r="AZ5" s="82">
        <f t="shared" si="1"/>
        <v>0</v>
      </c>
      <c r="BA5" s="82">
        <f t="shared" si="1"/>
        <v>2.9989999999999999E-2</v>
      </c>
    </row>
    <row r="6" spans="1:53" x14ac:dyDescent="0.25">
      <c r="A6" t="s">
        <v>316</v>
      </c>
      <c r="B6" t="s">
        <v>317</v>
      </c>
      <c r="C6" t="s">
        <v>318</v>
      </c>
      <c r="D6" t="s">
        <v>319</v>
      </c>
      <c r="E6">
        <v>9.75</v>
      </c>
      <c r="F6" s="143">
        <v>42781</v>
      </c>
      <c r="G6" t="s">
        <v>348</v>
      </c>
      <c r="H6" t="s">
        <v>270</v>
      </c>
      <c r="I6" t="s">
        <v>259</v>
      </c>
      <c r="J6" t="s">
        <v>271</v>
      </c>
      <c r="K6" t="s">
        <v>272</v>
      </c>
      <c r="L6" t="s">
        <v>320</v>
      </c>
      <c r="M6" t="s">
        <v>321</v>
      </c>
      <c r="N6" t="s">
        <v>283</v>
      </c>
      <c r="O6">
        <v>175</v>
      </c>
      <c r="P6">
        <v>82.5</v>
      </c>
      <c r="Q6">
        <v>3.5208330000000001</v>
      </c>
      <c r="R6">
        <v>1.304E-2</v>
      </c>
      <c r="S6">
        <v>0</v>
      </c>
      <c r="T6">
        <v>3.0529999999999999</v>
      </c>
      <c r="U6">
        <v>15.638999999999999</v>
      </c>
      <c r="V6">
        <v>3.0680000000000001</v>
      </c>
      <c r="W6">
        <v>15.638999999999999</v>
      </c>
      <c r="X6">
        <v>1507</v>
      </c>
      <c r="Y6">
        <v>80</v>
      </c>
      <c r="Z6">
        <v>2.871</v>
      </c>
      <c r="AA6">
        <v>1.2760000000000001E-2</v>
      </c>
      <c r="AB6">
        <v>3.089</v>
      </c>
      <c r="AC6">
        <v>16.518000000000001</v>
      </c>
      <c r="AD6">
        <v>3.1019999999999999</v>
      </c>
      <c r="AE6">
        <v>16.518000000000001</v>
      </c>
      <c r="AF6">
        <v>1604</v>
      </c>
      <c r="AG6">
        <v>3.8010000000000002</v>
      </c>
      <c r="AH6">
        <v>4.0410000000000004</v>
      </c>
      <c r="AI6">
        <v>1312</v>
      </c>
      <c r="AJ6">
        <v>1374</v>
      </c>
      <c r="AK6">
        <v>1495</v>
      </c>
      <c r="AL6">
        <v>1593</v>
      </c>
      <c r="AQ6" s="82">
        <f t="shared" ref="AQ6:AQ69" si="2">IF($U6&lt;=AQ$4,$R6,0)</f>
        <v>0</v>
      </c>
      <c r="AR6" s="82">
        <f t="shared" ref="AR6:BA21" si="3">IF(AND($U6&gt;AQ$4,$U6&lt;=AR$4),$R6,0)</f>
        <v>0</v>
      </c>
      <c r="AS6" s="82">
        <f t="shared" si="3"/>
        <v>0</v>
      </c>
      <c r="AT6" s="82">
        <f t="shared" si="3"/>
        <v>0</v>
      </c>
      <c r="AU6" s="82">
        <f t="shared" si="3"/>
        <v>0</v>
      </c>
      <c r="AV6" s="82">
        <f t="shared" si="3"/>
        <v>0</v>
      </c>
      <c r="AW6" s="82">
        <f t="shared" si="3"/>
        <v>0</v>
      </c>
      <c r="AX6" s="82">
        <f t="shared" si="3"/>
        <v>0</v>
      </c>
      <c r="AY6" s="82">
        <f t="shared" si="3"/>
        <v>0</v>
      </c>
      <c r="AZ6" s="82">
        <f t="shared" si="3"/>
        <v>0</v>
      </c>
      <c r="BA6" s="82">
        <f t="shared" si="3"/>
        <v>1.304E-2</v>
      </c>
    </row>
    <row r="7" spans="1:53" x14ac:dyDescent="0.25">
      <c r="A7" t="s">
        <v>276</v>
      </c>
      <c r="B7" t="s">
        <v>277</v>
      </c>
      <c r="C7" t="s">
        <v>278</v>
      </c>
      <c r="D7" t="s">
        <v>279</v>
      </c>
      <c r="E7">
        <v>7.625</v>
      </c>
      <c r="F7" s="143">
        <v>42809</v>
      </c>
      <c r="G7" t="s">
        <v>42</v>
      </c>
      <c r="H7" t="s">
        <v>270</v>
      </c>
      <c r="I7" t="s">
        <v>259</v>
      </c>
      <c r="J7" t="s">
        <v>271</v>
      </c>
      <c r="K7" t="s">
        <v>272</v>
      </c>
      <c r="L7" t="s">
        <v>273</v>
      </c>
      <c r="M7" t="s">
        <v>281</v>
      </c>
      <c r="N7" t="s">
        <v>275</v>
      </c>
      <c r="O7">
        <v>143.19999999999999</v>
      </c>
      <c r="P7">
        <v>103.375</v>
      </c>
      <c r="Q7">
        <v>2.1180560000000002</v>
      </c>
      <c r="R7">
        <v>1.3089999999999999E-2</v>
      </c>
      <c r="S7">
        <v>0</v>
      </c>
      <c r="T7">
        <v>0.22</v>
      </c>
      <c r="U7">
        <v>3.6749999999999998</v>
      </c>
      <c r="V7">
        <v>0.215</v>
      </c>
      <c r="W7">
        <v>4.2539999999999996</v>
      </c>
      <c r="X7">
        <v>367</v>
      </c>
      <c r="Y7">
        <v>103.5</v>
      </c>
      <c r="Z7">
        <v>1.61</v>
      </c>
      <c r="AA7">
        <v>1.324E-2</v>
      </c>
      <c r="AB7">
        <v>0.28599999999999998</v>
      </c>
      <c r="AC7">
        <v>4.0990000000000002</v>
      </c>
      <c r="AD7">
        <v>0.28599999999999998</v>
      </c>
      <c r="AE7">
        <v>4.5490000000000004</v>
      </c>
      <c r="AF7">
        <v>406</v>
      </c>
      <c r="AG7">
        <v>0.36499999999999999</v>
      </c>
      <c r="AH7">
        <v>0.34799999999999998</v>
      </c>
      <c r="AI7">
        <v>166</v>
      </c>
      <c r="AJ7">
        <v>238</v>
      </c>
      <c r="AK7">
        <v>344</v>
      </c>
      <c r="AL7">
        <v>387</v>
      </c>
      <c r="AQ7" s="82">
        <f t="shared" si="2"/>
        <v>0</v>
      </c>
      <c r="AR7" s="82">
        <f t="shared" si="3"/>
        <v>0</v>
      </c>
      <c r="AS7" s="82">
        <f t="shared" si="3"/>
        <v>1.3089999999999999E-2</v>
      </c>
      <c r="AT7" s="82">
        <f t="shared" si="3"/>
        <v>0</v>
      </c>
      <c r="AU7" s="82">
        <f t="shared" si="3"/>
        <v>0</v>
      </c>
      <c r="AV7" s="82">
        <f t="shared" si="3"/>
        <v>0</v>
      </c>
      <c r="AW7" s="82">
        <f t="shared" si="3"/>
        <v>0</v>
      </c>
      <c r="AX7" s="82">
        <f t="shared" si="3"/>
        <v>0</v>
      </c>
      <c r="AY7" s="82">
        <f t="shared" si="3"/>
        <v>0</v>
      </c>
      <c r="AZ7" s="82">
        <f t="shared" si="3"/>
        <v>0</v>
      </c>
      <c r="BA7" s="82">
        <f t="shared" si="3"/>
        <v>0</v>
      </c>
    </row>
    <row r="8" spans="1:53" x14ac:dyDescent="0.25">
      <c r="A8" t="s">
        <v>310</v>
      </c>
      <c r="B8" t="s">
        <v>311</v>
      </c>
      <c r="C8" t="s">
        <v>278</v>
      </c>
      <c r="D8" t="s">
        <v>279</v>
      </c>
      <c r="E8">
        <v>8.375</v>
      </c>
      <c r="F8" s="143">
        <v>44150</v>
      </c>
      <c r="G8" t="s">
        <v>42</v>
      </c>
      <c r="H8" t="s">
        <v>270</v>
      </c>
      <c r="I8" t="s">
        <v>259</v>
      </c>
      <c r="J8" t="s">
        <v>271</v>
      </c>
      <c r="K8" t="s">
        <v>272</v>
      </c>
      <c r="L8" t="s">
        <v>273</v>
      </c>
      <c r="M8" t="s">
        <v>281</v>
      </c>
      <c r="N8" t="s">
        <v>275</v>
      </c>
      <c r="O8">
        <v>200</v>
      </c>
      <c r="P8">
        <v>111.125</v>
      </c>
      <c r="Q8">
        <v>0.93055600000000005</v>
      </c>
      <c r="R8">
        <v>1.942E-2</v>
      </c>
      <c r="S8">
        <v>0</v>
      </c>
      <c r="T8">
        <v>2.5539999999999998</v>
      </c>
      <c r="U8">
        <v>5.51</v>
      </c>
      <c r="V8">
        <v>4.3330000000000002</v>
      </c>
      <c r="W8">
        <v>5.8979999999999997</v>
      </c>
      <c r="X8">
        <v>462</v>
      </c>
      <c r="Y8">
        <v>111.25</v>
      </c>
      <c r="Z8">
        <v>0.372</v>
      </c>
      <c r="AA8">
        <v>1.9640000000000001E-2</v>
      </c>
      <c r="AB8">
        <v>2.6179999999999999</v>
      </c>
      <c r="AC8">
        <v>5.52</v>
      </c>
      <c r="AD8">
        <v>4.3849999999999998</v>
      </c>
      <c r="AE8">
        <v>5.86</v>
      </c>
      <c r="AF8">
        <v>475</v>
      </c>
      <c r="AG8">
        <v>0.38800000000000001</v>
      </c>
      <c r="AH8">
        <v>0.86099999999999999</v>
      </c>
      <c r="AI8">
        <v>456</v>
      </c>
      <c r="AJ8">
        <v>473</v>
      </c>
      <c r="AK8">
        <v>449</v>
      </c>
      <c r="AL8">
        <v>460</v>
      </c>
      <c r="AQ8" s="82">
        <f t="shared" si="2"/>
        <v>0</v>
      </c>
      <c r="AR8" s="82">
        <f t="shared" si="3"/>
        <v>0</v>
      </c>
      <c r="AS8" s="82">
        <f t="shared" si="3"/>
        <v>0</v>
      </c>
      <c r="AT8" s="82">
        <f t="shared" si="3"/>
        <v>0</v>
      </c>
      <c r="AU8" s="82">
        <f t="shared" si="3"/>
        <v>1.942E-2</v>
      </c>
      <c r="AV8" s="82">
        <f t="shared" si="3"/>
        <v>0</v>
      </c>
      <c r="AW8" s="82">
        <f t="shared" si="3"/>
        <v>0</v>
      </c>
      <c r="AX8" s="82">
        <f t="shared" si="3"/>
        <v>0</v>
      </c>
      <c r="AY8" s="82">
        <f t="shared" si="3"/>
        <v>0</v>
      </c>
      <c r="AZ8" s="82">
        <f t="shared" si="3"/>
        <v>0</v>
      </c>
      <c r="BA8" s="82">
        <f t="shared" si="3"/>
        <v>0</v>
      </c>
    </row>
    <row r="9" spans="1:53" x14ac:dyDescent="0.25">
      <c r="A9" t="s">
        <v>298</v>
      </c>
      <c r="B9" t="s">
        <v>299</v>
      </c>
      <c r="C9" t="s">
        <v>300</v>
      </c>
      <c r="D9" t="s">
        <v>301</v>
      </c>
      <c r="E9">
        <v>8.875</v>
      </c>
      <c r="F9" s="143">
        <v>43040</v>
      </c>
      <c r="G9" t="s">
        <v>40</v>
      </c>
      <c r="H9" t="s">
        <v>270</v>
      </c>
      <c r="I9" t="s">
        <v>302</v>
      </c>
      <c r="J9" t="s">
        <v>271</v>
      </c>
      <c r="K9" t="s">
        <v>272</v>
      </c>
      <c r="L9" t="s">
        <v>291</v>
      </c>
      <c r="M9" t="s">
        <v>303</v>
      </c>
      <c r="N9" t="s">
        <v>304</v>
      </c>
      <c r="O9">
        <v>650</v>
      </c>
      <c r="P9">
        <v>94</v>
      </c>
      <c r="Q9">
        <v>1.33125</v>
      </c>
      <c r="R9">
        <v>5.3679999999999999E-2</v>
      </c>
      <c r="S9">
        <v>0</v>
      </c>
      <c r="T9">
        <v>3.7650000000000001</v>
      </c>
      <c r="U9">
        <v>10.478</v>
      </c>
      <c r="V9">
        <v>3.7839999999999998</v>
      </c>
      <c r="W9">
        <v>10.478</v>
      </c>
      <c r="X9">
        <v>979</v>
      </c>
      <c r="Y9">
        <v>89</v>
      </c>
      <c r="Z9">
        <v>0.74</v>
      </c>
      <c r="AA9">
        <v>5.1310000000000001E-2</v>
      </c>
      <c r="AB9">
        <v>3.7759999999999998</v>
      </c>
      <c r="AC9">
        <v>11.888999999999999</v>
      </c>
      <c r="AD9">
        <v>3.7909999999999999</v>
      </c>
      <c r="AE9">
        <v>11.888999999999999</v>
      </c>
      <c r="AF9">
        <v>1131</v>
      </c>
      <c r="AG9">
        <v>6.2309999999999999</v>
      </c>
      <c r="AH9">
        <v>6.5970000000000004</v>
      </c>
      <c r="AI9">
        <v>914</v>
      </c>
      <c r="AJ9">
        <v>1026</v>
      </c>
      <c r="AK9">
        <v>967</v>
      </c>
      <c r="AL9">
        <v>1120</v>
      </c>
      <c r="AQ9" s="82">
        <f t="shared" si="2"/>
        <v>0</v>
      </c>
      <c r="AR9" s="82">
        <f t="shared" si="3"/>
        <v>0</v>
      </c>
      <c r="AS9" s="82">
        <f t="shared" si="3"/>
        <v>0</v>
      </c>
      <c r="AT9" s="82">
        <f t="shared" si="3"/>
        <v>0</v>
      </c>
      <c r="AU9" s="82">
        <f t="shared" si="3"/>
        <v>0</v>
      </c>
      <c r="AV9" s="82">
        <f t="shared" si="3"/>
        <v>0</v>
      </c>
      <c r="AW9" s="82">
        <f t="shared" si="3"/>
        <v>0</v>
      </c>
      <c r="AX9" s="82">
        <f t="shared" si="3"/>
        <v>0</v>
      </c>
      <c r="AY9" s="82">
        <f t="shared" si="3"/>
        <v>0</v>
      </c>
      <c r="AZ9" s="82">
        <f t="shared" si="3"/>
        <v>5.3679999999999999E-2</v>
      </c>
      <c r="BA9" s="82">
        <f t="shared" si="3"/>
        <v>0</v>
      </c>
    </row>
    <row r="10" spans="1:53" x14ac:dyDescent="0.25">
      <c r="A10" t="s">
        <v>287</v>
      </c>
      <c r="B10" t="s">
        <v>288</v>
      </c>
      <c r="C10" t="s">
        <v>289</v>
      </c>
      <c r="D10" t="s">
        <v>290</v>
      </c>
      <c r="E10">
        <v>9.25</v>
      </c>
      <c r="F10" s="143">
        <v>42217</v>
      </c>
      <c r="G10" t="s">
        <v>41</v>
      </c>
      <c r="H10" t="s">
        <v>270</v>
      </c>
      <c r="I10" t="s">
        <v>254</v>
      </c>
      <c r="J10" t="s">
        <v>271</v>
      </c>
      <c r="K10" t="s">
        <v>272</v>
      </c>
      <c r="L10" t="s">
        <v>291</v>
      </c>
      <c r="M10" t="s">
        <v>292</v>
      </c>
      <c r="N10" t="s">
        <v>283</v>
      </c>
      <c r="O10">
        <v>600</v>
      </c>
      <c r="P10">
        <v>104.75</v>
      </c>
      <c r="Q10">
        <v>3.7</v>
      </c>
      <c r="R10">
        <v>5.6370000000000003E-2</v>
      </c>
      <c r="S10">
        <v>0</v>
      </c>
      <c r="T10">
        <v>1.4319999999999999</v>
      </c>
      <c r="U10">
        <v>6.0819999999999999</v>
      </c>
      <c r="V10">
        <v>1.4319999999999999</v>
      </c>
      <c r="W10">
        <v>6.1740000000000004</v>
      </c>
      <c r="X10">
        <v>584</v>
      </c>
      <c r="Y10">
        <v>104</v>
      </c>
      <c r="Z10">
        <v>3.0830000000000002</v>
      </c>
      <c r="AA10">
        <v>5.6509999999999998E-2</v>
      </c>
      <c r="AB10">
        <v>1.492</v>
      </c>
      <c r="AC10">
        <v>6.6639999999999997</v>
      </c>
      <c r="AD10">
        <v>1.494</v>
      </c>
      <c r="AE10">
        <v>6.7249999999999996</v>
      </c>
      <c r="AF10">
        <v>644</v>
      </c>
      <c r="AG10">
        <v>1.276</v>
      </c>
      <c r="AH10">
        <v>1.2869999999999999</v>
      </c>
      <c r="AI10">
        <v>536</v>
      </c>
      <c r="AJ10">
        <v>600</v>
      </c>
      <c r="AK10">
        <v>570</v>
      </c>
      <c r="AL10">
        <v>632</v>
      </c>
      <c r="AQ10" s="82">
        <f t="shared" si="2"/>
        <v>0</v>
      </c>
      <c r="AR10" s="82">
        <f t="shared" si="3"/>
        <v>0</v>
      </c>
      <c r="AS10" s="82">
        <f t="shared" si="3"/>
        <v>0</v>
      </c>
      <c r="AT10" s="82">
        <f t="shared" si="3"/>
        <v>0</v>
      </c>
      <c r="AU10" s="82">
        <f t="shared" si="3"/>
        <v>0</v>
      </c>
      <c r="AV10" s="82">
        <f t="shared" si="3"/>
        <v>5.6370000000000003E-2</v>
      </c>
      <c r="AW10" s="82">
        <f t="shared" si="3"/>
        <v>0</v>
      </c>
      <c r="AX10" s="82">
        <f t="shared" si="3"/>
        <v>0</v>
      </c>
      <c r="AY10" s="82">
        <f t="shared" si="3"/>
        <v>0</v>
      </c>
      <c r="AZ10" s="82">
        <f t="shared" si="3"/>
        <v>0</v>
      </c>
      <c r="BA10" s="82">
        <f t="shared" si="3"/>
        <v>0</v>
      </c>
    </row>
    <row r="11" spans="1:53" x14ac:dyDescent="0.25">
      <c r="A11" t="s">
        <v>293</v>
      </c>
      <c r="B11" t="s">
        <v>294</v>
      </c>
      <c r="C11" t="s">
        <v>289</v>
      </c>
      <c r="D11" t="s">
        <v>290</v>
      </c>
      <c r="E11">
        <v>12</v>
      </c>
      <c r="F11" s="143">
        <v>42401</v>
      </c>
      <c r="G11" t="s">
        <v>280</v>
      </c>
      <c r="H11" t="s">
        <v>270</v>
      </c>
      <c r="I11" t="s">
        <v>254</v>
      </c>
      <c r="J11" t="s">
        <v>271</v>
      </c>
      <c r="K11" t="s">
        <v>272</v>
      </c>
      <c r="L11" t="s">
        <v>291</v>
      </c>
      <c r="M11" t="s">
        <v>292</v>
      </c>
      <c r="N11" t="s">
        <v>283</v>
      </c>
      <c r="O11">
        <v>200</v>
      </c>
      <c r="P11">
        <v>103.5</v>
      </c>
      <c r="Q11">
        <v>4.8</v>
      </c>
      <c r="R11">
        <v>1.8769999999999998E-2</v>
      </c>
      <c r="S11">
        <v>0</v>
      </c>
      <c r="T11">
        <v>1.75</v>
      </c>
      <c r="U11">
        <v>10.096</v>
      </c>
      <c r="V11">
        <v>1.8979999999999999</v>
      </c>
      <c r="W11">
        <v>10.186999999999999</v>
      </c>
      <c r="X11">
        <v>978</v>
      </c>
      <c r="Y11">
        <v>102</v>
      </c>
      <c r="Z11">
        <v>4</v>
      </c>
      <c r="AA11">
        <v>1.865E-2</v>
      </c>
      <c r="AB11">
        <v>1.804</v>
      </c>
      <c r="AC11">
        <v>10.92</v>
      </c>
      <c r="AD11">
        <v>2.085</v>
      </c>
      <c r="AE11">
        <v>10.952999999999999</v>
      </c>
      <c r="AF11">
        <v>1062</v>
      </c>
      <c r="AG11">
        <v>2.17</v>
      </c>
      <c r="AH11">
        <v>2.2469999999999999</v>
      </c>
      <c r="AI11">
        <v>977</v>
      </c>
      <c r="AJ11">
        <v>1050</v>
      </c>
      <c r="AK11">
        <v>964</v>
      </c>
      <c r="AL11">
        <v>1048</v>
      </c>
      <c r="AQ11" s="82">
        <f t="shared" si="2"/>
        <v>0</v>
      </c>
      <c r="AR11" s="82">
        <f t="shared" si="3"/>
        <v>0</v>
      </c>
      <c r="AS11" s="82">
        <f t="shared" si="3"/>
        <v>0</v>
      </c>
      <c r="AT11" s="82">
        <f t="shared" si="3"/>
        <v>0</v>
      </c>
      <c r="AU11" s="82">
        <f t="shared" si="3"/>
        <v>0</v>
      </c>
      <c r="AV11" s="82">
        <f t="shared" si="3"/>
        <v>0</v>
      </c>
      <c r="AW11" s="82">
        <f t="shared" si="3"/>
        <v>0</v>
      </c>
      <c r="AX11" s="82">
        <f t="shared" si="3"/>
        <v>0</v>
      </c>
      <c r="AY11" s="82">
        <f t="shared" si="3"/>
        <v>0</v>
      </c>
      <c r="AZ11" s="82">
        <f t="shared" si="3"/>
        <v>1.8769999999999998E-2</v>
      </c>
      <c r="BA11" s="82">
        <f t="shared" si="3"/>
        <v>0</v>
      </c>
    </row>
    <row r="12" spans="1:53" x14ac:dyDescent="0.25">
      <c r="A12" t="s">
        <v>5452</v>
      </c>
      <c r="B12" t="s">
        <v>5453</v>
      </c>
      <c r="C12" t="s">
        <v>5454</v>
      </c>
      <c r="D12" t="s">
        <v>5455</v>
      </c>
      <c r="E12">
        <v>6.6369999999999996</v>
      </c>
      <c r="F12" s="143">
        <v>42886</v>
      </c>
      <c r="G12" t="s">
        <v>371</v>
      </c>
      <c r="H12" t="s">
        <v>270</v>
      </c>
      <c r="I12" t="s">
        <v>256</v>
      </c>
      <c r="J12" t="s">
        <v>271</v>
      </c>
      <c r="K12" t="s">
        <v>284</v>
      </c>
      <c r="L12" t="s">
        <v>524</v>
      </c>
      <c r="M12" t="s">
        <v>524</v>
      </c>
      <c r="N12" t="s">
        <v>828</v>
      </c>
      <c r="O12">
        <v>889.9</v>
      </c>
      <c r="P12">
        <v>86.99</v>
      </c>
      <c r="Q12">
        <v>0.46090300000000001</v>
      </c>
      <c r="R12">
        <v>6.7419999999999994E-2</v>
      </c>
      <c r="S12">
        <v>0</v>
      </c>
      <c r="T12">
        <v>3.657</v>
      </c>
      <c r="U12">
        <v>3.1030000000000002</v>
      </c>
      <c r="V12">
        <v>3.6720000000000002</v>
      </c>
      <c r="W12">
        <v>10.371</v>
      </c>
      <c r="X12">
        <v>975</v>
      </c>
      <c r="Y12">
        <v>83.375</v>
      </c>
      <c r="Z12">
        <v>1.7999999999999999E-2</v>
      </c>
      <c r="AA12">
        <v>6.5269999999999995E-2</v>
      </c>
      <c r="AB12">
        <v>3.6869999999999998</v>
      </c>
      <c r="AC12">
        <v>11.472</v>
      </c>
      <c r="AD12">
        <v>3.698</v>
      </c>
      <c r="AE12">
        <v>11.472</v>
      </c>
      <c r="AF12">
        <v>1096</v>
      </c>
      <c r="AG12">
        <v>4.8650000000000002</v>
      </c>
      <c r="AH12">
        <v>5.19</v>
      </c>
      <c r="AI12">
        <v>872</v>
      </c>
      <c r="AJ12">
        <v>959</v>
      </c>
      <c r="AK12">
        <v>964</v>
      </c>
      <c r="AL12">
        <v>1085</v>
      </c>
      <c r="AQ12" s="82">
        <f t="shared" si="2"/>
        <v>0</v>
      </c>
      <c r="AR12" s="82">
        <f t="shared" si="3"/>
        <v>0</v>
      </c>
      <c r="AS12" s="82">
        <f t="shared" si="3"/>
        <v>6.7419999999999994E-2</v>
      </c>
      <c r="AT12" s="82">
        <f t="shared" si="3"/>
        <v>0</v>
      </c>
      <c r="AU12" s="82">
        <f t="shared" si="3"/>
        <v>0</v>
      </c>
      <c r="AV12" s="82">
        <f t="shared" si="3"/>
        <v>0</v>
      </c>
      <c r="AW12" s="82">
        <f t="shared" si="3"/>
        <v>0</v>
      </c>
      <c r="AX12" s="82">
        <f t="shared" si="3"/>
        <v>0</v>
      </c>
      <c r="AY12" s="82">
        <f t="shared" si="3"/>
        <v>0</v>
      </c>
      <c r="AZ12" s="82">
        <f t="shared" si="3"/>
        <v>0</v>
      </c>
      <c r="BA12" s="82">
        <f t="shared" si="3"/>
        <v>0</v>
      </c>
    </row>
    <row r="13" spans="1:53" x14ac:dyDescent="0.25">
      <c r="A13" t="s">
        <v>5456</v>
      </c>
      <c r="B13" t="s">
        <v>5457</v>
      </c>
      <c r="C13" t="s">
        <v>5454</v>
      </c>
      <c r="D13" t="s">
        <v>5455</v>
      </c>
      <c r="E13">
        <v>8.375</v>
      </c>
      <c r="F13" s="143">
        <v>43751</v>
      </c>
      <c r="G13" t="s">
        <v>371</v>
      </c>
      <c r="H13" t="s">
        <v>270</v>
      </c>
      <c r="I13" t="s">
        <v>256</v>
      </c>
      <c r="J13" t="s">
        <v>271</v>
      </c>
      <c r="K13" t="s">
        <v>284</v>
      </c>
      <c r="L13" t="s">
        <v>524</v>
      </c>
      <c r="M13" t="s">
        <v>524</v>
      </c>
      <c r="N13" t="s">
        <v>828</v>
      </c>
      <c r="O13">
        <v>1000</v>
      </c>
      <c r="P13">
        <v>106</v>
      </c>
      <c r="Q13">
        <v>1.675</v>
      </c>
      <c r="R13">
        <v>9.3289999999999998E-2</v>
      </c>
      <c r="S13">
        <v>0</v>
      </c>
      <c r="T13">
        <v>5.1029999999999998</v>
      </c>
      <c r="U13">
        <v>7.2389999999999999</v>
      </c>
      <c r="V13">
        <v>5.1550000000000002</v>
      </c>
      <c r="W13">
        <v>7.2389999999999999</v>
      </c>
      <c r="X13">
        <v>618</v>
      </c>
      <c r="Y13">
        <v>103.625</v>
      </c>
      <c r="Z13">
        <v>1.117</v>
      </c>
      <c r="AA13">
        <v>9.2130000000000004E-2</v>
      </c>
      <c r="AB13">
        <v>5.1369999999999996</v>
      </c>
      <c r="AC13">
        <v>7.6829999999999998</v>
      </c>
      <c r="AD13">
        <v>5.1820000000000004</v>
      </c>
      <c r="AE13">
        <v>7.6829999999999998</v>
      </c>
      <c r="AF13">
        <v>677</v>
      </c>
      <c r="AG13">
        <v>2.8010000000000002</v>
      </c>
      <c r="AH13">
        <v>3.4239999999999999</v>
      </c>
      <c r="AI13">
        <v>610</v>
      </c>
      <c r="AJ13">
        <v>661</v>
      </c>
      <c r="AK13">
        <v>606</v>
      </c>
      <c r="AL13">
        <v>665</v>
      </c>
      <c r="AQ13" s="82">
        <f t="shared" si="2"/>
        <v>0</v>
      </c>
      <c r="AR13" s="82">
        <f t="shared" si="3"/>
        <v>0</v>
      </c>
      <c r="AS13" s="82">
        <f t="shared" si="3"/>
        <v>0</v>
      </c>
      <c r="AT13" s="82">
        <f t="shared" si="3"/>
        <v>0</v>
      </c>
      <c r="AU13" s="82">
        <f t="shared" si="3"/>
        <v>0</v>
      </c>
      <c r="AV13" s="82">
        <f t="shared" si="3"/>
        <v>0</v>
      </c>
      <c r="AW13" s="82">
        <f t="shared" si="3"/>
        <v>9.3289999999999998E-2</v>
      </c>
      <c r="AX13" s="82">
        <f t="shared" si="3"/>
        <v>0</v>
      </c>
      <c r="AY13" s="82">
        <f t="shared" si="3"/>
        <v>0</v>
      </c>
      <c r="AZ13" s="82">
        <f t="shared" si="3"/>
        <v>0</v>
      </c>
      <c r="BA13" s="82">
        <f t="shared" si="3"/>
        <v>0</v>
      </c>
    </row>
    <row r="14" spans="1:53" x14ac:dyDescent="0.25">
      <c r="A14" t="s">
        <v>312</v>
      </c>
      <c r="B14" t="s">
        <v>313</v>
      </c>
      <c r="C14" t="s">
        <v>314</v>
      </c>
      <c r="D14" t="s">
        <v>315</v>
      </c>
      <c r="E14">
        <v>9.25</v>
      </c>
      <c r="F14" s="143">
        <v>43678</v>
      </c>
      <c r="G14" t="s">
        <v>280</v>
      </c>
      <c r="H14" t="s">
        <v>270</v>
      </c>
      <c r="I14" t="s">
        <v>259</v>
      </c>
      <c r="J14" t="s">
        <v>271</v>
      </c>
      <c r="K14" t="s">
        <v>272</v>
      </c>
      <c r="L14" t="s">
        <v>273</v>
      </c>
      <c r="M14" t="s">
        <v>281</v>
      </c>
      <c r="N14" t="s">
        <v>304</v>
      </c>
      <c r="O14">
        <v>450</v>
      </c>
      <c r="P14">
        <v>111.375</v>
      </c>
      <c r="Q14">
        <v>3.7</v>
      </c>
      <c r="R14">
        <v>4.4859999999999997E-2</v>
      </c>
      <c r="S14">
        <v>0</v>
      </c>
      <c r="T14">
        <v>1.44</v>
      </c>
      <c r="U14">
        <v>5.8879999999999999</v>
      </c>
      <c r="V14">
        <v>2.9020000000000001</v>
      </c>
      <c r="W14">
        <v>6.2720000000000002</v>
      </c>
      <c r="X14">
        <v>525</v>
      </c>
      <c r="Y14">
        <v>110.25</v>
      </c>
      <c r="Z14">
        <v>3.0830000000000002</v>
      </c>
      <c r="AA14">
        <v>4.4859999999999997E-2</v>
      </c>
      <c r="AB14">
        <v>2.3010000000000002</v>
      </c>
      <c r="AC14">
        <v>6.6029999999999998</v>
      </c>
      <c r="AD14">
        <v>3.4870000000000001</v>
      </c>
      <c r="AE14">
        <v>6.7160000000000002</v>
      </c>
      <c r="AF14">
        <v>584</v>
      </c>
      <c r="AG14">
        <v>1.5369999999999999</v>
      </c>
      <c r="AH14">
        <v>1.861</v>
      </c>
      <c r="AI14">
        <v>482</v>
      </c>
      <c r="AJ14">
        <v>550</v>
      </c>
      <c r="AK14">
        <v>508</v>
      </c>
      <c r="AL14">
        <v>567</v>
      </c>
      <c r="AQ14" s="82">
        <f t="shared" si="2"/>
        <v>0</v>
      </c>
      <c r="AR14" s="82">
        <f t="shared" si="3"/>
        <v>0</v>
      </c>
      <c r="AS14" s="82">
        <f t="shared" si="3"/>
        <v>0</v>
      </c>
      <c r="AT14" s="82">
        <f t="shared" si="3"/>
        <v>0</v>
      </c>
      <c r="AU14" s="82">
        <f t="shared" si="3"/>
        <v>4.4859999999999997E-2</v>
      </c>
      <c r="AV14" s="82">
        <f t="shared" si="3"/>
        <v>0</v>
      </c>
      <c r="AW14" s="82">
        <f t="shared" si="3"/>
        <v>0</v>
      </c>
      <c r="AX14" s="82">
        <f t="shared" si="3"/>
        <v>0</v>
      </c>
      <c r="AY14" s="82">
        <f t="shared" si="3"/>
        <v>0</v>
      </c>
      <c r="AZ14" s="82">
        <f t="shared" si="3"/>
        <v>0</v>
      </c>
      <c r="BA14" s="82">
        <f t="shared" si="3"/>
        <v>0</v>
      </c>
    </row>
    <row r="15" spans="1:53" x14ac:dyDescent="0.25">
      <c r="A15" t="s">
        <v>331</v>
      </c>
      <c r="B15" t="s">
        <v>332</v>
      </c>
      <c r="C15" t="s">
        <v>333</v>
      </c>
      <c r="D15" t="s">
        <v>334</v>
      </c>
      <c r="E15">
        <v>8.375</v>
      </c>
      <c r="F15" s="143">
        <v>42767</v>
      </c>
      <c r="G15" t="s">
        <v>40</v>
      </c>
      <c r="H15" t="s">
        <v>270</v>
      </c>
      <c r="I15" t="s">
        <v>259</v>
      </c>
      <c r="J15" t="s">
        <v>271</v>
      </c>
      <c r="K15" t="s">
        <v>272</v>
      </c>
      <c r="L15" t="s">
        <v>335</v>
      </c>
      <c r="M15" t="s">
        <v>336</v>
      </c>
      <c r="N15" t="s">
        <v>283</v>
      </c>
      <c r="O15">
        <v>365.4</v>
      </c>
      <c r="P15">
        <v>105.25</v>
      </c>
      <c r="Q15">
        <v>3.35</v>
      </c>
      <c r="R15">
        <v>3.4380000000000001E-2</v>
      </c>
      <c r="S15">
        <v>0</v>
      </c>
      <c r="T15">
        <v>2.633</v>
      </c>
      <c r="U15">
        <v>6.4749999999999996</v>
      </c>
      <c r="V15">
        <v>2.63</v>
      </c>
      <c r="W15">
        <v>6.5810000000000004</v>
      </c>
      <c r="X15">
        <v>601</v>
      </c>
      <c r="Y15">
        <v>101.5</v>
      </c>
      <c r="Z15">
        <v>2.7919999999999998</v>
      </c>
      <c r="AA15">
        <v>3.3520000000000001E-2</v>
      </c>
      <c r="AB15">
        <v>2.6709999999999998</v>
      </c>
      <c r="AC15">
        <v>7.8250000000000002</v>
      </c>
      <c r="AD15">
        <v>3.1840000000000002</v>
      </c>
      <c r="AE15">
        <v>7.8470000000000004</v>
      </c>
      <c r="AF15">
        <v>737</v>
      </c>
      <c r="AG15">
        <v>4.1310000000000002</v>
      </c>
      <c r="AH15">
        <v>4.3520000000000003</v>
      </c>
      <c r="AI15">
        <v>600</v>
      </c>
      <c r="AJ15">
        <v>721</v>
      </c>
      <c r="AK15">
        <v>588</v>
      </c>
      <c r="AL15">
        <v>725</v>
      </c>
      <c r="AQ15" s="82">
        <f t="shared" si="2"/>
        <v>0</v>
      </c>
      <c r="AR15" s="82">
        <f t="shared" si="3"/>
        <v>0</v>
      </c>
      <c r="AS15" s="82">
        <f t="shared" si="3"/>
        <v>0</v>
      </c>
      <c r="AT15" s="82">
        <f t="shared" si="3"/>
        <v>0</v>
      </c>
      <c r="AU15" s="82">
        <f t="shared" si="3"/>
        <v>0</v>
      </c>
      <c r="AV15" s="82">
        <f t="shared" si="3"/>
        <v>3.4380000000000001E-2</v>
      </c>
      <c r="AW15" s="82">
        <f t="shared" si="3"/>
        <v>0</v>
      </c>
      <c r="AX15" s="82">
        <f t="shared" si="3"/>
        <v>0</v>
      </c>
      <c r="AY15" s="82">
        <f t="shared" si="3"/>
        <v>0</v>
      </c>
      <c r="AZ15" s="82">
        <f t="shared" si="3"/>
        <v>0</v>
      </c>
      <c r="BA15" s="82">
        <f t="shared" si="3"/>
        <v>0</v>
      </c>
    </row>
    <row r="16" spans="1:53" x14ac:dyDescent="0.25">
      <c r="A16" t="s">
        <v>346</v>
      </c>
      <c r="B16" t="s">
        <v>347</v>
      </c>
      <c r="C16" t="s">
        <v>333</v>
      </c>
      <c r="D16" t="s">
        <v>334</v>
      </c>
      <c r="E16">
        <v>10</v>
      </c>
      <c r="F16" s="143">
        <v>43040</v>
      </c>
      <c r="G16" t="s">
        <v>348</v>
      </c>
      <c r="H16" t="s">
        <v>270</v>
      </c>
      <c r="I16" t="s">
        <v>259</v>
      </c>
      <c r="J16" t="s">
        <v>271</v>
      </c>
      <c r="K16" t="s">
        <v>272</v>
      </c>
      <c r="L16" t="s">
        <v>335</v>
      </c>
      <c r="M16" t="s">
        <v>336</v>
      </c>
      <c r="N16" t="s">
        <v>275</v>
      </c>
      <c r="O16">
        <v>315</v>
      </c>
      <c r="P16">
        <v>82</v>
      </c>
      <c r="Q16">
        <v>1.5</v>
      </c>
      <c r="R16">
        <v>2.2790000000000001E-2</v>
      </c>
      <c r="S16">
        <v>0</v>
      </c>
      <c r="T16">
        <v>3.516</v>
      </c>
      <c r="U16">
        <v>15.39</v>
      </c>
      <c r="V16">
        <v>3.5369999999999999</v>
      </c>
      <c r="W16">
        <v>15.39</v>
      </c>
      <c r="X16">
        <v>1471</v>
      </c>
      <c r="Y16">
        <v>77.5</v>
      </c>
      <c r="Z16">
        <v>0.83299999999999996</v>
      </c>
      <c r="AA16">
        <v>2.1700000000000001E-2</v>
      </c>
      <c r="AB16">
        <v>3.5209999999999999</v>
      </c>
      <c r="AC16">
        <v>16.911999999999999</v>
      </c>
      <c r="AD16">
        <v>3.54</v>
      </c>
      <c r="AE16">
        <v>16.911999999999999</v>
      </c>
      <c r="AF16">
        <v>1634</v>
      </c>
      <c r="AG16">
        <v>6.5960000000000001</v>
      </c>
      <c r="AH16">
        <v>6.9279999999999999</v>
      </c>
      <c r="AI16">
        <v>1272</v>
      </c>
      <c r="AJ16">
        <v>1371</v>
      </c>
      <c r="AK16">
        <v>1459</v>
      </c>
      <c r="AL16">
        <v>1623</v>
      </c>
      <c r="AQ16" s="82">
        <f t="shared" si="2"/>
        <v>0</v>
      </c>
      <c r="AR16" s="82">
        <f t="shared" si="3"/>
        <v>0</v>
      </c>
      <c r="AS16" s="82">
        <f t="shared" si="3"/>
        <v>0</v>
      </c>
      <c r="AT16" s="82">
        <f t="shared" si="3"/>
        <v>0</v>
      </c>
      <c r="AU16" s="82">
        <f t="shared" si="3"/>
        <v>0</v>
      </c>
      <c r="AV16" s="82">
        <f t="shared" si="3"/>
        <v>0</v>
      </c>
      <c r="AW16" s="82">
        <f t="shared" si="3"/>
        <v>0</v>
      </c>
      <c r="AX16" s="82">
        <f t="shared" si="3"/>
        <v>0</v>
      </c>
      <c r="AY16" s="82">
        <f t="shared" si="3"/>
        <v>0</v>
      </c>
      <c r="AZ16" s="82">
        <f t="shared" si="3"/>
        <v>0</v>
      </c>
      <c r="BA16" s="82">
        <f t="shared" si="3"/>
        <v>2.2790000000000001E-2</v>
      </c>
    </row>
    <row r="17" spans="1:53" x14ac:dyDescent="0.25">
      <c r="A17" t="s">
        <v>5458</v>
      </c>
      <c r="B17" t="s">
        <v>5459</v>
      </c>
      <c r="C17" t="s">
        <v>5460</v>
      </c>
      <c r="D17" t="s">
        <v>5365</v>
      </c>
      <c r="E17">
        <v>6.75</v>
      </c>
      <c r="F17" s="143">
        <v>43951</v>
      </c>
      <c r="G17" t="s">
        <v>282</v>
      </c>
      <c r="H17" t="s">
        <v>270</v>
      </c>
      <c r="I17" t="s">
        <v>259</v>
      </c>
      <c r="J17" t="s">
        <v>271</v>
      </c>
      <c r="K17" t="s">
        <v>272</v>
      </c>
      <c r="L17" t="s">
        <v>273</v>
      </c>
      <c r="M17" t="s">
        <v>274</v>
      </c>
      <c r="N17" t="s">
        <v>304</v>
      </c>
      <c r="O17">
        <v>500</v>
      </c>
      <c r="P17">
        <v>105.25</v>
      </c>
      <c r="Q17">
        <v>1.03125</v>
      </c>
      <c r="R17">
        <v>4.6039999999999998E-2</v>
      </c>
      <c r="S17">
        <v>0</v>
      </c>
      <c r="T17">
        <v>5.1020000000000003</v>
      </c>
      <c r="U17">
        <v>5.7489999999999997</v>
      </c>
      <c r="V17">
        <v>5.6479999999999997</v>
      </c>
      <c r="W17">
        <v>5.7910000000000004</v>
      </c>
      <c r="X17">
        <v>460</v>
      </c>
      <c r="Y17">
        <v>103.75</v>
      </c>
      <c r="Z17">
        <v>0.58099999999999996</v>
      </c>
      <c r="AA17">
        <v>4.5879999999999997E-2</v>
      </c>
      <c r="AB17">
        <v>5.1509999999999998</v>
      </c>
      <c r="AC17">
        <v>6.0350000000000001</v>
      </c>
      <c r="AD17">
        <v>5.7270000000000003</v>
      </c>
      <c r="AE17">
        <v>6.0620000000000003</v>
      </c>
      <c r="AF17">
        <v>502</v>
      </c>
      <c r="AG17">
        <v>1.869</v>
      </c>
      <c r="AH17">
        <v>2.5939999999999999</v>
      </c>
      <c r="AI17">
        <v>446</v>
      </c>
      <c r="AJ17">
        <v>485</v>
      </c>
      <c r="AK17">
        <v>448</v>
      </c>
      <c r="AL17">
        <v>491</v>
      </c>
      <c r="AQ17" s="82">
        <f t="shared" si="2"/>
        <v>0</v>
      </c>
      <c r="AR17" s="82">
        <f t="shared" si="3"/>
        <v>0</v>
      </c>
      <c r="AS17" s="82">
        <f t="shared" si="3"/>
        <v>0</v>
      </c>
      <c r="AT17" s="82">
        <f t="shared" si="3"/>
        <v>0</v>
      </c>
      <c r="AU17" s="82">
        <f t="shared" si="3"/>
        <v>4.6039999999999998E-2</v>
      </c>
      <c r="AV17" s="82">
        <f t="shared" si="3"/>
        <v>0</v>
      </c>
      <c r="AW17" s="82">
        <f t="shared" si="3"/>
        <v>0</v>
      </c>
      <c r="AX17" s="82">
        <f t="shared" si="3"/>
        <v>0</v>
      </c>
      <c r="AY17" s="82">
        <f t="shared" si="3"/>
        <v>0</v>
      </c>
      <c r="AZ17" s="82">
        <f t="shared" si="3"/>
        <v>0</v>
      </c>
      <c r="BA17" s="82">
        <f t="shared" si="3"/>
        <v>0</v>
      </c>
    </row>
    <row r="18" spans="1:53" x14ac:dyDescent="0.25">
      <c r="A18" t="s">
        <v>349</v>
      </c>
      <c r="B18" t="s">
        <v>350</v>
      </c>
      <c r="C18" t="s">
        <v>351</v>
      </c>
      <c r="D18" t="s">
        <v>352</v>
      </c>
      <c r="E18">
        <v>12.875</v>
      </c>
      <c r="F18" s="143">
        <v>43405</v>
      </c>
      <c r="G18" t="s">
        <v>42</v>
      </c>
      <c r="H18" t="s">
        <v>270</v>
      </c>
      <c r="I18" t="s">
        <v>259</v>
      </c>
      <c r="J18" t="s">
        <v>271</v>
      </c>
      <c r="K18" t="s">
        <v>272</v>
      </c>
      <c r="L18" t="s">
        <v>335</v>
      </c>
      <c r="M18" t="s">
        <v>353</v>
      </c>
      <c r="N18" t="s">
        <v>304</v>
      </c>
      <c r="O18">
        <v>150</v>
      </c>
      <c r="P18">
        <v>121</v>
      </c>
      <c r="Q18">
        <v>1.9312499999999999</v>
      </c>
      <c r="R18">
        <v>1.5970000000000002E-2</v>
      </c>
      <c r="S18">
        <v>0</v>
      </c>
      <c r="T18">
        <v>2.4020000000000001</v>
      </c>
      <c r="U18">
        <v>6.7320000000000002</v>
      </c>
      <c r="V18">
        <v>2.911</v>
      </c>
      <c r="W18">
        <v>7.141</v>
      </c>
      <c r="X18">
        <v>629</v>
      </c>
      <c r="Y18">
        <v>120</v>
      </c>
      <c r="Z18">
        <v>1.073</v>
      </c>
      <c r="AA18">
        <v>1.5970000000000002E-2</v>
      </c>
      <c r="AB18">
        <v>2.4590000000000001</v>
      </c>
      <c r="AC18">
        <v>7.1719999999999997</v>
      </c>
      <c r="AD18">
        <v>3.0760000000000001</v>
      </c>
      <c r="AE18">
        <v>7.4930000000000003</v>
      </c>
      <c r="AF18">
        <v>677</v>
      </c>
      <c r="AG18">
        <v>1.5349999999999999</v>
      </c>
      <c r="AH18">
        <v>1.754</v>
      </c>
      <c r="AI18">
        <v>676</v>
      </c>
      <c r="AJ18">
        <v>731</v>
      </c>
      <c r="AK18">
        <v>615</v>
      </c>
      <c r="AL18">
        <v>663</v>
      </c>
      <c r="AQ18" s="82">
        <f t="shared" si="2"/>
        <v>0</v>
      </c>
      <c r="AR18" s="82">
        <f t="shared" si="3"/>
        <v>0</v>
      </c>
      <c r="AS18" s="82">
        <f t="shared" si="3"/>
        <v>0</v>
      </c>
      <c r="AT18" s="82">
        <f t="shared" si="3"/>
        <v>0</v>
      </c>
      <c r="AU18" s="82">
        <f t="shared" si="3"/>
        <v>0</v>
      </c>
      <c r="AV18" s="82">
        <f t="shared" si="3"/>
        <v>1.5970000000000002E-2</v>
      </c>
      <c r="AW18" s="82">
        <f t="shared" si="3"/>
        <v>0</v>
      </c>
      <c r="AX18" s="82">
        <f t="shared" si="3"/>
        <v>0</v>
      </c>
      <c r="AY18" s="82">
        <f t="shared" si="3"/>
        <v>0</v>
      </c>
      <c r="AZ18" s="82">
        <f t="shared" si="3"/>
        <v>0</v>
      </c>
      <c r="BA18" s="82">
        <f t="shared" si="3"/>
        <v>0</v>
      </c>
    </row>
    <row r="19" spans="1:53" x14ac:dyDescent="0.25">
      <c r="A19" t="s">
        <v>328</v>
      </c>
      <c r="B19" t="s">
        <v>329</v>
      </c>
      <c r="C19" t="s">
        <v>330</v>
      </c>
      <c r="D19" t="s">
        <v>55</v>
      </c>
      <c r="E19">
        <v>8.75</v>
      </c>
      <c r="F19" s="143">
        <v>42583</v>
      </c>
      <c r="G19" t="s">
        <v>42</v>
      </c>
      <c r="H19" t="s">
        <v>270</v>
      </c>
      <c r="I19" t="s">
        <v>259</v>
      </c>
      <c r="J19" t="s">
        <v>271</v>
      </c>
      <c r="K19" t="s">
        <v>272</v>
      </c>
      <c r="L19" t="s">
        <v>296</v>
      </c>
      <c r="M19" t="s">
        <v>322</v>
      </c>
      <c r="N19" t="s">
        <v>304</v>
      </c>
      <c r="O19">
        <v>600</v>
      </c>
      <c r="P19">
        <v>104</v>
      </c>
      <c r="Q19">
        <v>3.5</v>
      </c>
      <c r="R19">
        <v>5.5879999999999999E-2</v>
      </c>
      <c r="S19">
        <v>0</v>
      </c>
      <c r="T19">
        <v>2.2320000000000002</v>
      </c>
      <c r="U19">
        <v>7.0350000000000001</v>
      </c>
      <c r="V19">
        <v>2.4510000000000001</v>
      </c>
      <c r="W19">
        <v>7.1509999999999998</v>
      </c>
      <c r="X19">
        <v>667</v>
      </c>
      <c r="Y19">
        <v>101</v>
      </c>
      <c r="Z19">
        <v>2.9169999999999998</v>
      </c>
      <c r="AA19">
        <v>5.484E-2</v>
      </c>
      <c r="AB19">
        <v>2.2770000000000001</v>
      </c>
      <c r="AC19">
        <v>8.3160000000000007</v>
      </c>
      <c r="AD19">
        <v>2.7519999999999998</v>
      </c>
      <c r="AE19">
        <v>8.3439999999999994</v>
      </c>
      <c r="AF19">
        <v>795</v>
      </c>
      <c r="AG19">
        <v>3.448</v>
      </c>
      <c r="AH19">
        <v>3.601</v>
      </c>
      <c r="AI19">
        <v>663</v>
      </c>
      <c r="AJ19">
        <v>776</v>
      </c>
      <c r="AK19">
        <v>654</v>
      </c>
      <c r="AL19">
        <v>782</v>
      </c>
      <c r="AQ19" s="82">
        <f t="shared" si="2"/>
        <v>0</v>
      </c>
      <c r="AR19" s="82">
        <f t="shared" si="3"/>
        <v>0</v>
      </c>
      <c r="AS19" s="82">
        <f t="shared" si="3"/>
        <v>0</v>
      </c>
      <c r="AT19" s="82">
        <f t="shared" si="3"/>
        <v>0</v>
      </c>
      <c r="AU19" s="82">
        <f t="shared" si="3"/>
        <v>0</v>
      </c>
      <c r="AV19" s="82">
        <f t="shared" si="3"/>
        <v>0</v>
      </c>
      <c r="AW19" s="82">
        <f t="shared" si="3"/>
        <v>5.5879999999999999E-2</v>
      </c>
      <c r="AX19" s="82">
        <f t="shared" si="3"/>
        <v>0</v>
      </c>
      <c r="AY19" s="82">
        <f t="shared" si="3"/>
        <v>0</v>
      </c>
      <c r="AZ19" s="82">
        <f t="shared" si="3"/>
        <v>0</v>
      </c>
      <c r="BA19" s="82">
        <f t="shared" si="3"/>
        <v>0</v>
      </c>
    </row>
    <row r="20" spans="1:53" x14ac:dyDescent="0.25">
      <c r="A20" t="s">
        <v>337</v>
      </c>
      <c r="B20" t="s">
        <v>338</v>
      </c>
      <c r="C20" t="s">
        <v>330</v>
      </c>
      <c r="D20" t="s">
        <v>55</v>
      </c>
      <c r="E20">
        <v>7.25</v>
      </c>
      <c r="F20" s="143">
        <v>44105</v>
      </c>
      <c r="G20" t="s">
        <v>42</v>
      </c>
      <c r="H20" t="s">
        <v>270</v>
      </c>
      <c r="I20" t="s">
        <v>259</v>
      </c>
      <c r="J20" t="s">
        <v>271</v>
      </c>
      <c r="K20" t="s">
        <v>272</v>
      </c>
      <c r="L20" t="s">
        <v>296</v>
      </c>
      <c r="M20" t="s">
        <v>322</v>
      </c>
      <c r="N20" t="s">
        <v>304</v>
      </c>
      <c r="O20">
        <v>500</v>
      </c>
      <c r="P20">
        <v>93</v>
      </c>
      <c r="Q20">
        <v>1.691667</v>
      </c>
      <c r="R20">
        <v>4.1020000000000001E-2</v>
      </c>
      <c r="S20">
        <v>0</v>
      </c>
      <c r="T20">
        <v>5.6559999999999997</v>
      </c>
      <c r="U20">
        <v>8.4960000000000004</v>
      </c>
      <c r="V20">
        <v>5.7489999999999997</v>
      </c>
      <c r="W20">
        <v>8.4960000000000004</v>
      </c>
      <c r="X20">
        <v>724</v>
      </c>
      <c r="Y20">
        <v>89.75</v>
      </c>
      <c r="Z20">
        <v>1.208</v>
      </c>
      <c r="AA20">
        <v>0.04</v>
      </c>
      <c r="AB20">
        <v>5.6660000000000004</v>
      </c>
      <c r="AC20">
        <v>9.1050000000000004</v>
      </c>
      <c r="AD20">
        <v>5.7530000000000001</v>
      </c>
      <c r="AE20">
        <v>9.1050000000000004</v>
      </c>
      <c r="AF20">
        <v>801</v>
      </c>
      <c r="AG20">
        <v>4.1040000000000001</v>
      </c>
      <c r="AH20">
        <v>4.8600000000000003</v>
      </c>
      <c r="AI20">
        <v>662</v>
      </c>
      <c r="AJ20">
        <v>719</v>
      </c>
      <c r="AK20">
        <v>715</v>
      </c>
      <c r="AL20">
        <v>791</v>
      </c>
      <c r="AQ20" s="82">
        <f t="shared" si="2"/>
        <v>0</v>
      </c>
      <c r="AR20" s="82">
        <f t="shared" si="3"/>
        <v>0</v>
      </c>
      <c r="AS20" s="82">
        <f t="shared" si="3"/>
        <v>0</v>
      </c>
      <c r="AT20" s="82">
        <f t="shared" si="3"/>
        <v>0</v>
      </c>
      <c r="AU20" s="82">
        <f t="shared" si="3"/>
        <v>0</v>
      </c>
      <c r="AV20" s="82">
        <f t="shared" si="3"/>
        <v>0</v>
      </c>
      <c r="AW20" s="82">
        <f t="shared" si="3"/>
        <v>0</v>
      </c>
      <c r="AX20" s="82">
        <f t="shared" si="3"/>
        <v>4.1020000000000001E-2</v>
      </c>
      <c r="AY20" s="82">
        <f t="shared" si="3"/>
        <v>0</v>
      </c>
      <c r="AZ20" s="82">
        <f t="shared" si="3"/>
        <v>0</v>
      </c>
      <c r="BA20" s="82">
        <f t="shared" si="3"/>
        <v>0</v>
      </c>
    </row>
    <row r="21" spans="1:53" x14ac:dyDescent="0.25">
      <c r="A21" t="s">
        <v>5461</v>
      </c>
      <c r="B21" t="s">
        <v>5462</v>
      </c>
      <c r="C21" t="s">
        <v>330</v>
      </c>
      <c r="D21" t="s">
        <v>55</v>
      </c>
      <c r="E21">
        <v>7</v>
      </c>
      <c r="F21" s="143">
        <v>43631</v>
      </c>
      <c r="G21" t="s">
        <v>42</v>
      </c>
      <c r="H21" t="s">
        <v>270</v>
      </c>
      <c r="I21" t="s">
        <v>259</v>
      </c>
      <c r="J21" t="s">
        <v>271</v>
      </c>
      <c r="K21" t="s">
        <v>272</v>
      </c>
      <c r="L21" t="s">
        <v>296</v>
      </c>
      <c r="M21" t="s">
        <v>322</v>
      </c>
      <c r="N21" t="s">
        <v>304</v>
      </c>
      <c r="O21">
        <v>1000</v>
      </c>
      <c r="P21">
        <v>93.25</v>
      </c>
      <c r="Q21">
        <v>0.19444400000000001</v>
      </c>
      <c r="R21">
        <v>8.0960000000000004E-2</v>
      </c>
      <c r="S21">
        <v>3.5</v>
      </c>
      <c r="T21">
        <v>5.0430000000000001</v>
      </c>
      <c r="U21">
        <v>8.3710000000000004</v>
      </c>
      <c r="V21">
        <v>5.101</v>
      </c>
      <c r="W21">
        <v>8.3710000000000004</v>
      </c>
      <c r="X21">
        <v>736</v>
      </c>
      <c r="Y21">
        <v>89.75</v>
      </c>
      <c r="Z21">
        <v>3.2280000000000002</v>
      </c>
      <c r="AA21">
        <v>8.1780000000000005E-2</v>
      </c>
      <c r="AB21">
        <v>4.875</v>
      </c>
      <c r="AC21">
        <v>9.1140000000000008</v>
      </c>
      <c r="AD21">
        <v>4.9249999999999998</v>
      </c>
      <c r="AE21">
        <v>9.1140000000000008</v>
      </c>
      <c r="AF21">
        <v>825</v>
      </c>
      <c r="AG21">
        <v>4.266</v>
      </c>
      <c r="AH21">
        <v>4.8470000000000004</v>
      </c>
      <c r="AI21">
        <v>677</v>
      </c>
      <c r="AJ21">
        <v>744</v>
      </c>
      <c r="AK21">
        <v>724</v>
      </c>
      <c r="AL21">
        <v>813</v>
      </c>
      <c r="AQ21" s="82">
        <f t="shared" si="2"/>
        <v>0</v>
      </c>
      <c r="AR21" s="82">
        <f t="shared" si="3"/>
        <v>0</v>
      </c>
      <c r="AS21" s="82">
        <f t="shared" si="3"/>
        <v>0</v>
      </c>
      <c r="AT21" s="82">
        <f t="shared" si="3"/>
        <v>0</v>
      </c>
      <c r="AU21" s="82">
        <f t="shared" si="3"/>
        <v>0</v>
      </c>
      <c r="AV21" s="82">
        <f t="shared" si="3"/>
        <v>0</v>
      </c>
      <c r="AW21" s="82">
        <f t="shared" si="3"/>
        <v>0</v>
      </c>
      <c r="AX21" s="82">
        <f t="shared" si="3"/>
        <v>8.0960000000000004E-2</v>
      </c>
      <c r="AY21" s="82">
        <f t="shared" si="3"/>
        <v>0</v>
      </c>
      <c r="AZ21" s="82">
        <f t="shared" si="3"/>
        <v>0</v>
      </c>
      <c r="BA21" s="82">
        <f t="shared" si="3"/>
        <v>0</v>
      </c>
    </row>
    <row r="22" spans="1:53" x14ac:dyDescent="0.25">
      <c r="A22" t="s">
        <v>5463</v>
      </c>
      <c r="B22" t="s">
        <v>5464</v>
      </c>
      <c r="C22" t="s">
        <v>330</v>
      </c>
      <c r="D22" t="s">
        <v>55</v>
      </c>
      <c r="E22">
        <v>7.25</v>
      </c>
      <c r="F22" s="143">
        <v>44362</v>
      </c>
      <c r="G22" t="s">
        <v>42</v>
      </c>
      <c r="H22" t="s">
        <v>270</v>
      </c>
      <c r="I22" t="s">
        <v>259</v>
      </c>
      <c r="J22" t="s">
        <v>271</v>
      </c>
      <c r="K22" t="s">
        <v>272</v>
      </c>
      <c r="L22" t="s">
        <v>296</v>
      </c>
      <c r="M22" t="s">
        <v>322</v>
      </c>
      <c r="N22" t="s">
        <v>304</v>
      </c>
      <c r="O22">
        <v>1000</v>
      </c>
      <c r="P22">
        <v>92.5</v>
      </c>
      <c r="Q22">
        <v>0.20138900000000001</v>
      </c>
      <c r="R22">
        <v>8.0310000000000006E-2</v>
      </c>
      <c r="S22">
        <v>3.625</v>
      </c>
      <c r="T22">
        <v>6.11</v>
      </c>
      <c r="U22">
        <v>8.51</v>
      </c>
      <c r="V22">
        <v>6.2240000000000002</v>
      </c>
      <c r="W22">
        <v>8.51</v>
      </c>
      <c r="X22">
        <v>713</v>
      </c>
      <c r="Y22">
        <v>89.5</v>
      </c>
      <c r="Z22">
        <v>3.343</v>
      </c>
      <c r="AA22">
        <v>8.1659999999999996E-2</v>
      </c>
      <c r="AB22">
        <v>5.8840000000000003</v>
      </c>
      <c r="AC22">
        <v>9.0399999999999991</v>
      </c>
      <c r="AD22">
        <v>5.9889999999999999</v>
      </c>
      <c r="AE22">
        <v>9.0399999999999991</v>
      </c>
      <c r="AF22">
        <v>783</v>
      </c>
      <c r="AG22">
        <v>3.7519999999999998</v>
      </c>
      <c r="AH22">
        <v>4.58</v>
      </c>
      <c r="AI22">
        <v>649</v>
      </c>
      <c r="AJ22">
        <v>700</v>
      </c>
      <c r="AK22">
        <v>706</v>
      </c>
      <c r="AL22">
        <v>775</v>
      </c>
      <c r="AQ22" s="82">
        <f t="shared" si="2"/>
        <v>0</v>
      </c>
      <c r="AR22" s="82">
        <f t="shared" ref="AR22:BA37" si="4">IF(AND($U22&gt;AQ$4,$U22&lt;=AR$4),$R22,0)</f>
        <v>0</v>
      </c>
      <c r="AS22" s="82">
        <f t="shared" si="4"/>
        <v>0</v>
      </c>
      <c r="AT22" s="82">
        <f t="shared" si="4"/>
        <v>0</v>
      </c>
      <c r="AU22" s="82">
        <f t="shared" si="4"/>
        <v>0</v>
      </c>
      <c r="AV22" s="82">
        <f t="shared" si="4"/>
        <v>0</v>
      </c>
      <c r="AW22" s="82">
        <f t="shared" si="4"/>
        <v>0</v>
      </c>
      <c r="AX22" s="82">
        <f t="shared" si="4"/>
        <v>8.0310000000000006E-2</v>
      </c>
      <c r="AY22" s="82">
        <f t="shared" si="4"/>
        <v>0</v>
      </c>
      <c r="AZ22" s="82">
        <f t="shared" si="4"/>
        <v>0</v>
      </c>
      <c r="BA22" s="82">
        <f t="shared" si="4"/>
        <v>0</v>
      </c>
    </row>
    <row r="23" spans="1:53" x14ac:dyDescent="0.25">
      <c r="A23" t="s">
        <v>5465</v>
      </c>
      <c r="B23" t="s">
        <v>5466</v>
      </c>
      <c r="C23" t="s">
        <v>330</v>
      </c>
      <c r="D23" t="s">
        <v>55</v>
      </c>
      <c r="E23">
        <v>9.875</v>
      </c>
      <c r="F23" s="143">
        <v>43631</v>
      </c>
      <c r="G23" t="s">
        <v>42</v>
      </c>
      <c r="H23" t="s">
        <v>270</v>
      </c>
      <c r="I23" t="s">
        <v>259</v>
      </c>
      <c r="J23" t="s">
        <v>271</v>
      </c>
      <c r="K23" t="s">
        <v>272</v>
      </c>
      <c r="L23" t="s">
        <v>296</v>
      </c>
      <c r="M23" t="s">
        <v>322</v>
      </c>
      <c r="N23" t="s">
        <v>304</v>
      </c>
      <c r="O23">
        <v>375</v>
      </c>
      <c r="P23">
        <v>104.5</v>
      </c>
      <c r="Q23">
        <v>0.932639</v>
      </c>
      <c r="R23">
        <v>3.4250000000000003E-2</v>
      </c>
      <c r="S23">
        <v>0</v>
      </c>
      <c r="T23">
        <v>4.45</v>
      </c>
      <c r="U23">
        <v>8.8810000000000002</v>
      </c>
      <c r="V23">
        <v>4.7</v>
      </c>
      <c r="W23">
        <v>8.9060000000000006</v>
      </c>
      <c r="X23">
        <v>792</v>
      </c>
      <c r="Y23">
        <v>100.75</v>
      </c>
      <c r="Z23">
        <v>0.27400000000000002</v>
      </c>
      <c r="AA23">
        <v>3.3320000000000002E-2</v>
      </c>
      <c r="AB23">
        <v>4.4690000000000003</v>
      </c>
      <c r="AC23">
        <v>9.7029999999999994</v>
      </c>
      <c r="AD23">
        <v>4.7480000000000002</v>
      </c>
      <c r="AE23">
        <v>9.702</v>
      </c>
      <c r="AF23">
        <v>886</v>
      </c>
      <c r="AG23">
        <v>4.3639999999999999</v>
      </c>
      <c r="AH23">
        <v>4.9050000000000002</v>
      </c>
      <c r="AI23">
        <v>779</v>
      </c>
      <c r="AJ23">
        <v>856</v>
      </c>
      <c r="AK23">
        <v>781</v>
      </c>
      <c r="AL23">
        <v>875</v>
      </c>
      <c r="AQ23" s="82">
        <f t="shared" si="2"/>
        <v>0</v>
      </c>
      <c r="AR23" s="82">
        <f t="shared" si="4"/>
        <v>0</v>
      </c>
      <c r="AS23" s="82">
        <f t="shared" si="4"/>
        <v>0</v>
      </c>
      <c r="AT23" s="82">
        <f t="shared" si="4"/>
        <v>0</v>
      </c>
      <c r="AU23" s="82">
        <f t="shared" si="4"/>
        <v>0</v>
      </c>
      <c r="AV23" s="82">
        <f t="shared" si="4"/>
        <v>0</v>
      </c>
      <c r="AW23" s="82">
        <f t="shared" si="4"/>
        <v>0</v>
      </c>
      <c r="AX23" s="82">
        <f t="shared" si="4"/>
        <v>3.4250000000000003E-2</v>
      </c>
      <c r="AY23" s="82">
        <f t="shared" si="4"/>
        <v>0</v>
      </c>
      <c r="AZ23" s="82">
        <f t="shared" si="4"/>
        <v>0</v>
      </c>
      <c r="BA23" s="82">
        <f t="shared" si="4"/>
        <v>0</v>
      </c>
    </row>
    <row r="24" spans="1:53" x14ac:dyDescent="0.25">
      <c r="A24" t="s">
        <v>323</v>
      </c>
      <c r="B24" t="s">
        <v>324</v>
      </c>
      <c r="C24" t="s">
        <v>325</v>
      </c>
      <c r="D24" t="s">
        <v>326</v>
      </c>
      <c r="E24">
        <v>12.5</v>
      </c>
      <c r="F24" s="143">
        <v>42931</v>
      </c>
      <c r="G24" t="s">
        <v>40</v>
      </c>
      <c r="H24" t="s">
        <v>270</v>
      </c>
      <c r="I24" t="s">
        <v>259</v>
      </c>
      <c r="J24" t="s">
        <v>271</v>
      </c>
      <c r="K24" t="s">
        <v>272</v>
      </c>
      <c r="L24" t="s">
        <v>291</v>
      </c>
      <c r="M24" t="s">
        <v>327</v>
      </c>
      <c r="N24" t="s">
        <v>283</v>
      </c>
      <c r="O24">
        <v>200</v>
      </c>
      <c r="P24">
        <v>110.25</v>
      </c>
      <c r="Q24">
        <v>5.555555</v>
      </c>
      <c r="R24">
        <v>2.0070000000000001E-2</v>
      </c>
      <c r="S24">
        <v>0</v>
      </c>
      <c r="T24">
        <v>0.51600000000000001</v>
      </c>
      <c r="U24">
        <v>4.8040000000000003</v>
      </c>
      <c r="V24">
        <v>0.51400000000000001</v>
      </c>
      <c r="W24">
        <v>5.3079999999999998</v>
      </c>
      <c r="X24">
        <v>468</v>
      </c>
      <c r="Y24">
        <v>110.253</v>
      </c>
      <c r="Z24">
        <v>4.7220000000000004</v>
      </c>
      <c r="AA24">
        <v>2.0219999999999998E-2</v>
      </c>
      <c r="AB24">
        <v>0.57899999999999996</v>
      </c>
      <c r="AC24">
        <v>5.4980000000000002</v>
      </c>
      <c r="AD24">
        <v>0.57599999999999996</v>
      </c>
      <c r="AE24">
        <v>5.8760000000000003</v>
      </c>
      <c r="AF24">
        <v>535</v>
      </c>
      <c r="AG24">
        <v>0.72199999999999998</v>
      </c>
      <c r="AH24">
        <v>0.69899999999999995</v>
      </c>
      <c r="AI24">
        <v>298</v>
      </c>
      <c r="AJ24">
        <v>379</v>
      </c>
      <c r="AK24">
        <v>450</v>
      </c>
      <c r="AL24">
        <v>521</v>
      </c>
      <c r="AQ24" s="82">
        <f t="shared" si="2"/>
        <v>0</v>
      </c>
      <c r="AR24" s="82">
        <f t="shared" si="4"/>
        <v>0</v>
      </c>
      <c r="AS24" s="82">
        <f t="shared" si="4"/>
        <v>0</v>
      </c>
      <c r="AT24" s="82">
        <f t="shared" si="4"/>
        <v>2.0070000000000001E-2</v>
      </c>
      <c r="AU24" s="82">
        <f t="shared" si="4"/>
        <v>0</v>
      </c>
      <c r="AV24" s="82">
        <f t="shared" si="4"/>
        <v>0</v>
      </c>
      <c r="AW24" s="82">
        <f t="shared" si="4"/>
        <v>0</v>
      </c>
      <c r="AX24" s="82">
        <f t="shared" si="4"/>
        <v>0</v>
      </c>
      <c r="AY24" s="82">
        <f t="shared" si="4"/>
        <v>0</v>
      </c>
      <c r="AZ24" s="82">
        <f t="shared" si="4"/>
        <v>0</v>
      </c>
      <c r="BA24" s="82">
        <f t="shared" si="4"/>
        <v>0</v>
      </c>
    </row>
    <row r="25" spans="1:53" x14ac:dyDescent="0.25">
      <c r="A25" t="s">
        <v>5467</v>
      </c>
      <c r="B25" t="s">
        <v>5468</v>
      </c>
      <c r="C25" t="s">
        <v>345</v>
      </c>
      <c r="D25" t="s">
        <v>326</v>
      </c>
      <c r="E25">
        <v>10.625</v>
      </c>
      <c r="F25" s="143">
        <v>42415</v>
      </c>
      <c r="G25" t="s">
        <v>280</v>
      </c>
      <c r="H25" t="s">
        <v>270</v>
      </c>
      <c r="I25" t="s">
        <v>259</v>
      </c>
      <c r="J25" t="s">
        <v>271</v>
      </c>
      <c r="K25" t="s">
        <v>272</v>
      </c>
      <c r="L25" t="s">
        <v>291</v>
      </c>
      <c r="M25" t="s">
        <v>327</v>
      </c>
      <c r="N25" t="s">
        <v>304</v>
      </c>
      <c r="O25">
        <v>295.39999999999998</v>
      </c>
      <c r="P25">
        <v>101.125</v>
      </c>
      <c r="Q25">
        <v>0</v>
      </c>
      <c r="R25">
        <v>2.588E-2</v>
      </c>
      <c r="S25">
        <v>0</v>
      </c>
      <c r="T25">
        <v>2.9580000000000002</v>
      </c>
      <c r="U25">
        <v>12.226000000000001</v>
      </c>
      <c r="V25">
        <v>2.14</v>
      </c>
      <c r="W25">
        <v>10.071</v>
      </c>
      <c r="X25">
        <v>966</v>
      </c>
      <c r="Y25">
        <v>100.5</v>
      </c>
      <c r="Z25">
        <v>0</v>
      </c>
      <c r="AA25">
        <v>2.6110000000000001E-2</v>
      </c>
      <c r="AB25">
        <v>3.0219999999999998</v>
      </c>
      <c r="AC25">
        <v>12.169</v>
      </c>
      <c r="AD25">
        <v>2.2389999999999999</v>
      </c>
      <c r="AE25">
        <v>10.368</v>
      </c>
      <c r="AF25">
        <v>1002</v>
      </c>
      <c r="AG25">
        <v>0.622</v>
      </c>
      <c r="AH25">
        <v>0.71199999999999997</v>
      </c>
      <c r="AI25">
        <v>1318</v>
      </c>
      <c r="AJ25">
        <v>1362</v>
      </c>
      <c r="AK25">
        <v>952</v>
      </c>
      <c r="AL25">
        <v>988</v>
      </c>
      <c r="AQ25" s="82">
        <f t="shared" si="2"/>
        <v>0</v>
      </c>
      <c r="AR25" s="82">
        <f t="shared" si="4"/>
        <v>0</v>
      </c>
      <c r="AS25" s="82">
        <f t="shared" si="4"/>
        <v>0</v>
      </c>
      <c r="AT25" s="82">
        <f t="shared" si="4"/>
        <v>0</v>
      </c>
      <c r="AU25" s="82">
        <f t="shared" si="4"/>
        <v>0</v>
      </c>
      <c r="AV25" s="82">
        <f t="shared" si="4"/>
        <v>0</v>
      </c>
      <c r="AW25" s="82">
        <f t="shared" si="4"/>
        <v>0</v>
      </c>
      <c r="AX25" s="82">
        <f t="shared" si="4"/>
        <v>0</v>
      </c>
      <c r="AY25" s="82">
        <f t="shared" si="4"/>
        <v>0</v>
      </c>
      <c r="AZ25" s="82">
        <f t="shared" si="4"/>
        <v>0</v>
      </c>
      <c r="BA25" s="82">
        <f t="shared" si="4"/>
        <v>2.588E-2</v>
      </c>
    </row>
    <row r="26" spans="1:53" x14ac:dyDescent="0.25">
      <c r="A26" t="s">
        <v>5469</v>
      </c>
      <c r="B26" t="s">
        <v>5470</v>
      </c>
      <c r="C26" t="s">
        <v>5471</v>
      </c>
      <c r="D26" t="s">
        <v>5420</v>
      </c>
      <c r="E26">
        <v>6.125</v>
      </c>
      <c r="F26" s="143">
        <v>44757</v>
      </c>
      <c r="G26" t="s">
        <v>282</v>
      </c>
      <c r="H26" t="s">
        <v>270</v>
      </c>
      <c r="I26" t="s">
        <v>259</v>
      </c>
      <c r="J26" t="s">
        <v>271</v>
      </c>
      <c r="K26" t="s">
        <v>272</v>
      </c>
      <c r="L26" t="s">
        <v>442</v>
      </c>
      <c r="M26" t="s">
        <v>697</v>
      </c>
      <c r="N26" t="s">
        <v>304</v>
      </c>
      <c r="O26">
        <v>750</v>
      </c>
      <c r="P26">
        <v>108.5</v>
      </c>
      <c r="Q26">
        <v>2.7222219999999999</v>
      </c>
      <c r="R26">
        <v>7.2270000000000001E-2</v>
      </c>
      <c r="S26">
        <v>0</v>
      </c>
      <c r="T26">
        <v>3.5070000000000001</v>
      </c>
      <c r="U26">
        <v>4.5039999999999996</v>
      </c>
      <c r="V26">
        <v>6.1520000000000001</v>
      </c>
      <c r="W26">
        <v>4.6420000000000003</v>
      </c>
      <c r="X26">
        <v>304</v>
      </c>
      <c r="Y26">
        <v>106</v>
      </c>
      <c r="Z26">
        <v>2.3140000000000001</v>
      </c>
      <c r="AA26">
        <v>7.145E-2</v>
      </c>
      <c r="AB26">
        <v>5.6509999999999998</v>
      </c>
      <c r="AC26">
        <v>5.1079999999999997</v>
      </c>
      <c r="AD26">
        <v>6.4809999999999999</v>
      </c>
      <c r="AE26">
        <v>5.09</v>
      </c>
      <c r="AF26">
        <v>367</v>
      </c>
      <c r="AG26">
        <v>2.6850000000000001</v>
      </c>
      <c r="AH26">
        <v>3.6059999999999999</v>
      </c>
      <c r="AI26">
        <v>287</v>
      </c>
      <c r="AJ26">
        <v>345</v>
      </c>
      <c r="AK26">
        <v>296</v>
      </c>
      <c r="AL26">
        <v>358</v>
      </c>
      <c r="AQ26" s="82">
        <f t="shared" si="2"/>
        <v>0</v>
      </c>
      <c r="AR26" s="82">
        <f t="shared" si="4"/>
        <v>0</v>
      </c>
      <c r="AS26" s="82">
        <f t="shared" si="4"/>
        <v>0</v>
      </c>
      <c r="AT26" s="82">
        <f t="shared" si="4"/>
        <v>7.2270000000000001E-2</v>
      </c>
      <c r="AU26" s="82">
        <f t="shared" si="4"/>
        <v>0</v>
      </c>
      <c r="AV26" s="82">
        <f t="shared" si="4"/>
        <v>0</v>
      </c>
      <c r="AW26" s="82">
        <f t="shared" si="4"/>
        <v>0</v>
      </c>
      <c r="AX26" s="82">
        <f t="shared" si="4"/>
        <v>0</v>
      </c>
      <c r="AY26" s="82">
        <f t="shared" si="4"/>
        <v>0</v>
      </c>
      <c r="AZ26" s="82">
        <f t="shared" si="4"/>
        <v>0</v>
      </c>
      <c r="BA26" s="82">
        <f t="shared" si="4"/>
        <v>0</v>
      </c>
    </row>
    <row r="27" spans="1:53" x14ac:dyDescent="0.25">
      <c r="A27" t="s">
        <v>5472</v>
      </c>
      <c r="B27" t="s">
        <v>5473</v>
      </c>
      <c r="C27" t="s">
        <v>5471</v>
      </c>
      <c r="D27" t="s">
        <v>5420</v>
      </c>
      <c r="E27">
        <v>5.875</v>
      </c>
      <c r="F27" s="143">
        <v>44301</v>
      </c>
      <c r="G27" t="s">
        <v>282</v>
      </c>
      <c r="H27" t="s">
        <v>270</v>
      </c>
      <c r="I27" t="s">
        <v>259</v>
      </c>
      <c r="J27" t="s">
        <v>271</v>
      </c>
      <c r="K27" t="s">
        <v>272</v>
      </c>
      <c r="L27" t="s">
        <v>442</v>
      </c>
      <c r="M27" t="s">
        <v>697</v>
      </c>
      <c r="N27" t="s">
        <v>304</v>
      </c>
      <c r="O27">
        <v>350</v>
      </c>
      <c r="P27">
        <v>106.75</v>
      </c>
      <c r="Q27">
        <v>1.142361</v>
      </c>
      <c r="R27">
        <v>3.2719999999999999E-2</v>
      </c>
      <c r="S27">
        <v>0</v>
      </c>
      <c r="T27">
        <v>4.5129999999999999</v>
      </c>
      <c r="U27">
        <v>4.4320000000000004</v>
      </c>
      <c r="V27">
        <v>5.29</v>
      </c>
      <c r="W27">
        <v>4.4610000000000003</v>
      </c>
      <c r="X27">
        <v>307</v>
      </c>
      <c r="Y27">
        <v>104.5</v>
      </c>
      <c r="Z27">
        <v>0.751</v>
      </c>
      <c r="AA27">
        <v>3.2399999999999998E-2</v>
      </c>
      <c r="AB27">
        <v>4.5579999999999998</v>
      </c>
      <c r="AC27">
        <v>4.91</v>
      </c>
      <c r="AD27">
        <v>5.9119999999999999</v>
      </c>
      <c r="AE27">
        <v>4.9660000000000002</v>
      </c>
      <c r="AF27">
        <v>374</v>
      </c>
      <c r="AG27">
        <v>2.5099999999999998</v>
      </c>
      <c r="AH27">
        <v>3.2879999999999998</v>
      </c>
      <c r="AI27">
        <v>286</v>
      </c>
      <c r="AJ27">
        <v>351</v>
      </c>
      <c r="AK27">
        <v>294</v>
      </c>
      <c r="AL27">
        <v>362</v>
      </c>
      <c r="AQ27" s="82">
        <f t="shared" si="2"/>
        <v>0</v>
      </c>
      <c r="AR27" s="82">
        <f t="shared" si="4"/>
        <v>0</v>
      </c>
      <c r="AS27" s="82">
        <f t="shared" si="4"/>
        <v>0</v>
      </c>
      <c r="AT27" s="82">
        <f t="shared" si="4"/>
        <v>3.2719999999999999E-2</v>
      </c>
      <c r="AU27" s="82">
        <f t="shared" si="4"/>
        <v>0</v>
      </c>
      <c r="AV27" s="82">
        <f t="shared" si="4"/>
        <v>0</v>
      </c>
      <c r="AW27" s="82">
        <f t="shared" si="4"/>
        <v>0</v>
      </c>
      <c r="AX27" s="82">
        <f t="shared" si="4"/>
        <v>0</v>
      </c>
      <c r="AY27" s="82">
        <f t="shared" si="4"/>
        <v>0</v>
      </c>
      <c r="AZ27" s="82">
        <f t="shared" si="4"/>
        <v>0</v>
      </c>
      <c r="BA27" s="82">
        <f t="shared" si="4"/>
        <v>0</v>
      </c>
    </row>
    <row r="28" spans="1:53" x14ac:dyDescent="0.25">
      <c r="A28" t="s">
        <v>339</v>
      </c>
      <c r="B28" t="s">
        <v>340</v>
      </c>
      <c r="C28" t="s">
        <v>341</v>
      </c>
      <c r="D28" t="s">
        <v>342</v>
      </c>
      <c r="E28">
        <v>9.5</v>
      </c>
      <c r="F28" s="143">
        <v>43313</v>
      </c>
      <c r="G28" t="s">
        <v>41</v>
      </c>
      <c r="H28" t="s">
        <v>270</v>
      </c>
      <c r="I28" t="s">
        <v>259</v>
      </c>
      <c r="J28" t="s">
        <v>271</v>
      </c>
      <c r="K28" t="s">
        <v>272</v>
      </c>
      <c r="L28" t="s">
        <v>343</v>
      </c>
      <c r="M28" t="s">
        <v>344</v>
      </c>
      <c r="N28" t="s">
        <v>283</v>
      </c>
      <c r="O28">
        <v>310</v>
      </c>
      <c r="P28">
        <v>97</v>
      </c>
      <c r="Q28">
        <v>3.8</v>
      </c>
      <c r="R28">
        <v>2.707E-2</v>
      </c>
      <c r="S28">
        <v>0</v>
      </c>
      <c r="T28">
        <v>4.0759999999999996</v>
      </c>
      <c r="U28">
        <v>10.212</v>
      </c>
      <c r="V28">
        <v>4.1079999999999997</v>
      </c>
      <c r="W28">
        <v>10.212</v>
      </c>
      <c r="X28">
        <v>939</v>
      </c>
      <c r="Y28">
        <v>94.5</v>
      </c>
      <c r="Z28">
        <v>3.1669999999999998</v>
      </c>
      <c r="AA28">
        <v>2.6630000000000001E-2</v>
      </c>
      <c r="AB28">
        <v>4.1079999999999997</v>
      </c>
      <c r="AC28">
        <v>10.817</v>
      </c>
      <c r="AD28">
        <v>4.1390000000000002</v>
      </c>
      <c r="AE28">
        <v>10.817</v>
      </c>
      <c r="AF28">
        <v>1012</v>
      </c>
      <c r="AG28">
        <v>3.2080000000000002</v>
      </c>
      <c r="AH28">
        <v>3.645</v>
      </c>
      <c r="AI28">
        <v>890</v>
      </c>
      <c r="AJ28">
        <v>947</v>
      </c>
      <c r="AK28">
        <v>927</v>
      </c>
      <c r="AL28">
        <v>1001</v>
      </c>
      <c r="AQ28" s="82">
        <f t="shared" si="2"/>
        <v>0</v>
      </c>
      <c r="AR28" s="82">
        <f t="shared" si="4"/>
        <v>0</v>
      </c>
      <c r="AS28" s="82">
        <f t="shared" si="4"/>
        <v>0</v>
      </c>
      <c r="AT28" s="82">
        <f t="shared" si="4"/>
        <v>0</v>
      </c>
      <c r="AU28" s="82">
        <f t="shared" si="4"/>
        <v>0</v>
      </c>
      <c r="AV28" s="82">
        <f t="shared" si="4"/>
        <v>0</v>
      </c>
      <c r="AW28" s="82">
        <f t="shared" si="4"/>
        <v>0</v>
      </c>
      <c r="AX28" s="82">
        <f t="shared" si="4"/>
        <v>0</v>
      </c>
      <c r="AY28" s="82">
        <f t="shared" si="4"/>
        <v>0</v>
      </c>
      <c r="AZ28" s="82">
        <f t="shared" si="4"/>
        <v>2.707E-2</v>
      </c>
      <c r="BA28" s="82">
        <f t="shared" si="4"/>
        <v>0</v>
      </c>
    </row>
    <row r="29" spans="1:53" x14ac:dyDescent="0.25">
      <c r="A29" t="s">
        <v>378</v>
      </c>
      <c r="B29" t="s">
        <v>379</v>
      </c>
      <c r="C29" t="s">
        <v>380</v>
      </c>
      <c r="D29" t="s">
        <v>5474</v>
      </c>
      <c r="E29">
        <v>11</v>
      </c>
      <c r="F29" s="143">
        <v>43191</v>
      </c>
      <c r="G29" t="s">
        <v>42</v>
      </c>
      <c r="H29" t="s">
        <v>270</v>
      </c>
      <c r="I29" t="s">
        <v>259</v>
      </c>
      <c r="J29" t="s">
        <v>271</v>
      </c>
      <c r="K29" t="s">
        <v>272</v>
      </c>
      <c r="L29" t="s">
        <v>381</v>
      </c>
      <c r="M29" t="s">
        <v>382</v>
      </c>
      <c r="N29" t="s">
        <v>283</v>
      </c>
      <c r="O29">
        <v>275</v>
      </c>
      <c r="P29">
        <v>102.25</v>
      </c>
      <c r="Q29">
        <v>2.5666669999999998</v>
      </c>
      <c r="R29">
        <v>2.4969999999999999E-2</v>
      </c>
      <c r="S29">
        <v>0</v>
      </c>
      <c r="T29">
        <v>3.2759999999999998</v>
      </c>
      <c r="U29">
        <v>10.324999999999999</v>
      </c>
      <c r="V29">
        <v>3.7330000000000001</v>
      </c>
      <c r="W29">
        <v>10.367000000000001</v>
      </c>
      <c r="X29">
        <v>962</v>
      </c>
      <c r="Y29">
        <v>99</v>
      </c>
      <c r="Z29">
        <v>1.833</v>
      </c>
      <c r="AA29">
        <v>2.4389999999999998E-2</v>
      </c>
      <c r="AB29">
        <v>3.8769999999999998</v>
      </c>
      <c r="AC29">
        <v>11.246</v>
      </c>
      <c r="AD29">
        <v>3.875</v>
      </c>
      <c r="AE29">
        <v>11.24</v>
      </c>
      <c r="AF29">
        <v>1061</v>
      </c>
      <c r="AG29">
        <v>3.95</v>
      </c>
      <c r="AH29">
        <v>4.3360000000000003</v>
      </c>
      <c r="AI29">
        <v>936</v>
      </c>
      <c r="AJ29">
        <v>1022</v>
      </c>
      <c r="AK29">
        <v>949</v>
      </c>
      <c r="AL29">
        <v>1049</v>
      </c>
      <c r="AQ29" s="82">
        <f t="shared" si="2"/>
        <v>0</v>
      </c>
      <c r="AR29" s="82">
        <f t="shared" si="4"/>
        <v>0</v>
      </c>
      <c r="AS29" s="82">
        <f t="shared" si="4"/>
        <v>0</v>
      </c>
      <c r="AT29" s="82">
        <f t="shared" si="4"/>
        <v>0</v>
      </c>
      <c r="AU29" s="82">
        <f t="shared" si="4"/>
        <v>0</v>
      </c>
      <c r="AV29" s="82">
        <f t="shared" si="4"/>
        <v>0</v>
      </c>
      <c r="AW29" s="82">
        <f t="shared" si="4"/>
        <v>0</v>
      </c>
      <c r="AX29" s="82">
        <f t="shared" si="4"/>
        <v>0</v>
      </c>
      <c r="AY29" s="82">
        <f t="shared" si="4"/>
        <v>0</v>
      </c>
      <c r="AZ29" s="82">
        <f t="shared" si="4"/>
        <v>2.4969999999999999E-2</v>
      </c>
      <c r="BA29" s="82">
        <f t="shared" si="4"/>
        <v>0</v>
      </c>
    </row>
    <row r="30" spans="1:53" x14ac:dyDescent="0.25">
      <c r="A30" t="s">
        <v>5475</v>
      </c>
      <c r="B30" t="s">
        <v>5476</v>
      </c>
      <c r="C30" t="s">
        <v>5477</v>
      </c>
      <c r="D30" t="s">
        <v>5478</v>
      </c>
      <c r="E30">
        <v>8.25</v>
      </c>
      <c r="F30" s="143">
        <v>44105</v>
      </c>
      <c r="G30" t="s">
        <v>280</v>
      </c>
      <c r="H30" t="s">
        <v>270</v>
      </c>
      <c r="I30" t="s">
        <v>259</v>
      </c>
      <c r="J30" t="s">
        <v>271</v>
      </c>
      <c r="K30" t="s">
        <v>272</v>
      </c>
      <c r="L30" t="s">
        <v>291</v>
      </c>
      <c r="M30" t="s">
        <v>1350</v>
      </c>
      <c r="N30" t="s">
        <v>304</v>
      </c>
      <c r="O30">
        <v>550</v>
      </c>
      <c r="P30">
        <v>105.25</v>
      </c>
      <c r="Q30">
        <v>1.7416670000000001</v>
      </c>
      <c r="R30">
        <v>5.0979999999999998E-2</v>
      </c>
      <c r="S30">
        <v>0</v>
      </c>
      <c r="T30">
        <v>4.5</v>
      </c>
      <c r="U30">
        <v>7.1210000000000004</v>
      </c>
      <c r="V30">
        <v>5.42</v>
      </c>
      <c r="W30">
        <v>7.2080000000000002</v>
      </c>
      <c r="X30">
        <v>596</v>
      </c>
      <c r="Y30">
        <v>104.5</v>
      </c>
      <c r="Z30">
        <v>1.1919999999999999</v>
      </c>
      <c r="AA30">
        <v>5.1130000000000002E-2</v>
      </c>
      <c r="AB30">
        <v>4.5549999999999997</v>
      </c>
      <c r="AC30">
        <v>7.2869999999999999</v>
      </c>
      <c r="AD30">
        <v>5.492</v>
      </c>
      <c r="AE30">
        <v>7.3540000000000001</v>
      </c>
      <c r="AF30">
        <v>627</v>
      </c>
      <c r="AG30">
        <v>1.23</v>
      </c>
      <c r="AH30">
        <v>1.9219999999999999</v>
      </c>
      <c r="AI30">
        <v>578</v>
      </c>
      <c r="AJ30">
        <v>607</v>
      </c>
      <c r="AK30">
        <v>585</v>
      </c>
      <c r="AL30">
        <v>615</v>
      </c>
      <c r="AQ30" s="82">
        <f t="shared" si="2"/>
        <v>0</v>
      </c>
      <c r="AR30" s="82">
        <f t="shared" si="4"/>
        <v>0</v>
      </c>
      <c r="AS30" s="82">
        <f t="shared" si="4"/>
        <v>0</v>
      </c>
      <c r="AT30" s="82">
        <f t="shared" si="4"/>
        <v>0</v>
      </c>
      <c r="AU30" s="82">
        <f t="shared" si="4"/>
        <v>0</v>
      </c>
      <c r="AV30" s="82">
        <f t="shared" si="4"/>
        <v>0</v>
      </c>
      <c r="AW30" s="82">
        <f t="shared" si="4"/>
        <v>5.0979999999999998E-2</v>
      </c>
      <c r="AX30" s="82">
        <f t="shared" si="4"/>
        <v>0</v>
      </c>
      <c r="AY30" s="82">
        <f t="shared" si="4"/>
        <v>0</v>
      </c>
      <c r="AZ30" s="82">
        <f t="shared" si="4"/>
        <v>0</v>
      </c>
      <c r="BA30" s="82">
        <f t="shared" si="4"/>
        <v>0</v>
      </c>
    </row>
    <row r="31" spans="1:53" x14ac:dyDescent="0.25">
      <c r="A31" t="s">
        <v>354</v>
      </c>
      <c r="B31" t="s">
        <v>355</v>
      </c>
      <c r="C31" t="s">
        <v>356</v>
      </c>
      <c r="D31" t="s">
        <v>357</v>
      </c>
      <c r="E31">
        <v>7.95</v>
      </c>
      <c r="F31" s="143">
        <v>48366</v>
      </c>
      <c r="G31" t="s">
        <v>282</v>
      </c>
      <c r="H31" t="s">
        <v>270</v>
      </c>
      <c r="I31" t="s">
        <v>259</v>
      </c>
      <c r="J31" t="s">
        <v>271</v>
      </c>
      <c r="K31" t="s">
        <v>358</v>
      </c>
      <c r="L31" t="s">
        <v>358</v>
      </c>
      <c r="M31" t="s">
        <v>359</v>
      </c>
      <c r="N31" t="s">
        <v>304</v>
      </c>
      <c r="O31">
        <v>275</v>
      </c>
      <c r="P31">
        <v>69.375</v>
      </c>
      <c r="Q31">
        <v>0.53</v>
      </c>
      <c r="R31">
        <v>1.6650000000000002E-2</v>
      </c>
      <c r="S31">
        <v>0</v>
      </c>
      <c r="T31">
        <v>7.9290000000000003</v>
      </c>
      <c r="U31">
        <v>12.066000000000001</v>
      </c>
      <c r="V31">
        <v>7.9450000000000003</v>
      </c>
      <c r="W31">
        <v>12.066000000000001</v>
      </c>
      <c r="X31">
        <v>998</v>
      </c>
      <c r="Y31">
        <v>95.5</v>
      </c>
      <c r="Z31">
        <v>0</v>
      </c>
      <c r="AA31">
        <v>2.3099999999999999E-2</v>
      </c>
      <c r="AB31">
        <v>9.6039999999999992</v>
      </c>
      <c r="AC31">
        <v>8.4239999999999995</v>
      </c>
      <c r="AD31">
        <v>9.7319999999999993</v>
      </c>
      <c r="AE31">
        <v>8.4239999999999995</v>
      </c>
      <c r="AF31">
        <v>634</v>
      </c>
      <c r="AG31">
        <v>-26.800999999999998</v>
      </c>
      <c r="AH31">
        <v>-25.536999999999999</v>
      </c>
      <c r="AI31">
        <v>721</v>
      </c>
      <c r="AJ31">
        <v>577</v>
      </c>
      <c r="AK31">
        <v>1000</v>
      </c>
      <c r="AL31">
        <v>640</v>
      </c>
      <c r="AQ31" s="82">
        <f t="shared" si="2"/>
        <v>0</v>
      </c>
      <c r="AR31" s="82">
        <f t="shared" si="4"/>
        <v>0</v>
      </c>
      <c r="AS31" s="82">
        <f t="shared" si="4"/>
        <v>0</v>
      </c>
      <c r="AT31" s="82">
        <f t="shared" si="4"/>
        <v>0</v>
      </c>
      <c r="AU31" s="82">
        <f t="shared" si="4"/>
        <v>0</v>
      </c>
      <c r="AV31" s="82">
        <f t="shared" si="4"/>
        <v>0</v>
      </c>
      <c r="AW31" s="82">
        <f t="shared" si="4"/>
        <v>0</v>
      </c>
      <c r="AX31" s="82">
        <f t="shared" si="4"/>
        <v>0</v>
      </c>
      <c r="AY31" s="82">
        <f t="shared" si="4"/>
        <v>0</v>
      </c>
      <c r="AZ31" s="82">
        <f t="shared" si="4"/>
        <v>0</v>
      </c>
      <c r="BA31" s="82">
        <f t="shared" si="4"/>
        <v>1.6650000000000002E-2</v>
      </c>
    </row>
    <row r="32" spans="1:53" x14ac:dyDescent="0.25">
      <c r="A32" t="s">
        <v>372</v>
      </c>
      <c r="B32" t="s">
        <v>373</v>
      </c>
      <c r="C32" t="s">
        <v>356</v>
      </c>
      <c r="D32" t="s">
        <v>357</v>
      </c>
      <c r="E32">
        <v>7</v>
      </c>
      <c r="F32" s="143">
        <v>43205</v>
      </c>
      <c r="G32" t="s">
        <v>282</v>
      </c>
      <c r="H32" t="s">
        <v>270</v>
      </c>
      <c r="I32" t="s">
        <v>259</v>
      </c>
      <c r="J32" t="s">
        <v>271</v>
      </c>
      <c r="K32" t="s">
        <v>358</v>
      </c>
      <c r="L32" t="s">
        <v>358</v>
      </c>
      <c r="M32" t="s">
        <v>359</v>
      </c>
      <c r="N32" t="s">
        <v>304</v>
      </c>
      <c r="O32">
        <v>300</v>
      </c>
      <c r="P32">
        <v>71</v>
      </c>
      <c r="Q32">
        <v>1.361111</v>
      </c>
      <c r="R32">
        <v>1.881E-2</v>
      </c>
      <c r="S32">
        <v>0</v>
      </c>
      <c r="T32">
        <v>3.9670000000000001</v>
      </c>
      <c r="U32">
        <v>15.137</v>
      </c>
      <c r="V32">
        <v>3.99</v>
      </c>
      <c r="W32">
        <v>15.137</v>
      </c>
      <c r="X32">
        <v>1436</v>
      </c>
      <c r="Y32">
        <v>97.25</v>
      </c>
      <c r="Z32">
        <v>0.89400000000000002</v>
      </c>
      <c r="AA32">
        <v>2.5899999999999999E-2</v>
      </c>
      <c r="AB32">
        <v>4.3499999999999996</v>
      </c>
      <c r="AC32">
        <v>7.6310000000000002</v>
      </c>
      <c r="AD32">
        <v>4.3719999999999999</v>
      </c>
      <c r="AE32">
        <v>7.6310000000000002</v>
      </c>
      <c r="AF32">
        <v>697</v>
      </c>
      <c r="AG32">
        <v>-26.271000000000001</v>
      </c>
      <c r="AH32">
        <v>-25.809000000000001</v>
      </c>
      <c r="AI32">
        <v>1145</v>
      </c>
      <c r="AJ32">
        <v>661</v>
      </c>
      <c r="AK32">
        <v>1425</v>
      </c>
      <c r="AL32">
        <v>686</v>
      </c>
      <c r="AQ32" s="82">
        <f t="shared" si="2"/>
        <v>0</v>
      </c>
      <c r="AR32" s="82">
        <f t="shared" si="4"/>
        <v>0</v>
      </c>
      <c r="AS32" s="82">
        <f t="shared" si="4"/>
        <v>0</v>
      </c>
      <c r="AT32" s="82">
        <f t="shared" si="4"/>
        <v>0</v>
      </c>
      <c r="AU32" s="82">
        <f t="shared" si="4"/>
        <v>0</v>
      </c>
      <c r="AV32" s="82">
        <f t="shared" si="4"/>
        <v>0</v>
      </c>
      <c r="AW32" s="82">
        <f t="shared" si="4"/>
        <v>0</v>
      </c>
      <c r="AX32" s="82">
        <f t="shared" si="4"/>
        <v>0</v>
      </c>
      <c r="AY32" s="82">
        <f t="shared" si="4"/>
        <v>0</v>
      </c>
      <c r="AZ32" s="82">
        <f t="shared" si="4"/>
        <v>0</v>
      </c>
      <c r="BA32" s="82">
        <f t="shared" si="4"/>
        <v>1.881E-2</v>
      </c>
    </row>
    <row r="33" spans="1:53" x14ac:dyDescent="0.25">
      <c r="A33" t="s">
        <v>376</v>
      </c>
      <c r="B33" t="s">
        <v>377</v>
      </c>
      <c r="C33" t="s">
        <v>356</v>
      </c>
      <c r="D33" t="s">
        <v>357</v>
      </c>
      <c r="E33">
        <v>6.3</v>
      </c>
      <c r="F33" s="143">
        <v>43922</v>
      </c>
      <c r="G33" t="s">
        <v>282</v>
      </c>
      <c r="H33" t="s">
        <v>270</v>
      </c>
      <c r="I33" t="s">
        <v>259</v>
      </c>
      <c r="J33" t="s">
        <v>271</v>
      </c>
      <c r="K33" t="s">
        <v>358</v>
      </c>
      <c r="L33" t="s">
        <v>358</v>
      </c>
      <c r="M33" t="s">
        <v>359</v>
      </c>
      <c r="N33" t="s">
        <v>304</v>
      </c>
      <c r="O33">
        <v>250</v>
      </c>
      <c r="P33">
        <v>72</v>
      </c>
      <c r="Q33">
        <v>1.47</v>
      </c>
      <c r="R33">
        <v>1.5910000000000001E-2</v>
      </c>
      <c r="S33">
        <v>0</v>
      </c>
      <c r="T33">
        <v>5.2270000000000003</v>
      </c>
      <c r="U33">
        <v>12.218</v>
      </c>
      <c r="V33">
        <v>5.2910000000000004</v>
      </c>
      <c r="W33">
        <v>12.218</v>
      </c>
      <c r="X33">
        <v>1106</v>
      </c>
      <c r="Y33">
        <v>91.5</v>
      </c>
      <c r="Z33">
        <v>1.05</v>
      </c>
      <c r="AA33">
        <v>2.035E-2</v>
      </c>
      <c r="AB33">
        <v>5.6260000000000003</v>
      </c>
      <c r="AC33">
        <v>7.8440000000000003</v>
      </c>
      <c r="AD33">
        <v>5.69</v>
      </c>
      <c r="AE33">
        <v>7.8440000000000003</v>
      </c>
      <c r="AF33">
        <v>682</v>
      </c>
      <c r="AG33">
        <v>-20.616</v>
      </c>
      <c r="AH33">
        <v>-19.888999999999999</v>
      </c>
      <c r="AI33">
        <v>879</v>
      </c>
      <c r="AJ33">
        <v>619</v>
      </c>
      <c r="AK33">
        <v>1095</v>
      </c>
      <c r="AL33">
        <v>671</v>
      </c>
      <c r="AQ33" s="82">
        <f t="shared" si="2"/>
        <v>0</v>
      </c>
      <c r="AR33" s="82">
        <f t="shared" si="4"/>
        <v>0</v>
      </c>
      <c r="AS33" s="82">
        <f t="shared" si="4"/>
        <v>0</v>
      </c>
      <c r="AT33" s="82">
        <f t="shared" si="4"/>
        <v>0</v>
      </c>
      <c r="AU33" s="82">
        <f t="shared" si="4"/>
        <v>0</v>
      </c>
      <c r="AV33" s="82">
        <f t="shared" si="4"/>
        <v>0</v>
      </c>
      <c r="AW33" s="82">
        <f t="shared" si="4"/>
        <v>0</v>
      </c>
      <c r="AX33" s="82">
        <f t="shared" si="4"/>
        <v>0</v>
      </c>
      <c r="AY33" s="82">
        <f t="shared" si="4"/>
        <v>0</v>
      </c>
      <c r="AZ33" s="82">
        <f t="shared" si="4"/>
        <v>0</v>
      </c>
      <c r="BA33" s="82">
        <f t="shared" si="4"/>
        <v>1.5910000000000001E-2</v>
      </c>
    </row>
    <row r="34" spans="1:53" x14ac:dyDescent="0.25">
      <c r="A34" t="s">
        <v>383</v>
      </c>
      <c r="B34" t="s">
        <v>384</v>
      </c>
      <c r="C34" t="s">
        <v>385</v>
      </c>
      <c r="D34" t="s">
        <v>386</v>
      </c>
      <c r="E34">
        <v>8.25</v>
      </c>
      <c r="F34" s="143">
        <v>43570</v>
      </c>
      <c r="G34" t="s">
        <v>42</v>
      </c>
      <c r="H34" t="s">
        <v>270</v>
      </c>
      <c r="I34" t="s">
        <v>259</v>
      </c>
      <c r="J34" t="s">
        <v>271</v>
      </c>
      <c r="K34" t="s">
        <v>272</v>
      </c>
      <c r="L34" t="s">
        <v>381</v>
      </c>
      <c r="M34" t="s">
        <v>387</v>
      </c>
      <c r="N34" t="s">
        <v>304</v>
      </c>
      <c r="O34">
        <v>200</v>
      </c>
      <c r="P34">
        <v>107.5</v>
      </c>
      <c r="Q34">
        <v>1.6041669999999999</v>
      </c>
      <c r="R34">
        <v>1.891E-2</v>
      </c>
      <c r="S34">
        <v>0</v>
      </c>
      <c r="T34">
        <v>3.5710000000000002</v>
      </c>
      <c r="U34">
        <v>6.2329999999999997</v>
      </c>
      <c r="V34">
        <v>3.8159999999999998</v>
      </c>
      <c r="W34">
        <v>6.3979999999999997</v>
      </c>
      <c r="X34">
        <v>542</v>
      </c>
      <c r="Y34">
        <v>106.5</v>
      </c>
      <c r="Z34">
        <v>1.054</v>
      </c>
      <c r="AA34">
        <v>1.8919999999999999E-2</v>
      </c>
      <c r="AB34">
        <v>3.6269999999999998</v>
      </c>
      <c r="AC34">
        <v>6.5140000000000002</v>
      </c>
      <c r="AD34">
        <v>4.3280000000000003</v>
      </c>
      <c r="AE34">
        <v>6.681</v>
      </c>
      <c r="AF34">
        <v>585</v>
      </c>
      <c r="AG34">
        <v>1.4410000000000001</v>
      </c>
      <c r="AH34">
        <v>1.8859999999999999</v>
      </c>
      <c r="AI34">
        <v>519</v>
      </c>
      <c r="AJ34">
        <v>570</v>
      </c>
      <c r="AK34">
        <v>527</v>
      </c>
      <c r="AL34">
        <v>571</v>
      </c>
      <c r="AQ34" s="82">
        <f t="shared" si="2"/>
        <v>0</v>
      </c>
      <c r="AR34" s="82">
        <f t="shared" si="4"/>
        <v>0</v>
      </c>
      <c r="AS34" s="82">
        <f t="shared" si="4"/>
        <v>0</v>
      </c>
      <c r="AT34" s="82">
        <f t="shared" si="4"/>
        <v>0</v>
      </c>
      <c r="AU34" s="82">
        <f t="shared" si="4"/>
        <v>0</v>
      </c>
      <c r="AV34" s="82">
        <f t="shared" si="4"/>
        <v>1.891E-2</v>
      </c>
      <c r="AW34" s="82">
        <f t="shared" si="4"/>
        <v>0</v>
      </c>
      <c r="AX34" s="82">
        <f t="shared" si="4"/>
        <v>0</v>
      </c>
      <c r="AY34" s="82">
        <f t="shared" si="4"/>
        <v>0</v>
      </c>
      <c r="AZ34" s="82">
        <f t="shared" si="4"/>
        <v>0</v>
      </c>
      <c r="BA34" s="82">
        <f t="shared" si="4"/>
        <v>0</v>
      </c>
    </row>
    <row r="35" spans="1:53" x14ac:dyDescent="0.25">
      <c r="A35" t="s">
        <v>5479</v>
      </c>
      <c r="B35" t="s">
        <v>5480</v>
      </c>
      <c r="C35" t="s">
        <v>5481</v>
      </c>
      <c r="D35" t="s">
        <v>5482</v>
      </c>
      <c r="E35">
        <v>6.375</v>
      </c>
      <c r="F35" s="143">
        <v>42885</v>
      </c>
      <c r="G35" t="s">
        <v>371</v>
      </c>
      <c r="H35" t="s">
        <v>270</v>
      </c>
      <c r="I35" t="s">
        <v>259</v>
      </c>
      <c r="J35" t="s">
        <v>271</v>
      </c>
      <c r="K35" t="s">
        <v>284</v>
      </c>
      <c r="L35" t="s">
        <v>285</v>
      </c>
      <c r="M35" t="s">
        <v>309</v>
      </c>
      <c r="N35" t="s">
        <v>304</v>
      </c>
      <c r="O35">
        <v>299.8</v>
      </c>
      <c r="P35">
        <v>104.625</v>
      </c>
      <c r="Q35">
        <v>0.44270799999999999</v>
      </c>
      <c r="R35">
        <v>2.7289999999999998E-2</v>
      </c>
      <c r="S35">
        <v>0</v>
      </c>
      <c r="T35">
        <v>3.827</v>
      </c>
      <c r="U35">
        <v>5.1920000000000002</v>
      </c>
      <c r="V35">
        <v>3.8410000000000002</v>
      </c>
      <c r="W35">
        <v>5.1920000000000002</v>
      </c>
      <c r="X35">
        <v>457</v>
      </c>
      <c r="Y35">
        <v>104.5</v>
      </c>
      <c r="Z35">
        <v>1.7999999999999999E-2</v>
      </c>
      <c r="AA35">
        <v>2.7560000000000001E-2</v>
      </c>
      <c r="AB35">
        <v>3.891</v>
      </c>
      <c r="AC35">
        <v>5.2389999999999999</v>
      </c>
      <c r="AD35">
        <v>3.9009999999999998</v>
      </c>
      <c r="AE35">
        <v>5.2389999999999999</v>
      </c>
      <c r="AF35">
        <v>472</v>
      </c>
      <c r="AG35">
        <v>0.52600000000000002</v>
      </c>
      <c r="AH35">
        <v>0.873</v>
      </c>
      <c r="AI35">
        <v>449</v>
      </c>
      <c r="AJ35">
        <v>464</v>
      </c>
      <c r="AK35">
        <v>446</v>
      </c>
      <c r="AL35">
        <v>461</v>
      </c>
      <c r="AQ35" s="82">
        <f t="shared" si="2"/>
        <v>0</v>
      </c>
      <c r="AR35" s="82">
        <f t="shared" si="4"/>
        <v>0</v>
      </c>
      <c r="AS35" s="82">
        <f t="shared" si="4"/>
        <v>0</v>
      </c>
      <c r="AT35" s="82">
        <f t="shared" si="4"/>
        <v>0</v>
      </c>
      <c r="AU35" s="82">
        <f t="shared" si="4"/>
        <v>2.7289999999999998E-2</v>
      </c>
      <c r="AV35" s="82">
        <f t="shared" si="4"/>
        <v>0</v>
      </c>
      <c r="AW35" s="82">
        <f t="shared" si="4"/>
        <v>0</v>
      </c>
      <c r="AX35" s="82">
        <f t="shared" si="4"/>
        <v>0</v>
      </c>
      <c r="AY35" s="82">
        <f t="shared" si="4"/>
        <v>0</v>
      </c>
      <c r="AZ35" s="82">
        <f t="shared" si="4"/>
        <v>0</v>
      </c>
      <c r="BA35" s="82">
        <f t="shared" si="4"/>
        <v>0</v>
      </c>
    </row>
    <row r="36" spans="1:53" x14ac:dyDescent="0.25">
      <c r="A36" t="s">
        <v>360</v>
      </c>
      <c r="B36" t="s">
        <v>361</v>
      </c>
      <c r="C36" t="s">
        <v>362</v>
      </c>
      <c r="D36" t="s">
        <v>363</v>
      </c>
      <c r="E36">
        <v>7.75</v>
      </c>
      <c r="F36" s="143">
        <v>41699</v>
      </c>
      <c r="G36" t="s">
        <v>282</v>
      </c>
      <c r="H36" t="s">
        <v>270</v>
      </c>
      <c r="I36" t="s">
        <v>259</v>
      </c>
      <c r="J36" t="s">
        <v>271</v>
      </c>
      <c r="K36" t="s">
        <v>358</v>
      </c>
      <c r="L36" t="s">
        <v>358</v>
      </c>
      <c r="M36" t="s">
        <v>359</v>
      </c>
      <c r="N36" t="s">
        <v>304</v>
      </c>
      <c r="O36">
        <v>500</v>
      </c>
      <c r="P36">
        <v>106.5</v>
      </c>
      <c r="Q36">
        <v>2.454167</v>
      </c>
      <c r="R36">
        <v>4.7199999999999999E-2</v>
      </c>
      <c r="S36">
        <v>0</v>
      </c>
      <c r="T36">
        <v>1.1180000000000001</v>
      </c>
      <c r="U36">
        <v>2.153</v>
      </c>
      <c r="V36">
        <v>1.115</v>
      </c>
      <c r="W36">
        <v>2.153</v>
      </c>
      <c r="X36">
        <v>194</v>
      </c>
      <c r="Y36">
        <v>106.875</v>
      </c>
      <c r="Z36">
        <v>1.9379999999999999</v>
      </c>
      <c r="AA36">
        <v>4.7849999999999997E-2</v>
      </c>
      <c r="AB36">
        <v>1.1839999999999999</v>
      </c>
      <c r="AC36">
        <v>2.1419999999999999</v>
      </c>
      <c r="AD36">
        <v>1.18</v>
      </c>
      <c r="AE36">
        <v>2.1419999999999999</v>
      </c>
      <c r="AF36">
        <v>193</v>
      </c>
      <c r="AG36">
        <v>0.13</v>
      </c>
      <c r="AH36">
        <v>0.11899999999999999</v>
      </c>
      <c r="AI36">
        <v>186</v>
      </c>
      <c r="AJ36">
        <v>187</v>
      </c>
      <c r="AK36">
        <v>180</v>
      </c>
      <c r="AL36">
        <v>181</v>
      </c>
      <c r="AQ36" s="82">
        <f t="shared" si="2"/>
        <v>0</v>
      </c>
      <c r="AR36" s="82">
        <f t="shared" si="4"/>
        <v>4.7199999999999999E-2</v>
      </c>
      <c r="AS36" s="82">
        <f t="shared" si="4"/>
        <v>0</v>
      </c>
      <c r="AT36" s="82">
        <f t="shared" si="4"/>
        <v>0</v>
      </c>
      <c r="AU36" s="82">
        <f t="shared" si="4"/>
        <v>0</v>
      </c>
      <c r="AV36" s="82">
        <f t="shared" si="4"/>
        <v>0</v>
      </c>
      <c r="AW36" s="82">
        <f t="shared" si="4"/>
        <v>0</v>
      </c>
      <c r="AX36" s="82">
        <f t="shared" si="4"/>
        <v>0</v>
      </c>
      <c r="AY36" s="82">
        <f t="shared" si="4"/>
        <v>0</v>
      </c>
      <c r="AZ36" s="82">
        <f t="shared" si="4"/>
        <v>0</v>
      </c>
      <c r="BA36" s="82">
        <f t="shared" si="4"/>
        <v>0</v>
      </c>
    </row>
    <row r="37" spans="1:53" x14ac:dyDescent="0.25">
      <c r="A37" t="s">
        <v>364</v>
      </c>
      <c r="B37" t="s">
        <v>365</v>
      </c>
      <c r="C37" t="s">
        <v>362</v>
      </c>
      <c r="D37" t="s">
        <v>363</v>
      </c>
      <c r="E37">
        <v>7.75</v>
      </c>
      <c r="F37" s="143">
        <v>42292</v>
      </c>
      <c r="G37" t="s">
        <v>282</v>
      </c>
      <c r="H37" t="s">
        <v>270</v>
      </c>
      <c r="I37" t="s">
        <v>259</v>
      </c>
      <c r="J37" t="s">
        <v>271</v>
      </c>
      <c r="K37" t="s">
        <v>358</v>
      </c>
      <c r="L37" t="s">
        <v>358</v>
      </c>
      <c r="M37" t="s">
        <v>359</v>
      </c>
      <c r="N37" t="s">
        <v>304</v>
      </c>
      <c r="O37">
        <v>500</v>
      </c>
      <c r="P37">
        <v>112.25</v>
      </c>
      <c r="Q37">
        <v>1.5069440000000001</v>
      </c>
      <c r="R37">
        <v>4.9279999999999997E-2</v>
      </c>
      <c r="S37">
        <v>0</v>
      </c>
      <c r="T37">
        <v>2.5179999999999998</v>
      </c>
      <c r="U37">
        <v>3.1509999999999998</v>
      </c>
      <c r="V37">
        <v>2.5190000000000001</v>
      </c>
      <c r="W37">
        <v>3.1509999999999998</v>
      </c>
      <c r="X37">
        <v>279</v>
      </c>
      <c r="Y37">
        <v>112.25</v>
      </c>
      <c r="Z37">
        <v>0.99</v>
      </c>
      <c r="AA37">
        <v>4.9799999999999997E-2</v>
      </c>
      <c r="AB37">
        <v>2.5819999999999999</v>
      </c>
      <c r="AC37">
        <v>3.246</v>
      </c>
      <c r="AD37">
        <v>2.581</v>
      </c>
      <c r="AE37">
        <v>3.246</v>
      </c>
      <c r="AF37">
        <v>294</v>
      </c>
      <c r="AG37">
        <v>0.45600000000000002</v>
      </c>
      <c r="AH37">
        <v>0.57199999999999995</v>
      </c>
      <c r="AI37">
        <v>282</v>
      </c>
      <c r="AJ37">
        <v>298</v>
      </c>
      <c r="AK37">
        <v>266</v>
      </c>
      <c r="AL37">
        <v>282</v>
      </c>
      <c r="AQ37" s="82">
        <f t="shared" si="2"/>
        <v>0</v>
      </c>
      <c r="AR37" s="82">
        <f t="shared" si="4"/>
        <v>0</v>
      </c>
      <c r="AS37" s="82">
        <f t="shared" si="4"/>
        <v>4.9279999999999997E-2</v>
      </c>
      <c r="AT37" s="82">
        <f t="shared" si="4"/>
        <v>0</v>
      </c>
      <c r="AU37" s="82">
        <f t="shared" si="4"/>
        <v>0</v>
      </c>
      <c r="AV37" s="82">
        <f t="shared" si="4"/>
        <v>0</v>
      </c>
      <c r="AW37" s="82">
        <f t="shared" si="4"/>
        <v>0</v>
      </c>
      <c r="AX37" s="82">
        <f t="shared" si="4"/>
        <v>0</v>
      </c>
      <c r="AY37" s="82">
        <f t="shared" si="4"/>
        <v>0</v>
      </c>
      <c r="AZ37" s="82">
        <f t="shared" si="4"/>
        <v>0</v>
      </c>
      <c r="BA37" s="82">
        <f t="shared" si="4"/>
        <v>0</v>
      </c>
    </row>
    <row r="38" spans="1:53" x14ac:dyDescent="0.25">
      <c r="A38" t="s">
        <v>366</v>
      </c>
      <c r="B38" t="s">
        <v>367</v>
      </c>
      <c r="C38" t="s">
        <v>362</v>
      </c>
      <c r="D38" t="s">
        <v>363</v>
      </c>
      <c r="E38">
        <v>8</v>
      </c>
      <c r="F38" s="143">
        <v>43023</v>
      </c>
      <c r="G38" t="s">
        <v>282</v>
      </c>
      <c r="H38" t="s">
        <v>270</v>
      </c>
      <c r="I38" t="s">
        <v>259</v>
      </c>
      <c r="J38" t="s">
        <v>271</v>
      </c>
      <c r="K38" t="s">
        <v>358</v>
      </c>
      <c r="L38" t="s">
        <v>358</v>
      </c>
      <c r="M38" t="s">
        <v>359</v>
      </c>
      <c r="N38" t="s">
        <v>304</v>
      </c>
      <c r="O38">
        <v>1500</v>
      </c>
      <c r="P38">
        <v>116</v>
      </c>
      <c r="Q38">
        <v>1.5555559999999999</v>
      </c>
      <c r="R38">
        <v>0.15276999999999999</v>
      </c>
      <c r="S38">
        <v>0</v>
      </c>
      <c r="T38">
        <v>4.0049999999999999</v>
      </c>
      <c r="U38">
        <v>4.2789999999999999</v>
      </c>
      <c r="V38">
        <v>4.024</v>
      </c>
      <c r="W38">
        <v>4.2789999999999999</v>
      </c>
      <c r="X38">
        <v>359</v>
      </c>
      <c r="Y38">
        <v>114.75</v>
      </c>
      <c r="Z38">
        <v>1.022</v>
      </c>
      <c r="AA38">
        <v>0.15273999999999999</v>
      </c>
      <c r="AB38">
        <v>4.0590000000000002</v>
      </c>
      <c r="AC38">
        <v>4.585</v>
      </c>
      <c r="AD38">
        <v>4.0739999999999998</v>
      </c>
      <c r="AE38">
        <v>4.585</v>
      </c>
      <c r="AF38">
        <v>401</v>
      </c>
      <c r="AG38">
        <v>1.54</v>
      </c>
      <c r="AH38">
        <v>1.9390000000000001</v>
      </c>
      <c r="AI38">
        <v>372</v>
      </c>
      <c r="AJ38">
        <v>414</v>
      </c>
      <c r="AK38">
        <v>347</v>
      </c>
      <c r="AL38">
        <v>390</v>
      </c>
      <c r="AQ38" s="82">
        <f t="shared" si="2"/>
        <v>0</v>
      </c>
      <c r="AR38" s="82">
        <f t="shared" ref="AR38:BA53" si="5">IF(AND($U38&gt;AQ$4,$U38&lt;=AR$4),$R38,0)</f>
        <v>0</v>
      </c>
      <c r="AS38" s="82">
        <f t="shared" si="5"/>
        <v>0</v>
      </c>
      <c r="AT38" s="82">
        <f t="shared" si="5"/>
        <v>0.15276999999999999</v>
      </c>
      <c r="AU38" s="82">
        <f t="shared" si="5"/>
        <v>0</v>
      </c>
      <c r="AV38" s="82">
        <f t="shared" si="5"/>
        <v>0</v>
      </c>
      <c r="AW38" s="82">
        <f t="shared" si="5"/>
        <v>0</v>
      </c>
      <c r="AX38" s="82">
        <f t="shared" si="5"/>
        <v>0</v>
      </c>
      <c r="AY38" s="82">
        <f t="shared" si="5"/>
        <v>0</v>
      </c>
      <c r="AZ38" s="82">
        <f t="shared" si="5"/>
        <v>0</v>
      </c>
      <c r="BA38" s="82">
        <f t="shared" si="5"/>
        <v>0</v>
      </c>
    </row>
    <row r="39" spans="1:53" x14ac:dyDescent="0.25">
      <c r="A39" t="s">
        <v>368</v>
      </c>
      <c r="B39" t="s">
        <v>369</v>
      </c>
      <c r="C39" t="s">
        <v>370</v>
      </c>
      <c r="D39" t="s">
        <v>363</v>
      </c>
      <c r="E39">
        <v>7.25</v>
      </c>
      <c r="F39" s="143">
        <v>42461</v>
      </c>
      <c r="G39" t="s">
        <v>371</v>
      </c>
      <c r="H39" t="s">
        <v>270</v>
      </c>
      <c r="I39" t="s">
        <v>259</v>
      </c>
      <c r="J39" t="s">
        <v>271</v>
      </c>
      <c r="K39" t="s">
        <v>358</v>
      </c>
      <c r="L39" t="s">
        <v>358</v>
      </c>
      <c r="M39" t="s">
        <v>359</v>
      </c>
      <c r="N39" t="s">
        <v>283</v>
      </c>
      <c r="O39">
        <v>400</v>
      </c>
      <c r="P39">
        <v>111</v>
      </c>
      <c r="Q39">
        <v>1.691667</v>
      </c>
      <c r="R39">
        <v>3.9050000000000001E-2</v>
      </c>
      <c r="S39">
        <v>0</v>
      </c>
      <c r="T39">
        <v>2.8889999999999998</v>
      </c>
      <c r="U39">
        <v>3.645</v>
      </c>
      <c r="V39">
        <v>2.8940000000000001</v>
      </c>
      <c r="W39">
        <v>3.645</v>
      </c>
      <c r="X39">
        <v>322</v>
      </c>
      <c r="Y39">
        <v>110.75</v>
      </c>
      <c r="Z39">
        <v>1.208</v>
      </c>
      <c r="AA39">
        <v>3.9390000000000001E-2</v>
      </c>
      <c r="AB39">
        <v>2.952</v>
      </c>
      <c r="AC39">
        <v>3.7839999999999998</v>
      </c>
      <c r="AD39">
        <v>2.9540000000000002</v>
      </c>
      <c r="AE39">
        <v>3.7850000000000001</v>
      </c>
      <c r="AF39">
        <v>343</v>
      </c>
      <c r="AG39">
        <v>0.65500000000000003</v>
      </c>
      <c r="AH39">
        <v>0.82599999999999996</v>
      </c>
      <c r="AI39">
        <v>325</v>
      </c>
      <c r="AJ39">
        <v>347</v>
      </c>
      <c r="AK39">
        <v>310</v>
      </c>
      <c r="AL39">
        <v>331</v>
      </c>
      <c r="AQ39" s="82">
        <f t="shared" si="2"/>
        <v>0</v>
      </c>
      <c r="AR39" s="82">
        <f t="shared" si="5"/>
        <v>0</v>
      </c>
      <c r="AS39" s="82">
        <f t="shared" si="5"/>
        <v>3.9050000000000001E-2</v>
      </c>
      <c r="AT39" s="82">
        <f t="shared" si="5"/>
        <v>0</v>
      </c>
      <c r="AU39" s="82">
        <f t="shared" si="5"/>
        <v>0</v>
      </c>
      <c r="AV39" s="82">
        <f t="shared" si="5"/>
        <v>0</v>
      </c>
      <c r="AW39" s="82">
        <f t="shared" si="5"/>
        <v>0</v>
      </c>
      <c r="AX39" s="82">
        <f t="shared" si="5"/>
        <v>0</v>
      </c>
      <c r="AY39" s="82">
        <f t="shared" si="5"/>
        <v>0</v>
      </c>
      <c r="AZ39" s="82">
        <f t="shared" si="5"/>
        <v>0</v>
      </c>
      <c r="BA39" s="82">
        <f t="shared" si="5"/>
        <v>0</v>
      </c>
    </row>
    <row r="40" spans="1:53" x14ac:dyDescent="0.25">
      <c r="A40" t="s">
        <v>374</v>
      </c>
      <c r="B40" t="s">
        <v>375</v>
      </c>
      <c r="C40" t="s">
        <v>362</v>
      </c>
      <c r="D40" t="s">
        <v>363</v>
      </c>
      <c r="E40">
        <v>9.75</v>
      </c>
      <c r="F40" s="143">
        <v>42475</v>
      </c>
      <c r="G40" t="s">
        <v>282</v>
      </c>
      <c r="H40" t="s">
        <v>270</v>
      </c>
      <c r="I40" t="s">
        <v>259</v>
      </c>
      <c r="J40" t="s">
        <v>271</v>
      </c>
      <c r="K40" t="s">
        <v>358</v>
      </c>
      <c r="L40" t="s">
        <v>358</v>
      </c>
      <c r="M40" t="s">
        <v>359</v>
      </c>
      <c r="N40" t="s">
        <v>304</v>
      </c>
      <c r="O40">
        <v>535</v>
      </c>
      <c r="P40">
        <v>119.5</v>
      </c>
      <c r="Q40">
        <v>1.8958330000000001</v>
      </c>
      <c r="R40">
        <v>5.6270000000000001E-2</v>
      </c>
      <c r="S40">
        <v>0</v>
      </c>
      <c r="T40">
        <v>2.851</v>
      </c>
      <c r="U40">
        <v>3.4540000000000002</v>
      </c>
      <c r="V40">
        <v>2.855</v>
      </c>
      <c r="W40">
        <v>3.4540000000000002</v>
      </c>
      <c r="X40">
        <v>302</v>
      </c>
      <c r="Y40">
        <v>119</v>
      </c>
      <c r="Z40">
        <v>1.246</v>
      </c>
      <c r="AA40">
        <v>5.6579999999999998E-2</v>
      </c>
      <c r="AB40">
        <v>2.911</v>
      </c>
      <c r="AC40">
        <v>3.702</v>
      </c>
      <c r="AD40">
        <v>2.9129999999999998</v>
      </c>
      <c r="AE40">
        <v>3.702</v>
      </c>
      <c r="AF40">
        <v>335</v>
      </c>
      <c r="AG40">
        <v>0.95599999999999996</v>
      </c>
      <c r="AH40">
        <v>1.1240000000000001</v>
      </c>
      <c r="AI40">
        <v>319</v>
      </c>
      <c r="AJ40">
        <v>353</v>
      </c>
      <c r="AK40">
        <v>291</v>
      </c>
      <c r="AL40">
        <v>323</v>
      </c>
      <c r="AQ40" s="82">
        <f t="shared" si="2"/>
        <v>0</v>
      </c>
      <c r="AR40" s="82">
        <f t="shared" si="5"/>
        <v>0</v>
      </c>
      <c r="AS40" s="82">
        <f t="shared" si="5"/>
        <v>5.6270000000000001E-2</v>
      </c>
      <c r="AT40" s="82">
        <f t="shared" si="5"/>
        <v>0</v>
      </c>
      <c r="AU40" s="82">
        <f t="shared" si="5"/>
        <v>0</v>
      </c>
      <c r="AV40" s="82">
        <f t="shared" si="5"/>
        <v>0</v>
      </c>
      <c r="AW40" s="82">
        <f t="shared" si="5"/>
        <v>0</v>
      </c>
      <c r="AX40" s="82">
        <f t="shared" si="5"/>
        <v>0</v>
      </c>
      <c r="AY40" s="82">
        <f t="shared" si="5"/>
        <v>0</v>
      </c>
      <c r="AZ40" s="82">
        <f t="shared" si="5"/>
        <v>0</v>
      </c>
      <c r="BA40" s="82">
        <f t="shared" si="5"/>
        <v>0</v>
      </c>
    </row>
    <row r="41" spans="1:53" x14ac:dyDescent="0.25">
      <c r="A41" t="s">
        <v>409</v>
      </c>
      <c r="B41" t="s">
        <v>410</v>
      </c>
      <c r="C41" t="s">
        <v>362</v>
      </c>
      <c r="D41" t="s">
        <v>363</v>
      </c>
      <c r="E41">
        <v>8</v>
      </c>
      <c r="F41" s="143">
        <v>43983</v>
      </c>
      <c r="G41" t="s">
        <v>282</v>
      </c>
      <c r="H41" t="s">
        <v>270</v>
      </c>
      <c r="I41" t="s">
        <v>259</v>
      </c>
      <c r="J41" t="s">
        <v>271</v>
      </c>
      <c r="K41" t="s">
        <v>358</v>
      </c>
      <c r="L41" t="s">
        <v>358</v>
      </c>
      <c r="M41" t="s">
        <v>359</v>
      </c>
      <c r="N41" t="s">
        <v>304</v>
      </c>
      <c r="O41">
        <v>625</v>
      </c>
      <c r="P41">
        <v>115.5</v>
      </c>
      <c r="Q41">
        <v>0.53333299999999995</v>
      </c>
      <c r="R41">
        <v>6.2829999999999997E-2</v>
      </c>
      <c r="S41">
        <v>0</v>
      </c>
      <c r="T41">
        <v>5.6980000000000004</v>
      </c>
      <c r="U41">
        <v>5.4359999999999999</v>
      </c>
      <c r="V41">
        <v>5.7709999999999999</v>
      </c>
      <c r="W41">
        <v>5.4359999999999999</v>
      </c>
      <c r="X41">
        <v>424</v>
      </c>
      <c r="Y41">
        <v>115.5</v>
      </c>
      <c r="Z41">
        <v>0</v>
      </c>
      <c r="AA41">
        <v>6.3490000000000005E-2</v>
      </c>
      <c r="AB41">
        <v>5.7610000000000001</v>
      </c>
      <c r="AC41">
        <v>5.4539999999999997</v>
      </c>
      <c r="AD41">
        <v>5.827</v>
      </c>
      <c r="AE41">
        <v>5.4539999999999997</v>
      </c>
      <c r="AF41">
        <v>442</v>
      </c>
      <c r="AG41">
        <v>0.46200000000000002</v>
      </c>
      <c r="AH41">
        <v>1.21</v>
      </c>
      <c r="AI41">
        <v>436</v>
      </c>
      <c r="AJ41">
        <v>455</v>
      </c>
      <c r="AK41">
        <v>414</v>
      </c>
      <c r="AL41">
        <v>431</v>
      </c>
      <c r="AQ41" s="82">
        <f t="shared" si="2"/>
        <v>0</v>
      </c>
      <c r="AR41" s="82">
        <f t="shared" si="5"/>
        <v>0</v>
      </c>
      <c r="AS41" s="82">
        <f t="shared" si="5"/>
        <v>0</v>
      </c>
      <c r="AT41" s="82">
        <f t="shared" si="5"/>
        <v>0</v>
      </c>
      <c r="AU41" s="82">
        <f t="shared" si="5"/>
        <v>6.2829999999999997E-2</v>
      </c>
      <c r="AV41" s="82">
        <f t="shared" si="5"/>
        <v>0</v>
      </c>
      <c r="AW41" s="82">
        <f t="shared" si="5"/>
        <v>0</v>
      </c>
      <c r="AX41" s="82">
        <f t="shared" si="5"/>
        <v>0</v>
      </c>
      <c r="AY41" s="82">
        <f t="shared" si="5"/>
        <v>0</v>
      </c>
      <c r="AZ41" s="82">
        <f t="shared" si="5"/>
        <v>0</v>
      </c>
      <c r="BA41" s="82">
        <f t="shared" si="5"/>
        <v>0</v>
      </c>
    </row>
    <row r="42" spans="1:53" x14ac:dyDescent="0.25">
      <c r="A42" t="s">
        <v>390</v>
      </c>
      <c r="B42" t="s">
        <v>391</v>
      </c>
      <c r="C42" t="s">
        <v>370</v>
      </c>
      <c r="D42" t="s">
        <v>363</v>
      </c>
      <c r="E42">
        <v>5</v>
      </c>
      <c r="F42" s="143">
        <v>43221</v>
      </c>
      <c r="G42" t="s">
        <v>371</v>
      </c>
      <c r="H42" t="s">
        <v>270</v>
      </c>
      <c r="I42" t="s">
        <v>259</v>
      </c>
      <c r="J42" t="s">
        <v>271</v>
      </c>
      <c r="K42" t="s">
        <v>358</v>
      </c>
      <c r="L42" t="s">
        <v>358</v>
      </c>
      <c r="M42" t="s">
        <v>359</v>
      </c>
      <c r="N42" t="s">
        <v>283</v>
      </c>
      <c r="O42">
        <v>400</v>
      </c>
      <c r="P42">
        <v>104.75</v>
      </c>
      <c r="Q42">
        <v>0.75</v>
      </c>
      <c r="R42">
        <v>3.6560000000000002E-2</v>
      </c>
      <c r="S42">
        <v>0</v>
      </c>
      <c r="T42">
        <v>4.5869999999999997</v>
      </c>
      <c r="U42">
        <v>3.9910000000000001</v>
      </c>
      <c r="V42">
        <v>4.6820000000000004</v>
      </c>
      <c r="W42">
        <v>4.0039999999999996</v>
      </c>
      <c r="X42">
        <v>319</v>
      </c>
      <c r="Y42">
        <v>103</v>
      </c>
      <c r="Z42">
        <v>0.41699999999999998</v>
      </c>
      <c r="AA42">
        <v>3.6380000000000003E-2</v>
      </c>
      <c r="AB42">
        <v>4.6369999999999996</v>
      </c>
      <c r="AC42">
        <v>4.3630000000000004</v>
      </c>
      <c r="AD42">
        <v>4.7270000000000003</v>
      </c>
      <c r="AE42">
        <v>4.3710000000000004</v>
      </c>
      <c r="AF42">
        <v>368</v>
      </c>
      <c r="AG42">
        <v>2.0150000000000001</v>
      </c>
      <c r="AH42">
        <v>2.5289999999999999</v>
      </c>
      <c r="AI42">
        <v>309</v>
      </c>
      <c r="AJ42">
        <v>356</v>
      </c>
      <c r="AK42">
        <v>307</v>
      </c>
      <c r="AL42">
        <v>357</v>
      </c>
      <c r="AQ42" s="82">
        <f t="shared" si="2"/>
        <v>0</v>
      </c>
      <c r="AR42" s="82">
        <f t="shared" si="5"/>
        <v>0</v>
      </c>
      <c r="AS42" s="82">
        <f t="shared" si="5"/>
        <v>3.6560000000000002E-2</v>
      </c>
      <c r="AT42" s="82">
        <f t="shared" si="5"/>
        <v>0</v>
      </c>
      <c r="AU42" s="82">
        <f t="shared" si="5"/>
        <v>0</v>
      </c>
      <c r="AV42" s="82">
        <f t="shared" si="5"/>
        <v>0</v>
      </c>
      <c r="AW42" s="82">
        <f t="shared" si="5"/>
        <v>0</v>
      </c>
      <c r="AX42" s="82">
        <f t="shared" si="5"/>
        <v>0</v>
      </c>
      <c r="AY42" s="82">
        <f t="shared" si="5"/>
        <v>0</v>
      </c>
      <c r="AZ42" s="82">
        <f t="shared" si="5"/>
        <v>0</v>
      </c>
      <c r="BA42" s="82">
        <f t="shared" si="5"/>
        <v>0</v>
      </c>
    </row>
    <row r="43" spans="1:53" x14ac:dyDescent="0.25">
      <c r="A43" t="s">
        <v>5483</v>
      </c>
      <c r="B43" t="s">
        <v>5484</v>
      </c>
      <c r="C43" t="s">
        <v>362</v>
      </c>
      <c r="D43" t="s">
        <v>363</v>
      </c>
      <c r="E43">
        <v>7.375</v>
      </c>
      <c r="F43" s="143">
        <v>44378</v>
      </c>
      <c r="G43" t="s">
        <v>282</v>
      </c>
      <c r="H43" t="s">
        <v>270</v>
      </c>
      <c r="I43" t="s">
        <v>259</v>
      </c>
      <c r="J43" t="s">
        <v>271</v>
      </c>
      <c r="K43" t="s">
        <v>358</v>
      </c>
      <c r="L43" t="s">
        <v>358</v>
      </c>
      <c r="M43" t="s">
        <v>359</v>
      </c>
      <c r="N43" t="s">
        <v>304</v>
      </c>
      <c r="O43">
        <v>999.5</v>
      </c>
      <c r="P43">
        <v>111</v>
      </c>
      <c r="Q43">
        <v>3.5645829999999998</v>
      </c>
      <c r="R43">
        <v>9.9210000000000007E-2</v>
      </c>
      <c r="S43">
        <v>0</v>
      </c>
      <c r="T43">
        <v>6.1630000000000003</v>
      </c>
      <c r="U43">
        <v>5.7140000000000004</v>
      </c>
      <c r="V43">
        <v>6.31</v>
      </c>
      <c r="W43">
        <v>5.718</v>
      </c>
      <c r="X43">
        <v>432</v>
      </c>
      <c r="Y43">
        <v>110.75</v>
      </c>
      <c r="Z43">
        <v>3.073</v>
      </c>
      <c r="AA43">
        <v>0.10006</v>
      </c>
      <c r="AB43">
        <v>6.2229999999999999</v>
      </c>
      <c r="AC43">
        <v>5.758</v>
      </c>
      <c r="AD43">
        <v>6.3650000000000002</v>
      </c>
      <c r="AE43">
        <v>5.7619999999999996</v>
      </c>
      <c r="AF43">
        <v>453</v>
      </c>
      <c r="AG43">
        <v>0.65200000000000002</v>
      </c>
      <c r="AH43">
        <v>1.5429999999999999</v>
      </c>
      <c r="AI43">
        <v>435</v>
      </c>
      <c r="AJ43">
        <v>455</v>
      </c>
      <c r="AK43">
        <v>424</v>
      </c>
      <c r="AL43">
        <v>444</v>
      </c>
      <c r="AQ43" s="82">
        <f t="shared" si="2"/>
        <v>0</v>
      </c>
      <c r="AR43" s="82">
        <f t="shared" si="5"/>
        <v>0</v>
      </c>
      <c r="AS43" s="82">
        <f t="shared" si="5"/>
        <v>0</v>
      </c>
      <c r="AT43" s="82">
        <f t="shared" si="5"/>
        <v>0</v>
      </c>
      <c r="AU43" s="82">
        <f t="shared" si="5"/>
        <v>9.9210000000000007E-2</v>
      </c>
      <c r="AV43" s="82">
        <f t="shared" si="5"/>
        <v>0</v>
      </c>
      <c r="AW43" s="82">
        <f t="shared" si="5"/>
        <v>0</v>
      </c>
      <c r="AX43" s="82">
        <f t="shared" si="5"/>
        <v>0</v>
      </c>
      <c r="AY43" s="82">
        <f t="shared" si="5"/>
        <v>0</v>
      </c>
      <c r="AZ43" s="82">
        <f t="shared" si="5"/>
        <v>0</v>
      </c>
      <c r="BA43" s="82">
        <f t="shared" si="5"/>
        <v>0</v>
      </c>
    </row>
    <row r="44" spans="1:53" x14ac:dyDescent="0.25">
      <c r="A44" t="s">
        <v>5485</v>
      </c>
      <c r="B44" t="s">
        <v>5486</v>
      </c>
      <c r="C44" t="s">
        <v>388</v>
      </c>
      <c r="D44" t="s">
        <v>363</v>
      </c>
      <c r="E44">
        <v>6.5</v>
      </c>
      <c r="F44" s="143">
        <v>42658</v>
      </c>
      <c r="G44" t="s">
        <v>423</v>
      </c>
      <c r="H44" t="s">
        <v>270</v>
      </c>
      <c r="I44" t="s">
        <v>259</v>
      </c>
      <c r="J44" t="s">
        <v>271</v>
      </c>
      <c r="K44" t="s">
        <v>358</v>
      </c>
      <c r="L44" t="s">
        <v>358</v>
      </c>
      <c r="M44" t="s">
        <v>389</v>
      </c>
      <c r="N44" t="s">
        <v>304</v>
      </c>
      <c r="O44">
        <v>450</v>
      </c>
      <c r="P44">
        <v>105.25</v>
      </c>
      <c r="Q44">
        <v>1.263889</v>
      </c>
      <c r="R44">
        <v>4.1529999999999997E-2</v>
      </c>
      <c r="S44">
        <v>0</v>
      </c>
      <c r="T44">
        <v>3.2570000000000001</v>
      </c>
      <c r="U44">
        <v>4.9370000000000003</v>
      </c>
      <c r="V44">
        <v>3.302</v>
      </c>
      <c r="W44">
        <v>4.9450000000000003</v>
      </c>
      <c r="X44">
        <v>443</v>
      </c>
      <c r="Y44">
        <v>105.25</v>
      </c>
      <c r="Z44">
        <v>0.83099999999999996</v>
      </c>
      <c r="AA44">
        <v>4.199E-2</v>
      </c>
      <c r="AB44">
        <v>3.3210000000000002</v>
      </c>
      <c r="AC44">
        <v>4.9619999999999997</v>
      </c>
      <c r="AD44">
        <v>3.3660000000000001</v>
      </c>
      <c r="AE44">
        <v>4.968</v>
      </c>
      <c r="AF44">
        <v>454</v>
      </c>
      <c r="AG44">
        <v>0.40799999999999997</v>
      </c>
      <c r="AH44">
        <v>0.65</v>
      </c>
      <c r="AI44">
        <v>437</v>
      </c>
      <c r="AJ44">
        <v>448</v>
      </c>
      <c r="AK44">
        <v>431</v>
      </c>
      <c r="AL44">
        <v>443</v>
      </c>
      <c r="AQ44" s="82">
        <f t="shared" si="2"/>
        <v>0</v>
      </c>
      <c r="AR44" s="82">
        <f t="shared" si="5"/>
        <v>0</v>
      </c>
      <c r="AS44" s="82">
        <f t="shared" si="5"/>
        <v>0</v>
      </c>
      <c r="AT44" s="82">
        <f t="shared" si="5"/>
        <v>4.1529999999999997E-2</v>
      </c>
      <c r="AU44" s="82">
        <f t="shared" si="5"/>
        <v>0</v>
      </c>
      <c r="AV44" s="82">
        <f t="shared" si="5"/>
        <v>0</v>
      </c>
      <c r="AW44" s="82">
        <f t="shared" si="5"/>
        <v>0</v>
      </c>
      <c r="AX44" s="82">
        <f t="shared" si="5"/>
        <v>0</v>
      </c>
      <c r="AY44" s="82">
        <f t="shared" si="5"/>
        <v>0</v>
      </c>
      <c r="AZ44" s="82">
        <f t="shared" si="5"/>
        <v>0</v>
      </c>
      <c r="BA44" s="82">
        <f t="shared" si="5"/>
        <v>0</v>
      </c>
    </row>
    <row r="45" spans="1:53" x14ac:dyDescent="0.25">
      <c r="A45" t="s">
        <v>5487</v>
      </c>
      <c r="B45" t="s">
        <v>5488</v>
      </c>
      <c r="C45" t="s">
        <v>388</v>
      </c>
      <c r="D45" t="s">
        <v>363</v>
      </c>
      <c r="E45">
        <v>7.25</v>
      </c>
      <c r="F45" s="143">
        <v>44484</v>
      </c>
      <c r="G45" t="s">
        <v>423</v>
      </c>
      <c r="H45" t="s">
        <v>270</v>
      </c>
      <c r="I45" t="s">
        <v>259</v>
      </c>
      <c r="J45" t="s">
        <v>271</v>
      </c>
      <c r="K45" t="s">
        <v>358</v>
      </c>
      <c r="L45" t="s">
        <v>358</v>
      </c>
      <c r="M45" t="s">
        <v>389</v>
      </c>
      <c r="N45" t="s">
        <v>304</v>
      </c>
      <c r="O45">
        <v>800</v>
      </c>
      <c r="P45">
        <v>107</v>
      </c>
      <c r="Q45">
        <v>1.4097219999999999</v>
      </c>
      <c r="R45">
        <v>7.5139999999999998E-2</v>
      </c>
      <c r="S45">
        <v>0</v>
      </c>
      <c r="T45">
        <v>6.32</v>
      </c>
      <c r="U45">
        <v>6.1829999999999998</v>
      </c>
      <c r="V45">
        <v>6.5529999999999999</v>
      </c>
      <c r="W45">
        <v>6.1920000000000002</v>
      </c>
      <c r="X45">
        <v>474</v>
      </c>
      <c r="Y45">
        <v>105.5</v>
      </c>
      <c r="Z45">
        <v>0.92600000000000005</v>
      </c>
      <c r="AA45">
        <v>7.4889999999999998E-2</v>
      </c>
      <c r="AB45">
        <v>6.3609999999999998</v>
      </c>
      <c r="AC45">
        <v>6.4089999999999998</v>
      </c>
      <c r="AD45">
        <v>6.5919999999999996</v>
      </c>
      <c r="AE45">
        <v>6.415</v>
      </c>
      <c r="AF45">
        <v>514</v>
      </c>
      <c r="AG45">
        <v>1.8640000000000001</v>
      </c>
      <c r="AH45">
        <v>2.8039999999999998</v>
      </c>
      <c r="AI45">
        <v>468</v>
      </c>
      <c r="AJ45">
        <v>502</v>
      </c>
      <c r="AK45">
        <v>467</v>
      </c>
      <c r="AL45">
        <v>506</v>
      </c>
      <c r="AQ45" s="82">
        <f t="shared" si="2"/>
        <v>0</v>
      </c>
      <c r="AR45" s="82">
        <f t="shared" si="5"/>
        <v>0</v>
      </c>
      <c r="AS45" s="82">
        <f t="shared" si="5"/>
        <v>0</v>
      </c>
      <c r="AT45" s="82">
        <f t="shared" si="5"/>
        <v>0</v>
      </c>
      <c r="AU45" s="82">
        <f t="shared" si="5"/>
        <v>0</v>
      </c>
      <c r="AV45" s="82">
        <f t="shared" si="5"/>
        <v>7.5139999999999998E-2</v>
      </c>
      <c r="AW45" s="82">
        <f t="shared" si="5"/>
        <v>0</v>
      </c>
      <c r="AX45" s="82">
        <f t="shared" si="5"/>
        <v>0</v>
      </c>
      <c r="AY45" s="82">
        <f t="shared" si="5"/>
        <v>0</v>
      </c>
      <c r="AZ45" s="82">
        <f t="shared" si="5"/>
        <v>0</v>
      </c>
      <c r="BA45" s="82">
        <f t="shared" si="5"/>
        <v>0</v>
      </c>
    </row>
    <row r="46" spans="1:53" x14ac:dyDescent="0.25">
      <c r="A46" t="s">
        <v>5489</v>
      </c>
      <c r="B46" t="s">
        <v>5490</v>
      </c>
      <c r="C46" t="s">
        <v>5491</v>
      </c>
      <c r="D46" t="s">
        <v>5492</v>
      </c>
      <c r="E46">
        <v>9</v>
      </c>
      <c r="F46" s="143">
        <v>43235</v>
      </c>
      <c r="G46" t="s">
        <v>42</v>
      </c>
      <c r="H46" t="s">
        <v>270</v>
      </c>
      <c r="I46" t="s">
        <v>259</v>
      </c>
      <c r="J46" t="s">
        <v>271</v>
      </c>
      <c r="K46" t="s">
        <v>272</v>
      </c>
      <c r="L46" t="s">
        <v>291</v>
      </c>
      <c r="M46" t="s">
        <v>600</v>
      </c>
      <c r="N46" t="s">
        <v>304</v>
      </c>
      <c r="O46">
        <v>200</v>
      </c>
      <c r="P46">
        <v>104.5</v>
      </c>
      <c r="Q46">
        <v>1</v>
      </c>
      <c r="R46">
        <v>1.8280000000000001E-2</v>
      </c>
      <c r="S46">
        <v>0</v>
      </c>
      <c r="T46">
        <v>3.5670000000000002</v>
      </c>
      <c r="U46">
        <v>7.766</v>
      </c>
      <c r="V46">
        <v>4.008</v>
      </c>
      <c r="W46">
        <v>7.8390000000000004</v>
      </c>
      <c r="X46">
        <v>705</v>
      </c>
      <c r="Y46">
        <v>104</v>
      </c>
      <c r="Z46">
        <v>0.4</v>
      </c>
      <c r="AA46">
        <v>1.8360000000000001E-2</v>
      </c>
      <c r="AB46">
        <v>3.6259999999999999</v>
      </c>
      <c r="AC46">
        <v>7.915</v>
      </c>
      <c r="AD46">
        <v>4.0810000000000004</v>
      </c>
      <c r="AE46">
        <v>7.97</v>
      </c>
      <c r="AF46">
        <v>730</v>
      </c>
      <c r="AG46">
        <v>1.054</v>
      </c>
      <c r="AH46">
        <v>1.4590000000000001</v>
      </c>
      <c r="AI46">
        <v>693</v>
      </c>
      <c r="AJ46">
        <v>718</v>
      </c>
      <c r="AK46">
        <v>693</v>
      </c>
      <c r="AL46">
        <v>719</v>
      </c>
      <c r="AQ46" s="82">
        <f t="shared" si="2"/>
        <v>0</v>
      </c>
      <c r="AR46" s="82">
        <f t="shared" si="5"/>
        <v>0</v>
      </c>
      <c r="AS46" s="82">
        <f t="shared" si="5"/>
        <v>0</v>
      </c>
      <c r="AT46" s="82">
        <f t="shared" si="5"/>
        <v>0</v>
      </c>
      <c r="AU46" s="82">
        <f t="shared" si="5"/>
        <v>0</v>
      </c>
      <c r="AV46" s="82">
        <f t="shared" si="5"/>
        <v>0</v>
      </c>
      <c r="AW46" s="82">
        <f t="shared" si="5"/>
        <v>1.8280000000000001E-2</v>
      </c>
      <c r="AX46" s="82">
        <f t="shared" si="5"/>
        <v>0</v>
      </c>
      <c r="AY46" s="82">
        <f t="shared" si="5"/>
        <v>0</v>
      </c>
      <c r="AZ46" s="82">
        <f t="shared" si="5"/>
        <v>0</v>
      </c>
      <c r="BA46" s="82">
        <f t="shared" si="5"/>
        <v>0</v>
      </c>
    </row>
    <row r="47" spans="1:53" x14ac:dyDescent="0.25">
      <c r="A47" t="s">
        <v>400</v>
      </c>
      <c r="B47" t="s">
        <v>401</v>
      </c>
      <c r="C47" t="s">
        <v>402</v>
      </c>
      <c r="D47" t="s">
        <v>403</v>
      </c>
      <c r="E47">
        <v>9</v>
      </c>
      <c r="F47" s="143">
        <v>41973</v>
      </c>
      <c r="G47" t="s">
        <v>280</v>
      </c>
      <c r="H47" t="s">
        <v>270</v>
      </c>
      <c r="I47" t="s">
        <v>259</v>
      </c>
      <c r="J47" t="s">
        <v>271</v>
      </c>
      <c r="K47" t="s">
        <v>272</v>
      </c>
      <c r="L47" t="s">
        <v>343</v>
      </c>
      <c r="M47" t="s">
        <v>344</v>
      </c>
      <c r="N47" t="s">
        <v>275</v>
      </c>
      <c r="O47">
        <v>367.4</v>
      </c>
      <c r="P47">
        <v>100.125</v>
      </c>
      <c r="Q47">
        <v>0.625</v>
      </c>
      <c r="R47">
        <v>3.2070000000000001E-2</v>
      </c>
      <c r="S47">
        <v>0</v>
      </c>
      <c r="T47">
        <v>7.4999999999999997E-2</v>
      </c>
      <c r="U47">
        <v>7.2789999999999999</v>
      </c>
      <c r="V47">
        <v>7.9000000000000001E-2</v>
      </c>
      <c r="W47">
        <v>7.766</v>
      </c>
      <c r="X47">
        <v>750</v>
      </c>
      <c r="Y47">
        <v>100.25</v>
      </c>
      <c r="Z47">
        <v>2.5000000000000001E-2</v>
      </c>
      <c r="AA47">
        <v>3.2399999999999998E-2</v>
      </c>
      <c r="AB47">
        <v>1.792</v>
      </c>
      <c r="AC47">
        <v>8.86</v>
      </c>
      <c r="AD47">
        <v>0.08</v>
      </c>
      <c r="AE47">
        <v>6.226</v>
      </c>
      <c r="AF47">
        <v>599</v>
      </c>
      <c r="AG47">
        <v>0.47399999999999998</v>
      </c>
      <c r="AH47">
        <v>0.46400000000000002</v>
      </c>
      <c r="AI47">
        <v>727</v>
      </c>
      <c r="AJ47">
        <v>589</v>
      </c>
      <c r="AK47">
        <v>727</v>
      </c>
      <c r="AL47">
        <v>578</v>
      </c>
      <c r="AQ47" s="82">
        <f t="shared" si="2"/>
        <v>0</v>
      </c>
      <c r="AR47" s="82">
        <f t="shared" si="5"/>
        <v>0</v>
      </c>
      <c r="AS47" s="82">
        <f t="shared" si="5"/>
        <v>0</v>
      </c>
      <c r="AT47" s="82">
        <f t="shared" si="5"/>
        <v>0</v>
      </c>
      <c r="AU47" s="82">
        <f t="shared" si="5"/>
        <v>0</v>
      </c>
      <c r="AV47" s="82">
        <f t="shared" si="5"/>
        <v>0</v>
      </c>
      <c r="AW47" s="82">
        <f t="shared" si="5"/>
        <v>3.2070000000000001E-2</v>
      </c>
      <c r="AX47" s="82">
        <f t="shared" si="5"/>
        <v>0</v>
      </c>
      <c r="AY47" s="82">
        <f t="shared" si="5"/>
        <v>0</v>
      </c>
      <c r="AZ47" s="82">
        <f t="shared" si="5"/>
        <v>0</v>
      </c>
      <c r="BA47" s="82">
        <f t="shared" si="5"/>
        <v>0</v>
      </c>
    </row>
    <row r="48" spans="1:53" x14ac:dyDescent="0.25">
      <c r="A48" t="s">
        <v>411</v>
      </c>
      <c r="B48" t="s">
        <v>412</v>
      </c>
      <c r="C48" t="s">
        <v>402</v>
      </c>
      <c r="D48" t="s">
        <v>403</v>
      </c>
      <c r="E48">
        <v>10.75</v>
      </c>
      <c r="F48" s="143">
        <v>42597</v>
      </c>
      <c r="G48" t="s">
        <v>40</v>
      </c>
      <c r="H48" t="s">
        <v>270</v>
      </c>
      <c r="I48" t="s">
        <v>259</v>
      </c>
      <c r="J48" t="s">
        <v>271</v>
      </c>
      <c r="K48" t="s">
        <v>272</v>
      </c>
      <c r="L48" t="s">
        <v>343</v>
      </c>
      <c r="M48" t="s">
        <v>344</v>
      </c>
      <c r="N48" t="s">
        <v>283</v>
      </c>
      <c r="O48">
        <v>180</v>
      </c>
      <c r="P48">
        <v>108.5</v>
      </c>
      <c r="Q48">
        <v>3.8819439999999998</v>
      </c>
      <c r="R48">
        <v>1.7520000000000001E-2</v>
      </c>
      <c r="S48">
        <v>0</v>
      </c>
      <c r="T48">
        <v>7.4999999999999997E-2</v>
      </c>
      <c r="U48">
        <v>4.3810000000000002</v>
      </c>
      <c r="V48">
        <v>0.08</v>
      </c>
      <c r="W48">
        <v>4.9219999999999997</v>
      </c>
      <c r="X48">
        <v>444</v>
      </c>
      <c r="Y48">
        <v>108.5</v>
      </c>
      <c r="Z48">
        <v>3.165</v>
      </c>
      <c r="AA48">
        <v>1.7680000000000001E-2</v>
      </c>
      <c r="AB48">
        <v>0.66200000000000003</v>
      </c>
      <c r="AC48">
        <v>5.8250000000000002</v>
      </c>
      <c r="AD48">
        <v>0.08</v>
      </c>
      <c r="AE48">
        <v>5.0190000000000001</v>
      </c>
      <c r="AF48">
        <v>462</v>
      </c>
      <c r="AG48">
        <v>0.64200000000000002</v>
      </c>
      <c r="AH48">
        <v>0.63200000000000001</v>
      </c>
      <c r="AI48">
        <v>461</v>
      </c>
      <c r="AJ48">
        <v>484</v>
      </c>
      <c r="AK48">
        <v>421</v>
      </c>
      <c r="AL48">
        <v>441</v>
      </c>
      <c r="AQ48" s="82">
        <f t="shared" si="2"/>
        <v>0</v>
      </c>
      <c r="AR48" s="82">
        <f t="shared" si="5"/>
        <v>0</v>
      </c>
      <c r="AS48" s="82">
        <f t="shared" si="5"/>
        <v>0</v>
      </c>
      <c r="AT48" s="82">
        <f t="shared" si="5"/>
        <v>1.7520000000000001E-2</v>
      </c>
      <c r="AU48" s="82">
        <f t="shared" si="5"/>
        <v>0</v>
      </c>
      <c r="AV48" s="82">
        <f t="shared" si="5"/>
        <v>0</v>
      </c>
      <c r="AW48" s="82">
        <f t="shared" si="5"/>
        <v>0</v>
      </c>
      <c r="AX48" s="82">
        <f t="shared" si="5"/>
        <v>0</v>
      </c>
      <c r="AY48" s="82">
        <f t="shared" si="5"/>
        <v>0</v>
      </c>
      <c r="AZ48" s="82">
        <f t="shared" si="5"/>
        <v>0</v>
      </c>
      <c r="BA48" s="82">
        <f t="shared" si="5"/>
        <v>0</v>
      </c>
    </row>
    <row r="49" spans="1:53" x14ac:dyDescent="0.25">
      <c r="A49" t="s">
        <v>415</v>
      </c>
      <c r="B49" t="s">
        <v>416</v>
      </c>
      <c r="C49" t="s">
        <v>417</v>
      </c>
      <c r="D49" t="s">
        <v>418</v>
      </c>
      <c r="E49">
        <v>11.5</v>
      </c>
      <c r="F49" s="143">
        <v>42705</v>
      </c>
      <c r="G49" t="s">
        <v>42</v>
      </c>
      <c r="H49" t="s">
        <v>270</v>
      </c>
      <c r="I49" t="s">
        <v>259</v>
      </c>
      <c r="J49" t="s">
        <v>271</v>
      </c>
      <c r="K49" t="s">
        <v>272</v>
      </c>
      <c r="L49" t="s">
        <v>273</v>
      </c>
      <c r="M49" t="s">
        <v>281</v>
      </c>
      <c r="N49" t="s">
        <v>283</v>
      </c>
      <c r="O49">
        <v>325.60000000000002</v>
      </c>
      <c r="P49">
        <v>107.125</v>
      </c>
      <c r="Q49">
        <v>0.76666699999999999</v>
      </c>
      <c r="R49">
        <v>3.0439999999999998E-2</v>
      </c>
      <c r="S49">
        <v>0</v>
      </c>
      <c r="T49">
        <v>2.4620000000000002</v>
      </c>
      <c r="U49">
        <v>8.6910000000000007</v>
      </c>
      <c r="V49">
        <v>2.6280000000000001</v>
      </c>
      <c r="W49">
        <v>8.8219999999999992</v>
      </c>
      <c r="X49">
        <v>830</v>
      </c>
      <c r="Y49">
        <v>107</v>
      </c>
      <c r="Z49">
        <v>0</v>
      </c>
      <c r="AA49">
        <v>3.0640000000000001E-2</v>
      </c>
      <c r="AB49">
        <v>2.524</v>
      </c>
      <c r="AC49">
        <v>8.7949999999999999</v>
      </c>
      <c r="AD49">
        <v>2.714</v>
      </c>
      <c r="AE49">
        <v>8.8979999999999997</v>
      </c>
      <c r="AF49">
        <v>846</v>
      </c>
      <c r="AG49">
        <v>0.83299999999999996</v>
      </c>
      <c r="AH49">
        <v>0.98199999999999998</v>
      </c>
      <c r="AI49">
        <v>834</v>
      </c>
      <c r="AJ49">
        <v>854</v>
      </c>
      <c r="AK49">
        <v>817</v>
      </c>
      <c r="AL49">
        <v>834</v>
      </c>
      <c r="AQ49" s="82">
        <f t="shared" si="2"/>
        <v>0</v>
      </c>
      <c r="AR49" s="82">
        <f t="shared" si="5"/>
        <v>0</v>
      </c>
      <c r="AS49" s="82">
        <f t="shared" si="5"/>
        <v>0</v>
      </c>
      <c r="AT49" s="82">
        <f t="shared" si="5"/>
        <v>0</v>
      </c>
      <c r="AU49" s="82">
        <f t="shared" si="5"/>
        <v>0</v>
      </c>
      <c r="AV49" s="82">
        <f t="shared" si="5"/>
        <v>0</v>
      </c>
      <c r="AW49" s="82">
        <f t="shared" si="5"/>
        <v>0</v>
      </c>
      <c r="AX49" s="82">
        <f t="shared" si="5"/>
        <v>3.0439999999999998E-2</v>
      </c>
      <c r="AY49" s="82">
        <f t="shared" si="5"/>
        <v>0</v>
      </c>
      <c r="AZ49" s="82">
        <f t="shared" si="5"/>
        <v>0</v>
      </c>
      <c r="BA49" s="82">
        <f t="shared" si="5"/>
        <v>0</v>
      </c>
    </row>
    <row r="50" spans="1:53" x14ac:dyDescent="0.25">
      <c r="A50" t="s">
        <v>404</v>
      </c>
      <c r="B50" t="s">
        <v>405</v>
      </c>
      <c r="C50" t="s">
        <v>406</v>
      </c>
      <c r="D50" t="s">
        <v>407</v>
      </c>
      <c r="E50">
        <v>11.5</v>
      </c>
      <c r="F50" s="143">
        <v>42292</v>
      </c>
      <c r="G50" t="s">
        <v>348</v>
      </c>
      <c r="H50" t="s">
        <v>270</v>
      </c>
      <c r="I50" t="s">
        <v>259</v>
      </c>
      <c r="J50" t="s">
        <v>271</v>
      </c>
      <c r="K50" t="s">
        <v>272</v>
      </c>
      <c r="L50" t="s">
        <v>320</v>
      </c>
      <c r="M50" t="s">
        <v>408</v>
      </c>
      <c r="N50" t="s">
        <v>275</v>
      </c>
      <c r="O50">
        <v>355.5</v>
      </c>
      <c r="P50">
        <v>80.25</v>
      </c>
      <c r="Q50">
        <v>2.2361110000000002</v>
      </c>
      <c r="R50">
        <v>2.5409999999999999E-2</v>
      </c>
      <c r="S50">
        <v>0</v>
      </c>
      <c r="T50">
        <v>2.145</v>
      </c>
      <c r="U50">
        <v>21.157</v>
      </c>
      <c r="V50">
        <v>2.1459999999999999</v>
      </c>
      <c r="W50">
        <v>21.157</v>
      </c>
      <c r="X50">
        <v>2082</v>
      </c>
      <c r="Y50">
        <v>81</v>
      </c>
      <c r="Z50">
        <v>1.4690000000000001</v>
      </c>
      <c r="AA50">
        <v>2.579E-2</v>
      </c>
      <c r="AB50">
        <v>2.2149999999999999</v>
      </c>
      <c r="AC50">
        <v>20.559000000000001</v>
      </c>
      <c r="AD50">
        <v>2.2149999999999999</v>
      </c>
      <c r="AE50">
        <v>20.559000000000001</v>
      </c>
      <c r="AF50">
        <v>2028</v>
      </c>
      <c r="AG50">
        <v>0.02</v>
      </c>
      <c r="AH50">
        <v>0.114</v>
      </c>
      <c r="AI50">
        <v>1785</v>
      </c>
      <c r="AJ50">
        <v>1749</v>
      </c>
      <c r="AK50">
        <v>2069</v>
      </c>
      <c r="AL50">
        <v>2016</v>
      </c>
      <c r="AQ50" s="82">
        <f t="shared" si="2"/>
        <v>0</v>
      </c>
      <c r="AR50" s="82">
        <f t="shared" si="5"/>
        <v>0</v>
      </c>
      <c r="AS50" s="82">
        <f t="shared" si="5"/>
        <v>0</v>
      </c>
      <c r="AT50" s="82">
        <f t="shared" si="5"/>
        <v>0</v>
      </c>
      <c r="AU50" s="82">
        <f t="shared" si="5"/>
        <v>0</v>
      </c>
      <c r="AV50" s="82">
        <f t="shared" si="5"/>
        <v>0</v>
      </c>
      <c r="AW50" s="82">
        <f t="shared" si="5"/>
        <v>0</v>
      </c>
      <c r="AX50" s="82">
        <f t="shared" si="5"/>
        <v>0</v>
      </c>
      <c r="AY50" s="82">
        <f t="shared" si="5"/>
        <v>0</v>
      </c>
      <c r="AZ50" s="82">
        <f t="shared" si="5"/>
        <v>0</v>
      </c>
      <c r="BA50" s="82">
        <f t="shared" si="5"/>
        <v>2.5409999999999999E-2</v>
      </c>
    </row>
    <row r="51" spans="1:53" x14ac:dyDescent="0.25">
      <c r="A51" t="s">
        <v>413</v>
      </c>
      <c r="B51" t="s">
        <v>414</v>
      </c>
      <c r="C51" t="s">
        <v>406</v>
      </c>
      <c r="D51" t="s">
        <v>407</v>
      </c>
      <c r="E51">
        <v>7.875</v>
      </c>
      <c r="F51" s="143">
        <v>43449</v>
      </c>
      <c r="G51" t="s">
        <v>280</v>
      </c>
      <c r="H51" t="s">
        <v>270</v>
      </c>
      <c r="I51" t="s">
        <v>259</v>
      </c>
      <c r="J51" t="s">
        <v>271</v>
      </c>
      <c r="K51" t="s">
        <v>272</v>
      </c>
      <c r="L51" t="s">
        <v>320</v>
      </c>
      <c r="M51" t="s">
        <v>408</v>
      </c>
      <c r="N51" t="s">
        <v>304</v>
      </c>
      <c r="O51">
        <v>475</v>
      </c>
      <c r="P51">
        <v>76</v>
      </c>
      <c r="Q51">
        <v>0.21875</v>
      </c>
      <c r="R51">
        <v>3.1370000000000002E-2</v>
      </c>
      <c r="S51">
        <v>3.9380000000000002</v>
      </c>
      <c r="T51">
        <v>4.3689999999999998</v>
      </c>
      <c r="U51">
        <v>13.922000000000001</v>
      </c>
      <c r="V51">
        <v>4.4119999999999999</v>
      </c>
      <c r="W51">
        <v>13.922000000000001</v>
      </c>
      <c r="X51">
        <v>1303</v>
      </c>
      <c r="Y51">
        <v>80</v>
      </c>
      <c r="Z51">
        <v>3.6309999999999998</v>
      </c>
      <c r="AA51">
        <v>3.4939999999999999E-2</v>
      </c>
      <c r="AB51">
        <v>4.2859999999999996</v>
      </c>
      <c r="AC51">
        <v>12.717000000000001</v>
      </c>
      <c r="AD51">
        <v>4.3230000000000004</v>
      </c>
      <c r="AE51">
        <v>12.717000000000001</v>
      </c>
      <c r="AF51">
        <v>1195</v>
      </c>
      <c r="AG51">
        <v>-4.1550000000000002</v>
      </c>
      <c r="AH51">
        <v>-3.677</v>
      </c>
      <c r="AI51">
        <v>1073</v>
      </c>
      <c r="AJ51">
        <v>1015</v>
      </c>
      <c r="AK51">
        <v>1291</v>
      </c>
      <c r="AL51">
        <v>1184</v>
      </c>
      <c r="AQ51" s="82">
        <f t="shared" si="2"/>
        <v>0</v>
      </c>
      <c r="AR51" s="82">
        <f t="shared" si="5"/>
        <v>0</v>
      </c>
      <c r="AS51" s="82">
        <f t="shared" si="5"/>
        <v>0</v>
      </c>
      <c r="AT51" s="82">
        <f t="shared" si="5"/>
        <v>0</v>
      </c>
      <c r="AU51" s="82">
        <f t="shared" si="5"/>
        <v>0</v>
      </c>
      <c r="AV51" s="82">
        <f t="shared" si="5"/>
        <v>0</v>
      </c>
      <c r="AW51" s="82">
        <f t="shared" si="5"/>
        <v>0</v>
      </c>
      <c r="AX51" s="82">
        <f t="shared" si="5"/>
        <v>0</v>
      </c>
      <c r="AY51" s="82">
        <f t="shared" si="5"/>
        <v>0</v>
      </c>
      <c r="AZ51" s="82">
        <f t="shared" si="5"/>
        <v>0</v>
      </c>
      <c r="BA51" s="82">
        <f t="shared" si="5"/>
        <v>3.1370000000000002E-2</v>
      </c>
    </row>
    <row r="52" spans="1:53" x14ac:dyDescent="0.25">
      <c r="A52" t="s">
        <v>419</v>
      </c>
      <c r="B52" t="s">
        <v>420</v>
      </c>
      <c r="C52" t="s">
        <v>421</v>
      </c>
      <c r="D52" t="s">
        <v>407</v>
      </c>
      <c r="E52">
        <v>11.625</v>
      </c>
      <c r="F52" s="143">
        <v>42323</v>
      </c>
      <c r="G52" t="s">
        <v>348</v>
      </c>
      <c r="H52" t="s">
        <v>270</v>
      </c>
      <c r="I52" t="s">
        <v>259</v>
      </c>
      <c r="J52" t="s">
        <v>271</v>
      </c>
      <c r="K52" t="s">
        <v>272</v>
      </c>
      <c r="L52" t="s">
        <v>320</v>
      </c>
      <c r="M52" t="s">
        <v>408</v>
      </c>
      <c r="N52" t="s">
        <v>304</v>
      </c>
      <c r="O52">
        <v>325</v>
      </c>
      <c r="P52">
        <v>63</v>
      </c>
      <c r="Q52">
        <v>1.2916669999999999</v>
      </c>
      <c r="R52">
        <v>1.8100000000000002E-2</v>
      </c>
      <c r="S52">
        <v>0</v>
      </c>
      <c r="T52">
        <v>2.0550000000000002</v>
      </c>
      <c r="U52">
        <v>32.200000000000003</v>
      </c>
      <c r="V52">
        <v>2.0579999999999998</v>
      </c>
      <c r="W52">
        <v>32.200000000000003</v>
      </c>
      <c r="X52">
        <v>3185</v>
      </c>
      <c r="Y52">
        <v>69</v>
      </c>
      <c r="Z52">
        <v>0.51700000000000002</v>
      </c>
      <c r="AA52">
        <v>1.9869999999999999E-2</v>
      </c>
      <c r="AB52">
        <v>2.1789999999999998</v>
      </c>
      <c r="AC52">
        <v>27.631</v>
      </c>
      <c r="AD52">
        <v>2.181</v>
      </c>
      <c r="AE52">
        <v>27.631</v>
      </c>
      <c r="AF52">
        <v>2734</v>
      </c>
      <c r="AG52">
        <v>-7.516</v>
      </c>
      <c r="AH52">
        <v>-7.4210000000000003</v>
      </c>
      <c r="AI52">
        <v>2368</v>
      </c>
      <c r="AJ52">
        <v>2144</v>
      </c>
      <c r="AK52">
        <v>3172</v>
      </c>
      <c r="AL52">
        <v>2722</v>
      </c>
      <c r="AQ52" s="82">
        <f t="shared" si="2"/>
        <v>0</v>
      </c>
      <c r="AR52" s="82">
        <f t="shared" si="5"/>
        <v>0</v>
      </c>
      <c r="AS52" s="82">
        <f t="shared" si="5"/>
        <v>0</v>
      </c>
      <c r="AT52" s="82">
        <f t="shared" si="5"/>
        <v>0</v>
      </c>
      <c r="AU52" s="82">
        <f t="shared" si="5"/>
        <v>0</v>
      </c>
      <c r="AV52" s="82">
        <f t="shared" si="5"/>
        <v>0</v>
      </c>
      <c r="AW52" s="82">
        <f t="shared" si="5"/>
        <v>0</v>
      </c>
      <c r="AX52" s="82">
        <f t="shared" si="5"/>
        <v>0</v>
      </c>
      <c r="AY52" s="82">
        <f t="shared" si="5"/>
        <v>0</v>
      </c>
      <c r="AZ52" s="82">
        <f t="shared" si="5"/>
        <v>0</v>
      </c>
      <c r="BA52" s="82">
        <f t="shared" si="5"/>
        <v>1.8100000000000002E-2</v>
      </c>
    </row>
    <row r="53" spans="1:53" x14ac:dyDescent="0.25">
      <c r="A53" t="s">
        <v>438</v>
      </c>
      <c r="B53" t="s">
        <v>439</v>
      </c>
      <c r="C53" t="s">
        <v>440</v>
      </c>
      <c r="D53" t="s">
        <v>441</v>
      </c>
      <c r="E53">
        <v>11.5</v>
      </c>
      <c r="F53" s="143">
        <v>42401</v>
      </c>
      <c r="G53" t="s">
        <v>41</v>
      </c>
      <c r="H53" t="s">
        <v>270</v>
      </c>
      <c r="I53" t="s">
        <v>257</v>
      </c>
      <c r="J53" t="s">
        <v>271</v>
      </c>
      <c r="K53" t="s">
        <v>272</v>
      </c>
      <c r="L53" t="s">
        <v>442</v>
      </c>
      <c r="M53" t="s">
        <v>443</v>
      </c>
      <c r="N53" t="s">
        <v>283</v>
      </c>
      <c r="O53">
        <v>500</v>
      </c>
      <c r="P53">
        <v>116</v>
      </c>
      <c r="Q53">
        <v>4.5999999999999996</v>
      </c>
      <c r="R53">
        <v>5.2240000000000002E-2</v>
      </c>
      <c r="S53">
        <v>0</v>
      </c>
      <c r="T53">
        <v>2.5510000000000002</v>
      </c>
      <c r="U53">
        <v>5.7830000000000004</v>
      </c>
      <c r="V53">
        <v>2.5569999999999999</v>
      </c>
      <c r="W53">
        <v>5.7830000000000004</v>
      </c>
      <c r="X53">
        <v>538</v>
      </c>
      <c r="Y53">
        <v>116</v>
      </c>
      <c r="Z53">
        <v>3.8330000000000002</v>
      </c>
      <c r="AA53">
        <v>5.2699999999999997E-2</v>
      </c>
      <c r="AB53">
        <v>2.6139999999999999</v>
      </c>
      <c r="AC53">
        <v>5.8819999999999997</v>
      </c>
      <c r="AD53">
        <v>2.6179999999999999</v>
      </c>
      <c r="AE53">
        <v>5.8819999999999997</v>
      </c>
      <c r="AF53">
        <v>555</v>
      </c>
      <c r="AG53">
        <v>0.64</v>
      </c>
      <c r="AH53">
        <v>0.77400000000000002</v>
      </c>
      <c r="AI53">
        <v>568</v>
      </c>
      <c r="AJ53">
        <v>586</v>
      </c>
      <c r="AK53">
        <v>526</v>
      </c>
      <c r="AL53">
        <v>543</v>
      </c>
      <c r="AQ53" s="82">
        <f t="shared" si="2"/>
        <v>0</v>
      </c>
      <c r="AR53" s="82">
        <f t="shared" si="5"/>
        <v>0</v>
      </c>
      <c r="AS53" s="82">
        <f t="shared" si="5"/>
        <v>0</v>
      </c>
      <c r="AT53" s="82">
        <f t="shared" si="5"/>
        <v>0</v>
      </c>
      <c r="AU53" s="82">
        <f t="shared" si="5"/>
        <v>5.2240000000000002E-2</v>
      </c>
      <c r="AV53" s="82">
        <f t="shared" si="5"/>
        <v>0</v>
      </c>
      <c r="AW53" s="82">
        <f t="shared" si="5"/>
        <v>0</v>
      </c>
      <c r="AX53" s="82">
        <f t="shared" si="5"/>
        <v>0</v>
      </c>
      <c r="AY53" s="82">
        <f t="shared" si="5"/>
        <v>0</v>
      </c>
      <c r="AZ53" s="82">
        <f t="shared" si="5"/>
        <v>0</v>
      </c>
      <c r="BA53" s="82">
        <f t="shared" si="5"/>
        <v>0</v>
      </c>
    </row>
    <row r="54" spans="1:53" x14ac:dyDescent="0.25">
      <c r="A54" t="s">
        <v>456</v>
      </c>
      <c r="B54" t="s">
        <v>457</v>
      </c>
      <c r="C54" t="s">
        <v>440</v>
      </c>
      <c r="D54" t="s">
        <v>441</v>
      </c>
      <c r="E54">
        <v>10.25</v>
      </c>
      <c r="F54" s="143">
        <v>43563</v>
      </c>
      <c r="G54" t="s">
        <v>41</v>
      </c>
      <c r="H54" t="s">
        <v>270</v>
      </c>
      <c r="I54" t="s">
        <v>257</v>
      </c>
      <c r="J54" t="s">
        <v>271</v>
      </c>
      <c r="K54" t="s">
        <v>272</v>
      </c>
      <c r="L54" t="s">
        <v>442</v>
      </c>
      <c r="M54" t="s">
        <v>443</v>
      </c>
      <c r="N54" t="s">
        <v>283</v>
      </c>
      <c r="O54">
        <v>300</v>
      </c>
      <c r="P54">
        <v>116.375</v>
      </c>
      <c r="Q54">
        <v>2.192361</v>
      </c>
      <c r="R54">
        <v>3.082E-2</v>
      </c>
      <c r="S54">
        <v>0</v>
      </c>
      <c r="T54">
        <v>2.7770000000000001</v>
      </c>
      <c r="U54">
        <v>6.101</v>
      </c>
      <c r="V54">
        <v>3.7029999999999998</v>
      </c>
      <c r="W54">
        <v>6.4119999999999999</v>
      </c>
      <c r="X54">
        <v>546</v>
      </c>
      <c r="Y54">
        <v>116.25</v>
      </c>
      <c r="Z54">
        <v>1.5089999999999999</v>
      </c>
      <c r="AA54">
        <v>3.107E-2</v>
      </c>
      <c r="AB54">
        <v>2.839</v>
      </c>
      <c r="AC54">
        <v>6.2009999999999996</v>
      </c>
      <c r="AD54">
        <v>3.7890000000000001</v>
      </c>
      <c r="AE54">
        <v>6.4580000000000002</v>
      </c>
      <c r="AF54">
        <v>564</v>
      </c>
      <c r="AG54">
        <v>0.68600000000000005</v>
      </c>
      <c r="AH54">
        <v>1.032</v>
      </c>
      <c r="AI54">
        <v>564</v>
      </c>
      <c r="AJ54">
        <v>587</v>
      </c>
      <c r="AK54">
        <v>532</v>
      </c>
      <c r="AL54">
        <v>551</v>
      </c>
      <c r="AQ54" s="82">
        <f t="shared" si="2"/>
        <v>0</v>
      </c>
      <c r="AR54" s="82">
        <f t="shared" ref="AR54:BA69" si="6">IF(AND($U54&gt;AQ$4,$U54&lt;=AR$4),$R54,0)</f>
        <v>0</v>
      </c>
      <c r="AS54" s="82">
        <f t="shared" si="6"/>
        <v>0</v>
      </c>
      <c r="AT54" s="82">
        <f t="shared" si="6"/>
        <v>0</v>
      </c>
      <c r="AU54" s="82">
        <f t="shared" si="6"/>
        <v>0</v>
      </c>
      <c r="AV54" s="82">
        <f t="shared" si="6"/>
        <v>3.082E-2</v>
      </c>
      <c r="AW54" s="82">
        <f t="shared" si="6"/>
        <v>0</v>
      </c>
      <c r="AX54" s="82">
        <f t="shared" si="6"/>
        <v>0</v>
      </c>
      <c r="AY54" s="82">
        <f t="shared" si="6"/>
        <v>0</v>
      </c>
      <c r="AZ54" s="82">
        <f t="shared" si="6"/>
        <v>0</v>
      </c>
      <c r="BA54" s="82">
        <f t="shared" si="6"/>
        <v>0</v>
      </c>
    </row>
    <row r="55" spans="1:53" x14ac:dyDescent="0.25">
      <c r="A55" t="s">
        <v>5493</v>
      </c>
      <c r="B55" t="s">
        <v>5494</v>
      </c>
      <c r="C55" t="s">
        <v>453</v>
      </c>
      <c r="D55" t="s">
        <v>454</v>
      </c>
      <c r="E55">
        <v>5.875</v>
      </c>
      <c r="F55" s="143">
        <v>44531</v>
      </c>
      <c r="G55" t="s">
        <v>371</v>
      </c>
      <c r="H55" t="s">
        <v>270</v>
      </c>
      <c r="I55" t="s">
        <v>259</v>
      </c>
      <c r="J55" t="s">
        <v>271</v>
      </c>
      <c r="K55" t="s">
        <v>272</v>
      </c>
      <c r="L55" t="s">
        <v>381</v>
      </c>
      <c r="M55" t="s">
        <v>455</v>
      </c>
      <c r="N55" t="s">
        <v>304</v>
      </c>
      <c r="O55">
        <v>279.89999999999998</v>
      </c>
      <c r="P55">
        <v>108.483</v>
      </c>
      <c r="Q55">
        <v>0.39166699999999999</v>
      </c>
      <c r="R55">
        <v>2.64E-2</v>
      </c>
      <c r="S55">
        <v>0</v>
      </c>
      <c r="T55">
        <v>6.8209999999999997</v>
      </c>
      <c r="U55">
        <v>4.6749999999999998</v>
      </c>
      <c r="V55">
        <v>7.0890000000000004</v>
      </c>
      <c r="W55">
        <v>4.6849999999999996</v>
      </c>
      <c r="X55">
        <v>318</v>
      </c>
      <c r="Y55">
        <v>109.223</v>
      </c>
      <c r="Z55">
        <v>0</v>
      </c>
      <c r="AA55">
        <v>2.6890000000000001E-2</v>
      </c>
      <c r="AB55">
        <v>6.8959999999999999</v>
      </c>
      <c r="AC55">
        <v>4.5839999999999996</v>
      </c>
      <c r="AD55">
        <v>7.1529999999999996</v>
      </c>
      <c r="AE55">
        <v>4.5940000000000003</v>
      </c>
      <c r="AF55">
        <v>326</v>
      </c>
      <c r="AG55">
        <v>-0.31900000000000001</v>
      </c>
      <c r="AH55">
        <v>0.73099999999999998</v>
      </c>
      <c r="AI55">
        <v>314</v>
      </c>
      <c r="AJ55">
        <v>322</v>
      </c>
      <c r="AK55">
        <v>311</v>
      </c>
      <c r="AL55">
        <v>318</v>
      </c>
      <c r="AQ55" s="82">
        <f t="shared" si="2"/>
        <v>0</v>
      </c>
      <c r="AR55" s="82">
        <f t="shared" si="6"/>
        <v>0</v>
      </c>
      <c r="AS55" s="82">
        <f t="shared" si="6"/>
        <v>0</v>
      </c>
      <c r="AT55" s="82">
        <f t="shared" si="6"/>
        <v>2.64E-2</v>
      </c>
      <c r="AU55" s="82">
        <f t="shared" si="6"/>
        <v>0</v>
      </c>
      <c r="AV55" s="82">
        <f t="shared" si="6"/>
        <v>0</v>
      </c>
      <c r="AW55" s="82">
        <f t="shared" si="6"/>
        <v>0</v>
      </c>
      <c r="AX55" s="82">
        <f t="shared" si="6"/>
        <v>0</v>
      </c>
      <c r="AY55" s="82">
        <f t="shared" si="6"/>
        <v>0</v>
      </c>
      <c r="AZ55" s="82">
        <f t="shared" si="6"/>
        <v>0</v>
      </c>
      <c r="BA55" s="82">
        <f t="shared" si="6"/>
        <v>0</v>
      </c>
    </row>
    <row r="56" spans="1:53" x14ac:dyDescent="0.25">
      <c r="A56" t="s">
        <v>448</v>
      </c>
      <c r="B56" t="s">
        <v>449</v>
      </c>
      <c r="C56" t="s">
        <v>450</v>
      </c>
      <c r="D56" t="s">
        <v>451</v>
      </c>
      <c r="E56">
        <v>7.5</v>
      </c>
      <c r="F56" s="143">
        <v>43784</v>
      </c>
      <c r="G56" t="s">
        <v>423</v>
      </c>
      <c r="H56" t="s">
        <v>270</v>
      </c>
      <c r="I56" t="s">
        <v>259</v>
      </c>
      <c r="J56" t="s">
        <v>271</v>
      </c>
      <c r="K56" t="s">
        <v>272</v>
      </c>
      <c r="L56" t="s">
        <v>335</v>
      </c>
      <c r="M56" t="s">
        <v>452</v>
      </c>
      <c r="N56" t="s">
        <v>304</v>
      </c>
      <c r="O56">
        <v>475</v>
      </c>
      <c r="P56">
        <v>117</v>
      </c>
      <c r="Q56">
        <v>0.83333299999999999</v>
      </c>
      <c r="R56">
        <v>4.8489999999999998E-2</v>
      </c>
      <c r="S56">
        <v>0</v>
      </c>
      <c r="T56">
        <v>2.6219999999999999</v>
      </c>
      <c r="U56">
        <v>2.609</v>
      </c>
      <c r="V56">
        <v>3.4089999999999998</v>
      </c>
      <c r="W56">
        <v>3.2029999999999998</v>
      </c>
      <c r="X56">
        <v>210</v>
      </c>
      <c r="Y56">
        <v>117</v>
      </c>
      <c r="Z56">
        <v>0.33300000000000002</v>
      </c>
      <c r="AA56">
        <v>4.9020000000000001E-2</v>
      </c>
      <c r="AB56">
        <v>2.6869999999999998</v>
      </c>
      <c r="AC56">
        <v>2.7029999999999998</v>
      </c>
      <c r="AD56">
        <v>3.5350000000000001</v>
      </c>
      <c r="AE56">
        <v>3.2109999999999999</v>
      </c>
      <c r="AF56">
        <v>225</v>
      </c>
      <c r="AG56">
        <v>0.42599999999999999</v>
      </c>
      <c r="AH56">
        <v>0.71399999999999997</v>
      </c>
      <c r="AI56">
        <v>209</v>
      </c>
      <c r="AJ56">
        <v>228</v>
      </c>
      <c r="AK56">
        <v>196</v>
      </c>
      <c r="AL56">
        <v>211</v>
      </c>
      <c r="AQ56" s="82">
        <f t="shared" si="2"/>
        <v>0</v>
      </c>
      <c r="AR56" s="82">
        <f t="shared" si="6"/>
        <v>4.8489999999999998E-2</v>
      </c>
      <c r="AS56" s="82">
        <f t="shared" si="6"/>
        <v>0</v>
      </c>
      <c r="AT56" s="82">
        <f t="shared" si="6"/>
        <v>0</v>
      </c>
      <c r="AU56" s="82">
        <f t="shared" si="6"/>
        <v>0</v>
      </c>
      <c r="AV56" s="82">
        <f t="shared" si="6"/>
        <v>0</v>
      </c>
      <c r="AW56" s="82">
        <f t="shared" si="6"/>
        <v>0</v>
      </c>
      <c r="AX56" s="82">
        <f t="shared" si="6"/>
        <v>0</v>
      </c>
      <c r="AY56" s="82">
        <f t="shared" si="6"/>
        <v>0</v>
      </c>
      <c r="AZ56" s="82">
        <f t="shared" si="6"/>
        <v>0</v>
      </c>
      <c r="BA56" s="82">
        <f t="shared" si="6"/>
        <v>0</v>
      </c>
    </row>
    <row r="57" spans="1:53" x14ac:dyDescent="0.25">
      <c r="A57" t="s">
        <v>5495</v>
      </c>
      <c r="B57" t="s">
        <v>5496</v>
      </c>
      <c r="C57" t="s">
        <v>5497</v>
      </c>
      <c r="D57" t="s">
        <v>5498</v>
      </c>
      <c r="E57">
        <v>11.5</v>
      </c>
      <c r="F57" s="143">
        <v>42979</v>
      </c>
      <c r="G57" t="s">
        <v>42</v>
      </c>
      <c r="H57" t="s">
        <v>270</v>
      </c>
      <c r="I57" t="s">
        <v>259</v>
      </c>
      <c r="J57" t="s">
        <v>271</v>
      </c>
      <c r="K57" t="s">
        <v>272</v>
      </c>
      <c r="L57" t="s">
        <v>296</v>
      </c>
      <c r="M57" t="s">
        <v>322</v>
      </c>
      <c r="N57" t="s">
        <v>283</v>
      </c>
      <c r="O57">
        <v>270</v>
      </c>
      <c r="P57">
        <v>103.25</v>
      </c>
      <c r="Q57">
        <v>3.7374999999999998</v>
      </c>
      <c r="R57">
        <v>2.503E-2</v>
      </c>
      <c r="S57">
        <v>0</v>
      </c>
      <c r="T57">
        <v>2.8620000000000001</v>
      </c>
      <c r="U57">
        <v>10.403</v>
      </c>
      <c r="V57">
        <v>3.2450000000000001</v>
      </c>
      <c r="W57">
        <v>10.473000000000001</v>
      </c>
      <c r="X57">
        <v>982</v>
      </c>
      <c r="Y57">
        <v>103.5</v>
      </c>
      <c r="Z57">
        <v>2.9710000000000001</v>
      </c>
      <c r="AA57">
        <v>2.528E-2</v>
      </c>
      <c r="AB57">
        <v>2.927</v>
      </c>
      <c r="AC57">
        <v>10.337999999999999</v>
      </c>
      <c r="AD57">
        <v>3.2989999999999999</v>
      </c>
      <c r="AE57">
        <v>10.397</v>
      </c>
      <c r="AF57">
        <v>985</v>
      </c>
      <c r="AG57">
        <v>0.48499999999999999</v>
      </c>
      <c r="AH57">
        <v>0.747</v>
      </c>
      <c r="AI57">
        <v>958</v>
      </c>
      <c r="AJ57">
        <v>965</v>
      </c>
      <c r="AK57">
        <v>970</v>
      </c>
      <c r="AL57">
        <v>973</v>
      </c>
      <c r="AQ57" s="82">
        <f t="shared" si="2"/>
        <v>0</v>
      </c>
      <c r="AR57" s="82">
        <f t="shared" si="6"/>
        <v>0</v>
      </c>
      <c r="AS57" s="82">
        <f t="shared" si="6"/>
        <v>0</v>
      </c>
      <c r="AT57" s="82">
        <f t="shared" si="6"/>
        <v>0</v>
      </c>
      <c r="AU57" s="82">
        <f t="shared" si="6"/>
        <v>0</v>
      </c>
      <c r="AV57" s="82">
        <f t="shared" si="6"/>
        <v>0</v>
      </c>
      <c r="AW57" s="82">
        <f t="shared" si="6"/>
        <v>0</v>
      </c>
      <c r="AX57" s="82">
        <f t="shared" si="6"/>
        <v>0</v>
      </c>
      <c r="AY57" s="82">
        <f t="shared" si="6"/>
        <v>0</v>
      </c>
      <c r="AZ57" s="82">
        <f t="shared" si="6"/>
        <v>2.503E-2</v>
      </c>
      <c r="BA57" s="82">
        <f t="shared" si="6"/>
        <v>0</v>
      </c>
    </row>
    <row r="58" spans="1:53" x14ac:dyDescent="0.25">
      <c r="A58" t="s">
        <v>444</v>
      </c>
      <c r="B58" t="s">
        <v>445</v>
      </c>
      <c r="C58" t="s">
        <v>446</v>
      </c>
      <c r="D58" t="s">
        <v>447</v>
      </c>
      <c r="E58">
        <v>7.875</v>
      </c>
      <c r="F58" s="143">
        <v>43131</v>
      </c>
      <c r="G58" t="s">
        <v>41</v>
      </c>
      <c r="H58" t="s">
        <v>270</v>
      </c>
      <c r="I58" t="s">
        <v>258</v>
      </c>
      <c r="J58" t="s">
        <v>271</v>
      </c>
      <c r="K58" t="s">
        <v>272</v>
      </c>
      <c r="L58" t="s">
        <v>291</v>
      </c>
      <c r="M58" t="s">
        <v>327</v>
      </c>
      <c r="N58" t="s">
        <v>283</v>
      </c>
      <c r="O58">
        <v>555</v>
      </c>
      <c r="P58">
        <v>106</v>
      </c>
      <c r="Q58">
        <v>3.171875</v>
      </c>
      <c r="R58">
        <v>5.2490000000000002E-2</v>
      </c>
      <c r="S58">
        <v>0</v>
      </c>
      <c r="T58">
        <v>2.6560000000000001</v>
      </c>
      <c r="U58">
        <v>6.2949999999999999</v>
      </c>
      <c r="V58">
        <v>3.6779999999999999</v>
      </c>
      <c r="W58">
        <v>6.3550000000000004</v>
      </c>
      <c r="X58">
        <v>560</v>
      </c>
      <c r="Y58">
        <v>106</v>
      </c>
      <c r="Z58">
        <v>2.6469999999999998</v>
      </c>
      <c r="AA58">
        <v>5.3039999999999997E-2</v>
      </c>
      <c r="AB58">
        <v>2.72</v>
      </c>
      <c r="AC58">
        <v>6.32</v>
      </c>
      <c r="AD58">
        <v>3.754</v>
      </c>
      <c r="AE58">
        <v>6.3630000000000004</v>
      </c>
      <c r="AF58">
        <v>573</v>
      </c>
      <c r="AG58">
        <v>0.48299999999999998</v>
      </c>
      <c r="AH58">
        <v>0.81499999999999995</v>
      </c>
      <c r="AI58">
        <v>527</v>
      </c>
      <c r="AJ58">
        <v>547</v>
      </c>
      <c r="AK58">
        <v>547</v>
      </c>
      <c r="AL58">
        <v>560</v>
      </c>
      <c r="AQ58" s="82">
        <f t="shared" si="2"/>
        <v>0</v>
      </c>
      <c r="AR58" s="82">
        <f t="shared" si="6"/>
        <v>0</v>
      </c>
      <c r="AS58" s="82">
        <f t="shared" si="6"/>
        <v>0</v>
      </c>
      <c r="AT58" s="82">
        <f t="shared" si="6"/>
        <v>0</v>
      </c>
      <c r="AU58" s="82">
        <f t="shared" si="6"/>
        <v>0</v>
      </c>
      <c r="AV58" s="82">
        <f t="shared" si="6"/>
        <v>5.2490000000000002E-2</v>
      </c>
      <c r="AW58" s="82">
        <f t="shared" si="6"/>
        <v>0</v>
      </c>
      <c r="AX58" s="82">
        <f t="shared" si="6"/>
        <v>0</v>
      </c>
      <c r="AY58" s="82">
        <f t="shared" si="6"/>
        <v>0</v>
      </c>
      <c r="AZ58" s="82">
        <f t="shared" si="6"/>
        <v>0</v>
      </c>
      <c r="BA58" s="82">
        <f t="shared" si="6"/>
        <v>0</v>
      </c>
    </row>
    <row r="59" spans="1:53" x14ac:dyDescent="0.25">
      <c r="A59" t="s">
        <v>426</v>
      </c>
      <c r="B59" t="s">
        <v>427</v>
      </c>
      <c r="C59" t="s">
        <v>428</v>
      </c>
      <c r="D59" t="s">
        <v>429</v>
      </c>
      <c r="E59">
        <v>11</v>
      </c>
      <c r="F59" s="143">
        <v>41958</v>
      </c>
      <c r="G59" t="s">
        <v>430</v>
      </c>
      <c r="H59" t="s">
        <v>270</v>
      </c>
      <c r="I59" t="s">
        <v>259</v>
      </c>
      <c r="J59" t="s">
        <v>271</v>
      </c>
      <c r="K59" t="s">
        <v>272</v>
      </c>
      <c r="L59" t="s">
        <v>296</v>
      </c>
      <c r="M59" t="s">
        <v>431</v>
      </c>
      <c r="N59" t="s">
        <v>283</v>
      </c>
      <c r="O59">
        <v>172</v>
      </c>
      <c r="P59">
        <v>48</v>
      </c>
      <c r="Q59">
        <v>1.2222219999999999</v>
      </c>
      <c r="R59">
        <v>7.3400000000000002E-3</v>
      </c>
      <c r="S59">
        <v>0</v>
      </c>
      <c r="T59">
        <v>1.27</v>
      </c>
      <c r="U59">
        <v>60.829000000000001</v>
      </c>
      <c r="V59">
        <v>1.2709999999999999</v>
      </c>
      <c r="W59">
        <v>60.829000000000001</v>
      </c>
      <c r="X59">
        <v>6058</v>
      </c>
      <c r="Y59">
        <v>48.5</v>
      </c>
      <c r="Z59">
        <v>0.48899999999999999</v>
      </c>
      <c r="AA59">
        <v>7.4099999999999999E-3</v>
      </c>
      <c r="AB59">
        <v>1.3360000000000001</v>
      </c>
      <c r="AC59">
        <v>58.521999999999998</v>
      </c>
      <c r="AD59">
        <v>1.3360000000000001</v>
      </c>
      <c r="AE59">
        <v>58.521999999999998</v>
      </c>
      <c r="AF59">
        <v>5833</v>
      </c>
      <c r="AG59">
        <v>0.47599999999999998</v>
      </c>
      <c r="AH59">
        <v>0.497</v>
      </c>
      <c r="AI59">
        <v>3769</v>
      </c>
      <c r="AJ59">
        <v>3656</v>
      </c>
      <c r="AK59">
        <v>6044</v>
      </c>
      <c r="AL59">
        <v>5820</v>
      </c>
      <c r="AQ59" s="82">
        <f t="shared" si="2"/>
        <v>0</v>
      </c>
      <c r="AR59" s="82">
        <f t="shared" si="6"/>
        <v>0</v>
      </c>
      <c r="AS59" s="82">
        <f t="shared" si="6"/>
        <v>0</v>
      </c>
      <c r="AT59" s="82">
        <f t="shared" si="6"/>
        <v>0</v>
      </c>
      <c r="AU59" s="82">
        <f t="shared" si="6"/>
        <v>0</v>
      </c>
      <c r="AV59" s="82">
        <f t="shared" si="6"/>
        <v>0</v>
      </c>
      <c r="AW59" s="82">
        <f t="shared" si="6"/>
        <v>0</v>
      </c>
      <c r="AX59" s="82">
        <f t="shared" si="6"/>
        <v>0</v>
      </c>
      <c r="AY59" s="82">
        <f t="shared" si="6"/>
        <v>0</v>
      </c>
      <c r="AZ59" s="82">
        <f t="shared" si="6"/>
        <v>0</v>
      </c>
      <c r="BA59" s="82">
        <f t="shared" si="6"/>
        <v>7.3400000000000002E-3</v>
      </c>
    </row>
    <row r="60" spans="1:53" x14ac:dyDescent="0.25">
      <c r="A60" t="s">
        <v>432</v>
      </c>
      <c r="B60" t="s">
        <v>433</v>
      </c>
      <c r="C60" t="s">
        <v>434</v>
      </c>
      <c r="D60" t="s">
        <v>435</v>
      </c>
      <c r="E60">
        <v>11.25</v>
      </c>
      <c r="F60" s="143">
        <v>41944</v>
      </c>
      <c r="G60" t="s">
        <v>282</v>
      </c>
      <c r="H60" t="s">
        <v>270</v>
      </c>
      <c r="I60" t="s">
        <v>259</v>
      </c>
      <c r="J60" t="s">
        <v>271</v>
      </c>
      <c r="K60" t="s">
        <v>272</v>
      </c>
      <c r="L60" t="s">
        <v>335</v>
      </c>
      <c r="M60" t="s">
        <v>353</v>
      </c>
      <c r="N60" t="s">
        <v>283</v>
      </c>
      <c r="O60">
        <v>696.1</v>
      </c>
      <c r="P60">
        <v>103.437</v>
      </c>
      <c r="Q60">
        <v>1.6875</v>
      </c>
      <c r="R60">
        <v>6.3399999999999998E-2</v>
      </c>
      <c r="S60">
        <v>0</v>
      </c>
      <c r="T60">
        <v>7.4999999999999997E-2</v>
      </c>
      <c r="U60">
        <v>2.7869999999999999</v>
      </c>
      <c r="V60">
        <v>8.1000000000000003E-2</v>
      </c>
      <c r="W60">
        <v>3.6720000000000002</v>
      </c>
      <c r="X60">
        <v>341</v>
      </c>
      <c r="Y60">
        <v>103.375</v>
      </c>
      <c r="Z60">
        <v>0.93799999999999994</v>
      </c>
      <c r="AA60">
        <v>6.3869999999999996E-2</v>
      </c>
      <c r="AB60">
        <v>0.85899999999999999</v>
      </c>
      <c r="AC60">
        <v>7.359</v>
      </c>
      <c r="AD60">
        <v>0.08</v>
      </c>
      <c r="AE60">
        <v>4.431</v>
      </c>
      <c r="AF60">
        <v>420</v>
      </c>
      <c r="AG60">
        <v>0.77800000000000002</v>
      </c>
      <c r="AH60">
        <v>0.76900000000000002</v>
      </c>
      <c r="AI60">
        <v>340</v>
      </c>
      <c r="AJ60">
        <v>424</v>
      </c>
      <c r="AK60">
        <v>318</v>
      </c>
      <c r="AL60">
        <v>399</v>
      </c>
      <c r="AQ60" s="82">
        <f t="shared" si="2"/>
        <v>0</v>
      </c>
      <c r="AR60" s="82">
        <f t="shared" si="6"/>
        <v>6.3399999999999998E-2</v>
      </c>
      <c r="AS60" s="82">
        <f t="shared" si="6"/>
        <v>0</v>
      </c>
      <c r="AT60" s="82">
        <f t="shared" si="6"/>
        <v>0</v>
      </c>
      <c r="AU60" s="82">
        <f t="shared" si="6"/>
        <v>0</v>
      </c>
      <c r="AV60" s="82">
        <f t="shared" si="6"/>
        <v>0</v>
      </c>
      <c r="AW60" s="82">
        <f t="shared" si="6"/>
        <v>0</v>
      </c>
      <c r="AX60" s="82">
        <f t="shared" si="6"/>
        <v>0</v>
      </c>
      <c r="AY60" s="82">
        <f t="shared" si="6"/>
        <v>0</v>
      </c>
      <c r="AZ60" s="82">
        <f t="shared" si="6"/>
        <v>0</v>
      </c>
      <c r="BA60" s="82">
        <f t="shared" si="6"/>
        <v>0</v>
      </c>
    </row>
    <row r="61" spans="1:53" x14ac:dyDescent="0.25">
      <c r="A61" t="s">
        <v>436</v>
      </c>
      <c r="B61" t="s">
        <v>437</v>
      </c>
      <c r="C61" t="s">
        <v>434</v>
      </c>
      <c r="D61" t="s">
        <v>435</v>
      </c>
      <c r="E61">
        <v>12.375</v>
      </c>
      <c r="F61" s="143">
        <v>41944</v>
      </c>
      <c r="G61" t="s">
        <v>42</v>
      </c>
      <c r="H61" t="s">
        <v>270</v>
      </c>
      <c r="I61" t="s">
        <v>259</v>
      </c>
      <c r="J61" t="s">
        <v>271</v>
      </c>
      <c r="K61" t="s">
        <v>272</v>
      </c>
      <c r="L61" t="s">
        <v>335</v>
      </c>
      <c r="M61" t="s">
        <v>353</v>
      </c>
      <c r="N61" t="s">
        <v>283</v>
      </c>
      <c r="O61">
        <v>317.5</v>
      </c>
      <c r="P61">
        <v>99</v>
      </c>
      <c r="Q61">
        <v>1.85625</v>
      </c>
      <c r="R61">
        <v>2.7740000000000001E-2</v>
      </c>
      <c r="S61">
        <v>0</v>
      </c>
      <c r="T61">
        <v>1.579</v>
      </c>
      <c r="U61">
        <v>12.975</v>
      </c>
      <c r="V61">
        <v>1.5760000000000001</v>
      </c>
      <c r="W61">
        <v>12.975</v>
      </c>
      <c r="X61">
        <v>1271</v>
      </c>
      <c r="Y61">
        <v>98</v>
      </c>
      <c r="Z61">
        <v>1.0309999999999999</v>
      </c>
      <c r="AA61">
        <v>2.7650000000000001E-2</v>
      </c>
      <c r="AB61">
        <v>1.6359999999999999</v>
      </c>
      <c r="AC61">
        <v>13.577999999999999</v>
      </c>
      <c r="AD61">
        <v>1.6359999999999999</v>
      </c>
      <c r="AE61">
        <v>13.577999999999999</v>
      </c>
      <c r="AF61">
        <v>1335</v>
      </c>
      <c r="AG61">
        <v>1.843</v>
      </c>
      <c r="AH61">
        <v>1.8680000000000001</v>
      </c>
      <c r="AI61">
        <v>1233</v>
      </c>
      <c r="AJ61">
        <v>1287</v>
      </c>
      <c r="AK61">
        <v>1257</v>
      </c>
      <c r="AL61">
        <v>1322</v>
      </c>
      <c r="AQ61" s="82">
        <f t="shared" si="2"/>
        <v>0</v>
      </c>
      <c r="AR61" s="82">
        <f t="shared" si="6"/>
        <v>0</v>
      </c>
      <c r="AS61" s="82">
        <f t="shared" si="6"/>
        <v>0</v>
      </c>
      <c r="AT61" s="82">
        <f t="shared" si="6"/>
        <v>0</v>
      </c>
      <c r="AU61" s="82">
        <f t="shared" si="6"/>
        <v>0</v>
      </c>
      <c r="AV61" s="82">
        <f t="shared" si="6"/>
        <v>0</v>
      </c>
      <c r="AW61" s="82">
        <f t="shared" si="6"/>
        <v>0</v>
      </c>
      <c r="AX61" s="82">
        <f t="shared" si="6"/>
        <v>0</v>
      </c>
      <c r="AY61" s="82">
        <f t="shared" si="6"/>
        <v>0</v>
      </c>
      <c r="AZ61" s="82">
        <f t="shared" si="6"/>
        <v>0</v>
      </c>
      <c r="BA61" s="82">
        <f t="shared" si="6"/>
        <v>2.7740000000000001E-2</v>
      </c>
    </row>
    <row r="62" spans="1:53" x14ac:dyDescent="0.25">
      <c r="A62" t="s">
        <v>5499</v>
      </c>
      <c r="B62" t="s">
        <v>5500</v>
      </c>
      <c r="C62" t="s">
        <v>424</v>
      </c>
      <c r="D62" t="s">
        <v>425</v>
      </c>
      <c r="E62">
        <v>6.5</v>
      </c>
      <c r="F62" s="143">
        <v>44757</v>
      </c>
      <c r="G62" t="s">
        <v>41</v>
      </c>
      <c r="H62" t="s">
        <v>270</v>
      </c>
      <c r="I62" t="s">
        <v>257</v>
      </c>
      <c r="J62" t="s">
        <v>271</v>
      </c>
      <c r="K62" t="s">
        <v>272</v>
      </c>
      <c r="L62" t="s">
        <v>291</v>
      </c>
      <c r="M62" t="s">
        <v>303</v>
      </c>
      <c r="N62" t="s">
        <v>283</v>
      </c>
      <c r="O62">
        <v>500</v>
      </c>
      <c r="P62">
        <v>108.25</v>
      </c>
      <c r="Q62">
        <v>2.8708330000000002</v>
      </c>
      <c r="R62">
        <v>4.8129999999999999E-2</v>
      </c>
      <c r="S62">
        <v>0</v>
      </c>
      <c r="T62">
        <v>3.8439999999999999</v>
      </c>
      <c r="U62">
        <v>5.09</v>
      </c>
      <c r="V62">
        <v>6.3639999999999999</v>
      </c>
      <c r="W62">
        <v>5.141</v>
      </c>
      <c r="X62">
        <v>355</v>
      </c>
      <c r="Y62">
        <v>106.5</v>
      </c>
      <c r="Z62">
        <v>2.4380000000000002</v>
      </c>
      <c r="AA62">
        <v>4.7910000000000001E-2</v>
      </c>
      <c r="AB62">
        <v>5.8869999999999996</v>
      </c>
      <c r="AC62">
        <v>5.4450000000000003</v>
      </c>
      <c r="AD62">
        <v>6.5659999999999998</v>
      </c>
      <c r="AE62">
        <v>5.4379999999999997</v>
      </c>
      <c r="AF62">
        <v>403</v>
      </c>
      <c r="AG62">
        <v>2.004</v>
      </c>
      <c r="AH62">
        <v>2.9460000000000002</v>
      </c>
      <c r="AI62">
        <v>340</v>
      </c>
      <c r="AJ62">
        <v>384</v>
      </c>
      <c r="AK62">
        <v>348</v>
      </c>
      <c r="AL62">
        <v>394</v>
      </c>
      <c r="AQ62" s="82">
        <f t="shared" si="2"/>
        <v>0</v>
      </c>
      <c r="AR62" s="82">
        <f t="shared" si="6"/>
        <v>0</v>
      </c>
      <c r="AS62" s="82">
        <f t="shared" si="6"/>
        <v>0</v>
      </c>
      <c r="AT62" s="82">
        <f t="shared" si="6"/>
        <v>0</v>
      </c>
      <c r="AU62" s="82">
        <f t="shared" si="6"/>
        <v>4.8129999999999999E-2</v>
      </c>
      <c r="AV62" s="82">
        <f t="shared" si="6"/>
        <v>0</v>
      </c>
      <c r="AW62" s="82">
        <f t="shared" si="6"/>
        <v>0</v>
      </c>
      <c r="AX62" s="82">
        <f t="shared" si="6"/>
        <v>0</v>
      </c>
      <c r="AY62" s="82">
        <f t="shared" si="6"/>
        <v>0</v>
      </c>
      <c r="AZ62" s="82">
        <f t="shared" si="6"/>
        <v>0</v>
      </c>
      <c r="BA62" s="82">
        <f t="shared" si="6"/>
        <v>0</v>
      </c>
    </row>
    <row r="63" spans="1:53" x14ac:dyDescent="0.25">
      <c r="A63" t="s">
        <v>458</v>
      </c>
      <c r="B63" t="s">
        <v>459</v>
      </c>
      <c r="C63" t="s">
        <v>460</v>
      </c>
      <c r="D63" t="s">
        <v>58</v>
      </c>
      <c r="E63">
        <v>6.25</v>
      </c>
      <c r="F63" s="143">
        <v>42359</v>
      </c>
      <c r="G63" t="s">
        <v>40</v>
      </c>
      <c r="H63" t="s">
        <v>270</v>
      </c>
      <c r="I63" t="s">
        <v>259</v>
      </c>
      <c r="J63" t="s">
        <v>271</v>
      </c>
      <c r="K63" t="s">
        <v>284</v>
      </c>
      <c r="L63" t="s">
        <v>285</v>
      </c>
      <c r="M63" t="s">
        <v>309</v>
      </c>
      <c r="N63" t="s">
        <v>461</v>
      </c>
      <c r="O63">
        <v>400</v>
      </c>
      <c r="P63">
        <v>85.5</v>
      </c>
      <c r="Q63">
        <v>6.9444000000000006E-2</v>
      </c>
      <c r="R63">
        <v>2.9649999999999999E-2</v>
      </c>
      <c r="S63">
        <v>3.125</v>
      </c>
      <c r="T63">
        <v>2.5910000000000002</v>
      </c>
      <c r="U63">
        <v>3.1349999999999998</v>
      </c>
      <c r="V63">
        <v>2.593</v>
      </c>
      <c r="W63">
        <v>12.182</v>
      </c>
      <c r="X63">
        <v>1180</v>
      </c>
      <c r="Y63">
        <v>81</v>
      </c>
      <c r="Z63">
        <v>2.778</v>
      </c>
      <c r="AA63">
        <v>2.9479999999999999E-2</v>
      </c>
      <c r="AB63">
        <v>2.528</v>
      </c>
      <c r="AC63">
        <v>14.114000000000001</v>
      </c>
      <c r="AD63">
        <v>2.528</v>
      </c>
      <c r="AE63">
        <v>14.114000000000001</v>
      </c>
      <c r="AF63">
        <v>1380</v>
      </c>
      <c r="AG63">
        <v>5.8689999999999998</v>
      </c>
      <c r="AH63">
        <v>5.9939999999999998</v>
      </c>
      <c r="AI63">
        <v>1048</v>
      </c>
      <c r="AJ63">
        <v>1190</v>
      </c>
      <c r="AK63">
        <v>1168</v>
      </c>
      <c r="AL63">
        <v>1368</v>
      </c>
      <c r="AQ63" s="82">
        <f t="shared" si="2"/>
        <v>0</v>
      </c>
      <c r="AR63" s="82">
        <f t="shared" si="6"/>
        <v>0</v>
      </c>
      <c r="AS63" s="82">
        <f t="shared" si="6"/>
        <v>2.9649999999999999E-2</v>
      </c>
      <c r="AT63" s="82">
        <f t="shared" si="6"/>
        <v>0</v>
      </c>
      <c r="AU63" s="82">
        <f t="shared" si="6"/>
        <v>0</v>
      </c>
      <c r="AV63" s="82">
        <f t="shared" si="6"/>
        <v>0</v>
      </c>
      <c r="AW63" s="82">
        <f t="shared" si="6"/>
        <v>0</v>
      </c>
      <c r="AX63" s="82">
        <f t="shared" si="6"/>
        <v>0</v>
      </c>
      <c r="AY63" s="82">
        <f t="shared" si="6"/>
        <v>0</v>
      </c>
      <c r="AZ63" s="82">
        <f t="shared" si="6"/>
        <v>0</v>
      </c>
      <c r="BA63" s="82">
        <f t="shared" si="6"/>
        <v>0</v>
      </c>
    </row>
    <row r="64" spans="1:53" x14ac:dyDescent="0.25">
      <c r="A64" t="s">
        <v>462</v>
      </c>
      <c r="B64" t="s">
        <v>463</v>
      </c>
      <c r="C64" t="s">
        <v>422</v>
      </c>
      <c r="D64" t="s">
        <v>58</v>
      </c>
      <c r="E64">
        <v>5.65</v>
      </c>
      <c r="F64" s="143">
        <v>41791</v>
      </c>
      <c r="G64" t="s">
        <v>423</v>
      </c>
      <c r="H64" t="s">
        <v>270</v>
      </c>
      <c r="I64" t="s">
        <v>259</v>
      </c>
      <c r="J64" t="s">
        <v>271</v>
      </c>
      <c r="K64" t="s">
        <v>284</v>
      </c>
      <c r="L64" t="s">
        <v>285</v>
      </c>
      <c r="M64" t="s">
        <v>309</v>
      </c>
      <c r="N64" t="s">
        <v>304</v>
      </c>
      <c r="O64">
        <v>1000</v>
      </c>
      <c r="P64">
        <v>103.875</v>
      </c>
      <c r="Q64">
        <v>0.37666699999999997</v>
      </c>
      <c r="R64">
        <v>9.0319999999999998E-2</v>
      </c>
      <c r="S64">
        <v>0</v>
      </c>
      <c r="T64">
        <v>1.3740000000000001</v>
      </c>
      <c r="U64">
        <v>2.87</v>
      </c>
      <c r="V64">
        <v>1.373</v>
      </c>
      <c r="W64">
        <v>2.87</v>
      </c>
      <c r="X64">
        <v>264</v>
      </c>
      <c r="Y64">
        <v>103.875</v>
      </c>
      <c r="Z64">
        <v>0</v>
      </c>
      <c r="AA64">
        <v>9.1359999999999997E-2</v>
      </c>
      <c r="AB64">
        <v>1.4390000000000001</v>
      </c>
      <c r="AC64">
        <v>2.9889999999999999</v>
      </c>
      <c r="AD64">
        <v>1.4359999999999999</v>
      </c>
      <c r="AE64">
        <v>2.9889999999999999</v>
      </c>
      <c r="AF64">
        <v>277</v>
      </c>
      <c r="AG64">
        <v>0.36299999999999999</v>
      </c>
      <c r="AH64">
        <v>0.36199999999999999</v>
      </c>
      <c r="AI64">
        <v>253</v>
      </c>
      <c r="AJ64">
        <v>268</v>
      </c>
      <c r="AK64">
        <v>250</v>
      </c>
      <c r="AL64">
        <v>265</v>
      </c>
      <c r="AQ64" s="82">
        <f t="shared" si="2"/>
        <v>0</v>
      </c>
      <c r="AR64" s="82">
        <f t="shared" si="6"/>
        <v>9.0319999999999998E-2</v>
      </c>
      <c r="AS64" s="82">
        <f t="shared" si="6"/>
        <v>0</v>
      </c>
      <c r="AT64" s="82">
        <f t="shared" si="6"/>
        <v>0</v>
      </c>
      <c r="AU64" s="82">
        <f t="shared" si="6"/>
        <v>0</v>
      </c>
      <c r="AV64" s="82">
        <f t="shared" si="6"/>
        <v>0</v>
      </c>
      <c r="AW64" s="82">
        <f t="shared" si="6"/>
        <v>0</v>
      </c>
      <c r="AX64" s="82">
        <f t="shared" si="6"/>
        <v>0</v>
      </c>
      <c r="AY64" s="82">
        <f t="shared" si="6"/>
        <v>0</v>
      </c>
      <c r="AZ64" s="82">
        <f t="shared" si="6"/>
        <v>0</v>
      </c>
      <c r="BA64" s="82">
        <f t="shared" si="6"/>
        <v>0</v>
      </c>
    </row>
    <row r="65" spans="1:53" x14ac:dyDescent="0.25">
      <c r="A65" t="s">
        <v>464</v>
      </c>
      <c r="B65" t="s">
        <v>465</v>
      </c>
      <c r="C65" t="s">
        <v>422</v>
      </c>
      <c r="D65" t="s">
        <v>58</v>
      </c>
      <c r="E65">
        <v>6.5</v>
      </c>
      <c r="F65" s="143">
        <v>41883</v>
      </c>
      <c r="G65" t="s">
        <v>371</v>
      </c>
      <c r="H65" t="s">
        <v>270</v>
      </c>
      <c r="I65" t="s">
        <v>259</v>
      </c>
      <c r="J65" t="s">
        <v>271</v>
      </c>
      <c r="K65" t="s">
        <v>284</v>
      </c>
      <c r="L65" t="s">
        <v>285</v>
      </c>
      <c r="M65" t="s">
        <v>309</v>
      </c>
      <c r="N65" t="s">
        <v>283</v>
      </c>
      <c r="O65">
        <v>1350</v>
      </c>
      <c r="P65">
        <v>106.75</v>
      </c>
      <c r="Q65">
        <v>2.0583330000000002</v>
      </c>
      <c r="R65">
        <v>0.12726000000000001</v>
      </c>
      <c r="S65">
        <v>0</v>
      </c>
      <c r="T65">
        <v>1.5760000000000001</v>
      </c>
      <c r="U65">
        <v>2.383</v>
      </c>
      <c r="V65">
        <v>1.577</v>
      </c>
      <c r="W65">
        <v>2.383</v>
      </c>
      <c r="X65">
        <v>213</v>
      </c>
      <c r="Y65">
        <v>106.5</v>
      </c>
      <c r="Z65">
        <v>1.625</v>
      </c>
      <c r="AA65">
        <v>0.12839</v>
      </c>
      <c r="AB65">
        <v>1.639</v>
      </c>
      <c r="AC65">
        <v>2.67</v>
      </c>
      <c r="AD65">
        <v>1.639</v>
      </c>
      <c r="AE65">
        <v>2.67</v>
      </c>
      <c r="AF65">
        <v>244</v>
      </c>
      <c r="AG65">
        <v>0.63200000000000001</v>
      </c>
      <c r="AH65">
        <v>0.65100000000000002</v>
      </c>
      <c r="AI65">
        <v>205</v>
      </c>
      <c r="AJ65">
        <v>238</v>
      </c>
      <c r="AK65">
        <v>199</v>
      </c>
      <c r="AL65">
        <v>231</v>
      </c>
      <c r="AQ65" s="82">
        <f t="shared" si="2"/>
        <v>0</v>
      </c>
      <c r="AR65" s="82">
        <f t="shared" si="6"/>
        <v>0.12726000000000001</v>
      </c>
      <c r="AS65" s="82">
        <f t="shared" si="6"/>
        <v>0</v>
      </c>
      <c r="AT65" s="82">
        <f t="shared" si="6"/>
        <v>0</v>
      </c>
      <c r="AU65" s="82">
        <f t="shared" si="6"/>
        <v>0</v>
      </c>
      <c r="AV65" s="82">
        <f t="shared" si="6"/>
        <v>0</v>
      </c>
      <c r="AW65" s="82">
        <f t="shared" si="6"/>
        <v>0</v>
      </c>
      <c r="AX65" s="82">
        <f t="shared" si="6"/>
        <v>0</v>
      </c>
      <c r="AY65" s="82">
        <f t="shared" si="6"/>
        <v>0</v>
      </c>
      <c r="AZ65" s="82">
        <f t="shared" si="6"/>
        <v>0</v>
      </c>
      <c r="BA65" s="82">
        <f t="shared" si="6"/>
        <v>0</v>
      </c>
    </row>
    <row r="66" spans="1:53" x14ac:dyDescent="0.25">
      <c r="A66" t="s">
        <v>466</v>
      </c>
      <c r="B66" t="s">
        <v>467</v>
      </c>
      <c r="C66" t="s">
        <v>422</v>
      </c>
      <c r="D66" t="s">
        <v>58</v>
      </c>
      <c r="E66">
        <v>6.75</v>
      </c>
      <c r="F66" s="143">
        <v>42614</v>
      </c>
      <c r="G66" t="s">
        <v>371</v>
      </c>
      <c r="H66" t="s">
        <v>270</v>
      </c>
      <c r="I66" t="s">
        <v>259</v>
      </c>
      <c r="J66" t="s">
        <v>271</v>
      </c>
      <c r="K66" t="s">
        <v>284</v>
      </c>
      <c r="L66" t="s">
        <v>285</v>
      </c>
      <c r="M66" t="s">
        <v>309</v>
      </c>
      <c r="N66" t="s">
        <v>283</v>
      </c>
      <c r="O66">
        <v>1275</v>
      </c>
      <c r="P66">
        <v>112.125</v>
      </c>
      <c r="Q66">
        <v>2.1375000000000002</v>
      </c>
      <c r="R66">
        <v>0.12620999999999999</v>
      </c>
      <c r="S66">
        <v>0</v>
      </c>
      <c r="T66">
        <v>3.2330000000000001</v>
      </c>
      <c r="U66">
        <v>3.23</v>
      </c>
      <c r="V66">
        <v>3.2429999999999999</v>
      </c>
      <c r="W66">
        <v>3.23</v>
      </c>
      <c r="X66">
        <v>273</v>
      </c>
      <c r="Y66">
        <v>111.5</v>
      </c>
      <c r="Z66">
        <v>1.6879999999999999</v>
      </c>
      <c r="AA66">
        <v>0.12692999999999999</v>
      </c>
      <c r="AB66">
        <v>3.2930000000000001</v>
      </c>
      <c r="AC66">
        <v>3.452</v>
      </c>
      <c r="AD66">
        <v>3.3</v>
      </c>
      <c r="AE66">
        <v>3.452</v>
      </c>
      <c r="AF66">
        <v>304</v>
      </c>
      <c r="AG66">
        <v>0.95</v>
      </c>
      <c r="AH66">
        <v>1.179</v>
      </c>
      <c r="AI66">
        <v>276</v>
      </c>
      <c r="AJ66">
        <v>307</v>
      </c>
      <c r="AK66">
        <v>262</v>
      </c>
      <c r="AL66">
        <v>292</v>
      </c>
      <c r="AQ66" s="82">
        <f t="shared" si="2"/>
        <v>0</v>
      </c>
      <c r="AR66" s="82">
        <f t="shared" si="6"/>
        <v>0</v>
      </c>
      <c r="AS66" s="82">
        <f t="shared" si="6"/>
        <v>0.12620999999999999</v>
      </c>
      <c r="AT66" s="82">
        <f t="shared" si="6"/>
        <v>0</v>
      </c>
      <c r="AU66" s="82">
        <f t="shared" si="6"/>
        <v>0</v>
      </c>
      <c r="AV66" s="82">
        <f t="shared" si="6"/>
        <v>0</v>
      </c>
      <c r="AW66" s="82">
        <f t="shared" si="6"/>
        <v>0</v>
      </c>
      <c r="AX66" s="82">
        <f t="shared" si="6"/>
        <v>0</v>
      </c>
      <c r="AY66" s="82">
        <f t="shared" si="6"/>
        <v>0</v>
      </c>
      <c r="AZ66" s="82">
        <f t="shared" si="6"/>
        <v>0</v>
      </c>
      <c r="BA66" s="82">
        <f t="shared" si="6"/>
        <v>0</v>
      </c>
    </row>
    <row r="67" spans="1:53" x14ac:dyDescent="0.25">
      <c r="A67" t="s">
        <v>468</v>
      </c>
      <c r="B67" t="s">
        <v>469</v>
      </c>
      <c r="C67" t="s">
        <v>422</v>
      </c>
      <c r="D67" t="s">
        <v>58</v>
      </c>
      <c r="E67">
        <v>7.125</v>
      </c>
      <c r="F67" s="143">
        <v>43344</v>
      </c>
      <c r="G67" t="s">
        <v>371</v>
      </c>
      <c r="H67" t="s">
        <v>270</v>
      </c>
      <c r="I67" t="s">
        <v>259</v>
      </c>
      <c r="J67" t="s">
        <v>271</v>
      </c>
      <c r="K67" t="s">
        <v>284</v>
      </c>
      <c r="L67" t="s">
        <v>285</v>
      </c>
      <c r="M67" t="s">
        <v>309</v>
      </c>
      <c r="N67" t="s">
        <v>283</v>
      </c>
      <c r="O67">
        <v>1275</v>
      </c>
      <c r="P67">
        <v>116</v>
      </c>
      <c r="Q67">
        <v>2.2562500000000001</v>
      </c>
      <c r="R67">
        <v>0.13063</v>
      </c>
      <c r="S67">
        <v>0</v>
      </c>
      <c r="T67">
        <v>4.665</v>
      </c>
      <c r="U67">
        <v>3.9529999999999998</v>
      </c>
      <c r="V67">
        <v>4.702</v>
      </c>
      <c r="W67">
        <v>3.9529999999999998</v>
      </c>
      <c r="X67">
        <v>308</v>
      </c>
      <c r="Y67">
        <v>115.75</v>
      </c>
      <c r="Z67">
        <v>1.7809999999999999</v>
      </c>
      <c r="AA67">
        <v>0.1318</v>
      </c>
      <c r="AB67">
        <v>4.7270000000000003</v>
      </c>
      <c r="AC67">
        <v>4.0270000000000001</v>
      </c>
      <c r="AD67">
        <v>4.758</v>
      </c>
      <c r="AE67">
        <v>4.0270000000000001</v>
      </c>
      <c r="AF67">
        <v>329</v>
      </c>
      <c r="AG67">
        <v>0.61699999999999999</v>
      </c>
      <c r="AH67">
        <v>1.143</v>
      </c>
      <c r="AI67">
        <v>316</v>
      </c>
      <c r="AJ67">
        <v>338</v>
      </c>
      <c r="AK67">
        <v>297</v>
      </c>
      <c r="AL67">
        <v>317</v>
      </c>
      <c r="AQ67" s="82">
        <f t="shared" si="2"/>
        <v>0</v>
      </c>
      <c r="AR67" s="82">
        <f t="shared" si="6"/>
        <v>0</v>
      </c>
      <c r="AS67" s="82">
        <f t="shared" si="6"/>
        <v>0.13063</v>
      </c>
      <c r="AT67" s="82">
        <f t="shared" si="6"/>
        <v>0</v>
      </c>
      <c r="AU67" s="82">
        <f t="shared" si="6"/>
        <v>0</v>
      </c>
      <c r="AV67" s="82">
        <f t="shared" si="6"/>
        <v>0</v>
      </c>
      <c r="AW67" s="82">
        <f t="shared" si="6"/>
        <v>0</v>
      </c>
      <c r="AX67" s="82">
        <f t="shared" si="6"/>
        <v>0</v>
      </c>
      <c r="AY67" s="82">
        <f t="shared" si="6"/>
        <v>0</v>
      </c>
      <c r="AZ67" s="82">
        <f t="shared" si="6"/>
        <v>0</v>
      </c>
      <c r="BA67" s="82">
        <f t="shared" si="6"/>
        <v>0</v>
      </c>
    </row>
    <row r="68" spans="1:53" x14ac:dyDescent="0.25">
      <c r="A68" t="s">
        <v>470</v>
      </c>
      <c r="B68" t="s">
        <v>471</v>
      </c>
      <c r="C68" t="s">
        <v>422</v>
      </c>
      <c r="D68" t="s">
        <v>58</v>
      </c>
      <c r="E68">
        <v>8.875</v>
      </c>
      <c r="F68" s="143">
        <v>42979</v>
      </c>
      <c r="G68" t="s">
        <v>423</v>
      </c>
      <c r="H68" t="s">
        <v>270</v>
      </c>
      <c r="I68" t="s">
        <v>259</v>
      </c>
      <c r="J68" t="s">
        <v>271</v>
      </c>
      <c r="K68" t="s">
        <v>284</v>
      </c>
      <c r="L68" t="s">
        <v>285</v>
      </c>
      <c r="M68" t="s">
        <v>309</v>
      </c>
      <c r="N68" t="s">
        <v>304</v>
      </c>
      <c r="O68">
        <v>500</v>
      </c>
      <c r="P68">
        <v>117.5</v>
      </c>
      <c r="Q68">
        <v>2.8104170000000002</v>
      </c>
      <c r="R68">
        <v>5.212E-2</v>
      </c>
      <c r="S68">
        <v>0</v>
      </c>
      <c r="T68">
        <v>3.819</v>
      </c>
      <c r="U68">
        <v>4.6689999999999996</v>
      </c>
      <c r="V68">
        <v>3.8380000000000001</v>
      </c>
      <c r="W68">
        <v>4.6689999999999996</v>
      </c>
      <c r="X68">
        <v>400</v>
      </c>
      <c r="Y68">
        <v>116</v>
      </c>
      <c r="Z68">
        <v>2.2189999999999999</v>
      </c>
      <c r="AA68">
        <v>5.1990000000000001E-2</v>
      </c>
      <c r="AB68">
        <v>3.871</v>
      </c>
      <c r="AC68">
        <v>5.0419999999999998</v>
      </c>
      <c r="AD68">
        <v>3.8849999999999998</v>
      </c>
      <c r="AE68">
        <v>5.0419999999999998</v>
      </c>
      <c r="AF68">
        <v>448</v>
      </c>
      <c r="AG68">
        <v>1.7689999999999999</v>
      </c>
      <c r="AH68">
        <v>2.1349999999999998</v>
      </c>
      <c r="AI68">
        <v>420</v>
      </c>
      <c r="AJ68">
        <v>469</v>
      </c>
      <c r="AK68">
        <v>389</v>
      </c>
      <c r="AL68">
        <v>437</v>
      </c>
      <c r="AQ68" s="82">
        <f t="shared" si="2"/>
        <v>0</v>
      </c>
      <c r="AR68" s="82">
        <f t="shared" si="6"/>
        <v>0</v>
      </c>
      <c r="AS68" s="82">
        <f t="shared" si="6"/>
        <v>0</v>
      </c>
      <c r="AT68" s="82">
        <f t="shared" si="6"/>
        <v>5.212E-2</v>
      </c>
      <c r="AU68" s="82">
        <f t="shared" si="6"/>
        <v>0</v>
      </c>
      <c r="AV68" s="82">
        <f t="shared" si="6"/>
        <v>0</v>
      </c>
      <c r="AW68" s="82">
        <f t="shared" si="6"/>
        <v>0</v>
      </c>
      <c r="AX68" s="82">
        <f t="shared" si="6"/>
        <v>0</v>
      </c>
      <c r="AY68" s="82">
        <f t="shared" si="6"/>
        <v>0</v>
      </c>
      <c r="AZ68" s="82">
        <f t="shared" si="6"/>
        <v>0</v>
      </c>
      <c r="BA68" s="82">
        <f t="shared" si="6"/>
        <v>0</v>
      </c>
    </row>
    <row r="69" spans="1:53" x14ac:dyDescent="0.25">
      <c r="A69" t="s">
        <v>511</v>
      </c>
      <c r="B69" t="s">
        <v>512</v>
      </c>
      <c r="C69" t="s">
        <v>422</v>
      </c>
      <c r="D69" t="s">
        <v>58</v>
      </c>
      <c r="E69">
        <v>8.25</v>
      </c>
      <c r="F69" s="143">
        <v>44180</v>
      </c>
      <c r="G69" t="s">
        <v>423</v>
      </c>
      <c r="H69" t="s">
        <v>270</v>
      </c>
      <c r="I69" t="s">
        <v>259</v>
      </c>
      <c r="J69" t="s">
        <v>271</v>
      </c>
      <c r="K69" t="s">
        <v>284</v>
      </c>
      <c r="L69" t="s">
        <v>285</v>
      </c>
      <c r="M69" t="s">
        <v>309</v>
      </c>
      <c r="N69" t="s">
        <v>304</v>
      </c>
      <c r="O69">
        <v>1000</v>
      </c>
      <c r="P69">
        <v>118.75</v>
      </c>
      <c r="Q69">
        <v>0.22916700000000001</v>
      </c>
      <c r="R69">
        <v>0.10308</v>
      </c>
      <c r="S69">
        <v>4.125</v>
      </c>
      <c r="T69">
        <v>6.0090000000000003</v>
      </c>
      <c r="U69">
        <v>5.3319999999999999</v>
      </c>
      <c r="V69">
        <v>6.0960000000000001</v>
      </c>
      <c r="W69">
        <v>5.3319999999999999</v>
      </c>
      <c r="X69">
        <v>404</v>
      </c>
      <c r="Y69">
        <v>116.41</v>
      </c>
      <c r="Z69">
        <v>3.8039999999999998</v>
      </c>
      <c r="AA69">
        <v>0.10573</v>
      </c>
      <c r="AB69">
        <v>5.8369999999999997</v>
      </c>
      <c r="AC69">
        <v>5.6779999999999999</v>
      </c>
      <c r="AD69">
        <v>5.9119999999999999</v>
      </c>
      <c r="AE69">
        <v>5.6779999999999999</v>
      </c>
      <c r="AF69">
        <v>455</v>
      </c>
      <c r="AG69">
        <v>2.4039999999999999</v>
      </c>
      <c r="AH69">
        <v>3.194</v>
      </c>
      <c r="AI69">
        <v>423</v>
      </c>
      <c r="AJ69">
        <v>471</v>
      </c>
      <c r="AK69">
        <v>395</v>
      </c>
      <c r="AL69">
        <v>445</v>
      </c>
      <c r="AQ69" s="82">
        <f t="shared" si="2"/>
        <v>0</v>
      </c>
      <c r="AR69" s="82">
        <f t="shared" si="6"/>
        <v>0</v>
      </c>
      <c r="AS69" s="82">
        <f t="shared" si="6"/>
        <v>0</v>
      </c>
      <c r="AT69" s="82">
        <f t="shared" si="6"/>
        <v>0</v>
      </c>
      <c r="AU69" s="82">
        <f t="shared" si="6"/>
        <v>0.10308</v>
      </c>
      <c r="AV69" s="82">
        <f t="shared" si="6"/>
        <v>0</v>
      </c>
      <c r="AW69" s="82">
        <f t="shared" si="6"/>
        <v>0</v>
      </c>
      <c r="AX69" s="82">
        <f t="shared" si="6"/>
        <v>0</v>
      </c>
      <c r="AY69" s="82">
        <f t="shared" si="6"/>
        <v>0</v>
      </c>
      <c r="AZ69" s="82">
        <f t="shared" si="6"/>
        <v>0</v>
      </c>
      <c r="BA69" s="82">
        <f t="shared" si="6"/>
        <v>0</v>
      </c>
    </row>
    <row r="70" spans="1:53" x14ac:dyDescent="0.25">
      <c r="A70" t="s">
        <v>472</v>
      </c>
      <c r="B70" t="s">
        <v>473</v>
      </c>
      <c r="C70" t="s">
        <v>422</v>
      </c>
      <c r="D70" t="s">
        <v>58</v>
      </c>
      <c r="E70">
        <v>8.625</v>
      </c>
      <c r="F70" s="143">
        <v>42262</v>
      </c>
      <c r="G70" t="s">
        <v>423</v>
      </c>
      <c r="H70" t="s">
        <v>270</v>
      </c>
      <c r="I70" t="s">
        <v>259</v>
      </c>
      <c r="J70" t="s">
        <v>271</v>
      </c>
      <c r="K70" t="s">
        <v>284</v>
      </c>
      <c r="L70" t="s">
        <v>285</v>
      </c>
      <c r="M70" t="s">
        <v>309</v>
      </c>
      <c r="N70" t="s">
        <v>304</v>
      </c>
      <c r="O70">
        <v>1249.7</v>
      </c>
      <c r="P70">
        <v>112.375</v>
      </c>
      <c r="Q70">
        <v>2.3958330000000001</v>
      </c>
      <c r="R70">
        <v>0.12426</v>
      </c>
      <c r="S70">
        <v>0</v>
      </c>
      <c r="T70">
        <v>2.4039999999999999</v>
      </c>
      <c r="U70">
        <v>3.7930000000000001</v>
      </c>
      <c r="V70">
        <v>2.4060000000000001</v>
      </c>
      <c r="W70">
        <v>3.7930000000000001</v>
      </c>
      <c r="X70">
        <v>344</v>
      </c>
      <c r="Y70">
        <v>111.375</v>
      </c>
      <c r="Z70">
        <v>1.821</v>
      </c>
      <c r="AA70">
        <v>0.12442</v>
      </c>
      <c r="AB70">
        <v>2.4620000000000002</v>
      </c>
      <c r="AC70">
        <v>4.2519999999999998</v>
      </c>
      <c r="AD70">
        <v>2.4620000000000002</v>
      </c>
      <c r="AE70">
        <v>4.2519999999999998</v>
      </c>
      <c r="AF70">
        <v>396</v>
      </c>
      <c r="AG70">
        <v>1.391</v>
      </c>
      <c r="AH70">
        <v>1.496</v>
      </c>
      <c r="AI70">
        <v>351</v>
      </c>
      <c r="AJ70">
        <v>404</v>
      </c>
      <c r="AK70">
        <v>332</v>
      </c>
      <c r="AL70">
        <v>383</v>
      </c>
      <c r="AQ70" s="82">
        <f t="shared" ref="AQ70:AQ133" si="7">IF($U70&lt;=AQ$4,$R70,0)</f>
        <v>0</v>
      </c>
      <c r="AR70" s="82">
        <f t="shared" ref="AR70:BA85" si="8">IF(AND($U70&gt;AQ$4,$U70&lt;=AR$4),$R70,0)</f>
        <v>0</v>
      </c>
      <c r="AS70" s="82">
        <f t="shared" si="8"/>
        <v>0.12426</v>
      </c>
      <c r="AT70" s="82">
        <f t="shared" si="8"/>
        <v>0</v>
      </c>
      <c r="AU70" s="82">
        <f t="shared" si="8"/>
        <v>0</v>
      </c>
      <c r="AV70" s="82">
        <f t="shared" si="8"/>
        <v>0</v>
      </c>
      <c r="AW70" s="82">
        <f t="shared" si="8"/>
        <v>0</v>
      </c>
      <c r="AX70" s="82">
        <f t="shared" si="8"/>
        <v>0</v>
      </c>
      <c r="AY70" s="82">
        <f t="shared" si="8"/>
        <v>0</v>
      </c>
      <c r="AZ70" s="82">
        <f t="shared" si="8"/>
        <v>0</v>
      </c>
      <c r="BA70" s="82">
        <f t="shared" si="8"/>
        <v>0</v>
      </c>
    </row>
    <row r="71" spans="1:53" x14ac:dyDescent="0.25">
      <c r="A71" t="s">
        <v>474</v>
      </c>
      <c r="B71" t="s">
        <v>475</v>
      </c>
      <c r="C71" t="s">
        <v>422</v>
      </c>
      <c r="D71" t="s">
        <v>58</v>
      </c>
      <c r="E71">
        <v>8.75</v>
      </c>
      <c r="F71" s="143">
        <v>42809</v>
      </c>
      <c r="G71" t="s">
        <v>423</v>
      </c>
      <c r="H71" t="s">
        <v>270</v>
      </c>
      <c r="I71" t="s">
        <v>259</v>
      </c>
      <c r="J71" t="s">
        <v>271</v>
      </c>
      <c r="K71" t="s">
        <v>284</v>
      </c>
      <c r="L71" t="s">
        <v>285</v>
      </c>
      <c r="M71" t="s">
        <v>309</v>
      </c>
      <c r="N71" t="s">
        <v>304</v>
      </c>
      <c r="O71">
        <v>1500</v>
      </c>
      <c r="P71">
        <v>116.25</v>
      </c>
      <c r="Q71">
        <v>2.4305560000000002</v>
      </c>
      <c r="R71">
        <v>0.15423000000000001</v>
      </c>
      <c r="S71">
        <v>0</v>
      </c>
      <c r="T71">
        <v>3.5190000000000001</v>
      </c>
      <c r="U71">
        <v>4.4800000000000004</v>
      </c>
      <c r="V71">
        <v>3.5289999999999999</v>
      </c>
      <c r="W71">
        <v>4.4800000000000004</v>
      </c>
      <c r="X71">
        <v>390</v>
      </c>
      <c r="Y71">
        <v>114.375</v>
      </c>
      <c r="Z71">
        <v>1.847</v>
      </c>
      <c r="AA71">
        <v>0.15332999999999999</v>
      </c>
      <c r="AB71">
        <v>3.569</v>
      </c>
      <c r="AC71">
        <v>4.9829999999999997</v>
      </c>
      <c r="AD71">
        <v>3.5750000000000002</v>
      </c>
      <c r="AE71">
        <v>4.9829999999999997</v>
      </c>
      <c r="AF71">
        <v>450</v>
      </c>
      <c r="AG71">
        <v>2.1150000000000002</v>
      </c>
      <c r="AH71">
        <v>2.4089999999999998</v>
      </c>
      <c r="AI71">
        <v>407</v>
      </c>
      <c r="AJ71">
        <v>468</v>
      </c>
      <c r="AK71">
        <v>379</v>
      </c>
      <c r="AL71">
        <v>439</v>
      </c>
      <c r="AQ71" s="82">
        <f t="shared" si="7"/>
        <v>0</v>
      </c>
      <c r="AR71" s="82">
        <f t="shared" si="8"/>
        <v>0</v>
      </c>
      <c r="AS71" s="82">
        <f t="shared" si="8"/>
        <v>0</v>
      </c>
      <c r="AT71" s="82">
        <f t="shared" si="8"/>
        <v>0.15423000000000001</v>
      </c>
      <c r="AU71" s="82">
        <f t="shared" si="8"/>
        <v>0</v>
      </c>
      <c r="AV71" s="82">
        <f t="shared" si="8"/>
        <v>0</v>
      </c>
      <c r="AW71" s="82">
        <f t="shared" si="8"/>
        <v>0</v>
      </c>
      <c r="AX71" s="82">
        <f t="shared" si="8"/>
        <v>0</v>
      </c>
      <c r="AY71" s="82">
        <f t="shared" si="8"/>
        <v>0</v>
      </c>
      <c r="AZ71" s="82">
        <f t="shared" si="8"/>
        <v>0</v>
      </c>
      <c r="BA71" s="82">
        <f t="shared" si="8"/>
        <v>0</v>
      </c>
    </row>
    <row r="72" spans="1:53" x14ac:dyDescent="0.25">
      <c r="A72" t="s">
        <v>476</v>
      </c>
      <c r="B72" t="s">
        <v>477</v>
      </c>
      <c r="C72" t="s">
        <v>422</v>
      </c>
      <c r="D72" t="s">
        <v>58</v>
      </c>
      <c r="E72">
        <v>5.75</v>
      </c>
      <c r="F72" s="143">
        <v>42505</v>
      </c>
      <c r="G72" t="s">
        <v>423</v>
      </c>
      <c r="H72" t="s">
        <v>270</v>
      </c>
      <c r="I72" t="s">
        <v>259</v>
      </c>
      <c r="J72" t="s">
        <v>271</v>
      </c>
      <c r="K72" t="s">
        <v>284</v>
      </c>
      <c r="L72" t="s">
        <v>285</v>
      </c>
      <c r="M72" t="s">
        <v>309</v>
      </c>
      <c r="N72" t="s">
        <v>304</v>
      </c>
      <c r="O72">
        <v>1000</v>
      </c>
      <c r="P72">
        <v>105.538</v>
      </c>
      <c r="Q72">
        <v>0.63888900000000004</v>
      </c>
      <c r="R72">
        <v>9.1990000000000002E-2</v>
      </c>
      <c r="S72">
        <v>0</v>
      </c>
      <c r="T72">
        <v>3.0569999999999999</v>
      </c>
      <c r="U72">
        <v>3.9849999999999999</v>
      </c>
      <c r="V72">
        <v>3.0609999999999999</v>
      </c>
      <c r="W72">
        <v>3.9849999999999999</v>
      </c>
      <c r="X72">
        <v>354</v>
      </c>
      <c r="Y72">
        <v>104.535</v>
      </c>
      <c r="Z72">
        <v>0.25600000000000001</v>
      </c>
      <c r="AA72">
        <v>9.2170000000000002E-2</v>
      </c>
      <c r="AB72">
        <v>3.1150000000000002</v>
      </c>
      <c r="AC72">
        <v>4.3220000000000001</v>
      </c>
      <c r="AD72">
        <v>3.117</v>
      </c>
      <c r="AE72">
        <v>4.3220000000000001</v>
      </c>
      <c r="AF72">
        <v>395</v>
      </c>
      <c r="AG72">
        <v>1.323</v>
      </c>
      <c r="AH72">
        <v>1.5149999999999999</v>
      </c>
      <c r="AI72">
        <v>348</v>
      </c>
      <c r="AJ72">
        <v>388</v>
      </c>
      <c r="AK72">
        <v>342</v>
      </c>
      <c r="AL72">
        <v>384</v>
      </c>
      <c r="AQ72" s="82">
        <f t="shared" si="7"/>
        <v>0</v>
      </c>
      <c r="AR72" s="82">
        <f t="shared" si="8"/>
        <v>0</v>
      </c>
      <c r="AS72" s="82">
        <f t="shared" si="8"/>
        <v>9.1990000000000002E-2</v>
      </c>
      <c r="AT72" s="82">
        <f t="shared" si="8"/>
        <v>0</v>
      </c>
      <c r="AU72" s="82">
        <f t="shared" si="8"/>
        <v>0</v>
      </c>
      <c r="AV72" s="82">
        <f t="shared" si="8"/>
        <v>0</v>
      </c>
      <c r="AW72" s="82">
        <f t="shared" si="8"/>
        <v>0</v>
      </c>
      <c r="AX72" s="82">
        <f t="shared" si="8"/>
        <v>0</v>
      </c>
      <c r="AY72" s="82">
        <f t="shared" si="8"/>
        <v>0</v>
      </c>
      <c r="AZ72" s="82">
        <f t="shared" si="8"/>
        <v>0</v>
      </c>
      <c r="BA72" s="82">
        <f t="shared" si="8"/>
        <v>0</v>
      </c>
    </row>
    <row r="73" spans="1:53" x14ac:dyDescent="0.25">
      <c r="A73" t="s">
        <v>478</v>
      </c>
      <c r="B73" t="s">
        <v>479</v>
      </c>
      <c r="C73" t="s">
        <v>422</v>
      </c>
      <c r="D73" t="s">
        <v>58</v>
      </c>
      <c r="E73">
        <v>6.25</v>
      </c>
      <c r="F73" s="143">
        <v>43600</v>
      </c>
      <c r="G73" t="s">
        <v>423</v>
      </c>
      <c r="H73" t="s">
        <v>270</v>
      </c>
      <c r="I73" t="s">
        <v>259</v>
      </c>
      <c r="J73" t="s">
        <v>271</v>
      </c>
      <c r="K73" t="s">
        <v>284</v>
      </c>
      <c r="L73" t="s">
        <v>285</v>
      </c>
      <c r="M73" t="s">
        <v>309</v>
      </c>
      <c r="N73" t="s">
        <v>304</v>
      </c>
      <c r="O73">
        <v>1250</v>
      </c>
      <c r="P73">
        <v>107.25</v>
      </c>
      <c r="Q73">
        <v>0.69444399999999995</v>
      </c>
      <c r="R73">
        <v>0.1169</v>
      </c>
      <c r="S73">
        <v>0</v>
      </c>
      <c r="T73">
        <v>5.2439999999999998</v>
      </c>
      <c r="U73">
        <v>4.9130000000000003</v>
      </c>
      <c r="V73">
        <v>5.2949999999999999</v>
      </c>
      <c r="W73">
        <v>4.9130000000000003</v>
      </c>
      <c r="X73">
        <v>390</v>
      </c>
      <c r="Y73">
        <v>105.75</v>
      </c>
      <c r="Z73">
        <v>0.27800000000000002</v>
      </c>
      <c r="AA73">
        <v>0.11656999999999999</v>
      </c>
      <c r="AB73">
        <v>5.2930000000000001</v>
      </c>
      <c r="AC73">
        <v>5.19</v>
      </c>
      <c r="AD73">
        <v>5.3369999999999997</v>
      </c>
      <c r="AE73">
        <v>5.19</v>
      </c>
      <c r="AF73">
        <v>432</v>
      </c>
      <c r="AG73">
        <v>1.8080000000000001</v>
      </c>
      <c r="AH73">
        <v>2.4430000000000001</v>
      </c>
      <c r="AI73">
        <v>384</v>
      </c>
      <c r="AJ73">
        <v>423</v>
      </c>
      <c r="AK73">
        <v>379</v>
      </c>
      <c r="AL73">
        <v>421</v>
      </c>
      <c r="AQ73" s="82">
        <f t="shared" si="7"/>
        <v>0</v>
      </c>
      <c r="AR73" s="82">
        <f t="shared" si="8"/>
        <v>0</v>
      </c>
      <c r="AS73" s="82">
        <f t="shared" si="8"/>
        <v>0</v>
      </c>
      <c r="AT73" s="82">
        <f t="shared" si="8"/>
        <v>0.1169</v>
      </c>
      <c r="AU73" s="82">
        <f t="shared" si="8"/>
        <v>0</v>
      </c>
      <c r="AV73" s="82">
        <f t="shared" si="8"/>
        <v>0</v>
      </c>
      <c r="AW73" s="82">
        <f t="shared" si="8"/>
        <v>0</v>
      </c>
      <c r="AX73" s="82">
        <f t="shared" si="8"/>
        <v>0</v>
      </c>
      <c r="AY73" s="82">
        <f t="shared" si="8"/>
        <v>0</v>
      </c>
      <c r="AZ73" s="82">
        <f t="shared" si="8"/>
        <v>0</v>
      </c>
      <c r="BA73" s="82">
        <f t="shared" si="8"/>
        <v>0</v>
      </c>
    </row>
    <row r="74" spans="1:53" x14ac:dyDescent="0.25">
      <c r="A74" t="s">
        <v>513</v>
      </c>
      <c r="B74" t="s">
        <v>514</v>
      </c>
      <c r="C74" t="s">
        <v>422</v>
      </c>
      <c r="D74" t="s">
        <v>58</v>
      </c>
      <c r="E74">
        <v>8.625</v>
      </c>
      <c r="F74" s="143">
        <v>44576</v>
      </c>
      <c r="G74" t="s">
        <v>423</v>
      </c>
      <c r="H74" t="s">
        <v>270</v>
      </c>
      <c r="I74" t="s">
        <v>259</v>
      </c>
      <c r="J74" t="s">
        <v>271</v>
      </c>
      <c r="K74" t="s">
        <v>284</v>
      </c>
      <c r="L74" t="s">
        <v>285</v>
      </c>
      <c r="M74" t="s">
        <v>309</v>
      </c>
      <c r="N74" t="s">
        <v>304</v>
      </c>
      <c r="O74">
        <v>650</v>
      </c>
      <c r="P74">
        <v>124</v>
      </c>
      <c r="Q74">
        <v>3.8333330000000001</v>
      </c>
      <c r="R74">
        <v>7.1989999999999998E-2</v>
      </c>
      <c r="S74">
        <v>0</v>
      </c>
      <c r="T74">
        <v>6.3890000000000002</v>
      </c>
      <c r="U74">
        <v>5.2590000000000003</v>
      </c>
      <c r="V74">
        <v>6.5</v>
      </c>
      <c r="W74">
        <v>5.2590000000000003</v>
      </c>
      <c r="X74">
        <v>379</v>
      </c>
      <c r="Y74">
        <v>119.25</v>
      </c>
      <c r="Z74">
        <v>3.258</v>
      </c>
      <c r="AA74">
        <v>7.0040000000000005E-2</v>
      </c>
      <c r="AB74">
        <v>6.3789999999999996</v>
      </c>
      <c r="AC74">
        <v>5.8680000000000003</v>
      </c>
      <c r="AD74">
        <v>6.4779999999999998</v>
      </c>
      <c r="AE74">
        <v>5.8680000000000003</v>
      </c>
      <c r="AF74">
        <v>457</v>
      </c>
      <c r="AG74">
        <v>4.3470000000000004</v>
      </c>
      <c r="AH74">
        <v>5.28</v>
      </c>
      <c r="AI74">
        <v>408</v>
      </c>
      <c r="AJ74">
        <v>481</v>
      </c>
      <c r="AK74">
        <v>373</v>
      </c>
      <c r="AL74">
        <v>450</v>
      </c>
      <c r="AQ74" s="82">
        <f t="shared" si="7"/>
        <v>0</v>
      </c>
      <c r="AR74" s="82">
        <f t="shared" si="8"/>
        <v>0</v>
      </c>
      <c r="AS74" s="82">
        <f t="shared" si="8"/>
        <v>0</v>
      </c>
      <c r="AT74" s="82">
        <f t="shared" si="8"/>
        <v>0</v>
      </c>
      <c r="AU74" s="82">
        <f t="shared" si="8"/>
        <v>7.1989999999999998E-2</v>
      </c>
      <c r="AV74" s="82">
        <f t="shared" si="8"/>
        <v>0</v>
      </c>
      <c r="AW74" s="82">
        <f t="shared" si="8"/>
        <v>0</v>
      </c>
      <c r="AX74" s="82">
        <f t="shared" si="8"/>
        <v>0</v>
      </c>
      <c r="AY74" s="82">
        <f t="shared" si="8"/>
        <v>0</v>
      </c>
      <c r="AZ74" s="82">
        <f t="shared" si="8"/>
        <v>0</v>
      </c>
      <c r="BA74" s="82">
        <f t="shared" si="8"/>
        <v>0</v>
      </c>
    </row>
    <row r="75" spans="1:53" x14ac:dyDescent="0.25">
      <c r="A75" t="s">
        <v>480</v>
      </c>
      <c r="B75" t="s">
        <v>481</v>
      </c>
      <c r="C75" t="s">
        <v>422</v>
      </c>
      <c r="D75" t="s">
        <v>58</v>
      </c>
      <c r="E75">
        <v>4.875</v>
      </c>
      <c r="F75" s="143">
        <v>42095</v>
      </c>
      <c r="G75" t="s">
        <v>423</v>
      </c>
      <c r="H75" t="s">
        <v>270</v>
      </c>
      <c r="I75" t="s">
        <v>259</v>
      </c>
      <c r="J75" t="s">
        <v>271</v>
      </c>
      <c r="K75" t="s">
        <v>284</v>
      </c>
      <c r="L75" t="s">
        <v>285</v>
      </c>
      <c r="M75" t="s">
        <v>309</v>
      </c>
      <c r="N75" t="s">
        <v>304</v>
      </c>
      <c r="O75">
        <v>750</v>
      </c>
      <c r="P75">
        <v>103.75</v>
      </c>
      <c r="Q75">
        <v>1.1375</v>
      </c>
      <c r="R75">
        <v>6.8150000000000002E-2</v>
      </c>
      <c r="S75">
        <v>0</v>
      </c>
      <c r="T75">
        <v>2.12</v>
      </c>
      <c r="U75">
        <v>3.1459999999999999</v>
      </c>
      <c r="V75">
        <v>2.1190000000000002</v>
      </c>
      <c r="W75">
        <v>3.1459999999999999</v>
      </c>
      <c r="X75">
        <v>285</v>
      </c>
      <c r="Y75">
        <v>102.5</v>
      </c>
      <c r="Z75">
        <v>0.81200000000000006</v>
      </c>
      <c r="AA75">
        <v>6.8150000000000002E-2</v>
      </c>
      <c r="AB75">
        <v>2.1779999999999999</v>
      </c>
      <c r="AC75">
        <v>3.7440000000000002</v>
      </c>
      <c r="AD75">
        <v>2.1760000000000002</v>
      </c>
      <c r="AE75">
        <v>3.7440000000000002</v>
      </c>
      <c r="AF75">
        <v>349</v>
      </c>
      <c r="AG75">
        <v>1.5249999999999999</v>
      </c>
      <c r="AH75">
        <v>1.5920000000000001</v>
      </c>
      <c r="AI75">
        <v>274</v>
      </c>
      <c r="AJ75">
        <v>336</v>
      </c>
      <c r="AK75">
        <v>271</v>
      </c>
      <c r="AL75">
        <v>336</v>
      </c>
      <c r="AQ75" s="82">
        <f t="shared" si="7"/>
        <v>0</v>
      </c>
      <c r="AR75" s="82">
        <f t="shared" si="8"/>
        <v>0</v>
      </c>
      <c r="AS75" s="82">
        <f t="shared" si="8"/>
        <v>6.8150000000000002E-2</v>
      </c>
      <c r="AT75" s="82">
        <f t="shared" si="8"/>
        <v>0</v>
      </c>
      <c r="AU75" s="82">
        <f t="shared" si="8"/>
        <v>0</v>
      </c>
      <c r="AV75" s="82">
        <f t="shared" si="8"/>
        <v>0</v>
      </c>
      <c r="AW75" s="82">
        <f t="shared" si="8"/>
        <v>0</v>
      </c>
      <c r="AX75" s="82">
        <f t="shared" si="8"/>
        <v>0</v>
      </c>
      <c r="AY75" s="82">
        <f t="shared" si="8"/>
        <v>0</v>
      </c>
      <c r="AZ75" s="82">
        <f t="shared" si="8"/>
        <v>0</v>
      </c>
      <c r="BA75" s="82">
        <f t="shared" si="8"/>
        <v>0</v>
      </c>
    </row>
    <row r="76" spans="1:53" x14ac:dyDescent="0.25">
      <c r="A76" t="s">
        <v>482</v>
      </c>
      <c r="B76" t="s">
        <v>483</v>
      </c>
      <c r="C76" t="s">
        <v>422</v>
      </c>
      <c r="D76" t="s">
        <v>58</v>
      </c>
      <c r="E76">
        <v>5.875</v>
      </c>
      <c r="F76" s="143">
        <v>43556</v>
      </c>
      <c r="G76" t="s">
        <v>423</v>
      </c>
      <c r="H76" t="s">
        <v>270</v>
      </c>
      <c r="I76" t="s">
        <v>259</v>
      </c>
      <c r="J76" t="s">
        <v>271</v>
      </c>
      <c r="K76" t="s">
        <v>284</v>
      </c>
      <c r="L76" t="s">
        <v>285</v>
      </c>
      <c r="M76" t="s">
        <v>309</v>
      </c>
      <c r="N76" t="s">
        <v>304</v>
      </c>
      <c r="O76">
        <v>750</v>
      </c>
      <c r="P76">
        <v>105.27800000000001</v>
      </c>
      <c r="Q76">
        <v>1.370833</v>
      </c>
      <c r="R76">
        <v>6.93E-2</v>
      </c>
      <c r="S76">
        <v>0</v>
      </c>
      <c r="T76">
        <v>5.1669999999999998</v>
      </c>
      <c r="U76">
        <v>4.8849999999999998</v>
      </c>
      <c r="V76">
        <v>5.218</v>
      </c>
      <c r="W76">
        <v>4.8849999999999998</v>
      </c>
      <c r="X76">
        <v>389</v>
      </c>
      <c r="Y76">
        <v>103.06399999999999</v>
      </c>
      <c r="Z76">
        <v>0.97899999999999998</v>
      </c>
      <c r="AA76">
        <v>6.8629999999999997E-2</v>
      </c>
      <c r="AB76">
        <v>5.2089999999999996</v>
      </c>
      <c r="AC76">
        <v>5.298</v>
      </c>
      <c r="AD76">
        <v>5.2530000000000001</v>
      </c>
      <c r="AE76">
        <v>5.298</v>
      </c>
      <c r="AF76">
        <v>445</v>
      </c>
      <c r="AG76">
        <v>2.504</v>
      </c>
      <c r="AH76">
        <v>3.125</v>
      </c>
      <c r="AI76">
        <v>379</v>
      </c>
      <c r="AJ76">
        <v>430</v>
      </c>
      <c r="AK76">
        <v>378</v>
      </c>
      <c r="AL76">
        <v>433</v>
      </c>
      <c r="AQ76" s="82">
        <f t="shared" si="7"/>
        <v>0</v>
      </c>
      <c r="AR76" s="82">
        <f t="shared" si="8"/>
        <v>0</v>
      </c>
      <c r="AS76" s="82">
        <f t="shared" si="8"/>
        <v>0</v>
      </c>
      <c r="AT76" s="82">
        <f t="shared" si="8"/>
        <v>6.93E-2</v>
      </c>
      <c r="AU76" s="82">
        <f t="shared" si="8"/>
        <v>0</v>
      </c>
      <c r="AV76" s="82">
        <f t="shared" si="8"/>
        <v>0</v>
      </c>
      <c r="AW76" s="82">
        <f t="shared" si="8"/>
        <v>0</v>
      </c>
      <c r="AX76" s="82">
        <f t="shared" si="8"/>
        <v>0</v>
      </c>
      <c r="AY76" s="82">
        <f t="shared" si="8"/>
        <v>0</v>
      </c>
      <c r="AZ76" s="82">
        <f t="shared" si="8"/>
        <v>0</v>
      </c>
      <c r="BA76" s="82">
        <f t="shared" si="8"/>
        <v>0</v>
      </c>
    </row>
    <row r="77" spans="1:53" x14ac:dyDescent="0.25">
      <c r="A77" t="s">
        <v>5501</v>
      </c>
      <c r="B77" t="s">
        <v>5502</v>
      </c>
      <c r="C77" t="s">
        <v>422</v>
      </c>
      <c r="D77" t="s">
        <v>58</v>
      </c>
      <c r="E77">
        <v>5.875</v>
      </c>
      <c r="F77" s="143">
        <v>44788</v>
      </c>
      <c r="G77" t="s">
        <v>423</v>
      </c>
      <c r="H77" t="s">
        <v>270</v>
      </c>
      <c r="I77" t="s">
        <v>259</v>
      </c>
      <c r="J77" t="s">
        <v>271</v>
      </c>
      <c r="K77" t="s">
        <v>284</v>
      </c>
      <c r="L77" t="s">
        <v>285</v>
      </c>
      <c r="M77" t="s">
        <v>309</v>
      </c>
      <c r="N77" t="s">
        <v>304</v>
      </c>
      <c r="O77">
        <v>750</v>
      </c>
      <c r="P77">
        <v>105.709</v>
      </c>
      <c r="Q77">
        <v>2.0236109999999998</v>
      </c>
      <c r="R77">
        <v>7.0000000000000007E-2</v>
      </c>
      <c r="S77">
        <v>0</v>
      </c>
      <c r="T77">
        <v>7.2370000000000001</v>
      </c>
      <c r="U77">
        <v>5.1159999999999997</v>
      </c>
      <c r="V77">
        <v>7.3970000000000002</v>
      </c>
      <c r="W77">
        <v>5.1159999999999997</v>
      </c>
      <c r="X77">
        <v>350</v>
      </c>
      <c r="Y77">
        <v>102.215</v>
      </c>
      <c r="Z77">
        <v>1.6319999999999999</v>
      </c>
      <c r="AA77">
        <v>6.8500000000000005E-2</v>
      </c>
      <c r="AB77">
        <v>7.242</v>
      </c>
      <c r="AC77">
        <v>5.5750000000000002</v>
      </c>
      <c r="AD77">
        <v>7.3879999999999999</v>
      </c>
      <c r="AE77">
        <v>5.5750000000000002</v>
      </c>
      <c r="AF77">
        <v>414</v>
      </c>
      <c r="AG77">
        <v>3.742</v>
      </c>
      <c r="AH77">
        <v>4.8819999999999997</v>
      </c>
      <c r="AI77">
        <v>342</v>
      </c>
      <c r="AJ77">
        <v>396</v>
      </c>
      <c r="AK77">
        <v>345</v>
      </c>
      <c r="AL77">
        <v>408</v>
      </c>
      <c r="AQ77" s="82">
        <f t="shared" si="7"/>
        <v>0</v>
      </c>
      <c r="AR77" s="82">
        <f t="shared" si="8"/>
        <v>0</v>
      </c>
      <c r="AS77" s="82">
        <f t="shared" si="8"/>
        <v>0</v>
      </c>
      <c r="AT77" s="82">
        <f t="shared" si="8"/>
        <v>0</v>
      </c>
      <c r="AU77" s="82">
        <f t="shared" si="8"/>
        <v>7.0000000000000007E-2</v>
      </c>
      <c r="AV77" s="82">
        <f t="shared" si="8"/>
        <v>0</v>
      </c>
      <c r="AW77" s="82">
        <f t="shared" si="8"/>
        <v>0</v>
      </c>
      <c r="AX77" s="82">
        <f t="shared" si="8"/>
        <v>0</v>
      </c>
      <c r="AY77" s="82">
        <f t="shared" si="8"/>
        <v>0</v>
      </c>
      <c r="AZ77" s="82">
        <f t="shared" si="8"/>
        <v>0</v>
      </c>
      <c r="BA77" s="82">
        <f t="shared" si="8"/>
        <v>0</v>
      </c>
    </row>
    <row r="78" spans="1:53" x14ac:dyDescent="0.25">
      <c r="A78" t="s">
        <v>5503</v>
      </c>
      <c r="B78" t="s">
        <v>5504</v>
      </c>
      <c r="C78" t="s">
        <v>5505</v>
      </c>
      <c r="D78" t="s">
        <v>5506</v>
      </c>
      <c r="E78">
        <v>9.25</v>
      </c>
      <c r="F78" s="143">
        <v>43405</v>
      </c>
      <c r="G78" t="s">
        <v>41</v>
      </c>
      <c r="H78" t="s">
        <v>270</v>
      </c>
      <c r="I78" t="s">
        <v>259</v>
      </c>
      <c r="J78" t="s">
        <v>271</v>
      </c>
      <c r="K78" t="s">
        <v>272</v>
      </c>
      <c r="L78" t="s">
        <v>335</v>
      </c>
      <c r="M78" t="s">
        <v>912</v>
      </c>
      <c r="N78" t="s">
        <v>283</v>
      </c>
      <c r="O78">
        <v>545</v>
      </c>
      <c r="P78">
        <v>110.75</v>
      </c>
      <c r="Q78">
        <v>1.3875</v>
      </c>
      <c r="R78">
        <v>5.2949999999999997E-2</v>
      </c>
      <c r="S78">
        <v>0</v>
      </c>
      <c r="T78">
        <v>1.6850000000000001</v>
      </c>
      <c r="U78">
        <v>5.4640000000000004</v>
      </c>
      <c r="V78">
        <v>2.5089999999999999</v>
      </c>
      <c r="W78">
        <v>5.93</v>
      </c>
      <c r="X78">
        <v>505</v>
      </c>
      <c r="Y78">
        <v>108</v>
      </c>
      <c r="Z78">
        <v>0.77100000000000002</v>
      </c>
      <c r="AA78">
        <v>5.2139999999999999E-2</v>
      </c>
      <c r="AB78">
        <v>3.2629999999999999</v>
      </c>
      <c r="AC78">
        <v>6.8819999999999997</v>
      </c>
      <c r="AD78">
        <v>3.5259999999999998</v>
      </c>
      <c r="AE78">
        <v>7.03</v>
      </c>
      <c r="AF78">
        <v>628</v>
      </c>
      <c r="AG78">
        <v>3.0950000000000002</v>
      </c>
      <c r="AH78">
        <v>3.3980000000000001</v>
      </c>
      <c r="AI78">
        <v>495</v>
      </c>
      <c r="AJ78">
        <v>621</v>
      </c>
      <c r="AK78">
        <v>489</v>
      </c>
      <c r="AL78">
        <v>613</v>
      </c>
      <c r="AQ78" s="82">
        <f t="shared" si="7"/>
        <v>0</v>
      </c>
      <c r="AR78" s="82">
        <f t="shared" si="8"/>
        <v>0</v>
      </c>
      <c r="AS78" s="82">
        <f t="shared" si="8"/>
        <v>0</v>
      </c>
      <c r="AT78" s="82">
        <f t="shared" si="8"/>
        <v>0</v>
      </c>
      <c r="AU78" s="82">
        <f t="shared" si="8"/>
        <v>5.2949999999999997E-2</v>
      </c>
      <c r="AV78" s="82">
        <f t="shared" si="8"/>
        <v>0</v>
      </c>
      <c r="AW78" s="82">
        <f t="shared" si="8"/>
        <v>0</v>
      </c>
      <c r="AX78" s="82">
        <f t="shared" si="8"/>
        <v>0</v>
      </c>
      <c r="AY78" s="82">
        <f t="shared" si="8"/>
        <v>0</v>
      </c>
      <c r="AZ78" s="82">
        <f t="shared" si="8"/>
        <v>0</v>
      </c>
      <c r="BA78" s="82">
        <f t="shared" si="8"/>
        <v>0</v>
      </c>
    </row>
    <row r="79" spans="1:53" x14ac:dyDescent="0.25">
      <c r="A79" t="s">
        <v>505</v>
      </c>
      <c r="B79" t="s">
        <v>506</v>
      </c>
      <c r="C79" t="s">
        <v>507</v>
      </c>
      <c r="D79" t="s">
        <v>508</v>
      </c>
      <c r="E79">
        <v>8</v>
      </c>
      <c r="F79" s="143">
        <v>42705</v>
      </c>
      <c r="G79" t="s">
        <v>42</v>
      </c>
      <c r="H79" t="s">
        <v>270</v>
      </c>
      <c r="I79" t="s">
        <v>259</v>
      </c>
      <c r="J79" t="s">
        <v>271</v>
      </c>
      <c r="K79" t="s">
        <v>272</v>
      </c>
      <c r="L79" t="s">
        <v>335</v>
      </c>
      <c r="M79" t="s">
        <v>353</v>
      </c>
      <c r="N79" t="s">
        <v>304</v>
      </c>
      <c r="O79">
        <v>190</v>
      </c>
      <c r="P79">
        <v>91.5</v>
      </c>
      <c r="Q79">
        <v>0.53333299999999995</v>
      </c>
      <c r="R79">
        <v>1.515E-2</v>
      </c>
      <c r="S79">
        <v>0</v>
      </c>
      <c r="T79">
        <v>3.234</v>
      </c>
      <c r="U79">
        <v>10.7</v>
      </c>
      <c r="V79">
        <v>3.2469999999999999</v>
      </c>
      <c r="W79">
        <v>10.7</v>
      </c>
      <c r="X79">
        <v>1017</v>
      </c>
      <c r="Y79">
        <v>88.5</v>
      </c>
      <c r="Z79">
        <v>0</v>
      </c>
      <c r="AA79">
        <v>1.4789999999999999E-2</v>
      </c>
      <c r="AB79">
        <v>3.2730000000000001</v>
      </c>
      <c r="AC79">
        <v>11.68</v>
      </c>
      <c r="AD79">
        <v>3.2829999999999999</v>
      </c>
      <c r="AE79">
        <v>11.68</v>
      </c>
      <c r="AF79">
        <v>1124</v>
      </c>
      <c r="AG79">
        <v>3.992</v>
      </c>
      <c r="AH79">
        <v>4.2359999999999998</v>
      </c>
      <c r="AI79">
        <v>938</v>
      </c>
      <c r="AJ79">
        <v>1018</v>
      </c>
      <c r="AK79">
        <v>1005</v>
      </c>
      <c r="AL79">
        <v>1113</v>
      </c>
      <c r="AQ79" s="82">
        <f t="shared" si="7"/>
        <v>0</v>
      </c>
      <c r="AR79" s="82">
        <f t="shared" si="8"/>
        <v>0</v>
      </c>
      <c r="AS79" s="82">
        <f t="shared" si="8"/>
        <v>0</v>
      </c>
      <c r="AT79" s="82">
        <f t="shared" si="8"/>
        <v>0</v>
      </c>
      <c r="AU79" s="82">
        <f t="shared" si="8"/>
        <v>0</v>
      </c>
      <c r="AV79" s="82">
        <f t="shared" si="8"/>
        <v>0</v>
      </c>
      <c r="AW79" s="82">
        <f t="shared" si="8"/>
        <v>0</v>
      </c>
      <c r="AX79" s="82">
        <f t="shared" si="8"/>
        <v>0</v>
      </c>
      <c r="AY79" s="82">
        <f t="shared" si="8"/>
        <v>0</v>
      </c>
      <c r="AZ79" s="82">
        <f t="shared" si="8"/>
        <v>1.515E-2</v>
      </c>
      <c r="BA79" s="82">
        <f t="shared" si="8"/>
        <v>0</v>
      </c>
    </row>
    <row r="80" spans="1:53" x14ac:dyDescent="0.25">
      <c r="A80" t="s">
        <v>515</v>
      </c>
      <c r="B80" t="s">
        <v>516</v>
      </c>
      <c r="C80" t="s">
        <v>517</v>
      </c>
      <c r="D80" t="s">
        <v>518</v>
      </c>
      <c r="E80">
        <v>7.25</v>
      </c>
      <c r="F80" s="143">
        <v>44576</v>
      </c>
      <c r="G80" t="s">
        <v>282</v>
      </c>
      <c r="H80" t="s">
        <v>270</v>
      </c>
      <c r="I80" t="s">
        <v>259</v>
      </c>
      <c r="J80" t="s">
        <v>271</v>
      </c>
      <c r="K80" t="s">
        <v>272</v>
      </c>
      <c r="L80" t="s">
        <v>381</v>
      </c>
      <c r="M80" t="s">
        <v>382</v>
      </c>
      <c r="N80" t="s">
        <v>304</v>
      </c>
      <c r="O80">
        <v>175</v>
      </c>
      <c r="P80">
        <v>106</v>
      </c>
      <c r="Q80">
        <v>3.2222219999999999</v>
      </c>
      <c r="R80">
        <v>1.6559999999999998E-2</v>
      </c>
      <c r="S80">
        <v>0</v>
      </c>
      <c r="T80">
        <v>5.36</v>
      </c>
      <c r="U80">
        <v>6.1870000000000003</v>
      </c>
      <c r="V80">
        <v>6.0439999999999996</v>
      </c>
      <c r="W80">
        <v>6.2089999999999996</v>
      </c>
      <c r="X80">
        <v>472</v>
      </c>
      <c r="Y80">
        <v>103.5</v>
      </c>
      <c r="Z80">
        <v>2.7389999999999999</v>
      </c>
      <c r="AA80">
        <v>1.635E-2</v>
      </c>
      <c r="AB80">
        <v>5.391</v>
      </c>
      <c r="AC80">
        <v>6.6239999999999997</v>
      </c>
      <c r="AD80">
        <v>6.3129999999999997</v>
      </c>
      <c r="AE80">
        <v>6.6479999999999997</v>
      </c>
      <c r="AF80">
        <v>533</v>
      </c>
      <c r="AG80">
        <v>2.8079999999999998</v>
      </c>
      <c r="AH80">
        <v>3.6949999999999998</v>
      </c>
      <c r="AI80">
        <v>449</v>
      </c>
      <c r="AJ80">
        <v>505</v>
      </c>
      <c r="AK80">
        <v>463</v>
      </c>
      <c r="AL80">
        <v>524</v>
      </c>
      <c r="AQ80" s="82">
        <f t="shared" si="7"/>
        <v>0</v>
      </c>
      <c r="AR80" s="82">
        <f t="shared" si="8"/>
        <v>0</v>
      </c>
      <c r="AS80" s="82">
        <f t="shared" si="8"/>
        <v>0</v>
      </c>
      <c r="AT80" s="82">
        <f t="shared" si="8"/>
        <v>0</v>
      </c>
      <c r="AU80" s="82">
        <f t="shared" si="8"/>
        <v>0</v>
      </c>
      <c r="AV80" s="82">
        <f t="shared" si="8"/>
        <v>1.6559999999999998E-2</v>
      </c>
      <c r="AW80" s="82">
        <f t="shared" si="8"/>
        <v>0</v>
      </c>
      <c r="AX80" s="82">
        <f t="shared" si="8"/>
        <v>0</v>
      </c>
      <c r="AY80" s="82">
        <f t="shared" si="8"/>
        <v>0</v>
      </c>
      <c r="AZ80" s="82">
        <f t="shared" si="8"/>
        <v>0</v>
      </c>
      <c r="BA80" s="82">
        <f t="shared" si="8"/>
        <v>0</v>
      </c>
    </row>
    <row r="81" spans="1:53" x14ac:dyDescent="0.25">
      <c r="A81" t="s">
        <v>5507</v>
      </c>
      <c r="B81" t="s">
        <v>5508</v>
      </c>
      <c r="C81" t="s">
        <v>5509</v>
      </c>
      <c r="D81" t="s">
        <v>5510</v>
      </c>
      <c r="E81">
        <v>6.5</v>
      </c>
      <c r="F81" s="143">
        <v>44695</v>
      </c>
      <c r="G81" t="s">
        <v>423</v>
      </c>
      <c r="H81" t="s">
        <v>270</v>
      </c>
      <c r="I81" t="s">
        <v>302</v>
      </c>
      <c r="J81" t="s">
        <v>271</v>
      </c>
      <c r="K81" t="s">
        <v>272</v>
      </c>
      <c r="L81" t="s">
        <v>609</v>
      </c>
      <c r="M81" t="s">
        <v>883</v>
      </c>
      <c r="N81" t="s">
        <v>304</v>
      </c>
      <c r="O81">
        <v>450</v>
      </c>
      <c r="P81">
        <v>108.25</v>
      </c>
      <c r="Q81">
        <v>0.74027799999999999</v>
      </c>
      <c r="R81">
        <v>4.249E-2</v>
      </c>
      <c r="S81">
        <v>0</v>
      </c>
      <c r="T81">
        <v>3.7930000000000001</v>
      </c>
      <c r="U81">
        <v>5.0490000000000004</v>
      </c>
      <c r="V81">
        <v>6.3490000000000002</v>
      </c>
      <c r="W81">
        <v>5.117</v>
      </c>
      <c r="X81">
        <v>355</v>
      </c>
      <c r="Y81">
        <v>108</v>
      </c>
      <c r="Z81">
        <v>0.307</v>
      </c>
      <c r="AA81">
        <v>4.2869999999999998E-2</v>
      </c>
      <c r="AB81">
        <v>3.8559999999999999</v>
      </c>
      <c r="AC81">
        <v>5.1260000000000003</v>
      </c>
      <c r="AD81">
        <v>6.4260000000000002</v>
      </c>
      <c r="AE81">
        <v>5.1639999999999997</v>
      </c>
      <c r="AF81">
        <v>377</v>
      </c>
      <c r="AG81">
        <v>0.63100000000000001</v>
      </c>
      <c r="AH81">
        <v>1.528</v>
      </c>
      <c r="AI81">
        <v>345</v>
      </c>
      <c r="AJ81">
        <v>367</v>
      </c>
      <c r="AK81">
        <v>347</v>
      </c>
      <c r="AL81">
        <v>368</v>
      </c>
      <c r="AQ81" s="82">
        <f t="shared" si="7"/>
        <v>0</v>
      </c>
      <c r="AR81" s="82">
        <f t="shared" si="8"/>
        <v>0</v>
      </c>
      <c r="AS81" s="82">
        <f t="shared" si="8"/>
        <v>0</v>
      </c>
      <c r="AT81" s="82">
        <f t="shared" si="8"/>
        <v>0</v>
      </c>
      <c r="AU81" s="82">
        <f t="shared" si="8"/>
        <v>4.249E-2</v>
      </c>
      <c r="AV81" s="82">
        <f t="shared" si="8"/>
        <v>0</v>
      </c>
      <c r="AW81" s="82">
        <f t="shared" si="8"/>
        <v>0</v>
      </c>
      <c r="AX81" s="82">
        <f t="shared" si="8"/>
        <v>0</v>
      </c>
      <c r="AY81" s="82">
        <f t="shared" si="8"/>
        <v>0</v>
      </c>
      <c r="AZ81" s="82">
        <f t="shared" si="8"/>
        <v>0</v>
      </c>
      <c r="BA81" s="82">
        <f t="shared" si="8"/>
        <v>0</v>
      </c>
    </row>
    <row r="82" spans="1:53" x14ac:dyDescent="0.25">
      <c r="A82" t="s">
        <v>502</v>
      </c>
      <c r="B82" t="s">
        <v>503</v>
      </c>
      <c r="C82" t="s">
        <v>504</v>
      </c>
      <c r="D82" t="s">
        <v>59</v>
      </c>
      <c r="E82">
        <v>7.625</v>
      </c>
      <c r="F82" s="143">
        <v>43966</v>
      </c>
      <c r="G82" t="s">
        <v>42</v>
      </c>
      <c r="H82" t="s">
        <v>270</v>
      </c>
      <c r="I82" t="s">
        <v>259</v>
      </c>
      <c r="J82" t="s">
        <v>271</v>
      </c>
      <c r="K82" t="s">
        <v>272</v>
      </c>
      <c r="L82" t="s">
        <v>296</v>
      </c>
      <c r="M82" t="s">
        <v>492</v>
      </c>
      <c r="N82" t="s">
        <v>304</v>
      </c>
      <c r="O82">
        <v>550</v>
      </c>
      <c r="P82">
        <v>87.25</v>
      </c>
      <c r="Q82">
        <v>0.84722200000000003</v>
      </c>
      <c r="R82">
        <v>4.1980000000000003E-2</v>
      </c>
      <c r="S82">
        <v>0</v>
      </c>
      <c r="T82">
        <v>5.33</v>
      </c>
      <c r="U82">
        <v>10.113</v>
      </c>
      <c r="V82">
        <v>5.407</v>
      </c>
      <c r="W82">
        <v>10.113</v>
      </c>
      <c r="X82">
        <v>894</v>
      </c>
      <c r="Y82">
        <v>83.25</v>
      </c>
      <c r="Z82">
        <v>0.33900000000000002</v>
      </c>
      <c r="AA82">
        <v>4.0439999999999997E-2</v>
      </c>
      <c r="AB82">
        <v>5.3250000000000002</v>
      </c>
      <c r="AC82">
        <v>10.971</v>
      </c>
      <c r="AD82">
        <v>5.3970000000000002</v>
      </c>
      <c r="AE82">
        <v>10.971</v>
      </c>
      <c r="AF82">
        <v>996</v>
      </c>
      <c r="AG82">
        <v>5.3929999999999998</v>
      </c>
      <c r="AH82">
        <v>6.0739999999999998</v>
      </c>
      <c r="AI82">
        <v>790</v>
      </c>
      <c r="AJ82">
        <v>858</v>
      </c>
      <c r="AK82">
        <v>884</v>
      </c>
      <c r="AL82">
        <v>985</v>
      </c>
      <c r="AQ82" s="82">
        <f t="shared" si="7"/>
        <v>0</v>
      </c>
      <c r="AR82" s="82">
        <f t="shared" si="8"/>
        <v>0</v>
      </c>
      <c r="AS82" s="82">
        <f t="shared" si="8"/>
        <v>0</v>
      </c>
      <c r="AT82" s="82">
        <f t="shared" si="8"/>
        <v>0</v>
      </c>
      <c r="AU82" s="82">
        <f t="shared" si="8"/>
        <v>0</v>
      </c>
      <c r="AV82" s="82">
        <f t="shared" si="8"/>
        <v>0</v>
      </c>
      <c r="AW82" s="82">
        <f t="shared" si="8"/>
        <v>0</v>
      </c>
      <c r="AX82" s="82">
        <f t="shared" si="8"/>
        <v>0</v>
      </c>
      <c r="AY82" s="82">
        <f t="shared" si="8"/>
        <v>0</v>
      </c>
      <c r="AZ82" s="82">
        <f t="shared" si="8"/>
        <v>4.1980000000000003E-2</v>
      </c>
      <c r="BA82" s="82">
        <f t="shared" si="8"/>
        <v>0</v>
      </c>
    </row>
    <row r="83" spans="1:53" x14ac:dyDescent="0.25">
      <c r="A83" t="s">
        <v>519</v>
      </c>
      <c r="B83" t="s">
        <v>520</v>
      </c>
      <c r="C83" t="s">
        <v>504</v>
      </c>
      <c r="D83" t="s">
        <v>59</v>
      </c>
      <c r="E83">
        <v>8.375</v>
      </c>
      <c r="F83" s="143">
        <v>44652</v>
      </c>
      <c r="G83" t="s">
        <v>42</v>
      </c>
      <c r="H83" t="s">
        <v>270</v>
      </c>
      <c r="I83" t="s">
        <v>259</v>
      </c>
      <c r="J83" t="s">
        <v>271</v>
      </c>
      <c r="K83" t="s">
        <v>272</v>
      </c>
      <c r="L83" t="s">
        <v>296</v>
      </c>
      <c r="M83" t="s">
        <v>492</v>
      </c>
      <c r="N83" t="s">
        <v>304</v>
      </c>
      <c r="O83">
        <v>300</v>
      </c>
      <c r="P83">
        <v>86.25</v>
      </c>
      <c r="Q83">
        <v>1.954167</v>
      </c>
      <c r="R83">
        <v>2.2929999999999999E-2</v>
      </c>
      <c r="S83">
        <v>0</v>
      </c>
      <c r="T83">
        <v>5.94</v>
      </c>
      <c r="U83">
        <v>10.75</v>
      </c>
      <c r="V83">
        <v>6.0570000000000004</v>
      </c>
      <c r="W83">
        <v>10.75</v>
      </c>
      <c r="X83">
        <v>929</v>
      </c>
      <c r="Y83">
        <v>82.5</v>
      </c>
      <c r="Z83">
        <v>1.3959999999999999</v>
      </c>
      <c r="AA83">
        <v>2.214E-2</v>
      </c>
      <c r="AB83">
        <v>5.9119999999999999</v>
      </c>
      <c r="AC83">
        <v>11.474</v>
      </c>
      <c r="AD83">
        <v>6.0250000000000004</v>
      </c>
      <c r="AE83">
        <v>11.474</v>
      </c>
      <c r="AF83">
        <v>1019</v>
      </c>
      <c r="AG83">
        <v>5.1349999999999998</v>
      </c>
      <c r="AH83">
        <v>5.9939999999999998</v>
      </c>
      <c r="AI83">
        <v>811</v>
      </c>
      <c r="AJ83">
        <v>867</v>
      </c>
      <c r="AK83">
        <v>923</v>
      </c>
      <c r="AL83">
        <v>1011</v>
      </c>
      <c r="AQ83" s="82">
        <f t="shared" si="7"/>
        <v>0</v>
      </c>
      <c r="AR83" s="82">
        <f t="shared" si="8"/>
        <v>0</v>
      </c>
      <c r="AS83" s="82">
        <f t="shared" si="8"/>
        <v>0</v>
      </c>
      <c r="AT83" s="82">
        <f t="shared" si="8"/>
        <v>0</v>
      </c>
      <c r="AU83" s="82">
        <f t="shared" si="8"/>
        <v>0</v>
      </c>
      <c r="AV83" s="82">
        <f t="shared" si="8"/>
        <v>0</v>
      </c>
      <c r="AW83" s="82">
        <f t="shared" si="8"/>
        <v>0</v>
      </c>
      <c r="AX83" s="82">
        <f t="shared" si="8"/>
        <v>0</v>
      </c>
      <c r="AY83" s="82">
        <f t="shared" si="8"/>
        <v>0</v>
      </c>
      <c r="AZ83" s="82">
        <f t="shared" si="8"/>
        <v>2.2929999999999999E-2</v>
      </c>
      <c r="BA83" s="82">
        <f t="shared" si="8"/>
        <v>0</v>
      </c>
    </row>
    <row r="84" spans="1:53" x14ac:dyDescent="0.25">
      <c r="A84" t="s">
        <v>5511</v>
      </c>
      <c r="B84" t="s">
        <v>5512</v>
      </c>
      <c r="C84" t="s">
        <v>504</v>
      </c>
      <c r="D84" t="s">
        <v>59</v>
      </c>
      <c r="E84">
        <v>8.75</v>
      </c>
      <c r="F84" s="143">
        <v>43435</v>
      </c>
      <c r="G84" t="s">
        <v>40</v>
      </c>
      <c r="H84" t="s">
        <v>270</v>
      </c>
      <c r="I84" t="s">
        <v>259</v>
      </c>
      <c r="J84" t="s">
        <v>271</v>
      </c>
      <c r="K84" t="s">
        <v>272</v>
      </c>
      <c r="L84" t="s">
        <v>296</v>
      </c>
      <c r="M84" t="s">
        <v>492</v>
      </c>
      <c r="N84" t="s">
        <v>283</v>
      </c>
      <c r="O84">
        <v>350</v>
      </c>
      <c r="P84">
        <v>106</v>
      </c>
      <c r="Q84">
        <v>0.85069399999999995</v>
      </c>
      <c r="R84">
        <v>3.2399999999999998E-2</v>
      </c>
      <c r="S84">
        <v>0</v>
      </c>
      <c r="T84">
        <v>3.964</v>
      </c>
      <c r="U84">
        <v>7.2759999999999998</v>
      </c>
      <c r="V84">
        <v>4.4039999999999999</v>
      </c>
      <c r="W84">
        <v>7.3529999999999998</v>
      </c>
      <c r="X84">
        <v>645</v>
      </c>
      <c r="Y84">
        <v>107</v>
      </c>
      <c r="Z84">
        <v>0.26700000000000002</v>
      </c>
      <c r="AA84">
        <v>3.3020000000000001E-2</v>
      </c>
      <c r="AB84">
        <v>4.0359999999999996</v>
      </c>
      <c r="AC84">
        <v>7.0620000000000003</v>
      </c>
      <c r="AD84">
        <v>4.4550000000000001</v>
      </c>
      <c r="AE84">
        <v>7.1340000000000003</v>
      </c>
      <c r="AF84">
        <v>637</v>
      </c>
      <c r="AG84">
        <v>-0.38800000000000001</v>
      </c>
      <c r="AH84">
        <v>8.7999999999999995E-2</v>
      </c>
      <c r="AI84">
        <v>637</v>
      </c>
      <c r="AJ84">
        <v>634</v>
      </c>
      <c r="AK84">
        <v>633</v>
      </c>
      <c r="AL84">
        <v>625</v>
      </c>
      <c r="AQ84" s="82">
        <f t="shared" si="7"/>
        <v>0</v>
      </c>
      <c r="AR84" s="82">
        <f t="shared" si="8"/>
        <v>0</v>
      </c>
      <c r="AS84" s="82">
        <f t="shared" si="8"/>
        <v>0</v>
      </c>
      <c r="AT84" s="82">
        <f t="shared" si="8"/>
        <v>0</v>
      </c>
      <c r="AU84" s="82">
        <f t="shared" si="8"/>
        <v>0</v>
      </c>
      <c r="AV84" s="82">
        <f t="shared" si="8"/>
        <v>0</v>
      </c>
      <c r="AW84" s="82">
        <f t="shared" si="8"/>
        <v>3.2399999999999998E-2</v>
      </c>
      <c r="AX84" s="82">
        <f t="shared" si="8"/>
        <v>0</v>
      </c>
      <c r="AY84" s="82">
        <f t="shared" si="8"/>
        <v>0</v>
      </c>
      <c r="AZ84" s="82">
        <f t="shared" si="8"/>
        <v>0</v>
      </c>
      <c r="BA84" s="82">
        <f t="shared" si="8"/>
        <v>0</v>
      </c>
    </row>
    <row r="85" spans="1:53" x14ac:dyDescent="0.25">
      <c r="A85" t="s">
        <v>5513</v>
      </c>
      <c r="B85" t="s">
        <v>5514</v>
      </c>
      <c r="C85" t="s">
        <v>5515</v>
      </c>
      <c r="D85" t="s">
        <v>5421</v>
      </c>
      <c r="E85">
        <v>8.375</v>
      </c>
      <c r="F85" s="143">
        <v>43770</v>
      </c>
      <c r="G85" t="s">
        <v>41</v>
      </c>
      <c r="H85" t="s">
        <v>270</v>
      </c>
      <c r="I85" t="s">
        <v>256</v>
      </c>
      <c r="J85" t="s">
        <v>271</v>
      </c>
      <c r="K85" t="s">
        <v>272</v>
      </c>
      <c r="L85" t="s">
        <v>381</v>
      </c>
      <c r="M85" t="s">
        <v>387</v>
      </c>
      <c r="N85" t="s">
        <v>283</v>
      </c>
      <c r="O85">
        <v>385</v>
      </c>
      <c r="P85">
        <v>105.5</v>
      </c>
      <c r="Q85">
        <v>1.279514</v>
      </c>
      <c r="R85">
        <v>3.5619999999999999E-2</v>
      </c>
      <c r="S85">
        <v>0</v>
      </c>
      <c r="T85">
        <v>4.5579999999999998</v>
      </c>
      <c r="U85">
        <v>7.2030000000000003</v>
      </c>
      <c r="V85">
        <v>5.0439999999999996</v>
      </c>
      <c r="W85">
        <v>7.2590000000000003</v>
      </c>
      <c r="X85">
        <v>618</v>
      </c>
      <c r="Y85">
        <v>102</v>
      </c>
      <c r="Z85">
        <v>0.72099999999999997</v>
      </c>
      <c r="AA85">
        <v>3.4779999999999998E-2</v>
      </c>
      <c r="AB85">
        <v>4.5839999999999996</v>
      </c>
      <c r="AC85">
        <v>7.9420000000000002</v>
      </c>
      <c r="AD85">
        <v>5.1269999999999998</v>
      </c>
      <c r="AE85">
        <v>7.9550000000000001</v>
      </c>
      <c r="AF85">
        <v>702</v>
      </c>
      <c r="AG85">
        <v>3.9510000000000001</v>
      </c>
      <c r="AH85">
        <v>4.5620000000000003</v>
      </c>
      <c r="AI85">
        <v>605</v>
      </c>
      <c r="AJ85">
        <v>678</v>
      </c>
      <c r="AK85">
        <v>606</v>
      </c>
      <c r="AL85">
        <v>691</v>
      </c>
      <c r="AQ85" s="82">
        <f t="shared" si="7"/>
        <v>0</v>
      </c>
      <c r="AR85" s="82">
        <f t="shared" si="8"/>
        <v>0</v>
      </c>
      <c r="AS85" s="82">
        <f t="shared" si="8"/>
        <v>0</v>
      </c>
      <c r="AT85" s="82">
        <f t="shared" si="8"/>
        <v>0</v>
      </c>
      <c r="AU85" s="82">
        <f t="shared" si="8"/>
        <v>0</v>
      </c>
      <c r="AV85" s="82">
        <f t="shared" si="8"/>
        <v>0</v>
      </c>
      <c r="AW85" s="82">
        <f t="shared" si="8"/>
        <v>3.5619999999999999E-2</v>
      </c>
      <c r="AX85" s="82">
        <f t="shared" si="8"/>
        <v>0</v>
      </c>
      <c r="AY85" s="82">
        <f t="shared" si="8"/>
        <v>0</v>
      </c>
      <c r="AZ85" s="82">
        <f t="shared" si="8"/>
        <v>0</v>
      </c>
      <c r="BA85" s="82">
        <f t="shared" si="8"/>
        <v>0</v>
      </c>
    </row>
    <row r="86" spans="1:53" x14ac:dyDescent="0.25">
      <c r="A86" t="s">
        <v>489</v>
      </c>
      <c r="B86" t="s">
        <v>490</v>
      </c>
      <c r="C86" t="s">
        <v>501</v>
      </c>
      <c r="D86" t="s">
        <v>491</v>
      </c>
      <c r="E86">
        <v>9.875</v>
      </c>
      <c r="F86" s="143">
        <v>42170</v>
      </c>
      <c r="G86" t="s">
        <v>348</v>
      </c>
      <c r="H86" t="s">
        <v>270</v>
      </c>
      <c r="I86" t="s">
        <v>1475</v>
      </c>
      <c r="J86" t="s">
        <v>271</v>
      </c>
      <c r="K86" t="s">
        <v>272</v>
      </c>
      <c r="L86" t="s">
        <v>296</v>
      </c>
      <c r="M86" t="s">
        <v>492</v>
      </c>
      <c r="N86" t="s">
        <v>304</v>
      </c>
      <c r="O86">
        <v>384.7</v>
      </c>
      <c r="P86">
        <v>67.5</v>
      </c>
      <c r="Q86">
        <v>0.27430599999999999</v>
      </c>
      <c r="R86">
        <v>2.2589999999999999E-2</v>
      </c>
      <c r="S86">
        <v>4.9379999999999997</v>
      </c>
      <c r="T86">
        <v>1.911</v>
      </c>
      <c r="U86">
        <v>29.228999999999999</v>
      </c>
      <c r="V86">
        <v>1.911</v>
      </c>
      <c r="W86">
        <v>29.228999999999999</v>
      </c>
      <c r="X86">
        <v>2894</v>
      </c>
      <c r="Y86">
        <v>65</v>
      </c>
      <c r="Z86">
        <v>4.5529999999999999</v>
      </c>
      <c r="AA86">
        <v>2.3529999999999999E-2</v>
      </c>
      <c r="AB86">
        <v>1.8180000000000001</v>
      </c>
      <c r="AC86">
        <v>30.692</v>
      </c>
      <c r="AD86">
        <v>1.8160000000000001</v>
      </c>
      <c r="AE86">
        <v>30.692</v>
      </c>
      <c r="AF86">
        <v>3047</v>
      </c>
      <c r="AG86">
        <v>4.5419999999999998</v>
      </c>
      <c r="AH86">
        <v>4.6020000000000003</v>
      </c>
      <c r="AI86">
        <v>2234</v>
      </c>
      <c r="AJ86">
        <v>2303</v>
      </c>
      <c r="AK86">
        <v>2881</v>
      </c>
      <c r="AL86">
        <v>3034</v>
      </c>
      <c r="AQ86" s="82">
        <f t="shared" si="7"/>
        <v>0</v>
      </c>
      <c r="AR86" s="82">
        <f t="shared" ref="AR86:BA101" si="9">IF(AND($U86&gt;AQ$4,$U86&lt;=AR$4),$R86,0)</f>
        <v>0</v>
      </c>
      <c r="AS86" s="82">
        <f t="shared" si="9"/>
        <v>0</v>
      </c>
      <c r="AT86" s="82">
        <f t="shared" si="9"/>
        <v>0</v>
      </c>
      <c r="AU86" s="82">
        <f t="shared" si="9"/>
        <v>0</v>
      </c>
      <c r="AV86" s="82">
        <f t="shared" si="9"/>
        <v>0</v>
      </c>
      <c r="AW86" s="82">
        <f t="shared" si="9"/>
        <v>0</v>
      </c>
      <c r="AX86" s="82">
        <f t="shared" si="9"/>
        <v>0</v>
      </c>
      <c r="AY86" s="82">
        <f t="shared" si="9"/>
        <v>0</v>
      </c>
      <c r="AZ86" s="82">
        <f t="shared" si="9"/>
        <v>0</v>
      </c>
      <c r="BA86" s="82">
        <f t="shared" si="9"/>
        <v>2.2589999999999999E-2</v>
      </c>
    </row>
    <row r="87" spans="1:53" x14ac:dyDescent="0.25">
      <c r="A87" t="s">
        <v>499</v>
      </c>
      <c r="B87" t="s">
        <v>500</v>
      </c>
      <c r="C87" t="s">
        <v>501</v>
      </c>
      <c r="D87" t="s">
        <v>491</v>
      </c>
      <c r="E87">
        <v>9.375</v>
      </c>
      <c r="F87" s="143">
        <v>42078</v>
      </c>
      <c r="G87" t="s">
        <v>42</v>
      </c>
      <c r="H87" t="s">
        <v>270</v>
      </c>
      <c r="I87" t="s">
        <v>254</v>
      </c>
      <c r="J87" t="s">
        <v>271</v>
      </c>
      <c r="K87" t="s">
        <v>272</v>
      </c>
      <c r="L87" t="s">
        <v>296</v>
      </c>
      <c r="M87" t="s">
        <v>492</v>
      </c>
      <c r="N87" t="s">
        <v>283</v>
      </c>
      <c r="O87">
        <v>400</v>
      </c>
      <c r="P87">
        <v>90.5</v>
      </c>
      <c r="Q87">
        <v>2.6041669999999999</v>
      </c>
      <c r="R87">
        <v>3.227E-2</v>
      </c>
      <c r="S87">
        <v>0</v>
      </c>
      <c r="T87">
        <v>1.859</v>
      </c>
      <c r="U87">
        <v>14.506</v>
      </c>
      <c r="V87">
        <v>1.857</v>
      </c>
      <c r="W87">
        <v>14.506</v>
      </c>
      <c r="X87">
        <v>1424</v>
      </c>
      <c r="Y87">
        <v>90.5</v>
      </c>
      <c r="Z87">
        <v>1.9790000000000001</v>
      </c>
      <c r="AA87">
        <v>3.2539999999999999E-2</v>
      </c>
      <c r="AB87">
        <v>1.923</v>
      </c>
      <c r="AC87">
        <v>14.371</v>
      </c>
      <c r="AD87">
        <v>1.919</v>
      </c>
      <c r="AE87">
        <v>14.371</v>
      </c>
      <c r="AF87">
        <v>1415</v>
      </c>
      <c r="AG87">
        <v>0.67600000000000005</v>
      </c>
      <c r="AH87">
        <v>0.72899999999999998</v>
      </c>
      <c r="AI87">
        <v>1308</v>
      </c>
      <c r="AJ87">
        <v>1300</v>
      </c>
      <c r="AK87">
        <v>1411</v>
      </c>
      <c r="AL87">
        <v>1402</v>
      </c>
      <c r="AQ87" s="82">
        <f t="shared" si="7"/>
        <v>0</v>
      </c>
      <c r="AR87" s="82">
        <f t="shared" si="9"/>
        <v>0</v>
      </c>
      <c r="AS87" s="82">
        <f t="shared" si="9"/>
        <v>0</v>
      </c>
      <c r="AT87" s="82">
        <f t="shared" si="9"/>
        <v>0</v>
      </c>
      <c r="AU87" s="82">
        <f t="shared" si="9"/>
        <v>0</v>
      </c>
      <c r="AV87" s="82">
        <f t="shared" si="9"/>
        <v>0</v>
      </c>
      <c r="AW87" s="82">
        <f t="shared" si="9"/>
        <v>0</v>
      </c>
      <c r="AX87" s="82">
        <f t="shared" si="9"/>
        <v>0</v>
      </c>
      <c r="AY87" s="82">
        <f t="shared" si="9"/>
        <v>0</v>
      </c>
      <c r="AZ87" s="82">
        <f t="shared" si="9"/>
        <v>0</v>
      </c>
      <c r="BA87" s="82">
        <f t="shared" si="9"/>
        <v>3.227E-2</v>
      </c>
    </row>
    <row r="88" spans="1:53" x14ac:dyDescent="0.25">
      <c r="A88" t="s">
        <v>5516</v>
      </c>
      <c r="B88" t="s">
        <v>5517</v>
      </c>
      <c r="C88" t="s">
        <v>5518</v>
      </c>
      <c r="D88" t="s">
        <v>5519</v>
      </c>
      <c r="E88">
        <v>8.5</v>
      </c>
      <c r="F88" s="143">
        <v>43388</v>
      </c>
      <c r="G88" t="s">
        <v>40</v>
      </c>
      <c r="H88" t="s">
        <v>270</v>
      </c>
      <c r="I88" t="s">
        <v>257</v>
      </c>
      <c r="J88" t="s">
        <v>271</v>
      </c>
      <c r="K88" t="s">
        <v>272</v>
      </c>
      <c r="L88" t="s">
        <v>291</v>
      </c>
      <c r="M88" t="s">
        <v>303</v>
      </c>
      <c r="N88" t="s">
        <v>283</v>
      </c>
      <c r="O88">
        <v>1075</v>
      </c>
      <c r="P88">
        <v>103.75</v>
      </c>
      <c r="Q88">
        <v>1.7472220000000001</v>
      </c>
      <c r="R88">
        <v>9.8250000000000004E-2</v>
      </c>
      <c r="S88">
        <v>0</v>
      </c>
      <c r="T88">
        <v>3.851</v>
      </c>
      <c r="U88">
        <v>7.55</v>
      </c>
      <c r="V88">
        <v>4.343</v>
      </c>
      <c r="W88">
        <v>7.6020000000000003</v>
      </c>
      <c r="X88">
        <v>673</v>
      </c>
      <c r="Y88">
        <v>103.25</v>
      </c>
      <c r="Z88">
        <v>1.181</v>
      </c>
      <c r="AA88">
        <v>9.8739999999999994E-2</v>
      </c>
      <c r="AB88">
        <v>3.91</v>
      </c>
      <c r="AC88">
        <v>7.6829999999999998</v>
      </c>
      <c r="AD88">
        <v>4.4119999999999999</v>
      </c>
      <c r="AE88">
        <v>7.72</v>
      </c>
      <c r="AF88">
        <v>698</v>
      </c>
      <c r="AG88">
        <v>1.0209999999999999</v>
      </c>
      <c r="AH88">
        <v>1.4930000000000001</v>
      </c>
      <c r="AI88">
        <v>655</v>
      </c>
      <c r="AJ88">
        <v>680</v>
      </c>
      <c r="AK88">
        <v>660</v>
      </c>
      <c r="AL88">
        <v>686</v>
      </c>
      <c r="AQ88" s="82">
        <f t="shared" si="7"/>
        <v>0</v>
      </c>
      <c r="AR88" s="82">
        <f t="shared" si="9"/>
        <v>0</v>
      </c>
      <c r="AS88" s="82">
        <f t="shared" si="9"/>
        <v>0</v>
      </c>
      <c r="AT88" s="82">
        <f t="shared" si="9"/>
        <v>0</v>
      </c>
      <c r="AU88" s="82">
        <f t="shared" si="9"/>
        <v>0</v>
      </c>
      <c r="AV88" s="82">
        <f t="shared" si="9"/>
        <v>0</v>
      </c>
      <c r="AW88" s="82">
        <f t="shared" si="9"/>
        <v>9.8250000000000004E-2</v>
      </c>
      <c r="AX88" s="82">
        <f t="shared" si="9"/>
        <v>0</v>
      </c>
      <c r="AY88" s="82">
        <f t="shared" si="9"/>
        <v>0</v>
      </c>
      <c r="AZ88" s="82">
        <f t="shared" si="9"/>
        <v>0</v>
      </c>
      <c r="BA88" s="82">
        <f t="shared" si="9"/>
        <v>0</v>
      </c>
    </row>
    <row r="89" spans="1:53" x14ac:dyDescent="0.25">
      <c r="A89" t="s">
        <v>493</v>
      </c>
      <c r="B89" t="s">
        <v>494</v>
      </c>
      <c r="C89" t="s">
        <v>495</v>
      </c>
      <c r="D89" t="s">
        <v>496</v>
      </c>
      <c r="E89">
        <v>11</v>
      </c>
      <c r="F89" s="143">
        <v>42125</v>
      </c>
      <c r="G89" t="s">
        <v>348</v>
      </c>
      <c r="H89" t="s">
        <v>270</v>
      </c>
      <c r="I89" t="s">
        <v>259</v>
      </c>
      <c r="J89" t="s">
        <v>271</v>
      </c>
      <c r="K89" t="s">
        <v>284</v>
      </c>
      <c r="L89" t="s">
        <v>497</v>
      </c>
      <c r="M89" t="s">
        <v>498</v>
      </c>
      <c r="N89" t="s">
        <v>304</v>
      </c>
      <c r="O89">
        <v>265</v>
      </c>
      <c r="P89">
        <v>103.569</v>
      </c>
      <c r="Q89">
        <v>1.65</v>
      </c>
      <c r="R89">
        <v>2.4160000000000001E-2</v>
      </c>
      <c r="S89">
        <v>0</v>
      </c>
      <c r="T89">
        <v>8.3000000000000004E-2</v>
      </c>
      <c r="U89">
        <v>7.5999999999999998E-2</v>
      </c>
      <c r="V89">
        <v>0.08</v>
      </c>
      <c r="W89">
        <v>6.4429999999999996</v>
      </c>
      <c r="X89">
        <v>615</v>
      </c>
      <c r="Y89">
        <v>103.187</v>
      </c>
      <c r="Z89">
        <v>0.91700000000000004</v>
      </c>
      <c r="AA89">
        <v>2.426E-2</v>
      </c>
      <c r="AB89">
        <v>0.86</v>
      </c>
      <c r="AC89">
        <v>7.3259999999999996</v>
      </c>
      <c r="AD89">
        <v>0.08</v>
      </c>
      <c r="AE89">
        <v>5.7060000000000004</v>
      </c>
      <c r="AF89">
        <v>545</v>
      </c>
      <c r="AG89">
        <v>1.071</v>
      </c>
      <c r="AH89">
        <v>1.0620000000000001</v>
      </c>
      <c r="AI89">
        <v>619</v>
      </c>
      <c r="AJ89">
        <v>555</v>
      </c>
      <c r="AK89">
        <v>591</v>
      </c>
      <c r="AL89">
        <v>524</v>
      </c>
      <c r="AQ89" s="82">
        <f t="shared" si="7"/>
        <v>2.4160000000000001E-2</v>
      </c>
      <c r="AR89" s="82">
        <f t="shared" si="9"/>
        <v>0</v>
      </c>
      <c r="AS89" s="82">
        <f t="shared" si="9"/>
        <v>0</v>
      </c>
      <c r="AT89" s="82">
        <f t="shared" si="9"/>
        <v>0</v>
      </c>
      <c r="AU89" s="82">
        <f t="shared" si="9"/>
        <v>0</v>
      </c>
      <c r="AV89" s="82">
        <f t="shared" si="9"/>
        <v>0</v>
      </c>
      <c r="AW89" s="82">
        <f t="shared" si="9"/>
        <v>0</v>
      </c>
      <c r="AX89" s="82">
        <f t="shared" si="9"/>
        <v>0</v>
      </c>
      <c r="AY89" s="82">
        <f t="shared" si="9"/>
        <v>0</v>
      </c>
      <c r="AZ89" s="82">
        <f t="shared" si="9"/>
        <v>0</v>
      </c>
      <c r="BA89" s="82">
        <f t="shared" si="9"/>
        <v>0</v>
      </c>
    </row>
    <row r="90" spans="1:53" x14ac:dyDescent="0.25">
      <c r="A90" t="s">
        <v>484</v>
      </c>
      <c r="B90" t="s">
        <v>485</v>
      </c>
      <c r="C90" t="s">
        <v>486</v>
      </c>
      <c r="D90" t="s">
        <v>487</v>
      </c>
      <c r="E90">
        <v>10.25</v>
      </c>
      <c r="F90" s="143">
        <v>42036</v>
      </c>
      <c r="G90" t="s">
        <v>488</v>
      </c>
      <c r="H90" t="s">
        <v>270</v>
      </c>
      <c r="I90" t="s">
        <v>259</v>
      </c>
      <c r="J90" t="s">
        <v>271</v>
      </c>
      <c r="K90" t="s">
        <v>272</v>
      </c>
      <c r="L90" t="s">
        <v>381</v>
      </c>
      <c r="M90" t="s">
        <v>382</v>
      </c>
      <c r="N90" t="s">
        <v>304</v>
      </c>
      <c r="O90">
        <v>245</v>
      </c>
      <c r="P90">
        <v>51.5</v>
      </c>
      <c r="Q90">
        <v>4.0999999999999996</v>
      </c>
      <c r="R90">
        <v>1.18E-2</v>
      </c>
      <c r="S90">
        <v>0</v>
      </c>
      <c r="T90">
        <v>1.391</v>
      </c>
      <c r="U90">
        <v>50.063000000000002</v>
      </c>
      <c r="V90">
        <v>1.395</v>
      </c>
      <c r="W90">
        <v>50.063000000000002</v>
      </c>
      <c r="X90">
        <v>4971</v>
      </c>
      <c r="Y90">
        <v>51</v>
      </c>
      <c r="Z90">
        <v>3.4169999999999998</v>
      </c>
      <c r="AA90">
        <v>1.1730000000000001E-2</v>
      </c>
      <c r="AB90">
        <v>1.4490000000000001</v>
      </c>
      <c r="AC90">
        <v>49.491</v>
      </c>
      <c r="AD90">
        <v>1.452</v>
      </c>
      <c r="AE90">
        <v>49.491</v>
      </c>
      <c r="AF90">
        <v>4920</v>
      </c>
      <c r="AG90">
        <v>2.1749999999999998</v>
      </c>
      <c r="AH90">
        <v>2.2069999999999999</v>
      </c>
      <c r="AI90">
        <v>3252</v>
      </c>
      <c r="AJ90">
        <v>3210</v>
      </c>
      <c r="AK90">
        <v>4957</v>
      </c>
      <c r="AL90">
        <v>4907</v>
      </c>
      <c r="AQ90" s="82">
        <f t="shared" si="7"/>
        <v>0</v>
      </c>
      <c r="AR90" s="82">
        <f t="shared" si="9"/>
        <v>0</v>
      </c>
      <c r="AS90" s="82">
        <f t="shared" si="9"/>
        <v>0</v>
      </c>
      <c r="AT90" s="82">
        <f t="shared" si="9"/>
        <v>0</v>
      </c>
      <c r="AU90" s="82">
        <f t="shared" si="9"/>
        <v>0</v>
      </c>
      <c r="AV90" s="82">
        <f t="shared" si="9"/>
        <v>0</v>
      </c>
      <c r="AW90" s="82">
        <f t="shared" si="9"/>
        <v>0</v>
      </c>
      <c r="AX90" s="82">
        <f t="shared" si="9"/>
        <v>0</v>
      </c>
      <c r="AY90" s="82">
        <f t="shared" si="9"/>
        <v>0</v>
      </c>
      <c r="AZ90" s="82">
        <f t="shared" si="9"/>
        <v>0</v>
      </c>
      <c r="BA90" s="82">
        <f t="shared" si="9"/>
        <v>1.18E-2</v>
      </c>
    </row>
    <row r="91" spans="1:53" x14ac:dyDescent="0.25">
      <c r="A91" t="s">
        <v>509</v>
      </c>
      <c r="B91" t="s">
        <v>510</v>
      </c>
      <c r="C91" t="s">
        <v>486</v>
      </c>
      <c r="D91" t="s">
        <v>487</v>
      </c>
      <c r="E91">
        <v>12</v>
      </c>
      <c r="F91" s="143">
        <v>41944</v>
      </c>
      <c r="G91" t="s">
        <v>42</v>
      </c>
      <c r="H91" t="s">
        <v>270</v>
      </c>
      <c r="I91" t="s">
        <v>259</v>
      </c>
      <c r="J91" t="s">
        <v>271</v>
      </c>
      <c r="K91" t="s">
        <v>272</v>
      </c>
      <c r="L91" t="s">
        <v>381</v>
      </c>
      <c r="M91" t="s">
        <v>382</v>
      </c>
      <c r="N91" t="s">
        <v>283</v>
      </c>
      <c r="O91">
        <v>326.5</v>
      </c>
      <c r="P91">
        <v>96.25</v>
      </c>
      <c r="Q91">
        <v>1.5</v>
      </c>
      <c r="R91">
        <v>2.7650000000000001E-2</v>
      </c>
      <c r="S91">
        <v>0</v>
      </c>
      <c r="T91">
        <v>1.5940000000000001</v>
      </c>
      <c r="U91">
        <v>14.507</v>
      </c>
      <c r="V91">
        <v>1.571</v>
      </c>
      <c r="W91">
        <v>14.352</v>
      </c>
      <c r="X91">
        <v>1409</v>
      </c>
      <c r="Y91">
        <v>93</v>
      </c>
      <c r="Z91">
        <v>0.83299999999999996</v>
      </c>
      <c r="AA91">
        <v>2.6950000000000002E-2</v>
      </c>
      <c r="AB91">
        <v>1.639</v>
      </c>
      <c r="AC91">
        <v>16.422999999999998</v>
      </c>
      <c r="AD91">
        <v>1.6140000000000001</v>
      </c>
      <c r="AE91">
        <v>16.381</v>
      </c>
      <c r="AF91">
        <v>1615</v>
      </c>
      <c r="AG91">
        <v>4.1740000000000004</v>
      </c>
      <c r="AH91">
        <v>4.2</v>
      </c>
      <c r="AI91">
        <v>1343</v>
      </c>
      <c r="AJ91">
        <v>1508</v>
      </c>
      <c r="AK91">
        <v>1395</v>
      </c>
      <c r="AL91">
        <v>1602</v>
      </c>
      <c r="AQ91" s="82">
        <f t="shared" si="7"/>
        <v>0</v>
      </c>
      <c r="AR91" s="82">
        <f t="shared" si="9"/>
        <v>0</v>
      </c>
      <c r="AS91" s="82">
        <f t="shared" si="9"/>
        <v>0</v>
      </c>
      <c r="AT91" s="82">
        <f t="shared" si="9"/>
        <v>0</v>
      </c>
      <c r="AU91" s="82">
        <f t="shared" si="9"/>
        <v>0</v>
      </c>
      <c r="AV91" s="82">
        <f t="shared" si="9"/>
        <v>0</v>
      </c>
      <c r="AW91" s="82">
        <f t="shared" si="9"/>
        <v>0</v>
      </c>
      <c r="AX91" s="82">
        <f t="shared" si="9"/>
        <v>0</v>
      </c>
      <c r="AY91" s="82">
        <f t="shared" si="9"/>
        <v>0</v>
      </c>
      <c r="AZ91" s="82">
        <f t="shared" si="9"/>
        <v>0</v>
      </c>
      <c r="BA91" s="82">
        <f t="shared" si="9"/>
        <v>2.7650000000000001E-2</v>
      </c>
    </row>
    <row r="92" spans="1:53" x14ac:dyDescent="0.25">
      <c r="A92" t="s">
        <v>534</v>
      </c>
      <c r="B92" t="s">
        <v>535</v>
      </c>
      <c r="C92" t="s">
        <v>536</v>
      </c>
      <c r="D92" t="s">
        <v>537</v>
      </c>
      <c r="E92">
        <v>13.5</v>
      </c>
      <c r="F92" s="143">
        <v>41927</v>
      </c>
      <c r="G92" t="s">
        <v>41</v>
      </c>
      <c r="H92" t="s">
        <v>270</v>
      </c>
      <c r="I92" t="s">
        <v>259</v>
      </c>
      <c r="J92" t="s">
        <v>271</v>
      </c>
      <c r="K92" t="s">
        <v>272</v>
      </c>
      <c r="L92" t="s">
        <v>442</v>
      </c>
      <c r="M92" t="s">
        <v>538</v>
      </c>
      <c r="N92" t="s">
        <v>283</v>
      </c>
      <c r="O92">
        <v>215.9</v>
      </c>
      <c r="P92">
        <v>107</v>
      </c>
      <c r="Q92">
        <v>2.625</v>
      </c>
      <c r="R92">
        <v>2.0500000000000001E-2</v>
      </c>
      <c r="S92">
        <v>0</v>
      </c>
      <c r="T92">
        <v>1.171</v>
      </c>
      <c r="U92">
        <v>7.7350000000000003</v>
      </c>
      <c r="V92">
        <v>0.8</v>
      </c>
      <c r="W92">
        <v>7.7770000000000001</v>
      </c>
      <c r="X92">
        <v>753</v>
      </c>
      <c r="Y92">
        <v>107.125</v>
      </c>
      <c r="Z92">
        <v>1.7250000000000001</v>
      </c>
      <c r="AA92">
        <v>2.0670000000000001E-2</v>
      </c>
      <c r="AB92">
        <v>1.234</v>
      </c>
      <c r="AC92">
        <v>7.9</v>
      </c>
      <c r="AD92">
        <v>0.71499999999999997</v>
      </c>
      <c r="AE92">
        <v>7.9240000000000004</v>
      </c>
      <c r="AF92">
        <v>770</v>
      </c>
      <c r="AG92">
        <v>0.71199999999999997</v>
      </c>
      <c r="AH92">
        <v>0.70299999999999996</v>
      </c>
      <c r="AI92">
        <v>774</v>
      </c>
      <c r="AJ92">
        <v>793</v>
      </c>
      <c r="AK92">
        <v>738</v>
      </c>
      <c r="AL92">
        <v>757</v>
      </c>
      <c r="AQ92" s="82">
        <f t="shared" si="7"/>
        <v>0</v>
      </c>
      <c r="AR92" s="82">
        <f t="shared" si="9"/>
        <v>0</v>
      </c>
      <c r="AS92" s="82">
        <f t="shared" si="9"/>
        <v>0</v>
      </c>
      <c r="AT92" s="82">
        <f t="shared" si="9"/>
        <v>0</v>
      </c>
      <c r="AU92" s="82">
        <f t="shared" si="9"/>
        <v>0</v>
      </c>
      <c r="AV92" s="82">
        <f t="shared" si="9"/>
        <v>0</v>
      </c>
      <c r="AW92" s="82">
        <f t="shared" si="9"/>
        <v>2.0500000000000001E-2</v>
      </c>
      <c r="AX92" s="82">
        <f t="shared" si="9"/>
        <v>0</v>
      </c>
      <c r="AY92" s="82">
        <f t="shared" si="9"/>
        <v>0</v>
      </c>
      <c r="AZ92" s="82">
        <f t="shared" si="9"/>
        <v>0</v>
      </c>
      <c r="BA92" s="82">
        <f t="shared" si="9"/>
        <v>0</v>
      </c>
    </row>
    <row r="93" spans="1:53" x14ac:dyDescent="0.25">
      <c r="A93" t="s">
        <v>539</v>
      </c>
      <c r="B93" t="s">
        <v>540</v>
      </c>
      <c r="C93" t="s">
        <v>541</v>
      </c>
      <c r="D93" t="s">
        <v>542</v>
      </c>
      <c r="E93">
        <v>8</v>
      </c>
      <c r="F93" s="143">
        <v>43235</v>
      </c>
      <c r="G93" t="s">
        <v>41</v>
      </c>
      <c r="H93" t="s">
        <v>270</v>
      </c>
      <c r="I93" t="s">
        <v>259</v>
      </c>
      <c r="J93" t="s">
        <v>271</v>
      </c>
      <c r="K93" t="s">
        <v>272</v>
      </c>
      <c r="L93" t="s">
        <v>320</v>
      </c>
      <c r="M93" t="s">
        <v>543</v>
      </c>
      <c r="N93" t="s">
        <v>304</v>
      </c>
      <c r="O93">
        <v>455</v>
      </c>
      <c r="P93">
        <v>108.5</v>
      </c>
      <c r="Q93">
        <v>0.88888900000000004</v>
      </c>
      <c r="R93">
        <v>4.3119999999999999E-2</v>
      </c>
      <c r="S93">
        <v>0</v>
      </c>
      <c r="T93">
        <v>1.306</v>
      </c>
      <c r="U93">
        <v>4.4400000000000004</v>
      </c>
      <c r="V93">
        <v>1.8620000000000001</v>
      </c>
      <c r="W93">
        <v>4.9480000000000004</v>
      </c>
      <c r="X93">
        <v>415</v>
      </c>
      <c r="Y93">
        <v>108.75</v>
      </c>
      <c r="Z93">
        <v>0.35599999999999998</v>
      </c>
      <c r="AA93">
        <v>4.3659999999999997E-2</v>
      </c>
      <c r="AB93">
        <v>1.3720000000000001</v>
      </c>
      <c r="AC93">
        <v>4.4160000000000004</v>
      </c>
      <c r="AD93">
        <v>1.9219999999999999</v>
      </c>
      <c r="AE93">
        <v>4.8259999999999996</v>
      </c>
      <c r="AF93">
        <v>415</v>
      </c>
      <c r="AG93">
        <v>0.26</v>
      </c>
      <c r="AH93">
        <v>0.34</v>
      </c>
      <c r="AI93">
        <v>397</v>
      </c>
      <c r="AJ93">
        <v>410</v>
      </c>
      <c r="AK93">
        <v>398</v>
      </c>
      <c r="AL93">
        <v>399</v>
      </c>
      <c r="AQ93" s="82">
        <f t="shared" si="7"/>
        <v>0</v>
      </c>
      <c r="AR93" s="82">
        <f t="shared" si="9"/>
        <v>0</v>
      </c>
      <c r="AS93" s="82">
        <f t="shared" si="9"/>
        <v>0</v>
      </c>
      <c r="AT93" s="82">
        <f t="shared" si="9"/>
        <v>4.3119999999999999E-2</v>
      </c>
      <c r="AU93" s="82">
        <f t="shared" si="9"/>
        <v>0</v>
      </c>
      <c r="AV93" s="82">
        <f t="shared" si="9"/>
        <v>0</v>
      </c>
      <c r="AW93" s="82">
        <f t="shared" si="9"/>
        <v>0</v>
      </c>
      <c r="AX93" s="82">
        <f t="shared" si="9"/>
        <v>0</v>
      </c>
      <c r="AY93" s="82">
        <f t="shared" si="9"/>
        <v>0</v>
      </c>
      <c r="AZ93" s="82">
        <f t="shared" si="9"/>
        <v>0</v>
      </c>
      <c r="BA93" s="82">
        <f t="shared" si="9"/>
        <v>0</v>
      </c>
    </row>
    <row r="94" spans="1:53" x14ac:dyDescent="0.25">
      <c r="A94" t="s">
        <v>547</v>
      </c>
      <c r="B94" t="s">
        <v>548</v>
      </c>
      <c r="C94" t="s">
        <v>549</v>
      </c>
      <c r="D94" t="s">
        <v>550</v>
      </c>
      <c r="E94">
        <v>10.5</v>
      </c>
      <c r="F94" s="143">
        <v>42689</v>
      </c>
      <c r="G94" t="s">
        <v>430</v>
      </c>
      <c r="H94" t="s">
        <v>270</v>
      </c>
      <c r="I94" t="s">
        <v>259</v>
      </c>
      <c r="J94" t="s">
        <v>271</v>
      </c>
      <c r="K94" t="s">
        <v>272</v>
      </c>
      <c r="L94" t="s">
        <v>551</v>
      </c>
      <c r="M94" t="s">
        <v>552</v>
      </c>
      <c r="N94" t="s">
        <v>283</v>
      </c>
      <c r="O94">
        <v>300</v>
      </c>
      <c r="P94">
        <v>72.25</v>
      </c>
      <c r="Q94">
        <v>1.1666669999999999</v>
      </c>
      <c r="R94">
        <v>1.908E-2</v>
      </c>
      <c r="S94">
        <v>0</v>
      </c>
      <c r="T94">
        <v>2.8210000000000002</v>
      </c>
      <c r="U94">
        <v>21.338000000000001</v>
      </c>
      <c r="V94">
        <v>2.8319999999999999</v>
      </c>
      <c r="W94">
        <v>21.338000000000001</v>
      </c>
      <c r="X94">
        <v>2082</v>
      </c>
      <c r="Y94">
        <v>72</v>
      </c>
      <c r="Z94">
        <v>0</v>
      </c>
      <c r="AA94">
        <v>1.9E-2</v>
      </c>
      <c r="AB94">
        <v>2.8759999999999999</v>
      </c>
      <c r="AC94">
        <v>21.545000000000002</v>
      </c>
      <c r="AD94">
        <v>2.89</v>
      </c>
      <c r="AE94">
        <v>21.321000000000002</v>
      </c>
      <c r="AF94">
        <v>2090</v>
      </c>
      <c r="AG94">
        <v>1.968</v>
      </c>
      <c r="AH94">
        <v>2.17</v>
      </c>
      <c r="AI94">
        <v>1680</v>
      </c>
      <c r="AJ94">
        <v>1683</v>
      </c>
      <c r="AK94">
        <v>2071</v>
      </c>
      <c r="AL94">
        <v>2078</v>
      </c>
      <c r="AQ94" s="82">
        <f t="shared" si="7"/>
        <v>0</v>
      </c>
      <c r="AR94" s="82">
        <f t="shared" si="9"/>
        <v>0</v>
      </c>
      <c r="AS94" s="82">
        <f t="shared" si="9"/>
        <v>0</v>
      </c>
      <c r="AT94" s="82">
        <f t="shared" si="9"/>
        <v>0</v>
      </c>
      <c r="AU94" s="82">
        <f t="shared" si="9"/>
        <v>0</v>
      </c>
      <c r="AV94" s="82">
        <f t="shared" si="9"/>
        <v>0</v>
      </c>
      <c r="AW94" s="82">
        <f t="shared" si="9"/>
        <v>0</v>
      </c>
      <c r="AX94" s="82">
        <f t="shared" si="9"/>
        <v>0</v>
      </c>
      <c r="AY94" s="82">
        <f t="shared" si="9"/>
        <v>0</v>
      </c>
      <c r="AZ94" s="82">
        <f t="shared" si="9"/>
        <v>0</v>
      </c>
      <c r="BA94" s="82">
        <f t="shared" si="9"/>
        <v>1.908E-2</v>
      </c>
    </row>
    <row r="95" spans="1:53" x14ac:dyDescent="0.25">
      <c r="A95" t="s">
        <v>521</v>
      </c>
      <c r="B95" t="s">
        <v>522</v>
      </c>
      <c r="C95" t="s">
        <v>523</v>
      </c>
      <c r="D95" t="s">
        <v>64</v>
      </c>
      <c r="E95">
        <v>0</v>
      </c>
      <c r="F95" s="143">
        <v>42170</v>
      </c>
      <c r="G95" t="s">
        <v>40</v>
      </c>
      <c r="H95" t="s">
        <v>270</v>
      </c>
      <c r="I95" t="s">
        <v>259</v>
      </c>
      <c r="J95" t="s">
        <v>271</v>
      </c>
      <c r="K95" t="s">
        <v>284</v>
      </c>
      <c r="L95" t="s">
        <v>524</v>
      </c>
      <c r="M95" t="s">
        <v>524</v>
      </c>
      <c r="N95" t="s">
        <v>304</v>
      </c>
      <c r="O95">
        <v>532.5</v>
      </c>
      <c r="P95">
        <v>91</v>
      </c>
      <c r="Q95">
        <v>0</v>
      </c>
      <c r="R95">
        <v>4.1980000000000003E-2</v>
      </c>
      <c r="S95">
        <v>0</v>
      </c>
      <c r="T95">
        <v>2.4260000000000002</v>
      </c>
      <c r="U95">
        <v>3.851</v>
      </c>
      <c r="V95">
        <v>2.4260000000000002</v>
      </c>
      <c r="W95">
        <v>3.851</v>
      </c>
      <c r="X95">
        <v>353</v>
      </c>
      <c r="Y95">
        <v>90.875</v>
      </c>
      <c r="Z95">
        <v>0</v>
      </c>
      <c r="AA95">
        <v>4.2560000000000001E-2</v>
      </c>
      <c r="AB95">
        <v>2.4910000000000001</v>
      </c>
      <c r="AC95">
        <v>3.8050000000000002</v>
      </c>
      <c r="AD95">
        <v>2.4900000000000002</v>
      </c>
      <c r="AE95">
        <v>3.8050000000000002</v>
      </c>
      <c r="AF95">
        <v>353</v>
      </c>
      <c r="AG95">
        <v>0.13800000000000001</v>
      </c>
      <c r="AH95">
        <v>0.23300000000000001</v>
      </c>
      <c r="AI95">
        <v>317</v>
      </c>
      <c r="AJ95">
        <v>317</v>
      </c>
      <c r="AK95">
        <v>340</v>
      </c>
      <c r="AL95">
        <v>340</v>
      </c>
      <c r="AQ95" s="82">
        <f t="shared" si="7"/>
        <v>0</v>
      </c>
      <c r="AR95" s="82">
        <f t="shared" si="9"/>
        <v>0</v>
      </c>
      <c r="AS95" s="82">
        <f t="shared" si="9"/>
        <v>4.1980000000000003E-2</v>
      </c>
      <c r="AT95" s="82">
        <f t="shared" si="9"/>
        <v>0</v>
      </c>
      <c r="AU95" s="82">
        <f t="shared" si="9"/>
        <v>0</v>
      </c>
      <c r="AV95" s="82">
        <f t="shared" si="9"/>
        <v>0</v>
      </c>
      <c r="AW95" s="82">
        <f t="shared" si="9"/>
        <v>0</v>
      </c>
      <c r="AX95" s="82">
        <f t="shared" si="9"/>
        <v>0</v>
      </c>
      <c r="AY95" s="82">
        <f t="shared" si="9"/>
        <v>0</v>
      </c>
      <c r="AZ95" s="82">
        <f t="shared" si="9"/>
        <v>0</v>
      </c>
      <c r="BA95" s="82">
        <f t="shared" si="9"/>
        <v>0</v>
      </c>
    </row>
    <row r="96" spans="1:53" x14ac:dyDescent="0.25">
      <c r="A96" t="s">
        <v>565</v>
      </c>
      <c r="B96" t="s">
        <v>566</v>
      </c>
      <c r="C96" t="s">
        <v>523</v>
      </c>
      <c r="D96" t="s">
        <v>64</v>
      </c>
      <c r="E96">
        <v>8</v>
      </c>
      <c r="F96" s="143">
        <v>48153</v>
      </c>
      <c r="G96" t="s">
        <v>40</v>
      </c>
      <c r="H96" t="s">
        <v>270</v>
      </c>
      <c r="I96" t="s">
        <v>259</v>
      </c>
      <c r="J96" t="s">
        <v>271</v>
      </c>
      <c r="K96" t="s">
        <v>284</v>
      </c>
      <c r="L96" t="s">
        <v>524</v>
      </c>
      <c r="M96" t="s">
        <v>524</v>
      </c>
      <c r="N96" t="s">
        <v>304</v>
      </c>
      <c r="O96">
        <v>932.5</v>
      </c>
      <c r="P96">
        <v>127.64</v>
      </c>
      <c r="Q96">
        <v>1.2</v>
      </c>
      <c r="R96">
        <v>0.10409</v>
      </c>
      <c r="S96">
        <v>0</v>
      </c>
      <c r="T96">
        <v>10.648999999999999</v>
      </c>
      <c r="U96">
        <v>5.6050000000000004</v>
      </c>
      <c r="V96">
        <v>10.891999999999999</v>
      </c>
      <c r="W96">
        <v>5.6050000000000004</v>
      </c>
      <c r="X96">
        <v>327</v>
      </c>
      <c r="Y96">
        <v>126.5</v>
      </c>
      <c r="Z96">
        <v>0.66700000000000004</v>
      </c>
      <c r="AA96">
        <v>0.1043</v>
      </c>
      <c r="AB96">
        <v>10.672000000000001</v>
      </c>
      <c r="AC96">
        <v>5.6929999999999996</v>
      </c>
      <c r="AD96">
        <v>10.914999999999999</v>
      </c>
      <c r="AE96">
        <v>5.6929999999999996</v>
      </c>
      <c r="AF96">
        <v>352</v>
      </c>
      <c r="AG96">
        <v>1.3160000000000001</v>
      </c>
      <c r="AH96">
        <v>2.758</v>
      </c>
      <c r="AI96">
        <v>363</v>
      </c>
      <c r="AJ96">
        <v>392</v>
      </c>
      <c r="AK96">
        <v>332</v>
      </c>
      <c r="AL96">
        <v>360</v>
      </c>
      <c r="AQ96" s="82">
        <f t="shared" si="7"/>
        <v>0</v>
      </c>
      <c r="AR96" s="82">
        <f t="shared" si="9"/>
        <v>0</v>
      </c>
      <c r="AS96" s="82">
        <f t="shared" si="9"/>
        <v>0</v>
      </c>
      <c r="AT96" s="82">
        <f t="shared" si="9"/>
        <v>0</v>
      </c>
      <c r="AU96" s="82">
        <f t="shared" si="9"/>
        <v>0.10409</v>
      </c>
      <c r="AV96" s="82">
        <f t="shared" si="9"/>
        <v>0</v>
      </c>
      <c r="AW96" s="82">
        <f t="shared" si="9"/>
        <v>0</v>
      </c>
      <c r="AX96" s="82">
        <f t="shared" si="9"/>
        <v>0</v>
      </c>
      <c r="AY96" s="82">
        <f t="shared" si="9"/>
        <v>0</v>
      </c>
      <c r="AZ96" s="82">
        <f t="shared" si="9"/>
        <v>0</v>
      </c>
      <c r="BA96" s="82">
        <f t="shared" si="9"/>
        <v>0</v>
      </c>
    </row>
    <row r="97" spans="1:53" x14ac:dyDescent="0.25">
      <c r="A97" t="s">
        <v>525</v>
      </c>
      <c r="B97" t="s">
        <v>526</v>
      </c>
      <c r="C97" t="s">
        <v>523</v>
      </c>
      <c r="D97" t="s">
        <v>64</v>
      </c>
      <c r="E97">
        <v>6.75</v>
      </c>
      <c r="F97" s="143">
        <v>41974</v>
      </c>
      <c r="G97" t="s">
        <v>40</v>
      </c>
      <c r="H97" t="s">
        <v>270</v>
      </c>
      <c r="I97" t="s">
        <v>259</v>
      </c>
      <c r="J97" t="s">
        <v>271</v>
      </c>
      <c r="K97" t="s">
        <v>284</v>
      </c>
      <c r="L97" t="s">
        <v>524</v>
      </c>
      <c r="M97" t="s">
        <v>524</v>
      </c>
      <c r="N97" t="s">
        <v>304</v>
      </c>
      <c r="O97">
        <v>555.9</v>
      </c>
      <c r="P97">
        <v>107.992</v>
      </c>
      <c r="Q97">
        <v>0.45</v>
      </c>
      <c r="R97">
        <v>5.2229999999999999E-2</v>
      </c>
      <c r="S97">
        <v>0</v>
      </c>
      <c r="T97">
        <v>1.819</v>
      </c>
      <c r="U97">
        <v>2.4889999999999999</v>
      </c>
      <c r="V97">
        <v>1.819</v>
      </c>
      <c r="W97">
        <v>2.4889999999999999</v>
      </c>
      <c r="X97">
        <v>222</v>
      </c>
      <c r="Y97">
        <v>107.986</v>
      </c>
      <c r="Z97">
        <v>0</v>
      </c>
      <c r="AA97">
        <v>5.28E-2</v>
      </c>
      <c r="AB97">
        <v>1.8839999999999999</v>
      </c>
      <c r="AC97">
        <v>2.625</v>
      </c>
      <c r="AD97">
        <v>1.883</v>
      </c>
      <c r="AE97">
        <v>2.625</v>
      </c>
      <c r="AF97">
        <v>239</v>
      </c>
      <c r="AG97">
        <v>0.42199999999999999</v>
      </c>
      <c r="AH97">
        <v>0.46</v>
      </c>
      <c r="AI97">
        <v>216</v>
      </c>
      <c r="AJ97">
        <v>234</v>
      </c>
      <c r="AK97">
        <v>208</v>
      </c>
      <c r="AL97">
        <v>226</v>
      </c>
      <c r="AQ97" s="82">
        <f t="shared" si="7"/>
        <v>0</v>
      </c>
      <c r="AR97" s="82">
        <f t="shared" si="9"/>
        <v>5.2229999999999999E-2</v>
      </c>
      <c r="AS97" s="82">
        <f t="shared" si="9"/>
        <v>0</v>
      </c>
      <c r="AT97" s="82">
        <f t="shared" si="9"/>
        <v>0</v>
      </c>
      <c r="AU97" s="82">
        <f t="shared" si="9"/>
        <v>0</v>
      </c>
      <c r="AV97" s="82">
        <f t="shared" si="9"/>
        <v>0</v>
      </c>
      <c r="AW97" s="82">
        <f t="shared" si="9"/>
        <v>0</v>
      </c>
      <c r="AX97" s="82">
        <f t="shared" si="9"/>
        <v>0</v>
      </c>
      <c r="AY97" s="82">
        <f t="shared" si="9"/>
        <v>0</v>
      </c>
      <c r="AZ97" s="82">
        <f t="shared" si="9"/>
        <v>0</v>
      </c>
      <c r="BA97" s="82">
        <f t="shared" si="9"/>
        <v>0</v>
      </c>
    </row>
    <row r="98" spans="1:53" x14ac:dyDescent="0.25">
      <c r="A98" t="s">
        <v>568</v>
      </c>
      <c r="B98" t="s">
        <v>569</v>
      </c>
      <c r="C98" t="s">
        <v>523</v>
      </c>
      <c r="D98" t="s">
        <v>64</v>
      </c>
      <c r="E98">
        <v>8</v>
      </c>
      <c r="F98" s="143">
        <v>48153</v>
      </c>
      <c r="G98" t="s">
        <v>40</v>
      </c>
      <c r="H98" t="s">
        <v>270</v>
      </c>
      <c r="I98" t="s">
        <v>259</v>
      </c>
      <c r="J98" t="s">
        <v>271</v>
      </c>
      <c r="K98" t="s">
        <v>284</v>
      </c>
      <c r="L98" t="s">
        <v>524</v>
      </c>
      <c r="M98" t="s">
        <v>524</v>
      </c>
      <c r="N98" t="s">
        <v>304</v>
      </c>
      <c r="O98">
        <v>1995</v>
      </c>
      <c r="P98">
        <v>126.75</v>
      </c>
      <c r="Q98">
        <v>1.2</v>
      </c>
      <c r="R98">
        <v>0.22115000000000001</v>
      </c>
      <c r="S98">
        <v>0</v>
      </c>
      <c r="T98">
        <v>10.618</v>
      </c>
      <c r="U98">
        <v>5.6710000000000003</v>
      </c>
      <c r="V98">
        <v>10.858000000000001</v>
      </c>
      <c r="W98">
        <v>5.6710000000000003</v>
      </c>
      <c r="X98">
        <v>334</v>
      </c>
      <c r="Y98">
        <v>127</v>
      </c>
      <c r="Z98">
        <v>0.66700000000000004</v>
      </c>
      <c r="AA98">
        <v>0.22402</v>
      </c>
      <c r="AB98">
        <v>10.689</v>
      </c>
      <c r="AC98">
        <v>5.6559999999999997</v>
      </c>
      <c r="AD98">
        <v>10.933999999999999</v>
      </c>
      <c r="AE98">
        <v>5.6559999999999997</v>
      </c>
      <c r="AF98">
        <v>348</v>
      </c>
      <c r="AG98">
        <v>0.222</v>
      </c>
      <c r="AH98">
        <v>1.667</v>
      </c>
      <c r="AI98">
        <v>369</v>
      </c>
      <c r="AJ98">
        <v>389</v>
      </c>
      <c r="AK98">
        <v>339</v>
      </c>
      <c r="AL98">
        <v>356</v>
      </c>
      <c r="AQ98" s="82">
        <f t="shared" si="7"/>
        <v>0</v>
      </c>
      <c r="AR98" s="82">
        <f t="shared" si="9"/>
        <v>0</v>
      </c>
      <c r="AS98" s="82">
        <f t="shared" si="9"/>
        <v>0</v>
      </c>
      <c r="AT98" s="82">
        <f t="shared" si="9"/>
        <v>0</v>
      </c>
      <c r="AU98" s="82">
        <f t="shared" si="9"/>
        <v>0.22115000000000001</v>
      </c>
      <c r="AV98" s="82">
        <f t="shared" si="9"/>
        <v>0</v>
      </c>
      <c r="AW98" s="82">
        <f t="shared" si="9"/>
        <v>0</v>
      </c>
      <c r="AX98" s="82">
        <f t="shared" si="9"/>
        <v>0</v>
      </c>
      <c r="AY98" s="82">
        <f t="shared" si="9"/>
        <v>0</v>
      </c>
      <c r="AZ98" s="82">
        <f t="shared" si="9"/>
        <v>0</v>
      </c>
      <c r="BA98" s="82">
        <f t="shared" si="9"/>
        <v>0</v>
      </c>
    </row>
    <row r="99" spans="1:53" x14ac:dyDescent="0.25">
      <c r="A99" t="s">
        <v>527</v>
      </c>
      <c r="B99" t="s">
        <v>528</v>
      </c>
      <c r="C99" t="s">
        <v>523</v>
      </c>
      <c r="D99" t="s">
        <v>64</v>
      </c>
      <c r="E99">
        <v>6.75</v>
      </c>
      <c r="F99" s="143">
        <v>41974</v>
      </c>
      <c r="G99" t="s">
        <v>40</v>
      </c>
      <c r="H99" t="s">
        <v>270</v>
      </c>
      <c r="I99" t="s">
        <v>259</v>
      </c>
      <c r="J99" t="s">
        <v>271</v>
      </c>
      <c r="K99" t="s">
        <v>284</v>
      </c>
      <c r="L99" t="s">
        <v>524</v>
      </c>
      <c r="M99" t="s">
        <v>524</v>
      </c>
      <c r="N99" t="s">
        <v>304</v>
      </c>
      <c r="O99">
        <v>764.7</v>
      </c>
      <c r="P99">
        <v>108</v>
      </c>
      <c r="Q99">
        <v>0.45</v>
      </c>
      <c r="R99">
        <v>7.1849999999999997E-2</v>
      </c>
      <c r="S99">
        <v>0</v>
      </c>
      <c r="T99">
        <v>1.819</v>
      </c>
      <c r="U99">
        <v>2.4849999999999999</v>
      </c>
      <c r="V99">
        <v>1.82</v>
      </c>
      <c r="W99">
        <v>2.4849999999999999</v>
      </c>
      <c r="X99">
        <v>222</v>
      </c>
      <c r="Y99">
        <v>108</v>
      </c>
      <c r="Z99">
        <v>0</v>
      </c>
      <c r="AA99">
        <v>7.2639999999999996E-2</v>
      </c>
      <c r="AB99">
        <v>1.8839999999999999</v>
      </c>
      <c r="AC99">
        <v>2.6179999999999999</v>
      </c>
      <c r="AD99">
        <v>1.883</v>
      </c>
      <c r="AE99">
        <v>2.6179999999999999</v>
      </c>
      <c r="AF99">
        <v>238</v>
      </c>
      <c r="AG99">
        <v>0.41699999999999998</v>
      </c>
      <c r="AH99">
        <v>0.45500000000000002</v>
      </c>
      <c r="AI99">
        <v>216</v>
      </c>
      <c r="AJ99">
        <v>233</v>
      </c>
      <c r="AK99">
        <v>208</v>
      </c>
      <c r="AL99">
        <v>225</v>
      </c>
      <c r="AQ99" s="82">
        <f t="shared" si="7"/>
        <v>0</v>
      </c>
      <c r="AR99" s="82">
        <f t="shared" si="9"/>
        <v>7.1849999999999997E-2</v>
      </c>
      <c r="AS99" s="82">
        <f t="shared" si="9"/>
        <v>0</v>
      </c>
      <c r="AT99" s="82">
        <f t="shared" si="9"/>
        <v>0</v>
      </c>
      <c r="AU99" s="82">
        <f t="shared" si="9"/>
        <v>0</v>
      </c>
      <c r="AV99" s="82">
        <f t="shared" si="9"/>
        <v>0</v>
      </c>
      <c r="AW99" s="82">
        <f t="shared" si="9"/>
        <v>0</v>
      </c>
      <c r="AX99" s="82">
        <f t="shared" si="9"/>
        <v>0</v>
      </c>
      <c r="AY99" s="82">
        <f t="shared" si="9"/>
        <v>0</v>
      </c>
      <c r="AZ99" s="82">
        <f t="shared" si="9"/>
        <v>0</v>
      </c>
      <c r="BA99" s="82">
        <f t="shared" si="9"/>
        <v>0</v>
      </c>
    </row>
    <row r="100" spans="1:53" x14ac:dyDescent="0.25">
      <c r="A100" t="s">
        <v>529</v>
      </c>
      <c r="B100" t="s">
        <v>530</v>
      </c>
      <c r="C100" t="s">
        <v>523</v>
      </c>
      <c r="D100" t="s">
        <v>64</v>
      </c>
      <c r="E100">
        <v>8</v>
      </c>
      <c r="F100" s="143">
        <v>43465</v>
      </c>
      <c r="G100" t="s">
        <v>41</v>
      </c>
      <c r="H100" t="s">
        <v>270</v>
      </c>
      <c r="I100" t="s">
        <v>259</v>
      </c>
      <c r="J100" t="s">
        <v>271</v>
      </c>
      <c r="K100" t="s">
        <v>284</v>
      </c>
      <c r="L100" t="s">
        <v>524</v>
      </c>
      <c r="M100" t="s">
        <v>524</v>
      </c>
      <c r="N100" t="s">
        <v>531</v>
      </c>
      <c r="O100">
        <v>482.9</v>
      </c>
      <c r="P100">
        <v>116.5</v>
      </c>
      <c r="Q100">
        <v>3.8888889999999998</v>
      </c>
      <c r="R100">
        <v>5.0369999999999998E-2</v>
      </c>
      <c r="S100">
        <v>0</v>
      </c>
      <c r="T100">
        <v>4.7110000000000003</v>
      </c>
      <c r="U100">
        <v>4.8079999999999998</v>
      </c>
      <c r="V100">
        <v>4.7519999999999998</v>
      </c>
      <c r="W100">
        <v>4.8079999999999998</v>
      </c>
      <c r="X100">
        <v>388</v>
      </c>
      <c r="Y100">
        <v>115.375</v>
      </c>
      <c r="Z100">
        <v>3.3559999999999999</v>
      </c>
      <c r="AA100">
        <v>5.0430000000000003E-2</v>
      </c>
      <c r="AB100">
        <v>4.7629999999999999</v>
      </c>
      <c r="AC100">
        <v>5.032</v>
      </c>
      <c r="AD100">
        <v>4.798</v>
      </c>
      <c r="AE100">
        <v>5.032</v>
      </c>
      <c r="AF100">
        <v>424</v>
      </c>
      <c r="AG100">
        <v>1.397</v>
      </c>
      <c r="AH100">
        <v>1.94</v>
      </c>
      <c r="AI100">
        <v>401</v>
      </c>
      <c r="AJ100">
        <v>438</v>
      </c>
      <c r="AK100">
        <v>377</v>
      </c>
      <c r="AL100">
        <v>413</v>
      </c>
      <c r="AQ100" s="82">
        <f t="shared" si="7"/>
        <v>0</v>
      </c>
      <c r="AR100" s="82">
        <f t="shared" si="9"/>
        <v>0</v>
      </c>
      <c r="AS100" s="82">
        <f t="shared" si="9"/>
        <v>0</v>
      </c>
      <c r="AT100" s="82">
        <f t="shared" si="9"/>
        <v>5.0369999999999998E-2</v>
      </c>
      <c r="AU100" s="82">
        <f t="shared" si="9"/>
        <v>0</v>
      </c>
      <c r="AV100" s="82">
        <f t="shared" si="9"/>
        <v>0</v>
      </c>
      <c r="AW100" s="82">
        <f t="shared" si="9"/>
        <v>0</v>
      </c>
      <c r="AX100" s="82">
        <f t="shared" si="9"/>
        <v>0</v>
      </c>
      <c r="AY100" s="82">
        <f t="shared" si="9"/>
        <v>0</v>
      </c>
      <c r="AZ100" s="82">
        <f t="shared" si="9"/>
        <v>0</v>
      </c>
      <c r="BA100" s="82">
        <f t="shared" si="9"/>
        <v>0</v>
      </c>
    </row>
    <row r="101" spans="1:53" x14ac:dyDescent="0.25">
      <c r="A101" t="s">
        <v>532</v>
      </c>
      <c r="B101" t="s">
        <v>533</v>
      </c>
      <c r="C101" t="s">
        <v>523</v>
      </c>
      <c r="D101" t="s">
        <v>64</v>
      </c>
      <c r="E101">
        <v>7.5</v>
      </c>
      <c r="F101" s="143">
        <v>41639</v>
      </c>
      <c r="G101" t="s">
        <v>40</v>
      </c>
      <c r="H101" t="s">
        <v>270</v>
      </c>
      <c r="I101" t="s">
        <v>259</v>
      </c>
      <c r="J101" t="s">
        <v>271</v>
      </c>
      <c r="K101" t="s">
        <v>284</v>
      </c>
      <c r="L101" t="s">
        <v>524</v>
      </c>
      <c r="M101" t="s">
        <v>524</v>
      </c>
      <c r="N101" t="s">
        <v>304</v>
      </c>
      <c r="O101">
        <v>687.6</v>
      </c>
      <c r="P101">
        <v>105.625</v>
      </c>
      <c r="Q101">
        <v>3.6458330000000001</v>
      </c>
      <c r="R101">
        <v>6.5089999999999995E-2</v>
      </c>
      <c r="S101">
        <v>0</v>
      </c>
      <c r="T101">
        <v>0.95399999999999996</v>
      </c>
      <c r="U101">
        <v>1.873</v>
      </c>
      <c r="V101">
        <v>0.95599999999999996</v>
      </c>
      <c r="W101">
        <v>1.873</v>
      </c>
      <c r="X101">
        <v>167</v>
      </c>
      <c r="Y101">
        <v>105.875</v>
      </c>
      <c r="Z101">
        <v>3.1459999999999999</v>
      </c>
      <c r="AA101">
        <v>6.5930000000000002E-2</v>
      </c>
      <c r="AB101">
        <v>1.0189999999999999</v>
      </c>
      <c r="AC101">
        <v>1.976</v>
      </c>
      <c r="AD101">
        <v>1.02</v>
      </c>
      <c r="AE101">
        <v>1.976</v>
      </c>
      <c r="AF101">
        <v>176</v>
      </c>
      <c r="AG101">
        <v>0.22900000000000001</v>
      </c>
      <c r="AH101">
        <v>0.21099999999999999</v>
      </c>
      <c r="AI101">
        <v>156</v>
      </c>
      <c r="AJ101">
        <v>169</v>
      </c>
      <c r="AK101">
        <v>152</v>
      </c>
      <c r="AL101">
        <v>164</v>
      </c>
      <c r="AQ101" s="82">
        <f t="shared" si="7"/>
        <v>6.5089999999999995E-2</v>
      </c>
      <c r="AR101" s="82">
        <f t="shared" si="9"/>
        <v>0</v>
      </c>
      <c r="AS101" s="82">
        <f t="shared" si="9"/>
        <v>0</v>
      </c>
      <c r="AT101" s="82">
        <f t="shared" si="9"/>
        <v>0</v>
      </c>
      <c r="AU101" s="82">
        <f t="shared" si="9"/>
        <v>0</v>
      </c>
      <c r="AV101" s="82">
        <f t="shared" si="9"/>
        <v>0</v>
      </c>
      <c r="AW101" s="82">
        <f t="shared" si="9"/>
        <v>0</v>
      </c>
      <c r="AX101" s="82">
        <f t="shared" si="9"/>
        <v>0</v>
      </c>
      <c r="AY101" s="82">
        <f t="shared" si="9"/>
        <v>0</v>
      </c>
      <c r="AZ101" s="82">
        <f t="shared" si="9"/>
        <v>0</v>
      </c>
      <c r="BA101" s="82">
        <f t="shared" si="9"/>
        <v>0</v>
      </c>
    </row>
    <row r="102" spans="1:53" x14ac:dyDescent="0.25">
      <c r="A102" t="s">
        <v>544</v>
      </c>
      <c r="B102" t="s">
        <v>545</v>
      </c>
      <c r="C102" t="s">
        <v>546</v>
      </c>
      <c r="D102" t="s">
        <v>64</v>
      </c>
      <c r="E102">
        <v>8.3000000000000007</v>
      </c>
      <c r="F102" s="143">
        <v>42047</v>
      </c>
      <c r="G102" t="s">
        <v>40</v>
      </c>
      <c r="H102" t="s">
        <v>270</v>
      </c>
      <c r="I102" t="s">
        <v>259</v>
      </c>
      <c r="J102" t="s">
        <v>271</v>
      </c>
      <c r="K102" t="s">
        <v>284</v>
      </c>
      <c r="L102" t="s">
        <v>524</v>
      </c>
      <c r="M102" t="s">
        <v>524</v>
      </c>
      <c r="N102" t="s">
        <v>304</v>
      </c>
      <c r="O102">
        <v>1970</v>
      </c>
      <c r="P102">
        <v>111.75</v>
      </c>
      <c r="Q102">
        <v>3.066389</v>
      </c>
      <c r="R102">
        <v>0.19596</v>
      </c>
      <c r="S102">
        <v>0</v>
      </c>
      <c r="T102">
        <v>1.9279999999999999</v>
      </c>
      <c r="U102">
        <v>2.593</v>
      </c>
      <c r="V102">
        <v>1.931</v>
      </c>
      <c r="W102">
        <v>2.593</v>
      </c>
      <c r="X102">
        <v>230</v>
      </c>
      <c r="Y102">
        <v>111.75</v>
      </c>
      <c r="Z102">
        <v>2.5129999999999999</v>
      </c>
      <c r="AA102">
        <v>0.19799</v>
      </c>
      <c r="AB102">
        <v>1.992</v>
      </c>
      <c r="AC102">
        <v>2.7490000000000001</v>
      </c>
      <c r="AD102">
        <v>1.9930000000000001</v>
      </c>
      <c r="AE102">
        <v>2.7490000000000001</v>
      </c>
      <c r="AF102">
        <v>250</v>
      </c>
      <c r="AG102">
        <v>0.48399999999999999</v>
      </c>
      <c r="AH102">
        <v>0.53700000000000003</v>
      </c>
      <c r="AI102">
        <v>230</v>
      </c>
      <c r="AJ102">
        <v>250</v>
      </c>
      <c r="AK102">
        <v>217</v>
      </c>
      <c r="AL102">
        <v>237</v>
      </c>
      <c r="AQ102" s="82">
        <f t="shared" si="7"/>
        <v>0</v>
      </c>
      <c r="AR102" s="82">
        <f t="shared" ref="AR102:BA117" si="10">IF(AND($U102&gt;AQ$4,$U102&lt;=AR$4),$R102,0)</f>
        <v>0.19596</v>
      </c>
      <c r="AS102" s="82">
        <f t="shared" si="10"/>
        <v>0</v>
      </c>
      <c r="AT102" s="82">
        <f t="shared" si="10"/>
        <v>0</v>
      </c>
      <c r="AU102" s="82">
        <f t="shared" si="10"/>
        <v>0</v>
      </c>
      <c r="AV102" s="82">
        <f t="shared" si="10"/>
        <v>0</v>
      </c>
      <c r="AW102" s="82">
        <f t="shared" si="10"/>
        <v>0</v>
      </c>
      <c r="AX102" s="82">
        <f t="shared" si="10"/>
        <v>0</v>
      </c>
      <c r="AY102" s="82">
        <f t="shared" si="10"/>
        <v>0</v>
      </c>
      <c r="AZ102" s="82">
        <f t="shared" si="10"/>
        <v>0</v>
      </c>
      <c r="BA102" s="82">
        <f t="shared" si="10"/>
        <v>0</v>
      </c>
    </row>
    <row r="103" spans="1:53" x14ac:dyDescent="0.25">
      <c r="A103" t="s">
        <v>575</v>
      </c>
      <c r="B103" t="s">
        <v>576</v>
      </c>
      <c r="C103" t="s">
        <v>546</v>
      </c>
      <c r="D103" t="s">
        <v>64</v>
      </c>
      <c r="E103">
        <v>8</v>
      </c>
      <c r="F103" s="143">
        <v>43905</v>
      </c>
      <c r="G103" t="s">
        <v>40</v>
      </c>
      <c r="H103" t="s">
        <v>270</v>
      </c>
      <c r="I103" t="s">
        <v>259</v>
      </c>
      <c r="J103" t="s">
        <v>271</v>
      </c>
      <c r="K103" t="s">
        <v>284</v>
      </c>
      <c r="L103" t="s">
        <v>524</v>
      </c>
      <c r="M103" t="s">
        <v>524</v>
      </c>
      <c r="N103" t="s">
        <v>304</v>
      </c>
      <c r="O103">
        <v>1899</v>
      </c>
      <c r="P103">
        <v>123</v>
      </c>
      <c r="Q103">
        <v>2.2222219999999999</v>
      </c>
      <c r="R103">
        <v>0.20602000000000001</v>
      </c>
      <c r="S103">
        <v>0</v>
      </c>
      <c r="T103">
        <v>5.5830000000000002</v>
      </c>
      <c r="U103">
        <v>4.2649999999999997</v>
      </c>
      <c r="V103">
        <v>5.65</v>
      </c>
      <c r="W103">
        <v>4.2649999999999997</v>
      </c>
      <c r="X103">
        <v>311</v>
      </c>
      <c r="Y103">
        <v>123</v>
      </c>
      <c r="Z103">
        <v>1.6890000000000001</v>
      </c>
      <c r="AA103">
        <v>0.20826</v>
      </c>
      <c r="AB103">
        <v>5.6459999999999999</v>
      </c>
      <c r="AC103">
        <v>4.29</v>
      </c>
      <c r="AD103">
        <v>5.7069999999999999</v>
      </c>
      <c r="AE103">
        <v>4.29</v>
      </c>
      <c r="AF103">
        <v>329</v>
      </c>
      <c r="AG103">
        <v>0.42799999999999999</v>
      </c>
      <c r="AH103">
        <v>1.1499999999999999</v>
      </c>
      <c r="AI103">
        <v>329</v>
      </c>
      <c r="AJ103">
        <v>349</v>
      </c>
      <c r="AK103">
        <v>300</v>
      </c>
      <c r="AL103">
        <v>318</v>
      </c>
      <c r="AQ103" s="82">
        <f t="shared" si="7"/>
        <v>0</v>
      </c>
      <c r="AR103" s="82">
        <f t="shared" si="10"/>
        <v>0</v>
      </c>
      <c r="AS103" s="82">
        <f t="shared" si="10"/>
        <v>0</v>
      </c>
      <c r="AT103" s="82">
        <f t="shared" si="10"/>
        <v>0.20602000000000001</v>
      </c>
      <c r="AU103" s="82">
        <f t="shared" si="10"/>
        <v>0</v>
      </c>
      <c r="AV103" s="82">
        <f t="shared" si="10"/>
        <v>0</v>
      </c>
      <c r="AW103" s="82">
        <f t="shared" si="10"/>
        <v>0</v>
      </c>
      <c r="AX103" s="82">
        <f t="shared" si="10"/>
        <v>0</v>
      </c>
      <c r="AY103" s="82">
        <f t="shared" si="10"/>
        <v>0</v>
      </c>
      <c r="AZ103" s="82">
        <f t="shared" si="10"/>
        <v>0</v>
      </c>
      <c r="BA103" s="82">
        <f t="shared" si="10"/>
        <v>0</v>
      </c>
    </row>
    <row r="104" spans="1:53" x14ac:dyDescent="0.25">
      <c r="A104" t="s">
        <v>553</v>
      </c>
      <c r="B104" t="s">
        <v>554</v>
      </c>
      <c r="C104" t="s">
        <v>546</v>
      </c>
      <c r="D104" t="s">
        <v>64</v>
      </c>
      <c r="E104">
        <v>4.5</v>
      </c>
      <c r="F104" s="143">
        <v>41681</v>
      </c>
      <c r="G104" t="s">
        <v>40</v>
      </c>
      <c r="H104" t="s">
        <v>270</v>
      </c>
      <c r="I104" t="s">
        <v>259</v>
      </c>
      <c r="J104" t="s">
        <v>271</v>
      </c>
      <c r="K104" t="s">
        <v>284</v>
      </c>
      <c r="L104" t="s">
        <v>524</v>
      </c>
      <c r="M104" t="s">
        <v>524</v>
      </c>
      <c r="N104" t="s">
        <v>304</v>
      </c>
      <c r="O104">
        <v>1750</v>
      </c>
      <c r="P104">
        <v>102.85</v>
      </c>
      <c r="Q104">
        <v>1.675</v>
      </c>
      <c r="R104">
        <v>0.15847</v>
      </c>
      <c r="S104">
        <v>0</v>
      </c>
      <c r="T104">
        <v>1.085</v>
      </c>
      <c r="U104">
        <v>1.931</v>
      </c>
      <c r="V104">
        <v>1.0880000000000001</v>
      </c>
      <c r="W104">
        <v>1.931</v>
      </c>
      <c r="X104">
        <v>171</v>
      </c>
      <c r="Y104">
        <v>102.875</v>
      </c>
      <c r="Z104">
        <v>1.375</v>
      </c>
      <c r="AA104">
        <v>0.16045999999999999</v>
      </c>
      <c r="AB104">
        <v>1.151</v>
      </c>
      <c r="AC104">
        <v>2.0489999999999999</v>
      </c>
      <c r="AD104">
        <v>1.153</v>
      </c>
      <c r="AE104">
        <v>2.0489999999999999</v>
      </c>
      <c r="AF104">
        <v>183</v>
      </c>
      <c r="AG104">
        <v>0.26400000000000001</v>
      </c>
      <c r="AH104">
        <v>0.25</v>
      </c>
      <c r="AI104">
        <v>158</v>
      </c>
      <c r="AJ104">
        <v>172</v>
      </c>
      <c r="AK104">
        <v>157</v>
      </c>
      <c r="AL104">
        <v>171</v>
      </c>
      <c r="AQ104" s="82">
        <f t="shared" si="7"/>
        <v>0.15847</v>
      </c>
      <c r="AR104" s="82">
        <f t="shared" si="10"/>
        <v>0</v>
      </c>
      <c r="AS104" s="82">
        <f t="shared" si="10"/>
        <v>0</v>
      </c>
      <c r="AT104" s="82">
        <f t="shared" si="10"/>
        <v>0</v>
      </c>
      <c r="AU104" s="82">
        <f t="shared" si="10"/>
        <v>0</v>
      </c>
      <c r="AV104" s="82">
        <f t="shared" si="10"/>
        <v>0</v>
      </c>
      <c r="AW104" s="82">
        <f t="shared" si="10"/>
        <v>0</v>
      </c>
      <c r="AX104" s="82">
        <f t="shared" si="10"/>
        <v>0</v>
      </c>
      <c r="AY104" s="82">
        <f t="shared" si="10"/>
        <v>0</v>
      </c>
      <c r="AZ104" s="82">
        <f t="shared" si="10"/>
        <v>0</v>
      </c>
      <c r="BA104" s="82">
        <f t="shared" si="10"/>
        <v>0</v>
      </c>
    </row>
    <row r="105" spans="1:53" x14ac:dyDescent="0.25">
      <c r="A105" t="s">
        <v>579</v>
      </c>
      <c r="B105" t="s">
        <v>580</v>
      </c>
      <c r="C105" t="s">
        <v>546</v>
      </c>
      <c r="D105" t="s">
        <v>64</v>
      </c>
      <c r="E105">
        <v>7.5</v>
      </c>
      <c r="F105" s="143">
        <v>44089</v>
      </c>
      <c r="G105" t="s">
        <v>40</v>
      </c>
      <c r="H105" t="s">
        <v>270</v>
      </c>
      <c r="I105" t="s">
        <v>259</v>
      </c>
      <c r="J105" t="s">
        <v>271</v>
      </c>
      <c r="K105" t="s">
        <v>284</v>
      </c>
      <c r="L105" t="s">
        <v>524</v>
      </c>
      <c r="M105" t="s">
        <v>524</v>
      </c>
      <c r="N105" t="s">
        <v>304</v>
      </c>
      <c r="O105">
        <v>1750</v>
      </c>
      <c r="P105">
        <v>121.25</v>
      </c>
      <c r="Q105">
        <v>2.0833330000000001</v>
      </c>
      <c r="R105">
        <v>0.18698999999999999</v>
      </c>
      <c r="S105">
        <v>0</v>
      </c>
      <c r="T105">
        <v>5.9530000000000003</v>
      </c>
      <c r="U105">
        <v>4.2430000000000003</v>
      </c>
      <c r="V105">
        <v>6.0380000000000003</v>
      </c>
      <c r="W105">
        <v>4.2430000000000003</v>
      </c>
      <c r="X105">
        <v>298</v>
      </c>
      <c r="Y105">
        <v>120.5</v>
      </c>
      <c r="Z105">
        <v>1.583</v>
      </c>
      <c r="AA105">
        <v>0.18790999999999999</v>
      </c>
      <c r="AB105">
        <v>6.0069999999999997</v>
      </c>
      <c r="AC105">
        <v>4.3650000000000002</v>
      </c>
      <c r="AD105">
        <v>6.085</v>
      </c>
      <c r="AE105">
        <v>4.3650000000000002</v>
      </c>
      <c r="AF105">
        <v>326</v>
      </c>
      <c r="AG105">
        <v>1.024</v>
      </c>
      <c r="AH105">
        <v>1.83</v>
      </c>
      <c r="AI105">
        <v>313</v>
      </c>
      <c r="AJ105">
        <v>342</v>
      </c>
      <c r="AK105">
        <v>289</v>
      </c>
      <c r="AL105">
        <v>316</v>
      </c>
      <c r="AQ105" s="82">
        <f t="shared" si="7"/>
        <v>0</v>
      </c>
      <c r="AR105" s="82">
        <f t="shared" si="10"/>
        <v>0</v>
      </c>
      <c r="AS105" s="82">
        <f t="shared" si="10"/>
        <v>0</v>
      </c>
      <c r="AT105" s="82">
        <f t="shared" si="10"/>
        <v>0.18698999999999999</v>
      </c>
      <c r="AU105" s="82">
        <f t="shared" si="10"/>
        <v>0</v>
      </c>
      <c r="AV105" s="82">
        <f t="shared" si="10"/>
        <v>0</v>
      </c>
      <c r="AW105" s="82">
        <f t="shared" si="10"/>
        <v>0</v>
      </c>
      <c r="AX105" s="82">
        <f t="shared" si="10"/>
        <v>0</v>
      </c>
      <c r="AY105" s="82">
        <f t="shared" si="10"/>
        <v>0</v>
      </c>
      <c r="AZ105" s="82">
        <f t="shared" si="10"/>
        <v>0</v>
      </c>
      <c r="BA105" s="82">
        <f t="shared" si="10"/>
        <v>0</v>
      </c>
    </row>
    <row r="106" spans="1:53" x14ac:dyDescent="0.25">
      <c r="A106" t="s">
        <v>555</v>
      </c>
      <c r="B106" t="s">
        <v>556</v>
      </c>
      <c r="C106" t="s">
        <v>546</v>
      </c>
      <c r="D106" t="s">
        <v>64</v>
      </c>
      <c r="E106">
        <v>6.25</v>
      </c>
      <c r="F106" s="143">
        <v>43070</v>
      </c>
      <c r="G106" t="s">
        <v>40</v>
      </c>
      <c r="H106" t="s">
        <v>270</v>
      </c>
      <c r="I106" t="s">
        <v>259</v>
      </c>
      <c r="J106" t="s">
        <v>271</v>
      </c>
      <c r="K106" t="s">
        <v>284</v>
      </c>
      <c r="L106" t="s">
        <v>524</v>
      </c>
      <c r="M106" t="s">
        <v>524</v>
      </c>
      <c r="N106" t="s">
        <v>304</v>
      </c>
      <c r="O106">
        <v>999.9</v>
      </c>
      <c r="P106">
        <v>110.65900000000001</v>
      </c>
      <c r="Q106">
        <v>0.41666700000000001</v>
      </c>
      <c r="R106">
        <v>9.622E-2</v>
      </c>
      <c r="S106">
        <v>0</v>
      </c>
      <c r="T106">
        <v>4.2590000000000003</v>
      </c>
      <c r="U106">
        <v>3.8559999999999999</v>
      </c>
      <c r="V106">
        <v>4.2830000000000004</v>
      </c>
      <c r="W106">
        <v>3.8559999999999999</v>
      </c>
      <c r="X106">
        <v>313</v>
      </c>
      <c r="Y106">
        <v>110.453</v>
      </c>
      <c r="Z106">
        <v>0</v>
      </c>
      <c r="AA106">
        <v>9.7140000000000004E-2</v>
      </c>
      <c r="AB106">
        <v>4.3220000000000001</v>
      </c>
      <c r="AC106">
        <v>3.927</v>
      </c>
      <c r="AD106">
        <v>4.3419999999999996</v>
      </c>
      <c r="AE106">
        <v>3.927</v>
      </c>
      <c r="AF106">
        <v>332</v>
      </c>
      <c r="AG106">
        <v>0.56399999999999995</v>
      </c>
      <c r="AH106">
        <v>1.01</v>
      </c>
      <c r="AI106">
        <v>313</v>
      </c>
      <c r="AJ106">
        <v>333</v>
      </c>
      <c r="AK106">
        <v>301</v>
      </c>
      <c r="AL106">
        <v>321</v>
      </c>
      <c r="AQ106" s="82">
        <f t="shared" si="7"/>
        <v>0</v>
      </c>
      <c r="AR106" s="82">
        <f t="shared" si="10"/>
        <v>0</v>
      </c>
      <c r="AS106" s="82">
        <f t="shared" si="10"/>
        <v>9.622E-2</v>
      </c>
      <c r="AT106" s="82">
        <f t="shared" si="10"/>
        <v>0</v>
      </c>
      <c r="AU106" s="82">
        <f t="shared" si="10"/>
        <v>0</v>
      </c>
      <c r="AV106" s="82">
        <f t="shared" si="10"/>
        <v>0</v>
      </c>
      <c r="AW106" s="82">
        <f t="shared" si="10"/>
        <v>0</v>
      </c>
      <c r="AX106" s="82">
        <f t="shared" si="10"/>
        <v>0</v>
      </c>
      <c r="AY106" s="82">
        <f t="shared" si="10"/>
        <v>0</v>
      </c>
      <c r="AZ106" s="82">
        <f t="shared" si="10"/>
        <v>0</v>
      </c>
      <c r="BA106" s="82">
        <f t="shared" si="10"/>
        <v>0</v>
      </c>
    </row>
    <row r="107" spans="1:53" x14ac:dyDescent="0.25">
      <c r="A107" t="s">
        <v>557</v>
      </c>
      <c r="B107" t="s">
        <v>558</v>
      </c>
      <c r="C107" t="s">
        <v>546</v>
      </c>
      <c r="D107" t="s">
        <v>64</v>
      </c>
      <c r="E107">
        <v>5.5</v>
      </c>
      <c r="F107" s="143">
        <v>42781</v>
      </c>
      <c r="G107" t="s">
        <v>40</v>
      </c>
      <c r="H107" t="s">
        <v>270</v>
      </c>
      <c r="I107" t="s">
        <v>259</v>
      </c>
      <c r="J107" t="s">
        <v>271</v>
      </c>
      <c r="K107" t="s">
        <v>284</v>
      </c>
      <c r="L107" t="s">
        <v>524</v>
      </c>
      <c r="M107" t="s">
        <v>524</v>
      </c>
      <c r="N107" t="s">
        <v>304</v>
      </c>
      <c r="O107">
        <v>1500</v>
      </c>
      <c r="P107">
        <v>106.425</v>
      </c>
      <c r="Q107">
        <v>1.986111</v>
      </c>
      <c r="R107">
        <v>0.14088999999999999</v>
      </c>
      <c r="S107">
        <v>0</v>
      </c>
      <c r="T107">
        <v>3.6349999999999998</v>
      </c>
      <c r="U107">
        <v>3.806</v>
      </c>
      <c r="V107">
        <v>3.6509999999999998</v>
      </c>
      <c r="W107">
        <v>3.806</v>
      </c>
      <c r="X107">
        <v>322</v>
      </c>
      <c r="Y107">
        <v>106.5</v>
      </c>
      <c r="Z107">
        <v>1.619</v>
      </c>
      <c r="AA107">
        <v>0.14263999999999999</v>
      </c>
      <c r="AB107">
        <v>3.7</v>
      </c>
      <c r="AC107">
        <v>3.8109999999999999</v>
      </c>
      <c r="AD107">
        <v>3.7130000000000001</v>
      </c>
      <c r="AE107">
        <v>3.8109999999999999</v>
      </c>
      <c r="AF107">
        <v>332</v>
      </c>
      <c r="AG107">
        <v>0.27</v>
      </c>
      <c r="AH107">
        <v>0.57699999999999996</v>
      </c>
      <c r="AI107">
        <v>317</v>
      </c>
      <c r="AJ107">
        <v>328</v>
      </c>
      <c r="AK107">
        <v>311</v>
      </c>
      <c r="AL107">
        <v>321</v>
      </c>
      <c r="AQ107" s="82">
        <f t="shared" si="7"/>
        <v>0</v>
      </c>
      <c r="AR107" s="82">
        <f t="shared" si="10"/>
        <v>0</v>
      </c>
      <c r="AS107" s="82">
        <f t="shared" si="10"/>
        <v>0.14088999999999999</v>
      </c>
      <c r="AT107" s="82">
        <f t="shared" si="10"/>
        <v>0</v>
      </c>
      <c r="AU107" s="82">
        <f t="shared" si="10"/>
        <v>0</v>
      </c>
      <c r="AV107" s="82">
        <f t="shared" si="10"/>
        <v>0</v>
      </c>
      <c r="AW107" s="82">
        <f t="shared" si="10"/>
        <v>0</v>
      </c>
      <c r="AX107" s="82">
        <f t="shared" si="10"/>
        <v>0</v>
      </c>
      <c r="AY107" s="82">
        <f t="shared" si="10"/>
        <v>0</v>
      </c>
      <c r="AZ107" s="82">
        <f t="shared" si="10"/>
        <v>0</v>
      </c>
      <c r="BA107" s="82">
        <f t="shared" si="10"/>
        <v>0</v>
      </c>
    </row>
    <row r="108" spans="1:53" x14ac:dyDescent="0.25">
      <c r="A108" t="s">
        <v>5520</v>
      </c>
      <c r="B108" t="s">
        <v>5521</v>
      </c>
      <c r="C108" t="s">
        <v>546</v>
      </c>
      <c r="D108" t="s">
        <v>64</v>
      </c>
      <c r="E108">
        <v>4.625</v>
      </c>
      <c r="F108" s="143">
        <v>42181</v>
      </c>
      <c r="G108" t="s">
        <v>40</v>
      </c>
      <c r="H108" t="s">
        <v>270</v>
      </c>
      <c r="I108" t="s">
        <v>259</v>
      </c>
      <c r="J108" t="s">
        <v>271</v>
      </c>
      <c r="K108" t="s">
        <v>284</v>
      </c>
      <c r="L108" t="s">
        <v>524</v>
      </c>
      <c r="M108" t="s">
        <v>524</v>
      </c>
      <c r="N108" t="s">
        <v>304</v>
      </c>
      <c r="O108">
        <v>1600</v>
      </c>
      <c r="P108">
        <v>104.312</v>
      </c>
      <c r="Q108">
        <v>2.2996530000000002</v>
      </c>
      <c r="R108">
        <v>0.14777999999999999</v>
      </c>
      <c r="S108">
        <v>0</v>
      </c>
      <c r="T108">
        <v>2.31</v>
      </c>
      <c r="U108">
        <v>2.8279999999999998</v>
      </c>
      <c r="V108">
        <v>2.31</v>
      </c>
      <c r="W108">
        <v>2.8279999999999998</v>
      </c>
      <c r="X108">
        <v>251</v>
      </c>
      <c r="Y108">
        <v>104.25</v>
      </c>
      <c r="Z108">
        <v>1.9910000000000001</v>
      </c>
      <c r="AA108">
        <v>0.14951</v>
      </c>
      <c r="AB108">
        <v>2.375</v>
      </c>
      <c r="AC108">
        <v>2.8959999999999999</v>
      </c>
      <c r="AD108">
        <v>2.3730000000000002</v>
      </c>
      <c r="AE108">
        <v>2.8959999999999999</v>
      </c>
      <c r="AF108">
        <v>262</v>
      </c>
      <c r="AG108">
        <v>0.34899999999999998</v>
      </c>
      <c r="AH108">
        <v>0.437</v>
      </c>
      <c r="AI108">
        <v>240</v>
      </c>
      <c r="AJ108">
        <v>252</v>
      </c>
      <c r="AK108">
        <v>238</v>
      </c>
      <c r="AL108">
        <v>249</v>
      </c>
      <c r="AQ108" s="82">
        <f t="shared" si="7"/>
        <v>0</v>
      </c>
      <c r="AR108" s="82">
        <f t="shared" si="10"/>
        <v>0.14777999999999999</v>
      </c>
      <c r="AS108" s="82">
        <f t="shared" si="10"/>
        <v>0</v>
      </c>
      <c r="AT108" s="82">
        <f t="shared" si="10"/>
        <v>0</v>
      </c>
      <c r="AU108" s="82">
        <f t="shared" si="10"/>
        <v>0</v>
      </c>
      <c r="AV108" s="82">
        <f t="shared" si="10"/>
        <v>0</v>
      </c>
      <c r="AW108" s="82">
        <f t="shared" si="10"/>
        <v>0</v>
      </c>
      <c r="AX108" s="82">
        <f t="shared" si="10"/>
        <v>0</v>
      </c>
      <c r="AY108" s="82">
        <f t="shared" si="10"/>
        <v>0</v>
      </c>
      <c r="AZ108" s="82">
        <f t="shared" si="10"/>
        <v>0</v>
      </c>
      <c r="BA108" s="82">
        <f t="shared" si="10"/>
        <v>0</v>
      </c>
    </row>
    <row r="109" spans="1:53" x14ac:dyDescent="0.25">
      <c r="A109" t="s">
        <v>570</v>
      </c>
      <c r="B109" t="s">
        <v>571</v>
      </c>
      <c r="C109" t="s">
        <v>572</v>
      </c>
      <c r="D109" t="s">
        <v>62</v>
      </c>
      <c r="E109">
        <v>9</v>
      </c>
      <c r="F109" s="143">
        <v>42505</v>
      </c>
      <c r="G109" t="s">
        <v>280</v>
      </c>
      <c r="H109" t="s">
        <v>270</v>
      </c>
      <c r="I109" t="s">
        <v>259</v>
      </c>
      <c r="J109" t="s">
        <v>271</v>
      </c>
      <c r="K109" t="s">
        <v>272</v>
      </c>
      <c r="L109" t="s">
        <v>335</v>
      </c>
      <c r="M109" t="s">
        <v>336</v>
      </c>
      <c r="N109" t="s">
        <v>275</v>
      </c>
      <c r="O109">
        <v>400</v>
      </c>
      <c r="P109">
        <v>105</v>
      </c>
      <c r="Q109">
        <v>1</v>
      </c>
      <c r="R109">
        <v>3.6729999999999999E-2</v>
      </c>
      <c r="S109">
        <v>0</v>
      </c>
      <c r="T109">
        <v>2.1179999999999999</v>
      </c>
      <c r="U109">
        <v>6.6950000000000003</v>
      </c>
      <c r="V109">
        <v>1.746</v>
      </c>
      <c r="W109">
        <v>6.7850000000000001</v>
      </c>
      <c r="X109">
        <v>634</v>
      </c>
      <c r="Y109">
        <v>105</v>
      </c>
      <c r="Z109">
        <v>0.4</v>
      </c>
      <c r="AA109">
        <v>3.7080000000000002E-2</v>
      </c>
      <c r="AB109">
        <v>2.181</v>
      </c>
      <c r="AC109">
        <v>6.7530000000000001</v>
      </c>
      <c r="AD109">
        <v>1.946</v>
      </c>
      <c r="AE109">
        <v>6.806</v>
      </c>
      <c r="AF109">
        <v>644</v>
      </c>
      <c r="AG109">
        <v>0.56899999999999995</v>
      </c>
      <c r="AH109">
        <v>0.66600000000000004</v>
      </c>
      <c r="AI109">
        <v>582</v>
      </c>
      <c r="AJ109">
        <v>631</v>
      </c>
      <c r="AK109">
        <v>619</v>
      </c>
      <c r="AL109">
        <v>629</v>
      </c>
      <c r="AQ109" s="82">
        <f t="shared" si="7"/>
        <v>0</v>
      </c>
      <c r="AR109" s="82">
        <f t="shared" si="10"/>
        <v>0</v>
      </c>
      <c r="AS109" s="82">
        <f t="shared" si="10"/>
        <v>0</v>
      </c>
      <c r="AT109" s="82">
        <f t="shared" si="10"/>
        <v>0</v>
      </c>
      <c r="AU109" s="82">
        <f t="shared" si="10"/>
        <v>0</v>
      </c>
      <c r="AV109" s="82">
        <f t="shared" si="10"/>
        <v>3.6729999999999999E-2</v>
      </c>
      <c r="AW109" s="82">
        <f t="shared" si="10"/>
        <v>0</v>
      </c>
      <c r="AX109" s="82">
        <f t="shared" si="10"/>
        <v>0</v>
      </c>
      <c r="AY109" s="82">
        <f t="shared" si="10"/>
        <v>0</v>
      </c>
      <c r="AZ109" s="82">
        <f t="shared" si="10"/>
        <v>0</v>
      </c>
      <c r="BA109" s="82">
        <f t="shared" si="10"/>
        <v>0</v>
      </c>
    </row>
    <row r="110" spans="1:53" x14ac:dyDescent="0.25">
      <c r="A110" t="s">
        <v>573</v>
      </c>
      <c r="B110" t="s">
        <v>574</v>
      </c>
      <c r="C110" t="s">
        <v>572</v>
      </c>
      <c r="D110" t="s">
        <v>62</v>
      </c>
      <c r="E110">
        <v>7.875</v>
      </c>
      <c r="F110" s="143">
        <v>42401</v>
      </c>
      <c r="G110" t="s">
        <v>41</v>
      </c>
      <c r="H110" t="s">
        <v>270</v>
      </c>
      <c r="I110" t="s">
        <v>259</v>
      </c>
      <c r="J110" t="s">
        <v>271</v>
      </c>
      <c r="K110" t="s">
        <v>272</v>
      </c>
      <c r="L110" t="s">
        <v>335</v>
      </c>
      <c r="M110" t="s">
        <v>336</v>
      </c>
      <c r="N110" t="s">
        <v>304</v>
      </c>
      <c r="O110">
        <v>250</v>
      </c>
      <c r="P110">
        <v>104.471</v>
      </c>
      <c r="Q110">
        <v>3.15</v>
      </c>
      <c r="R110">
        <v>2.3310000000000001E-2</v>
      </c>
      <c r="S110">
        <v>0</v>
      </c>
      <c r="T110">
        <v>0.1</v>
      </c>
      <c r="U110">
        <v>2.3650000000000002</v>
      </c>
      <c r="V110">
        <v>0.10299999999999999</v>
      </c>
      <c r="W110">
        <v>2.61</v>
      </c>
      <c r="X110">
        <v>220</v>
      </c>
      <c r="Y110">
        <v>104.9</v>
      </c>
      <c r="Z110">
        <v>2.625</v>
      </c>
      <c r="AA110">
        <v>2.3640000000000001E-2</v>
      </c>
      <c r="AB110">
        <v>0.16600000000000001</v>
      </c>
      <c r="AC110">
        <v>1.956</v>
      </c>
      <c r="AD110">
        <v>0.16800000000000001</v>
      </c>
      <c r="AE110">
        <v>2.1629999999999998</v>
      </c>
      <c r="AF110">
        <v>182</v>
      </c>
      <c r="AG110">
        <v>8.8999999999999996E-2</v>
      </c>
      <c r="AH110">
        <v>7.5999999999999998E-2</v>
      </c>
      <c r="AI110">
        <v>212</v>
      </c>
      <c r="AJ110">
        <v>64</v>
      </c>
      <c r="AK110">
        <v>197</v>
      </c>
      <c r="AL110">
        <v>162</v>
      </c>
      <c r="AQ110" s="82">
        <f t="shared" si="7"/>
        <v>0</v>
      </c>
      <c r="AR110" s="82">
        <f t="shared" si="10"/>
        <v>2.3310000000000001E-2</v>
      </c>
      <c r="AS110" s="82">
        <f t="shared" si="10"/>
        <v>0</v>
      </c>
      <c r="AT110" s="82">
        <f t="shared" si="10"/>
        <v>0</v>
      </c>
      <c r="AU110" s="82">
        <f t="shared" si="10"/>
        <v>0</v>
      </c>
      <c r="AV110" s="82">
        <f t="shared" si="10"/>
        <v>0</v>
      </c>
      <c r="AW110" s="82">
        <f t="shared" si="10"/>
        <v>0</v>
      </c>
      <c r="AX110" s="82">
        <f t="shared" si="10"/>
        <v>0</v>
      </c>
      <c r="AY110" s="82">
        <f t="shared" si="10"/>
        <v>0</v>
      </c>
      <c r="AZ110" s="82">
        <f t="shared" si="10"/>
        <v>0</v>
      </c>
      <c r="BA110" s="82">
        <f t="shared" si="10"/>
        <v>0</v>
      </c>
    </row>
    <row r="111" spans="1:53" x14ac:dyDescent="0.25">
      <c r="A111" t="s">
        <v>577</v>
      </c>
      <c r="B111" t="s">
        <v>578</v>
      </c>
      <c r="C111" t="s">
        <v>572</v>
      </c>
      <c r="D111" t="s">
        <v>62</v>
      </c>
      <c r="E111">
        <v>8.625</v>
      </c>
      <c r="F111" s="143">
        <v>43374</v>
      </c>
      <c r="G111" t="s">
        <v>280</v>
      </c>
      <c r="H111" t="s">
        <v>270</v>
      </c>
      <c r="I111" t="s">
        <v>259</v>
      </c>
      <c r="J111" t="s">
        <v>271</v>
      </c>
      <c r="K111" t="s">
        <v>272</v>
      </c>
      <c r="L111" t="s">
        <v>335</v>
      </c>
      <c r="M111" t="s">
        <v>336</v>
      </c>
      <c r="N111" t="s">
        <v>275</v>
      </c>
      <c r="O111">
        <v>400</v>
      </c>
      <c r="P111">
        <v>100.5</v>
      </c>
      <c r="Q111">
        <v>2.0125000000000002</v>
      </c>
      <c r="R111">
        <v>3.5529999999999999E-2</v>
      </c>
      <c r="S111">
        <v>0</v>
      </c>
      <c r="T111">
        <v>3.1040000000000001</v>
      </c>
      <c r="U111">
        <v>8.4600000000000009</v>
      </c>
      <c r="V111">
        <v>4.218</v>
      </c>
      <c r="W111">
        <v>8.4450000000000003</v>
      </c>
      <c r="X111">
        <v>758</v>
      </c>
      <c r="Y111">
        <v>101.5</v>
      </c>
      <c r="Z111">
        <v>1.4379999999999999</v>
      </c>
      <c r="AA111">
        <v>3.6220000000000002E-2</v>
      </c>
      <c r="AB111">
        <v>3.1749999999999998</v>
      </c>
      <c r="AC111">
        <v>8.1560000000000006</v>
      </c>
      <c r="AD111">
        <v>4.2050000000000001</v>
      </c>
      <c r="AE111">
        <v>8.1809999999999992</v>
      </c>
      <c r="AF111">
        <v>744</v>
      </c>
      <c r="AG111">
        <v>-0.41299999999999998</v>
      </c>
      <c r="AH111">
        <v>1.7000000000000001E-2</v>
      </c>
      <c r="AI111">
        <v>721</v>
      </c>
      <c r="AJ111">
        <v>714</v>
      </c>
      <c r="AK111">
        <v>745</v>
      </c>
      <c r="AL111">
        <v>732</v>
      </c>
      <c r="AQ111" s="82">
        <f t="shared" si="7"/>
        <v>0</v>
      </c>
      <c r="AR111" s="82">
        <f t="shared" si="10"/>
        <v>0</v>
      </c>
      <c r="AS111" s="82">
        <f t="shared" si="10"/>
        <v>0</v>
      </c>
      <c r="AT111" s="82">
        <f t="shared" si="10"/>
        <v>0</v>
      </c>
      <c r="AU111" s="82">
        <f t="shared" si="10"/>
        <v>0</v>
      </c>
      <c r="AV111" s="82">
        <f t="shared" si="10"/>
        <v>0</v>
      </c>
      <c r="AW111" s="82">
        <f t="shared" si="10"/>
        <v>0</v>
      </c>
      <c r="AX111" s="82">
        <f t="shared" si="10"/>
        <v>3.5529999999999999E-2</v>
      </c>
      <c r="AY111" s="82">
        <f t="shared" si="10"/>
        <v>0</v>
      </c>
      <c r="AZ111" s="82">
        <f t="shared" si="10"/>
        <v>0</v>
      </c>
      <c r="BA111" s="82">
        <f t="shared" si="10"/>
        <v>0</v>
      </c>
    </row>
    <row r="112" spans="1:53" x14ac:dyDescent="0.25">
      <c r="A112" t="s">
        <v>581</v>
      </c>
      <c r="B112" t="s">
        <v>582</v>
      </c>
      <c r="C112" t="s">
        <v>567</v>
      </c>
      <c r="D112" t="s">
        <v>5522</v>
      </c>
      <c r="E112">
        <v>7.125</v>
      </c>
      <c r="F112" s="143">
        <v>43600</v>
      </c>
      <c r="G112" t="s">
        <v>41</v>
      </c>
      <c r="H112" t="s">
        <v>270</v>
      </c>
      <c r="I112" t="s">
        <v>259</v>
      </c>
      <c r="J112" t="s">
        <v>271</v>
      </c>
      <c r="K112" t="s">
        <v>272</v>
      </c>
      <c r="L112" t="s">
        <v>343</v>
      </c>
      <c r="M112" t="s">
        <v>344</v>
      </c>
      <c r="N112" t="s">
        <v>304</v>
      </c>
      <c r="O112">
        <v>471.3</v>
      </c>
      <c r="P112">
        <v>107.5</v>
      </c>
      <c r="Q112">
        <v>0.79166700000000001</v>
      </c>
      <c r="R112">
        <v>4.4220000000000002E-2</v>
      </c>
      <c r="S112">
        <v>0</v>
      </c>
      <c r="T112">
        <v>2.1749999999999998</v>
      </c>
      <c r="U112">
        <v>5.165</v>
      </c>
      <c r="V112">
        <v>4.0620000000000003</v>
      </c>
      <c r="W112">
        <v>5.3040000000000003</v>
      </c>
      <c r="X112">
        <v>430</v>
      </c>
      <c r="Y112">
        <v>106.5</v>
      </c>
      <c r="Z112">
        <v>0.317</v>
      </c>
      <c r="AA112">
        <v>4.428E-2</v>
      </c>
      <c r="AB112">
        <v>3.8010000000000002</v>
      </c>
      <c r="AC112">
        <v>5.4610000000000003</v>
      </c>
      <c r="AD112">
        <v>4.383</v>
      </c>
      <c r="AE112">
        <v>5.59</v>
      </c>
      <c r="AF112">
        <v>473</v>
      </c>
      <c r="AG112">
        <v>1.381</v>
      </c>
      <c r="AH112">
        <v>1.831</v>
      </c>
      <c r="AI112">
        <v>416</v>
      </c>
      <c r="AJ112">
        <v>461</v>
      </c>
      <c r="AK112">
        <v>415</v>
      </c>
      <c r="AL112">
        <v>458</v>
      </c>
      <c r="AQ112" s="82">
        <f t="shared" si="7"/>
        <v>0</v>
      </c>
      <c r="AR112" s="82">
        <f t="shared" si="10"/>
        <v>0</v>
      </c>
      <c r="AS112" s="82">
        <f t="shared" si="10"/>
        <v>0</v>
      </c>
      <c r="AT112" s="82">
        <f t="shared" si="10"/>
        <v>0</v>
      </c>
      <c r="AU112" s="82">
        <f t="shared" si="10"/>
        <v>4.4220000000000002E-2</v>
      </c>
      <c r="AV112" s="82">
        <f t="shared" si="10"/>
        <v>0</v>
      </c>
      <c r="AW112" s="82">
        <f t="shared" si="10"/>
        <v>0</v>
      </c>
      <c r="AX112" s="82">
        <f t="shared" si="10"/>
        <v>0</v>
      </c>
      <c r="AY112" s="82">
        <f t="shared" si="10"/>
        <v>0</v>
      </c>
      <c r="AZ112" s="82">
        <f t="shared" si="10"/>
        <v>0</v>
      </c>
      <c r="BA112" s="82">
        <f t="shared" si="10"/>
        <v>0</v>
      </c>
    </row>
    <row r="113" spans="1:53" x14ac:dyDescent="0.25">
      <c r="A113" t="s">
        <v>583</v>
      </c>
      <c r="B113" t="s">
        <v>584</v>
      </c>
      <c r="C113" t="s">
        <v>585</v>
      </c>
      <c r="D113" t="s">
        <v>586</v>
      </c>
      <c r="E113">
        <v>9.625</v>
      </c>
      <c r="F113" s="143">
        <v>43388</v>
      </c>
      <c r="G113" t="s">
        <v>42</v>
      </c>
      <c r="H113" t="s">
        <v>270</v>
      </c>
      <c r="I113" t="s">
        <v>259</v>
      </c>
      <c r="J113" t="s">
        <v>271</v>
      </c>
      <c r="K113" t="s">
        <v>272</v>
      </c>
      <c r="L113" t="s">
        <v>442</v>
      </c>
      <c r="M113" t="s">
        <v>443</v>
      </c>
      <c r="N113" t="s">
        <v>304</v>
      </c>
      <c r="O113">
        <v>300</v>
      </c>
      <c r="P113">
        <v>103</v>
      </c>
      <c r="Q113">
        <v>1.8715280000000001</v>
      </c>
      <c r="R113">
        <v>2.726E-2</v>
      </c>
      <c r="S113">
        <v>0</v>
      </c>
      <c r="T113">
        <v>3.0950000000000002</v>
      </c>
      <c r="U113">
        <v>8.6750000000000007</v>
      </c>
      <c r="V113">
        <v>3.9740000000000002</v>
      </c>
      <c r="W113">
        <v>8.7769999999999992</v>
      </c>
      <c r="X113">
        <v>791</v>
      </c>
      <c r="Y113">
        <v>101.5</v>
      </c>
      <c r="Z113">
        <v>1.23</v>
      </c>
      <c r="AA113">
        <v>2.7109999999999999E-2</v>
      </c>
      <c r="AB113">
        <v>3.1459999999999999</v>
      </c>
      <c r="AC113">
        <v>9.15</v>
      </c>
      <c r="AD113">
        <v>4.13</v>
      </c>
      <c r="AE113">
        <v>9.1769999999999996</v>
      </c>
      <c r="AF113">
        <v>844</v>
      </c>
      <c r="AG113">
        <v>2.085</v>
      </c>
      <c r="AH113">
        <v>2.5049999999999999</v>
      </c>
      <c r="AI113">
        <v>764</v>
      </c>
      <c r="AJ113">
        <v>813</v>
      </c>
      <c r="AK113">
        <v>778</v>
      </c>
      <c r="AL113">
        <v>832</v>
      </c>
      <c r="AQ113" s="82">
        <f t="shared" si="7"/>
        <v>0</v>
      </c>
      <c r="AR113" s="82">
        <f t="shared" si="10"/>
        <v>0</v>
      </c>
      <c r="AS113" s="82">
        <f t="shared" si="10"/>
        <v>0</v>
      </c>
      <c r="AT113" s="82">
        <f t="shared" si="10"/>
        <v>0</v>
      </c>
      <c r="AU113" s="82">
        <f t="shared" si="10"/>
        <v>0</v>
      </c>
      <c r="AV113" s="82">
        <f t="shared" si="10"/>
        <v>0</v>
      </c>
      <c r="AW113" s="82">
        <f t="shared" si="10"/>
        <v>0</v>
      </c>
      <c r="AX113" s="82">
        <f t="shared" si="10"/>
        <v>2.726E-2</v>
      </c>
      <c r="AY113" s="82">
        <f t="shared" si="10"/>
        <v>0</v>
      </c>
      <c r="AZ113" s="82">
        <f t="shared" si="10"/>
        <v>0</v>
      </c>
      <c r="BA113" s="82">
        <f t="shared" si="10"/>
        <v>0</v>
      </c>
    </row>
    <row r="114" spans="1:53" x14ac:dyDescent="0.25">
      <c r="A114" t="s">
        <v>5523</v>
      </c>
      <c r="B114" t="s">
        <v>5524</v>
      </c>
      <c r="C114" t="s">
        <v>585</v>
      </c>
      <c r="D114" t="s">
        <v>586</v>
      </c>
      <c r="E114">
        <v>9.625</v>
      </c>
      <c r="F114" s="143">
        <v>43388</v>
      </c>
      <c r="G114" t="s">
        <v>42</v>
      </c>
      <c r="H114" t="s">
        <v>270</v>
      </c>
      <c r="I114" t="s">
        <v>259</v>
      </c>
      <c r="J114" t="s">
        <v>271</v>
      </c>
      <c r="K114" t="s">
        <v>272</v>
      </c>
      <c r="L114" t="s">
        <v>442</v>
      </c>
      <c r="M114" t="s">
        <v>443</v>
      </c>
      <c r="N114" t="s">
        <v>304</v>
      </c>
      <c r="O114">
        <v>150</v>
      </c>
      <c r="P114">
        <v>103</v>
      </c>
      <c r="Q114">
        <v>1.8715280000000001</v>
      </c>
      <c r="R114">
        <v>1.363E-2</v>
      </c>
      <c r="S114">
        <v>0</v>
      </c>
      <c r="T114">
        <v>3.0950000000000002</v>
      </c>
      <c r="U114">
        <v>8.6750000000000007</v>
      </c>
      <c r="V114">
        <v>3.9740000000000002</v>
      </c>
      <c r="W114">
        <v>8.7769999999999992</v>
      </c>
      <c r="X114">
        <v>791</v>
      </c>
      <c r="Y114">
        <v>101.5</v>
      </c>
      <c r="Z114">
        <v>1.23</v>
      </c>
      <c r="AA114">
        <v>1.355E-2</v>
      </c>
      <c r="AB114">
        <v>3.1459999999999999</v>
      </c>
      <c r="AC114">
        <v>9.15</v>
      </c>
      <c r="AD114">
        <v>4.13</v>
      </c>
      <c r="AE114">
        <v>9.1769999999999996</v>
      </c>
      <c r="AF114">
        <v>844</v>
      </c>
      <c r="AG114">
        <v>2.085</v>
      </c>
      <c r="AH114">
        <v>2.5049999999999999</v>
      </c>
      <c r="AI114">
        <v>764</v>
      </c>
      <c r="AJ114">
        <v>813</v>
      </c>
      <c r="AK114">
        <v>778</v>
      </c>
      <c r="AL114">
        <v>832</v>
      </c>
      <c r="AQ114" s="82">
        <f t="shared" si="7"/>
        <v>0</v>
      </c>
      <c r="AR114" s="82">
        <f t="shared" si="10"/>
        <v>0</v>
      </c>
      <c r="AS114" s="82">
        <f t="shared" si="10"/>
        <v>0</v>
      </c>
      <c r="AT114" s="82">
        <f t="shared" si="10"/>
        <v>0</v>
      </c>
      <c r="AU114" s="82">
        <f t="shared" si="10"/>
        <v>0</v>
      </c>
      <c r="AV114" s="82">
        <f t="shared" si="10"/>
        <v>0</v>
      </c>
      <c r="AW114" s="82">
        <f t="shared" si="10"/>
        <v>0</v>
      </c>
      <c r="AX114" s="82">
        <f t="shared" si="10"/>
        <v>1.363E-2</v>
      </c>
      <c r="AY114" s="82">
        <f t="shared" si="10"/>
        <v>0</v>
      </c>
      <c r="AZ114" s="82">
        <f t="shared" si="10"/>
        <v>0</v>
      </c>
      <c r="BA114" s="82">
        <f t="shared" si="10"/>
        <v>0</v>
      </c>
    </row>
    <row r="115" spans="1:53" x14ac:dyDescent="0.25">
      <c r="A115" t="s">
        <v>559</v>
      </c>
      <c r="B115" t="s">
        <v>560</v>
      </c>
      <c r="C115" t="s">
        <v>561</v>
      </c>
      <c r="D115" t="s">
        <v>65</v>
      </c>
      <c r="E115">
        <v>6.5</v>
      </c>
      <c r="F115" s="143">
        <v>46767</v>
      </c>
      <c r="G115" t="s">
        <v>41</v>
      </c>
      <c r="H115" t="s">
        <v>270</v>
      </c>
      <c r="I115" t="s">
        <v>259</v>
      </c>
      <c r="J115" t="s">
        <v>271</v>
      </c>
      <c r="K115" t="s">
        <v>272</v>
      </c>
      <c r="L115" t="s">
        <v>551</v>
      </c>
      <c r="M115" t="s">
        <v>562</v>
      </c>
      <c r="N115" t="s">
        <v>304</v>
      </c>
      <c r="O115">
        <v>300</v>
      </c>
      <c r="P115">
        <v>74.5</v>
      </c>
      <c r="Q115">
        <v>2.8888889999999998</v>
      </c>
      <c r="R115">
        <v>2.0109999999999999E-2</v>
      </c>
      <c r="S115">
        <v>0</v>
      </c>
      <c r="T115">
        <v>8.1869999999999994</v>
      </c>
      <c r="U115">
        <v>9.7669999999999995</v>
      </c>
      <c r="V115">
        <v>8.3539999999999992</v>
      </c>
      <c r="W115">
        <v>9.7669999999999995</v>
      </c>
      <c r="X115">
        <v>768</v>
      </c>
      <c r="Y115">
        <v>65.25</v>
      </c>
      <c r="Z115">
        <v>2.456</v>
      </c>
      <c r="AA115">
        <v>1.7860000000000001E-2</v>
      </c>
      <c r="AB115">
        <v>7.7430000000000003</v>
      </c>
      <c r="AC115">
        <v>11.36</v>
      </c>
      <c r="AD115">
        <v>7.8719999999999999</v>
      </c>
      <c r="AE115">
        <v>11.36</v>
      </c>
      <c r="AF115">
        <v>949</v>
      </c>
      <c r="AG115">
        <v>14.302</v>
      </c>
      <c r="AH115">
        <v>15.391</v>
      </c>
      <c r="AI115">
        <v>599</v>
      </c>
      <c r="AJ115">
        <v>682</v>
      </c>
      <c r="AK115">
        <v>770</v>
      </c>
      <c r="AL115">
        <v>951</v>
      </c>
      <c r="AQ115" s="82">
        <f t="shared" si="7"/>
        <v>0</v>
      </c>
      <c r="AR115" s="82">
        <f t="shared" si="10"/>
        <v>0</v>
      </c>
      <c r="AS115" s="82">
        <f t="shared" si="10"/>
        <v>0</v>
      </c>
      <c r="AT115" s="82">
        <f t="shared" si="10"/>
        <v>0</v>
      </c>
      <c r="AU115" s="82">
        <f t="shared" si="10"/>
        <v>0</v>
      </c>
      <c r="AV115" s="82">
        <f t="shared" si="10"/>
        <v>0</v>
      </c>
      <c r="AW115" s="82">
        <f t="shared" si="10"/>
        <v>0</v>
      </c>
      <c r="AX115" s="82">
        <f t="shared" si="10"/>
        <v>0</v>
      </c>
      <c r="AY115" s="82">
        <f t="shared" si="10"/>
        <v>2.0109999999999999E-2</v>
      </c>
      <c r="AZ115" s="82">
        <f t="shared" si="10"/>
        <v>0</v>
      </c>
      <c r="BA115" s="82">
        <f t="shared" si="10"/>
        <v>0</v>
      </c>
    </row>
    <row r="116" spans="1:53" x14ac:dyDescent="0.25">
      <c r="A116" t="s">
        <v>563</v>
      </c>
      <c r="B116" t="s">
        <v>564</v>
      </c>
      <c r="C116" t="s">
        <v>561</v>
      </c>
      <c r="D116" t="s">
        <v>65</v>
      </c>
      <c r="E116">
        <v>6.45</v>
      </c>
      <c r="F116" s="143">
        <v>47192</v>
      </c>
      <c r="G116" t="s">
        <v>41</v>
      </c>
      <c r="H116" t="s">
        <v>270</v>
      </c>
      <c r="I116" t="s">
        <v>259</v>
      </c>
      <c r="J116" t="s">
        <v>271</v>
      </c>
      <c r="K116" t="s">
        <v>272</v>
      </c>
      <c r="L116" t="s">
        <v>551</v>
      </c>
      <c r="M116" t="s">
        <v>562</v>
      </c>
      <c r="N116" t="s">
        <v>304</v>
      </c>
      <c r="O116">
        <v>1360</v>
      </c>
      <c r="P116">
        <v>75.5</v>
      </c>
      <c r="Q116">
        <v>1.7916669999999999</v>
      </c>
      <c r="R116">
        <v>9.1069999999999998E-2</v>
      </c>
      <c r="S116">
        <v>0</v>
      </c>
      <c r="T116">
        <v>8.7080000000000002</v>
      </c>
      <c r="U116">
        <v>9.4250000000000007</v>
      </c>
      <c r="V116">
        <v>8.8759999999999994</v>
      </c>
      <c r="W116">
        <v>9.4250000000000007</v>
      </c>
      <c r="X116">
        <v>727</v>
      </c>
      <c r="Y116">
        <v>66</v>
      </c>
      <c r="Z116">
        <v>1.3620000000000001</v>
      </c>
      <c r="AA116">
        <v>8.0579999999999999E-2</v>
      </c>
      <c r="AB116">
        <v>8.2189999999999994</v>
      </c>
      <c r="AC116">
        <v>10.972</v>
      </c>
      <c r="AD116">
        <v>8.3450000000000006</v>
      </c>
      <c r="AE116">
        <v>10.972</v>
      </c>
      <c r="AF116">
        <v>903</v>
      </c>
      <c r="AG116">
        <v>14.741</v>
      </c>
      <c r="AH116">
        <v>15.874000000000001</v>
      </c>
      <c r="AI116">
        <v>569</v>
      </c>
      <c r="AJ116">
        <v>651</v>
      </c>
      <c r="AK116">
        <v>730</v>
      </c>
      <c r="AL116">
        <v>907</v>
      </c>
      <c r="AQ116" s="82">
        <f t="shared" si="7"/>
        <v>0</v>
      </c>
      <c r="AR116" s="82">
        <f t="shared" si="10"/>
        <v>0</v>
      </c>
      <c r="AS116" s="82">
        <f t="shared" si="10"/>
        <v>0</v>
      </c>
      <c r="AT116" s="82">
        <f t="shared" si="10"/>
        <v>0</v>
      </c>
      <c r="AU116" s="82">
        <f t="shared" si="10"/>
        <v>0</v>
      </c>
      <c r="AV116" s="82">
        <f t="shared" si="10"/>
        <v>0</v>
      </c>
      <c r="AW116" s="82">
        <f t="shared" si="10"/>
        <v>0</v>
      </c>
      <c r="AX116" s="82">
        <f t="shared" si="10"/>
        <v>0</v>
      </c>
      <c r="AY116" s="82">
        <f t="shared" si="10"/>
        <v>9.1069999999999998E-2</v>
      </c>
      <c r="AZ116" s="82">
        <f t="shared" si="10"/>
        <v>0</v>
      </c>
      <c r="BA116" s="82">
        <f t="shared" si="10"/>
        <v>0</v>
      </c>
    </row>
    <row r="117" spans="1:53" x14ac:dyDescent="0.25">
      <c r="A117" t="s">
        <v>617</v>
      </c>
      <c r="B117" t="s">
        <v>618</v>
      </c>
      <c r="C117" t="s">
        <v>619</v>
      </c>
      <c r="D117" t="s">
        <v>620</v>
      </c>
      <c r="E117">
        <v>7.375</v>
      </c>
      <c r="F117" s="143">
        <v>44531</v>
      </c>
      <c r="G117" t="s">
        <v>423</v>
      </c>
      <c r="H117" t="s">
        <v>270</v>
      </c>
      <c r="I117" t="s">
        <v>259</v>
      </c>
      <c r="J117" t="s">
        <v>271</v>
      </c>
      <c r="K117" t="s">
        <v>272</v>
      </c>
      <c r="L117" t="s">
        <v>609</v>
      </c>
      <c r="M117" t="s">
        <v>610</v>
      </c>
      <c r="N117" t="s">
        <v>304</v>
      </c>
      <c r="O117">
        <v>225</v>
      </c>
      <c r="P117">
        <v>102.75</v>
      </c>
      <c r="Q117">
        <v>0.49166700000000002</v>
      </c>
      <c r="R117">
        <v>2.0129999999999999E-2</v>
      </c>
      <c r="S117">
        <v>0</v>
      </c>
      <c r="T117">
        <v>5.3630000000000004</v>
      </c>
      <c r="U117">
        <v>6.8680000000000003</v>
      </c>
      <c r="V117">
        <v>6.3529999999999998</v>
      </c>
      <c r="W117">
        <v>6.8890000000000002</v>
      </c>
      <c r="X117">
        <v>543</v>
      </c>
      <c r="Y117">
        <v>104.125</v>
      </c>
      <c r="Z117">
        <v>0</v>
      </c>
      <c r="AA117">
        <v>2.061E-2</v>
      </c>
      <c r="AB117">
        <v>5.4429999999999996</v>
      </c>
      <c r="AC117">
        <v>6.6289999999999996</v>
      </c>
      <c r="AD117">
        <v>6.3330000000000002</v>
      </c>
      <c r="AE117">
        <v>6.6619999999999999</v>
      </c>
      <c r="AF117">
        <v>537</v>
      </c>
      <c r="AG117">
        <v>-0.84799999999999998</v>
      </c>
      <c r="AH117">
        <v>2.8000000000000001E-2</v>
      </c>
      <c r="AI117">
        <v>518</v>
      </c>
      <c r="AJ117">
        <v>516</v>
      </c>
      <c r="AK117">
        <v>535</v>
      </c>
      <c r="AL117">
        <v>527</v>
      </c>
      <c r="AQ117" s="82">
        <f t="shared" si="7"/>
        <v>0</v>
      </c>
      <c r="AR117" s="82">
        <f t="shared" si="10"/>
        <v>0</v>
      </c>
      <c r="AS117" s="82">
        <f t="shared" si="10"/>
        <v>0</v>
      </c>
      <c r="AT117" s="82">
        <f t="shared" si="10"/>
        <v>0</v>
      </c>
      <c r="AU117" s="82">
        <f t="shared" si="10"/>
        <v>0</v>
      </c>
      <c r="AV117" s="82">
        <f t="shared" si="10"/>
        <v>2.0129999999999999E-2</v>
      </c>
      <c r="AW117" s="82">
        <f t="shared" si="10"/>
        <v>0</v>
      </c>
      <c r="AX117" s="82">
        <f t="shared" si="10"/>
        <v>0</v>
      </c>
      <c r="AY117" s="82">
        <f t="shared" si="10"/>
        <v>0</v>
      </c>
      <c r="AZ117" s="82">
        <f t="shared" si="10"/>
        <v>0</v>
      </c>
      <c r="BA117" s="82">
        <f t="shared" si="10"/>
        <v>0</v>
      </c>
    </row>
    <row r="118" spans="1:53" x14ac:dyDescent="0.25">
      <c r="A118" t="s">
        <v>594</v>
      </c>
      <c r="B118" t="s">
        <v>595</v>
      </c>
      <c r="C118" t="s">
        <v>5525</v>
      </c>
      <c r="D118" t="s">
        <v>587</v>
      </c>
      <c r="E118">
        <v>8.75</v>
      </c>
      <c r="F118" s="143">
        <v>43617</v>
      </c>
      <c r="G118" t="s">
        <v>42</v>
      </c>
      <c r="H118" t="s">
        <v>270</v>
      </c>
      <c r="I118" t="s">
        <v>259</v>
      </c>
      <c r="J118" t="s">
        <v>271</v>
      </c>
      <c r="K118" t="s">
        <v>272</v>
      </c>
      <c r="L118" t="s">
        <v>291</v>
      </c>
      <c r="M118" t="s">
        <v>588</v>
      </c>
      <c r="N118" t="s">
        <v>304</v>
      </c>
      <c r="O118">
        <v>600</v>
      </c>
      <c r="P118">
        <v>111</v>
      </c>
      <c r="Q118">
        <v>0.58333299999999999</v>
      </c>
      <c r="R118">
        <v>5.8000000000000003E-2</v>
      </c>
      <c r="S118">
        <v>0</v>
      </c>
      <c r="T118">
        <v>1.35</v>
      </c>
      <c r="U118">
        <v>3.7879999999999998</v>
      </c>
      <c r="V118">
        <v>1.6459999999999999</v>
      </c>
      <c r="W118">
        <v>4.548</v>
      </c>
      <c r="X118">
        <v>355</v>
      </c>
      <c r="Y118">
        <v>110</v>
      </c>
      <c r="Z118">
        <v>0</v>
      </c>
      <c r="AA118">
        <v>5.8049999999999997E-2</v>
      </c>
      <c r="AB118">
        <v>1.41</v>
      </c>
      <c r="AC118">
        <v>4.6230000000000002</v>
      </c>
      <c r="AD118">
        <v>1.97</v>
      </c>
      <c r="AE118">
        <v>5.1980000000000004</v>
      </c>
      <c r="AF118">
        <v>434</v>
      </c>
      <c r="AG118">
        <v>1.4390000000000001</v>
      </c>
      <c r="AH118">
        <v>1.524</v>
      </c>
      <c r="AI118">
        <v>349</v>
      </c>
      <c r="AJ118">
        <v>440</v>
      </c>
      <c r="AK118">
        <v>338</v>
      </c>
      <c r="AL118">
        <v>418</v>
      </c>
      <c r="AQ118" s="82">
        <f t="shared" si="7"/>
        <v>0</v>
      </c>
      <c r="AR118" s="82">
        <f t="shared" ref="AR118:BA133" si="11">IF(AND($U118&gt;AQ$4,$U118&lt;=AR$4),$R118,0)</f>
        <v>0</v>
      </c>
      <c r="AS118" s="82">
        <f t="shared" si="11"/>
        <v>5.8000000000000003E-2</v>
      </c>
      <c r="AT118" s="82">
        <f t="shared" si="11"/>
        <v>0</v>
      </c>
      <c r="AU118" s="82">
        <f t="shared" si="11"/>
        <v>0</v>
      </c>
      <c r="AV118" s="82">
        <f t="shared" si="11"/>
        <v>0</v>
      </c>
      <c r="AW118" s="82">
        <f t="shared" si="11"/>
        <v>0</v>
      </c>
      <c r="AX118" s="82">
        <f t="shared" si="11"/>
        <v>0</v>
      </c>
      <c r="AY118" s="82">
        <f t="shared" si="11"/>
        <v>0</v>
      </c>
      <c r="AZ118" s="82">
        <f t="shared" si="11"/>
        <v>0</v>
      </c>
      <c r="BA118" s="82">
        <f t="shared" si="11"/>
        <v>0</v>
      </c>
    </row>
    <row r="119" spans="1:53" x14ac:dyDescent="0.25">
      <c r="A119" t="s">
        <v>615</v>
      </c>
      <c r="B119" t="s">
        <v>616</v>
      </c>
      <c r="C119" t="s">
        <v>5525</v>
      </c>
      <c r="D119" t="s">
        <v>587</v>
      </c>
      <c r="E119">
        <v>9.75</v>
      </c>
      <c r="F119" s="143">
        <v>44166</v>
      </c>
      <c r="G119" t="s">
        <v>280</v>
      </c>
      <c r="H119" t="s">
        <v>270</v>
      </c>
      <c r="I119" t="s">
        <v>259</v>
      </c>
      <c r="J119" t="s">
        <v>271</v>
      </c>
      <c r="K119" t="s">
        <v>272</v>
      </c>
      <c r="L119" t="s">
        <v>291</v>
      </c>
      <c r="M119" t="s">
        <v>588</v>
      </c>
      <c r="N119" t="s">
        <v>275</v>
      </c>
      <c r="O119">
        <v>600</v>
      </c>
      <c r="P119">
        <v>116</v>
      </c>
      <c r="Q119">
        <v>0.65</v>
      </c>
      <c r="R119">
        <v>6.0639999999999999E-2</v>
      </c>
      <c r="S119">
        <v>0</v>
      </c>
      <c r="T119">
        <v>2.569</v>
      </c>
      <c r="U119">
        <v>5.3390000000000004</v>
      </c>
      <c r="V119">
        <v>3.718</v>
      </c>
      <c r="W119">
        <v>5.9530000000000003</v>
      </c>
      <c r="X119">
        <v>469</v>
      </c>
      <c r="Y119">
        <v>112.5</v>
      </c>
      <c r="Z119">
        <v>0</v>
      </c>
      <c r="AA119">
        <v>5.9369999999999999E-2</v>
      </c>
      <c r="AB119">
        <v>2.6120000000000001</v>
      </c>
      <c r="AC119">
        <v>6.5860000000000003</v>
      </c>
      <c r="AD119">
        <v>4.2539999999999996</v>
      </c>
      <c r="AE119">
        <v>6.94</v>
      </c>
      <c r="AF119">
        <v>584</v>
      </c>
      <c r="AG119">
        <v>3.6890000000000001</v>
      </c>
      <c r="AH119">
        <v>4.1399999999999997</v>
      </c>
      <c r="AI119">
        <v>482</v>
      </c>
      <c r="AJ119">
        <v>594</v>
      </c>
      <c r="AK119">
        <v>455</v>
      </c>
      <c r="AL119">
        <v>570</v>
      </c>
      <c r="AQ119" s="82">
        <f t="shared" si="7"/>
        <v>0</v>
      </c>
      <c r="AR119" s="82">
        <f t="shared" si="11"/>
        <v>0</v>
      </c>
      <c r="AS119" s="82">
        <f t="shared" si="11"/>
        <v>0</v>
      </c>
      <c r="AT119" s="82">
        <f t="shared" si="11"/>
        <v>0</v>
      </c>
      <c r="AU119" s="82">
        <f t="shared" si="11"/>
        <v>6.0639999999999999E-2</v>
      </c>
      <c r="AV119" s="82">
        <f t="shared" si="11"/>
        <v>0</v>
      </c>
      <c r="AW119" s="82">
        <f t="shared" si="11"/>
        <v>0</v>
      </c>
      <c r="AX119" s="82">
        <f t="shared" si="11"/>
        <v>0</v>
      </c>
      <c r="AY119" s="82">
        <f t="shared" si="11"/>
        <v>0</v>
      </c>
      <c r="AZ119" s="82">
        <f t="shared" si="11"/>
        <v>0</v>
      </c>
      <c r="BA119" s="82">
        <f t="shared" si="11"/>
        <v>0</v>
      </c>
    </row>
    <row r="120" spans="1:53" x14ac:dyDescent="0.25">
      <c r="A120" t="s">
        <v>5526</v>
      </c>
      <c r="B120" t="s">
        <v>5527</v>
      </c>
      <c r="C120" t="s">
        <v>613</v>
      </c>
      <c r="D120" t="s">
        <v>614</v>
      </c>
      <c r="E120">
        <v>7.75</v>
      </c>
      <c r="F120" s="143">
        <v>44392</v>
      </c>
      <c r="G120" t="s">
        <v>40</v>
      </c>
      <c r="H120" t="s">
        <v>270</v>
      </c>
      <c r="I120" t="s">
        <v>259</v>
      </c>
      <c r="J120" t="s">
        <v>271</v>
      </c>
      <c r="K120" t="s">
        <v>272</v>
      </c>
      <c r="L120" t="s">
        <v>320</v>
      </c>
      <c r="M120" t="s">
        <v>543</v>
      </c>
      <c r="N120" t="s">
        <v>304</v>
      </c>
      <c r="O120">
        <v>700</v>
      </c>
      <c r="P120">
        <v>114.25</v>
      </c>
      <c r="Q120">
        <v>3.4444439999999998</v>
      </c>
      <c r="R120">
        <v>7.1379999999999999E-2</v>
      </c>
      <c r="S120">
        <v>0</v>
      </c>
      <c r="T120">
        <v>3.048</v>
      </c>
      <c r="U120">
        <v>4.3949999999999996</v>
      </c>
      <c r="V120">
        <v>4.6580000000000004</v>
      </c>
      <c r="W120">
        <v>4.8789999999999996</v>
      </c>
      <c r="X120">
        <v>348</v>
      </c>
      <c r="Y120">
        <v>113.5</v>
      </c>
      <c r="Z120">
        <v>2.9279999999999999</v>
      </c>
      <c r="AA120">
        <v>7.1679999999999994E-2</v>
      </c>
      <c r="AB120">
        <v>3.1070000000000002</v>
      </c>
      <c r="AC120">
        <v>4.649</v>
      </c>
      <c r="AD120">
        <v>4.8090000000000002</v>
      </c>
      <c r="AE120">
        <v>5.0359999999999996</v>
      </c>
      <c r="AF120">
        <v>380</v>
      </c>
      <c r="AG120">
        <v>1.0880000000000001</v>
      </c>
      <c r="AH120">
        <v>1.65</v>
      </c>
      <c r="AI120">
        <v>337</v>
      </c>
      <c r="AJ120">
        <v>370</v>
      </c>
      <c r="AK120">
        <v>336</v>
      </c>
      <c r="AL120">
        <v>367</v>
      </c>
      <c r="AQ120" s="82">
        <f t="shared" si="7"/>
        <v>0</v>
      </c>
      <c r="AR120" s="82">
        <f t="shared" si="11"/>
        <v>0</v>
      </c>
      <c r="AS120" s="82">
        <f t="shared" si="11"/>
        <v>0</v>
      </c>
      <c r="AT120" s="82">
        <f t="shared" si="11"/>
        <v>7.1379999999999999E-2</v>
      </c>
      <c r="AU120" s="82">
        <f t="shared" si="11"/>
        <v>0</v>
      </c>
      <c r="AV120" s="82">
        <f t="shared" si="11"/>
        <v>0</v>
      </c>
      <c r="AW120" s="82">
        <f t="shared" si="11"/>
        <v>0</v>
      </c>
      <c r="AX120" s="82">
        <f t="shared" si="11"/>
        <v>0</v>
      </c>
      <c r="AY120" s="82">
        <f t="shared" si="11"/>
        <v>0</v>
      </c>
      <c r="AZ120" s="82">
        <f t="shared" si="11"/>
        <v>0</v>
      </c>
      <c r="BA120" s="82">
        <f t="shared" si="11"/>
        <v>0</v>
      </c>
    </row>
    <row r="121" spans="1:53" x14ac:dyDescent="0.25">
      <c r="A121" t="s">
        <v>601</v>
      </c>
      <c r="B121" t="s">
        <v>602</v>
      </c>
      <c r="C121" t="s">
        <v>603</v>
      </c>
      <c r="D121" t="s">
        <v>603</v>
      </c>
      <c r="E121">
        <v>8.125</v>
      </c>
      <c r="F121" s="143">
        <v>43084</v>
      </c>
      <c r="G121" t="s">
        <v>40</v>
      </c>
      <c r="H121" t="s">
        <v>270</v>
      </c>
      <c r="I121" t="s">
        <v>259</v>
      </c>
      <c r="J121" t="s">
        <v>271</v>
      </c>
      <c r="K121" t="s">
        <v>272</v>
      </c>
      <c r="L121" t="s">
        <v>551</v>
      </c>
      <c r="M121" t="s">
        <v>604</v>
      </c>
      <c r="N121" t="s">
        <v>304</v>
      </c>
      <c r="O121">
        <v>499.2</v>
      </c>
      <c r="P121">
        <v>91</v>
      </c>
      <c r="Q121">
        <v>0.22569400000000001</v>
      </c>
      <c r="R121">
        <v>3.9449999999999999E-2</v>
      </c>
      <c r="S121">
        <v>4.0620000000000003</v>
      </c>
      <c r="T121">
        <v>3.9279999999999999</v>
      </c>
      <c r="U121">
        <v>10.493</v>
      </c>
      <c r="V121">
        <v>3.9529999999999998</v>
      </c>
      <c r="W121">
        <v>10.493</v>
      </c>
      <c r="X121">
        <v>978</v>
      </c>
      <c r="Y121">
        <v>93.25</v>
      </c>
      <c r="Z121">
        <v>3.7469999999999999</v>
      </c>
      <c r="AA121">
        <v>4.2590000000000003E-2</v>
      </c>
      <c r="AB121">
        <v>3.8490000000000002</v>
      </c>
      <c r="AC121">
        <v>9.8550000000000004</v>
      </c>
      <c r="AD121">
        <v>3.8690000000000002</v>
      </c>
      <c r="AE121">
        <v>9.8550000000000004</v>
      </c>
      <c r="AF121">
        <v>925</v>
      </c>
      <c r="AG121">
        <v>-1.762</v>
      </c>
      <c r="AH121">
        <v>-1.375</v>
      </c>
      <c r="AI121">
        <v>895</v>
      </c>
      <c r="AJ121">
        <v>860</v>
      </c>
      <c r="AK121">
        <v>966</v>
      </c>
      <c r="AL121">
        <v>914</v>
      </c>
      <c r="AQ121" s="82">
        <f t="shared" si="7"/>
        <v>0</v>
      </c>
      <c r="AR121" s="82">
        <f t="shared" si="11"/>
        <v>0</v>
      </c>
      <c r="AS121" s="82">
        <f t="shared" si="11"/>
        <v>0</v>
      </c>
      <c r="AT121" s="82">
        <f t="shared" si="11"/>
        <v>0</v>
      </c>
      <c r="AU121" s="82">
        <f t="shared" si="11"/>
        <v>0</v>
      </c>
      <c r="AV121" s="82">
        <f t="shared" si="11"/>
        <v>0</v>
      </c>
      <c r="AW121" s="82">
        <f t="shared" si="11"/>
        <v>0</v>
      </c>
      <c r="AX121" s="82">
        <f t="shared" si="11"/>
        <v>0</v>
      </c>
      <c r="AY121" s="82">
        <f t="shared" si="11"/>
        <v>0</v>
      </c>
      <c r="AZ121" s="82">
        <f t="shared" si="11"/>
        <v>3.9449999999999999E-2</v>
      </c>
      <c r="BA121" s="82">
        <f t="shared" si="11"/>
        <v>0</v>
      </c>
    </row>
    <row r="122" spans="1:53" x14ac:dyDescent="0.25">
      <c r="A122" t="s">
        <v>611</v>
      </c>
      <c r="B122" t="s">
        <v>612</v>
      </c>
      <c r="C122" t="s">
        <v>603</v>
      </c>
      <c r="D122" t="s">
        <v>603</v>
      </c>
      <c r="E122">
        <v>7.75</v>
      </c>
      <c r="F122" s="143">
        <v>44044</v>
      </c>
      <c r="G122" t="s">
        <v>40</v>
      </c>
      <c r="H122" t="s">
        <v>270</v>
      </c>
      <c r="I122" t="s">
        <v>259</v>
      </c>
      <c r="J122" t="s">
        <v>271</v>
      </c>
      <c r="K122" t="s">
        <v>272</v>
      </c>
      <c r="L122" t="s">
        <v>551</v>
      </c>
      <c r="M122" t="s">
        <v>604</v>
      </c>
      <c r="N122" t="s">
        <v>304</v>
      </c>
      <c r="O122">
        <v>500</v>
      </c>
      <c r="P122">
        <v>83.5</v>
      </c>
      <c r="Q122">
        <v>3.1</v>
      </c>
      <c r="R122">
        <v>3.7510000000000002E-2</v>
      </c>
      <c r="S122">
        <v>0</v>
      </c>
      <c r="T122">
        <v>5.2069999999999999</v>
      </c>
      <c r="U122">
        <v>11.007</v>
      </c>
      <c r="V122">
        <v>5.2880000000000003</v>
      </c>
      <c r="W122">
        <v>11.007</v>
      </c>
      <c r="X122">
        <v>980</v>
      </c>
      <c r="Y122">
        <v>85.875</v>
      </c>
      <c r="Z122">
        <v>2.5830000000000002</v>
      </c>
      <c r="AA122">
        <v>3.8899999999999997E-2</v>
      </c>
      <c r="AB122">
        <v>5.3179999999999996</v>
      </c>
      <c r="AC122">
        <v>10.471</v>
      </c>
      <c r="AD122">
        <v>5.3959999999999999</v>
      </c>
      <c r="AE122">
        <v>10.471</v>
      </c>
      <c r="AF122">
        <v>942</v>
      </c>
      <c r="AG122">
        <v>-2.101</v>
      </c>
      <c r="AH122">
        <v>-1.409</v>
      </c>
      <c r="AI122">
        <v>845</v>
      </c>
      <c r="AJ122">
        <v>825</v>
      </c>
      <c r="AK122">
        <v>970</v>
      </c>
      <c r="AL122">
        <v>931</v>
      </c>
      <c r="AQ122" s="82">
        <f t="shared" si="7"/>
        <v>0</v>
      </c>
      <c r="AR122" s="82">
        <f t="shared" si="11"/>
        <v>0</v>
      </c>
      <c r="AS122" s="82">
        <f t="shared" si="11"/>
        <v>0</v>
      </c>
      <c r="AT122" s="82">
        <f t="shared" si="11"/>
        <v>0</v>
      </c>
      <c r="AU122" s="82">
        <f t="shared" si="11"/>
        <v>0</v>
      </c>
      <c r="AV122" s="82">
        <f t="shared" si="11"/>
        <v>0</v>
      </c>
      <c r="AW122" s="82">
        <f t="shared" si="11"/>
        <v>0</v>
      </c>
      <c r="AX122" s="82">
        <f t="shared" si="11"/>
        <v>0</v>
      </c>
      <c r="AY122" s="82">
        <f t="shared" si="11"/>
        <v>0</v>
      </c>
      <c r="AZ122" s="82">
        <f t="shared" si="11"/>
        <v>0</v>
      </c>
      <c r="BA122" s="82">
        <f t="shared" si="11"/>
        <v>3.7510000000000002E-2</v>
      </c>
    </row>
    <row r="123" spans="1:53" x14ac:dyDescent="0.25">
      <c r="A123" t="s">
        <v>5528</v>
      </c>
      <c r="B123" t="s">
        <v>5529</v>
      </c>
      <c r="C123" t="s">
        <v>603</v>
      </c>
      <c r="D123" t="s">
        <v>603</v>
      </c>
      <c r="E123">
        <v>7.5</v>
      </c>
      <c r="F123" s="143">
        <v>44788</v>
      </c>
      <c r="G123" t="s">
        <v>40</v>
      </c>
      <c r="H123" t="s">
        <v>270</v>
      </c>
      <c r="I123" t="s">
        <v>259</v>
      </c>
      <c r="J123" t="s">
        <v>271</v>
      </c>
      <c r="K123" t="s">
        <v>272</v>
      </c>
      <c r="L123" t="s">
        <v>551</v>
      </c>
      <c r="M123" t="s">
        <v>604</v>
      </c>
      <c r="N123" t="s">
        <v>304</v>
      </c>
      <c r="O123">
        <v>500</v>
      </c>
      <c r="P123">
        <v>81.5</v>
      </c>
      <c r="Q123">
        <v>2.7083330000000001</v>
      </c>
      <c r="R123">
        <v>3.6479999999999999E-2</v>
      </c>
      <c r="S123">
        <v>0</v>
      </c>
      <c r="T123">
        <v>6.17</v>
      </c>
      <c r="U123">
        <v>10.608000000000001</v>
      </c>
      <c r="V123">
        <v>6.2759999999999998</v>
      </c>
      <c r="W123">
        <v>10.608000000000001</v>
      </c>
      <c r="X123">
        <v>908</v>
      </c>
      <c r="Y123">
        <v>83.75</v>
      </c>
      <c r="Z123">
        <v>2.2080000000000002</v>
      </c>
      <c r="AA123">
        <v>3.78E-2</v>
      </c>
      <c r="AB123">
        <v>6.2949999999999999</v>
      </c>
      <c r="AC123">
        <v>10.17</v>
      </c>
      <c r="AD123">
        <v>6.3949999999999996</v>
      </c>
      <c r="AE123">
        <v>10.17</v>
      </c>
      <c r="AF123">
        <v>881</v>
      </c>
      <c r="AG123">
        <v>-2.036</v>
      </c>
      <c r="AH123">
        <v>-1.0880000000000001</v>
      </c>
      <c r="AI123">
        <v>765</v>
      </c>
      <c r="AJ123">
        <v>755</v>
      </c>
      <c r="AK123">
        <v>902</v>
      </c>
      <c r="AL123">
        <v>874</v>
      </c>
      <c r="AQ123" s="82">
        <f t="shared" si="7"/>
        <v>0</v>
      </c>
      <c r="AR123" s="82">
        <f t="shared" si="11"/>
        <v>0</v>
      </c>
      <c r="AS123" s="82">
        <f t="shared" si="11"/>
        <v>0</v>
      </c>
      <c r="AT123" s="82">
        <f t="shared" si="11"/>
        <v>0</v>
      </c>
      <c r="AU123" s="82">
        <f t="shared" si="11"/>
        <v>0</v>
      </c>
      <c r="AV123" s="82">
        <f t="shared" si="11"/>
        <v>0</v>
      </c>
      <c r="AW123" s="82">
        <f t="shared" si="11"/>
        <v>0</v>
      </c>
      <c r="AX123" s="82">
        <f t="shared" si="11"/>
        <v>0</v>
      </c>
      <c r="AY123" s="82">
        <f t="shared" si="11"/>
        <v>0</v>
      </c>
      <c r="AZ123" s="82">
        <f t="shared" si="11"/>
        <v>3.6479999999999999E-2</v>
      </c>
      <c r="BA123" s="82">
        <f t="shared" si="11"/>
        <v>0</v>
      </c>
    </row>
    <row r="124" spans="1:53" x14ac:dyDescent="0.25">
      <c r="A124" t="s">
        <v>605</v>
      </c>
      <c r="B124" t="s">
        <v>606</v>
      </c>
      <c r="C124" t="s">
        <v>607</v>
      </c>
      <c r="D124" t="s">
        <v>608</v>
      </c>
      <c r="E124">
        <v>10.875</v>
      </c>
      <c r="F124" s="143">
        <v>42475</v>
      </c>
      <c r="G124" t="s">
        <v>42</v>
      </c>
      <c r="H124" t="s">
        <v>270</v>
      </c>
      <c r="I124" t="s">
        <v>259</v>
      </c>
      <c r="J124" t="s">
        <v>271</v>
      </c>
      <c r="K124" t="s">
        <v>272</v>
      </c>
      <c r="L124" t="s">
        <v>609</v>
      </c>
      <c r="M124" t="s">
        <v>610</v>
      </c>
      <c r="N124" t="s">
        <v>283</v>
      </c>
      <c r="O124">
        <v>365</v>
      </c>
      <c r="P124">
        <v>83.5</v>
      </c>
      <c r="Q124">
        <v>2.1145830000000001</v>
      </c>
      <c r="R124">
        <v>2.707E-2</v>
      </c>
      <c r="S124">
        <v>0</v>
      </c>
      <c r="T124">
        <v>2.528</v>
      </c>
      <c r="U124">
        <v>17.652999999999999</v>
      </c>
      <c r="V124">
        <v>2.5329999999999999</v>
      </c>
      <c r="W124">
        <v>17.652999999999999</v>
      </c>
      <c r="X124">
        <v>1724</v>
      </c>
      <c r="Y124">
        <v>83</v>
      </c>
      <c r="Z124">
        <v>1.39</v>
      </c>
      <c r="AA124">
        <v>2.7089999999999999E-2</v>
      </c>
      <c r="AB124">
        <v>2.5870000000000002</v>
      </c>
      <c r="AC124">
        <v>17.774000000000001</v>
      </c>
      <c r="AD124">
        <v>2.5910000000000002</v>
      </c>
      <c r="AE124">
        <v>17.774000000000001</v>
      </c>
      <c r="AF124">
        <v>1743</v>
      </c>
      <c r="AG124">
        <v>1.452</v>
      </c>
      <c r="AH124">
        <v>1.5960000000000001</v>
      </c>
      <c r="AI124">
        <v>1513</v>
      </c>
      <c r="AJ124">
        <v>1526</v>
      </c>
      <c r="AK124">
        <v>1712</v>
      </c>
      <c r="AL124">
        <v>1731</v>
      </c>
      <c r="AQ124" s="82">
        <f t="shared" si="7"/>
        <v>0</v>
      </c>
      <c r="AR124" s="82">
        <f t="shared" si="11"/>
        <v>0</v>
      </c>
      <c r="AS124" s="82">
        <f t="shared" si="11"/>
        <v>0</v>
      </c>
      <c r="AT124" s="82">
        <f t="shared" si="11"/>
        <v>0</v>
      </c>
      <c r="AU124" s="82">
        <f t="shared" si="11"/>
        <v>0</v>
      </c>
      <c r="AV124" s="82">
        <f t="shared" si="11"/>
        <v>0</v>
      </c>
      <c r="AW124" s="82">
        <f t="shared" si="11"/>
        <v>0</v>
      </c>
      <c r="AX124" s="82">
        <f t="shared" si="11"/>
        <v>0</v>
      </c>
      <c r="AY124" s="82">
        <f t="shared" si="11"/>
        <v>0</v>
      </c>
      <c r="AZ124" s="82">
        <f t="shared" si="11"/>
        <v>0</v>
      </c>
      <c r="BA124" s="82">
        <f t="shared" si="11"/>
        <v>2.707E-2</v>
      </c>
    </row>
    <row r="125" spans="1:53" x14ac:dyDescent="0.25">
      <c r="A125" t="s">
        <v>596</v>
      </c>
      <c r="B125" t="s">
        <v>597</v>
      </c>
      <c r="C125" t="s">
        <v>598</v>
      </c>
      <c r="D125" t="s">
        <v>599</v>
      </c>
      <c r="E125">
        <v>11</v>
      </c>
      <c r="F125" s="143">
        <v>41805</v>
      </c>
      <c r="G125" t="s">
        <v>41</v>
      </c>
      <c r="H125" t="s">
        <v>270</v>
      </c>
      <c r="I125" t="s">
        <v>259</v>
      </c>
      <c r="J125" t="s">
        <v>271</v>
      </c>
      <c r="K125" t="s">
        <v>272</v>
      </c>
      <c r="L125" t="s">
        <v>291</v>
      </c>
      <c r="M125" t="s">
        <v>600</v>
      </c>
      <c r="N125" t="s">
        <v>283</v>
      </c>
      <c r="O125">
        <v>337.5</v>
      </c>
      <c r="P125">
        <v>103</v>
      </c>
      <c r="Q125">
        <v>0.30555599999999999</v>
      </c>
      <c r="R125">
        <v>3.0210000000000001E-2</v>
      </c>
      <c r="S125">
        <v>5.5</v>
      </c>
      <c r="T125">
        <v>0.46200000000000002</v>
      </c>
      <c r="U125">
        <v>4.4980000000000002</v>
      </c>
      <c r="V125">
        <v>0.46100000000000002</v>
      </c>
      <c r="W125">
        <v>4.617</v>
      </c>
      <c r="X125">
        <v>439</v>
      </c>
      <c r="Y125">
        <v>102.812</v>
      </c>
      <c r="Z125">
        <v>5.0720000000000001</v>
      </c>
      <c r="AA125">
        <v>3.202E-2</v>
      </c>
      <c r="AB125">
        <v>0.499</v>
      </c>
      <c r="AC125">
        <v>5.6189999999999998</v>
      </c>
      <c r="AD125">
        <v>0.497</v>
      </c>
      <c r="AE125">
        <v>5.6929999999999996</v>
      </c>
      <c r="AF125">
        <v>548</v>
      </c>
      <c r="AG125">
        <v>0.85399999999999998</v>
      </c>
      <c r="AH125">
        <v>0.83099999999999996</v>
      </c>
      <c r="AI125">
        <v>410</v>
      </c>
      <c r="AJ125">
        <v>377</v>
      </c>
      <c r="AK125">
        <v>419</v>
      </c>
      <c r="AL125">
        <v>532</v>
      </c>
      <c r="AQ125" s="82">
        <f t="shared" si="7"/>
        <v>0</v>
      </c>
      <c r="AR125" s="82">
        <f t="shared" si="11"/>
        <v>0</v>
      </c>
      <c r="AS125" s="82">
        <f t="shared" si="11"/>
        <v>0</v>
      </c>
      <c r="AT125" s="82">
        <f t="shared" si="11"/>
        <v>3.0210000000000001E-2</v>
      </c>
      <c r="AU125" s="82">
        <f t="shared" si="11"/>
        <v>0</v>
      </c>
      <c r="AV125" s="82">
        <f t="shared" si="11"/>
        <v>0</v>
      </c>
      <c r="AW125" s="82">
        <f t="shared" si="11"/>
        <v>0</v>
      </c>
      <c r="AX125" s="82">
        <f t="shared" si="11"/>
        <v>0</v>
      </c>
      <c r="AY125" s="82">
        <f t="shared" si="11"/>
        <v>0</v>
      </c>
      <c r="AZ125" s="82">
        <f t="shared" si="11"/>
        <v>0</v>
      </c>
      <c r="BA125" s="82">
        <f t="shared" si="11"/>
        <v>0</v>
      </c>
    </row>
    <row r="126" spans="1:53" x14ac:dyDescent="0.25">
      <c r="A126" t="s">
        <v>589</v>
      </c>
      <c r="B126" t="s">
        <v>590</v>
      </c>
      <c r="C126" t="s">
        <v>591</v>
      </c>
      <c r="D126" t="s">
        <v>70</v>
      </c>
      <c r="E126">
        <v>5.4</v>
      </c>
      <c r="F126" s="143">
        <v>42339</v>
      </c>
      <c r="G126" t="s">
        <v>348</v>
      </c>
      <c r="H126" t="s">
        <v>270</v>
      </c>
      <c r="I126" t="s">
        <v>259</v>
      </c>
      <c r="J126" t="s">
        <v>271</v>
      </c>
      <c r="K126" t="s">
        <v>284</v>
      </c>
      <c r="L126" t="s">
        <v>285</v>
      </c>
      <c r="M126" t="s">
        <v>309</v>
      </c>
      <c r="N126" t="s">
        <v>304</v>
      </c>
      <c r="O126">
        <v>750</v>
      </c>
      <c r="P126">
        <v>95</v>
      </c>
      <c r="Q126">
        <v>0.36</v>
      </c>
      <c r="R126">
        <v>6.1960000000000001E-2</v>
      </c>
      <c r="S126">
        <v>0</v>
      </c>
      <c r="T126">
        <v>2.64</v>
      </c>
      <c r="U126">
        <v>7.3230000000000004</v>
      </c>
      <c r="V126">
        <v>2.6429999999999998</v>
      </c>
      <c r="W126">
        <v>7.3230000000000004</v>
      </c>
      <c r="X126">
        <v>694</v>
      </c>
      <c r="Y126">
        <v>93.5</v>
      </c>
      <c r="Z126">
        <v>0</v>
      </c>
      <c r="AA126">
        <v>6.1679999999999999E-2</v>
      </c>
      <c r="AB126">
        <v>2.6960000000000002</v>
      </c>
      <c r="AC126">
        <v>7.875</v>
      </c>
      <c r="AD126">
        <v>2.6960000000000002</v>
      </c>
      <c r="AE126">
        <v>7.875</v>
      </c>
      <c r="AF126">
        <v>756</v>
      </c>
      <c r="AG126">
        <v>1.9890000000000001</v>
      </c>
      <c r="AH126">
        <v>2.121</v>
      </c>
      <c r="AI126">
        <v>651</v>
      </c>
      <c r="AJ126">
        <v>704</v>
      </c>
      <c r="AK126">
        <v>682</v>
      </c>
      <c r="AL126">
        <v>744</v>
      </c>
      <c r="AQ126" s="82">
        <f t="shared" si="7"/>
        <v>0</v>
      </c>
      <c r="AR126" s="82">
        <f t="shared" si="11"/>
        <v>0</v>
      </c>
      <c r="AS126" s="82">
        <f t="shared" si="11"/>
        <v>0</v>
      </c>
      <c r="AT126" s="82">
        <f t="shared" si="11"/>
        <v>0</v>
      </c>
      <c r="AU126" s="82">
        <f t="shared" si="11"/>
        <v>0</v>
      </c>
      <c r="AV126" s="82">
        <f t="shared" si="11"/>
        <v>0</v>
      </c>
      <c r="AW126" s="82">
        <f t="shared" si="11"/>
        <v>6.1960000000000001E-2</v>
      </c>
      <c r="AX126" s="82">
        <f t="shared" si="11"/>
        <v>0</v>
      </c>
      <c r="AY126" s="82">
        <f t="shared" si="11"/>
        <v>0</v>
      </c>
      <c r="AZ126" s="82">
        <f t="shared" si="11"/>
        <v>0</v>
      </c>
      <c r="BA126" s="82">
        <f t="shared" si="11"/>
        <v>0</v>
      </c>
    </row>
    <row r="127" spans="1:53" x14ac:dyDescent="0.25">
      <c r="A127" t="s">
        <v>592</v>
      </c>
      <c r="B127" t="s">
        <v>593</v>
      </c>
      <c r="C127" t="s">
        <v>591</v>
      </c>
      <c r="D127" t="s">
        <v>70</v>
      </c>
      <c r="E127">
        <v>5.75</v>
      </c>
      <c r="F127" s="143">
        <v>42628</v>
      </c>
      <c r="G127" t="s">
        <v>348</v>
      </c>
      <c r="H127" t="s">
        <v>270</v>
      </c>
      <c r="I127" t="s">
        <v>259</v>
      </c>
      <c r="J127" t="s">
        <v>271</v>
      </c>
      <c r="K127" t="s">
        <v>284</v>
      </c>
      <c r="L127" t="s">
        <v>285</v>
      </c>
      <c r="M127" t="s">
        <v>309</v>
      </c>
      <c r="N127" t="s">
        <v>304</v>
      </c>
      <c r="O127">
        <v>375</v>
      </c>
      <c r="P127">
        <v>91</v>
      </c>
      <c r="Q127">
        <v>1.5972219999999999</v>
      </c>
      <c r="R127">
        <v>3.0079999999999999E-2</v>
      </c>
      <c r="S127">
        <v>0</v>
      </c>
      <c r="T127">
        <v>3.1920000000000002</v>
      </c>
      <c r="U127">
        <v>8.6229999999999993</v>
      </c>
      <c r="V127">
        <v>3.2010000000000001</v>
      </c>
      <c r="W127">
        <v>8.6229999999999993</v>
      </c>
      <c r="X127">
        <v>812</v>
      </c>
      <c r="Y127">
        <v>89.5</v>
      </c>
      <c r="Z127">
        <v>1.214</v>
      </c>
      <c r="AA127">
        <v>2.9919999999999999E-2</v>
      </c>
      <c r="AB127">
        <v>3.2450000000000001</v>
      </c>
      <c r="AC127">
        <v>9.0820000000000007</v>
      </c>
      <c r="AD127">
        <v>3.2509999999999999</v>
      </c>
      <c r="AE127">
        <v>9.0820000000000007</v>
      </c>
      <c r="AF127">
        <v>866</v>
      </c>
      <c r="AG127">
        <v>2.0760000000000001</v>
      </c>
      <c r="AH127">
        <v>2.306</v>
      </c>
      <c r="AI127">
        <v>745</v>
      </c>
      <c r="AJ127">
        <v>789</v>
      </c>
      <c r="AK127">
        <v>800</v>
      </c>
      <c r="AL127">
        <v>855</v>
      </c>
      <c r="AQ127" s="82">
        <f t="shared" si="7"/>
        <v>0</v>
      </c>
      <c r="AR127" s="82">
        <f t="shared" si="11"/>
        <v>0</v>
      </c>
      <c r="AS127" s="82">
        <f t="shared" si="11"/>
        <v>0</v>
      </c>
      <c r="AT127" s="82">
        <f t="shared" si="11"/>
        <v>0</v>
      </c>
      <c r="AU127" s="82">
        <f t="shared" si="11"/>
        <v>0</v>
      </c>
      <c r="AV127" s="82">
        <f t="shared" si="11"/>
        <v>0</v>
      </c>
      <c r="AW127" s="82">
        <f t="shared" si="11"/>
        <v>0</v>
      </c>
      <c r="AX127" s="82">
        <f t="shared" si="11"/>
        <v>3.0079999999999999E-2</v>
      </c>
      <c r="AY127" s="82">
        <f t="shared" si="11"/>
        <v>0</v>
      </c>
      <c r="AZ127" s="82">
        <f t="shared" si="11"/>
        <v>0</v>
      </c>
      <c r="BA127" s="82">
        <f t="shared" si="11"/>
        <v>0</v>
      </c>
    </row>
    <row r="128" spans="1:53" x14ac:dyDescent="0.25">
      <c r="A128" t="s">
        <v>623</v>
      </c>
      <c r="B128" t="s">
        <v>624</v>
      </c>
      <c r="C128" t="s">
        <v>625</v>
      </c>
      <c r="D128" t="s">
        <v>70</v>
      </c>
      <c r="E128">
        <v>6</v>
      </c>
      <c r="F128" s="143">
        <v>42750</v>
      </c>
      <c r="G128" t="s">
        <v>430</v>
      </c>
      <c r="H128" t="s">
        <v>270</v>
      </c>
      <c r="I128" t="s">
        <v>259</v>
      </c>
      <c r="J128" t="s">
        <v>271</v>
      </c>
      <c r="K128" t="s">
        <v>284</v>
      </c>
      <c r="L128" t="s">
        <v>285</v>
      </c>
      <c r="M128" t="s">
        <v>309</v>
      </c>
      <c r="N128" t="s">
        <v>461</v>
      </c>
      <c r="O128">
        <v>350</v>
      </c>
      <c r="P128">
        <v>61</v>
      </c>
      <c r="Q128">
        <v>2.6666669999999999</v>
      </c>
      <c r="R128">
        <v>1.9300000000000001E-2</v>
      </c>
      <c r="S128">
        <v>0</v>
      </c>
      <c r="T128">
        <v>3.06</v>
      </c>
      <c r="U128">
        <v>4.8810000000000002</v>
      </c>
      <c r="V128">
        <v>3.0710000000000002</v>
      </c>
      <c r="W128">
        <v>20.657</v>
      </c>
      <c r="X128">
        <v>2010</v>
      </c>
      <c r="Y128">
        <v>59.5</v>
      </c>
      <c r="Z128">
        <v>2.2669999999999999</v>
      </c>
      <c r="AA128">
        <v>1.9009999999999999E-2</v>
      </c>
      <c r="AB128">
        <v>3.1059999999999999</v>
      </c>
      <c r="AC128">
        <v>21.209</v>
      </c>
      <c r="AD128">
        <v>3.1139999999999999</v>
      </c>
      <c r="AE128">
        <v>21.209</v>
      </c>
      <c r="AF128">
        <v>2074</v>
      </c>
      <c r="AG128">
        <v>3.0760000000000001</v>
      </c>
      <c r="AH128">
        <v>3.3180000000000001</v>
      </c>
      <c r="AI128">
        <v>1482</v>
      </c>
      <c r="AJ128">
        <v>1511</v>
      </c>
      <c r="AK128">
        <v>1998</v>
      </c>
      <c r="AL128">
        <v>2063</v>
      </c>
      <c r="AQ128" s="82">
        <f t="shared" si="7"/>
        <v>0</v>
      </c>
      <c r="AR128" s="82">
        <f t="shared" si="11"/>
        <v>0</v>
      </c>
      <c r="AS128" s="82">
        <f t="shared" si="11"/>
        <v>0</v>
      </c>
      <c r="AT128" s="82">
        <f t="shared" si="11"/>
        <v>1.9300000000000001E-2</v>
      </c>
      <c r="AU128" s="82">
        <f t="shared" si="11"/>
        <v>0</v>
      </c>
      <c r="AV128" s="82">
        <f t="shared" si="11"/>
        <v>0</v>
      </c>
      <c r="AW128" s="82">
        <f t="shared" si="11"/>
        <v>0</v>
      </c>
      <c r="AX128" s="82">
        <f t="shared" si="11"/>
        <v>0</v>
      </c>
      <c r="AY128" s="82">
        <f t="shared" si="11"/>
        <v>0</v>
      </c>
      <c r="AZ128" s="82">
        <f t="shared" si="11"/>
        <v>0</v>
      </c>
      <c r="BA128" s="82">
        <f t="shared" si="11"/>
        <v>0</v>
      </c>
    </row>
    <row r="129" spans="1:53" x14ac:dyDescent="0.25">
      <c r="A129" t="s">
        <v>626</v>
      </c>
      <c r="B129" t="s">
        <v>627</v>
      </c>
      <c r="C129" t="s">
        <v>591</v>
      </c>
      <c r="D129" t="s">
        <v>70</v>
      </c>
      <c r="E129">
        <v>6.5</v>
      </c>
      <c r="F129" s="143">
        <v>42993</v>
      </c>
      <c r="G129" t="s">
        <v>348</v>
      </c>
      <c r="H129" t="s">
        <v>270</v>
      </c>
      <c r="I129" t="s">
        <v>259</v>
      </c>
      <c r="J129" t="s">
        <v>271</v>
      </c>
      <c r="K129" t="s">
        <v>284</v>
      </c>
      <c r="L129" t="s">
        <v>285</v>
      </c>
      <c r="M129" t="s">
        <v>309</v>
      </c>
      <c r="N129" t="s">
        <v>304</v>
      </c>
      <c r="O129">
        <v>300</v>
      </c>
      <c r="P129">
        <v>89</v>
      </c>
      <c r="Q129">
        <v>1.8055559999999999</v>
      </c>
      <c r="R129">
        <v>2.3599999999999999E-2</v>
      </c>
      <c r="S129">
        <v>0</v>
      </c>
      <c r="T129">
        <v>3.84</v>
      </c>
      <c r="U129">
        <v>9.4350000000000005</v>
      </c>
      <c r="V129">
        <v>3.859</v>
      </c>
      <c r="W129">
        <v>9.4350000000000005</v>
      </c>
      <c r="X129">
        <v>875</v>
      </c>
      <c r="Y129">
        <v>87.25</v>
      </c>
      <c r="Z129">
        <v>1.3720000000000001</v>
      </c>
      <c r="AA129">
        <v>2.3380000000000001E-2</v>
      </c>
      <c r="AB129">
        <v>3.887</v>
      </c>
      <c r="AC129">
        <v>9.9019999999999992</v>
      </c>
      <c r="AD129">
        <v>3.9020000000000001</v>
      </c>
      <c r="AE129">
        <v>9.9019999999999992</v>
      </c>
      <c r="AF129">
        <v>933</v>
      </c>
      <c r="AG129">
        <v>2.464</v>
      </c>
      <c r="AH129">
        <v>2.839</v>
      </c>
      <c r="AI129">
        <v>792</v>
      </c>
      <c r="AJ129">
        <v>837</v>
      </c>
      <c r="AK129">
        <v>864</v>
      </c>
      <c r="AL129">
        <v>922</v>
      </c>
      <c r="AQ129" s="82">
        <f t="shared" si="7"/>
        <v>0</v>
      </c>
      <c r="AR129" s="82">
        <f t="shared" si="11"/>
        <v>0</v>
      </c>
      <c r="AS129" s="82">
        <f t="shared" si="11"/>
        <v>0</v>
      </c>
      <c r="AT129" s="82">
        <f t="shared" si="11"/>
        <v>0</v>
      </c>
      <c r="AU129" s="82">
        <f t="shared" si="11"/>
        <v>0</v>
      </c>
      <c r="AV129" s="82">
        <f t="shared" si="11"/>
        <v>0</v>
      </c>
      <c r="AW129" s="82">
        <f t="shared" si="11"/>
        <v>0</v>
      </c>
      <c r="AX129" s="82">
        <f t="shared" si="11"/>
        <v>0</v>
      </c>
      <c r="AY129" s="82">
        <f t="shared" si="11"/>
        <v>2.3599999999999999E-2</v>
      </c>
      <c r="AZ129" s="82">
        <f t="shared" si="11"/>
        <v>0</v>
      </c>
      <c r="BA129" s="82">
        <f t="shared" si="11"/>
        <v>0</v>
      </c>
    </row>
    <row r="130" spans="1:53" x14ac:dyDescent="0.25">
      <c r="A130" t="s">
        <v>628</v>
      </c>
      <c r="B130" t="s">
        <v>629</v>
      </c>
      <c r="C130" t="s">
        <v>630</v>
      </c>
      <c r="D130" t="s">
        <v>70</v>
      </c>
      <c r="E130">
        <v>6.9</v>
      </c>
      <c r="F130" s="143">
        <v>43084</v>
      </c>
      <c r="G130" t="s">
        <v>348</v>
      </c>
      <c r="H130" t="s">
        <v>270</v>
      </c>
      <c r="I130" t="s">
        <v>259</v>
      </c>
      <c r="J130" t="s">
        <v>271</v>
      </c>
      <c r="K130" t="s">
        <v>284</v>
      </c>
      <c r="L130" t="s">
        <v>285</v>
      </c>
      <c r="M130" t="s">
        <v>309</v>
      </c>
      <c r="N130" t="s">
        <v>304</v>
      </c>
      <c r="O130">
        <v>3000</v>
      </c>
      <c r="P130">
        <v>89.625</v>
      </c>
      <c r="Q130">
        <v>0.191667</v>
      </c>
      <c r="R130">
        <v>0.23344000000000001</v>
      </c>
      <c r="S130">
        <v>3.45</v>
      </c>
      <c r="T130">
        <v>4.0449999999999999</v>
      </c>
      <c r="U130">
        <v>9.57</v>
      </c>
      <c r="V130">
        <v>4.0670000000000002</v>
      </c>
      <c r="W130">
        <v>9.57</v>
      </c>
      <c r="X130">
        <v>885</v>
      </c>
      <c r="Y130">
        <v>88.75</v>
      </c>
      <c r="Z130">
        <v>3.1819999999999999</v>
      </c>
      <c r="AA130">
        <v>0.24257999999999999</v>
      </c>
      <c r="AB130">
        <v>3.9489999999999998</v>
      </c>
      <c r="AC130">
        <v>9.7789999999999999</v>
      </c>
      <c r="AD130">
        <v>3.9660000000000002</v>
      </c>
      <c r="AE130">
        <v>9.7789999999999999</v>
      </c>
      <c r="AF130">
        <v>917</v>
      </c>
      <c r="AG130">
        <v>1.452</v>
      </c>
      <c r="AH130">
        <v>1.8540000000000001</v>
      </c>
      <c r="AI130">
        <v>802</v>
      </c>
      <c r="AJ130">
        <v>829</v>
      </c>
      <c r="AK130">
        <v>873</v>
      </c>
      <c r="AL130">
        <v>906</v>
      </c>
      <c r="AQ130" s="82">
        <f t="shared" si="7"/>
        <v>0</v>
      </c>
      <c r="AR130" s="82">
        <f t="shared" si="11"/>
        <v>0</v>
      </c>
      <c r="AS130" s="82">
        <f t="shared" si="11"/>
        <v>0</v>
      </c>
      <c r="AT130" s="82">
        <f t="shared" si="11"/>
        <v>0</v>
      </c>
      <c r="AU130" s="82">
        <f t="shared" si="11"/>
        <v>0</v>
      </c>
      <c r="AV130" s="82">
        <f t="shared" si="11"/>
        <v>0</v>
      </c>
      <c r="AW130" s="82">
        <f t="shared" si="11"/>
        <v>0</v>
      </c>
      <c r="AX130" s="82">
        <f t="shared" si="11"/>
        <v>0</v>
      </c>
      <c r="AY130" s="82">
        <f t="shared" si="11"/>
        <v>0.23344000000000001</v>
      </c>
      <c r="AZ130" s="82">
        <f t="shared" si="11"/>
        <v>0</v>
      </c>
      <c r="BA130" s="82">
        <f t="shared" si="11"/>
        <v>0</v>
      </c>
    </row>
    <row r="131" spans="1:53" x14ac:dyDescent="0.25">
      <c r="A131" t="s">
        <v>634</v>
      </c>
      <c r="B131" t="s">
        <v>635</v>
      </c>
      <c r="C131" t="s">
        <v>636</v>
      </c>
      <c r="D131" t="s">
        <v>637</v>
      </c>
      <c r="E131">
        <v>7.375</v>
      </c>
      <c r="F131" s="143">
        <v>43221</v>
      </c>
      <c r="G131" t="s">
        <v>282</v>
      </c>
      <c r="H131" t="s">
        <v>270</v>
      </c>
      <c r="I131" t="s">
        <v>259</v>
      </c>
      <c r="J131" t="s">
        <v>271</v>
      </c>
      <c r="K131" t="s">
        <v>272</v>
      </c>
      <c r="L131" t="s">
        <v>551</v>
      </c>
      <c r="M131" t="s">
        <v>604</v>
      </c>
      <c r="N131" t="s">
        <v>304</v>
      </c>
      <c r="O131">
        <v>337.4</v>
      </c>
      <c r="P131">
        <v>103.625</v>
      </c>
      <c r="Q131">
        <v>1.10625</v>
      </c>
      <c r="R131">
        <v>3.0609999999999998E-2</v>
      </c>
      <c r="S131">
        <v>0</v>
      </c>
      <c r="T131">
        <v>2.9159999999999999</v>
      </c>
      <c r="U131">
        <v>6.157</v>
      </c>
      <c r="V131">
        <v>3.786</v>
      </c>
      <c r="W131">
        <v>6.3040000000000003</v>
      </c>
      <c r="X131">
        <v>551</v>
      </c>
      <c r="Y131">
        <v>102.5</v>
      </c>
      <c r="Z131">
        <v>0.61499999999999999</v>
      </c>
      <c r="AA131">
        <v>3.0599999999999999E-2</v>
      </c>
      <c r="AB131">
        <v>2.9729999999999999</v>
      </c>
      <c r="AC131">
        <v>6.5439999999999996</v>
      </c>
      <c r="AD131">
        <v>3.948</v>
      </c>
      <c r="AE131">
        <v>6.6219999999999999</v>
      </c>
      <c r="AF131">
        <v>595</v>
      </c>
      <c r="AG131">
        <v>1.5680000000000001</v>
      </c>
      <c r="AH131">
        <v>1.9330000000000001</v>
      </c>
      <c r="AI131">
        <v>530</v>
      </c>
      <c r="AJ131">
        <v>574</v>
      </c>
      <c r="AK131">
        <v>537</v>
      </c>
      <c r="AL131">
        <v>582</v>
      </c>
      <c r="AQ131" s="82">
        <f t="shared" si="7"/>
        <v>0</v>
      </c>
      <c r="AR131" s="82">
        <f t="shared" si="11"/>
        <v>0</v>
      </c>
      <c r="AS131" s="82">
        <f t="shared" si="11"/>
        <v>0</v>
      </c>
      <c r="AT131" s="82">
        <f t="shared" si="11"/>
        <v>0</v>
      </c>
      <c r="AU131" s="82">
        <f t="shared" si="11"/>
        <v>0</v>
      </c>
      <c r="AV131" s="82">
        <f t="shared" si="11"/>
        <v>3.0609999999999998E-2</v>
      </c>
      <c r="AW131" s="82">
        <f t="shared" si="11"/>
        <v>0</v>
      </c>
      <c r="AX131" s="82">
        <f t="shared" si="11"/>
        <v>0</v>
      </c>
      <c r="AY131" s="82">
        <f t="shared" si="11"/>
        <v>0</v>
      </c>
      <c r="AZ131" s="82">
        <f t="shared" si="11"/>
        <v>0</v>
      </c>
      <c r="BA131" s="82">
        <f t="shared" si="11"/>
        <v>0</v>
      </c>
    </row>
    <row r="132" spans="1:53" x14ac:dyDescent="0.25">
      <c r="A132" t="s">
        <v>654</v>
      </c>
      <c r="B132" t="s">
        <v>655</v>
      </c>
      <c r="C132" t="s">
        <v>636</v>
      </c>
      <c r="D132" t="s">
        <v>637</v>
      </c>
      <c r="E132">
        <v>6.625</v>
      </c>
      <c r="F132" s="143">
        <v>44348</v>
      </c>
      <c r="G132" t="s">
        <v>282</v>
      </c>
      <c r="H132" t="s">
        <v>270</v>
      </c>
      <c r="I132" t="s">
        <v>259</v>
      </c>
      <c r="J132" t="s">
        <v>271</v>
      </c>
      <c r="K132" t="s">
        <v>272</v>
      </c>
      <c r="L132" t="s">
        <v>551</v>
      </c>
      <c r="M132" t="s">
        <v>604</v>
      </c>
      <c r="N132" t="s">
        <v>304</v>
      </c>
      <c r="O132">
        <v>400</v>
      </c>
      <c r="P132">
        <v>100</v>
      </c>
      <c r="Q132">
        <v>0.44166699999999998</v>
      </c>
      <c r="R132">
        <v>3.4810000000000001E-2</v>
      </c>
      <c r="S132">
        <v>0</v>
      </c>
      <c r="T132">
        <v>4.4829999999999997</v>
      </c>
      <c r="U132">
        <v>6.6239999999999997</v>
      </c>
      <c r="V132">
        <v>6.2229999999999999</v>
      </c>
      <c r="W132">
        <v>6.5449999999999999</v>
      </c>
      <c r="X132">
        <v>515</v>
      </c>
      <c r="Y132">
        <v>98.25</v>
      </c>
      <c r="Z132">
        <v>0</v>
      </c>
      <c r="AA132">
        <v>3.4569999999999997E-2</v>
      </c>
      <c r="AB132">
        <v>6.3929999999999998</v>
      </c>
      <c r="AC132">
        <v>6.9009999999999998</v>
      </c>
      <c r="AD132">
        <v>6.35</v>
      </c>
      <c r="AE132">
        <v>6.859</v>
      </c>
      <c r="AF132">
        <v>564</v>
      </c>
      <c r="AG132">
        <v>2.2309999999999999</v>
      </c>
      <c r="AH132">
        <v>3.1040000000000001</v>
      </c>
      <c r="AI132">
        <v>483</v>
      </c>
      <c r="AJ132">
        <v>525</v>
      </c>
      <c r="AK132">
        <v>506</v>
      </c>
      <c r="AL132">
        <v>554</v>
      </c>
      <c r="AQ132" s="82">
        <f t="shared" si="7"/>
        <v>0</v>
      </c>
      <c r="AR132" s="82">
        <f t="shared" si="11"/>
        <v>0</v>
      </c>
      <c r="AS132" s="82">
        <f t="shared" si="11"/>
        <v>0</v>
      </c>
      <c r="AT132" s="82">
        <f t="shared" si="11"/>
        <v>0</v>
      </c>
      <c r="AU132" s="82">
        <f t="shared" si="11"/>
        <v>0</v>
      </c>
      <c r="AV132" s="82">
        <f t="shared" si="11"/>
        <v>3.4810000000000001E-2</v>
      </c>
      <c r="AW132" s="82">
        <f t="shared" si="11"/>
        <v>0</v>
      </c>
      <c r="AX132" s="82">
        <f t="shared" si="11"/>
        <v>0</v>
      </c>
      <c r="AY132" s="82">
        <f t="shared" si="11"/>
        <v>0</v>
      </c>
      <c r="AZ132" s="82">
        <f t="shared" si="11"/>
        <v>0</v>
      </c>
      <c r="BA132" s="82">
        <f t="shared" si="11"/>
        <v>0</v>
      </c>
    </row>
    <row r="133" spans="1:53" x14ac:dyDescent="0.25">
      <c r="A133" t="s">
        <v>5530</v>
      </c>
      <c r="B133" t="s">
        <v>5531</v>
      </c>
      <c r="C133" t="s">
        <v>636</v>
      </c>
      <c r="D133" t="s">
        <v>637</v>
      </c>
      <c r="E133">
        <v>6.375</v>
      </c>
      <c r="F133" s="143">
        <v>44835</v>
      </c>
      <c r="G133" t="s">
        <v>282</v>
      </c>
      <c r="H133" t="s">
        <v>270</v>
      </c>
      <c r="I133" t="s">
        <v>259</v>
      </c>
      <c r="J133" t="s">
        <v>271</v>
      </c>
      <c r="K133" t="s">
        <v>272</v>
      </c>
      <c r="L133" t="s">
        <v>551</v>
      </c>
      <c r="M133" t="s">
        <v>604</v>
      </c>
      <c r="N133" t="s">
        <v>304</v>
      </c>
      <c r="O133">
        <v>300</v>
      </c>
      <c r="P133">
        <v>99</v>
      </c>
      <c r="Q133">
        <v>1.6645829999999999</v>
      </c>
      <c r="R133">
        <v>2.6159999999999999E-2</v>
      </c>
      <c r="S133">
        <v>0</v>
      </c>
      <c r="T133">
        <v>7.0549999999999997</v>
      </c>
      <c r="U133">
        <v>6.5129999999999999</v>
      </c>
      <c r="V133">
        <v>7.0359999999999996</v>
      </c>
      <c r="W133">
        <v>6.4669999999999996</v>
      </c>
      <c r="X133">
        <v>485</v>
      </c>
      <c r="Y133">
        <v>95.75</v>
      </c>
      <c r="Z133">
        <v>1.24</v>
      </c>
      <c r="AA133">
        <v>2.5590000000000002E-2</v>
      </c>
      <c r="AB133">
        <v>7.056</v>
      </c>
      <c r="AC133">
        <v>6.9770000000000003</v>
      </c>
      <c r="AD133">
        <v>7.15</v>
      </c>
      <c r="AE133">
        <v>6.9649999999999999</v>
      </c>
      <c r="AF133">
        <v>553</v>
      </c>
      <c r="AG133">
        <v>3.7890000000000001</v>
      </c>
      <c r="AH133">
        <v>4.8769999999999998</v>
      </c>
      <c r="AI133">
        <v>452</v>
      </c>
      <c r="AJ133">
        <v>507</v>
      </c>
      <c r="AK133">
        <v>479</v>
      </c>
      <c r="AL133">
        <v>546</v>
      </c>
      <c r="AQ133" s="82">
        <f t="shared" si="7"/>
        <v>0</v>
      </c>
      <c r="AR133" s="82">
        <f t="shared" si="11"/>
        <v>0</v>
      </c>
      <c r="AS133" s="82">
        <f t="shared" si="11"/>
        <v>0</v>
      </c>
      <c r="AT133" s="82">
        <f t="shared" si="11"/>
        <v>0</v>
      </c>
      <c r="AU133" s="82">
        <f t="shared" si="11"/>
        <v>0</v>
      </c>
      <c r="AV133" s="82">
        <f t="shared" si="11"/>
        <v>2.6159999999999999E-2</v>
      </c>
      <c r="AW133" s="82">
        <f t="shared" si="11"/>
        <v>0</v>
      </c>
      <c r="AX133" s="82">
        <f t="shared" si="11"/>
        <v>0</v>
      </c>
      <c r="AY133" s="82">
        <f t="shared" si="11"/>
        <v>0</v>
      </c>
      <c r="AZ133" s="82">
        <f t="shared" si="11"/>
        <v>0</v>
      </c>
      <c r="BA133" s="82">
        <f t="shared" si="11"/>
        <v>0</v>
      </c>
    </row>
    <row r="134" spans="1:53" x14ac:dyDescent="0.25">
      <c r="A134" t="s">
        <v>646</v>
      </c>
      <c r="B134" t="s">
        <v>647</v>
      </c>
      <c r="C134" t="s">
        <v>648</v>
      </c>
      <c r="D134" t="s">
        <v>649</v>
      </c>
      <c r="E134">
        <v>10.25</v>
      </c>
      <c r="F134" s="143">
        <v>42125</v>
      </c>
      <c r="G134" t="s">
        <v>40</v>
      </c>
      <c r="H134" t="s">
        <v>270</v>
      </c>
      <c r="I134" t="s">
        <v>259</v>
      </c>
      <c r="J134" t="s">
        <v>271</v>
      </c>
      <c r="K134" t="s">
        <v>272</v>
      </c>
      <c r="L134" t="s">
        <v>442</v>
      </c>
      <c r="M134" t="s">
        <v>650</v>
      </c>
      <c r="N134" t="s">
        <v>283</v>
      </c>
      <c r="O134">
        <v>258</v>
      </c>
      <c r="P134">
        <v>104.75</v>
      </c>
      <c r="Q134">
        <v>1.5375000000000001</v>
      </c>
      <c r="R134">
        <v>2.376E-2</v>
      </c>
      <c r="S134">
        <v>0</v>
      </c>
      <c r="T134">
        <v>0.34499999999999997</v>
      </c>
      <c r="U134">
        <v>3.7650000000000001</v>
      </c>
      <c r="V134">
        <v>0.34100000000000003</v>
      </c>
      <c r="W134">
        <v>3.9969999999999999</v>
      </c>
      <c r="X134">
        <v>370</v>
      </c>
      <c r="Y134">
        <v>104.875</v>
      </c>
      <c r="Z134">
        <v>0.85399999999999998</v>
      </c>
      <c r="AA134">
        <v>2.3990000000000001E-2</v>
      </c>
      <c r="AB134">
        <v>0.40899999999999997</v>
      </c>
      <c r="AC134">
        <v>4.4459999999999997</v>
      </c>
      <c r="AD134">
        <v>0.40400000000000003</v>
      </c>
      <c r="AE134">
        <v>4.6040000000000001</v>
      </c>
      <c r="AF134">
        <v>435</v>
      </c>
      <c r="AG134">
        <v>0.52800000000000002</v>
      </c>
      <c r="AH134">
        <v>0.50700000000000001</v>
      </c>
      <c r="AI134">
        <v>270</v>
      </c>
      <c r="AJ134">
        <v>372</v>
      </c>
      <c r="AK134">
        <v>349</v>
      </c>
      <c r="AL134">
        <v>417</v>
      </c>
      <c r="AQ134" s="82">
        <f t="shared" ref="AQ134:AQ197" si="12">IF($U134&lt;=AQ$4,$R134,0)</f>
        <v>0</v>
      </c>
      <c r="AR134" s="82">
        <f t="shared" ref="AR134:BA149" si="13">IF(AND($U134&gt;AQ$4,$U134&lt;=AR$4),$R134,0)</f>
        <v>0</v>
      </c>
      <c r="AS134" s="82">
        <f t="shared" si="13"/>
        <v>2.376E-2</v>
      </c>
      <c r="AT134" s="82">
        <f t="shared" si="13"/>
        <v>0</v>
      </c>
      <c r="AU134" s="82">
        <f t="shared" si="13"/>
        <v>0</v>
      </c>
      <c r="AV134" s="82">
        <f t="shared" si="13"/>
        <v>0</v>
      </c>
      <c r="AW134" s="82">
        <f t="shared" si="13"/>
        <v>0</v>
      </c>
      <c r="AX134" s="82">
        <f t="shared" si="13"/>
        <v>0</v>
      </c>
      <c r="AY134" s="82">
        <f t="shared" si="13"/>
        <v>0</v>
      </c>
      <c r="AZ134" s="82">
        <f t="shared" si="13"/>
        <v>0</v>
      </c>
      <c r="BA134" s="82">
        <f t="shared" si="13"/>
        <v>0</v>
      </c>
    </row>
    <row r="135" spans="1:53" x14ac:dyDescent="0.25">
      <c r="A135" t="s">
        <v>631</v>
      </c>
      <c r="B135" t="s">
        <v>632</v>
      </c>
      <c r="C135" t="s">
        <v>633</v>
      </c>
      <c r="D135" t="s">
        <v>622</v>
      </c>
      <c r="E135">
        <v>13</v>
      </c>
      <c r="F135" s="143">
        <v>42583</v>
      </c>
      <c r="G135" t="s">
        <v>41</v>
      </c>
      <c r="H135" t="s">
        <v>270</v>
      </c>
      <c r="I135" t="s">
        <v>259</v>
      </c>
      <c r="J135" t="s">
        <v>271</v>
      </c>
      <c r="K135" t="s">
        <v>272</v>
      </c>
      <c r="L135" t="s">
        <v>291</v>
      </c>
      <c r="M135" t="s">
        <v>292</v>
      </c>
      <c r="N135" t="s">
        <v>283</v>
      </c>
      <c r="O135">
        <v>174.2</v>
      </c>
      <c r="P135">
        <v>105.5</v>
      </c>
      <c r="Q135">
        <v>5.2</v>
      </c>
      <c r="R135">
        <v>1.6709999999999999E-2</v>
      </c>
      <c r="S135">
        <v>0</v>
      </c>
      <c r="T135">
        <v>2.7160000000000002</v>
      </c>
      <c r="U135">
        <v>11.096</v>
      </c>
      <c r="V135">
        <v>1.9470000000000001</v>
      </c>
      <c r="W135">
        <v>11.096</v>
      </c>
      <c r="X135">
        <v>991</v>
      </c>
      <c r="Y135">
        <v>103.25</v>
      </c>
      <c r="Z135">
        <v>4.3330000000000002</v>
      </c>
      <c r="AA135">
        <v>1.6480000000000002E-2</v>
      </c>
      <c r="AB135">
        <v>2.76</v>
      </c>
      <c r="AC135">
        <v>11.867000000000001</v>
      </c>
      <c r="AD135">
        <v>1.982</v>
      </c>
      <c r="AE135">
        <v>11.867000000000001</v>
      </c>
      <c r="AF135">
        <v>1107</v>
      </c>
      <c r="AG135">
        <v>2.8969999999999998</v>
      </c>
      <c r="AH135">
        <v>2.99</v>
      </c>
      <c r="AI135">
        <v>1004</v>
      </c>
      <c r="AJ135">
        <v>1106</v>
      </c>
      <c r="AK135">
        <v>978</v>
      </c>
      <c r="AL135">
        <v>1095</v>
      </c>
      <c r="AQ135" s="82">
        <f t="shared" si="12"/>
        <v>0</v>
      </c>
      <c r="AR135" s="82">
        <f t="shared" si="13"/>
        <v>0</v>
      </c>
      <c r="AS135" s="82">
        <f t="shared" si="13"/>
        <v>0</v>
      </c>
      <c r="AT135" s="82">
        <f t="shared" si="13"/>
        <v>0</v>
      </c>
      <c r="AU135" s="82">
        <f t="shared" si="13"/>
        <v>0</v>
      </c>
      <c r="AV135" s="82">
        <f t="shared" si="13"/>
        <v>0</v>
      </c>
      <c r="AW135" s="82">
        <f t="shared" si="13"/>
        <v>0</v>
      </c>
      <c r="AX135" s="82">
        <f t="shared" si="13"/>
        <v>0</v>
      </c>
      <c r="AY135" s="82">
        <f t="shared" si="13"/>
        <v>0</v>
      </c>
      <c r="AZ135" s="82">
        <f t="shared" si="13"/>
        <v>0</v>
      </c>
      <c r="BA135" s="82">
        <f t="shared" si="13"/>
        <v>1.6709999999999999E-2</v>
      </c>
    </row>
    <row r="136" spans="1:53" x14ac:dyDescent="0.25">
      <c r="A136" t="s">
        <v>644</v>
      </c>
      <c r="B136" t="s">
        <v>645</v>
      </c>
      <c r="C136" t="s">
        <v>621</v>
      </c>
      <c r="D136" t="s">
        <v>622</v>
      </c>
      <c r="E136">
        <v>7</v>
      </c>
      <c r="F136" s="143">
        <v>43131</v>
      </c>
      <c r="G136" t="s">
        <v>40</v>
      </c>
      <c r="H136" t="s">
        <v>270</v>
      </c>
      <c r="I136" t="s">
        <v>259</v>
      </c>
      <c r="J136" t="s">
        <v>271</v>
      </c>
      <c r="K136" t="s">
        <v>272</v>
      </c>
      <c r="L136" t="s">
        <v>291</v>
      </c>
      <c r="M136" t="s">
        <v>292</v>
      </c>
      <c r="N136" t="s">
        <v>283</v>
      </c>
      <c r="O136">
        <v>137.6</v>
      </c>
      <c r="P136">
        <v>103.375</v>
      </c>
      <c r="Q136">
        <v>2.8194439999999998</v>
      </c>
      <c r="R136">
        <v>1.2659999999999999E-2</v>
      </c>
      <c r="S136">
        <v>0</v>
      </c>
      <c r="T136">
        <v>4.1440000000000001</v>
      </c>
      <c r="U136">
        <v>6.2149999999999999</v>
      </c>
      <c r="V136">
        <v>3.3079999999999998</v>
      </c>
      <c r="W136">
        <v>6.2149999999999999</v>
      </c>
      <c r="X136">
        <v>533</v>
      </c>
      <c r="Y136">
        <v>103</v>
      </c>
      <c r="Z136">
        <v>2.3530000000000002</v>
      </c>
      <c r="AA136">
        <v>1.2749999999999999E-2</v>
      </c>
      <c r="AB136">
        <v>4.2050000000000001</v>
      </c>
      <c r="AC136">
        <v>6.3079999999999998</v>
      </c>
      <c r="AD136">
        <v>3.3650000000000002</v>
      </c>
      <c r="AE136">
        <v>6.3079999999999998</v>
      </c>
      <c r="AF136">
        <v>556</v>
      </c>
      <c r="AG136">
        <v>0.79900000000000004</v>
      </c>
      <c r="AH136">
        <v>1.1040000000000001</v>
      </c>
      <c r="AI136">
        <v>522</v>
      </c>
      <c r="AJ136">
        <v>545</v>
      </c>
      <c r="AK136">
        <v>521</v>
      </c>
      <c r="AL136">
        <v>544</v>
      </c>
      <c r="AQ136" s="82">
        <f t="shared" si="12"/>
        <v>0</v>
      </c>
      <c r="AR136" s="82">
        <f t="shared" si="13"/>
        <v>0</v>
      </c>
      <c r="AS136" s="82">
        <f t="shared" si="13"/>
        <v>0</v>
      </c>
      <c r="AT136" s="82">
        <f t="shared" si="13"/>
        <v>0</v>
      </c>
      <c r="AU136" s="82">
        <f t="shared" si="13"/>
        <v>0</v>
      </c>
      <c r="AV136" s="82">
        <f t="shared" si="13"/>
        <v>1.2659999999999999E-2</v>
      </c>
      <c r="AW136" s="82">
        <f t="shared" si="13"/>
        <v>0</v>
      </c>
      <c r="AX136" s="82">
        <f t="shared" si="13"/>
        <v>0</v>
      </c>
      <c r="AY136" s="82">
        <f t="shared" si="13"/>
        <v>0</v>
      </c>
      <c r="AZ136" s="82">
        <f t="shared" si="13"/>
        <v>0</v>
      </c>
      <c r="BA136" s="82">
        <f t="shared" si="13"/>
        <v>0</v>
      </c>
    </row>
    <row r="137" spans="1:53" x14ac:dyDescent="0.25">
      <c r="A137" t="s">
        <v>640</v>
      </c>
      <c r="B137" t="s">
        <v>641</v>
      </c>
      <c r="C137" t="s">
        <v>642</v>
      </c>
      <c r="D137" t="s">
        <v>643</v>
      </c>
      <c r="E137">
        <v>8.375</v>
      </c>
      <c r="F137" s="143">
        <v>43235</v>
      </c>
      <c r="G137" t="s">
        <v>41</v>
      </c>
      <c r="H137" t="s">
        <v>270</v>
      </c>
      <c r="I137" t="s">
        <v>259</v>
      </c>
      <c r="J137" t="s">
        <v>271</v>
      </c>
      <c r="K137" t="s">
        <v>272</v>
      </c>
      <c r="L137" t="s">
        <v>335</v>
      </c>
      <c r="M137" t="s">
        <v>353</v>
      </c>
      <c r="N137" t="s">
        <v>283</v>
      </c>
      <c r="O137">
        <v>250</v>
      </c>
      <c r="P137">
        <v>105.75</v>
      </c>
      <c r="Q137">
        <v>0.93055600000000005</v>
      </c>
      <c r="R137">
        <v>2.3109999999999999E-2</v>
      </c>
      <c r="S137">
        <v>0</v>
      </c>
      <c r="T137">
        <v>0.38300000000000001</v>
      </c>
      <c r="U137">
        <v>4.085</v>
      </c>
      <c r="V137">
        <v>0.41099999999999998</v>
      </c>
      <c r="W137">
        <v>4.8129999999999997</v>
      </c>
      <c r="X137">
        <v>401</v>
      </c>
      <c r="Y137">
        <v>105.75</v>
      </c>
      <c r="Z137">
        <v>0.372</v>
      </c>
      <c r="AA137">
        <v>2.334E-2</v>
      </c>
      <c r="AB137">
        <v>0.44600000000000001</v>
      </c>
      <c r="AC137">
        <v>4.6609999999999996</v>
      </c>
      <c r="AD137">
        <v>0.63300000000000001</v>
      </c>
      <c r="AE137">
        <v>5.2329999999999997</v>
      </c>
      <c r="AF137">
        <v>456</v>
      </c>
      <c r="AG137">
        <v>0.52600000000000002</v>
      </c>
      <c r="AH137">
        <v>0.51300000000000001</v>
      </c>
      <c r="AI137">
        <v>315</v>
      </c>
      <c r="AJ137">
        <v>418</v>
      </c>
      <c r="AK137">
        <v>381</v>
      </c>
      <c r="AL137">
        <v>439</v>
      </c>
      <c r="AQ137" s="82">
        <f t="shared" si="12"/>
        <v>0</v>
      </c>
      <c r="AR137" s="82">
        <f t="shared" si="13"/>
        <v>0</v>
      </c>
      <c r="AS137" s="82">
        <f t="shared" si="13"/>
        <v>0</v>
      </c>
      <c r="AT137" s="82">
        <f t="shared" si="13"/>
        <v>2.3109999999999999E-2</v>
      </c>
      <c r="AU137" s="82">
        <f t="shared" si="13"/>
        <v>0</v>
      </c>
      <c r="AV137" s="82">
        <f t="shared" si="13"/>
        <v>0</v>
      </c>
      <c r="AW137" s="82">
        <f t="shared" si="13"/>
        <v>0</v>
      </c>
      <c r="AX137" s="82">
        <f t="shared" si="13"/>
        <v>0</v>
      </c>
      <c r="AY137" s="82">
        <f t="shared" si="13"/>
        <v>0</v>
      </c>
      <c r="AZ137" s="82">
        <f t="shared" si="13"/>
        <v>0</v>
      </c>
      <c r="BA137" s="82">
        <f t="shared" si="13"/>
        <v>0</v>
      </c>
    </row>
    <row r="138" spans="1:53" x14ac:dyDescent="0.25">
      <c r="A138" t="s">
        <v>651</v>
      </c>
      <c r="B138" t="s">
        <v>652</v>
      </c>
      <c r="C138" t="s">
        <v>653</v>
      </c>
      <c r="D138" t="s">
        <v>643</v>
      </c>
      <c r="E138">
        <v>9.75</v>
      </c>
      <c r="F138" s="143">
        <v>42430</v>
      </c>
      <c r="G138" t="s">
        <v>348</v>
      </c>
      <c r="H138" t="s">
        <v>270</v>
      </c>
      <c r="I138" t="s">
        <v>259</v>
      </c>
      <c r="J138" t="s">
        <v>271</v>
      </c>
      <c r="K138" t="s">
        <v>272</v>
      </c>
      <c r="L138" t="s">
        <v>335</v>
      </c>
      <c r="M138" t="s">
        <v>353</v>
      </c>
      <c r="N138" t="s">
        <v>304</v>
      </c>
      <c r="O138">
        <v>157.30000000000001</v>
      </c>
      <c r="P138">
        <v>105.75</v>
      </c>
      <c r="Q138">
        <v>0</v>
      </c>
      <c r="R138">
        <v>1.4409999999999999E-2</v>
      </c>
      <c r="S138">
        <v>0</v>
      </c>
      <c r="T138">
        <v>0.182</v>
      </c>
      <c r="U138">
        <v>5.2</v>
      </c>
      <c r="V138">
        <v>0.17599999999999999</v>
      </c>
      <c r="W138">
        <v>5.6559999999999997</v>
      </c>
      <c r="X138">
        <v>524</v>
      </c>
      <c r="Y138">
        <v>105.75</v>
      </c>
      <c r="Z138">
        <v>0</v>
      </c>
      <c r="AA138">
        <v>1.4630000000000001E-2</v>
      </c>
      <c r="AB138">
        <v>0.246</v>
      </c>
      <c r="AC138">
        <v>6.2389999999999999</v>
      </c>
      <c r="AD138">
        <v>0.54300000000000004</v>
      </c>
      <c r="AE138">
        <v>6.6180000000000003</v>
      </c>
      <c r="AF138">
        <v>628</v>
      </c>
      <c r="AG138">
        <v>0</v>
      </c>
      <c r="AH138">
        <v>-0.01</v>
      </c>
      <c r="AI138">
        <v>721</v>
      </c>
      <c r="AJ138">
        <v>859</v>
      </c>
      <c r="AK138">
        <v>501</v>
      </c>
      <c r="AL138">
        <v>607</v>
      </c>
      <c r="AQ138" s="82">
        <f t="shared" si="12"/>
        <v>0</v>
      </c>
      <c r="AR138" s="82">
        <f t="shared" si="13"/>
        <v>0</v>
      </c>
      <c r="AS138" s="82">
        <f t="shared" si="13"/>
        <v>0</v>
      </c>
      <c r="AT138" s="82">
        <f t="shared" si="13"/>
        <v>0</v>
      </c>
      <c r="AU138" s="82">
        <f t="shared" si="13"/>
        <v>1.4409999999999999E-2</v>
      </c>
      <c r="AV138" s="82">
        <f t="shared" si="13"/>
        <v>0</v>
      </c>
      <c r="AW138" s="82">
        <f t="shared" si="13"/>
        <v>0</v>
      </c>
      <c r="AX138" s="82">
        <f t="shared" si="13"/>
        <v>0</v>
      </c>
      <c r="AY138" s="82">
        <f t="shared" si="13"/>
        <v>0</v>
      </c>
      <c r="AZ138" s="82">
        <f t="shared" si="13"/>
        <v>0</v>
      </c>
      <c r="BA138" s="82">
        <f t="shared" si="13"/>
        <v>0</v>
      </c>
    </row>
    <row r="139" spans="1:53" x14ac:dyDescent="0.25">
      <c r="A139" t="s">
        <v>675</v>
      </c>
      <c r="B139" t="s">
        <v>676</v>
      </c>
      <c r="C139" t="s">
        <v>677</v>
      </c>
      <c r="D139" t="s">
        <v>639</v>
      </c>
      <c r="E139">
        <v>13.5</v>
      </c>
      <c r="F139" s="143">
        <v>43266</v>
      </c>
      <c r="G139" t="s">
        <v>348</v>
      </c>
      <c r="H139" t="s">
        <v>270</v>
      </c>
      <c r="I139" t="s">
        <v>259</v>
      </c>
      <c r="J139" t="s">
        <v>271</v>
      </c>
      <c r="K139" t="s">
        <v>272</v>
      </c>
      <c r="L139" t="s">
        <v>320</v>
      </c>
      <c r="M139" t="s">
        <v>321</v>
      </c>
      <c r="N139" t="s">
        <v>283</v>
      </c>
      <c r="O139">
        <v>104.9</v>
      </c>
      <c r="P139">
        <v>85</v>
      </c>
      <c r="Q139">
        <v>0.375</v>
      </c>
      <c r="R139">
        <v>7.7600000000000004E-3</v>
      </c>
      <c r="S139">
        <v>6.75</v>
      </c>
      <c r="T139">
        <v>3.569</v>
      </c>
      <c r="U139">
        <v>17.908000000000001</v>
      </c>
      <c r="V139">
        <v>3.593</v>
      </c>
      <c r="W139">
        <v>17.908000000000001</v>
      </c>
      <c r="X139">
        <v>1716</v>
      </c>
      <c r="Y139">
        <v>87</v>
      </c>
      <c r="Z139">
        <v>6.2249999999999996</v>
      </c>
      <c r="AA139">
        <v>8.6E-3</v>
      </c>
      <c r="AB139">
        <v>3.4009999999999998</v>
      </c>
      <c r="AC139">
        <v>17.228999999999999</v>
      </c>
      <c r="AD139">
        <v>3.42</v>
      </c>
      <c r="AE139">
        <v>17.228999999999999</v>
      </c>
      <c r="AF139">
        <v>1660</v>
      </c>
      <c r="AG139">
        <v>-1.18</v>
      </c>
      <c r="AH139">
        <v>-0.84499999999999997</v>
      </c>
      <c r="AI139">
        <v>1509</v>
      </c>
      <c r="AJ139">
        <v>1482</v>
      </c>
      <c r="AK139">
        <v>1704</v>
      </c>
      <c r="AL139">
        <v>1648</v>
      </c>
      <c r="AQ139" s="82">
        <f t="shared" si="12"/>
        <v>0</v>
      </c>
      <c r="AR139" s="82">
        <f t="shared" si="13"/>
        <v>0</v>
      </c>
      <c r="AS139" s="82">
        <f t="shared" si="13"/>
        <v>0</v>
      </c>
      <c r="AT139" s="82">
        <f t="shared" si="13"/>
        <v>0</v>
      </c>
      <c r="AU139" s="82">
        <f t="shared" si="13"/>
        <v>0</v>
      </c>
      <c r="AV139" s="82">
        <f t="shared" si="13"/>
        <v>0</v>
      </c>
      <c r="AW139" s="82">
        <f t="shared" si="13"/>
        <v>0</v>
      </c>
      <c r="AX139" s="82">
        <f t="shared" si="13"/>
        <v>0</v>
      </c>
      <c r="AY139" s="82">
        <f t="shared" si="13"/>
        <v>0</v>
      </c>
      <c r="AZ139" s="82">
        <f t="shared" si="13"/>
        <v>0</v>
      </c>
      <c r="BA139" s="82">
        <f t="shared" si="13"/>
        <v>7.7600000000000004E-3</v>
      </c>
    </row>
    <row r="140" spans="1:53" x14ac:dyDescent="0.25">
      <c r="A140" t="s">
        <v>5532</v>
      </c>
      <c r="B140" t="s">
        <v>5533</v>
      </c>
      <c r="C140" t="s">
        <v>638</v>
      </c>
      <c r="D140" t="s">
        <v>639</v>
      </c>
      <c r="E140">
        <v>11.5</v>
      </c>
      <c r="F140" s="143">
        <v>43084</v>
      </c>
      <c r="G140" t="s">
        <v>41</v>
      </c>
      <c r="H140" t="s">
        <v>270</v>
      </c>
      <c r="I140" t="s">
        <v>259</v>
      </c>
      <c r="J140" t="s">
        <v>271</v>
      </c>
      <c r="K140" t="s">
        <v>272</v>
      </c>
      <c r="L140" t="s">
        <v>320</v>
      </c>
      <c r="M140" t="s">
        <v>321</v>
      </c>
      <c r="N140" t="s">
        <v>283</v>
      </c>
      <c r="O140">
        <v>362.6</v>
      </c>
      <c r="P140">
        <v>90</v>
      </c>
      <c r="Q140">
        <v>0.31944400000000001</v>
      </c>
      <c r="R140">
        <v>2.8369999999999999E-2</v>
      </c>
      <c r="S140">
        <v>5.9640000000000004</v>
      </c>
      <c r="T140">
        <v>3.5870000000000002</v>
      </c>
      <c r="U140">
        <v>14.381</v>
      </c>
      <c r="V140">
        <v>3.6080000000000001</v>
      </c>
      <c r="W140">
        <v>14.381</v>
      </c>
      <c r="X140">
        <v>1369</v>
      </c>
      <c r="Y140">
        <v>88.75</v>
      </c>
      <c r="Z140">
        <v>5.5170000000000003</v>
      </c>
      <c r="AA140">
        <v>3.006E-2</v>
      </c>
      <c r="AB140">
        <v>3.4089999999999998</v>
      </c>
      <c r="AC140">
        <v>14.736000000000001</v>
      </c>
      <c r="AD140">
        <v>3.4249999999999998</v>
      </c>
      <c r="AE140">
        <v>14.737</v>
      </c>
      <c r="AF140">
        <v>1416</v>
      </c>
      <c r="AG140">
        <v>2.1389999999999998</v>
      </c>
      <c r="AH140">
        <v>2.4660000000000002</v>
      </c>
      <c r="AI140">
        <v>1248</v>
      </c>
      <c r="AJ140">
        <v>1283</v>
      </c>
      <c r="AK140">
        <v>1357</v>
      </c>
      <c r="AL140">
        <v>1405</v>
      </c>
      <c r="AQ140" s="82">
        <f t="shared" si="12"/>
        <v>0</v>
      </c>
      <c r="AR140" s="82">
        <f t="shared" si="13"/>
        <v>0</v>
      </c>
      <c r="AS140" s="82">
        <f t="shared" si="13"/>
        <v>0</v>
      </c>
      <c r="AT140" s="82">
        <f t="shared" si="13"/>
        <v>0</v>
      </c>
      <c r="AU140" s="82">
        <f t="shared" si="13"/>
        <v>0</v>
      </c>
      <c r="AV140" s="82">
        <f t="shared" si="13"/>
        <v>0</v>
      </c>
      <c r="AW140" s="82">
        <f t="shared" si="13"/>
        <v>0</v>
      </c>
      <c r="AX140" s="82">
        <f t="shared" si="13"/>
        <v>0</v>
      </c>
      <c r="AY140" s="82">
        <f t="shared" si="13"/>
        <v>0</v>
      </c>
      <c r="AZ140" s="82">
        <f t="shared" si="13"/>
        <v>0</v>
      </c>
      <c r="BA140" s="82">
        <f t="shared" si="13"/>
        <v>2.8369999999999999E-2</v>
      </c>
    </row>
    <row r="141" spans="1:53" x14ac:dyDescent="0.25">
      <c r="A141" t="s">
        <v>682</v>
      </c>
      <c r="B141" t="s">
        <v>683</v>
      </c>
      <c r="C141" t="s">
        <v>684</v>
      </c>
      <c r="D141" t="s">
        <v>685</v>
      </c>
      <c r="E141">
        <v>8.25</v>
      </c>
      <c r="F141" s="143">
        <v>43221</v>
      </c>
      <c r="G141" t="s">
        <v>348</v>
      </c>
      <c r="H141" t="s">
        <v>270</v>
      </c>
      <c r="I141" t="s">
        <v>259</v>
      </c>
      <c r="J141" t="s">
        <v>271</v>
      </c>
      <c r="K141" t="s">
        <v>272</v>
      </c>
      <c r="L141" t="s">
        <v>296</v>
      </c>
      <c r="M141" t="s">
        <v>322</v>
      </c>
      <c r="N141" t="s">
        <v>283</v>
      </c>
      <c r="O141">
        <v>175</v>
      </c>
      <c r="P141">
        <v>90.75</v>
      </c>
      <c r="Q141">
        <v>1.2375</v>
      </c>
      <c r="R141">
        <v>1.3950000000000001E-2</v>
      </c>
      <c r="S141">
        <v>0</v>
      </c>
      <c r="T141">
        <v>4.1059999999999999</v>
      </c>
      <c r="U141">
        <v>10.551</v>
      </c>
      <c r="V141">
        <v>4.1360000000000001</v>
      </c>
      <c r="W141">
        <v>10.551</v>
      </c>
      <c r="X141">
        <v>977</v>
      </c>
      <c r="Y141">
        <v>91.5</v>
      </c>
      <c r="Z141">
        <v>0.68799999999999994</v>
      </c>
      <c r="AA141">
        <v>1.4189999999999999E-2</v>
      </c>
      <c r="AB141">
        <v>4.1790000000000003</v>
      </c>
      <c r="AC141">
        <v>10.335000000000001</v>
      </c>
      <c r="AD141">
        <v>4.2050000000000001</v>
      </c>
      <c r="AE141">
        <v>10.335000000000001</v>
      </c>
      <c r="AF141">
        <v>967</v>
      </c>
      <c r="AG141">
        <v>-0.217</v>
      </c>
      <c r="AH141">
        <v>0.221</v>
      </c>
      <c r="AI141">
        <v>892</v>
      </c>
      <c r="AJ141">
        <v>889</v>
      </c>
      <c r="AK141">
        <v>965</v>
      </c>
      <c r="AL141">
        <v>956</v>
      </c>
      <c r="AQ141" s="82">
        <f t="shared" si="12"/>
        <v>0</v>
      </c>
      <c r="AR141" s="82">
        <f t="shared" si="13"/>
        <v>0</v>
      </c>
      <c r="AS141" s="82">
        <f t="shared" si="13"/>
        <v>0</v>
      </c>
      <c r="AT141" s="82">
        <f t="shared" si="13"/>
        <v>0</v>
      </c>
      <c r="AU141" s="82">
        <f t="shared" si="13"/>
        <v>0</v>
      </c>
      <c r="AV141" s="82">
        <f t="shared" si="13"/>
        <v>0</v>
      </c>
      <c r="AW141" s="82">
        <f t="shared" si="13"/>
        <v>0</v>
      </c>
      <c r="AX141" s="82">
        <f t="shared" si="13"/>
        <v>0</v>
      </c>
      <c r="AY141" s="82">
        <f t="shared" si="13"/>
        <v>0</v>
      </c>
      <c r="AZ141" s="82">
        <f t="shared" si="13"/>
        <v>1.3950000000000001E-2</v>
      </c>
      <c r="BA141" s="82">
        <f t="shared" si="13"/>
        <v>0</v>
      </c>
    </row>
    <row r="142" spans="1:53" x14ac:dyDescent="0.25">
      <c r="A142" t="s">
        <v>5534</v>
      </c>
      <c r="B142" t="s">
        <v>5535</v>
      </c>
      <c r="C142" t="s">
        <v>5536</v>
      </c>
      <c r="D142" t="s">
        <v>5537</v>
      </c>
      <c r="E142">
        <v>5.625</v>
      </c>
      <c r="F142" s="143">
        <v>44165</v>
      </c>
      <c r="G142" t="s">
        <v>40</v>
      </c>
      <c r="H142" t="s">
        <v>270</v>
      </c>
      <c r="I142" t="s">
        <v>259</v>
      </c>
      <c r="J142" t="s">
        <v>271</v>
      </c>
      <c r="K142" t="s">
        <v>272</v>
      </c>
      <c r="L142" t="s">
        <v>335</v>
      </c>
      <c r="M142" t="s">
        <v>353</v>
      </c>
      <c r="N142" t="s">
        <v>304</v>
      </c>
      <c r="O142">
        <v>250</v>
      </c>
      <c r="P142">
        <v>104.25</v>
      </c>
      <c r="Q142">
        <v>0.546875</v>
      </c>
      <c r="R142">
        <v>2.2700000000000001E-2</v>
      </c>
      <c r="S142">
        <v>0</v>
      </c>
      <c r="T142">
        <v>4.9989999999999997</v>
      </c>
      <c r="U142">
        <v>4.7919999999999998</v>
      </c>
      <c r="V142">
        <v>6.016</v>
      </c>
      <c r="W142">
        <v>4.8280000000000003</v>
      </c>
      <c r="X142">
        <v>350</v>
      </c>
      <c r="Y142">
        <v>101</v>
      </c>
      <c r="Z142">
        <v>0.17199999999999999</v>
      </c>
      <c r="AA142">
        <v>2.2249999999999999E-2</v>
      </c>
      <c r="AB142">
        <v>5.0330000000000004</v>
      </c>
      <c r="AC142">
        <v>5.4269999999999996</v>
      </c>
      <c r="AD142">
        <v>6.2859999999999996</v>
      </c>
      <c r="AE142">
        <v>5.4039999999999999</v>
      </c>
      <c r="AF142">
        <v>424</v>
      </c>
      <c r="AG142">
        <v>3.5830000000000002</v>
      </c>
      <c r="AH142">
        <v>4.4240000000000004</v>
      </c>
      <c r="AI142">
        <v>332</v>
      </c>
      <c r="AJ142">
        <v>400</v>
      </c>
      <c r="AK142">
        <v>339</v>
      </c>
      <c r="AL142">
        <v>413</v>
      </c>
      <c r="AQ142" s="82">
        <f t="shared" si="12"/>
        <v>0</v>
      </c>
      <c r="AR142" s="82">
        <f t="shared" si="13"/>
        <v>0</v>
      </c>
      <c r="AS142" s="82">
        <f t="shared" si="13"/>
        <v>0</v>
      </c>
      <c r="AT142" s="82">
        <f t="shared" si="13"/>
        <v>2.2700000000000001E-2</v>
      </c>
      <c r="AU142" s="82">
        <f t="shared" si="13"/>
        <v>0</v>
      </c>
      <c r="AV142" s="82">
        <f t="shared" si="13"/>
        <v>0</v>
      </c>
      <c r="AW142" s="82">
        <f t="shared" si="13"/>
        <v>0</v>
      </c>
      <c r="AX142" s="82">
        <f t="shared" si="13"/>
        <v>0</v>
      </c>
      <c r="AY142" s="82">
        <f t="shared" si="13"/>
        <v>0</v>
      </c>
      <c r="AZ142" s="82">
        <f t="shared" si="13"/>
        <v>0</v>
      </c>
      <c r="BA142" s="82">
        <f t="shared" si="13"/>
        <v>0</v>
      </c>
    </row>
    <row r="143" spans="1:53" x14ac:dyDescent="0.25">
      <c r="A143" t="s">
        <v>658</v>
      </c>
      <c r="B143" t="s">
        <v>659</v>
      </c>
      <c r="C143" t="s">
        <v>660</v>
      </c>
      <c r="D143" t="s">
        <v>67</v>
      </c>
      <c r="E143">
        <v>8.125</v>
      </c>
      <c r="F143" s="143">
        <v>43174</v>
      </c>
      <c r="G143" t="s">
        <v>40</v>
      </c>
      <c r="H143" t="s">
        <v>270</v>
      </c>
      <c r="I143" t="s">
        <v>259</v>
      </c>
      <c r="J143" t="s">
        <v>271</v>
      </c>
      <c r="K143" t="s">
        <v>272</v>
      </c>
      <c r="L143" t="s">
        <v>381</v>
      </c>
      <c r="M143" t="s">
        <v>661</v>
      </c>
      <c r="N143" t="s">
        <v>304</v>
      </c>
      <c r="O143">
        <v>500</v>
      </c>
      <c r="P143">
        <v>106.5</v>
      </c>
      <c r="Q143">
        <v>2.2569439999999998</v>
      </c>
      <c r="R143">
        <v>4.7109999999999999E-2</v>
      </c>
      <c r="S143">
        <v>0</v>
      </c>
      <c r="T143">
        <v>1.135</v>
      </c>
      <c r="U143">
        <v>5.7839999999999998</v>
      </c>
      <c r="V143">
        <v>2.4540000000000002</v>
      </c>
      <c r="W143">
        <v>6.0069999999999997</v>
      </c>
      <c r="X143">
        <v>524</v>
      </c>
      <c r="Y143">
        <v>106.5</v>
      </c>
      <c r="Z143">
        <v>1.7150000000000001</v>
      </c>
      <c r="AA143">
        <v>4.759E-2</v>
      </c>
      <c r="AB143">
        <v>1.1990000000000001</v>
      </c>
      <c r="AC143">
        <v>5.883</v>
      </c>
      <c r="AD143">
        <v>2.5499999999999998</v>
      </c>
      <c r="AE143">
        <v>6.0110000000000001</v>
      </c>
      <c r="AF143">
        <v>536</v>
      </c>
      <c r="AG143">
        <v>0.501</v>
      </c>
      <c r="AH143">
        <v>0.68100000000000005</v>
      </c>
      <c r="AI143">
        <v>473</v>
      </c>
      <c r="AJ143">
        <v>498</v>
      </c>
      <c r="AK143">
        <v>507</v>
      </c>
      <c r="AL143">
        <v>520</v>
      </c>
      <c r="AQ143" s="82">
        <f t="shared" si="12"/>
        <v>0</v>
      </c>
      <c r="AR143" s="82">
        <f t="shared" si="13"/>
        <v>0</v>
      </c>
      <c r="AS143" s="82">
        <f t="shared" si="13"/>
        <v>0</v>
      </c>
      <c r="AT143" s="82">
        <f t="shared" si="13"/>
        <v>0</v>
      </c>
      <c r="AU143" s="82">
        <f t="shared" si="13"/>
        <v>4.7109999999999999E-2</v>
      </c>
      <c r="AV143" s="82">
        <f t="shared" si="13"/>
        <v>0</v>
      </c>
      <c r="AW143" s="82">
        <f t="shared" si="13"/>
        <v>0</v>
      </c>
      <c r="AX143" s="82">
        <f t="shared" si="13"/>
        <v>0</v>
      </c>
      <c r="AY143" s="82">
        <f t="shared" si="13"/>
        <v>0</v>
      </c>
      <c r="AZ143" s="82">
        <f t="shared" si="13"/>
        <v>0</v>
      </c>
      <c r="BA143" s="82">
        <f t="shared" si="13"/>
        <v>0</v>
      </c>
    </row>
    <row r="144" spans="1:53" x14ac:dyDescent="0.25">
      <c r="A144" t="s">
        <v>678</v>
      </c>
      <c r="B144" t="s">
        <v>679</v>
      </c>
      <c r="C144" t="s">
        <v>680</v>
      </c>
      <c r="D144" t="s">
        <v>681</v>
      </c>
      <c r="E144">
        <v>10.75</v>
      </c>
      <c r="F144" s="143">
        <v>42384</v>
      </c>
      <c r="G144" t="s">
        <v>280</v>
      </c>
      <c r="H144" t="s">
        <v>270</v>
      </c>
      <c r="I144" t="s">
        <v>259</v>
      </c>
      <c r="J144" t="s">
        <v>271</v>
      </c>
      <c r="K144" t="s">
        <v>272</v>
      </c>
      <c r="L144" t="s">
        <v>273</v>
      </c>
      <c r="M144" t="s">
        <v>274</v>
      </c>
      <c r="N144" t="s">
        <v>283</v>
      </c>
      <c r="O144">
        <v>187.5</v>
      </c>
      <c r="P144">
        <v>97.5</v>
      </c>
      <c r="Q144">
        <v>4.7777779999999996</v>
      </c>
      <c r="R144">
        <v>1.661E-2</v>
      </c>
      <c r="S144">
        <v>0</v>
      </c>
      <c r="T144">
        <v>2.4140000000000001</v>
      </c>
      <c r="U144">
        <v>11.741</v>
      </c>
      <c r="V144">
        <v>2.4169999999999998</v>
      </c>
      <c r="W144">
        <v>11.741</v>
      </c>
      <c r="X144">
        <v>1135</v>
      </c>
      <c r="Y144">
        <v>96.625</v>
      </c>
      <c r="Z144">
        <v>4.0609999999999999</v>
      </c>
      <c r="AA144">
        <v>1.661E-2</v>
      </c>
      <c r="AB144">
        <v>2.4700000000000002</v>
      </c>
      <c r="AC144">
        <v>12.068</v>
      </c>
      <c r="AD144">
        <v>2.4729999999999999</v>
      </c>
      <c r="AE144">
        <v>12.068</v>
      </c>
      <c r="AF144">
        <v>1175</v>
      </c>
      <c r="AG144">
        <v>1.581</v>
      </c>
      <c r="AH144">
        <v>1.704</v>
      </c>
      <c r="AI144">
        <v>1089</v>
      </c>
      <c r="AJ144">
        <v>1122</v>
      </c>
      <c r="AK144">
        <v>1123</v>
      </c>
      <c r="AL144">
        <v>1163</v>
      </c>
      <c r="AQ144" s="82">
        <f t="shared" si="12"/>
        <v>0</v>
      </c>
      <c r="AR144" s="82">
        <f t="shared" si="13"/>
        <v>0</v>
      </c>
      <c r="AS144" s="82">
        <f t="shared" si="13"/>
        <v>0</v>
      </c>
      <c r="AT144" s="82">
        <f t="shared" si="13"/>
        <v>0</v>
      </c>
      <c r="AU144" s="82">
        <f t="shared" si="13"/>
        <v>0</v>
      </c>
      <c r="AV144" s="82">
        <f t="shared" si="13"/>
        <v>0</v>
      </c>
      <c r="AW144" s="82">
        <f t="shared" si="13"/>
        <v>0</v>
      </c>
      <c r="AX144" s="82">
        <f t="shared" si="13"/>
        <v>0</v>
      </c>
      <c r="AY144" s="82">
        <f t="shared" si="13"/>
        <v>0</v>
      </c>
      <c r="AZ144" s="82">
        <f t="shared" si="13"/>
        <v>0</v>
      </c>
      <c r="BA144" s="82">
        <f t="shared" si="13"/>
        <v>1.661E-2</v>
      </c>
    </row>
    <row r="145" spans="1:53" x14ac:dyDescent="0.25">
      <c r="A145" t="s">
        <v>662</v>
      </c>
      <c r="B145" t="s">
        <v>663</v>
      </c>
      <c r="C145" t="s">
        <v>664</v>
      </c>
      <c r="D145" t="s">
        <v>665</v>
      </c>
      <c r="E145">
        <v>6.75</v>
      </c>
      <c r="F145" s="143">
        <v>43205</v>
      </c>
      <c r="G145" t="s">
        <v>423</v>
      </c>
      <c r="H145" t="s">
        <v>270</v>
      </c>
      <c r="I145" t="s">
        <v>259</v>
      </c>
      <c r="J145" t="s">
        <v>271</v>
      </c>
      <c r="K145" t="s">
        <v>272</v>
      </c>
      <c r="L145" t="s">
        <v>273</v>
      </c>
      <c r="M145" t="s">
        <v>281</v>
      </c>
      <c r="N145" t="s">
        <v>304</v>
      </c>
      <c r="O145">
        <v>400</v>
      </c>
      <c r="P145">
        <v>112.75</v>
      </c>
      <c r="Q145">
        <v>1.3125</v>
      </c>
      <c r="R145">
        <v>3.9530000000000003E-2</v>
      </c>
      <c r="S145">
        <v>0</v>
      </c>
      <c r="T145">
        <v>4.4569999999999999</v>
      </c>
      <c r="U145">
        <v>4.0529999999999999</v>
      </c>
      <c r="V145">
        <v>4.4859999999999998</v>
      </c>
      <c r="W145">
        <v>4.0529999999999999</v>
      </c>
      <c r="X145">
        <v>326</v>
      </c>
      <c r="Y145">
        <v>113.125</v>
      </c>
      <c r="Z145">
        <v>0.86299999999999999</v>
      </c>
      <c r="AA145">
        <v>4.0099999999999997E-2</v>
      </c>
      <c r="AB145">
        <v>4.5250000000000004</v>
      </c>
      <c r="AC145">
        <v>4.0090000000000003</v>
      </c>
      <c r="AD145">
        <v>4.548</v>
      </c>
      <c r="AE145">
        <v>4.0090000000000003</v>
      </c>
      <c r="AF145">
        <v>334</v>
      </c>
      <c r="AG145">
        <v>6.6000000000000003E-2</v>
      </c>
      <c r="AH145">
        <v>0.55100000000000005</v>
      </c>
      <c r="AI145">
        <v>330</v>
      </c>
      <c r="AJ145">
        <v>339</v>
      </c>
      <c r="AK145">
        <v>314</v>
      </c>
      <c r="AL145">
        <v>323</v>
      </c>
      <c r="AQ145" s="82">
        <f t="shared" si="12"/>
        <v>0</v>
      </c>
      <c r="AR145" s="82">
        <f t="shared" si="13"/>
        <v>0</v>
      </c>
      <c r="AS145" s="82">
        <f t="shared" si="13"/>
        <v>0</v>
      </c>
      <c r="AT145" s="82">
        <f t="shared" si="13"/>
        <v>3.9530000000000003E-2</v>
      </c>
      <c r="AU145" s="82">
        <f t="shared" si="13"/>
        <v>0</v>
      </c>
      <c r="AV145" s="82">
        <f t="shared" si="13"/>
        <v>0</v>
      </c>
      <c r="AW145" s="82">
        <f t="shared" si="13"/>
        <v>0</v>
      </c>
      <c r="AX145" s="82">
        <f t="shared" si="13"/>
        <v>0</v>
      </c>
      <c r="AY145" s="82">
        <f t="shared" si="13"/>
        <v>0</v>
      </c>
      <c r="AZ145" s="82">
        <f t="shared" si="13"/>
        <v>0</v>
      </c>
      <c r="BA145" s="82">
        <f t="shared" si="13"/>
        <v>0</v>
      </c>
    </row>
    <row r="146" spans="1:53" x14ac:dyDescent="0.25">
      <c r="A146" t="s">
        <v>691</v>
      </c>
      <c r="B146" t="s">
        <v>692</v>
      </c>
      <c r="C146" t="s">
        <v>664</v>
      </c>
      <c r="D146" t="s">
        <v>665</v>
      </c>
      <c r="E146">
        <v>5.5</v>
      </c>
      <c r="F146" s="143">
        <v>43862</v>
      </c>
      <c r="G146" t="s">
        <v>423</v>
      </c>
      <c r="H146" t="s">
        <v>270</v>
      </c>
      <c r="I146" t="s">
        <v>259</v>
      </c>
      <c r="J146" t="s">
        <v>271</v>
      </c>
      <c r="K146" t="s">
        <v>272</v>
      </c>
      <c r="L146" t="s">
        <v>273</v>
      </c>
      <c r="M146" t="s">
        <v>281</v>
      </c>
      <c r="N146" t="s">
        <v>304</v>
      </c>
      <c r="O146">
        <v>350</v>
      </c>
      <c r="P146">
        <v>107.25</v>
      </c>
      <c r="Q146">
        <v>2.2000000000000002</v>
      </c>
      <c r="R146">
        <v>3.3189999999999997E-2</v>
      </c>
      <c r="S146">
        <v>0</v>
      </c>
      <c r="T146">
        <v>5.7750000000000004</v>
      </c>
      <c r="U146">
        <v>4.3029999999999999</v>
      </c>
      <c r="V146">
        <v>5.8550000000000004</v>
      </c>
      <c r="W146">
        <v>4.3029999999999999</v>
      </c>
      <c r="X146">
        <v>313</v>
      </c>
      <c r="Y146">
        <v>107</v>
      </c>
      <c r="Z146">
        <v>1.833</v>
      </c>
      <c r="AA146">
        <v>3.3500000000000002E-2</v>
      </c>
      <c r="AB146">
        <v>5.8369999999999997</v>
      </c>
      <c r="AC146">
        <v>4.351</v>
      </c>
      <c r="AD146">
        <v>5.9080000000000004</v>
      </c>
      <c r="AE146">
        <v>4.351</v>
      </c>
      <c r="AF146">
        <v>334</v>
      </c>
      <c r="AG146">
        <v>0.56699999999999995</v>
      </c>
      <c r="AH146">
        <v>1.3240000000000001</v>
      </c>
      <c r="AI146">
        <v>305</v>
      </c>
      <c r="AJ146">
        <v>326</v>
      </c>
      <c r="AK146">
        <v>303</v>
      </c>
      <c r="AL146">
        <v>323</v>
      </c>
      <c r="AQ146" s="82">
        <f t="shared" si="12"/>
        <v>0</v>
      </c>
      <c r="AR146" s="82">
        <f t="shared" si="13"/>
        <v>0</v>
      </c>
      <c r="AS146" s="82">
        <f t="shared" si="13"/>
        <v>0</v>
      </c>
      <c r="AT146" s="82">
        <f t="shared" si="13"/>
        <v>3.3189999999999997E-2</v>
      </c>
      <c r="AU146" s="82">
        <f t="shared" si="13"/>
        <v>0</v>
      </c>
      <c r="AV146" s="82">
        <f t="shared" si="13"/>
        <v>0</v>
      </c>
      <c r="AW146" s="82">
        <f t="shared" si="13"/>
        <v>0</v>
      </c>
      <c r="AX146" s="82">
        <f t="shared" si="13"/>
        <v>0</v>
      </c>
      <c r="AY146" s="82">
        <f t="shared" si="13"/>
        <v>0</v>
      </c>
      <c r="AZ146" s="82">
        <f t="shared" si="13"/>
        <v>0</v>
      </c>
      <c r="BA146" s="82">
        <f t="shared" si="13"/>
        <v>0</v>
      </c>
    </row>
    <row r="147" spans="1:53" x14ac:dyDescent="0.25">
      <c r="A147" t="s">
        <v>686</v>
      </c>
      <c r="B147" t="s">
        <v>687</v>
      </c>
      <c r="C147" t="s">
        <v>688</v>
      </c>
      <c r="D147" t="s">
        <v>69</v>
      </c>
      <c r="E147">
        <v>6</v>
      </c>
      <c r="F147" s="143">
        <v>43617</v>
      </c>
      <c r="G147" t="s">
        <v>41</v>
      </c>
      <c r="H147" t="s">
        <v>270</v>
      </c>
      <c r="I147" t="s">
        <v>259</v>
      </c>
      <c r="J147" t="s">
        <v>271</v>
      </c>
      <c r="K147" t="s">
        <v>272</v>
      </c>
      <c r="L147" t="s">
        <v>296</v>
      </c>
      <c r="M147" t="s">
        <v>322</v>
      </c>
      <c r="N147" t="s">
        <v>304</v>
      </c>
      <c r="O147">
        <v>800</v>
      </c>
      <c r="P147">
        <v>92.25</v>
      </c>
      <c r="Q147">
        <v>0.4</v>
      </c>
      <c r="R147">
        <v>6.4210000000000003E-2</v>
      </c>
      <c r="S147">
        <v>0</v>
      </c>
      <c r="T147">
        <v>5.165</v>
      </c>
      <c r="U147">
        <v>7.5410000000000004</v>
      </c>
      <c r="V147">
        <v>5.226</v>
      </c>
      <c r="W147">
        <v>7.5410000000000004</v>
      </c>
      <c r="X147">
        <v>652</v>
      </c>
      <c r="Y147">
        <v>89</v>
      </c>
      <c r="Z147">
        <v>0</v>
      </c>
      <c r="AA147">
        <v>6.2619999999999995E-2</v>
      </c>
      <c r="AB147">
        <v>5.19</v>
      </c>
      <c r="AC147">
        <v>8.218</v>
      </c>
      <c r="AD147">
        <v>5.2450000000000001</v>
      </c>
      <c r="AE147">
        <v>8.218</v>
      </c>
      <c r="AF147">
        <v>734</v>
      </c>
      <c r="AG147">
        <v>4.101</v>
      </c>
      <c r="AH147">
        <v>4.726</v>
      </c>
      <c r="AI147">
        <v>595</v>
      </c>
      <c r="AJ147">
        <v>659</v>
      </c>
      <c r="AK147">
        <v>641</v>
      </c>
      <c r="AL147">
        <v>723</v>
      </c>
      <c r="AQ147" s="82">
        <f t="shared" si="12"/>
        <v>0</v>
      </c>
      <c r="AR147" s="82">
        <f t="shared" si="13"/>
        <v>0</v>
      </c>
      <c r="AS147" s="82">
        <f t="shared" si="13"/>
        <v>0</v>
      </c>
      <c r="AT147" s="82">
        <f t="shared" si="13"/>
        <v>0</v>
      </c>
      <c r="AU147" s="82">
        <f t="shared" si="13"/>
        <v>0</v>
      </c>
      <c r="AV147" s="82">
        <f t="shared" si="13"/>
        <v>0</v>
      </c>
      <c r="AW147" s="82">
        <f t="shared" si="13"/>
        <v>6.4210000000000003E-2</v>
      </c>
      <c r="AX147" s="82">
        <f t="shared" si="13"/>
        <v>0</v>
      </c>
      <c r="AY147" s="82">
        <f t="shared" si="13"/>
        <v>0</v>
      </c>
      <c r="AZ147" s="82">
        <f t="shared" si="13"/>
        <v>0</v>
      </c>
      <c r="BA147" s="82">
        <f t="shared" si="13"/>
        <v>0</v>
      </c>
    </row>
    <row r="148" spans="1:53" x14ac:dyDescent="0.25">
      <c r="A148" t="s">
        <v>689</v>
      </c>
      <c r="B148" t="s">
        <v>690</v>
      </c>
      <c r="C148" t="s">
        <v>688</v>
      </c>
      <c r="D148" t="s">
        <v>69</v>
      </c>
      <c r="E148">
        <v>6.25</v>
      </c>
      <c r="F148" s="143">
        <v>44348</v>
      </c>
      <c r="G148" t="s">
        <v>41</v>
      </c>
      <c r="H148" t="s">
        <v>270</v>
      </c>
      <c r="I148" t="s">
        <v>259</v>
      </c>
      <c r="J148" t="s">
        <v>271</v>
      </c>
      <c r="K148" t="s">
        <v>272</v>
      </c>
      <c r="L148" t="s">
        <v>296</v>
      </c>
      <c r="M148" t="s">
        <v>322</v>
      </c>
      <c r="N148" t="s">
        <v>304</v>
      </c>
      <c r="O148">
        <v>700</v>
      </c>
      <c r="P148">
        <v>91.75</v>
      </c>
      <c r="Q148">
        <v>0.41666700000000001</v>
      </c>
      <c r="R148">
        <v>5.5899999999999998E-2</v>
      </c>
      <c r="S148">
        <v>0</v>
      </c>
      <c r="T148">
        <v>6.3220000000000001</v>
      </c>
      <c r="U148">
        <v>7.5910000000000002</v>
      </c>
      <c r="V148">
        <v>6.4459999999999997</v>
      </c>
      <c r="W148">
        <v>7.5910000000000002</v>
      </c>
      <c r="X148">
        <v>620</v>
      </c>
      <c r="Y148">
        <v>88</v>
      </c>
      <c r="Z148">
        <v>0</v>
      </c>
      <c r="AA148">
        <v>5.4179999999999999E-2</v>
      </c>
      <c r="AB148">
        <v>6.3220000000000001</v>
      </c>
      <c r="AC148">
        <v>8.2409999999999997</v>
      </c>
      <c r="AD148">
        <v>6.4379999999999997</v>
      </c>
      <c r="AE148">
        <v>8.2409999999999997</v>
      </c>
      <c r="AF148">
        <v>702</v>
      </c>
      <c r="AG148">
        <v>4.7350000000000003</v>
      </c>
      <c r="AH148">
        <v>5.6360000000000001</v>
      </c>
      <c r="AI148">
        <v>561</v>
      </c>
      <c r="AJ148">
        <v>621</v>
      </c>
      <c r="AK148">
        <v>612</v>
      </c>
      <c r="AL148">
        <v>693</v>
      </c>
      <c r="AQ148" s="82">
        <f t="shared" si="12"/>
        <v>0</v>
      </c>
      <c r="AR148" s="82">
        <f t="shared" si="13"/>
        <v>0</v>
      </c>
      <c r="AS148" s="82">
        <f t="shared" si="13"/>
        <v>0</v>
      </c>
      <c r="AT148" s="82">
        <f t="shared" si="13"/>
        <v>0</v>
      </c>
      <c r="AU148" s="82">
        <f t="shared" si="13"/>
        <v>0</v>
      </c>
      <c r="AV148" s="82">
        <f t="shared" si="13"/>
        <v>0</v>
      </c>
      <c r="AW148" s="82">
        <f t="shared" si="13"/>
        <v>5.5899999999999998E-2</v>
      </c>
      <c r="AX148" s="82">
        <f t="shared" si="13"/>
        <v>0</v>
      </c>
      <c r="AY148" s="82">
        <f t="shared" si="13"/>
        <v>0</v>
      </c>
      <c r="AZ148" s="82">
        <f t="shared" si="13"/>
        <v>0</v>
      </c>
      <c r="BA148" s="82">
        <f t="shared" si="13"/>
        <v>0</v>
      </c>
    </row>
    <row r="149" spans="1:53" x14ac:dyDescent="0.25">
      <c r="A149" t="s">
        <v>5538</v>
      </c>
      <c r="B149" t="s">
        <v>5539</v>
      </c>
      <c r="C149" t="s">
        <v>688</v>
      </c>
      <c r="D149" t="s">
        <v>69</v>
      </c>
      <c r="E149">
        <v>9.75</v>
      </c>
      <c r="F149" s="143">
        <v>43205</v>
      </c>
      <c r="G149" t="s">
        <v>41</v>
      </c>
      <c r="H149" t="s">
        <v>270</v>
      </c>
      <c r="I149" t="s">
        <v>259</v>
      </c>
      <c r="J149" t="s">
        <v>271</v>
      </c>
      <c r="K149" t="s">
        <v>272</v>
      </c>
      <c r="L149" t="s">
        <v>296</v>
      </c>
      <c r="M149" t="s">
        <v>322</v>
      </c>
      <c r="N149" t="s">
        <v>304</v>
      </c>
      <c r="O149">
        <v>500</v>
      </c>
      <c r="P149">
        <v>108</v>
      </c>
      <c r="Q149">
        <v>2.0041669999999998</v>
      </c>
      <c r="R149">
        <v>4.7649999999999998E-2</v>
      </c>
      <c r="S149">
        <v>0</v>
      </c>
      <c r="T149">
        <v>4.0759999999999996</v>
      </c>
      <c r="U149">
        <v>7.8710000000000004</v>
      </c>
      <c r="V149">
        <v>4.0979999999999999</v>
      </c>
      <c r="W149">
        <v>7.8710000000000004</v>
      </c>
      <c r="X149">
        <v>710</v>
      </c>
      <c r="Y149">
        <v>104</v>
      </c>
      <c r="Z149">
        <v>1.3540000000000001</v>
      </c>
      <c r="AA149">
        <v>4.6330000000000003E-2</v>
      </c>
      <c r="AB149">
        <v>4.0979999999999999</v>
      </c>
      <c r="AC149">
        <v>8.7940000000000005</v>
      </c>
      <c r="AD149">
        <v>4.1159999999999997</v>
      </c>
      <c r="AE149">
        <v>8.7940000000000005</v>
      </c>
      <c r="AF149">
        <v>815</v>
      </c>
      <c r="AG149">
        <v>4.4139999999999997</v>
      </c>
      <c r="AH149">
        <v>4.8360000000000003</v>
      </c>
      <c r="AI149">
        <v>716</v>
      </c>
      <c r="AJ149">
        <v>806</v>
      </c>
      <c r="AK149">
        <v>698</v>
      </c>
      <c r="AL149">
        <v>804</v>
      </c>
      <c r="AQ149" s="82">
        <f t="shared" si="12"/>
        <v>0</v>
      </c>
      <c r="AR149" s="82">
        <f t="shared" si="13"/>
        <v>0</v>
      </c>
      <c r="AS149" s="82">
        <f t="shared" si="13"/>
        <v>0</v>
      </c>
      <c r="AT149" s="82">
        <f t="shared" si="13"/>
        <v>0</v>
      </c>
      <c r="AU149" s="82">
        <f t="shared" si="13"/>
        <v>0</v>
      </c>
      <c r="AV149" s="82">
        <f t="shared" si="13"/>
        <v>0</v>
      </c>
      <c r="AW149" s="82">
        <f t="shared" si="13"/>
        <v>4.7649999999999998E-2</v>
      </c>
      <c r="AX149" s="82">
        <f t="shared" si="13"/>
        <v>0</v>
      </c>
      <c r="AY149" s="82">
        <f t="shared" si="13"/>
        <v>0</v>
      </c>
      <c r="AZ149" s="82">
        <f t="shared" si="13"/>
        <v>0</v>
      </c>
      <c r="BA149" s="82">
        <f t="shared" si="13"/>
        <v>0</v>
      </c>
    </row>
    <row r="150" spans="1:53" x14ac:dyDescent="0.25">
      <c r="A150" t="s">
        <v>5540</v>
      </c>
      <c r="B150" t="s">
        <v>5541</v>
      </c>
      <c r="C150" t="s">
        <v>656</v>
      </c>
      <c r="D150" t="s">
        <v>657</v>
      </c>
      <c r="E150">
        <v>7.5</v>
      </c>
      <c r="F150" s="143">
        <v>43084</v>
      </c>
      <c r="G150" t="s">
        <v>41</v>
      </c>
      <c r="H150" t="s">
        <v>270</v>
      </c>
      <c r="I150" t="s">
        <v>254</v>
      </c>
      <c r="J150" t="s">
        <v>271</v>
      </c>
      <c r="K150" t="s">
        <v>272</v>
      </c>
      <c r="L150" t="s">
        <v>296</v>
      </c>
      <c r="M150" t="s">
        <v>297</v>
      </c>
      <c r="N150" t="s">
        <v>283</v>
      </c>
      <c r="O150">
        <v>350</v>
      </c>
      <c r="P150">
        <v>104.875</v>
      </c>
      <c r="Q150">
        <v>0.58333299999999999</v>
      </c>
      <c r="R150">
        <v>3.1980000000000001E-2</v>
      </c>
      <c r="S150">
        <v>0</v>
      </c>
      <c r="T150">
        <v>3.4</v>
      </c>
      <c r="U150">
        <v>6.0960000000000001</v>
      </c>
      <c r="V150">
        <v>3.8380000000000001</v>
      </c>
      <c r="W150">
        <v>6.181</v>
      </c>
      <c r="X150">
        <v>546</v>
      </c>
      <c r="Y150">
        <v>103</v>
      </c>
      <c r="Z150">
        <v>8.3000000000000004E-2</v>
      </c>
      <c r="AA150">
        <v>3.1730000000000001E-2</v>
      </c>
      <c r="AB150">
        <v>3.4510000000000001</v>
      </c>
      <c r="AC150">
        <v>6.6390000000000002</v>
      </c>
      <c r="AD150">
        <v>3.9590000000000001</v>
      </c>
      <c r="AE150">
        <v>6.6829999999999998</v>
      </c>
      <c r="AF150">
        <v>608</v>
      </c>
      <c r="AG150">
        <v>2.3039999999999998</v>
      </c>
      <c r="AH150">
        <v>2.67</v>
      </c>
      <c r="AI150">
        <v>535</v>
      </c>
      <c r="AJ150">
        <v>593</v>
      </c>
      <c r="AK150">
        <v>533</v>
      </c>
      <c r="AL150">
        <v>596</v>
      </c>
      <c r="AQ150" s="82">
        <f t="shared" si="12"/>
        <v>0</v>
      </c>
      <c r="AR150" s="82">
        <f t="shared" ref="AR150:BA165" si="14">IF(AND($U150&gt;AQ$4,$U150&lt;=AR$4),$R150,0)</f>
        <v>0</v>
      </c>
      <c r="AS150" s="82">
        <f t="shared" si="14"/>
        <v>0</v>
      </c>
      <c r="AT150" s="82">
        <f t="shared" si="14"/>
        <v>0</v>
      </c>
      <c r="AU150" s="82">
        <f t="shared" si="14"/>
        <v>0</v>
      </c>
      <c r="AV150" s="82">
        <f t="shared" si="14"/>
        <v>3.1980000000000001E-2</v>
      </c>
      <c r="AW150" s="82">
        <f t="shared" si="14"/>
        <v>0</v>
      </c>
      <c r="AX150" s="82">
        <f t="shared" si="14"/>
        <v>0</v>
      </c>
      <c r="AY150" s="82">
        <f t="shared" si="14"/>
        <v>0</v>
      </c>
      <c r="AZ150" s="82">
        <f t="shared" si="14"/>
        <v>0</v>
      </c>
      <c r="BA150" s="82">
        <f t="shared" si="14"/>
        <v>0</v>
      </c>
    </row>
    <row r="151" spans="1:53" x14ac:dyDescent="0.25">
      <c r="A151" t="s">
        <v>666</v>
      </c>
      <c r="B151" t="s">
        <v>667</v>
      </c>
      <c r="C151" t="s">
        <v>668</v>
      </c>
      <c r="D151" t="s">
        <v>669</v>
      </c>
      <c r="E151">
        <v>9.375</v>
      </c>
      <c r="F151" s="143">
        <v>43070</v>
      </c>
      <c r="G151" t="s">
        <v>41</v>
      </c>
      <c r="H151" t="s">
        <v>270</v>
      </c>
      <c r="I151" t="s">
        <v>259</v>
      </c>
      <c r="J151" t="s">
        <v>271</v>
      </c>
      <c r="K151" t="s">
        <v>272</v>
      </c>
      <c r="L151" t="s">
        <v>442</v>
      </c>
      <c r="M151" t="s">
        <v>443</v>
      </c>
      <c r="N151" t="s">
        <v>304</v>
      </c>
      <c r="O151">
        <v>513.70000000000005</v>
      </c>
      <c r="P151">
        <v>110</v>
      </c>
      <c r="Q151">
        <v>0.625</v>
      </c>
      <c r="R151">
        <v>4.9230000000000003E-2</v>
      </c>
      <c r="S151">
        <v>0</v>
      </c>
      <c r="T151">
        <v>0.89700000000000002</v>
      </c>
      <c r="U151">
        <v>3.3820000000000001</v>
      </c>
      <c r="V151">
        <v>0.89800000000000002</v>
      </c>
      <c r="W151">
        <v>3.8980000000000001</v>
      </c>
      <c r="X151">
        <v>319</v>
      </c>
      <c r="Y151">
        <v>110</v>
      </c>
      <c r="Z151">
        <v>0</v>
      </c>
      <c r="AA151">
        <v>4.9700000000000001E-2</v>
      </c>
      <c r="AB151">
        <v>0.96099999999999997</v>
      </c>
      <c r="AC151">
        <v>3.738</v>
      </c>
      <c r="AD151">
        <v>0.97599999999999998</v>
      </c>
      <c r="AE151">
        <v>4.1310000000000002</v>
      </c>
      <c r="AF151">
        <v>353</v>
      </c>
      <c r="AG151">
        <v>0.56799999999999995</v>
      </c>
      <c r="AH151">
        <v>0.54600000000000004</v>
      </c>
      <c r="AI151">
        <v>309</v>
      </c>
      <c r="AJ151">
        <v>365</v>
      </c>
      <c r="AK151">
        <v>304</v>
      </c>
      <c r="AL151">
        <v>341</v>
      </c>
      <c r="AQ151" s="82">
        <f t="shared" si="12"/>
        <v>0</v>
      </c>
      <c r="AR151" s="82">
        <f t="shared" si="14"/>
        <v>0</v>
      </c>
      <c r="AS151" s="82">
        <f t="shared" si="14"/>
        <v>4.9230000000000003E-2</v>
      </c>
      <c r="AT151" s="82">
        <f t="shared" si="14"/>
        <v>0</v>
      </c>
      <c r="AU151" s="82">
        <f t="shared" si="14"/>
        <v>0</v>
      </c>
      <c r="AV151" s="82">
        <f t="shared" si="14"/>
        <v>0</v>
      </c>
      <c r="AW151" s="82">
        <f t="shared" si="14"/>
        <v>0</v>
      </c>
      <c r="AX151" s="82">
        <f t="shared" si="14"/>
        <v>0</v>
      </c>
      <c r="AY151" s="82">
        <f t="shared" si="14"/>
        <v>0</v>
      </c>
      <c r="AZ151" s="82">
        <f t="shared" si="14"/>
        <v>0</v>
      </c>
      <c r="BA151" s="82">
        <f t="shared" si="14"/>
        <v>0</v>
      </c>
    </row>
    <row r="152" spans="1:53" x14ac:dyDescent="0.25">
      <c r="A152" t="s">
        <v>5542</v>
      </c>
      <c r="B152" t="s">
        <v>5543</v>
      </c>
      <c r="C152" t="s">
        <v>668</v>
      </c>
      <c r="D152" t="s">
        <v>669</v>
      </c>
      <c r="E152">
        <v>7.25</v>
      </c>
      <c r="F152" s="143">
        <v>43678</v>
      </c>
      <c r="G152" t="s">
        <v>41</v>
      </c>
      <c r="H152" t="s">
        <v>270</v>
      </c>
      <c r="I152" t="s">
        <v>259</v>
      </c>
      <c r="J152" t="s">
        <v>271</v>
      </c>
      <c r="K152" t="s">
        <v>272</v>
      </c>
      <c r="L152" t="s">
        <v>442</v>
      </c>
      <c r="M152" t="s">
        <v>443</v>
      </c>
      <c r="N152" t="s">
        <v>304</v>
      </c>
      <c r="O152">
        <v>400</v>
      </c>
      <c r="P152">
        <v>109</v>
      </c>
      <c r="Q152">
        <v>2.9</v>
      </c>
      <c r="R152">
        <v>3.8780000000000002E-2</v>
      </c>
      <c r="S152">
        <v>0</v>
      </c>
      <c r="T152">
        <v>1.47</v>
      </c>
      <c r="U152">
        <v>4.6559999999999997</v>
      </c>
      <c r="V152">
        <v>3.2330000000000001</v>
      </c>
      <c r="W152">
        <v>4.9530000000000003</v>
      </c>
      <c r="X152">
        <v>391</v>
      </c>
      <c r="Y152">
        <v>108</v>
      </c>
      <c r="Z152">
        <v>2.4169999999999998</v>
      </c>
      <c r="AA152">
        <v>3.8850000000000003E-2</v>
      </c>
      <c r="AB152">
        <v>3.1509999999999998</v>
      </c>
      <c r="AC152">
        <v>5.2729999999999997</v>
      </c>
      <c r="AD152">
        <v>3.782</v>
      </c>
      <c r="AE152">
        <v>5.3220000000000001</v>
      </c>
      <c r="AF152">
        <v>442</v>
      </c>
      <c r="AG152">
        <v>1.343</v>
      </c>
      <c r="AH152">
        <v>1.716</v>
      </c>
      <c r="AI152">
        <v>351</v>
      </c>
      <c r="AJ152">
        <v>408</v>
      </c>
      <c r="AK152">
        <v>374</v>
      </c>
      <c r="AL152">
        <v>425</v>
      </c>
      <c r="AQ152" s="82">
        <f t="shared" si="12"/>
        <v>0</v>
      </c>
      <c r="AR152" s="82">
        <f t="shared" si="14"/>
        <v>0</v>
      </c>
      <c r="AS152" s="82">
        <f t="shared" si="14"/>
        <v>0</v>
      </c>
      <c r="AT152" s="82">
        <f t="shared" si="14"/>
        <v>3.8780000000000002E-2</v>
      </c>
      <c r="AU152" s="82">
        <f t="shared" si="14"/>
        <v>0</v>
      </c>
      <c r="AV152" s="82">
        <f t="shared" si="14"/>
        <v>0</v>
      </c>
      <c r="AW152" s="82">
        <f t="shared" si="14"/>
        <v>0</v>
      </c>
      <c r="AX152" s="82">
        <f t="shared" si="14"/>
        <v>0</v>
      </c>
      <c r="AY152" s="82">
        <f t="shared" si="14"/>
        <v>0</v>
      </c>
      <c r="AZ152" s="82">
        <f t="shared" si="14"/>
        <v>0</v>
      </c>
      <c r="BA152" s="82">
        <f t="shared" si="14"/>
        <v>0</v>
      </c>
    </row>
    <row r="153" spans="1:53" x14ac:dyDescent="0.25">
      <c r="A153" t="s">
        <v>5544</v>
      </c>
      <c r="B153" t="s">
        <v>5545</v>
      </c>
      <c r="C153" t="s">
        <v>668</v>
      </c>
      <c r="D153" t="s">
        <v>669</v>
      </c>
      <c r="E153">
        <v>6</v>
      </c>
      <c r="F153" s="143">
        <v>44166</v>
      </c>
      <c r="G153" t="s">
        <v>41</v>
      </c>
      <c r="H153" t="s">
        <v>270</v>
      </c>
      <c r="I153" t="s">
        <v>259</v>
      </c>
      <c r="J153" t="s">
        <v>271</v>
      </c>
      <c r="K153" t="s">
        <v>272</v>
      </c>
      <c r="L153" t="s">
        <v>442</v>
      </c>
      <c r="M153" t="s">
        <v>443</v>
      </c>
      <c r="N153" t="s">
        <v>304</v>
      </c>
      <c r="O153">
        <v>300</v>
      </c>
      <c r="P153">
        <v>101.25</v>
      </c>
      <c r="Q153">
        <v>0.6</v>
      </c>
      <c r="R153">
        <v>2.647E-2</v>
      </c>
      <c r="S153">
        <v>0</v>
      </c>
      <c r="T153">
        <v>4.9160000000000004</v>
      </c>
      <c r="U153">
        <v>5.7460000000000004</v>
      </c>
      <c r="V153">
        <v>6.1319999999999997</v>
      </c>
      <c r="W153">
        <v>5.7309999999999999</v>
      </c>
      <c r="X153">
        <v>441</v>
      </c>
      <c r="Y153">
        <v>100.25</v>
      </c>
      <c r="Z153">
        <v>0.2</v>
      </c>
      <c r="AA153">
        <v>2.6509999999999999E-2</v>
      </c>
      <c r="AB153">
        <v>4.9710000000000001</v>
      </c>
      <c r="AC153">
        <v>5.9489999999999998</v>
      </c>
      <c r="AD153">
        <v>6.2149999999999999</v>
      </c>
      <c r="AE153">
        <v>5.9080000000000004</v>
      </c>
      <c r="AF153">
        <v>475</v>
      </c>
      <c r="AG153">
        <v>1.3939999999999999</v>
      </c>
      <c r="AH153">
        <v>2.2229999999999999</v>
      </c>
      <c r="AI153">
        <v>417</v>
      </c>
      <c r="AJ153">
        <v>448</v>
      </c>
      <c r="AK153">
        <v>431</v>
      </c>
      <c r="AL153">
        <v>465</v>
      </c>
      <c r="AQ153" s="82">
        <f t="shared" si="12"/>
        <v>0</v>
      </c>
      <c r="AR153" s="82">
        <f t="shared" si="14"/>
        <v>0</v>
      </c>
      <c r="AS153" s="82">
        <f t="shared" si="14"/>
        <v>0</v>
      </c>
      <c r="AT153" s="82">
        <f t="shared" si="14"/>
        <v>0</v>
      </c>
      <c r="AU153" s="82">
        <f t="shared" si="14"/>
        <v>2.647E-2</v>
      </c>
      <c r="AV153" s="82">
        <f t="shared" si="14"/>
        <v>0</v>
      </c>
      <c r="AW153" s="82">
        <f t="shared" si="14"/>
        <v>0</v>
      </c>
      <c r="AX153" s="82">
        <f t="shared" si="14"/>
        <v>0</v>
      </c>
      <c r="AY153" s="82">
        <f t="shared" si="14"/>
        <v>0</v>
      </c>
      <c r="AZ153" s="82">
        <f t="shared" si="14"/>
        <v>0</v>
      </c>
      <c r="BA153" s="82">
        <f t="shared" si="14"/>
        <v>0</v>
      </c>
    </row>
    <row r="154" spans="1:53" x14ac:dyDescent="0.25">
      <c r="A154" t="s">
        <v>670</v>
      </c>
      <c r="B154" t="s">
        <v>671</v>
      </c>
      <c r="C154" t="s">
        <v>672</v>
      </c>
      <c r="D154" t="s">
        <v>673</v>
      </c>
      <c r="E154">
        <v>10</v>
      </c>
      <c r="F154" s="143">
        <v>42566</v>
      </c>
      <c r="G154" t="s">
        <v>42</v>
      </c>
      <c r="H154" t="s">
        <v>270</v>
      </c>
      <c r="I154" t="s">
        <v>259</v>
      </c>
      <c r="J154" t="s">
        <v>271</v>
      </c>
      <c r="K154" t="s">
        <v>272</v>
      </c>
      <c r="L154" t="s">
        <v>609</v>
      </c>
      <c r="M154" t="s">
        <v>674</v>
      </c>
      <c r="N154" t="s">
        <v>304</v>
      </c>
      <c r="O154">
        <v>635</v>
      </c>
      <c r="P154">
        <v>105.25</v>
      </c>
      <c r="Q154">
        <v>4.444445</v>
      </c>
      <c r="R154">
        <v>6.0350000000000001E-2</v>
      </c>
      <c r="S154">
        <v>0</v>
      </c>
      <c r="T154">
        <v>2.149</v>
      </c>
      <c r="U154">
        <v>7.694</v>
      </c>
      <c r="V154">
        <v>2.2269999999999999</v>
      </c>
      <c r="W154">
        <v>7.8250000000000002</v>
      </c>
      <c r="X154">
        <v>736</v>
      </c>
      <c r="Y154">
        <v>103.625</v>
      </c>
      <c r="Z154">
        <v>3.778</v>
      </c>
      <c r="AA154">
        <v>5.9990000000000002E-2</v>
      </c>
      <c r="AB154">
        <v>2.202</v>
      </c>
      <c r="AC154">
        <v>8.4220000000000006</v>
      </c>
      <c r="AD154">
        <v>2.4260000000000002</v>
      </c>
      <c r="AE154">
        <v>8.51</v>
      </c>
      <c r="AF154">
        <v>813</v>
      </c>
      <c r="AG154">
        <v>2.1339999999999999</v>
      </c>
      <c r="AH154">
        <v>2.2469999999999999</v>
      </c>
      <c r="AI154">
        <v>740</v>
      </c>
      <c r="AJ154">
        <v>775</v>
      </c>
      <c r="AK154">
        <v>723</v>
      </c>
      <c r="AL154">
        <v>800</v>
      </c>
      <c r="AQ154" s="82">
        <f t="shared" si="12"/>
        <v>0</v>
      </c>
      <c r="AR154" s="82">
        <f t="shared" si="14"/>
        <v>0</v>
      </c>
      <c r="AS154" s="82">
        <f t="shared" si="14"/>
        <v>0</v>
      </c>
      <c r="AT154" s="82">
        <f t="shared" si="14"/>
        <v>0</v>
      </c>
      <c r="AU154" s="82">
        <f t="shared" si="14"/>
        <v>0</v>
      </c>
      <c r="AV154" s="82">
        <f t="shared" si="14"/>
        <v>0</v>
      </c>
      <c r="AW154" s="82">
        <f t="shared" si="14"/>
        <v>6.0350000000000001E-2</v>
      </c>
      <c r="AX154" s="82">
        <f t="shared" si="14"/>
        <v>0</v>
      </c>
      <c r="AY154" s="82">
        <f t="shared" si="14"/>
        <v>0</v>
      </c>
      <c r="AZ154" s="82">
        <f t="shared" si="14"/>
        <v>0</v>
      </c>
      <c r="BA154" s="82">
        <f t="shared" si="14"/>
        <v>0</v>
      </c>
    </row>
    <row r="155" spans="1:53" x14ac:dyDescent="0.25">
      <c r="A155" t="s">
        <v>707</v>
      </c>
      <c r="B155" t="s">
        <v>708</v>
      </c>
      <c r="C155" t="s">
        <v>709</v>
      </c>
      <c r="D155" t="s">
        <v>71</v>
      </c>
      <c r="E155">
        <v>7.375</v>
      </c>
      <c r="F155" s="143">
        <v>42461</v>
      </c>
      <c r="G155" t="s">
        <v>41</v>
      </c>
      <c r="H155" t="s">
        <v>270</v>
      </c>
      <c r="I155" t="s">
        <v>258</v>
      </c>
      <c r="J155" t="s">
        <v>271</v>
      </c>
      <c r="K155" t="s">
        <v>272</v>
      </c>
      <c r="L155" t="s">
        <v>296</v>
      </c>
      <c r="M155" t="s">
        <v>492</v>
      </c>
      <c r="N155" t="s">
        <v>304</v>
      </c>
      <c r="O155">
        <v>250</v>
      </c>
      <c r="P155">
        <v>93</v>
      </c>
      <c r="Q155">
        <v>1.7208330000000001</v>
      </c>
      <c r="R155">
        <v>2.052E-2</v>
      </c>
      <c r="S155">
        <v>0</v>
      </c>
      <c r="T155">
        <v>2.7610000000000001</v>
      </c>
      <c r="U155">
        <v>9.9280000000000008</v>
      </c>
      <c r="V155">
        <v>2.7669999999999999</v>
      </c>
      <c r="W155">
        <v>9.9280000000000008</v>
      </c>
      <c r="X155">
        <v>950</v>
      </c>
      <c r="Y155">
        <v>91</v>
      </c>
      <c r="Z155">
        <v>1.2290000000000001</v>
      </c>
      <c r="AA155">
        <v>2.0279999999999999E-2</v>
      </c>
      <c r="AB155">
        <v>2.8109999999999999</v>
      </c>
      <c r="AC155">
        <v>10.645</v>
      </c>
      <c r="AD155">
        <v>2.8149999999999999</v>
      </c>
      <c r="AE155">
        <v>10.645</v>
      </c>
      <c r="AF155">
        <v>1029</v>
      </c>
      <c r="AG155">
        <v>2.702</v>
      </c>
      <c r="AH155">
        <v>2.863</v>
      </c>
      <c r="AI155">
        <v>885</v>
      </c>
      <c r="AJ155">
        <v>948</v>
      </c>
      <c r="AK155">
        <v>938</v>
      </c>
      <c r="AL155">
        <v>1018</v>
      </c>
      <c r="AQ155" s="82">
        <f t="shared" si="12"/>
        <v>0</v>
      </c>
      <c r="AR155" s="82">
        <f t="shared" si="14"/>
        <v>0</v>
      </c>
      <c r="AS155" s="82">
        <f t="shared" si="14"/>
        <v>0</v>
      </c>
      <c r="AT155" s="82">
        <f t="shared" si="14"/>
        <v>0</v>
      </c>
      <c r="AU155" s="82">
        <f t="shared" si="14"/>
        <v>0</v>
      </c>
      <c r="AV155" s="82">
        <f t="shared" si="14"/>
        <v>0</v>
      </c>
      <c r="AW155" s="82">
        <f t="shared" si="14"/>
        <v>0</v>
      </c>
      <c r="AX155" s="82">
        <f t="shared" si="14"/>
        <v>0</v>
      </c>
      <c r="AY155" s="82">
        <f t="shared" si="14"/>
        <v>2.052E-2</v>
      </c>
      <c r="AZ155" s="82">
        <f t="shared" si="14"/>
        <v>0</v>
      </c>
      <c r="BA155" s="82">
        <f t="shared" si="14"/>
        <v>0</v>
      </c>
    </row>
    <row r="156" spans="1:53" x14ac:dyDescent="0.25">
      <c r="A156" t="s">
        <v>710</v>
      </c>
      <c r="B156" t="s">
        <v>711</v>
      </c>
      <c r="C156" t="s">
        <v>709</v>
      </c>
      <c r="D156" t="s">
        <v>71</v>
      </c>
      <c r="E156">
        <v>7.75</v>
      </c>
      <c r="F156" s="143">
        <v>43191</v>
      </c>
      <c r="G156" t="s">
        <v>41</v>
      </c>
      <c r="H156" t="s">
        <v>270</v>
      </c>
      <c r="I156" t="s">
        <v>258</v>
      </c>
      <c r="J156" t="s">
        <v>271</v>
      </c>
      <c r="K156" t="s">
        <v>272</v>
      </c>
      <c r="L156" t="s">
        <v>296</v>
      </c>
      <c r="M156" t="s">
        <v>492</v>
      </c>
      <c r="N156" t="s">
        <v>304</v>
      </c>
      <c r="O156">
        <v>250</v>
      </c>
      <c r="P156">
        <v>88</v>
      </c>
      <c r="Q156">
        <v>1.808333</v>
      </c>
      <c r="R156">
        <v>1.9449999999999999E-2</v>
      </c>
      <c r="S156">
        <v>0</v>
      </c>
      <c r="T156">
        <v>4.0540000000000003</v>
      </c>
      <c r="U156">
        <v>10.79</v>
      </c>
      <c r="V156">
        <v>4.0839999999999996</v>
      </c>
      <c r="W156">
        <v>10.79</v>
      </c>
      <c r="X156">
        <v>1002</v>
      </c>
      <c r="Y156">
        <v>85.5</v>
      </c>
      <c r="Z156">
        <v>1.292</v>
      </c>
      <c r="AA156">
        <v>1.908E-2</v>
      </c>
      <c r="AB156">
        <v>4.0890000000000004</v>
      </c>
      <c r="AC156">
        <v>11.452</v>
      </c>
      <c r="AD156">
        <v>4.1150000000000002</v>
      </c>
      <c r="AE156">
        <v>11.452</v>
      </c>
      <c r="AF156">
        <v>1080</v>
      </c>
      <c r="AG156">
        <v>3.476</v>
      </c>
      <c r="AH156">
        <v>3.9020000000000001</v>
      </c>
      <c r="AI156">
        <v>900</v>
      </c>
      <c r="AJ156">
        <v>956</v>
      </c>
      <c r="AK156">
        <v>990</v>
      </c>
      <c r="AL156">
        <v>1069</v>
      </c>
      <c r="AQ156" s="82">
        <f t="shared" si="12"/>
        <v>0</v>
      </c>
      <c r="AR156" s="82">
        <f t="shared" si="14"/>
        <v>0</v>
      </c>
      <c r="AS156" s="82">
        <f t="shared" si="14"/>
        <v>0</v>
      </c>
      <c r="AT156" s="82">
        <f t="shared" si="14"/>
        <v>0</v>
      </c>
      <c r="AU156" s="82">
        <f t="shared" si="14"/>
        <v>0</v>
      </c>
      <c r="AV156" s="82">
        <f t="shared" si="14"/>
        <v>0</v>
      </c>
      <c r="AW156" s="82">
        <f t="shared" si="14"/>
        <v>0</v>
      </c>
      <c r="AX156" s="82">
        <f t="shared" si="14"/>
        <v>0</v>
      </c>
      <c r="AY156" s="82">
        <f t="shared" si="14"/>
        <v>0</v>
      </c>
      <c r="AZ156" s="82">
        <f t="shared" si="14"/>
        <v>1.9449999999999999E-2</v>
      </c>
      <c r="BA156" s="82">
        <f t="shared" si="14"/>
        <v>0</v>
      </c>
    </row>
    <row r="157" spans="1:53" x14ac:dyDescent="0.25">
      <c r="A157" t="s">
        <v>693</v>
      </c>
      <c r="B157" t="s">
        <v>694</v>
      </c>
      <c r="C157" t="s">
        <v>695</v>
      </c>
      <c r="D157" t="s">
        <v>696</v>
      </c>
      <c r="E157">
        <v>8.75</v>
      </c>
      <c r="F157" s="143">
        <v>43266</v>
      </c>
      <c r="G157" t="s">
        <v>41</v>
      </c>
      <c r="H157" t="s">
        <v>270</v>
      </c>
      <c r="I157" t="s">
        <v>259</v>
      </c>
      <c r="J157" t="s">
        <v>271</v>
      </c>
      <c r="K157" t="s">
        <v>272</v>
      </c>
      <c r="L157" t="s">
        <v>442</v>
      </c>
      <c r="M157" t="s">
        <v>697</v>
      </c>
      <c r="N157" t="s">
        <v>304</v>
      </c>
      <c r="O157">
        <v>360.8</v>
      </c>
      <c r="P157">
        <v>106.5</v>
      </c>
      <c r="Q157">
        <v>0.24305599999999999</v>
      </c>
      <c r="R157">
        <v>3.3369999999999997E-2</v>
      </c>
      <c r="S157">
        <v>4.375</v>
      </c>
      <c r="T157">
        <v>0.46400000000000002</v>
      </c>
      <c r="U157">
        <v>3.9820000000000002</v>
      </c>
      <c r="V157">
        <v>0.46200000000000002</v>
      </c>
      <c r="W157">
        <v>4.6859999999999999</v>
      </c>
      <c r="X157">
        <v>387</v>
      </c>
      <c r="Y157">
        <v>106.75</v>
      </c>
      <c r="Z157">
        <v>4.0350000000000001</v>
      </c>
      <c r="AA157">
        <v>3.5159999999999997E-2</v>
      </c>
      <c r="AB157">
        <v>0.50900000000000001</v>
      </c>
      <c r="AC157">
        <v>4.0659999999999998</v>
      </c>
      <c r="AD157">
        <v>0.52500000000000002</v>
      </c>
      <c r="AE157">
        <v>4.6109999999999998</v>
      </c>
      <c r="AF157">
        <v>392</v>
      </c>
      <c r="AG157">
        <v>0.30099999999999999</v>
      </c>
      <c r="AH157">
        <v>0.27700000000000002</v>
      </c>
      <c r="AI157">
        <v>366</v>
      </c>
      <c r="AJ157">
        <v>231</v>
      </c>
      <c r="AK157">
        <v>368</v>
      </c>
      <c r="AL157">
        <v>376</v>
      </c>
      <c r="AQ157" s="82">
        <f t="shared" si="12"/>
        <v>0</v>
      </c>
      <c r="AR157" s="82">
        <f t="shared" si="14"/>
        <v>0</v>
      </c>
      <c r="AS157" s="82">
        <f t="shared" si="14"/>
        <v>3.3369999999999997E-2</v>
      </c>
      <c r="AT157" s="82">
        <f t="shared" si="14"/>
        <v>0</v>
      </c>
      <c r="AU157" s="82">
        <f t="shared" si="14"/>
        <v>0</v>
      </c>
      <c r="AV157" s="82">
        <f t="shared" si="14"/>
        <v>0</v>
      </c>
      <c r="AW157" s="82">
        <f t="shared" si="14"/>
        <v>0</v>
      </c>
      <c r="AX157" s="82">
        <f t="shared" si="14"/>
        <v>0</v>
      </c>
      <c r="AY157" s="82">
        <f t="shared" si="14"/>
        <v>0</v>
      </c>
      <c r="AZ157" s="82">
        <f t="shared" si="14"/>
        <v>0</v>
      </c>
      <c r="BA157" s="82">
        <f t="shared" si="14"/>
        <v>0</v>
      </c>
    </row>
    <row r="158" spans="1:53" x14ac:dyDescent="0.25">
      <c r="A158" t="s">
        <v>5546</v>
      </c>
      <c r="B158" t="s">
        <v>5547</v>
      </c>
      <c r="C158" t="s">
        <v>695</v>
      </c>
      <c r="D158" t="s">
        <v>696</v>
      </c>
      <c r="E158">
        <v>6.625</v>
      </c>
      <c r="F158" s="143">
        <v>44105</v>
      </c>
      <c r="G158" t="s">
        <v>41</v>
      </c>
      <c r="H158" t="s">
        <v>270</v>
      </c>
      <c r="I158" t="s">
        <v>259</v>
      </c>
      <c r="J158" t="s">
        <v>271</v>
      </c>
      <c r="K158" t="s">
        <v>272</v>
      </c>
      <c r="L158" t="s">
        <v>442</v>
      </c>
      <c r="M158" t="s">
        <v>697</v>
      </c>
      <c r="N158" t="s">
        <v>304</v>
      </c>
      <c r="O158">
        <v>325</v>
      </c>
      <c r="P158">
        <v>104.5</v>
      </c>
      <c r="Q158">
        <v>1.6010420000000001</v>
      </c>
      <c r="R158">
        <v>2.9870000000000001E-2</v>
      </c>
      <c r="S158">
        <v>0</v>
      </c>
      <c r="T158">
        <v>4.7030000000000003</v>
      </c>
      <c r="U158">
        <v>5.6959999999999997</v>
      </c>
      <c r="V158">
        <v>5.7320000000000002</v>
      </c>
      <c r="W158">
        <v>5.7610000000000001</v>
      </c>
      <c r="X158">
        <v>448</v>
      </c>
      <c r="Y158">
        <v>104</v>
      </c>
      <c r="Z158">
        <v>1.159</v>
      </c>
      <c r="AA158">
        <v>3.006E-2</v>
      </c>
      <c r="AB158">
        <v>4.7619999999999996</v>
      </c>
      <c r="AC158">
        <v>5.8040000000000003</v>
      </c>
      <c r="AD158">
        <v>5.8239999999999998</v>
      </c>
      <c r="AE158">
        <v>5.8559999999999999</v>
      </c>
      <c r="AF158">
        <v>474</v>
      </c>
      <c r="AG158">
        <v>0.89500000000000002</v>
      </c>
      <c r="AH158">
        <v>1.6459999999999999</v>
      </c>
      <c r="AI158">
        <v>428</v>
      </c>
      <c r="AJ158">
        <v>454</v>
      </c>
      <c r="AK158">
        <v>437</v>
      </c>
      <c r="AL158">
        <v>463</v>
      </c>
      <c r="AQ158" s="82">
        <f t="shared" si="12"/>
        <v>0</v>
      </c>
      <c r="AR158" s="82">
        <f t="shared" si="14"/>
        <v>0</v>
      </c>
      <c r="AS158" s="82">
        <f t="shared" si="14"/>
        <v>0</v>
      </c>
      <c r="AT158" s="82">
        <f t="shared" si="14"/>
        <v>0</v>
      </c>
      <c r="AU158" s="82">
        <f t="shared" si="14"/>
        <v>2.9870000000000001E-2</v>
      </c>
      <c r="AV158" s="82">
        <f t="shared" si="14"/>
        <v>0</v>
      </c>
      <c r="AW158" s="82">
        <f t="shared" si="14"/>
        <v>0</v>
      </c>
      <c r="AX158" s="82">
        <f t="shared" si="14"/>
        <v>0</v>
      </c>
      <c r="AY158" s="82">
        <f t="shared" si="14"/>
        <v>0</v>
      </c>
      <c r="AZ158" s="82">
        <f t="shared" si="14"/>
        <v>0</v>
      </c>
      <c r="BA158" s="82">
        <f t="shared" si="14"/>
        <v>0</v>
      </c>
    </row>
    <row r="159" spans="1:53" x14ac:dyDescent="0.25">
      <c r="A159" t="s">
        <v>698</v>
      </c>
      <c r="B159" t="s">
        <v>699</v>
      </c>
      <c r="C159" t="s">
        <v>700</v>
      </c>
      <c r="D159" t="s">
        <v>701</v>
      </c>
      <c r="E159">
        <v>11.25</v>
      </c>
      <c r="F159" s="143">
        <v>42353</v>
      </c>
      <c r="G159" t="s">
        <v>280</v>
      </c>
      <c r="H159" t="s">
        <v>270</v>
      </c>
      <c r="I159" t="s">
        <v>259</v>
      </c>
      <c r="J159" t="s">
        <v>271</v>
      </c>
      <c r="K159" t="s">
        <v>272</v>
      </c>
      <c r="L159" t="s">
        <v>296</v>
      </c>
      <c r="M159" t="s">
        <v>297</v>
      </c>
      <c r="N159" t="s">
        <v>283</v>
      </c>
      <c r="O159">
        <v>161.80000000000001</v>
      </c>
      <c r="P159">
        <v>107.75</v>
      </c>
      <c r="Q159">
        <v>0.3125</v>
      </c>
      <c r="R159">
        <v>1.515E-2</v>
      </c>
      <c r="S159">
        <v>5.625</v>
      </c>
      <c r="T159">
        <v>2.512</v>
      </c>
      <c r="U159">
        <v>8.2539999999999996</v>
      </c>
      <c r="V159">
        <v>2.5139999999999998</v>
      </c>
      <c r="W159">
        <v>8.2539999999999996</v>
      </c>
      <c r="X159">
        <v>788</v>
      </c>
      <c r="Y159">
        <v>106.5</v>
      </c>
      <c r="Z159">
        <v>5.1879999999999997</v>
      </c>
      <c r="AA159">
        <v>1.5890000000000001E-2</v>
      </c>
      <c r="AB159">
        <v>2.44</v>
      </c>
      <c r="AC159">
        <v>8.7639999999999993</v>
      </c>
      <c r="AD159">
        <v>2.44</v>
      </c>
      <c r="AE159">
        <v>8.7639999999999993</v>
      </c>
      <c r="AF159">
        <v>845</v>
      </c>
      <c r="AG159">
        <v>1.7909999999999999</v>
      </c>
      <c r="AH159">
        <v>1.9059999999999999</v>
      </c>
      <c r="AI159">
        <v>800</v>
      </c>
      <c r="AJ159">
        <v>853</v>
      </c>
      <c r="AK159">
        <v>776</v>
      </c>
      <c r="AL159">
        <v>833</v>
      </c>
      <c r="AQ159" s="82">
        <f t="shared" si="12"/>
        <v>0</v>
      </c>
      <c r="AR159" s="82">
        <f t="shared" si="14"/>
        <v>0</v>
      </c>
      <c r="AS159" s="82">
        <f t="shared" si="14"/>
        <v>0</v>
      </c>
      <c r="AT159" s="82">
        <f t="shared" si="14"/>
        <v>0</v>
      </c>
      <c r="AU159" s="82">
        <f t="shared" si="14"/>
        <v>0</v>
      </c>
      <c r="AV159" s="82">
        <f t="shared" si="14"/>
        <v>0</v>
      </c>
      <c r="AW159" s="82">
        <f t="shared" si="14"/>
        <v>0</v>
      </c>
      <c r="AX159" s="82">
        <f t="shared" si="14"/>
        <v>1.515E-2</v>
      </c>
      <c r="AY159" s="82">
        <f t="shared" si="14"/>
        <v>0</v>
      </c>
      <c r="AZ159" s="82">
        <f t="shared" si="14"/>
        <v>0</v>
      </c>
      <c r="BA159" s="82">
        <f t="shared" si="14"/>
        <v>0</v>
      </c>
    </row>
    <row r="160" spans="1:53" x14ac:dyDescent="0.25">
      <c r="A160" t="s">
        <v>702</v>
      </c>
      <c r="B160" t="s">
        <v>703</v>
      </c>
      <c r="C160" t="s">
        <v>700</v>
      </c>
      <c r="D160" t="s">
        <v>701</v>
      </c>
      <c r="E160">
        <v>10.5</v>
      </c>
      <c r="F160" s="143">
        <v>42170</v>
      </c>
      <c r="G160" t="s">
        <v>40</v>
      </c>
      <c r="H160" t="s">
        <v>270</v>
      </c>
      <c r="I160" t="s">
        <v>259</v>
      </c>
      <c r="J160" t="s">
        <v>271</v>
      </c>
      <c r="K160" t="s">
        <v>272</v>
      </c>
      <c r="L160" t="s">
        <v>296</v>
      </c>
      <c r="M160" t="s">
        <v>297</v>
      </c>
      <c r="N160" t="s">
        <v>283</v>
      </c>
      <c r="O160">
        <v>305</v>
      </c>
      <c r="P160">
        <v>105.875</v>
      </c>
      <c r="Q160">
        <v>0.29166700000000001</v>
      </c>
      <c r="R160">
        <v>2.8049999999999999E-2</v>
      </c>
      <c r="S160">
        <v>5.25</v>
      </c>
      <c r="T160">
        <v>0.11899999999999999</v>
      </c>
      <c r="U160">
        <v>4.9610000000000003</v>
      </c>
      <c r="V160">
        <v>0.34899999999999998</v>
      </c>
      <c r="W160">
        <v>5.407</v>
      </c>
      <c r="X160">
        <v>509</v>
      </c>
      <c r="Y160">
        <v>106.25</v>
      </c>
      <c r="Z160">
        <v>4.8419999999999996</v>
      </c>
      <c r="AA160">
        <v>2.98E-2</v>
      </c>
      <c r="AB160">
        <v>0.17499999999999999</v>
      </c>
      <c r="AC160">
        <v>4.83</v>
      </c>
      <c r="AD160">
        <v>0.435</v>
      </c>
      <c r="AE160">
        <v>5.1269999999999998</v>
      </c>
      <c r="AF160">
        <v>486</v>
      </c>
      <c r="AG160">
        <v>0.29299999999999998</v>
      </c>
      <c r="AH160">
        <v>0.28100000000000003</v>
      </c>
      <c r="AI160">
        <v>415</v>
      </c>
      <c r="AJ160">
        <v>494</v>
      </c>
      <c r="AK160">
        <v>486</v>
      </c>
      <c r="AL160">
        <v>465</v>
      </c>
      <c r="AQ160" s="82">
        <f t="shared" si="12"/>
        <v>0</v>
      </c>
      <c r="AR160" s="82">
        <f t="shared" si="14"/>
        <v>0</v>
      </c>
      <c r="AS160" s="82">
        <f t="shared" si="14"/>
        <v>0</v>
      </c>
      <c r="AT160" s="82">
        <f t="shared" si="14"/>
        <v>2.8049999999999999E-2</v>
      </c>
      <c r="AU160" s="82">
        <f t="shared" si="14"/>
        <v>0</v>
      </c>
      <c r="AV160" s="82">
        <f t="shared" si="14"/>
        <v>0</v>
      </c>
      <c r="AW160" s="82">
        <f t="shared" si="14"/>
        <v>0</v>
      </c>
      <c r="AX160" s="82">
        <f t="shared" si="14"/>
        <v>0</v>
      </c>
      <c r="AY160" s="82">
        <f t="shared" si="14"/>
        <v>0</v>
      </c>
      <c r="AZ160" s="82">
        <f t="shared" si="14"/>
        <v>0</v>
      </c>
      <c r="BA160" s="82">
        <f t="shared" si="14"/>
        <v>0</v>
      </c>
    </row>
    <row r="161" spans="1:53" x14ac:dyDescent="0.25">
      <c r="A161" t="s">
        <v>704</v>
      </c>
      <c r="B161" t="s">
        <v>705</v>
      </c>
      <c r="C161" t="s">
        <v>706</v>
      </c>
      <c r="D161" t="s">
        <v>241</v>
      </c>
      <c r="E161">
        <v>6.5</v>
      </c>
      <c r="F161" s="143">
        <v>44336</v>
      </c>
      <c r="G161" t="s">
        <v>282</v>
      </c>
      <c r="H161" t="s">
        <v>270</v>
      </c>
      <c r="I161" t="s">
        <v>259</v>
      </c>
      <c r="J161" t="s">
        <v>271</v>
      </c>
      <c r="K161" t="s">
        <v>272</v>
      </c>
      <c r="L161" t="s">
        <v>442</v>
      </c>
      <c r="M161" t="s">
        <v>697</v>
      </c>
      <c r="N161" t="s">
        <v>304</v>
      </c>
      <c r="O161">
        <v>270</v>
      </c>
      <c r="P161">
        <v>108.5</v>
      </c>
      <c r="Q161">
        <v>0.63194399999999995</v>
      </c>
      <c r="R161">
        <v>2.5530000000000001E-2</v>
      </c>
      <c r="S161">
        <v>0</v>
      </c>
      <c r="T161">
        <v>3.036</v>
      </c>
      <c r="U161">
        <v>4.66</v>
      </c>
      <c r="V161">
        <v>5.4240000000000004</v>
      </c>
      <c r="W161">
        <v>4.8209999999999997</v>
      </c>
      <c r="X161">
        <v>342</v>
      </c>
      <c r="Y161">
        <v>106.5</v>
      </c>
      <c r="Z161">
        <v>0.19900000000000001</v>
      </c>
      <c r="AA161">
        <v>2.5340000000000001E-2</v>
      </c>
      <c r="AB161">
        <v>3.863</v>
      </c>
      <c r="AC161">
        <v>5.2839999999999998</v>
      </c>
      <c r="AD161">
        <v>5.7729999999999997</v>
      </c>
      <c r="AE161">
        <v>5.2469999999999999</v>
      </c>
      <c r="AF161">
        <v>402</v>
      </c>
      <c r="AG161">
        <v>2.2810000000000001</v>
      </c>
      <c r="AH161">
        <v>3.0289999999999999</v>
      </c>
      <c r="AI161">
        <v>330</v>
      </c>
      <c r="AJ161">
        <v>386</v>
      </c>
      <c r="AK161">
        <v>331</v>
      </c>
      <c r="AL161">
        <v>390</v>
      </c>
      <c r="AQ161" s="82">
        <f t="shared" si="12"/>
        <v>0</v>
      </c>
      <c r="AR161" s="82">
        <f t="shared" si="14"/>
        <v>0</v>
      </c>
      <c r="AS161" s="82">
        <f t="shared" si="14"/>
        <v>0</v>
      </c>
      <c r="AT161" s="82">
        <f t="shared" si="14"/>
        <v>2.5530000000000001E-2</v>
      </c>
      <c r="AU161" s="82">
        <f t="shared" si="14"/>
        <v>0</v>
      </c>
      <c r="AV161" s="82">
        <f t="shared" si="14"/>
        <v>0</v>
      </c>
      <c r="AW161" s="82">
        <f t="shared" si="14"/>
        <v>0</v>
      </c>
      <c r="AX161" s="82">
        <f t="shared" si="14"/>
        <v>0</v>
      </c>
      <c r="AY161" s="82">
        <f t="shared" si="14"/>
        <v>0</v>
      </c>
      <c r="AZ161" s="82">
        <f t="shared" si="14"/>
        <v>0</v>
      </c>
      <c r="BA161" s="82">
        <f t="shared" si="14"/>
        <v>0</v>
      </c>
    </row>
    <row r="162" spans="1:53" x14ac:dyDescent="0.25">
      <c r="A162" t="s">
        <v>716</v>
      </c>
      <c r="B162" t="s">
        <v>717</v>
      </c>
      <c r="C162" t="s">
        <v>706</v>
      </c>
      <c r="D162" t="s">
        <v>241</v>
      </c>
      <c r="E162">
        <v>6.25</v>
      </c>
      <c r="F162" s="143">
        <v>43697</v>
      </c>
      <c r="G162" t="s">
        <v>282</v>
      </c>
      <c r="H162" t="s">
        <v>270</v>
      </c>
      <c r="I162" t="s">
        <v>259</v>
      </c>
      <c r="J162" t="s">
        <v>271</v>
      </c>
      <c r="K162" t="s">
        <v>272</v>
      </c>
      <c r="L162" t="s">
        <v>442</v>
      </c>
      <c r="M162" t="s">
        <v>697</v>
      </c>
      <c r="N162" t="s">
        <v>304</v>
      </c>
      <c r="O162">
        <v>450</v>
      </c>
      <c r="P162">
        <v>107.25</v>
      </c>
      <c r="Q162">
        <v>2.1701389999999998</v>
      </c>
      <c r="R162">
        <v>4.2659999999999997E-2</v>
      </c>
      <c r="S162">
        <v>0</v>
      </c>
      <c r="T162">
        <v>2.3929999999999998</v>
      </c>
      <c r="U162">
        <v>4.4429999999999996</v>
      </c>
      <c r="V162">
        <v>4.3499999999999996</v>
      </c>
      <c r="W162">
        <v>4.5830000000000002</v>
      </c>
      <c r="X162">
        <v>351</v>
      </c>
      <c r="Y162">
        <v>105.5</v>
      </c>
      <c r="Z162">
        <v>1.7529999999999999</v>
      </c>
      <c r="AA162">
        <v>4.2450000000000002E-2</v>
      </c>
      <c r="AB162">
        <v>4.0119999999999996</v>
      </c>
      <c r="AC162">
        <v>4.9269999999999996</v>
      </c>
      <c r="AD162">
        <v>4.774</v>
      </c>
      <c r="AE162">
        <v>5.032</v>
      </c>
      <c r="AF162">
        <v>411</v>
      </c>
      <c r="AG162">
        <v>2.02</v>
      </c>
      <c r="AH162">
        <v>2.5510000000000002</v>
      </c>
      <c r="AI162">
        <v>329</v>
      </c>
      <c r="AJ162">
        <v>389</v>
      </c>
      <c r="AK162">
        <v>337</v>
      </c>
      <c r="AL162">
        <v>397</v>
      </c>
      <c r="AQ162" s="82">
        <f t="shared" si="12"/>
        <v>0</v>
      </c>
      <c r="AR162" s="82">
        <f t="shared" si="14"/>
        <v>0</v>
      </c>
      <c r="AS162" s="82">
        <f t="shared" si="14"/>
        <v>0</v>
      </c>
      <c r="AT162" s="82">
        <f t="shared" si="14"/>
        <v>4.2659999999999997E-2</v>
      </c>
      <c r="AU162" s="82">
        <f t="shared" si="14"/>
        <v>0</v>
      </c>
      <c r="AV162" s="82">
        <f t="shared" si="14"/>
        <v>0</v>
      </c>
      <c r="AW162" s="82">
        <f t="shared" si="14"/>
        <v>0</v>
      </c>
      <c r="AX162" s="82">
        <f t="shared" si="14"/>
        <v>0</v>
      </c>
      <c r="AY162" s="82">
        <f t="shared" si="14"/>
        <v>0</v>
      </c>
      <c r="AZ162" s="82">
        <f t="shared" si="14"/>
        <v>0</v>
      </c>
      <c r="BA162" s="82">
        <f t="shared" si="14"/>
        <v>0</v>
      </c>
    </row>
    <row r="163" spans="1:53" x14ac:dyDescent="0.25">
      <c r="A163" t="s">
        <v>722</v>
      </c>
      <c r="B163" t="s">
        <v>723</v>
      </c>
      <c r="C163" t="s">
        <v>724</v>
      </c>
      <c r="D163" t="s">
        <v>241</v>
      </c>
      <c r="E163">
        <v>6.75</v>
      </c>
      <c r="F163" s="143">
        <v>43971</v>
      </c>
      <c r="G163" t="s">
        <v>423</v>
      </c>
      <c r="H163" t="s">
        <v>270</v>
      </c>
      <c r="I163" t="s">
        <v>259</v>
      </c>
      <c r="J163" t="s">
        <v>271</v>
      </c>
      <c r="K163" t="s">
        <v>272</v>
      </c>
      <c r="L163" t="s">
        <v>442</v>
      </c>
      <c r="M163" t="s">
        <v>697</v>
      </c>
      <c r="N163" t="s">
        <v>304</v>
      </c>
      <c r="O163">
        <v>550</v>
      </c>
      <c r="P163">
        <v>109.75</v>
      </c>
      <c r="Q163">
        <v>0.65625</v>
      </c>
      <c r="R163">
        <v>5.2609999999999997E-2</v>
      </c>
      <c r="S163">
        <v>0</v>
      </c>
      <c r="T163">
        <v>3.03</v>
      </c>
      <c r="U163">
        <v>4.5510000000000002</v>
      </c>
      <c r="V163">
        <v>4.9189999999999996</v>
      </c>
      <c r="W163">
        <v>4.7450000000000001</v>
      </c>
      <c r="X163">
        <v>354</v>
      </c>
      <c r="Y163">
        <v>109</v>
      </c>
      <c r="Z163">
        <v>0.20599999999999999</v>
      </c>
      <c r="AA163">
        <v>5.2830000000000002E-2</v>
      </c>
      <c r="AB163">
        <v>3.09</v>
      </c>
      <c r="AC163">
        <v>4.8070000000000004</v>
      </c>
      <c r="AD163">
        <v>5.0789999999999997</v>
      </c>
      <c r="AE163">
        <v>4.9189999999999996</v>
      </c>
      <c r="AF163">
        <v>387</v>
      </c>
      <c r="AG163">
        <v>1.099</v>
      </c>
      <c r="AH163">
        <v>1.6930000000000001</v>
      </c>
      <c r="AI163">
        <v>345</v>
      </c>
      <c r="AJ163">
        <v>379</v>
      </c>
      <c r="AK163">
        <v>340</v>
      </c>
      <c r="AL163">
        <v>373</v>
      </c>
      <c r="AQ163" s="82">
        <f t="shared" si="12"/>
        <v>0</v>
      </c>
      <c r="AR163" s="82">
        <f t="shared" si="14"/>
        <v>0</v>
      </c>
      <c r="AS163" s="82">
        <f t="shared" si="14"/>
        <v>0</v>
      </c>
      <c r="AT163" s="82">
        <f t="shared" si="14"/>
        <v>5.2609999999999997E-2</v>
      </c>
      <c r="AU163" s="82">
        <f t="shared" si="14"/>
        <v>0</v>
      </c>
      <c r="AV163" s="82">
        <f t="shared" si="14"/>
        <v>0</v>
      </c>
      <c r="AW163" s="82">
        <f t="shared" si="14"/>
        <v>0</v>
      </c>
      <c r="AX163" s="82">
        <f t="shared" si="14"/>
        <v>0</v>
      </c>
      <c r="AY163" s="82">
        <f t="shared" si="14"/>
        <v>0</v>
      </c>
      <c r="AZ163" s="82">
        <f t="shared" si="14"/>
        <v>0</v>
      </c>
      <c r="BA163" s="82">
        <f t="shared" si="14"/>
        <v>0</v>
      </c>
    </row>
    <row r="164" spans="1:53" x14ac:dyDescent="0.25">
      <c r="A164" t="s">
        <v>725</v>
      </c>
      <c r="B164" t="s">
        <v>726</v>
      </c>
      <c r="C164" t="s">
        <v>724</v>
      </c>
      <c r="D164" t="s">
        <v>241</v>
      </c>
      <c r="E164">
        <v>7</v>
      </c>
      <c r="F164" s="143">
        <v>44701</v>
      </c>
      <c r="G164" t="s">
        <v>423</v>
      </c>
      <c r="H164" t="s">
        <v>270</v>
      </c>
      <c r="I164" t="s">
        <v>259</v>
      </c>
      <c r="J164" t="s">
        <v>271</v>
      </c>
      <c r="K164" t="s">
        <v>272</v>
      </c>
      <c r="L164" t="s">
        <v>442</v>
      </c>
      <c r="M164" t="s">
        <v>697</v>
      </c>
      <c r="N164" t="s">
        <v>304</v>
      </c>
      <c r="O164">
        <v>980.8</v>
      </c>
      <c r="P164">
        <v>111.25</v>
      </c>
      <c r="Q164">
        <v>0.68055600000000005</v>
      </c>
      <c r="R164">
        <v>9.511E-2</v>
      </c>
      <c r="S164">
        <v>0</v>
      </c>
      <c r="T164">
        <v>3.7879999999999998</v>
      </c>
      <c r="U164">
        <v>4.8520000000000003</v>
      </c>
      <c r="V164">
        <v>6.0170000000000003</v>
      </c>
      <c r="W164">
        <v>5.0830000000000002</v>
      </c>
      <c r="X164">
        <v>353</v>
      </c>
      <c r="Y164">
        <v>109</v>
      </c>
      <c r="Z164">
        <v>0.214</v>
      </c>
      <c r="AA164">
        <v>9.4210000000000002E-2</v>
      </c>
      <c r="AB164">
        <v>3.8359999999999999</v>
      </c>
      <c r="AC164">
        <v>5.4080000000000004</v>
      </c>
      <c r="AD164">
        <v>6.2779999999999996</v>
      </c>
      <c r="AE164">
        <v>5.4870000000000001</v>
      </c>
      <c r="AF164">
        <v>411</v>
      </c>
      <c r="AG164">
        <v>2.4870000000000001</v>
      </c>
      <c r="AH164">
        <v>3.3540000000000001</v>
      </c>
      <c r="AI164">
        <v>348</v>
      </c>
      <c r="AJ164">
        <v>402</v>
      </c>
      <c r="AK164">
        <v>344</v>
      </c>
      <c r="AL164">
        <v>401</v>
      </c>
      <c r="AQ164" s="82">
        <f t="shared" si="12"/>
        <v>0</v>
      </c>
      <c r="AR164" s="82">
        <f t="shared" si="14"/>
        <v>0</v>
      </c>
      <c r="AS164" s="82">
        <f t="shared" si="14"/>
        <v>0</v>
      </c>
      <c r="AT164" s="82">
        <f t="shared" si="14"/>
        <v>9.511E-2</v>
      </c>
      <c r="AU164" s="82">
        <f t="shared" si="14"/>
        <v>0</v>
      </c>
      <c r="AV164" s="82">
        <f t="shared" si="14"/>
        <v>0</v>
      </c>
      <c r="AW164" s="82">
        <f t="shared" si="14"/>
        <v>0</v>
      </c>
      <c r="AX164" s="82">
        <f t="shared" si="14"/>
        <v>0</v>
      </c>
      <c r="AY164" s="82">
        <f t="shared" si="14"/>
        <v>0</v>
      </c>
      <c r="AZ164" s="82">
        <f t="shared" si="14"/>
        <v>0</v>
      </c>
      <c r="BA164" s="82">
        <f t="shared" si="14"/>
        <v>0</v>
      </c>
    </row>
    <row r="165" spans="1:53" x14ac:dyDescent="0.25">
      <c r="A165" t="s">
        <v>712</v>
      </c>
      <c r="B165" t="s">
        <v>713</v>
      </c>
      <c r="C165" t="s">
        <v>714</v>
      </c>
      <c r="D165" t="s">
        <v>715</v>
      </c>
      <c r="E165">
        <v>10.5</v>
      </c>
      <c r="F165" s="143">
        <v>42719</v>
      </c>
      <c r="G165" t="s">
        <v>40</v>
      </c>
      <c r="H165" t="s">
        <v>270</v>
      </c>
      <c r="I165" t="s">
        <v>259</v>
      </c>
      <c r="J165" t="s">
        <v>271</v>
      </c>
      <c r="K165" t="s">
        <v>272</v>
      </c>
      <c r="L165" t="s">
        <v>320</v>
      </c>
      <c r="M165" t="s">
        <v>321</v>
      </c>
      <c r="N165" t="s">
        <v>304</v>
      </c>
      <c r="O165">
        <v>200</v>
      </c>
      <c r="P165">
        <v>98</v>
      </c>
      <c r="Q165">
        <v>0.29166700000000001</v>
      </c>
      <c r="R165">
        <v>1.703E-2</v>
      </c>
      <c r="S165">
        <v>5.25</v>
      </c>
      <c r="T165">
        <v>3.1560000000000001</v>
      </c>
      <c r="U165">
        <v>11.134</v>
      </c>
      <c r="V165">
        <v>3.1669999999999998</v>
      </c>
      <c r="W165">
        <v>11.134</v>
      </c>
      <c r="X165">
        <v>1060</v>
      </c>
      <c r="Y165">
        <v>99</v>
      </c>
      <c r="Z165">
        <v>4.8419999999999996</v>
      </c>
      <c r="AA165">
        <v>1.8270000000000002E-2</v>
      </c>
      <c r="AB165">
        <v>3.0670000000000002</v>
      </c>
      <c r="AC165">
        <v>10.808999999999999</v>
      </c>
      <c r="AD165">
        <v>3.0670000000000002</v>
      </c>
      <c r="AE165">
        <v>10.808</v>
      </c>
      <c r="AF165">
        <v>1037</v>
      </c>
      <c r="AG165">
        <v>-0.28899999999999998</v>
      </c>
      <c r="AH165">
        <v>-6.7000000000000004E-2</v>
      </c>
      <c r="AI165">
        <v>1019</v>
      </c>
      <c r="AJ165">
        <v>1002</v>
      </c>
      <c r="AK165">
        <v>1049</v>
      </c>
      <c r="AL165">
        <v>1025</v>
      </c>
      <c r="AQ165" s="82">
        <f t="shared" si="12"/>
        <v>0</v>
      </c>
      <c r="AR165" s="82">
        <f t="shared" si="14"/>
        <v>0</v>
      </c>
      <c r="AS165" s="82">
        <f t="shared" si="14"/>
        <v>0</v>
      </c>
      <c r="AT165" s="82">
        <f t="shared" si="14"/>
        <v>0</v>
      </c>
      <c r="AU165" s="82">
        <f t="shared" si="14"/>
        <v>0</v>
      </c>
      <c r="AV165" s="82">
        <f t="shared" si="14"/>
        <v>0</v>
      </c>
      <c r="AW165" s="82">
        <f t="shared" si="14"/>
        <v>0</v>
      </c>
      <c r="AX165" s="82">
        <f t="shared" si="14"/>
        <v>0</v>
      </c>
      <c r="AY165" s="82">
        <f t="shared" si="14"/>
        <v>0</v>
      </c>
      <c r="AZ165" s="82">
        <f t="shared" si="14"/>
        <v>0</v>
      </c>
      <c r="BA165" s="82">
        <f t="shared" si="14"/>
        <v>1.703E-2</v>
      </c>
    </row>
    <row r="166" spans="1:53" x14ac:dyDescent="0.25">
      <c r="A166" t="s">
        <v>718</v>
      </c>
      <c r="B166" t="s">
        <v>719</v>
      </c>
      <c r="C166" t="s">
        <v>720</v>
      </c>
      <c r="D166" t="s">
        <v>721</v>
      </c>
      <c r="E166">
        <v>10.75</v>
      </c>
      <c r="F166" s="143">
        <v>43115</v>
      </c>
      <c r="G166" t="s">
        <v>280</v>
      </c>
      <c r="H166" t="s">
        <v>270</v>
      </c>
      <c r="I166" t="s">
        <v>259</v>
      </c>
      <c r="J166" t="s">
        <v>271</v>
      </c>
      <c r="K166" t="s">
        <v>272</v>
      </c>
      <c r="L166" t="s">
        <v>335</v>
      </c>
      <c r="M166" t="s">
        <v>353</v>
      </c>
      <c r="N166" t="s">
        <v>304</v>
      </c>
      <c r="O166">
        <v>200</v>
      </c>
      <c r="P166">
        <v>93.25</v>
      </c>
      <c r="Q166">
        <v>4.7777779999999996</v>
      </c>
      <c r="R166">
        <v>1.6990000000000002E-2</v>
      </c>
      <c r="S166">
        <v>0</v>
      </c>
      <c r="T166">
        <v>3.57</v>
      </c>
      <c r="U166">
        <v>12.590999999999999</v>
      </c>
      <c r="V166">
        <v>3.593</v>
      </c>
      <c r="W166">
        <v>12.590999999999999</v>
      </c>
      <c r="X166">
        <v>1188</v>
      </c>
      <c r="Y166">
        <v>97</v>
      </c>
      <c r="Z166">
        <v>4.0609999999999999</v>
      </c>
      <c r="AA166">
        <v>1.7780000000000001E-2</v>
      </c>
      <c r="AB166">
        <v>3.6789999999999998</v>
      </c>
      <c r="AC166">
        <v>11.535</v>
      </c>
      <c r="AD166">
        <v>3.7</v>
      </c>
      <c r="AE166">
        <v>11.535</v>
      </c>
      <c r="AF166">
        <v>1093</v>
      </c>
      <c r="AG166">
        <v>-3.0009999999999999</v>
      </c>
      <c r="AH166">
        <v>-2.6379999999999999</v>
      </c>
      <c r="AI166">
        <v>1104</v>
      </c>
      <c r="AJ166">
        <v>1042</v>
      </c>
      <c r="AK166">
        <v>1176</v>
      </c>
      <c r="AL166">
        <v>1082</v>
      </c>
      <c r="AQ166" s="82">
        <f t="shared" si="12"/>
        <v>0</v>
      </c>
      <c r="AR166" s="82">
        <f t="shared" ref="AR166:BA181" si="15">IF(AND($U166&gt;AQ$4,$U166&lt;=AR$4),$R166,0)</f>
        <v>0</v>
      </c>
      <c r="AS166" s="82">
        <f t="shared" si="15"/>
        <v>0</v>
      </c>
      <c r="AT166" s="82">
        <f t="shared" si="15"/>
        <v>0</v>
      </c>
      <c r="AU166" s="82">
        <f t="shared" si="15"/>
        <v>0</v>
      </c>
      <c r="AV166" s="82">
        <f t="shared" si="15"/>
        <v>0</v>
      </c>
      <c r="AW166" s="82">
        <f t="shared" si="15"/>
        <v>0</v>
      </c>
      <c r="AX166" s="82">
        <f t="shared" si="15"/>
        <v>0</v>
      </c>
      <c r="AY166" s="82">
        <f t="shared" si="15"/>
        <v>0</v>
      </c>
      <c r="AZ166" s="82">
        <f t="shared" si="15"/>
        <v>0</v>
      </c>
      <c r="BA166" s="82">
        <f t="shared" si="15"/>
        <v>1.6990000000000002E-2</v>
      </c>
    </row>
    <row r="167" spans="1:53" x14ac:dyDescent="0.25">
      <c r="A167" t="s">
        <v>739</v>
      </c>
      <c r="B167" t="s">
        <v>740</v>
      </c>
      <c r="C167" t="s">
        <v>741</v>
      </c>
      <c r="D167" t="s">
        <v>742</v>
      </c>
      <c r="E167">
        <v>7.375</v>
      </c>
      <c r="F167" s="143">
        <v>43023</v>
      </c>
      <c r="G167" t="s">
        <v>40</v>
      </c>
      <c r="H167" t="s">
        <v>270</v>
      </c>
      <c r="I167" t="s">
        <v>258</v>
      </c>
      <c r="J167" t="s">
        <v>271</v>
      </c>
      <c r="K167" t="s">
        <v>272</v>
      </c>
      <c r="L167" t="s">
        <v>381</v>
      </c>
      <c r="M167" t="s">
        <v>387</v>
      </c>
      <c r="N167" t="s">
        <v>283</v>
      </c>
      <c r="O167">
        <v>510</v>
      </c>
      <c r="P167">
        <v>109.25</v>
      </c>
      <c r="Q167">
        <v>1.4340280000000001</v>
      </c>
      <c r="R167">
        <v>4.8899999999999999E-2</v>
      </c>
      <c r="S167">
        <v>0</v>
      </c>
      <c r="T167">
        <v>1.675</v>
      </c>
      <c r="U167">
        <v>3.9990000000000001</v>
      </c>
      <c r="V167">
        <v>2.258</v>
      </c>
      <c r="W167">
        <v>4.3520000000000003</v>
      </c>
      <c r="X167">
        <v>366</v>
      </c>
      <c r="Y167">
        <v>109</v>
      </c>
      <c r="Z167">
        <v>0.94199999999999995</v>
      </c>
      <c r="AA167">
        <v>4.9320000000000003E-2</v>
      </c>
      <c r="AB167">
        <v>1.738</v>
      </c>
      <c r="AC167">
        <v>4.234</v>
      </c>
      <c r="AD167">
        <v>2.411</v>
      </c>
      <c r="AE167">
        <v>4.4939999999999998</v>
      </c>
      <c r="AF167">
        <v>391</v>
      </c>
      <c r="AG167">
        <v>0.67500000000000004</v>
      </c>
      <c r="AH167">
        <v>0.80500000000000005</v>
      </c>
      <c r="AI167">
        <v>349</v>
      </c>
      <c r="AJ167">
        <v>381</v>
      </c>
      <c r="AK167">
        <v>350</v>
      </c>
      <c r="AL167">
        <v>376</v>
      </c>
      <c r="AQ167" s="82">
        <f t="shared" si="12"/>
        <v>0</v>
      </c>
      <c r="AR167" s="82">
        <f t="shared" si="15"/>
        <v>0</v>
      </c>
      <c r="AS167" s="82">
        <f t="shared" si="15"/>
        <v>4.8899999999999999E-2</v>
      </c>
      <c r="AT167" s="82">
        <f t="shared" si="15"/>
        <v>0</v>
      </c>
      <c r="AU167" s="82">
        <f t="shared" si="15"/>
        <v>0</v>
      </c>
      <c r="AV167" s="82">
        <f t="shared" si="15"/>
        <v>0</v>
      </c>
      <c r="AW167" s="82">
        <f t="shared" si="15"/>
        <v>0</v>
      </c>
      <c r="AX167" s="82">
        <f t="shared" si="15"/>
        <v>0</v>
      </c>
      <c r="AY167" s="82">
        <f t="shared" si="15"/>
        <v>0</v>
      </c>
      <c r="AZ167" s="82">
        <f t="shared" si="15"/>
        <v>0</v>
      </c>
      <c r="BA167" s="82">
        <f t="shared" si="15"/>
        <v>0</v>
      </c>
    </row>
    <row r="168" spans="1:53" x14ac:dyDescent="0.25">
      <c r="A168" t="s">
        <v>743</v>
      </c>
      <c r="B168" t="s">
        <v>744</v>
      </c>
      <c r="C168" t="s">
        <v>741</v>
      </c>
      <c r="D168" t="s">
        <v>742</v>
      </c>
      <c r="E168">
        <v>9.125</v>
      </c>
      <c r="F168" s="143">
        <v>44119</v>
      </c>
      <c r="G168" t="s">
        <v>280</v>
      </c>
      <c r="H168" t="s">
        <v>270</v>
      </c>
      <c r="I168" t="s">
        <v>258</v>
      </c>
      <c r="J168" t="s">
        <v>271</v>
      </c>
      <c r="K168" t="s">
        <v>272</v>
      </c>
      <c r="L168" t="s">
        <v>381</v>
      </c>
      <c r="M168" t="s">
        <v>387</v>
      </c>
      <c r="N168" t="s">
        <v>304</v>
      </c>
      <c r="O168">
        <v>660</v>
      </c>
      <c r="P168">
        <v>109</v>
      </c>
      <c r="Q168">
        <v>1.7743059999999999</v>
      </c>
      <c r="R168">
        <v>6.3339999999999994E-2</v>
      </c>
      <c r="S168">
        <v>0</v>
      </c>
      <c r="T168">
        <v>2.431</v>
      </c>
      <c r="U168">
        <v>7.0270000000000001</v>
      </c>
      <c r="V168">
        <v>4.5709999999999997</v>
      </c>
      <c r="W168">
        <v>7.1760000000000002</v>
      </c>
      <c r="X168">
        <v>593</v>
      </c>
      <c r="Y168">
        <v>108</v>
      </c>
      <c r="Z168">
        <v>1.1659999999999999</v>
      </c>
      <c r="AA168">
        <v>6.3369999999999996E-2</v>
      </c>
      <c r="AB168">
        <v>3.222</v>
      </c>
      <c r="AC168">
        <v>7.399</v>
      </c>
      <c r="AD168">
        <v>4.8209999999999997</v>
      </c>
      <c r="AE168">
        <v>7.43</v>
      </c>
      <c r="AF168">
        <v>635</v>
      </c>
      <c r="AG168">
        <v>1.4730000000000001</v>
      </c>
      <c r="AH168">
        <v>2.0390000000000001</v>
      </c>
      <c r="AI168">
        <v>578</v>
      </c>
      <c r="AJ168">
        <v>620</v>
      </c>
      <c r="AK168">
        <v>580</v>
      </c>
      <c r="AL168">
        <v>621</v>
      </c>
      <c r="AQ168" s="82">
        <f t="shared" si="12"/>
        <v>0</v>
      </c>
      <c r="AR168" s="82">
        <f t="shared" si="15"/>
        <v>0</v>
      </c>
      <c r="AS168" s="82">
        <f t="shared" si="15"/>
        <v>0</v>
      </c>
      <c r="AT168" s="82">
        <f t="shared" si="15"/>
        <v>0</v>
      </c>
      <c r="AU168" s="82">
        <f t="shared" si="15"/>
        <v>0</v>
      </c>
      <c r="AV168" s="82">
        <f t="shared" si="15"/>
        <v>0</v>
      </c>
      <c r="AW168" s="82">
        <f t="shared" si="15"/>
        <v>6.3339999999999994E-2</v>
      </c>
      <c r="AX168" s="82">
        <f t="shared" si="15"/>
        <v>0</v>
      </c>
      <c r="AY168" s="82">
        <f t="shared" si="15"/>
        <v>0</v>
      </c>
      <c r="AZ168" s="82">
        <f t="shared" si="15"/>
        <v>0</v>
      </c>
      <c r="BA168" s="82">
        <f t="shared" si="15"/>
        <v>0</v>
      </c>
    </row>
    <row r="169" spans="1:53" x14ac:dyDescent="0.25">
      <c r="A169" t="s">
        <v>749</v>
      </c>
      <c r="B169" t="s">
        <v>750</v>
      </c>
      <c r="C169" t="s">
        <v>751</v>
      </c>
      <c r="D169" t="s">
        <v>742</v>
      </c>
      <c r="E169">
        <v>11.125</v>
      </c>
      <c r="F169" s="143">
        <v>43252</v>
      </c>
      <c r="G169" t="s">
        <v>280</v>
      </c>
      <c r="H169" t="s">
        <v>270</v>
      </c>
      <c r="I169" t="s">
        <v>258</v>
      </c>
      <c r="J169" t="s">
        <v>271</v>
      </c>
      <c r="K169" t="s">
        <v>272</v>
      </c>
      <c r="L169" t="s">
        <v>381</v>
      </c>
      <c r="M169" t="s">
        <v>387</v>
      </c>
      <c r="N169" t="s">
        <v>283</v>
      </c>
      <c r="O169">
        <v>385.9</v>
      </c>
      <c r="P169">
        <v>105.5</v>
      </c>
      <c r="Q169">
        <v>0</v>
      </c>
      <c r="R169">
        <v>3.5270000000000003E-2</v>
      </c>
      <c r="S169">
        <v>0</v>
      </c>
      <c r="T169">
        <v>3.274</v>
      </c>
      <c r="U169">
        <v>9.7059999999999995</v>
      </c>
      <c r="V169">
        <v>3.2949999999999999</v>
      </c>
      <c r="W169">
        <v>9.4770000000000003</v>
      </c>
      <c r="X169">
        <v>867</v>
      </c>
      <c r="Y169">
        <v>104</v>
      </c>
      <c r="Z169">
        <v>0</v>
      </c>
      <c r="AA169">
        <v>3.5299999999999998E-2</v>
      </c>
      <c r="AB169">
        <v>3.3340000000000001</v>
      </c>
      <c r="AC169">
        <v>9.9450000000000003</v>
      </c>
      <c r="AD169">
        <v>3.4180000000000001</v>
      </c>
      <c r="AE169">
        <v>9.9480000000000004</v>
      </c>
      <c r="AF169">
        <v>926</v>
      </c>
      <c r="AG169">
        <v>1.4419999999999999</v>
      </c>
      <c r="AH169">
        <v>1.716</v>
      </c>
      <c r="AI169">
        <v>859</v>
      </c>
      <c r="AJ169">
        <v>916</v>
      </c>
      <c r="AK169">
        <v>854</v>
      </c>
      <c r="AL169">
        <v>914</v>
      </c>
      <c r="AQ169" s="82">
        <f t="shared" si="12"/>
        <v>0</v>
      </c>
      <c r="AR169" s="82">
        <f t="shared" si="15"/>
        <v>0</v>
      </c>
      <c r="AS169" s="82">
        <f t="shared" si="15"/>
        <v>0</v>
      </c>
      <c r="AT169" s="82">
        <f t="shared" si="15"/>
        <v>0</v>
      </c>
      <c r="AU169" s="82">
        <f t="shared" si="15"/>
        <v>0</v>
      </c>
      <c r="AV169" s="82">
        <f t="shared" si="15"/>
        <v>0</v>
      </c>
      <c r="AW169" s="82">
        <f t="shared" si="15"/>
        <v>0</v>
      </c>
      <c r="AX169" s="82">
        <f t="shared" si="15"/>
        <v>0</v>
      </c>
      <c r="AY169" s="82">
        <f t="shared" si="15"/>
        <v>3.5270000000000003E-2</v>
      </c>
      <c r="AZ169" s="82">
        <f t="shared" si="15"/>
        <v>0</v>
      </c>
      <c r="BA169" s="82">
        <f t="shared" si="15"/>
        <v>0</v>
      </c>
    </row>
    <row r="170" spans="1:53" x14ac:dyDescent="0.25">
      <c r="A170" t="s">
        <v>760</v>
      </c>
      <c r="B170" t="s">
        <v>761</v>
      </c>
      <c r="C170" t="s">
        <v>741</v>
      </c>
      <c r="D170" t="s">
        <v>742</v>
      </c>
      <c r="E170">
        <v>9.125</v>
      </c>
      <c r="F170" s="143">
        <v>44119</v>
      </c>
      <c r="G170" t="s">
        <v>280</v>
      </c>
      <c r="H170" t="s">
        <v>270</v>
      </c>
      <c r="I170" t="s">
        <v>258</v>
      </c>
      <c r="J170" t="s">
        <v>271</v>
      </c>
      <c r="K170" t="s">
        <v>272</v>
      </c>
      <c r="L170" t="s">
        <v>381</v>
      </c>
      <c r="M170" t="s">
        <v>387</v>
      </c>
      <c r="N170" t="s">
        <v>304</v>
      </c>
      <c r="O170">
        <v>260</v>
      </c>
      <c r="P170">
        <v>108.5</v>
      </c>
      <c r="Q170">
        <v>1.7743059999999999</v>
      </c>
      <c r="R170">
        <v>2.4840000000000001E-2</v>
      </c>
      <c r="S170">
        <v>0</v>
      </c>
      <c r="T170">
        <v>2.4279999999999999</v>
      </c>
      <c r="U170">
        <v>7.2130000000000001</v>
      </c>
      <c r="V170">
        <v>4.6589999999999998</v>
      </c>
      <c r="W170">
        <v>7.3010000000000002</v>
      </c>
      <c r="X170">
        <v>606</v>
      </c>
      <c r="Y170">
        <v>107.5</v>
      </c>
      <c r="Z170">
        <v>1.1659999999999999</v>
      </c>
      <c r="AA170">
        <v>2.4850000000000001E-2</v>
      </c>
      <c r="AB170">
        <v>4.5049999999999999</v>
      </c>
      <c r="AC170">
        <v>7.5179999999999998</v>
      </c>
      <c r="AD170">
        <v>4.9080000000000004</v>
      </c>
      <c r="AE170">
        <v>7.55</v>
      </c>
      <c r="AF170">
        <v>647</v>
      </c>
      <c r="AG170">
        <v>1.48</v>
      </c>
      <c r="AH170">
        <v>2.0630000000000002</v>
      </c>
      <c r="AI170">
        <v>590</v>
      </c>
      <c r="AJ170">
        <v>631</v>
      </c>
      <c r="AK170">
        <v>593</v>
      </c>
      <c r="AL170">
        <v>634</v>
      </c>
      <c r="AQ170" s="82">
        <f t="shared" si="12"/>
        <v>0</v>
      </c>
      <c r="AR170" s="82">
        <f t="shared" si="15"/>
        <v>0</v>
      </c>
      <c r="AS170" s="82">
        <f t="shared" si="15"/>
        <v>0</v>
      </c>
      <c r="AT170" s="82">
        <f t="shared" si="15"/>
        <v>0</v>
      </c>
      <c r="AU170" s="82">
        <f t="shared" si="15"/>
        <v>0</v>
      </c>
      <c r="AV170" s="82">
        <f t="shared" si="15"/>
        <v>0</v>
      </c>
      <c r="AW170" s="82">
        <f t="shared" si="15"/>
        <v>2.4840000000000001E-2</v>
      </c>
      <c r="AX170" s="82">
        <f t="shared" si="15"/>
        <v>0</v>
      </c>
      <c r="AY170" s="82">
        <f t="shared" si="15"/>
        <v>0</v>
      </c>
      <c r="AZ170" s="82">
        <f t="shared" si="15"/>
        <v>0</v>
      </c>
      <c r="BA170" s="82">
        <f t="shared" si="15"/>
        <v>0</v>
      </c>
    </row>
    <row r="171" spans="1:53" x14ac:dyDescent="0.25">
      <c r="A171" t="s">
        <v>5548</v>
      </c>
      <c r="B171" t="s">
        <v>5549</v>
      </c>
      <c r="C171" t="s">
        <v>741</v>
      </c>
      <c r="D171" t="s">
        <v>742</v>
      </c>
      <c r="E171">
        <v>7.375</v>
      </c>
      <c r="F171" s="143">
        <v>43023</v>
      </c>
      <c r="G171" t="s">
        <v>40</v>
      </c>
      <c r="H171" t="s">
        <v>270</v>
      </c>
      <c r="I171" t="s">
        <v>258</v>
      </c>
      <c r="J171" t="s">
        <v>271</v>
      </c>
      <c r="K171" t="s">
        <v>272</v>
      </c>
      <c r="L171" t="s">
        <v>381</v>
      </c>
      <c r="M171" t="s">
        <v>387</v>
      </c>
      <c r="N171" t="s">
        <v>283</v>
      </c>
      <c r="O171">
        <v>350</v>
      </c>
      <c r="P171">
        <v>109.125</v>
      </c>
      <c r="Q171">
        <v>1.4340280000000001</v>
      </c>
      <c r="R171">
        <v>3.3520000000000001E-2</v>
      </c>
      <c r="S171">
        <v>0</v>
      </c>
      <c r="T171">
        <v>1.6739999999999999</v>
      </c>
      <c r="U171">
        <v>4.0659999999999998</v>
      </c>
      <c r="V171">
        <v>2.2879999999999998</v>
      </c>
      <c r="W171">
        <v>4.4119999999999999</v>
      </c>
      <c r="X171">
        <v>372</v>
      </c>
      <c r="Y171">
        <v>108.875</v>
      </c>
      <c r="Z171">
        <v>0.94199999999999995</v>
      </c>
      <c r="AA171">
        <v>3.381E-2</v>
      </c>
      <c r="AB171">
        <v>1.7370000000000001</v>
      </c>
      <c r="AC171">
        <v>4.2990000000000004</v>
      </c>
      <c r="AD171">
        <v>2.4420000000000002</v>
      </c>
      <c r="AE171">
        <v>4.5519999999999996</v>
      </c>
      <c r="AF171">
        <v>397</v>
      </c>
      <c r="AG171">
        <v>0.67500000000000004</v>
      </c>
      <c r="AH171">
        <v>0.81</v>
      </c>
      <c r="AI171">
        <v>355</v>
      </c>
      <c r="AJ171">
        <v>386</v>
      </c>
      <c r="AK171">
        <v>356</v>
      </c>
      <c r="AL171">
        <v>381</v>
      </c>
      <c r="AQ171" s="82">
        <f t="shared" si="12"/>
        <v>0</v>
      </c>
      <c r="AR171" s="82">
        <f t="shared" si="15"/>
        <v>0</v>
      </c>
      <c r="AS171" s="82">
        <f t="shared" si="15"/>
        <v>0</v>
      </c>
      <c r="AT171" s="82">
        <f t="shared" si="15"/>
        <v>3.3520000000000001E-2</v>
      </c>
      <c r="AU171" s="82">
        <f t="shared" si="15"/>
        <v>0</v>
      </c>
      <c r="AV171" s="82">
        <f t="shared" si="15"/>
        <v>0</v>
      </c>
      <c r="AW171" s="82">
        <f t="shared" si="15"/>
        <v>0</v>
      </c>
      <c r="AX171" s="82">
        <f t="shared" si="15"/>
        <v>0</v>
      </c>
      <c r="AY171" s="82">
        <f t="shared" si="15"/>
        <v>0</v>
      </c>
      <c r="AZ171" s="82">
        <f t="shared" si="15"/>
        <v>0</v>
      </c>
      <c r="BA171" s="82">
        <f t="shared" si="15"/>
        <v>0</v>
      </c>
    </row>
    <row r="172" spans="1:53" x14ac:dyDescent="0.25">
      <c r="A172" t="s">
        <v>731</v>
      </c>
      <c r="B172" t="s">
        <v>732</v>
      </c>
      <c r="C172" t="s">
        <v>733</v>
      </c>
      <c r="D172" t="s">
        <v>73</v>
      </c>
      <c r="E172">
        <v>7.5</v>
      </c>
      <c r="F172" s="143">
        <v>41699</v>
      </c>
      <c r="G172" t="s">
        <v>41</v>
      </c>
      <c r="H172" t="s">
        <v>270</v>
      </c>
      <c r="I172" t="s">
        <v>259</v>
      </c>
      <c r="J172" t="s">
        <v>271</v>
      </c>
      <c r="K172" t="s">
        <v>272</v>
      </c>
      <c r="L172" t="s">
        <v>381</v>
      </c>
      <c r="M172" t="s">
        <v>661</v>
      </c>
      <c r="N172" t="s">
        <v>304</v>
      </c>
      <c r="O172">
        <v>175</v>
      </c>
      <c r="P172">
        <v>100.75</v>
      </c>
      <c r="Q172">
        <v>2.375</v>
      </c>
      <c r="R172">
        <v>1.5630000000000002E-2</v>
      </c>
      <c r="S172">
        <v>0</v>
      </c>
      <c r="T172">
        <v>0.182</v>
      </c>
      <c r="U172">
        <v>3.306</v>
      </c>
      <c r="V172">
        <v>0.17799999999999999</v>
      </c>
      <c r="W172">
        <v>3.4990000000000001</v>
      </c>
      <c r="X172">
        <v>329</v>
      </c>
      <c r="Y172">
        <v>101</v>
      </c>
      <c r="Z172">
        <v>1.875</v>
      </c>
      <c r="AA172">
        <v>1.583E-2</v>
      </c>
      <c r="AB172">
        <v>0.248</v>
      </c>
      <c r="AC172">
        <v>3.4020000000000001</v>
      </c>
      <c r="AD172">
        <v>0.24199999999999999</v>
      </c>
      <c r="AE172">
        <v>3.5640000000000001</v>
      </c>
      <c r="AF172">
        <v>336</v>
      </c>
      <c r="AG172">
        <v>0.24299999999999999</v>
      </c>
      <c r="AH172">
        <v>0.22700000000000001</v>
      </c>
      <c r="AI172">
        <v>142</v>
      </c>
      <c r="AJ172">
        <v>189</v>
      </c>
      <c r="AK172">
        <v>306</v>
      </c>
      <c r="AL172">
        <v>316</v>
      </c>
      <c r="AQ172" s="82">
        <f t="shared" si="12"/>
        <v>0</v>
      </c>
      <c r="AR172" s="82">
        <f t="shared" si="15"/>
        <v>0</v>
      </c>
      <c r="AS172" s="82">
        <f t="shared" si="15"/>
        <v>1.5630000000000002E-2</v>
      </c>
      <c r="AT172" s="82">
        <f t="shared" si="15"/>
        <v>0</v>
      </c>
      <c r="AU172" s="82">
        <f t="shared" si="15"/>
        <v>0</v>
      </c>
      <c r="AV172" s="82">
        <f t="shared" si="15"/>
        <v>0</v>
      </c>
      <c r="AW172" s="82">
        <f t="shared" si="15"/>
        <v>0</v>
      </c>
      <c r="AX172" s="82">
        <f t="shared" si="15"/>
        <v>0</v>
      </c>
      <c r="AY172" s="82">
        <f t="shared" si="15"/>
        <v>0</v>
      </c>
      <c r="AZ172" s="82">
        <f t="shared" si="15"/>
        <v>0</v>
      </c>
      <c r="BA172" s="82">
        <f t="shared" si="15"/>
        <v>0</v>
      </c>
    </row>
    <row r="173" spans="1:53" x14ac:dyDescent="0.25">
      <c r="A173" t="s">
        <v>5550</v>
      </c>
      <c r="B173" t="s">
        <v>5551</v>
      </c>
      <c r="C173" t="s">
        <v>5071</v>
      </c>
      <c r="D173" t="s">
        <v>5552</v>
      </c>
      <c r="E173">
        <v>9.25</v>
      </c>
      <c r="F173" s="143">
        <v>43405</v>
      </c>
      <c r="G173" t="s">
        <v>348</v>
      </c>
      <c r="H173" t="s">
        <v>270</v>
      </c>
      <c r="I173" t="s">
        <v>259</v>
      </c>
      <c r="J173" t="s">
        <v>271</v>
      </c>
      <c r="K173" t="s">
        <v>272</v>
      </c>
      <c r="L173" t="s">
        <v>609</v>
      </c>
      <c r="M173" t="s">
        <v>610</v>
      </c>
      <c r="N173" t="s">
        <v>304</v>
      </c>
      <c r="O173">
        <v>275</v>
      </c>
      <c r="P173">
        <v>85.75</v>
      </c>
      <c r="Q173">
        <v>1.3875</v>
      </c>
      <c r="R173">
        <v>2.0760000000000001E-2</v>
      </c>
      <c r="S173">
        <v>0</v>
      </c>
      <c r="T173">
        <v>3.9249999999999998</v>
      </c>
      <c r="U173">
        <v>13.023</v>
      </c>
      <c r="V173">
        <v>4.2380000000000004</v>
      </c>
      <c r="W173">
        <v>12.775</v>
      </c>
      <c r="X173">
        <v>1191</v>
      </c>
      <c r="Y173">
        <v>79.125</v>
      </c>
      <c r="Z173">
        <v>0.77100000000000002</v>
      </c>
      <c r="AA173">
        <v>1.932E-2</v>
      </c>
      <c r="AB173">
        <v>4.1639999999999997</v>
      </c>
      <c r="AC173">
        <v>14.638</v>
      </c>
      <c r="AD173">
        <v>4.1989999999999998</v>
      </c>
      <c r="AE173">
        <v>14.638</v>
      </c>
      <c r="AF173">
        <v>1390</v>
      </c>
      <c r="AG173">
        <v>9.0640000000000001</v>
      </c>
      <c r="AH173">
        <v>9.5139999999999993</v>
      </c>
      <c r="AI173">
        <v>1051</v>
      </c>
      <c r="AJ173">
        <v>1174</v>
      </c>
      <c r="AK173">
        <v>1179</v>
      </c>
      <c r="AL173">
        <v>1379</v>
      </c>
      <c r="AQ173" s="82">
        <f t="shared" si="12"/>
        <v>0</v>
      </c>
      <c r="AR173" s="82">
        <f t="shared" si="15"/>
        <v>0</v>
      </c>
      <c r="AS173" s="82">
        <f t="shared" si="15"/>
        <v>0</v>
      </c>
      <c r="AT173" s="82">
        <f t="shared" si="15"/>
        <v>0</v>
      </c>
      <c r="AU173" s="82">
        <f t="shared" si="15"/>
        <v>0</v>
      </c>
      <c r="AV173" s="82">
        <f t="shared" si="15"/>
        <v>0</v>
      </c>
      <c r="AW173" s="82">
        <f t="shared" si="15"/>
        <v>0</v>
      </c>
      <c r="AX173" s="82">
        <f t="shared" si="15"/>
        <v>0</v>
      </c>
      <c r="AY173" s="82">
        <f t="shared" si="15"/>
        <v>0</v>
      </c>
      <c r="AZ173" s="82">
        <f t="shared" si="15"/>
        <v>0</v>
      </c>
      <c r="BA173" s="82">
        <f t="shared" si="15"/>
        <v>2.0760000000000001E-2</v>
      </c>
    </row>
    <row r="174" spans="1:53" x14ac:dyDescent="0.25">
      <c r="A174" t="s">
        <v>752</v>
      </c>
      <c r="B174" t="s">
        <v>753</v>
      </c>
      <c r="C174" t="s">
        <v>754</v>
      </c>
      <c r="D174" t="s">
        <v>755</v>
      </c>
      <c r="E174">
        <v>7.625</v>
      </c>
      <c r="F174" s="143">
        <v>43146</v>
      </c>
      <c r="G174" t="s">
        <v>41</v>
      </c>
      <c r="H174" t="s">
        <v>270</v>
      </c>
      <c r="I174" t="s">
        <v>259</v>
      </c>
      <c r="J174" t="s">
        <v>271</v>
      </c>
      <c r="K174" t="s">
        <v>272</v>
      </c>
      <c r="L174" t="s">
        <v>296</v>
      </c>
      <c r="M174" t="s">
        <v>322</v>
      </c>
      <c r="N174" t="s">
        <v>304</v>
      </c>
      <c r="O174">
        <v>500</v>
      </c>
      <c r="P174">
        <v>101.5</v>
      </c>
      <c r="Q174">
        <v>2.7534719999999999</v>
      </c>
      <c r="R174">
        <v>4.5159999999999999E-2</v>
      </c>
      <c r="S174">
        <v>0</v>
      </c>
      <c r="T174">
        <v>3.4140000000000001</v>
      </c>
      <c r="U174">
        <v>7.1959999999999997</v>
      </c>
      <c r="V174">
        <v>3.984</v>
      </c>
      <c r="W174">
        <v>7.2169999999999996</v>
      </c>
      <c r="X174">
        <v>646</v>
      </c>
      <c r="Y174">
        <v>100.5</v>
      </c>
      <c r="Z174">
        <v>2.2450000000000001</v>
      </c>
      <c r="AA174">
        <v>4.5190000000000001E-2</v>
      </c>
      <c r="AB174">
        <v>3.47</v>
      </c>
      <c r="AC174">
        <v>7.4790000000000001</v>
      </c>
      <c r="AD174">
        <v>4.0759999999999996</v>
      </c>
      <c r="AE174">
        <v>7.4720000000000004</v>
      </c>
      <c r="AF174">
        <v>683</v>
      </c>
      <c r="AG174">
        <v>1.468</v>
      </c>
      <c r="AH174">
        <v>1.875</v>
      </c>
      <c r="AI174">
        <v>619</v>
      </c>
      <c r="AJ174">
        <v>655</v>
      </c>
      <c r="AK174">
        <v>633</v>
      </c>
      <c r="AL174">
        <v>671</v>
      </c>
      <c r="AQ174" s="82">
        <f t="shared" si="12"/>
        <v>0</v>
      </c>
      <c r="AR174" s="82">
        <f t="shared" si="15"/>
        <v>0</v>
      </c>
      <c r="AS174" s="82">
        <f t="shared" si="15"/>
        <v>0</v>
      </c>
      <c r="AT174" s="82">
        <f t="shared" si="15"/>
        <v>0</v>
      </c>
      <c r="AU174" s="82">
        <f t="shared" si="15"/>
        <v>0</v>
      </c>
      <c r="AV174" s="82">
        <f t="shared" si="15"/>
        <v>0</v>
      </c>
      <c r="AW174" s="82">
        <f t="shared" si="15"/>
        <v>4.5159999999999999E-2</v>
      </c>
      <c r="AX174" s="82">
        <f t="shared" si="15"/>
        <v>0</v>
      </c>
      <c r="AY174" s="82">
        <f t="shared" si="15"/>
        <v>0</v>
      </c>
      <c r="AZ174" s="82">
        <f t="shared" si="15"/>
        <v>0</v>
      </c>
      <c r="BA174" s="82">
        <f t="shared" si="15"/>
        <v>0</v>
      </c>
    </row>
    <row r="175" spans="1:53" x14ac:dyDescent="0.25">
      <c r="A175" t="s">
        <v>5553</v>
      </c>
      <c r="B175" t="s">
        <v>5554</v>
      </c>
      <c r="C175" t="s">
        <v>754</v>
      </c>
      <c r="D175" t="s">
        <v>755</v>
      </c>
      <c r="E175">
        <v>7.875</v>
      </c>
      <c r="F175" s="143">
        <v>44136</v>
      </c>
      <c r="G175" t="s">
        <v>41</v>
      </c>
      <c r="H175" t="s">
        <v>270</v>
      </c>
      <c r="I175" t="s">
        <v>259</v>
      </c>
      <c r="J175" t="s">
        <v>271</v>
      </c>
      <c r="K175" t="s">
        <v>272</v>
      </c>
      <c r="L175" t="s">
        <v>296</v>
      </c>
      <c r="M175" t="s">
        <v>322</v>
      </c>
      <c r="N175" t="s">
        <v>304</v>
      </c>
      <c r="O175">
        <v>500</v>
      </c>
      <c r="P175">
        <v>100</v>
      </c>
      <c r="Q175">
        <v>1.35625</v>
      </c>
      <c r="R175">
        <v>4.3909999999999998E-2</v>
      </c>
      <c r="S175">
        <v>0</v>
      </c>
      <c r="T175">
        <v>4.5579999999999998</v>
      </c>
      <c r="U175">
        <v>7.8710000000000004</v>
      </c>
      <c r="V175">
        <v>5.6639999999999997</v>
      </c>
      <c r="W175">
        <v>7.8289999999999997</v>
      </c>
      <c r="X175">
        <v>656</v>
      </c>
      <c r="Y175">
        <v>98.75</v>
      </c>
      <c r="Z175">
        <v>0.83099999999999996</v>
      </c>
      <c r="AA175">
        <v>4.3790000000000003E-2</v>
      </c>
      <c r="AB175">
        <v>5.7450000000000001</v>
      </c>
      <c r="AC175">
        <v>8.0890000000000004</v>
      </c>
      <c r="AD175">
        <v>5.7469999999999999</v>
      </c>
      <c r="AE175">
        <v>8.0649999999999995</v>
      </c>
      <c r="AF175">
        <v>696</v>
      </c>
      <c r="AG175">
        <v>1.782</v>
      </c>
      <c r="AH175">
        <v>2.5310000000000001</v>
      </c>
      <c r="AI175">
        <v>620</v>
      </c>
      <c r="AJ175">
        <v>655</v>
      </c>
      <c r="AK175">
        <v>646</v>
      </c>
      <c r="AL175">
        <v>685</v>
      </c>
      <c r="AQ175" s="82">
        <f t="shared" si="12"/>
        <v>0</v>
      </c>
      <c r="AR175" s="82">
        <f t="shared" si="15"/>
        <v>0</v>
      </c>
      <c r="AS175" s="82">
        <f t="shared" si="15"/>
        <v>0</v>
      </c>
      <c r="AT175" s="82">
        <f t="shared" si="15"/>
        <v>0</v>
      </c>
      <c r="AU175" s="82">
        <f t="shared" si="15"/>
        <v>0</v>
      </c>
      <c r="AV175" s="82">
        <f t="shared" si="15"/>
        <v>0</v>
      </c>
      <c r="AW175" s="82">
        <f t="shared" si="15"/>
        <v>4.3909999999999998E-2</v>
      </c>
      <c r="AX175" s="82">
        <f t="shared" si="15"/>
        <v>0</v>
      </c>
      <c r="AY175" s="82">
        <f t="shared" si="15"/>
        <v>0</v>
      </c>
      <c r="AZ175" s="82">
        <f t="shared" si="15"/>
        <v>0</v>
      </c>
      <c r="BA175" s="82">
        <f t="shared" si="15"/>
        <v>0</v>
      </c>
    </row>
    <row r="176" spans="1:53" x14ac:dyDescent="0.25">
      <c r="A176" t="s">
        <v>735</v>
      </c>
      <c r="B176" t="s">
        <v>736</v>
      </c>
      <c r="C176" t="s">
        <v>737</v>
      </c>
      <c r="D176" t="s">
        <v>738</v>
      </c>
      <c r="E176">
        <v>12</v>
      </c>
      <c r="F176" s="143">
        <v>42109</v>
      </c>
      <c r="G176" t="s">
        <v>42</v>
      </c>
      <c r="H176" t="s">
        <v>270</v>
      </c>
      <c r="I176" t="s">
        <v>259</v>
      </c>
      <c r="J176" t="s">
        <v>271</v>
      </c>
      <c r="K176" t="s">
        <v>272</v>
      </c>
      <c r="L176" t="s">
        <v>291</v>
      </c>
      <c r="M176" t="s">
        <v>303</v>
      </c>
      <c r="N176" t="s">
        <v>283</v>
      </c>
      <c r="O176">
        <v>165</v>
      </c>
      <c r="P176">
        <v>89</v>
      </c>
      <c r="Q176">
        <v>2.3333330000000001</v>
      </c>
      <c r="R176">
        <v>1.306E-2</v>
      </c>
      <c r="S176">
        <v>0</v>
      </c>
      <c r="T176">
        <v>1.8520000000000001</v>
      </c>
      <c r="U176">
        <v>18.004999999999999</v>
      </c>
      <c r="V176">
        <v>1.851</v>
      </c>
      <c r="W176">
        <v>18.004999999999999</v>
      </c>
      <c r="X176">
        <v>1773</v>
      </c>
      <c r="Y176">
        <v>94.5</v>
      </c>
      <c r="Z176">
        <v>1.5329999999999999</v>
      </c>
      <c r="AA176">
        <v>1.3939999999999999E-2</v>
      </c>
      <c r="AB176">
        <v>1.9510000000000001</v>
      </c>
      <c r="AC176">
        <v>14.813000000000001</v>
      </c>
      <c r="AD176">
        <v>1.9490000000000001</v>
      </c>
      <c r="AE176">
        <v>14.813000000000001</v>
      </c>
      <c r="AF176">
        <v>1458</v>
      </c>
      <c r="AG176">
        <v>-4.8940000000000001</v>
      </c>
      <c r="AH176">
        <v>-4.8369999999999997</v>
      </c>
      <c r="AI176">
        <v>1614</v>
      </c>
      <c r="AJ176">
        <v>1376</v>
      </c>
      <c r="AK176">
        <v>1760</v>
      </c>
      <c r="AL176">
        <v>1445</v>
      </c>
      <c r="AQ176" s="82">
        <f t="shared" si="12"/>
        <v>0</v>
      </c>
      <c r="AR176" s="82">
        <f t="shared" si="15"/>
        <v>0</v>
      </c>
      <c r="AS176" s="82">
        <f t="shared" si="15"/>
        <v>0</v>
      </c>
      <c r="AT176" s="82">
        <f t="shared" si="15"/>
        <v>0</v>
      </c>
      <c r="AU176" s="82">
        <f t="shared" si="15"/>
        <v>0</v>
      </c>
      <c r="AV176" s="82">
        <f t="shared" si="15"/>
        <v>0</v>
      </c>
      <c r="AW176" s="82">
        <f t="shared" si="15"/>
        <v>0</v>
      </c>
      <c r="AX176" s="82">
        <f t="shared" si="15"/>
        <v>0</v>
      </c>
      <c r="AY176" s="82">
        <f t="shared" si="15"/>
        <v>0</v>
      </c>
      <c r="AZ176" s="82">
        <f t="shared" si="15"/>
        <v>0</v>
      </c>
      <c r="BA176" s="82">
        <f t="shared" si="15"/>
        <v>1.306E-2</v>
      </c>
    </row>
    <row r="177" spans="1:53" x14ac:dyDescent="0.25">
      <c r="A177" t="s">
        <v>756</v>
      </c>
      <c r="B177" t="s">
        <v>757</v>
      </c>
      <c r="C177" t="s">
        <v>758</v>
      </c>
      <c r="D177" t="s">
        <v>759</v>
      </c>
      <c r="E177">
        <v>7.5</v>
      </c>
      <c r="F177" s="143">
        <v>44301</v>
      </c>
      <c r="G177" t="s">
        <v>41</v>
      </c>
      <c r="H177" t="s">
        <v>270</v>
      </c>
      <c r="I177" t="s">
        <v>259</v>
      </c>
      <c r="J177" t="s">
        <v>271</v>
      </c>
      <c r="K177" t="s">
        <v>272</v>
      </c>
      <c r="L177" t="s">
        <v>291</v>
      </c>
      <c r="M177" t="s">
        <v>600</v>
      </c>
      <c r="N177" t="s">
        <v>304</v>
      </c>
      <c r="O177">
        <v>800</v>
      </c>
      <c r="P177">
        <v>108.25</v>
      </c>
      <c r="Q177">
        <v>1.4583330000000001</v>
      </c>
      <c r="R177">
        <v>7.6039999999999996E-2</v>
      </c>
      <c r="S177">
        <v>0</v>
      </c>
      <c r="T177">
        <v>4.3310000000000004</v>
      </c>
      <c r="U177">
        <v>5.6749999999999998</v>
      </c>
      <c r="V177">
        <v>5.069</v>
      </c>
      <c r="W177">
        <v>5.7880000000000003</v>
      </c>
      <c r="X177">
        <v>443</v>
      </c>
      <c r="Y177">
        <v>106.5</v>
      </c>
      <c r="Z177">
        <v>0.95799999999999996</v>
      </c>
      <c r="AA177">
        <v>7.5609999999999997E-2</v>
      </c>
      <c r="AB177">
        <v>4.3789999999999996</v>
      </c>
      <c r="AC177">
        <v>6.0620000000000003</v>
      </c>
      <c r="AD177">
        <v>5.5389999999999997</v>
      </c>
      <c r="AE177">
        <v>6.1890000000000001</v>
      </c>
      <c r="AF177">
        <v>500</v>
      </c>
      <c r="AG177">
        <v>2.0939999999999999</v>
      </c>
      <c r="AH177">
        <v>2.8010000000000002</v>
      </c>
      <c r="AI177">
        <v>423</v>
      </c>
      <c r="AJ177">
        <v>480</v>
      </c>
      <c r="AK177">
        <v>431</v>
      </c>
      <c r="AL177">
        <v>488</v>
      </c>
      <c r="AQ177" s="82">
        <f t="shared" si="12"/>
        <v>0</v>
      </c>
      <c r="AR177" s="82">
        <f t="shared" si="15"/>
        <v>0</v>
      </c>
      <c r="AS177" s="82">
        <f t="shared" si="15"/>
        <v>0</v>
      </c>
      <c r="AT177" s="82">
        <f t="shared" si="15"/>
        <v>0</v>
      </c>
      <c r="AU177" s="82">
        <f t="shared" si="15"/>
        <v>7.6039999999999996E-2</v>
      </c>
      <c r="AV177" s="82">
        <f t="shared" si="15"/>
        <v>0</v>
      </c>
      <c r="AW177" s="82">
        <f t="shared" si="15"/>
        <v>0</v>
      </c>
      <c r="AX177" s="82">
        <f t="shared" si="15"/>
        <v>0</v>
      </c>
      <c r="AY177" s="82">
        <f t="shared" si="15"/>
        <v>0</v>
      </c>
      <c r="AZ177" s="82">
        <f t="shared" si="15"/>
        <v>0</v>
      </c>
      <c r="BA177" s="82">
        <f t="shared" si="15"/>
        <v>0</v>
      </c>
    </row>
    <row r="178" spans="1:53" x14ac:dyDescent="0.25">
      <c r="A178" t="s">
        <v>5555</v>
      </c>
      <c r="B178" t="s">
        <v>5556</v>
      </c>
      <c r="C178" t="s">
        <v>758</v>
      </c>
      <c r="D178" t="s">
        <v>759</v>
      </c>
      <c r="E178">
        <v>7.5</v>
      </c>
      <c r="F178" s="143">
        <v>44301</v>
      </c>
      <c r="G178" t="s">
        <v>41</v>
      </c>
      <c r="H178" t="s">
        <v>270</v>
      </c>
      <c r="I178" t="s">
        <v>259</v>
      </c>
      <c r="J178" t="s">
        <v>271</v>
      </c>
      <c r="K178" t="s">
        <v>272</v>
      </c>
      <c r="L178" t="s">
        <v>291</v>
      </c>
      <c r="M178" t="s">
        <v>600</v>
      </c>
      <c r="N178" t="s">
        <v>304</v>
      </c>
      <c r="O178">
        <v>240</v>
      </c>
      <c r="P178">
        <v>108.25</v>
      </c>
      <c r="Q178">
        <v>1.4583330000000001</v>
      </c>
      <c r="R178">
        <v>2.281E-2</v>
      </c>
      <c r="S178">
        <v>0</v>
      </c>
      <c r="T178">
        <v>4.3310000000000004</v>
      </c>
      <c r="U178">
        <v>5.6749999999999998</v>
      </c>
      <c r="V178">
        <v>5.0540000000000003</v>
      </c>
      <c r="W178">
        <v>5.8220000000000001</v>
      </c>
      <c r="X178">
        <v>446</v>
      </c>
      <c r="Y178">
        <v>106.5</v>
      </c>
      <c r="Z178">
        <v>0.95799999999999996</v>
      </c>
      <c r="AA178">
        <v>2.2679999999999999E-2</v>
      </c>
      <c r="AB178">
        <v>4.3789999999999996</v>
      </c>
      <c r="AC178">
        <v>6.0620000000000003</v>
      </c>
      <c r="AD178">
        <v>5.5179999999999998</v>
      </c>
      <c r="AE178">
        <v>6.2130000000000001</v>
      </c>
      <c r="AF178">
        <v>502</v>
      </c>
      <c r="AG178">
        <v>2.0939999999999999</v>
      </c>
      <c r="AH178">
        <v>2.7970000000000002</v>
      </c>
      <c r="AI178">
        <v>428</v>
      </c>
      <c r="AJ178">
        <v>483</v>
      </c>
      <c r="AK178">
        <v>434</v>
      </c>
      <c r="AL178">
        <v>490</v>
      </c>
      <c r="AQ178" s="82">
        <f t="shared" si="12"/>
        <v>0</v>
      </c>
      <c r="AR178" s="82">
        <f t="shared" si="15"/>
        <v>0</v>
      </c>
      <c r="AS178" s="82">
        <f t="shared" si="15"/>
        <v>0</v>
      </c>
      <c r="AT178" s="82">
        <f t="shared" si="15"/>
        <v>0</v>
      </c>
      <c r="AU178" s="82">
        <f t="shared" si="15"/>
        <v>2.281E-2</v>
      </c>
      <c r="AV178" s="82">
        <f t="shared" si="15"/>
        <v>0</v>
      </c>
      <c r="AW178" s="82">
        <f t="shared" si="15"/>
        <v>0</v>
      </c>
      <c r="AX178" s="82">
        <f t="shared" si="15"/>
        <v>0</v>
      </c>
      <c r="AY178" s="82">
        <f t="shared" si="15"/>
        <v>0</v>
      </c>
      <c r="AZ178" s="82">
        <f t="shared" si="15"/>
        <v>0</v>
      </c>
      <c r="BA178" s="82">
        <f t="shared" si="15"/>
        <v>0</v>
      </c>
    </row>
    <row r="179" spans="1:53" x14ac:dyDescent="0.25">
      <c r="A179" t="s">
        <v>5557</v>
      </c>
      <c r="B179" t="s">
        <v>5558</v>
      </c>
      <c r="C179" t="s">
        <v>763</v>
      </c>
      <c r="D179" t="s">
        <v>764</v>
      </c>
      <c r="E179">
        <v>9.125</v>
      </c>
      <c r="F179" s="143">
        <v>43922</v>
      </c>
      <c r="G179" t="s">
        <v>280</v>
      </c>
      <c r="H179" t="s">
        <v>270</v>
      </c>
      <c r="I179" t="s">
        <v>259</v>
      </c>
      <c r="J179" t="s">
        <v>271</v>
      </c>
      <c r="K179" t="s">
        <v>272</v>
      </c>
      <c r="L179" t="s">
        <v>291</v>
      </c>
      <c r="M179" t="s">
        <v>303</v>
      </c>
      <c r="N179" t="s">
        <v>304</v>
      </c>
      <c r="O179">
        <v>410</v>
      </c>
      <c r="P179">
        <v>103</v>
      </c>
      <c r="Q179">
        <v>2.1291669999999998</v>
      </c>
      <c r="R179">
        <v>3.7339999999999998E-2</v>
      </c>
      <c r="S179">
        <v>0</v>
      </c>
      <c r="T179">
        <v>4.0590000000000002</v>
      </c>
      <c r="U179">
        <v>8.4030000000000005</v>
      </c>
      <c r="V179">
        <v>4.9960000000000004</v>
      </c>
      <c r="W179">
        <v>8.4629999999999992</v>
      </c>
      <c r="X179">
        <v>732</v>
      </c>
      <c r="Y179">
        <v>102.5</v>
      </c>
      <c r="Z179">
        <v>1.5209999999999999</v>
      </c>
      <c r="AA179">
        <v>3.7510000000000002E-2</v>
      </c>
      <c r="AB179">
        <v>4.117</v>
      </c>
      <c r="AC179">
        <v>8.5269999999999992</v>
      </c>
      <c r="AD179">
        <v>5.0659999999999998</v>
      </c>
      <c r="AE179">
        <v>8.5690000000000008</v>
      </c>
      <c r="AF179">
        <v>758</v>
      </c>
      <c r="AG179">
        <v>1.0649999999999999</v>
      </c>
      <c r="AH179">
        <v>1.675</v>
      </c>
      <c r="AI179">
        <v>705</v>
      </c>
      <c r="AJ179">
        <v>730</v>
      </c>
      <c r="AK179">
        <v>721</v>
      </c>
      <c r="AL179">
        <v>746</v>
      </c>
      <c r="AQ179" s="82">
        <f t="shared" si="12"/>
        <v>0</v>
      </c>
      <c r="AR179" s="82">
        <f t="shared" si="15"/>
        <v>0</v>
      </c>
      <c r="AS179" s="82">
        <f t="shared" si="15"/>
        <v>0</v>
      </c>
      <c r="AT179" s="82">
        <f t="shared" si="15"/>
        <v>0</v>
      </c>
      <c r="AU179" s="82">
        <f t="shared" si="15"/>
        <v>0</v>
      </c>
      <c r="AV179" s="82">
        <f t="shared" si="15"/>
        <v>0</v>
      </c>
      <c r="AW179" s="82">
        <f t="shared" si="15"/>
        <v>0</v>
      </c>
      <c r="AX179" s="82">
        <f t="shared" si="15"/>
        <v>3.7339999999999998E-2</v>
      </c>
      <c r="AY179" s="82">
        <f t="shared" si="15"/>
        <v>0</v>
      </c>
      <c r="AZ179" s="82">
        <f t="shared" si="15"/>
        <v>0</v>
      </c>
      <c r="BA179" s="82">
        <f t="shared" si="15"/>
        <v>0</v>
      </c>
    </row>
    <row r="180" spans="1:53" x14ac:dyDescent="0.25">
      <c r="A180" t="s">
        <v>727</v>
      </c>
      <c r="B180" t="s">
        <v>728</v>
      </c>
      <c r="C180" t="s">
        <v>729</v>
      </c>
      <c r="D180" t="s">
        <v>730</v>
      </c>
      <c r="E180">
        <v>6.5</v>
      </c>
      <c r="F180" s="143">
        <v>47299</v>
      </c>
      <c r="G180" t="s">
        <v>282</v>
      </c>
      <c r="H180" t="s">
        <v>270</v>
      </c>
      <c r="I180" t="s">
        <v>259</v>
      </c>
      <c r="J180" t="s">
        <v>271</v>
      </c>
      <c r="K180" t="s">
        <v>272</v>
      </c>
      <c r="L180" t="s">
        <v>296</v>
      </c>
      <c r="M180" t="s">
        <v>431</v>
      </c>
      <c r="N180" t="s">
        <v>461</v>
      </c>
      <c r="O180">
        <v>282</v>
      </c>
      <c r="P180">
        <v>90</v>
      </c>
      <c r="Q180">
        <v>1.5347219999999999</v>
      </c>
      <c r="R180">
        <v>2.2360000000000001E-2</v>
      </c>
      <c r="S180">
        <v>0</v>
      </c>
      <c r="T180">
        <v>9.5310000000000006</v>
      </c>
      <c r="U180">
        <v>7.5659999999999998</v>
      </c>
      <c r="V180">
        <v>9.57</v>
      </c>
      <c r="W180">
        <v>7.6369999999999996</v>
      </c>
      <c r="X180">
        <v>542</v>
      </c>
      <c r="Y180">
        <v>90</v>
      </c>
      <c r="Z180">
        <v>1.101</v>
      </c>
      <c r="AA180">
        <v>2.2599999999999999E-2</v>
      </c>
      <c r="AB180">
        <v>9.5980000000000008</v>
      </c>
      <c r="AC180">
        <v>7.5629999999999997</v>
      </c>
      <c r="AD180">
        <v>9.6349999999999998</v>
      </c>
      <c r="AE180">
        <v>7.6340000000000003</v>
      </c>
      <c r="AF180">
        <v>558</v>
      </c>
      <c r="AG180">
        <v>0.47599999999999998</v>
      </c>
      <c r="AH180">
        <v>1.8</v>
      </c>
      <c r="AI180">
        <v>471</v>
      </c>
      <c r="AJ180">
        <v>488</v>
      </c>
      <c r="AK180">
        <v>545</v>
      </c>
      <c r="AL180">
        <v>564</v>
      </c>
      <c r="AQ180" s="82">
        <f t="shared" si="12"/>
        <v>0</v>
      </c>
      <c r="AR180" s="82">
        <f t="shared" si="15"/>
        <v>0</v>
      </c>
      <c r="AS180" s="82">
        <f t="shared" si="15"/>
        <v>0</v>
      </c>
      <c r="AT180" s="82">
        <f t="shared" si="15"/>
        <v>0</v>
      </c>
      <c r="AU180" s="82">
        <f t="shared" si="15"/>
        <v>0</v>
      </c>
      <c r="AV180" s="82">
        <f t="shared" si="15"/>
        <v>0</v>
      </c>
      <c r="AW180" s="82">
        <f t="shared" si="15"/>
        <v>2.2360000000000001E-2</v>
      </c>
      <c r="AX180" s="82">
        <f t="shared" si="15"/>
        <v>0</v>
      </c>
      <c r="AY180" s="82">
        <f t="shared" si="15"/>
        <v>0</v>
      </c>
      <c r="AZ180" s="82">
        <f t="shared" si="15"/>
        <v>0</v>
      </c>
      <c r="BA180" s="82">
        <f t="shared" si="15"/>
        <v>0</v>
      </c>
    </row>
    <row r="181" spans="1:53" x14ac:dyDescent="0.25">
      <c r="A181" t="s">
        <v>5559</v>
      </c>
      <c r="B181" t="s">
        <v>5560</v>
      </c>
      <c r="C181" t="s">
        <v>734</v>
      </c>
      <c r="D181" t="s">
        <v>730</v>
      </c>
      <c r="E181">
        <v>4.75</v>
      </c>
      <c r="F181" s="143">
        <v>44788</v>
      </c>
      <c r="G181" t="s">
        <v>282</v>
      </c>
      <c r="H181" t="s">
        <v>270</v>
      </c>
      <c r="I181" t="s">
        <v>259</v>
      </c>
      <c r="J181" t="s">
        <v>271</v>
      </c>
      <c r="K181" t="s">
        <v>272</v>
      </c>
      <c r="L181" t="s">
        <v>296</v>
      </c>
      <c r="M181" t="s">
        <v>431</v>
      </c>
      <c r="N181" t="s">
        <v>304</v>
      </c>
      <c r="O181">
        <v>500</v>
      </c>
      <c r="P181">
        <v>103.75</v>
      </c>
      <c r="Q181">
        <v>1.8208329999999999</v>
      </c>
      <c r="R181">
        <v>4.573E-2</v>
      </c>
      <c r="S181">
        <v>0</v>
      </c>
      <c r="T181">
        <v>7.5869999999999997</v>
      </c>
      <c r="U181">
        <v>4.2709999999999999</v>
      </c>
      <c r="V181">
        <v>7.7690000000000001</v>
      </c>
      <c r="W181">
        <v>4.2709999999999999</v>
      </c>
      <c r="X181">
        <v>262</v>
      </c>
      <c r="Y181">
        <v>102.75</v>
      </c>
      <c r="Z181">
        <v>1.504</v>
      </c>
      <c r="AA181">
        <v>4.5850000000000002E-2</v>
      </c>
      <c r="AB181">
        <v>7.6360000000000001</v>
      </c>
      <c r="AC181">
        <v>4.3979999999999997</v>
      </c>
      <c r="AD181">
        <v>7.806</v>
      </c>
      <c r="AE181">
        <v>4.3979999999999997</v>
      </c>
      <c r="AF181">
        <v>293</v>
      </c>
      <c r="AG181">
        <v>1.2629999999999999</v>
      </c>
      <c r="AH181">
        <v>2.4889999999999999</v>
      </c>
      <c r="AI181">
        <v>252</v>
      </c>
      <c r="AJ181">
        <v>280</v>
      </c>
      <c r="AK181">
        <v>258</v>
      </c>
      <c r="AL181">
        <v>287</v>
      </c>
      <c r="AQ181" s="82">
        <f t="shared" si="12"/>
        <v>0</v>
      </c>
      <c r="AR181" s="82">
        <f t="shared" si="15"/>
        <v>0</v>
      </c>
      <c r="AS181" s="82">
        <f t="shared" si="15"/>
        <v>0</v>
      </c>
      <c r="AT181" s="82">
        <f t="shared" si="15"/>
        <v>4.573E-2</v>
      </c>
      <c r="AU181" s="82">
        <f t="shared" si="15"/>
        <v>0</v>
      </c>
      <c r="AV181" s="82">
        <f t="shared" si="15"/>
        <v>0</v>
      </c>
      <c r="AW181" s="82">
        <f t="shared" si="15"/>
        <v>0</v>
      </c>
      <c r="AX181" s="82">
        <f t="shared" si="15"/>
        <v>0</v>
      </c>
      <c r="AY181" s="82">
        <f t="shared" si="15"/>
        <v>0</v>
      </c>
      <c r="AZ181" s="82">
        <f t="shared" si="15"/>
        <v>0</v>
      </c>
      <c r="BA181" s="82">
        <f t="shared" si="15"/>
        <v>0</v>
      </c>
    </row>
    <row r="182" spans="1:53" x14ac:dyDescent="0.25">
      <c r="A182" t="s">
        <v>5561</v>
      </c>
      <c r="B182" t="s">
        <v>5562</v>
      </c>
      <c r="C182" t="s">
        <v>5563</v>
      </c>
      <c r="D182" t="s">
        <v>5564</v>
      </c>
      <c r="E182">
        <v>6.875</v>
      </c>
      <c r="F182" s="143">
        <v>43770</v>
      </c>
      <c r="G182" t="s">
        <v>282</v>
      </c>
      <c r="H182" t="s">
        <v>270</v>
      </c>
      <c r="I182" t="s">
        <v>253</v>
      </c>
      <c r="J182" t="s">
        <v>271</v>
      </c>
      <c r="K182" t="s">
        <v>284</v>
      </c>
      <c r="L182" t="s">
        <v>524</v>
      </c>
      <c r="M182" t="s">
        <v>524</v>
      </c>
      <c r="N182" t="s">
        <v>304</v>
      </c>
      <c r="O182">
        <v>300</v>
      </c>
      <c r="P182">
        <v>99</v>
      </c>
      <c r="Q182">
        <v>0.87847200000000003</v>
      </c>
      <c r="R182">
        <v>2.596E-2</v>
      </c>
      <c r="S182">
        <v>0</v>
      </c>
      <c r="T182">
        <v>5.3330000000000002</v>
      </c>
      <c r="U182">
        <v>7.06</v>
      </c>
      <c r="V182">
        <v>5.3609999999999998</v>
      </c>
      <c r="W182">
        <v>7.0490000000000004</v>
      </c>
      <c r="X182">
        <v>595</v>
      </c>
      <c r="Y182">
        <v>98.75</v>
      </c>
      <c r="Z182">
        <v>0.42</v>
      </c>
      <c r="AA182">
        <v>2.6169999999999999E-2</v>
      </c>
      <c r="AB182">
        <v>5.3949999999999996</v>
      </c>
      <c r="AC182">
        <v>7.1059999999999999</v>
      </c>
      <c r="AD182">
        <v>5.423</v>
      </c>
      <c r="AE182">
        <v>7.0970000000000004</v>
      </c>
      <c r="AF182">
        <v>615</v>
      </c>
      <c r="AG182">
        <v>0.71399999999999997</v>
      </c>
      <c r="AH182">
        <v>1.3779999999999999</v>
      </c>
      <c r="AI182">
        <v>562</v>
      </c>
      <c r="AJ182">
        <v>581</v>
      </c>
      <c r="AK182">
        <v>584</v>
      </c>
      <c r="AL182">
        <v>603</v>
      </c>
      <c r="AQ182" s="82">
        <f t="shared" si="12"/>
        <v>0</v>
      </c>
      <c r="AR182" s="82">
        <f t="shared" ref="AR182:BA197" si="16">IF(AND($U182&gt;AQ$4,$U182&lt;=AR$4),$R182,0)</f>
        <v>0</v>
      </c>
      <c r="AS182" s="82">
        <f t="shared" si="16"/>
        <v>0</v>
      </c>
      <c r="AT182" s="82">
        <f t="shared" si="16"/>
        <v>0</v>
      </c>
      <c r="AU182" s="82">
        <f t="shared" si="16"/>
        <v>0</v>
      </c>
      <c r="AV182" s="82">
        <f t="shared" si="16"/>
        <v>0</v>
      </c>
      <c r="AW182" s="82">
        <f t="shared" si="16"/>
        <v>2.596E-2</v>
      </c>
      <c r="AX182" s="82">
        <f t="shared" si="16"/>
        <v>0</v>
      </c>
      <c r="AY182" s="82">
        <f t="shared" si="16"/>
        <v>0</v>
      </c>
      <c r="AZ182" s="82">
        <f t="shared" si="16"/>
        <v>0</v>
      </c>
      <c r="BA182" s="82">
        <f t="shared" si="16"/>
        <v>0</v>
      </c>
    </row>
    <row r="183" spans="1:53" x14ac:dyDescent="0.25">
      <c r="A183" t="s">
        <v>745</v>
      </c>
      <c r="B183" t="s">
        <v>746</v>
      </c>
      <c r="C183" t="s">
        <v>747</v>
      </c>
      <c r="D183" t="s">
        <v>748</v>
      </c>
      <c r="E183">
        <v>10.625</v>
      </c>
      <c r="F183" s="143">
        <v>42870</v>
      </c>
      <c r="G183" t="s">
        <v>280</v>
      </c>
      <c r="H183" t="s">
        <v>270</v>
      </c>
      <c r="I183" t="s">
        <v>259</v>
      </c>
      <c r="J183" t="s">
        <v>271</v>
      </c>
      <c r="K183" t="s">
        <v>272</v>
      </c>
      <c r="L183" t="s">
        <v>551</v>
      </c>
      <c r="M183" t="s">
        <v>552</v>
      </c>
      <c r="N183" t="s">
        <v>283</v>
      </c>
      <c r="O183">
        <v>245</v>
      </c>
      <c r="P183">
        <v>90.625</v>
      </c>
      <c r="Q183">
        <v>1.1805559999999999</v>
      </c>
      <c r="R183">
        <v>1.949E-2</v>
      </c>
      <c r="S183">
        <v>0</v>
      </c>
      <c r="T183">
        <v>3.3090000000000002</v>
      </c>
      <c r="U183">
        <v>13.516999999999999</v>
      </c>
      <c r="V183">
        <v>3.3220000000000001</v>
      </c>
      <c r="W183">
        <v>13.516999999999999</v>
      </c>
      <c r="X183">
        <v>1293</v>
      </c>
      <c r="Y183">
        <v>91</v>
      </c>
      <c r="Z183">
        <v>0.47199999999999998</v>
      </c>
      <c r="AA183">
        <v>1.9709999999999998E-2</v>
      </c>
      <c r="AB183">
        <v>3.3759999999999999</v>
      </c>
      <c r="AC183">
        <v>13.366</v>
      </c>
      <c r="AD183">
        <v>3.387</v>
      </c>
      <c r="AE183">
        <v>13.366</v>
      </c>
      <c r="AF183">
        <v>1288</v>
      </c>
      <c r="AG183">
        <v>0.36399999999999999</v>
      </c>
      <c r="AH183">
        <v>0.64700000000000002</v>
      </c>
      <c r="AI183">
        <v>1187</v>
      </c>
      <c r="AJ183">
        <v>1186</v>
      </c>
      <c r="AK183">
        <v>1281</v>
      </c>
      <c r="AL183">
        <v>1277</v>
      </c>
      <c r="AQ183" s="82">
        <f t="shared" si="12"/>
        <v>0</v>
      </c>
      <c r="AR183" s="82">
        <f t="shared" si="16"/>
        <v>0</v>
      </c>
      <c r="AS183" s="82">
        <f t="shared" si="16"/>
        <v>0</v>
      </c>
      <c r="AT183" s="82">
        <f t="shared" si="16"/>
        <v>0</v>
      </c>
      <c r="AU183" s="82">
        <f t="shared" si="16"/>
        <v>0</v>
      </c>
      <c r="AV183" s="82">
        <f t="shared" si="16"/>
        <v>0</v>
      </c>
      <c r="AW183" s="82">
        <f t="shared" si="16"/>
        <v>0</v>
      </c>
      <c r="AX183" s="82">
        <f t="shared" si="16"/>
        <v>0</v>
      </c>
      <c r="AY183" s="82">
        <f t="shared" si="16"/>
        <v>0</v>
      </c>
      <c r="AZ183" s="82">
        <f t="shared" si="16"/>
        <v>0</v>
      </c>
      <c r="BA183" s="82">
        <f t="shared" si="16"/>
        <v>1.949E-2</v>
      </c>
    </row>
    <row r="184" spans="1:53" x14ac:dyDescent="0.25">
      <c r="A184" t="s">
        <v>775</v>
      </c>
      <c r="B184" t="s">
        <v>776</v>
      </c>
      <c r="C184" t="s">
        <v>777</v>
      </c>
      <c r="D184" t="s">
        <v>778</v>
      </c>
      <c r="E184">
        <v>9.75</v>
      </c>
      <c r="F184" s="143">
        <v>42887</v>
      </c>
      <c r="G184" t="s">
        <v>42</v>
      </c>
      <c r="H184" t="s">
        <v>270</v>
      </c>
      <c r="I184" t="s">
        <v>259</v>
      </c>
      <c r="J184" t="s">
        <v>271</v>
      </c>
      <c r="K184" t="s">
        <v>272</v>
      </c>
      <c r="L184" t="s">
        <v>343</v>
      </c>
      <c r="M184" t="s">
        <v>344</v>
      </c>
      <c r="N184" t="s">
        <v>283</v>
      </c>
      <c r="O184">
        <v>250</v>
      </c>
      <c r="P184">
        <v>106</v>
      </c>
      <c r="Q184">
        <v>0.65</v>
      </c>
      <c r="R184">
        <v>2.3099999999999999E-2</v>
      </c>
      <c r="S184">
        <v>0</v>
      </c>
      <c r="T184">
        <v>2.8849999999999998</v>
      </c>
      <c r="U184">
        <v>7.7240000000000002</v>
      </c>
      <c r="V184">
        <v>3.2280000000000002</v>
      </c>
      <c r="W184">
        <v>7.8170000000000002</v>
      </c>
      <c r="X184">
        <v>720</v>
      </c>
      <c r="Y184">
        <v>105</v>
      </c>
      <c r="Z184">
        <v>0</v>
      </c>
      <c r="AA184">
        <v>2.3089999999999999E-2</v>
      </c>
      <c r="AB184">
        <v>2.9420000000000002</v>
      </c>
      <c r="AC184">
        <v>8.0809999999999995</v>
      </c>
      <c r="AD184">
        <v>3.327</v>
      </c>
      <c r="AE184">
        <v>8.1449999999999996</v>
      </c>
      <c r="AF184">
        <v>763</v>
      </c>
      <c r="AG184">
        <v>1.571</v>
      </c>
      <c r="AH184">
        <v>1.8160000000000001</v>
      </c>
      <c r="AI184">
        <v>717</v>
      </c>
      <c r="AJ184">
        <v>759</v>
      </c>
      <c r="AK184">
        <v>708</v>
      </c>
      <c r="AL184">
        <v>751</v>
      </c>
      <c r="AQ184" s="82">
        <f t="shared" si="12"/>
        <v>0</v>
      </c>
      <c r="AR184" s="82">
        <f t="shared" si="16"/>
        <v>0</v>
      </c>
      <c r="AS184" s="82">
        <f t="shared" si="16"/>
        <v>0</v>
      </c>
      <c r="AT184" s="82">
        <f t="shared" si="16"/>
        <v>0</v>
      </c>
      <c r="AU184" s="82">
        <f t="shared" si="16"/>
        <v>0</v>
      </c>
      <c r="AV184" s="82">
        <f t="shared" si="16"/>
        <v>0</v>
      </c>
      <c r="AW184" s="82">
        <f t="shared" si="16"/>
        <v>2.3099999999999999E-2</v>
      </c>
      <c r="AX184" s="82">
        <f t="shared" si="16"/>
        <v>0</v>
      </c>
      <c r="AY184" s="82">
        <f t="shared" si="16"/>
        <v>0</v>
      </c>
      <c r="AZ184" s="82">
        <f t="shared" si="16"/>
        <v>0</v>
      </c>
      <c r="BA184" s="82">
        <f t="shared" si="16"/>
        <v>0</v>
      </c>
    </row>
    <row r="185" spans="1:53" x14ac:dyDescent="0.25">
      <c r="A185" t="s">
        <v>3334</v>
      </c>
      <c r="B185" t="s">
        <v>3335</v>
      </c>
      <c r="C185" t="s">
        <v>3336</v>
      </c>
      <c r="D185" t="s">
        <v>5565</v>
      </c>
      <c r="E185">
        <v>11.5</v>
      </c>
      <c r="F185" s="143">
        <v>43146</v>
      </c>
      <c r="G185" t="s">
        <v>280</v>
      </c>
      <c r="H185" t="s">
        <v>270</v>
      </c>
      <c r="I185" t="s">
        <v>253</v>
      </c>
      <c r="J185" t="s">
        <v>271</v>
      </c>
      <c r="K185" t="s">
        <v>272</v>
      </c>
      <c r="L185" t="s">
        <v>296</v>
      </c>
      <c r="M185" t="s">
        <v>322</v>
      </c>
      <c r="N185" t="s">
        <v>283</v>
      </c>
      <c r="O185">
        <v>335</v>
      </c>
      <c r="P185">
        <v>59</v>
      </c>
      <c r="Q185">
        <v>4.1527779999999996</v>
      </c>
      <c r="R185">
        <v>1.8329999999999999E-2</v>
      </c>
      <c r="S185">
        <v>0</v>
      </c>
      <c r="T185">
        <v>3.0019999999999998</v>
      </c>
      <c r="U185">
        <v>26.542000000000002</v>
      </c>
      <c r="V185">
        <v>3.024</v>
      </c>
      <c r="W185">
        <v>26.542000000000002</v>
      </c>
      <c r="X185">
        <v>2583</v>
      </c>
      <c r="Y185">
        <v>62.5</v>
      </c>
      <c r="Z185">
        <v>3.3860000000000001</v>
      </c>
      <c r="AA185">
        <v>1.941E-2</v>
      </c>
      <c r="AB185">
        <v>3.141</v>
      </c>
      <c r="AC185">
        <v>24.64</v>
      </c>
      <c r="AD185">
        <v>3.1619999999999999</v>
      </c>
      <c r="AE185">
        <v>24.64</v>
      </c>
      <c r="AF185">
        <v>2404</v>
      </c>
      <c r="AG185">
        <v>-4.149</v>
      </c>
      <c r="AH185">
        <v>-3.8519999999999999</v>
      </c>
      <c r="AI185">
        <v>1842</v>
      </c>
      <c r="AJ185">
        <v>1776</v>
      </c>
      <c r="AK185">
        <v>2571</v>
      </c>
      <c r="AL185">
        <v>2393</v>
      </c>
      <c r="AQ185" s="82">
        <f t="shared" si="12"/>
        <v>0</v>
      </c>
      <c r="AR185" s="82">
        <f t="shared" si="16"/>
        <v>0</v>
      </c>
      <c r="AS185" s="82">
        <f t="shared" si="16"/>
        <v>0</v>
      </c>
      <c r="AT185" s="82">
        <f t="shared" si="16"/>
        <v>0</v>
      </c>
      <c r="AU185" s="82">
        <f t="shared" si="16"/>
        <v>0</v>
      </c>
      <c r="AV185" s="82">
        <f t="shared" si="16"/>
        <v>0</v>
      </c>
      <c r="AW185" s="82">
        <f t="shared" si="16"/>
        <v>0</v>
      </c>
      <c r="AX185" s="82">
        <f t="shared" si="16"/>
        <v>0</v>
      </c>
      <c r="AY185" s="82">
        <f t="shared" si="16"/>
        <v>0</v>
      </c>
      <c r="AZ185" s="82">
        <f t="shared" si="16"/>
        <v>0</v>
      </c>
      <c r="BA185" s="82">
        <f t="shared" si="16"/>
        <v>1.8329999999999999E-2</v>
      </c>
    </row>
    <row r="186" spans="1:53" x14ac:dyDescent="0.25">
      <c r="A186" t="s">
        <v>773</v>
      </c>
      <c r="B186" t="s">
        <v>774</v>
      </c>
      <c r="C186" t="s">
        <v>770</v>
      </c>
      <c r="D186" t="s">
        <v>75</v>
      </c>
      <c r="E186">
        <v>6.875</v>
      </c>
      <c r="F186" s="143">
        <v>44089</v>
      </c>
      <c r="G186" t="s">
        <v>282</v>
      </c>
      <c r="H186" t="s">
        <v>270</v>
      </c>
      <c r="I186" t="s">
        <v>259</v>
      </c>
      <c r="J186" t="s">
        <v>271</v>
      </c>
      <c r="K186" t="s">
        <v>272</v>
      </c>
      <c r="L186" t="s">
        <v>381</v>
      </c>
      <c r="M186" t="s">
        <v>382</v>
      </c>
      <c r="N186" t="s">
        <v>275</v>
      </c>
      <c r="O186">
        <v>350</v>
      </c>
      <c r="P186">
        <v>110</v>
      </c>
      <c r="Q186">
        <v>1.9097219999999999</v>
      </c>
      <c r="R186">
        <v>3.3930000000000002E-2</v>
      </c>
      <c r="S186">
        <v>0</v>
      </c>
      <c r="T186">
        <v>2.4489999999999998</v>
      </c>
      <c r="U186">
        <v>4.1539999999999999</v>
      </c>
      <c r="V186">
        <v>4.2469999999999999</v>
      </c>
      <c r="W186">
        <v>4.5759999999999996</v>
      </c>
      <c r="X186">
        <v>330</v>
      </c>
      <c r="Y186">
        <v>110</v>
      </c>
      <c r="Z186">
        <v>1.4510000000000001</v>
      </c>
      <c r="AA186">
        <v>3.431E-2</v>
      </c>
      <c r="AB186">
        <v>2.5139999999999998</v>
      </c>
      <c r="AC186">
        <v>4.2089999999999996</v>
      </c>
      <c r="AD186">
        <v>4.3280000000000003</v>
      </c>
      <c r="AE186">
        <v>4.5659999999999998</v>
      </c>
      <c r="AF186">
        <v>346</v>
      </c>
      <c r="AG186">
        <v>0.41099999999999998</v>
      </c>
      <c r="AH186">
        <v>0.871</v>
      </c>
      <c r="AI186">
        <v>312</v>
      </c>
      <c r="AJ186">
        <v>330</v>
      </c>
      <c r="AK186">
        <v>316</v>
      </c>
      <c r="AL186">
        <v>0</v>
      </c>
      <c r="AQ186" s="82">
        <f t="shared" si="12"/>
        <v>0</v>
      </c>
      <c r="AR186" s="82">
        <f t="shared" si="16"/>
        <v>0</v>
      </c>
      <c r="AS186" s="82">
        <f t="shared" si="16"/>
        <v>0</v>
      </c>
      <c r="AT186" s="82">
        <f t="shared" si="16"/>
        <v>3.3930000000000002E-2</v>
      </c>
      <c r="AU186" s="82">
        <f t="shared" si="16"/>
        <v>0</v>
      </c>
      <c r="AV186" s="82">
        <f t="shared" si="16"/>
        <v>0</v>
      </c>
      <c r="AW186" s="82">
        <f t="shared" si="16"/>
        <v>0</v>
      </c>
      <c r="AX186" s="82">
        <f t="shared" si="16"/>
        <v>0</v>
      </c>
      <c r="AY186" s="82">
        <f t="shared" si="16"/>
        <v>0</v>
      </c>
      <c r="AZ186" s="82">
        <f t="shared" si="16"/>
        <v>0</v>
      </c>
      <c r="BA186" s="82">
        <f t="shared" si="16"/>
        <v>0</v>
      </c>
    </row>
    <row r="187" spans="1:53" x14ac:dyDescent="0.25">
      <c r="A187" t="s">
        <v>784</v>
      </c>
      <c r="B187" t="s">
        <v>785</v>
      </c>
      <c r="C187" t="s">
        <v>786</v>
      </c>
      <c r="D187" t="s">
        <v>787</v>
      </c>
      <c r="E187">
        <v>9.875</v>
      </c>
      <c r="F187" s="143">
        <v>43101</v>
      </c>
      <c r="G187" t="s">
        <v>42</v>
      </c>
      <c r="H187" t="s">
        <v>270</v>
      </c>
      <c r="I187" t="s">
        <v>259</v>
      </c>
      <c r="J187" t="s">
        <v>271</v>
      </c>
      <c r="K187" t="s">
        <v>272</v>
      </c>
      <c r="L187" t="s">
        <v>296</v>
      </c>
      <c r="M187" t="s">
        <v>492</v>
      </c>
      <c r="N187" t="s">
        <v>283</v>
      </c>
      <c r="O187">
        <v>410</v>
      </c>
      <c r="P187">
        <v>106.75</v>
      </c>
      <c r="Q187">
        <v>4.7729169999999996</v>
      </c>
      <c r="R187">
        <v>3.9609999999999999E-2</v>
      </c>
      <c r="S187">
        <v>0</v>
      </c>
      <c r="T187">
        <v>3.1629999999999998</v>
      </c>
      <c r="U187">
        <v>7.8810000000000002</v>
      </c>
      <c r="V187">
        <v>3.488</v>
      </c>
      <c r="W187">
        <v>7.9859999999999998</v>
      </c>
      <c r="X187">
        <v>727</v>
      </c>
      <c r="Y187">
        <v>101.875</v>
      </c>
      <c r="Z187">
        <v>4.1150000000000002</v>
      </c>
      <c r="AA187">
        <v>3.8219999999999997E-2</v>
      </c>
      <c r="AB187">
        <v>3.1840000000000002</v>
      </c>
      <c r="AC187">
        <v>9.3079999999999998</v>
      </c>
      <c r="AD187">
        <v>3.6629999999999998</v>
      </c>
      <c r="AE187">
        <v>9.3339999999999996</v>
      </c>
      <c r="AF187">
        <v>873</v>
      </c>
      <c r="AG187">
        <v>5.2210000000000001</v>
      </c>
      <c r="AH187">
        <v>5.5590000000000002</v>
      </c>
      <c r="AI187">
        <v>697</v>
      </c>
      <c r="AJ187">
        <v>855</v>
      </c>
      <c r="AK187">
        <v>714</v>
      </c>
      <c r="AL187">
        <v>861</v>
      </c>
      <c r="AQ187" s="82">
        <f t="shared" si="12"/>
        <v>0</v>
      </c>
      <c r="AR187" s="82">
        <f t="shared" si="16"/>
        <v>0</v>
      </c>
      <c r="AS187" s="82">
        <f t="shared" si="16"/>
        <v>0</v>
      </c>
      <c r="AT187" s="82">
        <f t="shared" si="16"/>
        <v>0</v>
      </c>
      <c r="AU187" s="82">
        <f t="shared" si="16"/>
        <v>0</v>
      </c>
      <c r="AV187" s="82">
        <f t="shared" si="16"/>
        <v>0</v>
      </c>
      <c r="AW187" s="82">
        <f t="shared" si="16"/>
        <v>3.9609999999999999E-2</v>
      </c>
      <c r="AX187" s="82">
        <f t="shared" si="16"/>
        <v>0</v>
      </c>
      <c r="AY187" s="82">
        <f t="shared" si="16"/>
        <v>0</v>
      </c>
      <c r="AZ187" s="82">
        <f t="shared" si="16"/>
        <v>0</v>
      </c>
      <c r="BA187" s="82">
        <f t="shared" si="16"/>
        <v>0</v>
      </c>
    </row>
    <row r="188" spans="1:53" x14ac:dyDescent="0.25">
      <c r="A188" t="s">
        <v>765</v>
      </c>
      <c r="B188" t="s">
        <v>766</v>
      </c>
      <c r="C188" t="s">
        <v>767</v>
      </c>
      <c r="D188" t="s">
        <v>768</v>
      </c>
      <c r="E188">
        <v>5.9</v>
      </c>
      <c r="F188" s="143">
        <v>41835</v>
      </c>
      <c r="G188" t="s">
        <v>282</v>
      </c>
      <c r="H188" t="s">
        <v>270</v>
      </c>
      <c r="I188" t="s">
        <v>259</v>
      </c>
      <c r="J188" t="s">
        <v>271</v>
      </c>
      <c r="K188" t="s">
        <v>358</v>
      </c>
      <c r="L188" t="s">
        <v>358</v>
      </c>
      <c r="M188" t="s">
        <v>389</v>
      </c>
      <c r="N188" t="s">
        <v>304</v>
      </c>
      <c r="O188">
        <v>190</v>
      </c>
      <c r="P188">
        <v>99.200999999999993</v>
      </c>
      <c r="Q188">
        <v>2.6222219999999998</v>
      </c>
      <c r="R188">
        <v>1.6760000000000001E-2</v>
      </c>
      <c r="S188">
        <v>0</v>
      </c>
      <c r="T188">
        <v>1.425</v>
      </c>
      <c r="U188">
        <v>6.4450000000000003</v>
      </c>
      <c r="V188">
        <v>1.4219999999999999</v>
      </c>
      <c r="W188">
        <v>6.4450000000000003</v>
      </c>
      <c r="X188">
        <v>622</v>
      </c>
      <c r="Y188">
        <v>99.051000000000002</v>
      </c>
      <c r="Z188">
        <v>2.2290000000000001</v>
      </c>
      <c r="AA188">
        <v>1.6920000000000001E-2</v>
      </c>
      <c r="AB188">
        <v>1.4890000000000001</v>
      </c>
      <c r="AC188">
        <v>6.52</v>
      </c>
      <c r="AD188">
        <v>1.4850000000000001</v>
      </c>
      <c r="AE188">
        <v>6.52</v>
      </c>
      <c r="AF188">
        <v>631</v>
      </c>
      <c r="AG188">
        <v>0.53600000000000003</v>
      </c>
      <c r="AH188">
        <v>0.54500000000000004</v>
      </c>
      <c r="AI188">
        <v>596</v>
      </c>
      <c r="AJ188">
        <v>606</v>
      </c>
      <c r="AK188">
        <v>608</v>
      </c>
      <c r="AL188">
        <v>618</v>
      </c>
      <c r="AQ188" s="82">
        <f t="shared" si="12"/>
        <v>0</v>
      </c>
      <c r="AR188" s="82">
        <f t="shared" si="16"/>
        <v>0</v>
      </c>
      <c r="AS188" s="82">
        <f t="shared" si="16"/>
        <v>0</v>
      </c>
      <c r="AT188" s="82">
        <f t="shared" si="16"/>
        <v>0</v>
      </c>
      <c r="AU188" s="82">
        <f t="shared" si="16"/>
        <v>0</v>
      </c>
      <c r="AV188" s="82">
        <f t="shared" si="16"/>
        <v>1.6760000000000001E-2</v>
      </c>
      <c r="AW188" s="82">
        <f t="shared" si="16"/>
        <v>0</v>
      </c>
      <c r="AX188" s="82">
        <f t="shared" si="16"/>
        <v>0</v>
      </c>
      <c r="AY188" s="82">
        <f t="shared" si="16"/>
        <v>0</v>
      </c>
      <c r="AZ188" s="82">
        <f t="shared" si="16"/>
        <v>0</v>
      </c>
      <c r="BA188" s="82">
        <f t="shared" si="16"/>
        <v>0</v>
      </c>
    </row>
    <row r="189" spans="1:53" x14ac:dyDescent="0.25">
      <c r="A189" t="s">
        <v>5566</v>
      </c>
      <c r="B189" t="s">
        <v>5567</v>
      </c>
      <c r="C189" t="s">
        <v>783</v>
      </c>
      <c r="D189" t="s">
        <v>768</v>
      </c>
      <c r="E189">
        <v>9</v>
      </c>
      <c r="F189" s="143">
        <v>43419</v>
      </c>
      <c r="G189" t="s">
        <v>40</v>
      </c>
      <c r="H189" t="s">
        <v>270</v>
      </c>
      <c r="I189" t="s">
        <v>259</v>
      </c>
      <c r="J189" t="s">
        <v>271</v>
      </c>
      <c r="K189" t="s">
        <v>358</v>
      </c>
      <c r="L189" t="s">
        <v>358</v>
      </c>
      <c r="M189" t="s">
        <v>389</v>
      </c>
      <c r="N189" t="s">
        <v>304</v>
      </c>
      <c r="O189">
        <v>458.9</v>
      </c>
      <c r="P189">
        <v>104.25</v>
      </c>
      <c r="Q189">
        <v>1</v>
      </c>
      <c r="R189">
        <v>4.1849999999999998E-2</v>
      </c>
      <c r="S189">
        <v>0</v>
      </c>
      <c r="T189">
        <v>3.2250000000000001</v>
      </c>
      <c r="U189">
        <v>7.71</v>
      </c>
      <c r="V189">
        <v>4.0599999999999996</v>
      </c>
      <c r="W189">
        <v>7.8470000000000004</v>
      </c>
      <c r="X189">
        <v>696</v>
      </c>
      <c r="Y189">
        <v>105</v>
      </c>
      <c r="Z189">
        <v>0.4</v>
      </c>
      <c r="AA189">
        <v>4.2540000000000001E-2</v>
      </c>
      <c r="AB189">
        <v>3.294</v>
      </c>
      <c r="AC189">
        <v>7.5129999999999999</v>
      </c>
      <c r="AD189">
        <v>4.0880000000000001</v>
      </c>
      <c r="AE189">
        <v>7.6440000000000001</v>
      </c>
      <c r="AF189">
        <v>689</v>
      </c>
      <c r="AG189">
        <v>-0.14199999999999999</v>
      </c>
      <c r="AH189">
        <v>0.26</v>
      </c>
      <c r="AI189">
        <v>677</v>
      </c>
      <c r="AJ189">
        <v>676</v>
      </c>
      <c r="AK189">
        <v>683</v>
      </c>
      <c r="AL189">
        <v>676</v>
      </c>
      <c r="AQ189" s="82">
        <f t="shared" si="12"/>
        <v>0</v>
      </c>
      <c r="AR189" s="82">
        <f t="shared" si="16"/>
        <v>0</v>
      </c>
      <c r="AS189" s="82">
        <f t="shared" si="16"/>
        <v>0</v>
      </c>
      <c r="AT189" s="82">
        <f t="shared" si="16"/>
        <v>0</v>
      </c>
      <c r="AU189" s="82">
        <f t="shared" si="16"/>
        <v>0</v>
      </c>
      <c r="AV189" s="82">
        <f t="shared" si="16"/>
        <v>0</v>
      </c>
      <c r="AW189" s="82">
        <f t="shared" si="16"/>
        <v>4.1849999999999998E-2</v>
      </c>
      <c r="AX189" s="82">
        <f t="shared" si="16"/>
        <v>0</v>
      </c>
      <c r="AY189" s="82">
        <f t="shared" si="16"/>
        <v>0</v>
      </c>
      <c r="AZ189" s="82">
        <f t="shared" si="16"/>
        <v>0</v>
      </c>
      <c r="BA189" s="82">
        <f t="shared" si="16"/>
        <v>0</v>
      </c>
    </row>
    <row r="190" spans="1:53" x14ac:dyDescent="0.25">
      <c r="A190" t="s">
        <v>5568</v>
      </c>
      <c r="B190" t="s">
        <v>5569</v>
      </c>
      <c r="C190" t="s">
        <v>771</v>
      </c>
      <c r="D190" t="s">
        <v>772</v>
      </c>
      <c r="E190">
        <v>5.625</v>
      </c>
      <c r="F190" s="143">
        <v>44727</v>
      </c>
      <c r="G190" t="s">
        <v>423</v>
      </c>
      <c r="H190" t="s">
        <v>270</v>
      </c>
      <c r="I190" t="s">
        <v>259</v>
      </c>
      <c r="J190" t="s">
        <v>271</v>
      </c>
      <c r="K190" t="s">
        <v>272</v>
      </c>
      <c r="L190" t="s">
        <v>381</v>
      </c>
      <c r="M190" t="s">
        <v>661</v>
      </c>
      <c r="N190" t="s">
        <v>304</v>
      </c>
      <c r="O190">
        <v>300</v>
      </c>
      <c r="P190">
        <v>103.5</v>
      </c>
      <c r="Q190">
        <v>0.15625</v>
      </c>
      <c r="R190">
        <v>2.6939999999999999E-2</v>
      </c>
      <c r="S190">
        <v>2.8119999999999998</v>
      </c>
      <c r="T190">
        <v>6.0659999999999998</v>
      </c>
      <c r="U190">
        <v>5.056</v>
      </c>
      <c r="V190">
        <v>7.016</v>
      </c>
      <c r="W190">
        <v>5.048</v>
      </c>
      <c r="X190">
        <v>345</v>
      </c>
      <c r="Y190">
        <v>103</v>
      </c>
      <c r="Z190">
        <v>2.5939999999999999</v>
      </c>
      <c r="AA190">
        <v>2.7859999999999999E-2</v>
      </c>
      <c r="AB190">
        <v>5.9630000000000001</v>
      </c>
      <c r="AC190">
        <v>5.14</v>
      </c>
      <c r="AD190">
        <v>6.9429999999999996</v>
      </c>
      <c r="AE190">
        <v>5.133</v>
      </c>
      <c r="AF190">
        <v>371</v>
      </c>
      <c r="AG190">
        <v>0.82799999999999996</v>
      </c>
      <c r="AH190">
        <v>1.85</v>
      </c>
      <c r="AI190">
        <v>328</v>
      </c>
      <c r="AJ190">
        <v>348</v>
      </c>
      <c r="AK190">
        <v>338</v>
      </c>
      <c r="AL190">
        <v>363</v>
      </c>
      <c r="AQ190" s="82">
        <f t="shared" si="12"/>
        <v>0</v>
      </c>
      <c r="AR190" s="82">
        <f t="shared" si="16"/>
        <v>0</v>
      </c>
      <c r="AS190" s="82">
        <f t="shared" si="16"/>
        <v>0</v>
      </c>
      <c r="AT190" s="82">
        <f t="shared" si="16"/>
        <v>0</v>
      </c>
      <c r="AU190" s="82">
        <f t="shared" si="16"/>
        <v>2.6939999999999999E-2</v>
      </c>
      <c r="AV190" s="82">
        <f t="shared" si="16"/>
        <v>0</v>
      </c>
      <c r="AW190" s="82">
        <f t="shared" si="16"/>
        <v>0</v>
      </c>
      <c r="AX190" s="82">
        <f t="shared" si="16"/>
        <v>0</v>
      </c>
      <c r="AY190" s="82">
        <f t="shared" si="16"/>
        <v>0</v>
      </c>
      <c r="AZ190" s="82">
        <f t="shared" si="16"/>
        <v>0</v>
      </c>
      <c r="BA190" s="82">
        <f t="shared" si="16"/>
        <v>0</v>
      </c>
    </row>
    <row r="191" spans="1:53" x14ac:dyDescent="0.25">
      <c r="A191" t="s">
        <v>788</v>
      </c>
      <c r="B191" t="s">
        <v>789</v>
      </c>
      <c r="C191" t="s">
        <v>790</v>
      </c>
      <c r="D191" t="s">
        <v>791</v>
      </c>
      <c r="E191">
        <v>6.5</v>
      </c>
      <c r="F191" s="143">
        <v>43862</v>
      </c>
      <c r="G191" t="s">
        <v>282</v>
      </c>
      <c r="H191" t="s">
        <v>270</v>
      </c>
      <c r="I191" t="s">
        <v>259</v>
      </c>
      <c r="J191" t="s">
        <v>271</v>
      </c>
      <c r="K191" t="s">
        <v>272</v>
      </c>
      <c r="L191" t="s">
        <v>442</v>
      </c>
      <c r="M191" t="s">
        <v>650</v>
      </c>
      <c r="N191" t="s">
        <v>304</v>
      </c>
      <c r="O191">
        <v>450</v>
      </c>
      <c r="P191">
        <v>107.5</v>
      </c>
      <c r="Q191">
        <v>2.6</v>
      </c>
      <c r="R191">
        <v>4.292E-2</v>
      </c>
      <c r="S191">
        <v>0</v>
      </c>
      <c r="T191">
        <v>4.2439999999999998</v>
      </c>
      <c r="U191">
        <v>4.8220000000000001</v>
      </c>
      <c r="V191">
        <v>4.819</v>
      </c>
      <c r="W191">
        <v>4.9130000000000003</v>
      </c>
      <c r="X191">
        <v>376</v>
      </c>
      <c r="Y191">
        <v>106.75</v>
      </c>
      <c r="Z191">
        <v>2.1669999999999998</v>
      </c>
      <c r="AA191">
        <v>4.3110000000000002E-2</v>
      </c>
      <c r="AB191">
        <v>4.3019999999999996</v>
      </c>
      <c r="AC191">
        <v>4.9989999999999997</v>
      </c>
      <c r="AD191">
        <v>4.9980000000000002</v>
      </c>
      <c r="AE191">
        <v>5.09</v>
      </c>
      <c r="AF191">
        <v>409</v>
      </c>
      <c r="AG191">
        <v>1.087</v>
      </c>
      <c r="AH191">
        <v>1.669</v>
      </c>
      <c r="AI191">
        <v>355</v>
      </c>
      <c r="AJ191">
        <v>389</v>
      </c>
      <c r="AK191">
        <v>362</v>
      </c>
      <c r="AL191">
        <v>395</v>
      </c>
      <c r="AQ191" s="82">
        <f t="shared" si="12"/>
        <v>0</v>
      </c>
      <c r="AR191" s="82">
        <f t="shared" si="16"/>
        <v>0</v>
      </c>
      <c r="AS191" s="82">
        <f t="shared" si="16"/>
        <v>0</v>
      </c>
      <c r="AT191" s="82">
        <f t="shared" si="16"/>
        <v>4.292E-2</v>
      </c>
      <c r="AU191" s="82">
        <f t="shared" si="16"/>
        <v>0</v>
      </c>
      <c r="AV191" s="82">
        <f t="shared" si="16"/>
        <v>0</v>
      </c>
      <c r="AW191" s="82">
        <f t="shared" si="16"/>
        <v>0</v>
      </c>
      <c r="AX191" s="82">
        <f t="shared" si="16"/>
        <v>0</v>
      </c>
      <c r="AY191" s="82">
        <f t="shared" si="16"/>
        <v>0</v>
      </c>
      <c r="AZ191" s="82">
        <f t="shared" si="16"/>
        <v>0</v>
      </c>
      <c r="BA191" s="82">
        <f t="shared" si="16"/>
        <v>0</v>
      </c>
    </row>
    <row r="192" spans="1:53" x14ac:dyDescent="0.25">
      <c r="A192" t="s">
        <v>792</v>
      </c>
      <c r="B192" t="s">
        <v>793</v>
      </c>
      <c r="C192" t="s">
        <v>794</v>
      </c>
      <c r="D192" t="s">
        <v>795</v>
      </c>
      <c r="E192">
        <v>9.875</v>
      </c>
      <c r="F192" s="143">
        <v>42781</v>
      </c>
      <c r="G192" t="s">
        <v>280</v>
      </c>
      <c r="H192" t="s">
        <v>270</v>
      </c>
      <c r="I192" t="s">
        <v>259</v>
      </c>
      <c r="J192" t="s">
        <v>271</v>
      </c>
      <c r="K192" t="s">
        <v>272</v>
      </c>
      <c r="L192" t="s">
        <v>442</v>
      </c>
      <c r="M192" t="s">
        <v>443</v>
      </c>
      <c r="N192" t="s">
        <v>304</v>
      </c>
      <c r="O192">
        <v>365</v>
      </c>
      <c r="P192">
        <v>107</v>
      </c>
      <c r="Q192">
        <v>3.5659719999999999</v>
      </c>
      <c r="R192">
        <v>3.4959999999999998E-2</v>
      </c>
      <c r="S192">
        <v>0</v>
      </c>
      <c r="T192">
        <v>2.6059999999999999</v>
      </c>
      <c r="U192">
        <v>7.3319999999999999</v>
      </c>
      <c r="V192">
        <v>2.855</v>
      </c>
      <c r="W192">
        <v>7.4530000000000003</v>
      </c>
      <c r="X192">
        <v>688</v>
      </c>
      <c r="Y192">
        <v>106</v>
      </c>
      <c r="Z192">
        <v>2.9079999999999999</v>
      </c>
      <c r="AA192">
        <v>3.4959999999999998E-2</v>
      </c>
      <c r="AB192">
        <v>2.6619999999999999</v>
      </c>
      <c r="AC192">
        <v>7.718</v>
      </c>
      <c r="AD192">
        <v>2.96</v>
      </c>
      <c r="AE192">
        <v>7.806</v>
      </c>
      <c r="AF192">
        <v>733</v>
      </c>
      <c r="AG192">
        <v>1.5229999999999999</v>
      </c>
      <c r="AH192">
        <v>1.71</v>
      </c>
      <c r="AI192">
        <v>677</v>
      </c>
      <c r="AJ192">
        <v>721</v>
      </c>
      <c r="AK192">
        <v>676</v>
      </c>
      <c r="AL192">
        <v>721</v>
      </c>
      <c r="AQ192" s="82">
        <f t="shared" si="12"/>
        <v>0</v>
      </c>
      <c r="AR192" s="82">
        <f t="shared" si="16"/>
        <v>0</v>
      </c>
      <c r="AS192" s="82">
        <f t="shared" si="16"/>
        <v>0</v>
      </c>
      <c r="AT192" s="82">
        <f t="shared" si="16"/>
        <v>0</v>
      </c>
      <c r="AU192" s="82">
        <f t="shared" si="16"/>
        <v>0</v>
      </c>
      <c r="AV192" s="82">
        <f t="shared" si="16"/>
        <v>0</v>
      </c>
      <c r="AW192" s="82">
        <f t="shared" si="16"/>
        <v>3.4959999999999998E-2</v>
      </c>
      <c r="AX192" s="82">
        <f t="shared" si="16"/>
        <v>0</v>
      </c>
      <c r="AY192" s="82">
        <f t="shared" si="16"/>
        <v>0</v>
      </c>
      <c r="AZ192" s="82">
        <f t="shared" si="16"/>
        <v>0</v>
      </c>
      <c r="BA192" s="82">
        <f t="shared" si="16"/>
        <v>0</v>
      </c>
    </row>
    <row r="193" spans="1:53" x14ac:dyDescent="0.25">
      <c r="A193" t="s">
        <v>779</v>
      </c>
      <c r="B193" t="s">
        <v>780</v>
      </c>
      <c r="C193" t="s">
        <v>781</v>
      </c>
      <c r="D193" t="s">
        <v>782</v>
      </c>
      <c r="E193">
        <v>7.75</v>
      </c>
      <c r="F193" s="143">
        <v>43511</v>
      </c>
      <c r="G193" t="s">
        <v>40</v>
      </c>
      <c r="H193" t="s">
        <v>270</v>
      </c>
      <c r="I193" t="s">
        <v>259</v>
      </c>
      <c r="J193" t="s">
        <v>271</v>
      </c>
      <c r="K193" t="s">
        <v>272</v>
      </c>
      <c r="L193" t="s">
        <v>335</v>
      </c>
      <c r="M193" t="s">
        <v>353</v>
      </c>
      <c r="N193" t="s">
        <v>304</v>
      </c>
      <c r="O193">
        <v>300</v>
      </c>
      <c r="P193">
        <v>106</v>
      </c>
      <c r="Q193">
        <v>2.7986110000000002</v>
      </c>
      <c r="R193">
        <v>2.828E-2</v>
      </c>
      <c r="S193">
        <v>0</v>
      </c>
      <c r="T193">
        <v>3.44</v>
      </c>
      <c r="U193">
        <v>6.085</v>
      </c>
      <c r="V193">
        <v>4.0990000000000002</v>
      </c>
      <c r="W193">
        <v>6.2640000000000002</v>
      </c>
      <c r="X193">
        <v>531</v>
      </c>
      <c r="Y193">
        <v>105</v>
      </c>
      <c r="Z193">
        <v>2.282</v>
      </c>
      <c r="AA193">
        <v>2.8309999999999998E-2</v>
      </c>
      <c r="AB193">
        <v>3.496</v>
      </c>
      <c r="AC193">
        <v>6.3719999999999999</v>
      </c>
      <c r="AD193">
        <v>4.3239999999999998</v>
      </c>
      <c r="AE193">
        <v>6.5170000000000003</v>
      </c>
      <c r="AF193">
        <v>570</v>
      </c>
      <c r="AG193">
        <v>1.4139999999999999</v>
      </c>
      <c r="AH193">
        <v>1.8640000000000001</v>
      </c>
      <c r="AI193">
        <v>502</v>
      </c>
      <c r="AJ193">
        <v>547</v>
      </c>
      <c r="AK193">
        <v>517</v>
      </c>
      <c r="AL193">
        <v>557</v>
      </c>
      <c r="AQ193" s="82">
        <f t="shared" si="12"/>
        <v>0</v>
      </c>
      <c r="AR193" s="82">
        <f t="shared" si="16"/>
        <v>0</v>
      </c>
      <c r="AS193" s="82">
        <f t="shared" si="16"/>
        <v>0</v>
      </c>
      <c r="AT193" s="82">
        <f t="shared" si="16"/>
        <v>0</v>
      </c>
      <c r="AU193" s="82">
        <f t="shared" si="16"/>
        <v>0</v>
      </c>
      <c r="AV193" s="82">
        <f t="shared" si="16"/>
        <v>2.828E-2</v>
      </c>
      <c r="AW193" s="82">
        <f t="shared" si="16"/>
        <v>0</v>
      </c>
      <c r="AX193" s="82">
        <f t="shared" si="16"/>
        <v>0</v>
      </c>
      <c r="AY193" s="82">
        <f t="shared" si="16"/>
        <v>0</v>
      </c>
      <c r="AZ193" s="82">
        <f t="shared" si="16"/>
        <v>0</v>
      </c>
      <c r="BA193" s="82">
        <f t="shared" si="16"/>
        <v>0</v>
      </c>
    </row>
    <row r="194" spans="1:53" x14ac:dyDescent="0.25">
      <c r="A194" t="s">
        <v>825</v>
      </c>
      <c r="B194" t="s">
        <v>826</v>
      </c>
      <c r="C194" t="s">
        <v>781</v>
      </c>
      <c r="D194" t="s">
        <v>782</v>
      </c>
      <c r="E194">
        <v>7.75</v>
      </c>
      <c r="F194" s="143">
        <v>43511</v>
      </c>
      <c r="G194" t="s">
        <v>40</v>
      </c>
      <c r="H194" t="s">
        <v>270</v>
      </c>
      <c r="I194" t="s">
        <v>259</v>
      </c>
      <c r="J194" t="s">
        <v>271</v>
      </c>
      <c r="K194" t="s">
        <v>272</v>
      </c>
      <c r="L194" t="s">
        <v>335</v>
      </c>
      <c r="M194" t="s">
        <v>353</v>
      </c>
      <c r="N194" t="s">
        <v>304</v>
      </c>
      <c r="O194">
        <v>100</v>
      </c>
      <c r="P194">
        <v>105</v>
      </c>
      <c r="Q194">
        <v>2.7986110000000002</v>
      </c>
      <c r="R194">
        <v>9.3399999999999993E-3</v>
      </c>
      <c r="S194">
        <v>0</v>
      </c>
      <c r="T194">
        <v>3.4319999999999999</v>
      </c>
      <c r="U194">
        <v>6.3540000000000001</v>
      </c>
      <c r="V194">
        <v>4.2649999999999997</v>
      </c>
      <c r="W194">
        <v>6.5190000000000001</v>
      </c>
      <c r="X194">
        <v>557</v>
      </c>
      <c r="Y194">
        <v>104</v>
      </c>
      <c r="Z194">
        <v>2.282</v>
      </c>
      <c r="AA194">
        <v>9.3500000000000007E-3</v>
      </c>
      <c r="AB194">
        <v>3.4889999999999999</v>
      </c>
      <c r="AC194">
        <v>6.64</v>
      </c>
      <c r="AD194">
        <v>4.38</v>
      </c>
      <c r="AE194">
        <v>6.7590000000000003</v>
      </c>
      <c r="AF194">
        <v>594</v>
      </c>
      <c r="AG194">
        <v>1.427</v>
      </c>
      <c r="AH194">
        <v>1.889</v>
      </c>
      <c r="AI194">
        <v>530</v>
      </c>
      <c r="AJ194">
        <v>571</v>
      </c>
      <c r="AK194">
        <v>544</v>
      </c>
      <c r="AL194">
        <v>582</v>
      </c>
      <c r="AQ194" s="82">
        <f t="shared" si="12"/>
        <v>0</v>
      </c>
      <c r="AR194" s="82">
        <f t="shared" si="16"/>
        <v>0</v>
      </c>
      <c r="AS194" s="82">
        <f t="shared" si="16"/>
        <v>0</v>
      </c>
      <c r="AT194" s="82">
        <f t="shared" si="16"/>
        <v>0</v>
      </c>
      <c r="AU194" s="82">
        <f t="shared" si="16"/>
        <v>0</v>
      </c>
      <c r="AV194" s="82">
        <f t="shared" si="16"/>
        <v>9.3399999999999993E-3</v>
      </c>
      <c r="AW194" s="82">
        <f t="shared" si="16"/>
        <v>0</v>
      </c>
      <c r="AX194" s="82">
        <f t="shared" si="16"/>
        <v>0</v>
      </c>
      <c r="AY194" s="82">
        <f t="shared" si="16"/>
        <v>0</v>
      </c>
      <c r="AZ194" s="82">
        <f t="shared" si="16"/>
        <v>0</v>
      </c>
      <c r="BA194" s="82">
        <f t="shared" si="16"/>
        <v>0</v>
      </c>
    </row>
    <row r="195" spans="1:53" x14ac:dyDescent="0.25">
      <c r="A195" t="s">
        <v>808</v>
      </c>
      <c r="B195" t="s">
        <v>809</v>
      </c>
      <c r="C195" t="s">
        <v>810</v>
      </c>
      <c r="D195" t="s">
        <v>5570</v>
      </c>
      <c r="E195">
        <v>9.75</v>
      </c>
      <c r="F195" s="143">
        <v>42309</v>
      </c>
      <c r="G195" t="s">
        <v>348</v>
      </c>
      <c r="H195" t="s">
        <v>270</v>
      </c>
      <c r="I195" t="s">
        <v>259</v>
      </c>
      <c r="J195" t="s">
        <v>271</v>
      </c>
      <c r="K195" t="s">
        <v>272</v>
      </c>
      <c r="L195" t="s">
        <v>551</v>
      </c>
      <c r="M195" t="s">
        <v>562</v>
      </c>
      <c r="N195" t="s">
        <v>304</v>
      </c>
      <c r="O195">
        <v>700</v>
      </c>
      <c r="P195">
        <v>87.5</v>
      </c>
      <c r="Q195">
        <v>1.4624999999999999</v>
      </c>
      <c r="R195">
        <v>5.3949999999999998E-2</v>
      </c>
      <c r="S195">
        <v>0</v>
      </c>
      <c r="T195">
        <v>2.3170000000000002</v>
      </c>
      <c r="U195">
        <v>15.308999999999999</v>
      </c>
      <c r="V195">
        <v>2.3210000000000002</v>
      </c>
      <c r="W195">
        <v>15.308999999999999</v>
      </c>
      <c r="X195">
        <v>1494</v>
      </c>
      <c r="Y195">
        <v>79.25</v>
      </c>
      <c r="Z195">
        <v>0.81200000000000006</v>
      </c>
      <c r="AA195">
        <v>4.929E-2</v>
      </c>
      <c r="AB195">
        <v>2.3159999999999998</v>
      </c>
      <c r="AC195">
        <v>19.38</v>
      </c>
      <c r="AD195">
        <v>2.3180000000000001</v>
      </c>
      <c r="AE195">
        <v>19.38</v>
      </c>
      <c r="AF195">
        <v>1908</v>
      </c>
      <c r="AG195">
        <v>11.116</v>
      </c>
      <c r="AH195">
        <v>11.218999999999999</v>
      </c>
      <c r="AI195">
        <v>1347</v>
      </c>
      <c r="AJ195">
        <v>1624</v>
      </c>
      <c r="AK195">
        <v>1482</v>
      </c>
      <c r="AL195">
        <v>1896</v>
      </c>
      <c r="AQ195" s="82">
        <f t="shared" si="12"/>
        <v>0</v>
      </c>
      <c r="AR195" s="82">
        <f t="shared" si="16"/>
        <v>0</v>
      </c>
      <c r="AS195" s="82">
        <f t="shared" si="16"/>
        <v>0</v>
      </c>
      <c r="AT195" s="82">
        <f t="shared" si="16"/>
        <v>0</v>
      </c>
      <c r="AU195" s="82">
        <f t="shared" si="16"/>
        <v>0</v>
      </c>
      <c r="AV195" s="82">
        <f t="shared" si="16"/>
        <v>0</v>
      </c>
      <c r="AW195" s="82">
        <f t="shared" si="16"/>
        <v>0</v>
      </c>
      <c r="AX195" s="82">
        <f t="shared" si="16"/>
        <v>0</v>
      </c>
      <c r="AY195" s="82">
        <f t="shared" si="16"/>
        <v>0</v>
      </c>
      <c r="AZ195" s="82">
        <f t="shared" si="16"/>
        <v>0</v>
      </c>
      <c r="BA195" s="82">
        <f t="shared" si="16"/>
        <v>5.3949999999999998E-2</v>
      </c>
    </row>
    <row r="196" spans="1:53" x14ac:dyDescent="0.25">
      <c r="A196" t="s">
        <v>811</v>
      </c>
      <c r="B196" t="s">
        <v>812</v>
      </c>
      <c r="C196" t="s">
        <v>810</v>
      </c>
      <c r="D196" t="s">
        <v>5570</v>
      </c>
      <c r="E196">
        <v>10.125</v>
      </c>
      <c r="F196" s="143">
        <v>42309</v>
      </c>
      <c r="G196" t="s">
        <v>348</v>
      </c>
      <c r="H196" t="s">
        <v>270</v>
      </c>
      <c r="I196" t="s">
        <v>259</v>
      </c>
      <c r="J196" t="s">
        <v>271</v>
      </c>
      <c r="K196" t="s">
        <v>272</v>
      </c>
      <c r="L196" t="s">
        <v>551</v>
      </c>
      <c r="M196" t="s">
        <v>562</v>
      </c>
      <c r="N196" t="s">
        <v>304</v>
      </c>
      <c r="O196">
        <v>833.8</v>
      </c>
      <c r="P196">
        <v>87.75</v>
      </c>
      <c r="Q196">
        <v>1.51875</v>
      </c>
      <c r="R196">
        <v>6.4490000000000006E-2</v>
      </c>
      <c r="S196">
        <v>0</v>
      </c>
      <c r="T196">
        <v>2.3039999999999998</v>
      </c>
      <c r="U196">
        <v>15.593999999999999</v>
      </c>
      <c r="V196">
        <v>2.3069999999999999</v>
      </c>
      <c r="W196">
        <v>15.593999999999999</v>
      </c>
      <c r="X196">
        <v>1523</v>
      </c>
      <c r="Y196">
        <v>79.5</v>
      </c>
      <c r="Z196">
        <v>0.84399999999999997</v>
      </c>
      <c r="AA196">
        <v>5.892E-2</v>
      </c>
      <c r="AB196">
        <v>2.302</v>
      </c>
      <c r="AC196">
        <v>19.678999999999998</v>
      </c>
      <c r="AD196">
        <v>2.3039999999999998</v>
      </c>
      <c r="AE196">
        <v>19.678999999999998</v>
      </c>
      <c r="AF196">
        <v>1938</v>
      </c>
      <c r="AG196">
        <v>11.109</v>
      </c>
      <c r="AH196">
        <v>11.21</v>
      </c>
      <c r="AI196">
        <v>1375</v>
      </c>
      <c r="AJ196">
        <v>1653</v>
      </c>
      <c r="AK196">
        <v>1511</v>
      </c>
      <c r="AL196">
        <v>1926</v>
      </c>
      <c r="AQ196" s="82">
        <f t="shared" si="12"/>
        <v>0</v>
      </c>
      <c r="AR196" s="82">
        <f t="shared" si="16"/>
        <v>0</v>
      </c>
      <c r="AS196" s="82">
        <f t="shared" si="16"/>
        <v>0</v>
      </c>
      <c r="AT196" s="82">
        <f t="shared" si="16"/>
        <v>0</v>
      </c>
      <c r="AU196" s="82">
        <f t="shared" si="16"/>
        <v>0</v>
      </c>
      <c r="AV196" s="82">
        <f t="shared" si="16"/>
        <v>0</v>
      </c>
      <c r="AW196" s="82">
        <f t="shared" si="16"/>
        <v>0</v>
      </c>
      <c r="AX196" s="82">
        <f t="shared" si="16"/>
        <v>0</v>
      </c>
      <c r="AY196" s="82">
        <f t="shared" si="16"/>
        <v>0</v>
      </c>
      <c r="AZ196" s="82">
        <f t="shared" si="16"/>
        <v>0</v>
      </c>
      <c r="BA196" s="82">
        <f t="shared" si="16"/>
        <v>6.4490000000000006E-2</v>
      </c>
    </row>
    <row r="197" spans="1:53" x14ac:dyDescent="0.25">
      <c r="A197" t="s">
        <v>821</v>
      </c>
      <c r="B197" t="s">
        <v>822</v>
      </c>
      <c r="C197" t="s">
        <v>810</v>
      </c>
      <c r="D197" t="s">
        <v>5570</v>
      </c>
      <c r="E197">
        <v>7</v>
      </c>
      <c r="F197" s="143">
        <v>43556</v>
      </c>
      <c r="G197" t="s">
        <v>41</v>
      </c>
      <c r="H197" t="s">
        <v>270</v>
      </c>
      <c r="I197" t="s">
        <v>259</v>
      </c>
      <c r="J197" t="s">
        <v>271</v>
      </c>
      <c r="K197" t="s">
        <v>272</v>
      </c>
      <c r="L197" t="s">
        <v>551</v>
      </c>
      <c r="M197" t="s">
        <v>562</v>
      </c>
      <c r="N197" t="s">
        <v>283</v>
      </c>
      <c r="O197">
        <v>1009</v>
      </c>
      <c r="P197">
        <v>93.5</v>
      </c>
      <c r="Q197">
        <v>1.6333329999999999</v>
      </c>
      <c r="R197">
        <v>8.3159999999999998E-2</v>
      </c>
      <c r="S197">
        <v>0</v>
      </c>
      <c r="T197">
        <v>4.8470000000000004</v>
      </c>
      <c r="U197">
        <v>8.3490000000000002</v>
      </c>
      <c r="V197">
        <v>4.9000000000000004</v>
      </c>
      <c r="W197">
        <v>8.3490000000000002</v>
      </c>
      <c r="X197">
        <v>737</v>
      </c>
      <c r="Y197">
        <v>89.75</v>
      </c>
      <c r="Z197">
        <v>1.167</v>
      </c>
      <c r="AA197">
        <v>8.0689999999999998E-2</v>
      </c>
      <c r="AB197">
        <v>4.8639999999999999</v>
      </c>
      <c r="AC197">
        <v>9.1649999999999991</v>
      </c>
      <c r="AD197">
        <v>4.9109999999999996</v>
      </c>
      <c r="AE197">
        <v>9.1649999999999991</v>
      </c>
      <c r="AF197">
        <v>833</v>
      </c>
      <c r="AG197">
        <v>4.6379999999999999</v>
      </c>
      <c r="AH197">
        <v>5.2069999999999999</v>
      </c>
      <c r="AI197">
        <v>680</v>
      </c>
      <c r="AJ197">
        <v>753</v>
      </c>
      <c r="AK197">
        <v>726</v>
      </c>
      <c r="AL197">
        <v>822</v>
      </c>
      <c r="AQ197" s="82">
        <f t="shared" si="12"/>
        <v>0</v>
      </c>
      <c r="AR197" s="82">
        <f t="shared" si="16"/>
        <v>0</v>
      </c>
      <c r="AS197" s="82">
        <f t="shared" si="16"/>
        <v>0</v>
      </c>
      <c r="AT197" s="82">
        <f t="shared" si="16"/>
        <v>0</v>
      </c>
      <c r="AU197" s="82">
        <f t="shared" si="16"/>
        <v>0</v>
      </c>
      <c r="AV197" s="82">
        <f t="shared" si="16"/>
        <v>0</v>
      </c>
      <c r="AW197" s="82">
        <f t="shared" si="16"/>
        <v>0</v>
      </c>
      <c r="AX197" s="82">
        <f t="shared" si="16"/>
        <v>8.3159999999999998E-2</v>
      </c>
      <c r="AY197" s="82">
        <f t="shared" si="16"/>
        <v>0</v>
      </c>
      <c r="AZ197" s="82">
        <f t="shared" si="16"/>
        <v>0</v>
      </c>
      <c r="BA197" s="82">
        <f t="shared" si="16"/>
        <v>0</v>
      </c>
    </row>
    <row r="198" spans="1:53" x14ac:dyDescent="0.25">
      <c r="A198" t="s">
        <v>817</v>
      </c>
      <c r="B198" t="s">
        <v>818</v>
      </c>
      <c r="C198" t="s">
        <v>819</v>
      </c>
      <c r="D198" t="s">
        <v>820</v>
      </c>
      <c r="E198">
        <v>7</v>
      </c>
      <c r="F198" s="143">
        <v>42660</v>
      </c>
      <c r="G198" t="s">
        <v>371</v>
      </c>
      <c r="H198" t="s">
        <v>270</v>
      </c>
      <c r="I198" t="s">
        <v>257</v>
      </c>
      <c r="J198" t="s">
        <v>271</v>
      </c>
      <c r="K198" t="s">
        <v>284</v>
      </c>
      <c r="L198" t="s">
        <v>285</v>
      </c>
      <c r="M198" t="s">
        <v>309</v>
      </c>
      <c r="N198" t="s">
        <v>283</v>
      </c>
      <c r="O198">
        <v>513.6</v>
      </c>
      <c r="P198">
        <v>105.5</v>
      </c>
      <c r="Q198">
        <v>1.361111</v>
      </c>
      <c r="R198">
        <v>4.7550000000000002E-2</v>
      </c>
      <c r="S198">
        <v>0</v>
      </c>
      <c r="T198">
        <v>2.6309999999999998</v>
      </c>
      <c r="U198">
        <v>3.7120000000000002</v>
      </c>
      <c r="V198">
        <v>0.88400000000000001</v>
      </c>
      <c r="W198">
        <v>18.396000000000001</v>
      </c>
      <c r="X198">
        <v>351</v>
      </c>
      <c r="Y198">
        <v>105.5</v>
      </c>
      <c r="Z198">
        <v>0.89400000000000002</v>
      </c>
      <c r="AA198">
        <v>4.8059999999999999E-2</v>
      </c>
      <c r="AB198">
        <v>2.6949999999999998</v>
      </c>
      <c r="AC198">
        <v>5.0049999999999999</v>
      </c>
      <c r="AD198">
        <v>1.036</v>
      </c>
      <c r="AE198">
        <v>18.120999999999999</v>
      </c>
      <c r="AF198">
        <v>373</v>
      </c>
      <c r="AG198">
        <v>0.439</v>
      </c>
      <c r="AH198">
        <v>0.43099999999999999</v>
      </c>
      <c r="AI198">
        <v>297</v>
      </c>
      <c r="AJ198">
        <v>338</v>
      </c>
      <c r="AK198">
        <v>335</v>
      </c>
      <c r="AL198">
        <v>359</v>
      </c>
      <c r="AQ198" s="82">
        <f t="shared" ref="AQ198:AQ261" si="17">IF($U198&lt;=AQ$4,$R198,0)</f>
        <v>0</v>
      </c>
      <c r="AR198" s="82">
        <f t="shared" ref="AR198:BA213" si="18">IF(AND($U198&gt;AQ$4,$U198&lt;=AR$4),$R198,0)</f>
        <v>0</v>
      </c>
      <c r="AS198" s="82">
        <f t="shared" si="18"/>
        <v>4.7550000000000002E-2</v>
      </c>
      <c r="AT198" s="82">
        <f t="shared" si="18"/>
        <v>0</v>
      </c>
      <c r="AU198" s="82">
        <f t="shared" si="18"/>
        <v>0</v>
      </c>
      <c r="AV198" s="82">
        <f t="shared" si="18"/>
        <v>0</v>
      </c>
      <c r="AW198" s="82">
        <f t="shared" si="18"/>
        <v>0</v>
      </c>
      <c r="AX198" s="82">
        <f t="shared" si="18"/>
        <v>0</v>
      </c>
      <c r="AY198" s="82">
        <f t="shared" si="18"/>
        <v>0</v>
      </c>
      <c r="AZ198" s="82">
        <f t="shared" si="18"/>
        <v>0</v>
      </c>
      <c r="BA198" s="82">
        <f t="shared" si="18"/>
        <v>0</v>
      </c>
    </row>
    <row r="199" spans="1:53" x14ac:dyDescent="0.25">
      <c r="A199" t="s">
        <v>798</v>
      </c>
      <c r="B199" t="s">
        <v>799</v>
      </c>
      <c r="C199" t="s">
        <v>800</v>
      </c>
      <c r="D199" t="s">
        <v>801</v>
      </c>
      <c r="E199">
        <v>5.95</v>
      </c>
      <c r="F199" s="143">
        <v>42064</v>
      </c>
      <c r="G199" t="s">
        <v>423</v>
      </c>
      <c r="H199" t="s">
        <v>270</v>
      </c>
      <c r="I199" t="s">
        <v>259</v>
      </c>
      <c r="J199" t="s">
        <v>271</v>
      </c>
      <c r="K199" t="s">
        <v>272</v>
      </c>
      <c r="L199" t="s">
        <v>381</v>
      </c>
      <c r="M199" t="s">
        <v>661</v>
      </c>
      <c r="N199" t="s">
        <v>304</v>
      </c>
      <c r="O199">
        <v>200</v>
      </c>
      <c r="P199">
        <v>106.25</v>
      </c>
      <c r="Q199">
        <v>1.8841669999999999</v>
      </c>
      <c r="R199">
        <v>1.874E-2</v>
      </c>
      <c r="S199">
        <v>0</v>
      </c>
      <c r="T199">
        <v>2.0190000000000001</v>
      </c>
      <c r="U199">
        <v>2.97</v>
      </c>
      <c r="V199">
        <v>2.016</v>
      </c>
      <c r="W199">
        <v>2.97</v>
      </c>
      <c r="X199">
        <v>268</v>
      </c>
      <c r="Y199">
        <v>105.5</v>
      </c>
      <c r="Z199">
        <v>1.488</v>
      </c>
      <c r="AA199">
        <v>1.882E-2</v>
      </c>
      <c r="AB199">
        <v>2.0790000000000002</v>
      </c>
      <c r="AC199">
        <v>3.3879999999999999</v>
      </c>
      <c r="AD199">
        <v>2.0750000000000002</v>
      </c>
      <c r="AE199">
        <v>3.3879999999999999</v>
      </c>
      <c r="AF199">
        <v>314</v>
      </c>
      <c r="AG199">
        <v>1.0720000000000001</v>
      </c>
      <c r="AH199">
        <v>1.131</v>
      </c>
      <c r="AI199">
        <v>261</v>
      </c>
      <c r="AJ199">
        <v>307</v>
      </c>
      <c r="AK199">
        <v>255</v>
      </c>
      <c r="AL199">
        <v>301</v>
      </c>
      <c r="AQ199" s="82">
        <f t="shared" si="17"/>
        <v>0</v>
      </c>
      <c r="AR199" s="82">
        <f t="shared" si="18"/>
        <v>1.874E-2</v>
      </c>
      <c r="AS199" s="82">
        <f t="shared" si="18"/>
        <v>0</v>
      </c>
      <c r="AT199" s="82">
        <f t="shared" si="18"/>
        <v>0</v>
      </c>
      <c r="AU199" s="82">
        <f t="shared" si="18"/>
        <v>0</v>
      </c>
      <c r="AV199" s="82">
        <f t="shared" si="18"/>
        <v>0</v>
      </c>
      <c r="AW199" s="82">
        <f t="shared" si="18"/>
        <v>0</v>
      </c>
      <c r="AX199" s="82">
        <f t="shared" si="18"/>
        <v>0</v>
      </c>
      <c r="AY199" s="82">
        <f t="shared" si="18"/>
        <v>0</v>
      </c>
      <c r="AZ199" s="82">
        <f t="shared" si="18"/>
        <v>0</v>
      </c>
      <c r="BA199" s="82">
        <f t="shared" si="18"/>
        <v>0</v>
      </c>
    </row>
    <row r="200" spans="1:53" x14ac:dyDescent="0.25">
      <c r="A200" t="s">
        <v>5571</v>
      </c>
      <c r="B200" t="s">
        <v>5572</v>
      </c>
      <c r="C200" t="s">
        <v>800</v>
      </c>
      <c r="D200" t="s">
        <v>801</v>
      </c>
      <c r="E200">
        <v>5.625</v>
      </c>
      <c r="F200" s="143">
        <v>43586</v>
      </c>
      <c r="G200" t="s">
        <v>423</v>
      </c>
      <c r="H200" t="s">
        <v>270</v>
      </c>
      <c r="I200" t="s">
        <v>259</v>
      </c>
      <c r="J200" t="s">
        <v>271</v>
      </c>
      <c r="K200" t="s">
        <v>272</v>
      </c>
      <c r="L200" t="s">
        <v>381</v>
      </c>
      <c r="M200" t="s">
        <v>661</v>
      </c>
      <c r="N200" t="s">
        <v>304</v>
      </c>
      <c r="O200">
        <v>350</v>
      </c>
      <c r="P200">
        <v>105</v>
      </c>
      <c r="Q200">
        <v>0.84375</v>
      </c>
      <c r="R200">
        <v>3.209E-2</v>
      </c>
      <c r="S200">
        <v>0</v>
      </c>
      <c r="T200">
        <v>5.2869999999999999</v>
      </c>
      <c r="U200">
        <v>4.7039999999999997</v>
      </c>
      <c r="V200">
        <v>5.34</v>
      </c>
      <c r="W200">
        <v>4.7039999999999997</v>
      </c>
      <c r="X200">
        <v>369</v>
      </c>
      <c r="Y200">
        <v>104.75</v>
      </c>
      <c r="Z200">
        <v>0.46899999999999997</v>
      </c>
      <c r="AA200">
        <v>3.2390000000000002E-2</v>
      </c>
      <c r="AB200">
        <v>5.3490000000000002</v>
      </c>
      <c r="AC200">
        <v>4.7560000000000002</v>
      </c>
      <c r="AD200">
        <v>5.3959999999999999</v>
      </c>
      <c r="AE200">
        <v>4.7560000000000002</v>
      </c>
      <c r="AF200">
        <v>389</v>
      </c>
      <c r="AG200">
        <v>0.59399999999999997</v>
      </c>
      <c r="AH200">
        <v>1.2390000000000001</v>
      </c>
      <c r="AI200">
        <v>358</v>
      </c>
      <c r="AJ200">
        <v>378</v>
      </c>
      <c r="AK200">
        <v>358</v>
      </c>
      <c r="AL200">
        <v>377</v>
      </c>
      <c r="AQ200" s="82">
        <f t="shared" si="17"/>
        <v>0</v>
      </c>
      <c r="AR200" s="82">
        <f t="shared" si="18"/>
        <v>0</v>
      </c>
      <c r="AS200" s="82">
        <f t="shared" si="18"/>
        <v>0</v>
      </c>
      <c r="AT200" s="82">
        <f t="shared" si="18"/>
        <v>3.209E-2</v>
      </c>
      <c r="AU200" s="82">
        <f t="shared" si="18"/>
        <v>0</v>
      </c>
      <c r="AV200" s="82">
        <f t="shared" si="18"/>
        <v>0</v>
      </c>
      <c r="AW200" s="82">
        <f t="shared" si="18"/>
        <v>0</v>
      </c>
      <c r="AX200" s="82">
        <f t="shared" si="18"/>
        <v>0</v>
      </c>
      <c r="AY200" s="82">
        <f t="shared" si="18"/>
        <v>0</v>
      </c>
      <c r="AZ200" s="82">
        <f t="shared" si="18"/>
        <v>0</v>
      </c>
      <c r="BA200" s="82">
        <f t="shared" si="18"/>
        <v>0</v>
      </c>
    </row>
    <row r="201" spans="1:53" x14ac:dyDescent="0.25">
      <c r="A201" t="s">
        <v>802</v>
      </c>
      <c r="B201" t="s">
        <v>803</v>
      </c>
      <c r="C201" t="s">
        <v>796</v>
      </c>
      <c r="D201" t="s">
        <v>797</v>
      </c>
      <c r="E201">
        <v>7.875</v>
      </c>
      <c r="F201" s="143">
        <v>42795</v>
      </c>
      <c r="G201" t="s">
        <v>41</v>
      </c>
      <c r="H201" t="s">
        <v>270</v>
      </c>
      <c r="I201" t="s">
        <v>259</v>
      </c>
      <c r="J201" t="s">
        <v>271</v>
      </c>
      <c r="K201" t="s">
        <v>272</v>
      </c>
      <c r="L201" t="s">
        <v>343</v>
      </c>
      <c r="M201" t="s">
        <v>344</v>
      </c>
      <c r="N201" t="s">
        <v>304</v>
      </c>
      <c r="O201">
        <v>300</v>
      </c>
      <c r="P201">
        <v>103.5</v>
      </c>
      <c r="Q201">
        <v>2.4937499999999999</v>
      </c>
      <c r="R201">
        <v>2.7550000000000002E-2</v>
      </c>
      <c r="S201">
        <v>0</v>
      </c>
      <c r="T201">
        <v>0.182</v>
      </c>
      <c r="U201">
        <v>2.927</v>
      </c>
      <c r="V201">
        <v>0.17799999999999999</v>
      </c>
      <c r="W201">
        <v>3.4830000000000001</v>
      </c>
      <c r="X201">
        <v>291</v>
      </c>
      <c r="Y201">
        <v>103.5</v>
      </c>
      <c r="Z201">
        <v>1.9690000000000001</v>
      </c>
      <c r="AA201">
        <v>2.7830000000000001E-2</v>
      </c>
      <c r="AB201">
        <v>0.247</v>
      </c>
      <c r="AC201">
        <v>4.1479999999999997</v>
      </c>
      <c r="AD201">
        <v>0.24099999999999999</v>
      </c>
      <c r="AE201">
        <v>4.6059999999999999</v>
      </c>
      <c r="AF201">
        <v>413</v>
      </c>
      <c r="AG201">
        <v>0.498</v>
      </c>
      <c r="AH201">
        <v>0.48199999999999998</v>
      </c>
      <c r="AI201">
        <v>108</v>
      </c>
      <c r="AJ201">
        <v>212</v>
      </c>
      <c r="AK201">
        <v>267</v>
      </c>
      <c r="AL201">
        <v>392</v>
      </c>
      <c r="AQ201" s="82">
        <f t="shared" si="17"/>
        <v>0</v>
      </c>
      <c r="AR201" s="82">
        <f t="shared" si="18"/>
        <v>2.7550000000000002E-2</v>
      </c>
      <c r="AS201" s="82">
        <f t="shared" si="18"/>
        <v>0</v>
      </c>
      <c r="AT201" s="82">
        <f t="shared" si="18"/>
        <v>0</v>
      </c>
      <c r="AU201" s="82">
        <f t="shared" si="18"/>
        <v>0</v>
      </c>
      <c r="AV201" s="82">
        <f t="shared" si="18"/>
        <v>0</v>
      </c>
      <c r="AW201" s="82">
        <f t="shared" si="18"/>
        <v>0</v>
      </c>
      <c r="AX201" s="82">
        <f t="shared" si="18"/>
        <v>0</v>
      </c>
      <c r="AY201" s="82">
        <f t="shared" si="18"/>
        <v>0</v>
      </c>
      <c r="AZ201" s="82">
        <f t="shared" si="18"/>
        <v>0</v>
      </c>
      <c r="BA201" s="82">
        <f t="shared" si="18"/>
        <v>0</v>
      </c>
    </row>
    <row r="202" spans="1:53" x14ac:dyDescent="0.25">
      <c r="A202" t="s">
        <v>805</v>
      </c>
      <c r="B202" t="s">
        <v>806</v>
      </c>
      <c r="C202" t="s">
        <v>807</v>
      </c>
      <c r="D202" t="s">
        <v>797</v>
      </c>
      <c r="E202">
        <v>9.25</v>
      </c>
      <c r="F202" s="143">
        <v>42750</v>
      </c>
      <c r="G202" t="s">
        <v>371</v>
      </c>
      <c r="H202" t="s">
        <v>270</v>
      </c>
      <c r="I202" t="s">
        <v>259</v>
      </c>
      <c r="J202" t="s">
        <v>271</v>
      </c>
      <c r="K202" t="s">
        <v>272</v>
      </c>
      <c r="L202" t="s">
        <v>343</v>
      </c>
      <c r="M202" t="s">
        <v>344</v>
      </c>
      <c r="N202" t="s">
        <v>283</v>
      </c>
      <c r="O202">
        <v>340.6</v>
      </c>
      <c r="P202">
        <v>111.125</v>
      </c>
      <c r="Q202">
        <v>4.1111110000000002</v>
      </c>
      <c r="R202">
        <v>3.4000000000000002E-2</v>
      </c>
      <c r="S202">
        <v>0</v>
      </c>
      <c r="T202">
        <v>0.98199999999999998</v>
      </c>
      <c r="U202">
        <v>2.823</v>
      </c>
      <c r="V202">
        <v>0.98299999999999998</v>
      </c>
      <c r="W202">
        <v>3.1680000000000001</v>
      </c>
      <c r="X202">
        <v>261</v>
      </c>
      <c r="Y202">
        <v>110.75</v>
      </c>
      <c r="Z202">
        <v>3.4940000000000002</v>
      </c>
      <c r="AA202">
        <v>3.422E-2</v>
      </c>
      <c r="AB202">
        <v>1.044</v>
      </c>
      <c r="AC202">
        <v>3.4710000000000001</v>
      </c>
      <c r="AD202">
        <v>1.044</v>
      </c>
      <c r="AE202">
        <v>3.72</v>
      </c>
      <c r="AF202">
        <v>326</v>
      </c>
      <c r="AG202">
        <v>0.86799999999999999</v>
      </c>
      <c r="AH202">
        <v>0.85099999999999998</v>
      </c>
      <c r="AI202">
        <v>208</v>
      </c>
      <c r="AJ202">
        <v>276</v>
      </c>
      <c r="AK202">
        <v>247</v>
      </c>
      <c r="AL202">
        <v>313</v>
      </c>
      <c r="AQ202" s="82">
        <f t="shared" si="17"/>
        <v>0</v>
      </c>
      <c r="AR202" s="82">
        <f t="shared" si="18"/>
        <v>3.4000000000000002E-2</v>
      </c>
      <c r="AS202" s="82">
        <f t="shared" si="18"/>
        <v>0</v>
      </c>
      <c r="AT202" s="82">
        <f t="shared" si="18"/>
        <v>0</v>
      </c>
      <c r="AU202" s="82">
        <f t="shared" si="18"/>
        <v>0</v>
      </c>
      <c r="AV202" s="82">
        <f t="shared" si="18"/>
        <v>0</v>
      </c>
      <c r="AW202" s="82">
        <f t="shared" si="18"/>
        <v>0</v>
      </c>
      <c r="AX202" s="82">
        <f t="shared" si="18"/>
        <v>0</v>
      </c>
      <c r="AY202" s="82">
        <f t="shared" si="18"/>
        <v>0</v>
      </c>
      <c r="AZ202" s="82">
        <f t="shared" si="18"/>
        <v>0</v>
      </c>
      <c r="BA202" s="82">
        <f t="shared" si="18"/>
        <v>0</v>
      </c>
    </row>
    <row r="203" spans="1:53" x14ac:dyDescent="0.25">
      <c r="A203" t="s">
        <v>823</v>
      </c>
      <c r="B203" t="s">
        <v>824</v>
      </c>
      <c r="C203" t="s">
        <v>796</v>
      </c>
      <c r="D203" t="s">
        <v>797</v>
      </c>
      <c r="E203">
        <v>7.75</v>
      </c>
      <c r="F203" s="143">
        <v>43784</v>
      </c>
      <c r="G203" t="s">
        <v>41</v>
      </c>
      <c r="H203" t="s">
        <v>270</v>
      </c>
      <c r="I203" t="s">
        <v>259</v>
      </c>
      <c r="J203" t="s">
        <v>271</v>
      </c>
      <c r="K203" t="s">
        <v>272</v>
      </c>
      <c r="L203" t="s">
        <v>343</v>
      </c>
      <c r="M203" t="s">
        <v>344</v>
      </c>
      <c r="N203" t="s">
        <v>304</v>
      </c>
      <c r="O203">
        <v>200</v>
      </c>
      <c r="P203">
        <v>108.75</v>
      </c>
      <c r="Q203">
        <v>0.86111099999999996</v>
      </c>
      <c r="R203">
        <v>1.899E-2</v>
      </c>
      <c r="S203">
        <v>0</v>
      </c>
      <c r="T203">
        <v>5.327</v>
      </c>
      <c r="U203">
        <v>6.17</v>
      </c>
      <c r="V203">
        <v>5.3860000000000001</v>
      </c>
      <c r="W203">
        <v>6.17</v>
      </c>
      <c r="X203">
        <v>508</v>
      </c>
      <c r="Y203">
        <v>110</v>
      </c>
      <c r="Z203">
        <v>0.34399999999999997</v>
      </c>
      <c r="AA203">
        <v>1.941E-2</v>
      </c>
      <c r="AB203">
        <v>5.4050000000000002</v>
      </c>
      <c r="AC203">
        <v>5.9710000000000001</v>
      </c>
      <c r="AD203">
        <v>5.4580000000000002</v>
      </c>
      <c r="AE203">
        <v>5.9710000000000001</v>
      </c>
      <c r="AF203">
        <v>503</v>
      </c>
      <c r="AG203">
        <v>-0.66500000000000004</v>
      </c>
      <c r="AH203">
        <v>5.0000000000000001E-3</v>
      </c>
      <c r="AI203">
        <v>506</v>
      </c>
      <c r="AJ203">
        <v>505</v>
      </c>
      <c r="AK203">
        <v>497</v>
      </c>
      <c r="AL203">
        <v>491</v>
      </c>
      <c r="AQ203" s="82">
        <f t="shared" si="17"/>
        <v>0</v>
      </c>
      <c r="AR203" s="82">
        <f t="shared" si="18"/>
        <v>0</v>
      </c>
      <c r="AS203" s="82">
        <f t="shared" si="18"/>
        <v>0</v>
      </c>
      <c r="AT203" s="82">
        <f t="shared" si="18"/>
        <v>0</v>
      </c>
      <c r="AU203" s="82">
        <f t="shared" si="18"/>
        <v>0</v>
      </c>
      <c r="AV203" s="82">
        <f t="shared" si="18"/>
        <v>1.899E-2</v>
      </c>
      <c r="AW203" s="82">
        <f t="shared" si="18"/>
        <v>0</v>
      </c>
      <c r="AX203" s="82">
        <f t="shared" si="18"/>
        <v>0</v>
      </c>
      <c r="AY203" s="82">
        <f t="shared" si="18"/>
        <v>0</v>
      </c>
      <c r="AZ203" s="82">
        <f t="shared" si="18"/>
        <v>0</v>
      </c>
      <c r="BA203" s="82">
        <f t="shared" si="18"/>
        <v>0</v>
      </c>
    </row>
    <row r="204" spans="1:53" x14ac:dyDescent="0.25">
      <c r="A204" t="s">
        <v>5573</v>
      </c>
      <c r="B204" t="s">
        <v>5574</v>
      </c>
      <c r="C204" t="s">
        <v>796</v>
      </c>
      <c r="D204" t="s">
        <v>797</v>
      </c>
      <c r="E204">
        <v>6.625</v>
      </c>
      <c r="F204" s="143">
        <v>44849</v>
      </c>
      <c r="G204" t="s">
        <v>41</v>
      </c>
      <c r="H204" t="s">
        <v>270</v>
      </c>
      <c r="I204" t="s">
        <v>259</v>
      </c>
      <c r="J204" t="s">
        <v>271</v>
      </c>
      <c r="K204" t="s">
        <v>272</v>
      </c>
      <c r="L204" t="s">
        <v>343</v>
      </c>
      <c r="M204" t="s">
        <v>344</v>
      </c>
      <c r="N204" t="s">
        <v>304</v>
      </c>
      <c r="O204">
        <v>550</v>
      </c>
      <c r="P204">
        <v>102</v>
      </c>
      <c r="Q204">
        <v>1.803472</v>
      </c>
      <c r="R204">
        <v>4.9459999999999997E-2</v>
      </c>
      <c r="S204">
        <v>0</v>
      </c>
      <c r="T204">
        <v>5.9459999999999997</v>
      </c>
      <c r="U204">
        <v>6.2930000000000001</v>
      </c>
      <c r="V204">
        <v>6.9720000000000004</v>
      </c>
      <c r="W204">
        <v>6.282</v>
      </c>
      <c r="X204">
        <v>466</v>
      </c>
      <c r="Y204">
        <v>101.5</v>
      </c>
      <c r="Z204">
        <v>1.3620000000000001</v>
      </c>
      <c r="AA204">
        <v>4.9759999999999999E-2</v>
      </c>
      <c r="AB204">
        <v>6.0030000000000001</v>
      </c>
      <c r="AC204">
        <v>6.3760000000000003</v>
      </c>
      <c r="AD204">
        <v>7.0620000000000003</v>
      </c>
      <c r="AE204">
        <v>6.36</v>
      </c>
      <c r="AF204">
        <v>492</v>
      </c>
      <c r="AG204">
        <v>0.91500000000000004</v>
      </c>
      <c r="AH204">
        <v>1.9770000000000001</v>
      </c>
      <c r="AI204">
        <v>441</v>
      </c>
      <c r="AJ204">
        <v>464</v>
      </c>
      <c r="AK204">
        <v>461</v>
      </c>
      <c r="AL204">
        <v>485</v>
      </c>
      <c r="AQ204" s="82">
        <f t="shared" si="17"/>
        <v>0</v>
      </c>
      <c r="AR204" s="82">
        <f t="shared" si="18"/>
        <v>0</v>
      </c>
      <c r="AS204" s="82">
        <f t="shared" si="18"/>
        <v>0</v>
      </c>
      <c r="AT204" s="82">
        <f t="shared" si="18"/>
        <v>0</v>
      </c>
      <c r="AU204" s="82">
        <f t="shared" si="18"/>
        <v>0</v>
      </c>
      <c r="AV204" s="82">
        <f t="shared" si="18"/>
        <v>4.9459999999999997E-2</v>
      </c>
      <c r="AW204" s="82">
        <f t="shared" si="18"/>
        <v>0</v>
      </c>
      <c r="AX204" s="82">
        <f t="shared" si="18"/>
        <v>0</v>
      </c>
      <c r="AY204" s="82">
        <f t="shared" si="18"/>
        <v>0</v>
      </c>
      <c r="AZ204" s="82">
        <f t="shared" si="18"/>
        <v>0</v>
      </c>
      <c r="BA204" s="82">
        <f t="shared" si="18"/>
        <v>0</v>
      </c>
    </row>
    <row r="205" spans="1:53" x14ac:dyDescent="0.25">
      <c r="A205" t="s">
        <v>813</v>
      </c>
      <c r="B205" t="s">
        <v>814</v>
      </c>
      <c r="C205" t="s">
        <v>815</v>
      </c>
      <c r="D205" t="s">
        <v>816</v>
      </c>
      <c r="E205">
        <v>9.75</v>
      </c>
      <c r="F205" s="143">
        <v>43313</v>
      </c>
      <c r="G205" t="s">
        <v>423</v>
      </c>
      <c r="H205" t="s">
        <v>270</v>
      </c>
      <c r="I205" t="s">
        <v>259</v>
      </c>
      <c r="J205" t="s">
        <v>271</v>
      </c>
      <c r="K205" t="s">
        <v>284</v>
      </c>
      <c r="L205" t="s">
        <v>285</v>
      </c>
      <c r="M205" t="s">
        <v>309</v>
      </c>
      <c r="N205" t="s">
        <v>304</v>
      </c>
      <c r="O205">
        <v>450</v>
      </c>
      <c r="P205">
        <v>113.25</v>
      </c>
      <c r="Q205">
        <v>3.9</v>
      </c>
      <c r="R205">
        <v>4.5670000000000002E-2</v>
      </c>
      <c r="S205">
        <v>0</v>
      </c>
      <c r="T205">
        <v>1.448</v>
      </c>
      <c r="U205">
        <v>4.085</v>
      </c>
      <c r="V205">
        <v>1.595</v>
      </c>
      <c r="W205">
        <v>4.6769999999999996</v>
      </c>
      <c r="X205">
        <v>384</v>
      </c>
      <c r="Y205">
        <v>113</v>
      </c>
      <c r="Z205">
        <v>3.25</v>
      </c>
      <c r="AA205">
        <v>4.6010000000000002E-2</v>
      </c>
      <c r="AB205">
        <v>1.51</v>
      </c>
      <c r="AC205">
        <v>4.4169999999999998</v>
      </c>
      <c r="AD205">
        <v>1.738</v>
      </c>
      <c r="AE205">
        <v>4.9029999999999996</v>
      </c>
      <c r="AF205">
        <v>420</v>
      </c>
      <c r="AG205">
        <v>0.77400000000000002</v>
      </c>
      <c r="AH205">
        <v>0.81899999999999995</v>
      </c>
      <c r="AI205">
        <v>346</v>
      </c>
      <c r="AJ205">
        <v>390</v>
      </c>
      <c r="AK205">
        <v>370</v>
      </c>
      <c r="AL205">
        <v>406</v>
      </c>
      <c r="AQ205" s="82">
        <f t="shared" si="17"/>
        <v>0</v>
      </c>
      <c r="AR205" s="82">
        <f t="shared" si="18"/>
        <v>0</v>
      </c>
      <c r="AS205" s="82">
        <f t="shared" si="18"/>
        <v>0</v>
      </c>
      <c r="AT205" s="82">
        <f t="shared" si="18"/>
        <v>4.5670000000000002E-2</v>
      </c>
      <c r="AU205" s="82">
        <f t="shared" si="18"/>
        <v>0</v>
      </c>
      <c r="AV205" s="82">
        <f t="shared" si="18"/>
        <v>0</v>
      </c>
      <c r="AW205" s="82">
        <f t="shared" si="18"/>
        <v>0</v>
      </c>
      <c r="AX205" s="82">
        <f t="shared" si="18"/>
        <v>0</v>
      </c>
      <c r="AY205" s="82">
        <f t="shared" si="18"/>
        <v>0</v>
      </c>
      <c r="AZ205" s="82">
        <f t="shared" si="18"/>
        <v>0</v>
      </c>
      <c r="BA205" s="82">
        <f t="shared" si="18"/>
        <v>0</v>
      </c>
    </row>
    <row r="206" spans="1:53" x14ac:dyDescent="0.25">
      <c r="A206" t="s">
        <v>5575</v>
      </c>
      <c r="B206" t="s">
        <v>5576</v>
      </c>
      <c r="C206" t="s">
        <v>815</v>
      </c>
      <c r="D206" t="s">
        <v>816</v>
      </c>
      <c r="E206">
        <v>6.75</v>
      </c>
      <c r="F206" s="143">
        <v>42840</v>
      </c>
      <c r="G206" t="s">
        <v>423</v>
      </c>
      <c r="H206" t="s">
        <v>270</v>
      </c>
      <c r="I206" t="s">
        <v>259</v>
      </c>
      <c r="J206" t="s">
        <v>271</v>
      </c>
      <c r="K206" t="s">
        <v>284</v>
      </c>
      <c r="L206" t="s">
        <v>285</v>
      </c>
      <c r="M206" t="s">
        <v>309</v>
      </c>
      <c r="N206" t="s">
        <v>304</v>
      </c>
      <c r="O206">
        <v>498.9</v>
      </c>
      <c r="P206">
        <v>107.5</v>
      </c>
      <c r="Q206">
        <v>1.3125</v>
      </c>
      <c r="R206">
        <v>4.7030000000000002E-2</v>
      </c>
      <c r="S206">
        <v>0</v>
      </c>
      <c r="T206">
        <v>3.6960000000000002</v>
      </c>
      <c r="U206">
        <v>4.7990000000000004</v>
      </c>
      <c r="V206">
        <v>3.7090000000000001</v>
      </c>
      <c r="W206">
        <v>4.7990000000000004</v>
      </c>
      <c r="X206">
        <v>420</v>
      </c>
      <c r="Y206">
        <v>105.75</v>
      </c>
      <c r="Z206">
        <v>0.86299999999999999</v>
      </c>
      <c r="AA206">
        <v>4.6780000000000002E-2</v>
      </c>
      <c r="AB206">
        <v>3.7469999999999999</v>
      </c>
      <c r="AC206">
        <v>5.2590000000000003</v>
      </c>
      <c r="AD206">
        <v>3.7570000000000001</v>
      </c>
      <c r="AE206">
        <v>5.2590000000000003</v>
      </c>
      <c r="AF206">
        <v>476</v>
      </c>
      <c r="AG206">
        <v>2.0640000000000001</v>
      </c>
      <c r="AH206">
        <v>2.3860000000000001</v>
      </c>
      <c r="AI206">
        <v>419</v>
      </c>
      <c r="AJ206">
        <v>472</v>
      </c>
      <c r="AK206">
        <v>408</v>
      </c>
      <c r="AL206">
        <v>465</v>
      </c>
      <c r="AQ206" s="82">
        <f t="shared" si="17"/>
        <v>0</v>
      </c>
      <c r="AR206" s="82">
        <f t="shared" si="18"/>
        <v>0</v>
      </c>
      <c r="AS206" s="82">
        <f t="shared" si="18"/>
        <v>0</v>
      </c>
      <c r="AT206" s="82">
        <f t="shared" si="18"/>
        <v>4.7030000000000002E-2</v>
      </c>
      <c r="AU206" s="82">
        <f t="shared" si="18"/>
        <v>0</v>
      </c>
      <c r="AV206" s="82">
        <f t="shared" si="18"/>
        <v>0</v>
      </c>
      <c r="AW206" s="82">
        <f t="shared" si="18"/>
        <v>0</v>
      </c>
      <c r="AX206" s="82">
        <f t="shared" si="18"/>
        <v>0</v>
      </c>
      <c r="AY206" s="82">
        <f t="shared" si="18"/>
        <v>0</v>
      </c>
      <c r="AZ206" s="82">
        <f t="shared" si="18"/>
        <v>0</v>
      </c>
      <c r="BA206" s="82">
        <f t="shared" si="18"/>
        <v>0</v>
      </c>
    </row>
    <row r="207" spans="1:53" x14ac:dyDescent="0.25">
      <c r="A207" t="s">
        <v>5577</v>
      </c>
      <c r="B207" t="s">
        <v>5578</v>
      </c>
      <c r="C207" t="s">
        <v>815</v>
      </c>
      <c r="D207" t="s">
        <v>816</v>
      </c>
      <c r="E207">
        <v>7.625</v>
      </c>
      <c r="F207" s="143">
        <v>43936</v>
      </c>
      <c r="G207" t="s">
        <v>423</v>
      </c>
      <c r="H207" t="s">
        <v>270</v>
      </c>
      <c r="I207" t="s">
        <v>259</v>
      </c>
      <c r="J207" t="s">
        <v>271</v>
      </c>
      <c r="K207" t="s">
        <v>284</v>
      </c>
      <c r="L207" t="s">
        <v>285</v>
      </c>
      <c r="M207" t="s">
        <v>309</v>
      </c>
      <c r="N207" t="s">
        <v>304</v>
      </c>
      <c r="O207">
        <v>300</v>
      </c>
      <c r="P207">
        <v>111.75</v>
      </c>
      <c r="Q207">
        <v>1.482639</v>
      </c>
      <c r="R207">
        <v>2.9430000000000001E-2</v>
      </c>
      <c r="S207">
        <v>0</v>
      </c>
      <c r="T207">
        <v>5.6</v>
      </c>
      <c r="U207">
        <v>5.6379999999999999</v>
      </c>
      <c r="V207">
        <v>5.67</v>
      </c>
      <c r="W207">
        <v>5.6379999999999999</v>
      </c>
      <c r="X207">
        <v>446</v>
      </c>
      <c r="Y207">
        <v>108.75</v>
      </c>
      <c r="Z207">
        <v>0.97399999999999998</v>
      </c>
      <c r="AA207">
        <v>2.895E-2</v>
      </c>
      <c r="AB207">
        <v>5.6269999999999998</v>
      </c>
      <c r="AC207">
        <v>6.13</v>
      </c>
      <c r="AD207">
        <v>5.6879999999999997</v>
      </c>
      <c r="AE207">
        <v>6.13</v>
      </c>
      <c r="AF207">
        <v>511</v>
      </c>
      <c r="AG207">
        <v>3.1970000000000001</v>
      </c>
      <c r="AH207">
        <v>3.9209999999999998</v>
      </c>
      <c r="AI207">
        <v>451</v>
      </c>
      <c r="AJ207">
        <v>510</v>
      </c>
      <c r="AK207">
        <v>436</v>
      </c>
      <c r="AL207">
        <v>500</v>
      </c>
      <c r="AQ207" s="82">
        <f t="shared" si="17"/>
        <v>0</v>
      </c>
      <c r="AR207" s="82">
        <f t="shared" si="18"/>
        <v>0</v>
      </c>
      <c r="AS207" s="82">
        <f t="shared" si="18"/>
        <v>0</v>
      </c>
      <c r="AT207" s="82">
        <f t="shared" si="18"/>
        <v>0</v>
      </c>
      <c r="AU207" s="82">
        <f t="shared" si="18"/>
        <v>2.9430000000000001E-2</v>
      </c>
      <c r="AV207" s="82">
        <f t="shared" si="18"/>
        <v>0</v>
      </c>
      <c r="AW207" s="82">
        <f t="shared" si="18"/>
        <v>0</v>
      </c>
      <c r="AX207" s="82">
        <f t="shared" si="18"/>
        <v>0</v>
      </c>
      <c r="AY207" s="82">
        <f t="shared" si="18"/>
        <v>0</v>
      </c>
      <c r="AZ207" s="82">
        <f t="shared" si="18"/>
        <v>0</v>
      </c>
      <c r="BA207" s="82">
        <f t="shared" si="18"/>
        <v>0</v>
      </c>
    </row>
    <row r="208" spans="1:53" x14ac:dyDescent="0.25">
      <c r="A208" t="s">
        <v>829</v>
      </c>
      <c r="B208" t="s">
        <v>830</v>
      </c>
      <c r="C208" t="s">
        <v>831</v>
      </c>
      <c r="D208" t="s">
        <v>827</v>
      </c>
      <c r="E208">
        <v>8.0500000000000007</v>
      </c>
      <c r="F208" s="143">
        <v>46553</v>
      </c>
      <c r="G208" t="s">
        <v>423</v>
      </c>
      <c r="H208" t="s">
        <v>270</v>
      </c>
      <c r="I208" t="s">
        <v>259</v>
      </c>
      <c r="J208" t="s">
        <v>271</v>
      </c>
      <c r="K208" t="s">
        <v>284</v>
      </c>
      <c r="L208" t="s">
        <v>524</v>
      </c>
      <c r="M208" t="s">
        <v>524</v>
      </c>
      <c r="N208" t="s">
        <v>828</v>
      </c>
      <c r="O208">
        <v>200</v>
      </c>
      <c r="P208">
        <v>118</v>
      </c>
      <c r="Q208">
        <v>0.223611</v>
      </c>
      <c r="R208">
        <v>2.0480000000000002E-2</v>
      </c>
      <c r="S208">
        <v>4.0250000000000004</v>
      </c>
      <c r="T208">
        <v>8.98</v>
      </c>
      <c r="U208">
        <v>6.1529999999999996</v>
      </c>
      <c r="V208">
        <v>9.1989999999999998</v>
      </c>
      <c r="W208">
        <v>6.1529999999999996</v>
      </c>
      <c r="X208">
        <v>406</v>
      </c>
      <c r="Y208">
        <v>115</v>
      </c>
      <c r="Z208">
        <v>3.7120000000000002</v>
      </c>
      <c r="AA208">
        <v>2.0879999999999999E-2</v>
      </c>
      <c r="AB208">
        <v>8.66</v>
      </c>
      <c r="AC208">
        <v>6.4450000000000003</v>
      </c>
      <c r="AD208">
        <v>8.86</v>
      </c>
      <c r="AE208">
        <v>6.4450000000000003</v>
      </c>
      <c r="AF208">
        <v>453</v>
      </c>
      <c r="AG208">
        <v>2.9790000000000001</v>
      </c>
      <c r="AH208">
        <v>4.2480000000000002</v>
      </c>
      <c r="AI208">
        <v>426</v>
      </c>
      <c r="AJ208">
        <v>469</v>
      </c>
      <c r="AK208">
        <v>408</v>
      </c>
      <c r="AL208">
        <v>456</v>
      </c>
      <c r="AQ208" s="82">
        <f t="shared" si="17"/>
        <v>0</v>
      </c>
      <c r="AR208" s="82">
        <f t="shared" si="18"/>
        <v>0</v>
      </c>
      <c r="AS208" s="82">
        <f t="shared" si="18"/>
        <v>0</v>
      </c>
      <c r="AT208" s="82">
        <f t="shared" si="18"/>
        <v>0</v>
      </c>
      <c r="AU208" s="82">
        <f t="shared" si="18"/>
        <v>0</v>
      </c>
      <c r="AV208" s="82">
        <f t="shared" si="18"/>
        <v>2.0480000000000002E-2</v>
      </c>
      <c r="AW208" s="82">
        <f t="shared" si="18"/>
        <v>0</v>
      </c>
      <c r="AX208" s="82">
        <f t="shared" si="18"/>
        <v>0</v>
      </c>
      <c r="AY208" s="82">
        <f t="shared" si="18"/>
        <v>0</v>
      </c>
      <c r="AZ208" s="82">
        <f t="shared" si="18"/>
        <v>0</v>
      </c>
      <c r="BA208" s="82">
        <f t="shared" si="18"/>
        <v>0</v>
      </c>
    </row>
    <row r="209" spans="1:53" x14ac:dyDescent="0.25">
      <c r="A209" t="s">
        <v>832</v>
      </c>
      <c r="B209" t="s">
        <v>833</v>
      </c>
      <c r="C209" t="s">
        <v>834</v>
      </c>
      <c r="D209" t="s">
        <v>827</v>
      </c>
      <c r="E209">
        <v>6.625</v>
      </c>
      <c r="F209" s="143">
        <v>49818</v>
      </c>
      <c r="G209" t="s">
        <v>423</v>
      </c>
      <c r="H209" t="s">
        <v>270</v>
      </c>
      <c r="I209" t="s">
        <v>259</v>
      </c>
      <c r="J209" t="s">
        <v>271</v>
      </c>
      <c r="K209" t="s">
        <v>284</v>
      </c>
      <c r="L209" t="s">
        <v>524</v>
      </c>
      <c r="M209" t="s">
        <v>524</v>
      </c>
      <c r="N209" t="s">
        <v>828</v>
      </c>
      <c r="O209">
        <v>658</v>
      </c>
      <c r="P209">
        <v>111.99</v>
      </c>
      <c r="Q209">
        <v>0.588889</v>
      </c>
      <c r="R209">
        <v>6.4180000000000001E-2</v>
      </c>
      <c r="S209">
        <v>0</v>
      </c>
      <c r="T209">
        <v>12.394</v>
      </c>
      <c r="U209">
        <v>5.6909999999999998</v>
      </c>
      <c r="V209">
        <v>12.641</v>
      </c>
      <c r="W209">
        <v>5.6909999999999998</v>
      </c>
      <c r="X209">
        <v>320</v>
      </c>
      <c r="Y209">
        <v>114.006</v>
      </c>
      <c r="Z209">
        <v>0.14699999999999999</v>
      </c>
      <c r="AA209">
        <v>6.6070000000000004E-2</v>
      </c>
      <c r="AB209">
        <v>12.558</v>
      </c>
      <c r="AC209">
        <v>5.55</v>
      </c>
      <c r="AD209">
        <v>12.824</v>
      </c>
      <c r="AE209">
        <v>5.55</v>
      </c>
      <c r="AF209">
        <v>320</v>
      </c>
      <c r="AG209">
        <v>-1.379</v>
      </c>
      <c r="AH209">
        <v>0.26400000000000001</v>
      </c>
      <c r="AI209">
        <v>326</v>
      </c>
      <c r="AJ209">
        <v>335</v>
      </c>
      <c r="AK209">
        <v>326</v>
      </c>
      <c r="AL209">
        <v>331</v>
      </c>
      <c r="AQ209" s="82">
        <f t="shared" si="17"/>
        <v>0</v>
      </c>
      <c r="AR209" s="82">
        <f t="shared" si="18"/>
        <v>0</v>
      </c>
      <c r="AS209" s="82">
        <f t="shared" si="18"/>
        <v>0</v>
      </c>
      <c r="AT209" s="82">
        <f t="shared" si="18"/>
        <v>0</v>
      </c>
      <c r="AU209" s="82">
        <f t="shared" si="18"/>
        <v>6.4180000000000001E-2</v>
      </c>
      <c r="AV209" s="82">
        <f t="shared" si="18"/>
        <v>0</v>
      </c>
      <c r="AW209" s="82">
        <f t="shared" si="18"/>
        <v>0</v>
      </c>
      <c r="AX209" s="82">
        <f t="shared" si="18"/>
        <v>0</v>
      </c>
      <c r="AY209" s="82">
        <f t="shared" si="18"/>
        <v>0</v>
      </c>
      <c r="AZ209" s="82">
        <f t="shared" si="18"/>
        <v>0</v>
      </c>
      <c r="BA209" s="82">
        <f t="shared" si="18"/>
        <v>0</v>
      </c>
    </row>
    <row r="210" spans="1:53" x14ac:dyDescent="0.25">
      <c r="A210" t="s">
        <v>5579</v>
      </c>
      <c r="B210" t="s">
        <v>5580</v>
      </c>
      <c r="C210" t="s">
        <v>5581</v>
      </c>
      <c r="D210" t="s">
        <v>5582</v>
      </c>
      <c r="E210">
        <v>6.2779999999999996</v>
      </c>
      <c r="F210" s="143">
        <v>49293</v>
      </c>
      <c r="G210" t="s">
        <v>371</v>
      </c>
      <c r="H210" t="s">
        <v>270</v>
      </c>
      <c r="I210" t="s">
        <v>257</v>
      </c>
      <c r="J210" t="s">
        <v>271</v>
      </c>
      <c r="K210" t="s">
        <v>284</v>
      </c>
      <c r="L210" t="s">
        <v>524</v>
      </c>
      <c r="M210" t="s">
        <v>524</v>
      </c>
      <c r="N210" t="s">
        <v>828</v>
      </c>
      <c r="O210">
        <v>1000</v>
      </c>
      <c r="P210">
        <v>92</v>
      </c>
      <c r="Q210">
        <v>0.17438899999999999</v>
      </c>
      <c r="R210">
        <v>7.986E-2</v>
      </c>
      <c r="S210">
        <v>3.1389999999999998</v>
      </c>
      <c r="T210">
        <v>11.367000000000001</v>
      </c>
      <c r="U210">
        <v>6.0259999999999998</v>
      </c>
      <c r="V210">
        <v>11.561999999999999</v>
      </c>
      <c r="W210">
        <v>6.9960000000000004</v>
      </c>
      <c r="X210">
        <v>458</v>
      </c>
      <c r="Y210">
        <v>91.92</v>
      </c>
      <c r="Z210">
        <v>2.895</v>
      </c>
      <c r="AA210">
        <v>8.3390000000000006E-2</v>
      </c>
      <c r="AB210">
        <v>11.051</v>
      </c>
      <c r="AC210">
        <v>7.0019999999999998</v>
      </c>
      <c r="AD210">
        <v>11.246</v>
      </c>
      <c r="AE210">
        <v>7.0019999999999998</v>
      </c>
      <c r="AF210">
        <v>474</v>
      </c>
      <c r="AG210">
        <v>0.52600000000000002</v>
      </c>
      <c r="AH210">
        <v>1.9670000000000001</v>
      </c>
      <c r="AI210">
        <v>405</v>
      </c>
      <c r="AJ210">
        <v>423</v>
      </c>
      <c r="AK210">
        <v>463</v>
      </c>
      <c r="AL210">
        <v>483</v>
      </c>
      <c r="AQ210" s="82">
        <f t="shared" si="17"/>
        <v>0</v>
      </c>
      <c r="AR210" s="82">
        <f t="shared" si="18"/>
        <v>0</v>
      </c>
      <c r="AS210" s="82">
        <f t="shared" si="18"/>
        <v>0</v>
      </c>
      <c r="AT210" s="82">
        <f t="shared" si="18"/>
        <v>0</v>
      </c>
      <c r="AU210" s="82">
        <f t="shared" si="18"/>
        <v>0</v>
      </c>
      <c r="AV210" s="82">
        <f t="shared" si="18"/>
        <v>7.986E-2</v>
      </c>
      <c r="AW210" s="82">
        <f t="shared" si="18"/>
        <v>0</v>
      </c>
      <c r="AX210" s="82">
        <f t="shared" si="18"/>
        <v>0</v>
      </c>
      <c r="AY210" s="82">
        <f t="shared" si="18"/>
        <v>0</v>
      </c>
      <c r="AZ210" s="82">
        <f t="shared" si="18"/>
        <v>0</v>
      </c>
      <c r="BA210" s="82">
        <f t="shared" si="18"/>
        <v>0</v>
      </c>
    </row>
    <row r="211" spans="1:53" x14ac:dyDescent="0.25">
      <c r="A211" t="s">
        <v>5583</v>
      </c>
      <c r="B211" t="s">
        <v>5584</v>
      </c>
      <c r="C211" t="s">
        <v>835</v>
      </c>
      <c r="D211" t="s">
        <v>836</v>
      </c>
      <c r="E211">
        <v>8.25</v>
      </c>
      <c r="F211" s="143">
        <v>43617</v>
      </c>
      <c r="G211" t="s">
        <v>280</v>
      </c>
      <c r="H211" t="s">
        <v>270</v>
      </c>
      <c r="I211" t="s">
        <v>259</v>
      </c>
      <c r="J211" t="s">
        <v>271</v>
      </c>
      <c r="K211" t="s">
        <v>272</v>
      </c>
      <c r="L211" t="s">
        <v>442</v>
      </c>
      <c r="M211" t="s">
        <v>650</v>
      </c>
      <c r="N211" t="s">
        <v>304</v>
      </c>
      <c r="O211">
        <v>240</v>
      </c>
      <c r="P211">
        <v>101</v>
      </c>
      <c r="Q211">
        <v>0.55000000000000004</v>
      </c>
      <c r="R211">
        <v>2.111E-2</v>
      </c>
      <c r="S211">
        <v>0</v>
      </c>
      <c r="T211">
        <v>3.641</v>
      </c>
      <c r="U211">
        <v>7.9749999999999996</v>
      </c>
      <c r="V211">
        <v>4.7480000000000002</v>
      </c>
      <c r="W211">
        <v>7.9880000000000004</v>
      </c>
      <c r="X211">
        <v>699</v>
      </c>
      <c r="Y211">
        <v>100.5</v>
      </c>
      <c r="Z211">
        <v>0</v>
      </c>
      <c r="AA211">
        <v>2.1219999999999999E-2</v>
      </c>
      <c r="AB211">
        <v>3.7010000000000001</v>
      </c>
      <c r="AC211">
        <v>8.1150000000000002</v>
      </c>
      <c r="AD211">
        <v>4.8310000000000004</v>
      </c>
      <c r="AE211">
        <v>8.1029999999999998</v>
      </c>
      <c r="AF211">
        <v>725</v>
      </c>
      <c r="AG211">
        <v>1.0449999999999999</v>
      </c>
      <c r="AH211">
        <v>1.5940000000000001</v>
      </c>
      <c r="AI211">
        <v>669</v>
      </c>
      <c r="AJ211">
        <v>694</v>
      </c>
      <c r="AK211">
        <v>687</v>
      </c>
      <c r="AL211">
        <v>713</v>
      </c>
      <c r="AQ211" s="82">
        <f t="shared" si="17"/>
        <v>0</v>
      </c>
      <c r="AR211" s="82">
        <f t="shared" si="18"/>
        <v>0</v>
      </c>
      <c r="AS211" s="82">
        <f t="shared" si="18"/>
        <v>0</v>
      </c>
      <c r="AT211" s="82">
        <f t="shared" si="18"/>
        <v>0</v>
      </c>
      <c r="AU211" s="82">
        <f t="shared" si="18"/>
        <v>0</v>
      </c>
      <c r="AV211" s="82">
        <f t="shared" si="18"/>
        <v>0</v>
      </c>
      <c r="AW211" s="82">
        <f t="shared" si="18"/>
        <v>2.111E-2</v>
      </c>
      <c r="AX211" s="82">
        <f t="shared" si="18"/>
        <v>0</v>
      </c>
      <c r="AY211" s="82">
        <f t="shared" si="18"/>
        <v>0</v>
      </c>
      <c r="AZ211" s="82">
        <f t="shared" si="18"/>
        <v>0</v>
      </c>
      <c r="BA211" s="82">
        <f t="shared" si="18"/>
        <v>0</v>
      </c>
    </row>
    <row r="212" spans="1:53" x14ac:dyDescent="0.25">
      <c r="A212" t="s">
        <v>857</v>
      </c>
      <c r="B212" t="s">
        <v>858</v>
      </c>
      <c r="C212" t="s">
        <v>843</v>
      </c>
      <c r="D212" t="s">
        <v>77</v>
      </c>
      <c r="E212">
        <v>7.75</v>
      </c>
      <c r="F212" s="143">
        <v>43511</v>
      </c>
      <c r="G212" t="s">
        <v>41</v>
      </c>
      <c r="H212" t="s">
        <v>270</v>
      </c>
      <c r="I212" t="s">
        <v>259</v>
      </c>
      <c r="J212" t="s">
        <v>271</v>
      </c>
      <c r="K212" t="s">
        <v>272</v>
      </c>
      <c r="L212" t="s">
        <v>442</v>
      </c>
      <c r="M212" t="s">
        <v>650</v>
      </c>
      <c r="N212" t="s">
        <v>275</v>
      </c>
      <c r="O212">
        <v>475</v>
      </c>
      <c r="P212">
        <v>100</v>
      </c>
      <c r="Q212">
        <v>2.7986110000000002</v>
      </c>
      <c r="R212">
        <v>4.2299999999999997E-2</v>
      </c>
      <c r="S212">
        <v>0</v>
      </c>
      <c r="T212">
        <v>3.391</v>
      </c>
      <c r="U212">
        <v>7.7460000000000004</v>
      </c>
      <c r="V212">
        <v>4.577</v>
      </c>
      <c r="W212">
        <v>7.71</v>
      </c>
      <c r="X212">
        <v>676</v>
      </c>
      <c r="Y212">
        <v>99.25</v>
      </c>
      <c r="Z212">
        <v>2.282</v>
      </c>
      <c r="AA212">
        <v>4.2419999999999999E-2</v>
      </c>
      <c r="AB212">
        <v>4.7389999999999999</v>
      </c>
      <c r="AC212">
        <v>7.9009999999999998</v>
      </c>
      <c r="AD212">
        <v>4.6779999999999999</v>
      </c>
      <c r="AE212">
        <v>7.88</v>
      </c>
      <c r="AF212">
        <v>707</v>
      </c>
      <c r="AG212">
        <v>1.248</v>
      </c>
      <c r="AH212">
        <v>1.7729999999999999</v>
      </c>
      <c r="AI212">
        <v>638</v>
      </c>
      <c r="AJ212">
        <v>675</v>
      </c>
      <c r="AK212">
        <v>663</v>
      </c>
      <c r="AL212">
        <v>694</v>
      </c>
      <c r="AQ212" s="82">
        <f t="shared" si="17"/>
        <v>0</v>
      </c>
      <c r="AR212" s="82">
        <f t="shared" si="18"/>
        <v>0</v>
      </c>
      <c r="AS212" s="82">
        <f t="shared" si="18"/>
        <v>0</v>
      </c>
      <c r="AT212" s="82">
        <f t="shared" si="18"/>
        <v>0</v>
      </c>
      <c r="AU212" s="82">
        <f t="shared" si="18"/>
        <v>0</v>
      </c>
      <c r="AV212" s="82">
        <f t="shared" si="18"/>
        <v>0</v>
      </c>
      <c r="AW212" s="82">
        <f t="shared" si="18"/>
        <v>4.2299999999999997E-2</v>
      </c>
      <c r="AX212" s="82">
        <f t="shared" si="18"/>
        <v>0</v>
      </c>
      <c r="AY212" s="82">
        <f t="shared" si="18"/>
        <v>0</v>
      </c>
      <c r="AZ212" s="82">
        <f t="shared" si="18"/>
        <v>0</v>
      </c>
      <c r="BA212" s="82">
        <f t="shared" si="18"/>
        <v>0</v>
      </c>
    </row>
    <row r="213" spans="1:53" x14ac:dyDescent="0.25">
      <c r="A213" t="s">
        <v>5585</v>
      </c>
      <c r="B213" t="s">
        <v>5586</v>
      </c>
      <c r="C213" t="s">
        <v>843</v>
      </c>
      <c r="D213" t="s">
        <v>77</v>
      </c>
      <c r="E213">
        <v>7.75</v>
      </c>
      <c r="F213" s="143">
        <v>44849</v>
      </c>
      <c r="G213" t="s">
        <v>41</v>
      </c>
      <c r="H213" t="s">
        <v>270</v>
      </c>
      <c r="I213" t="s">
        <v>259</v>
      </c>
      <c r="J213" t="s">
        <v>271</v>
      </c>
      <c r="K213" t="s">
        <v>272</v>
      </c>
      <c r="L213" t="s">
        <v>442</v>
      </c>
      <c r="M213" t="s">
        <v>650</v>
      </c>
      <c r="N213" t="s">
        <v>304</v>
      </c>
      <c r="O213">
        <v>300</v>
      </c>
      <c r="P213">
        <v>97.5</v>
      </c>
      <c r="Q213">
        <v>1.485417</v>
      </c>
      <c r="R213">
        <v>2.5729999999999999E-2</v>
      </c>
      <c r="S213">
        <v>0</v>
      </c>
      <c r="T213">
        <v>6.6340000000000003</v>
      </c>
      <c r="U213">
        <v>8.1219999999999999</v>
      </c>
      <c r="V213">
        <v>6.7130000000000001</v>
      </c>
      <c r="W213">
        <v>8.1059999999999999</v>
      </c>
      <c r="X213">
        <v>653</v>
      </c>
      <c r="Y213">
        <v>96</v>
      </c>
      <c r="Z213">
        <v>0.96899999999999997</v>
      </c>
      <c r="AA213">
        <v>2.5590000000000002E-2</v>
      </c>
      <c r="AB213">
        <v>6.6660000000000004</v>
      </c>
      <c r="AC213">
        <v>8.3510000000000009</v>
      </c>
      <c r="AD213">
        <v>6.77</v>
      </c>
      <c r="AE213">
        <v>8.343</v>
      </c>
      <c r="AF213">
        <v>695</v>
      </c>
      <c r="AG213">
        <v>2.08</v>
      </c>
      <c r="AH213">
        <v>3.0939999999999999</v>
      </c>
      <c r="AI213">
        <v>608</v>
      </c>
      <c r="AJ213">
        <v>644</v>
      </c>
      <c r="AK213">
        <v>648</v>
      </c>
      <c r="AL213">
        <v>688</v>
      </c>
      <c r="AQ213" s="82">
        <f t="shared" si="17"/>
        <v>0</v>
      </c>
      <c r="AR213" s="82">
        <f t="shared" si="18"/>
        <v>0</v>
      </c>
      <c r="AS213" s="82">
        <f t="shared" si="18"/>
        <v>0</v>
      </c>
      <c r="AT213" s="82">
        <f t="shared" si="18"/>
        <v>0</v>
      </c>
      <c r="AU213" s="82">
        <f t="shared" si="18"/>
        <v>0</v>
      </c>
      <c r="AV213" s="82">
        <f t="shared" si="18"/>
        <v>0</v>
      </c>
      <c r="AW213" s="82">
        <f t="shared" si="18"/>
        <v>0</v>
      </c>
      <c r="AX213" s="82">
        <f t="shared" si="18"/>
        <v>2.5729999999999999E-2</v>
      </c>
      <c r="AY213" s="82">
        <f t="shared" si="18"/>
        <v>0</v>
      </c>
      <c r="AZ213" s="82">
        <f t="shared" si="18"/>
        <v>0</v>
      </c>
      <c r="BA213" s="82">
        <f t="shared" si="18"/>
        <v>0</v>
      </c>
    </row>
    <row r="214" spans="1:53" x14ac:dyDescent="0.25">
      <c r="A214" t="s">
        <v>837</v>
      </c>
      <c r="B214" t="s">
        <v>838</v>
      </c>
      <c r="C214" t="s">
        <v>839</v>
      </c>
      <c r="D214" t="s">
        <v>840</v>
      </c>
      <c r="E214">
        <v>6.3</v>
      </c>
      <c r="F214" s="143">
        <v>41760</v>
      </c>
      <c r="G214" t="s">
        <v>423</v>
      </c>
      <c r="H214" t="s">
        <v>270</v>
      </c>
      <c r="I214" t="s">
        <v>254</v>
      </c>
      <c r="J214" t="s">
        <v>271</v>
      </c>
      <c r="K214" t="s">
        <v>272</v>
      </c>
      <c r="L214" t="s">
        <v>381</v>
      </c>
      <c r="M214" t="s">
        <v>382</v>
      </c>
      <c r="N214" t="s">
        <v>304</v>
      </c>
      <c r="O214">
        <v>162</v>
      </c>
      <c r="P214">
        <v>104.5</v>
      </c>
      <c r="Q214">
        <v>0.94499999999999995</v>
      </c>
      <c r="R214">
        <v>1.4800000000000001E-2</v>
      </c>
      <c r="S214">
        <v>0</v>
      </c>
      <c r="T214">
        <v>1.2869999999999999</v>
      </c>
      <c r="U214">
        <v>2.8740000000000001</v>
      </c>
      <c r="V214">
        <v>1.2849999999999999</v>
      </c>
      <c r="W214">
        <v>2.8740000000000001</v>
      </c>
      <c r="X214">
        <v>265</v>
      </c>
      <c r="Y214">
        <v>105</v>
      </c>
      <c r="Z214">
        <v>0.52500000000000002</v>
      </c>
      <c r="AA214">
        <v>1.504E-2</v>
      </c>
      <c r="AB214">
        <v>1.3540000000000001</v>
      </c>
      <c r="AC214">
        <v>2.6779999999999999</v>
      </c>
      <c r="AD214">
        <v>1.351</v>
      </c>
      <c r="AE214">
        <v>2.6779999999999999</v>
      </c>
      <c r="AF214">
        <v>247</v>
      </c>
      <c r="AG214">
        <v>-7.5999999999999998E-2</v>
      </c>
      <c r="AH214">
        <v>-0.08</v>
      </c>
      <c r="AI214">
        <v>256</v>
      </c>
      <c r="AJ214">
        <v>239</v>
      </c>
      <c r="AK214">
        <v>251</v>
      </c>
      <c r="AL214">
        <v>234</v>
      </c>
      <c r="AQ214" s="82">
        <f t="shared" si="17"/>
        <v>0</v>
      </c>
      <c r="AR214" s="82">
        <f t="shared" ref="AR214:BA229" si="19">IF(AND($U214&gt;AQ$4,$U214&lt;=AR$4),$R214,0)</f>
        <v>1.4800000000000001E-2</v>
      </c>
      <c r="AS214" s="82">
        <f t="shared" si="19"/>
        <v>0</v>
      </c>
      <c r="AT214" s="82">
        <f t="shared" si="19"/>
        <v>0</v>
      </c>
      <c r="AU214" s="82">
        <f t="shared" si="19"/>
        <v>0</v>
      </c>
      <c r="AV214" s="82">
        <f t="shared" si="19"/>
        <v>0</v>
      </c>
      <c r="AW214" s="82">
        <f t="shared" si="19"/>
        <v>0</v>
      </c>
      <c r="AX214" s="82">
        <f t="shared" si="19"/>
        <v>0</v>
      </c>
      <c r="AY214" s="82">
        <f t="shared" si="19"/>
        <v>0</v>
      </c>
      <c r="AZ214" s="82">
        <f t="shared" si="19"/>
        <v>0</v>
      </c>
      <c r="BA214" s="82">
        <f t="shared" si="19"/>
        <v>0</v>
      </c>
    </row>
    <row r="215" spans="1:53" x14ac:dyDescent="0.25">
      <c r="A215" t="s">
        <v>841</v>
      </c>
      <c r="B215" t="s">
        <v>842</v>
      </c>
      <c r="C215" t="s">
        <v>839</v>
      </c>
      <c r="D215" t="s">
        <v>840</v>
      </c>
      <c r="E215">
        <v>7.45</v>
      </c>
      <c r="F215" s="143">
        <v>49065</v>
      </c>
      <c r="G215" t="s">
        <v>423</v>
      </c>
      <c r="H215" t="s">
        <v>270</v>
      </c>
      <c r="I215" t="s">
        <v>254</v>
      </c>
      <c r="J215" t="s">
        <v>271</v>
      </c>
      <c r="K215" t="s">
        <v>272</v>
      </c>
      <c r="L215" t="s">
        <v>381</v>
      </c>
      <c r="M215" t="s">
        <v>382</v>
      </c>
      <c r="N215" t="s">
        <v>304</v>
      </c>
      <c r="O215">
        <v>250</v>
      </c>
      <c r="P215">
        <v>101.75</v>
      </c>
      <c r="Q215">
        <v>1.1174999999999999</v>
      </c>
      <c r="R215">
        <v>2.2280000000000001E-2</v>
      </c>
      <c r="S215">
        <v>0</v>
      </c>
      <c r="T215">
        <v>10.587</v>
      </c>
      <c r="U215">
        <v>7.2859999999999996</v>
      </c>
      <c r="V215">
        <v>10.741</v>
      </c>
      <c r="W215">
        <v>7.2859999999999996</v>
      </c>
      <c r="X215">
        <v>493</v>
      </c>
      <c r="Y215">
        <v>102</v>
      </c>
      <c r="Z215">
        <v>0.621</v>
      </c>
      <c r="AA215">
        <v>2.257E-2</v>
      </c>
      <c r="AB215">
        <v>10.664</v>
      </c>
      <c r="AC215">
        <v>7.2640000000000002</v>
      </c>
      <c r="AD215">
        <v>10.823</v>
      </c>
      <c r="AE215">
        <v>7.2640000000000002</v>
      </c>
      <c r="AF215">
        <v>506</v>
      </c>
      <c r="AG215">
        <v>0.24</v>
      </c>
      <c r="AH215">
        <v>1.633</v>
      </c>
      <c r="AI215">
        <v>466</v>
      </c>
      <c r="AJ215">
        <v>484</v>
      </c>
      <c r="AK215">
        <v>498</v>
      </c>
      <c r="AL215">
        <v>515</v>
      </c>
      <c r="AQ215" s="82">
        <f t="shared" si="17"/>
        <v>0</v>
      </c>
      <c r="AR215" s="82">
        <f t="shared" si="19"/>
        <v>0</v>
      </c>
      <c r="AS215" s="82">
        <f t="shared" si="19"/>
        <v>0</v>
      </c>
      <c r="AT215" s="82">
        <f t="shared" si="19"/>
        <v>0</v>
      </c>
      <c r="AU215" s="82">
        <f t="shared" si="19"/>
        <v>0</v>
      </c>
      <c r="AV215" s="82">
        <f t="shared" si="19"/>
        <v>0</v>
      </c>
      <c r="AW215" s="82">
        <f t="shared" si="19"/>
        <v>2.2280000000000001E-2</v>
      </c>
      <c r="AX215" s="82">
        <f t="shared" si="19"/>
        <v>0</v>
      </c>
      <c r="AY215" s="82">
        <f t="shared" si="19"/>
        <v>0</v>
      </c>
      <c r="AZ215" s="82">
        <f t="shared" si="19"/>
        <v>0</v>
      </c>
      <c r="BA215" s="82">
        <f t="shared" si="19"/>
        <v>0</v>
      </c>
    </row>
    <row r="216" spans="1:53" x14ac:dyDescent="0.25">
      <c r="A216" t="s">
        <v>847</v>
      </c>
      <c r="B216" t="s">
        <v>848</v>
      </c>
      <c r="C216" t="s">
        <v>839</v>
      </c>
      <c r="D216" t="s">
        <v>840</v>
      </c>
      <c r="E216">
        <v>7.5</v>
      </c>
      <c r="F216" s="143">
        <v>43174</v>
      </c>
      <c r="G216" t="s">
        <v>423</v>
      </c>
      <c r="H216" t="s">
        <v>270</v>
      </c>
      <c r="I216" t="s">
        <v>254</v>
      </c>
      <c r="J216" t="s">
        <v>271</v>
      </c>
      <c r="K216" t="s">
        <v>272</v>
      </c>
      <c r="L216" t="s">
        <v>381</v>
      </c>
      <c r="M216" t="s">
        <v>382</v>
      </c>
      <c r="N216" t="s">
        <v>304</v>
      </c>
      <c r="O216">
        <v>650</v>
      </c>
      <c r="P216">
        <v>111.5</v>
      </c>
      <c r="Q216">
        <v>2.0833330000000001</v>
      </c>
      <c r="R216">
        <v>6.3960000000000003E-2</v>
      </c>
      <c r="S216">
        <v>0</v>
      </c>
      <c r="T216">
        <v>4.28</v>
      </c>
      <c r="U216">
        <v>4.97</v>
      </c>
      <c r="V216">
        <v>4.3040000000000003</v>
      </c>
      <c r="W216">
        <v>4.97</v>
      </c>
      <c r="X216">
        <v>420</v>
      </c>
      <c r="Y216">
        <v>110</v>
      </c>
      <c r="Z216">
        <v>1.583</v>
      </c>
      <c r="AA216">
        <v>6.3789999999999999E-2</v>
      </c>
      <c r="AB216">
        <v>4.3310000000000004</v>
      </c>
      <c r="AC216">
        <v>5.3040000000000003</v>
      </c>
      <c r="AD216">
        <v>4.3499999999999996</v>
      </c>
      <c r="AE216">
        <v>5.3040000000000003</v>
      </c>
      <c r="AF216">
        <v>465</v>
      </c>
      <c r="AG216">
        <v>1.792</v>
      </c>
      <c r="AH216">
        <v>2.2480000000000002</v>
      </c>
      <c r="AI216">
        <v>426</v>
      </c>
      <c r="AJ216">
        <v>471</v>
      </c>
      <c r="AK216">
        <v>408</v>
      </c>
      <c r="AL216">
        <v>454</v>
      </c>
      <c r="AQ216" s="82">
        <f t="shared" si="17"/>
        <v>0</v>
      </c>
      <c r="AR216" s="82">
        <f t="shared" si="19"/>
        <v>0</v>
      </c>
      <c r="AS216" s="82">
        <f t="shared" si="19"/>
        <v>0</v>
      </c>
      <c r="AT216" s="82">
        <f t="shared" si="19"/>
        <v>6.3960000000000003E-2</v>
      </c>
      <c r="AU216" s="82">
        <f t="shared" si="19"/>
        <v>0</v>
      </c>
      <c r="AV216" s="82">
        <f t="shared" si="19"/>
        <v>0</v>
      </c>
      <c r="AW216" s="82">
        <f t="shared" si="19"/>
        <v>0</v>
      </c>
      <c r="AX216" s="82">
        <f t="shared" si="19"/>
        <v>0</v>
      </c>
      <c r="AY216" s="82">
        <f t="shared" si="19"/>
        <v>0</v>
      </c>
      <c r="AZ216" s="82">
        <f t="shared" si="19"/>
        <v>0</v>
      </c>
      <c r="BA216" s="82">
        <f t="shared" si="19"/>
        <v>0</v>
      </c>
    </row>
    <row r="217" spans="1:53" x14ac:dyDescent="0.25">
      <c r="A217" t="s">
        <v>849</v>
      </c>
      <c r="B217" t="s">
        <v>850</v>
      </c>
      <c r="C217" t="s">
        <v>839</v>
      </c>
      <c r="D217" t="s">
        <v>840</v>
      </c>
      <c r="E217">
        <v>7.75</v>
      </c>
      <c r="F217" s="143">
        <v>43905</v>
      </c>
      <c r="G217" t="s">
        <v>423</v>
      </c>
      <c r="H217" t="s">
        <v>270</v>
      </c>
      <c r="I217" t="s">
        <v>254</v>
      </c>
      <c r="J217" t="s">
        <v>271</v>
      </c>
      <c r="K217" t="s">
        <v>272</v>
      </c>
      <c r="L217" t="s">
        <v>381</v>
      </c>
      <c r="M217" t="s">
        <v>382</v>
      </c>
      <c r="N217" t="s">
        <v>304</v>
      </c>
      <c r="O217">
        <v>850</v>
      </c>
      <c r="P217">
        <v>113.625</v>
      </c>
      <c r="Q217">
        <v>2.1527780000000001</v>
      </c>
      <c r="R217">
        <v>8.5260000000000002E-2</v>
      </c>
      <c r="S217">
        <v>0</v>
      </c>
      <c r="T217">
        <v>5.52</v>
      </c>
      <c r="U217">
        <v>5.4409999999999998</v>
      </c>
      <c r="V217">
        <v>5.5860000000000003</v>
      </c>
      <c r="W217">
        <v>5.4409999999999998</v>
      </c>
      <c r="X217">
        <v>428</v>
      </c>
      <c r="Y217">
        <v>112.25</v>
      </c>
      <c r="Z217">
        <v>1.6359999999999999</v>
      </c>
      <c r="AA217">
        <v>8.5139999999999993E-2</v>
      </c>
      <c r="AB217">
        <v>5.5670000000000002</v>
      </c>
      <c r="AC217">
        <v>5.6719999999999997</v>
      </c>
      <c r="AD217">
        <v>5.6260000000000003</v>
      </c>
      <c r="AE217">
        <v>5.6719999999999997</v>
      </c>
      <c r="AF217">
        <v>467</v>
      </c>
      <c r="AG217">
        <v>1.661</v>
      </c>
      <c r="AH217">
        <v>2.3719999999999999</v>
      </c>
      <c r="AI217">
        <v>437</v>
      </c>
      <c r="AJ217">
        <v>474</v>
      </c>
      <c r="AK217">
        <v>418</v>
      </c>
      <c r="AL217">
        <v>456</v>
      </c>
      <c r="AQ217" s="82">
        <f t="shared" si="17"/>
        <v>0</v>
      </c>
      <c r="AR217" s="82">
        <f t="shared" si="19"/>
        <v>0</v>
      </c>
      <c r="AS217" s="82">
        <f t="shared" si="19"/>
        <v>0</v>
      </c>
      <c r="AT217" s="82">
        <f t="shared" si="19"/>
        <v>0</v>
      </c>
      <c r="AU217" s="82">
        <f t="shared" si="19"/>
        <v>8.5260000000000002E-2</v>
      </c>
      <c r="AV217" s="82">
        <f t="shared" si="19"/>
        <v>0</v>
      </c>
      <c r="AW217" s="82">
        <f t="shared" si="19"/>
        <v>0</v>
      </c>
      <c r="AX217" s="82">
        <f t="shared" si="19"/>
        <v>0</v>
      </c>
      <c r="AY217" s="82">
        <f t="shared" si="19"/>
        <v>0</v>
      </c>
      <c r="AZ217" s="82">
        <f t="shared" si="19"/>
        <v>0</v>
      </c>
      <c r="BA217" s="82">
        <f t="shared" si="19"/>
        <v>0</v>
      </c>
    </row>
    <row r="218" spans="1:53" x14ac:dyDescent="0.25">
      <c r="A218" t="s">
        <v>863</v>
      </c>
      <c r="B218" t="s">
        <v>864</v>
      </c>
      <c r="C218" t="s">
        <v>839</v>
      </c>
      <c r="D218" t="s">
        <v>840</v>
      </c>
      <c r="E218">
        <v>5.75</v>
      </c>
      <c r="F218" s="143">
        <v>44635</v>
      </c>
      <c r="G218" t="s">
        <v>423</v>
      </c>
      <c r="H218" t="s">
        <v>270</v>
      </c>
      <c r="I218" t="s">
        <v>254</v>
      </c>
      <c r="J218" t="s">
        <v>271</v>
      </c>
      <c r="K218" t="s">
        <v>272</v>
      </c>
      <c r="L218" t="s">
        <v>381</v>
      </c>
      <c r="M218" t="s">
        <v>382</v>
      </c>
      <c r="N218" t="s">
        <v>304</v>
      </c>
      <c r="O218">
        <v>500</v>
      </c>
      <c r="P218">
        <v>102.375</v>
      </c>
      <c r="Q218">
        <v>1.5972219999999999</v>
      </c>
      <c r="R218">
        <v>4.5039999999999997E-2</v>
      </c>
      <c r="S218">
        <v>0</v>
      </c>
      <c r="T218">
        <v>7.0110000000000001</v>
      </c>
      <c r="U218">
        <v>5.4180000000000001</v>
      </c>
      <c r="V218">
        <v>7.1539999999999999</v>
      </c>
      <c r="W218">
        <v>5.4180000000000001</v>
      </c>
      <c r="X218">
        <v>387</v>
      </c>
      <c r="Y218">
        <v>102</v>
      </c>
      <c r="Z218">
        <v>1.214</v>
      </c>
      <c r="AA218">
        <v>4.539E-2</v>
      </c>
      <c r="AB218">
        <v>7.07</v>
      </c>
      <c r="AC218">
        <v>5.4710000000000001</v>
      </c>
      <c r="AD218">
        <v>7.202</v>
      </c>
      <c r="AE218">
        <v>5.4710000000000001</v>
      </c>
      <c r="AF218">
        <v>410</v>
      </c>
      <c r="AG218">
        <v>0.73499999999999999</v>
      </c>
      <c r="AH218">
        <v>1.8169999999999999</v>
      </c>
      <c r="AI218">
        <v>371</v>
      </c>
      <c r="AJ218">
        <v>392</v>
      </c>
      <c r="AK218">
        <v>381</v>
      </c>
      <c r="AL218">
        <v>403</v>
      </c>
      <c r="AQ218" s="82">
        <f t="shared" si="17"/>
        <v>0</v>
      </c>
      <c r="AR218" s="82">
        <f t="shared" si="19"/>
        <v>0</v>
      </c>
      <c r="AS218" s="82">
        <f t="shared" si="19"/>
        <v>0</v>
      </c>
      <c r="AT218" s="82">
        <f t="shared" si="19"/>
        <v>0</v>
      </c>
      <c r="AU218" s="82">
        <f t="shared" si="19"/>
        <v>4.5039999999999997E-2</v>
      </c>
      <c r="AV218" s="82">
        <f t="shared" si="19"/>
        <v>0</v>
      </c>
      <c r="AW218" s="82">
        <f t="shared" si="19"/>
        <v>0</v>
      </c>
      <c r="AX218" s="82">
        <f t="shared" si="19"/>
        <v>0</v>
      </c>
      <c r="AY218" s="82">
        <f t="shared" si="19"/>
        <v>0</v>
      </c>
      <c r="AZ218" s="82">
        <f t="shared" si="19"/>
        <v>0</v>
      </c>
      <c r="BA218" s="82">
        <f t="shared" si="19"/>
        <v>0</v>
      </c>
    </row>
    <row r="219" spans="1:53" x14ac:dyDescent="0.25">
      <c r="A219" t="s">
        <v>851</v>
      </c>
      <c r="B219" t="s">
        <v>852</v>
      </c>
      <c r="C219" t="s">
        <v>853</v>
      </c>
      <c r="D219" t="s">
        <v>854</v>
      </c>
      <c r="E219">
        <v>8.625</v>
      </c>
      <c r="F219" s="143">
        <v>44119</v>
      </c>
      <c r="G219" t="s">
        <v>42</v>
      </c>
      <c r="H219" t="s">
        <v>270</v>
      </c>
      <c r="I219" t="s">
        <v>259</v>
      </c>
      <c r="J219" t="s">
        <v>271</v>
      </c>
      <c r="K219" t="s">
        <v>272</v>
      </c>
      <c r="L219" t="s">
        <v>442</v>
      </c>
      <c r="M219" t="s">
        <v>443</v>
      </c>
      <c r="N219" t="s">
        <v>304</v>
      </c>
      <c r="O219">
        <v>302.2</v>
      </c>
      <c r="P219">
        <v>109</v>
      </c>
      <c r="Q219">
        <v>1.6770830000000001</v>
      </c>
      <c r="R219">
        <v>2.8979999999999999E-2</v>
      </c>
      <c r="S219">
        <v>0</v>
      </c>
      <c r="T219">
        <v>2.4510000000000001</v>
      </c>
      <c r="U219">
        <v>6.4850000000000003</v>
      </c>
      <c r="V219">
        <v>4.5739999999999998</v>
      </c>
      <c r="W219">
        <v>6.6710000000000003</v>
      </c>
      <c r="X219">
        <v>542</v>
      </c>
      <c r="Y219">
        <v>107.75</v>
      </c>
      <c r="Z219">
        <v>1.1020000000000001</v>
      </c>
      <c r="AA219">
        <v>2.8930000000000001E-2</v>
      </c>
      <c r="AB219">
        <v>3.2530000000000001</v>
      </c>
      <c r="AC219">
        <v>6.9630000000000001</v>
      </c>
      <c r="AD219">
        <v>4.8719999999999999</v>
      </c>
      <c r="AE219">
        <v>6.9880000000000004</v>
      </c>
      <c r="AF219">
        <v>590</v>
      </c>
      <c r="AG219">
        <v>1.677</v>
      </c>
      <c r="AH219">
        <v>2.2509999999999999</v>
      </c>
      <c r="AI219">
        <v>526</v>
      </c>
      <c r="AJ219">
        <v>574</v>
      </c>
      <c r="AK219">
        <v>529</v>
      </c>
      <c r="AL219">
        <v>576</v>
      </c>
      <c r="AQ219" s="82">
        <f t="shared" si="17"/>
        <v>0</v>
      </c>
      <c r="AR219" s="82">
        <f t="shared" si="19"/>
        <v>0</v>
      </c>
      <c r="AS219" s="82">
        <f t="shared" si="19"/>
        <v>0</v>
      </c>
      <c r="AT219" s="82">
        <f t="shared" si="19"/>
        <v>0</v>
      </c>
      <c r="AU219" s="82">
        <f t="shared" si="19"/>
        <v>0</v>
      </c>
      <c r="AV219" s="82">
        <f t="shared" si="19"/>
        <v>2.8979999999999999E-2</v>
      </c>
      <c r="AW219" s="82">
        <f t="shared" si="19"/>
        <v>0</v>
      </c>
      <c r="AX219" s="82">
        <f t="shared" si="19"/>
        <v>0</v>
      </c>
      <c r="AY219" s="82">
        <f t="shared" si="19"/>
        <v>0</v>
      </c>
      <c r="AZ219" s="82">
        <f t="shared" si="19"/>
        <v>0</v>
      </c>
      <c r="BA219" s="82">
        <f t="shared" si="19"/>
        <v>0</v>
      </c>
    </row>
    <row r="220" spans="1:53" x14ac:dyDescent="0.25">
      <c r="A220" t="s">
        <v>859</v>
      </c>
      <c r="B220" t="s">
        <v>860</v>
      </c>
      <c r="C220" t="s">
        <v>853</v>
      </c>
      <c r="D220" t="s">
        <v>854</v>
      </c>
      <c r="E220">
        <v>7.875</v>
      </c>
      <c r="F220" s="143">
        <v>44666</v>
      </c>
      <c r="G220" t="s">
        <v>42</v>
      </c>
      <c r="H220" t="s">
        <v>270</v>
      </c>
      <c r="I220" t="s">
        <v>259</v>
      </c>
      <c r="J220" t="s">
        <v>271</v>
      </c>
      <c r="K220" t="s">
        <v>272</v>
      </c>
      <c r="L220" t="s">
        <v>442</v>
      </c>
      <c r="M220" t="s">
        <v>443</v>
      </c>
      <c r="N220" t="s">
        <v>304</v>
      </c>
      <c r="O220">
        <v>450</v>
      </c>
      <c r="P220">
        <v>103.75</v>
      </c>
      <c r="Q220">
        <v>1.53125</v>
      </c>
      <c r="R220">
        <v>4.104E-2</v>
      </c>
      <c r="S220">
        <v>0</v>
      </c>
      <c r="T220">
        <v>5.3070000000000004</v>
      </c>
      <c r="U220">
        <v>7.1870000000000003</v>
      </c>
      <c r="V220">
        <v>6.3040000000000003</v>
      </c>
      <c r="W220">
        <v>7.2229999999999999</v>
      </c>
      <c r="X220">
        <v>571</v>
      </c>
      <c r="Y220">
        <v>102.75</v>
      </c>
      <c r="Z220">
        <v>1.006</v>
      </c>
      <c r="AA220">
        <v>4.1070000000000002E-2</v>
      </c>
      <c r="AB220">
        <v>5.3579999999999997</v>
      </c>
      <c r="AC220">
        <v>7.3710000000000004</v>
      </c>
      <c r="AD220">
        <v>6.444</v>
      </c>
      <c r="AE220">
        <v>7.3979999999999997</v>
      </c>
      <c r="AF220">
        <v>606</v>
      </c>
      <c r="AG220">
        <v>1.47</v>
      </c>
      <c r="AH220">
        <v>2.3879999999999999</v>
      </c>
      <c r="AI220">
        <v>546</v>
      </c>
      <c r="AJ220">
        <v>579</v>
      </c>
      <c r="AK220">
        <v>564</v>
      </c>
      <c r="AL220">
        <v>598</v>
      </c>
      <c r="AQ220" s="82">
        <f t="shared" si="17"/>
        <v>0</v>
      </c>
      <c r="AR220" s="82">
        <f t="shared" si="19"/>
        <v>0</v>
      </c>
      <c r="AS220" s="82">
        <f t="shared" si="19"/>
        <v>0</v>
      </c>
      <c r="AT220" s="82">
        <f t="shared" si="19"/>
        <v>0</v>
      </c>
      <c r="AU220" s="82">
        <f t="shared" si="19"/>
        <v>0</v>
      </c>
      <c r="AV220" s="82">
        <f t="shared" si="19"/>
        <v>0</v>
      </c>
      <c r="AW220" s="82">
        <f t="shared" si="19"/>
        <v>4.104E-2</v>
      </c>
      <c r="AX220" s="82">
        <f t="shared" si="19"/>
        <v>0</v>
      </c>
      <c r="AY220" s="82">
        <f t="shared" si="19"/>
        <v>0</v>
      </c>
      <c r="AZ220" s="82">
        <f t="shared" si="19"/>
        <v>0</v>
      </c>
      <c r="BA220" s="82">
        <f t="shared" si="19"/>
        <v>0</v>
      </c>
    </row>
    <row r="221" spans="1:53" x14ac:dyDescent="0.25">
      <c r="A221" t="s">
        <v>844</v>
      </c>
      <c r="B221" t="s">
        <v>845</v>
      </c>
      <c r="C221" t="s">
        <v>846</v>
      </c>
      <c r="D221" t="s">
        <v>242</v>
      </c>
      <c r="E221">
        <v>9.875</v>
      </c>
      <c r="F221" s="143">
        <v>42566</v>
      </c>
      <c r="G221" t="s">
        <v>40</v>
      </c>
      <c r="H221" t="s">
        <v>270</v>
      </c>
      <c r="I221" t="s">
        <v>259</v>
      </c>
      <c r="J221" t="s">
        <v>271</v>
      </c>
      <c r="K221" t="s">
        <v>272</v>
      </c>
      <c r="L221" t="s">
        <v>442</v>
      </c>
      <c r="M221" t="s">
        <v>443</v>
      </c>
      <c r="N221" t="s">
        <v>304</v>
      </c>
      <c r="O221">
        <v>250</v>
      </c>
      <c r="P221">
        <v>108.75</v>
      </c>
      <c r="Q221">
        <v>4.3888889999999998</v>
      </c>
      <c r="R221">
        <v>2.4500000000000001E-2</v>
      </c>
      <c r="S221">
        <v>0</v>
      </c>
      <c r="T221">
        <v>0.52600000000000002</v>
      </c>
      <c r="U221">
        <v>2.77</v>
      </c>
      <c r="V221">
        <v>0.52400000000000002</v>
      </c>
      <c r="W221">
        <v>3.1080000000000001</v>
      </c>
      <c r="X221">
        <v>264</v>
      </c>
      <c r="Y221">
        <v>109.5</v>
      </c>
      <c r="Z221">
        <v>3.7309999999999999</v>
      </c>
      <c r="AA221">
        <v>2.4899999999999999E-2</v>
      </c>
      <c r="AB221">
        <v>0.59399999999999997</v>
      </c>
      <c r="AC221">
        <v>2.3239999999999998</v>
      </c>
      <c r="AD221">
        <v>0.59</v>
      </c>
      <c r="AE221">
        <v>2.552</v>
      </c>
      <c r="AF221">
        <v>216</v>
      </c>
      <c r="AG221">
        <v>-8.1000000000000003E-2</v>
      </c>
      <c r="AH221">
        <v>-0.105</v>
      </c>
      <c r="AI221">
        <v>164</v>
      </c>
      <c r="AJ221">
        <v>149</v>
      </c>
      <c r="AK221">
        <v>246</v>
      </c>
      <c r="AL221">
        <v>201</v>
      </c>
      <c r="AQ221" s="82">
        <f t="shared" si="17"/>
        <v>0</v>
      </c>
      <c r="AR221" s="82">
        <f t="shared" si="19"/>
        <v>2.4500000000000001E-2</v>
      </c>
      <c r="AS221" s="82">
        <f t="shared" si="19"/>
        <v>0</v>
      </c>
      <c r="AT221" s="82">
        <f t="shared" si="19"/>
        <v>0</v>
      </c>
      <c r="AU221" s="82">
        <f t="shared" si="19"/>
        <v>0</v>
      </c>
      <c r="AV221" s="82">
        <f t="shared" si="19"/>
        <v>0</v>
      </c>
      <c r="AW221" s="82">
        <f t="shared" si="19"/>
        <v>0</v>
      </c>
      <c r="AX221" s="82">
        <f t="shared" si="19"/>
        <v>0</v>
      </c>
      <c r="AY221" s="82">
        <f t="shared" si="19"/>
        <v>0</v>
      </c>
      <c r="AZ221" s="82">
        <f t="shared" si="19"/>
        <v>0</v>
      </c>
      <c r="BA221" s="82">
        <f t="shared" si="19"/>
        <v>0</v>
      </c>
    </row>
    <row r="222" spans="1:53" x14ac:dyDescent="0.25">
      <c r="A222" t="s">
        <v>855</v>
      </c>
      <c r="B222" t="s">
        <v>856</v>
      </c>
      <c r="C222" t="s">
        <v>846</v>
      </c>
      <c r="D222" t="s">
        <v>242</v>
      </c>
      <c r="E222">
        <v>7.625</v>
      </c>
      <c r="F222" s="143">
        <v>43739</v>
      </c>
      <c r="G222" t="s">
        <v>40</v>
      </c>
      <c r="H222" t="s">
        <v>270</v>
      </c>
      <c r="I222" t="s">
        <v>259</v>
      </c>
      <c r="J222" t="s">
        <v>271</v>
      </c>
      <c r="K222" t="s">
        <v>272</v>
      </c>
      <c r="L222" t="s">
        <v>442</v>
      </c>
      <c r="M222" t="s">
        <v>443</v>
      </c>
      <c r="N222" t="s">
        <v>304</v>
      </c>
      <c r="O222">
        <v>400</v>
      </c>
      <c r="P222">
        <v>105.75</v>
      </c>
      <c r="Q222">
        <v>1.7791669999999999</v>
      </c>
      <c r="R222">
        <v>3.7260000000000001E-2</v>
      </c>
      <c r="S222">
        <v>0</v>
      </c>
      <c r="T222">
        <v>3.92</v>
      </c>
      <c r="U222">
        <v>6.2089999999999996</v>
      </c>
      <c r="V222">
        <v>4.7670000000000003</v>
      </c>
      <c r="W222">
        <v>6.3550000000000004</v>
      </c>
      <c r="X222">
        <v>528</v>
      </c>
      <c r="Y222">
        <v>103.5</v>
      </c>
      <c r="Z222">
        <v>1.2709999999999999</v>
      </c>
      <c r="AA222">
        <v>3.6859999999999997E-2</v>
      </c>
      <c r="AB222">
        <v>3.964</v>
      </c>
      <c r="AC222">
        <v>6.7610000000000001</v>
      </c>
      <c r="AD222">
        <v>4.9470000000000001</v>
      </c>
      <c r="AE222">
        <v>6.8419999999999996</v>
      </c>
      <c r="AF222">
        <v>592</v>
      </c>
      <c r="AG222">
        <v>2.633</v>
      </c>
      <c r="AH222">
        <v>3.206</v>
      </c>
      <c r="AI222">
        <v>509</v>
      </c>
      <c r="AJ222">
        <v>571</v>
      </c>
      <c r="AK222">
        <v>515</v>
      </c>
      <c r="AL222">
        <v>580</v>
      </c>
      <c r="AQ222" s="82">
        <f t="shared" si="17"/>
        <v>0</v>
      </c>
      <c r="AR222" s="82">
        <f t="shared" si="19"/>
        <v>0</v>
      </c>
      <c r="AS222" s="82">
        <f t="shared" si="19"/>
        <v>0</v>
      </c>
      <c r="AT222" s="82">
        <f t="shared" si="19"/>
        <v>0</v>
      </c>
      <c r="AU222" s="82">
        <f t="shared" si="19"/>
        <v>0</v>
      </c>
      <c r="AV222" s="82">
        <f t="shared" si="19"/>
        <v>3.7260000000000001E-2</v>
      </c>
      <c r="AW222" s="82">
        <f t="shared" si="19"/>
        <v>0</v>
      </c>
      <c r="AX222" s="82">
        <f t="shared" si="19"/>
        <v>0</v>
      </c>
      <c r="AY222" s="82">
        <f t="shared" si="19"/>
        <v>0</v>
      </c>
      <c r="AZ222" s="82">
        <f t="shared" si="19"/>
        <v>0</v>
      </c>
      <c r="BA222" s="82">
        <f t="shared" si="19"/>
        <v>0</v>
      </c>
    </row>
    <row r="223" spans="1:53" x14ac:dyDescent="0.25">
      <c r="A223" t="s">
        <v>861</v>
      </c>
      <c r="B223" t="s">
        <v>862</v>
      </c>
      <c r="C223" t="s">
        <v>846</v>
      </c>
      <c r="D223" t="s">
        <v>242</v>
      </c>
      <c r="E223">
        <v>7</v>
      </c>
      <c r="F223" s="143">
        <v>44849</v>
      </c>
      <c r="G223" t="s">
        <v>40</v>
      </c>
      <c r="H223" t="s">
        <v>270</v>
      </c>
      <c r="I223" t="s">
        <v>259</v>
      </c>
      <c r="J223" t="s">
        <v>271</v>
      </c>
      <c r="K223" t="s">
        <v>272</v>
      </c>
      <c r="L223" t="s">
        <v>442</v>
      </c>
      <c r="M223" t="s">
        <v>443</v>
      </c>
      <c r="N223" t="s">
        <v>304</v>
      </c>
      <c r="O223">
        <v>400</v>
      </c>
      <c r="P223">
        <v>103.25</v>
      </c>
      <c r="Q223">
        <v>1.361111</v>
      </c>
      <c r="R223">
        <v>3.6249999999999998E-2</v>
      </c>
      <c r="S223">
        <v>0</v>
      </c>
      <c r="T223">
        <v>5.9059999999999997</v>
      </c>
      <c r="U223">
        <v>6.4610000000000003</v>
      </c>
      <c r="V223">
        <v>6.8520000000000003</v>
      </c>
      <c r="W223">
        <v>6.4640000000000004</v>
      </c>
      <c r="X223">
        <v>485</v>
      </c>
      <c r="Y223">
        <v>100.125</v>
      </c>
      <c r="Z223">
        <v>0.89400000000000002</v>
      </c>
      <c r="AA223">
        <v>3.5540000000000002E-2</v>
      </c>
      <c r="AB223">
        <v>5.9260000000000002</v>
      </c>
      <c r="AC223">
        <v>6.9770000000000003</v>
      </c>
      <c r="AD223">
        <v>7.016</v>
      </c>
      <c r="AE223">
        <v>6.944</v>
      </c>
      <c r="AF223">
        <v>551</v>
      </c>
      <c r="AG223">
        <v>3.5550000000000002</v>
      </c>
      <c r="AH223">
        <v>4.6109999999999998</v>
      </c>
      <c r="AI223">
        <v>463</v>
      </c>
      <c r="AJ223">
        <v>519</v>
      </c>
      <c r="AK223">
        <v>480</v>
      </c>
      <c r="AL223">
        <v>545</v>
      </c>
      <c r="AQ223" s="82">
        <f t="shared" si="17"/>
        <v>0</v>
      </c>
      <c r="AR223" s="82">
        <f t="shared" si="19"/>
        <v>0</v>
      </c>
      <c r="AS223" s="82">
        <f t="shared" si="19"/>
        <v>0</v>
      </c>
      <c r="AT223" s="82">
        <f t="shared" si="19"/>
        <v>0</v>
      </c>
      <c r="AU223" s="82">
        <f t="shared" si="19"/>
        <v>0</v>
      </c>
      <c r="AV223" s="82">
        <f t="shared" si="19"/>
        <v>3.6249999999999998E-2</v>
      </c>
      <c r="AW223" s="82">
        <f t="shared" si="19"/>
        <v>0</v>
      </c>
      <c r="AX223" s="82">
        <f t="shared" si="19"/>
        <v>0</v>
      </c>
      <c r="AY223" s="82">
        <f t="shared" si="19"/>
        <v>0</v>
      </c>
      <c r="AZ223" s="82">
        <f t="shared" si="19"/>
        <v>0</v>
      </c>
      <c r="BA223" s="82">
        <f t="shared" si="19"/>
        <v>0</v>
      </c>
    </row>
    <row r="224" spans="1:53" x14ac:dyDescent="0.25">
      <c r="A224" t="s">
        <v>5587</v>
      </c>
      <c r="B224" t="s">
        <v>5588</v>
      </c>
      <c r="C224" t="s">
        <v>5589</v>
      </c>
      <c r="D224" t="s">
        <v>5590</v>
      </c>
      <c r="E224">
        <v>5.9189999999999996</v>
      </c>
      <c r="F224" s="143">
        <v>42843</v>
      </c>
      <c r="G224" t="s">
        <v>282</v>
      </c>
      <c r="H224" t="s">
        <v>270</v>
      </c>
      <c r="I224" t="s">
        <v>302</v>
      </c>
      <c r="J224" t="s">
        <v>271</v>
      </c>
      <c r="K224" t="s">
        <v>284</v>
      </c>
      <c r="L224" t="s">
        <v>524</v>
      </c>
      <c r="M224" t="s">
        <v>524</v>
      </c>
      <c r="N224" t="s">
        <v>828</v>
      </c>
      <c r="O224">
        <v>600</v>
      </c>
      <c r="P224">
        <v>81</v>
      </c>
      <c r="Q224">
        <v>1.1015919999999999</v>
      </c>
      <c r="R224">
        <v>4.2680000000000003E-2</v>
      </c>
      <c r="S224">
        <v>0</v>
      </c>
      <c r="T224">
        <v>3.5550000000000002</v>
      </c>
      <c r="U224">
        <v>7.4850000000000003</v>
      </c>
      <c r="V224">
        <v>3.5670000000000002</v>
      </c>
      <c r="W224">
        <v>11.64</v>
      </c>
      <c r="X224">
        <v>1104</v>
      </c>
      <c r="Y224">
        <v>75.5</v>
      </c>
      <c r="Z224">
        <v>0.70699999999999996</v>
      </c>
      <c r="AA224">
        <v>4.0219999999999999E-2</v>
      </c>
      <c r="AB224">
        <v>3.5640000000000001</v>
      </c>
      <c r="AC224">
        <v>13.505000000000001</v>
      </c>
      <c r="AD224">
        <v>3.573</v>
      </c>
      <c r="AE224">
        <v>13.505000000000001</v>
      </c>
      <c r="AF224">
        <v>1301</v>
      </c>
      <c r="AG224">
        <v>7.7350000000000003</v>
      </c>
      <c r="AH224">
        <v>8.0399999999999991</v>
      </c>
      <c r="AI224">
        <v>951</v>
      </c>
      <c r="AJ224">
        <v>1079</v>
      </c>
      <c r="AK224">
        <v>1093</v>
      </c>
      <c r="AL224">
        <v>1290</v>
      </c>
      <c r="AQ224" s="82">
        <f t="shared" si="17"/>
        <v>0</v>
      </c>
      <c r="AR224" s="82">
        <f t="shared" si="19"/>
        <v>0</v>
      </c>
      <c r="AS224" s="82">
        <f t="shared" si="19"/>
        <v>0</v>
      </c>
      <c r="AT224" s="82">
        <f t="shared" si="19"/>
        <v>0</v>
      </c>
      <c r="AU224" s="82">
        <f t="shared" si="19"/>
        <v>0</v>
      </c>
      <c r="AV224" s="82">
        <f t="shared" si="19"/>
        <v>0</v>
      </c>
      <c r="AW224" s="82">
        <f t="shared" si="19"/>
        <v>4.2680000000000003E-2</v>
      </c>
      <c r="AX224" s="82">
        <f t="shared" si="19"/>
        <v>0</v>
      </c>
      <c r="AY224" s="82">
        <f t="shared" si="19"/>
        <v>0</v>
      </c>
      <c r="AZ224" s="82">
        <f t="shared" si="19"/>
        <v>0</v>
      </c>
      <c r="BA224" s="82">
        <f t="shared" si="19"/>
        <v>0</v>
      </c>
    </row>
    <row r="225" spans="1:53" x14ac:dyDescent="0.25">
      <c r="A225" t="s">
        <v>5591</v>
      </c>
      <c r="B225" t="s">
        <v>5592</v>
      </c>
      <c r="C225" t="s">
        <v>5593</v>
      </c>
      <c r="D225" t="s">
        <v>5594</v>
      </c>
      <c r="E225">
        <v>3.75</v>
      </c>
      <c r="F225" s="143">
        <v>42444</v>
      </c>
      <c r="G225" t="s">
        <v>371</v>
      </c>
      <c r="H225" t="s">
        <v>270</v>
      </c>
      <c r="I225" t="s">
        <v>259</v>
      </c>
      <c r="J225" t="s">
        <v>271</v>
      </c>
      <c r="K225" t="s">
        <v>272</v>
      </c>
      <c r="L225" t="s">
        <v>273</v>
      </c>
      <c r="M225" t="s">
        <v>281</v>
      </c>
      <c r="N225" t="s">
        <v>304</v>
      </c>
      <c r="O225">
        <v>350</v>
      </c>
      <c r="P225">
        <v>93.5</v>
      </c>
      <c r="Q225">
        <v>1.0416669999999999</v>
      </c>
      <c r="R225">
        <v>2.8670000000000001E-2</v>
      </c>
      <c r="S225">
        <v>0</v>
      </c>
      <c r="T225">
        <v>2.9380000000000002</v>
      </c>
      <c r="U225">
        <v>5.9960000000000004</v>
      </c>
      <c r="V225">
        <v>2.9420000000000002</v>
      </c>
      <c r="W225">
        <v>5.9960000000000004</v>
      </c>
      <c r="X225">
        <v>557</v>
      </c>
      <c r="Y225">
        <v>89.75</v>
      </c>
      <c r="Z225">
        <v>0.79200000000000004</v>
      </c>
      <c r="AA225">
        <v>2.7869999999999999E-2</v>
      </c>
      <c r="AB225">
        <v>2.9790000000000001</v>
      </c>
      <c r="AC225">
        <v>7.31</v>
      </c>
      <c r="AD225">
        <v>2.98</v>
      </c>
      <c r="AE225">
        <v>7.31</v>
      </c>
      <c r="AF225">
        <v>696</v>
      </c>
      <c r="AG225">
        <v>4.4180000000000001</v>
      </c>
      <c r="AH225">
        <v>4.5910000000000002</v>
      </c>
      <c r="AI225">
        <v>516</v>
      </c>
      <c r="AJ225">
        <v>633</v>
      </c>
      <c r="AK225">
        <v>545</v>
      </c>
      <c r="AL225">
        <v>684</v>
      </c>
      <c r="AQ225" s="82">
        <f t="shared" si="17"/>
        <v>0</v>
      </c>
      <c r="AR225" s="82">
        <f t="shared" si="19"/>
        <v>0</v>
      </c>
      <c r="AS225" s="82">
        <f t="shared" si="19"/>
        <v>0</v>
      </c>
      <c r="AT225" s="82">
        <f t="shared" si="19"/>
        <v>0</v>
      </c>
      <c r="AU225" s="82">
        <f t="shared" si="19"/>
        <v>2.8670000000000001E-2</v>
      </c>
      <c r="AV225" s="82">
        <f t="shared" si="19"/>
        <v>0</v>
      </c>
      <c r="AW225" s="82">
        <f t="shared" si="19"/>
        <v>0</v>
      </c>
      <c r="AX225" s="82">
        <f t="shared" si="19"/>
        <v>0</v>
      </c>
      <c r="AY225" s="82">
        <f t="shared" si="19"/>
        <v>0</v>
      </c>
      <c r="AZ225" s="82">
        <f t="shared" si="19"/>
        <v>0</v>
      </c>
      <c r="BA225" s="82">
        <f t="shared" si="19"/>
        <v>0</v>
      </c>
    </row>
    <row r="226" spans="1:53" x14ac:dyDescent="0.25">
      <c r="A226" t="s">
        <v>5595</v>
      </c>
      <c r="B226" t="s">
        <v>5596</v>
      </c>
      <c r="C226" t="s">
        <v>5593</v>
      </c>
      <c r="D226" t="s">
        <v>5594</v>
      </c>
      <c r="E226">
        <v>5.5</v>
      </c>
      <c r="F226" s="143">
        <v>44270</v>
      </c>
      <c r="G226" t="s">
        <v>371</v>
      </c>
      <c r="H226" t="s">
        <v>270</v>
      </c>
      <c r="I226" t="s">
        <v>259</v>
      </c>
      <c r="J226" t="s">
        <v>271</v>
      </c>
      <c r="K226" t="s">
        <v>272</v>
      </c>
      <c r="L226" t="s">
        <v>273</v>
      </c>
      <c r="M226" t="s">
        <v>281</v>
      </c>
      <c r="N226" t="s">
        <v>304</v>
      </c>
      <c r="O226">
        <v>650</v>
      </c>
      <c r="P226">
        <v>85</v>
      </c>
      <c r="Q226">
        <v>1.5277780000000001</v>
      </c>
      <c r="R226">
        <v>4.8730000000000002E-2</v>
      </c>
      <c r="S226">
        <v>0</v>
      </c>
      <c r="T226">
        <v>6.2089999999999996</v>
      </c>
      <c r="U226">
        <v>8.0250000000000004</v>
      </c>
      <c r="V226">
        <v>6.3289999999999997</v>
      </c>
      <c r="W226">
        <v>8.0250000000000004</v>
      </c>
      <c r="X226">
        <v>666</v>
      </c>
      <c r="Y226">
        <v>81</v>
      </c>
      <c r="Z226">
        <v>1.161</v>
      </c>
      <c r="AA226">
        <v>4.6969999999999998E-2</v>
      </c>
      <c r="AB226">
        <v>6.2009999999999996</v>
      </c>
      <c r="AC226">
        <v>8.7710000000000008</v>
      </c>
      <c r="AD226">
        <v>6.3150000000000004</v>
      </c>
      <c r="AE226">
        <v>8.7710000000000008</v>
      </c>
      <c r="AF226">
        <v>757</v>
      </c>
      <c r="AG226">
        <v>5.3150000000000004</v>
      </c>
      <c r="AH226">
        <v>6.1909999999999998</v>
      </c>
      <c r="AI226">
        <v>578</v>
      </c>
      <c r="AJ226">
        <v>641</v>
      </c>
      <c r="AK226">
        <v>658</v>
      </c>
      <c r="AL226">
        <v>748</v>
      </c>
      <c r="AQ226" s="82">
        <f t="shared" si="17"/>
        <v>0</v>
      </c>
      <c r="AR226" s="82">
        <f t="shared" si="19"/>
        <v>0</v>
      </c>
      <c r="AS226" s="82">
        <f t="shared" si="19"/>
        <v>0</v>
      </c>
      <c r="AT226" s="82">
        <f t="shared" si="19"/>
        <v>0</v>
      </c>
      <c r="AU226" s="82">
        <f t="shared" si="19"/>
        <v>0</v>
      </c>
      <c r="AV226" s="82">
        <f t="shared" si="19"/>
        <v>0</v>
      </c>
      <c r="AW226" s="82">
        <f t="shared" si="19"/>
        <v>0</v>
      </c>
      <c r="AX226" s="82">
        <f t="shared" si="19"/>
        <v>4.8730000000000002E-2</v>
      </c>
      <c r="AY226" s="82">
        <f t="shared" si="19"/>
        <v>0</v>
      </c>
      <c r="AZ226" s="82">
        <f t="shared" si="19"/>
        <v>0</v>
      </c>
      <c r="BA226" s="82">
        <f t="shared" si="19"/>
        <v>0</v>
      </c>
    </row>
    <row r="227" spans="1:53" x14ac:dyDescent="0.25">
      <c r="A227" t="s">
        <v>865</v>
      </c>
      <c r="B227" t="s">
        <v>866</v>
      </c>
      <c r="C227" t="s">
        <v>867</v>
      </c>
      <c r="D227" t="s">
        <v>868</v>
      </c>
      <c r="E227">
        <v>7.125</v>
      </c>
      <c r="F227" s="143">
        <v>46600</v>
      </c>
      <c r="G227" t="s">
        <v>40</v>
      </c>
      <c r="H227" t="s">
        <v>270</v>
      </c>
      <c r="I227" t="s">
        <v>259</v>
      </c>
      <c r="J227" t="s">
        <v>271</v>
      </c>
      <c r="K227" t="s">
        <v>272</v>
      </c>
      <c r="L227" t="s">
        <v>273</v>
      </c>
      <c r="M227" t="s">
        <v>274</v>
      </c>
      <c r="N227" t="s">
        <v>304</v>
      </c>
      <c r="O227">
        <v>166.7</v>
      </c>
      <c r="P227">
        <v>102.25</v>
      </c>
      <c r="Q227">
        <v>2.85</v>
      </c>
      <c r="R227">
        <v>1.5180000000000001E-2</v>
      </c>
      <c r="S227">
        <v>0</v>
      </c>
      <c r="T227">
        <v>8.8140000000000001</v>
      </c>
      <c r="U227">
        <v>6.8769999999999998</v>
      </c>
      <c r="V227">
        <v>9.0350000000000001</v>
      </c>
      <c r="W227">
        <v>6.8769999999999998</v>
      </c>
      <c r="X227">
        <v>476</v>
      </c>
      <c r="Y227">
        <v>101</v>
      </c>
      <c r="Z227">
        <v>2.375</v>
      </c>
      <c r="AA227">
        <v>1.516E-2</v>
      </c>
      <c r="AB227">
        <v>8.8369999999999997</v>
      </c>
      <c r="AC227">
        <v>7.0129999999999999</v>
      </c>
      <c r="AD227">
        <v>9.0500000000000007</v>
      </c>
      <c r="AE227">
        <v>7.0129999999999999</v>
      </c>
      <c r="AF227">
        <v>508</v>
      </c>
      <c r="AG227">
        <v>1.669</v>
      </c>
      <c r="AH227">
        <v>2.9609999999999999</v>
      </c>
      <c r="AI227">
        <v>456</v>
      </c>
      <c r="AJ227">
        <v>483</v>
      </c>
      <c r="AK227">
        <v>479</v>
      </c>
      <c r="AL227">
        <v>511</v>
      </c>
      <c r="AQ227" s="82">
        <f t="shared" si="17"/>
        <v>0</v>
      </c>
      <c r="AR227" s="82">
        <f t="shared" si="19"/>
        <v>0</v>
      </c>
      <c r="AS227" s="82">
        <f t="shared" si="19"/>
        <v>0</v>
      </c>
      <c r="AT227" s="82">
        <f t="shared" si="19"/>
        <v>0</v>
      </c>
      <c r="AU227" s="82">
        <f t="shared" si="19"/>
        <v>0</v>
      </c>
      <c r="AV227" s="82">
        <f t="shared" si="19"/>
        <v>1.5180000000000001E-2</v>
      </c>
      <c r="AW227" s="82">
        <f t="shared" si="19"/>
        <v>0</v>
      </c>
      <c r="AX227" s="82">
        <f t="shared" si="19"/>
        <v>0</v>
      </c>
      <c r="AY227" s="82">
        <f t="shared" si="19"/>
        <v>0</v>
      </c>
      <c r="AZ227" s="82">
        <f t="shared" si="19"/>
        <v>0</v>
      </c>
      <c r="BA227" s="82">
        <f t="shared" si="19"/>
        <v>0</v>
      </c>
    </row>
    <row r="228" spans="1:53" x14ac:dyDescent="0.25">
      <c r="A228" t="s">
        <v>869</v>
      </c>
      <c r="B228" t="s">
        <v>870</v>
      </c>
      <c r="C228" t="s">
        <v>867</v>
      </c>
      <c r="D228" t="s">
        <v>868</v>
      </c>
      <c r="E228">
        <v>7.375</v>
      </c>
      <c r="F228" s="143">
        <v>45170</v>
      </c>
      <c r="G228" t="s">
        <v>40</v>
      </c>
      <c r="H228" t="s">
        <v>270</v>
      </c>
      <c r="I228" t="s">
        <v>259</v>
      </c>
      <c r="J228" t="s">
        <v>271</v>
      </c>
      <c r="K228" t="s">
        <v>272</v>
      </c>
      <c r="L228" t="s">
        <v>273</v>
      </c>
      <c r="M228" t="s">
        <v>274</v>
      </c>
      <c r="N228" t="s">
        <v>304</v>
      </c>
      <c r="O228">
        <v>108.7</v>
      </c>
      <c r="P228">
        <v>103</v>
      </c>
      <c r="Q228">
        <v>2.3354170000000001</v>
      </c>
      <c r="R228">
        <v>9.92E-3</v>
      </c>
      <c r="S228">
        <v>0</v>
      </c>
      <c r="T228">
        <v>7.2080000000000002</v>
      </c>
      <c r="U228">
        <v>6.97</v>
      </c>
      <c r="V228">
        <v>7.3620000000000001</v>
      </c>
      <c r="W228">
        <v>6.97</v>
      </c>
      <c r="X228">
        <v>525</v>
      </c>
      <c r="Y228">
        <v>103</v>
      </c>
      <c r="Z228">
        <v>1.8440000000000001</v>
      </c>
      <c r="AA228">
        <v>1.0019999999999999E-2</v>
      </c>
      <c r="AB228">
        <v>7.2720000000000002</v>
      </c>
      <c r="AC228">
        <v>6.9720000000000004</v>
      </c>
      <c r="AD228">
        <v>7.4169999999999998</v>
      </c>
      <c r="AE228">
        <v>6.9720000000000004</v>
      </c>
      <c r="AF228">
        <v>543</v>
      </c>
      <c r="AG228">
        <v>0.46899999999999997</v>
      </c>
      <c r="AH228">
        <v>1.5980000000000001</v>
      </c>
      <c r="AI228">
        <v>507</v>
      </c>
      <c r="AJ228">
        <v>524</v>
      </c>
      <c r="AK228">
        <v>523</v>
      </c>
      <c r="AL228">
        <v>539</v>
      </c>
      <c r="AQ228" s="82">
        <f t="shared" si="17"/>
        <v>0</v>
      </c>
      <c r="AR228" s="82">
        <f t="shared" si="19"/>
        <v>0</v>
      </c>
      <c r="AS228" s="82">
        <f t="shared" si="19"/>
        <v>0</v>
      </c>
      <c r="AT228" s="82">
        <f t="shared" si="19"/>
        <v>0</v>
      </c>
      <c r="AU228" s="82">
        <f t="shared" si="19"/>
        <v>0</v>
      </c>
      <c r="AV228" s="82">
        <f t="shared" si="19"/>
        <v>9.92E-3</v>
      </c>
      <c r="AW228" s="82">
        <f t="shared" si="19"/>
        <v>0</v>
      </c>
      <c r="AX228" s="82">
        <f t="shared" si="19"/>
        <v>0</v>
      </c>
      <c r="AY228" s="82">
        <f t="shared" si="19"/>
        <v>0</v>
      </c>
      <c r="AZ228" s="82">
        <f t="shared" si="19"/>
        <v>0</v>
      </c>
      <c r="BA228" s="82">
        <f t="shared" si="19"/>
        <v>0</v>
      </c>
    </row>
    <row r="229" spans="1:53" x14ac:dyDescent="0.25">
      <c r="A229" t="s">
        <v>874</v>
      </c>
      <c r="B229" t="s">
        <v>875</v>
      </c>
      <c r="C229" t="s">
        <v>867</v>
      </c>
      <c r="D229" t="s">
        <v>868</v>
      </c>
      <c r="E229">
        <v>11.25</v>
      </c>
      <c r="F229" s="143">
        <v>42675</v>
      </c>
      <c r="G229" t="s">
        <v>423</v>
      </c>
      <c r="H229" t="s">
        <v>270</v>
      </c>
      <c r="I229" t="s">
        <v>259</v>
      </c>
      <c r="J229" t="s">
        <v>271</v>
      </c>
      <c r="K229" t="s">
        <v>272</v>
      </c>
      <c r="L229" t="s">
        <v>273</v>
      </c>
      <c r="M229" t="s">
        <v>274</v>
      </c>
      <c r="N229" t="s">
        <v>283</v>
      </c>
      <c r="O229">
        <v>274.8</v>
      </c>
      <c r="P229">
        <v>113</v>
      </c>
      <c r="Q229">
        <v>1.6875</v>
      </c>
      <c r="R229">
        <v>2.7300000000000001E-2</v>
      </c>
      <c r="S229">
        <v>0</v>
      </c>
      <c r="T229">
        <v>0.81599999999999995</v>
      </c>
      <c r="U229">
        <v>2.3010000000000002</v>
      </c>
      <c r="V229">
        <v>0.81799999999999995</v>
      </c>
      <c r="W229">
        <v>2.6269999999999998</v>
      </c>
      <c r="X229">
        <v>211</v>
      </c>
      <c r="Y229">
        <v>113.625</v>
      </c>
      <c r="Z229">
        <v>0.93799999999999994</v>
      </c>
      <c r="AA229">
        <v>2.7689999999999999E-2</v>
      </c>
      <c r="AB229">
        <v>0.88200000000000001</v>
      </c>
      <c r="AC229">
        <v>2.2519999999999998</v>
      </c>
      <c r="AD229">
        <v>0.88300000000000001</v>
      </c>
      <c r="AE229">
        <v>2.4780000000000002</v>
      </c>
      <c r="AF229">
        <v>205</v>
      </c>
      <c r="AG229">
        <v>0.109</v>
      </c>
      <c r="AH229">
        <v>8.5999999999999993E-2</v>
      </c>
      <c r="AI229">
        <v>191</v>
      </c>
      <c r="AJ229">
        <v>199</v>
      </c>
      <c r="AK229">
        <v>196</v>
      </c>
      <c r="AL229">
        <v>192</v>
      </c>
      <c r="AQ229" s="82">
        <f t="shared" si="17"/>
        <v>0</v>
      </c>
      <c r="AR229" s="82">
        <f t="shared" si="19"/>
        <v>2.7300000000000001E-2</v>
      </c>
      <c r="AS229" s="82">
        <f t="shared" si="19"/>
        <v>0</v>
      </c>
      <c r="AT229" s="82">
        <f t="shared" si="19"/>
        <v>0</v>
      </c>
      <c r="AU229" s="82">
        <f t="shared" si="19"/>
        <v>0</v>
      </c>
      <c r="AV229" s="82">
        <f t="shared" si="19"/>
        <v>0</v>
      </c>
      <c r="AW229" s="82">
        <f t="shared" si="19"/>
        <v>0</v>
      </c>
      <c r="AX229" s="82">
        <f t="shared" si="19"/>
        <v>0</v>
      </c>
      <c r="AY229" s="82">
        <f t="shared" si="19"/>
        <v>0</v>
      </c>
      <c r="AZ229" s="82">
        <f t="shared" si="19"/>
        <v>0</v>
      </c>
      <c r="BA229" s="82">
        <f t="shared" si="19"/>
        <v>0</v>
      </c>
    </row>
    <row r="230" spans="1:53" x14ac:dyDescent="0.25">
      <c r="A230" t="s">
        <v>879</v>
      </c>
      <c r="B230" t="s">
        <v>880</v>
      </c>
      <c r="C230" t="s">
        <v>881</v>
      </c>
      <c r="D230" t="s">
        <v>882</v>
      </c>
      <c r="E230">
        <v>8.375</v>
      </c>
      <c r="F230" s="143">
        <v>43054</v>
      </c>
      <c r="G230" t="s">
        <v>41</v>
      </c>
      <c r="H230" t="s">
        <v>270</v>
      </c>
      <c r="I230" t="s">
        <v>259</v>
      </c>
      <c r="J230" t="s">
        <v>271</v>
      </c>
      <c r="K230" t="s">
        <v>272</v>
      </c>
      <c r="L230" t="s">
        <v>609</v>
      </c>
      <c r="M230" t="s">
        <v>883</v>
      </c>
      <c r="N230" t="s">
        <v>304</v>
      </c>
      <c r="O230">
        <v>215</v>
      </c>
      <c r="P230">
        <v>108.625</v>
      </c>
      <c r="Q230">
        <v>0.93055600000000005</v>
      </c>
      <c r="R230">
        <v>2.0410000000000001E-2</v>
      </c>
      <c r="S230">
        <v>0</v>
      </c>
      <c r="T230">
        <v>0.85699999999999998</v>
      </c>
      <c r="U230">
        <v>3.137</v>
      </c>
      <c r="V230">
        <v>0.86099999999999999</v>
      </c>
      <c r="W230">
        <v>3.6520000000000001</v>
      </c>
      <c r="X230">
        <v>294</v>
      </c>
      <c r="Y230">
        <v>108.75</v>
      </c>
      <c r="Z230">
        <v>0.372</v>
      </c>
      <c r="AA230">
        <v>2.0639999999999999E-2</v>
      </c>
      <c r="AB230">
        <v>0.92100000000000004</v>
      </c>
      <c r="AC230">
        <v>3.3410000000000002</v>
      </c>
      <c r="AD230">
        <v>0.96399999999999997</v>
      </c>
      <c r="AE230">
        <v>3.7320000000000002</v>
      </c>
      <c r="AF230">
        <v>314</v>
      </c>
      <c r="AG230">
        <v>0.39700000000000002</v>
      </c>
      <c r="AH230">
        <v>0.378</v>
      </c>
      <c r="AI230">
        <v>270</v>
      </c>
      <c r="AJ230">
        <v>308</v>
      </c>
      <c r="AK230">
        <v>279</v>
      </c>
      <c r="AL230">
        <v>0</v>
      </c>
      <c r="AQ230" s="82">
        <f t="shared" si="17"/>
        <v>0</v>
      </c>
      <c r="AR230" s="82">
        <f t="shared" ref="AR230:BA245" si="20">IF(AND($U230&gt;AQ$4,$U230&lt;=AR$4),$R230,0)</f>
        <v>0</v>
      </c>
      <c r="AS230" s="82">
        <f t="shared" si="20"/>
        <v>2.0410000000000001E-2</v>
      </c>
      <c r="AT230" s="82">
        <f t="shared" si="20"/>
        <v>0</v>
      </c>
      <c r="AU230" s="82">
        <f t="shared" si="20"/>
        <v>0</v>
      </c>
      <c r="AV230" s="82">
        <f t="shared" si="20"/>
        <v>0</v>
      </c>
      <c r="AW230" s="82">
        <f t="shared" si="20"/>
        <v>0</v>
      </c>
      <c r="AX230" s="82">
        <f t="shared" si="20"/>
        <v>0</v>
      </c>
      <c r="AY230" s="82">
        <f t="shared" si="20"/>
        <v>0</v>
      </c>
      <c r="AZ230" s="82">
        <f t="shared" si="20"/>
        <v>0</v>
      </c>
      <c r="BA230" s="82">
        <f t="shared" si="20"/>
        <v>0</v>
      </c>
    </row>
    <row r="231" spans="1:53" x14ac:dyDescent="0.25">
      <c r="A231" t="s">
        <v>886</v>
      </c>
      <c r="B231" t="s">
        <v>887</v>
      </c>
      <c r="C231" t="s">
        <v>881</v>
      </c>
      <c r="D231" t="s">
        <v>882</v>
      </c>
      <c r="E231">
        <v>8.125</v>
      </c>
      <c r="F231" s="143">
        <v>43344</v>
      </c>
      <c r="G231" t="s">
        <v>41</v>
      </c>
      <c r="H231" t="s">
        <v>270</v>
      </c>
      <c r="I231" t="s">
        <v>259</v>
      </c>
      <c r="J231" t="s">
        <v>271</v>
      </c>
      <c r="K231" t="s">
        <v>272</v>
      </c>
      <c r="L231" t="s">
        <v>609</v>
      </c>
      <c r="M231" t="s">
        <v>883</v>
      </c>
      <c r="N231" t="s">
        <v>304</v>
      </c>
      <c r="O231">
        <v>375</v>
      </c>
      <c r="P231">
        <v>110.5</v>
      </c>
      <c r="Q231">
        <v>2.5729169999999999</v>
      </c>
      <c r="R231">
        <v>3.6740000000000002E-2</v>
      </c>
      <c r="S231">
        <v>0</v>
      </c>
      <c r="T231">
        <v>1.5469999999999999</v>
      </c>
      <c r="U231">
        <v>3.9670000000000001</v>
      </c>
      <c r="V231">
        <v>2.0139999999999998</v>
      </c>
      <c r="W231">
        <v>4.5199999999999996</v>
      </c>
      <c r="X231">
        <v>366</v>
      </c>
      <c r="Y231">
        <v>110.5</v>
      </c>
      <c r="Z231">
        <v>2.0310000000000001</v>
      </c>
      <c r="AA231">
        <v>3.712E-2</v>
      </c>
      <c r="AB231">
        <v>1.611</v>
      </c>
      <c r="AC231">
        <v>4.1029999999999998</v>
      </c>
      <c r="AD231">
        <v>2.1480000000000001</v>
      </c>
      <c r="AE231">
        <v>4.5449999999999999</v>
      </c>
      <c r="AF231">
        <v>381</v>
      </c>
      <c r="AG231">
        <v>0.48099999999999998</v>
      </c>
      <c r="AH231">
        <v>0.58499999999999996</v>
      </c>
      <c r="AI231">
        <v>334</v>
      </c>
      <c r="AJ231">
        <v>358</v>
      </c>
      <c r="AK231">
        <v>350</v>
      </c>
      <c r="AL231">
        <v>366</v>
      </c>
      <c r="AQ231" s="82">
        <f t="shared" si="17"/>
        <v>0</v>
      </c>
      <c r="AR231" s="82">
        <f t="shared" si="20"/>
        <v>0</v>
      </c>
      <c r="AS231" s="82">
        <f t="shared" si="20"/>
        <v>3.6740000000000002E-2</v>
      </c>
      <c r="AT231" s="82">
        <f t="shared" si="20"/>
        <v>0</v>
      </c>
      <c r="AU231" s="82">
        <f t="shared" si="20"/>
        <v>0</v>
      </c>
      <c r="AV231" s="82">
        <f t="shared" si="20"/>
        <v>0</v>
      </c>
      <c r="AW231" s="82">
        <f t="shared" si="20"/>
        <v>0</v>
      </c>
      <c r="AX231" s="82">
        <f t="shared" si="20"/>
        <v>0</v>
      </c>
      <c r="AY231" s="82">
        <f t="shared" si="20"/>
        <v>0</v>
      </c>
      <c r="AZ231" s="82">
        <f t="shared" si="20"/>
        <v>0</v>
      </c>
      <c r="BA231" s="82">
        <f t="shared" si="20"/>
        <v>0</v>
      </c>
    </row>
    <row r="232" spans="1:53" x14ac:dyDescent="0.25">
      <c r="A232" t="s">
        <v>5597</v>
      </c>
      <c r="B232" t="s">
        <v>5598</v>
      </c>
      <c r="C232" t="s">
        <v>967</v>
      </c>
      <c r="D232" t="s">
        <v>5599</v>
      </c>
      <c r="E232">
        <v>6.375</v>
      </c>
      <c r="F232" s="143">
        <v>44136</v>
      </c>
      <c r="G232" t="s">
        <v>41</v>
      </c>
      <c r="H232" t="s">
        <v>270</v>
      </c>
      <c r="I232" t="s">
        <v>259</v>
      </c>
      <c r="J232" t="s">
        <v>271</v>
      </c>
      <c r="K232" t="s">
        <v>272</v>
      </c>
      <c r="L232" t="s">
        <v>296</v>
      </c>
      <c r="M232" t="s">
        <v>297</v>
      </c>
      <c r="N232" t="s">
        <v>304</v>
      </c>
      <c r="O232">
        <v>250</v>
      </c>
      <c r="P232">
        <v>103</v>
      </c>
      <c r="Q232">
        <v>1.1156250000000001</v>
      </c>
      <c r="R232">
        <v>2.2550000000000001E-2</v>
      </c>
      <c r="S232">
        <v>0</v>
      </c>
      <c r="T232">
        <v>4.8</v>
      </c>
      <c r="U232">
        <v>5.7610000000000001</v>
      </c>
      <c r="V232">
        <v>5.9269999999999996</v>
      </c>
      <c r="W232">
        <v>5.7910000000000004</v>
      </c>
      <c r="X232">
        <v>449</v>
      </c>
      <c r="Y232">
        <v>101.5</v>
      </c>
      <c r="Z232">
        <v>0.69099999999999995</v>
      </c>
      <c r="AA232">
        <v>2.247E-2</v>
      </c>
      <c r="AB232">
        <v>4.8490000000000002</v>
      </c>
      <c r="AC232">
        <v>6.0670000000000002</v>
      </c>
      <c r="AD232">
        <v>6.02</v>
      </c>
      <c r="AE232">
        <v>6.0609999999999999</v>
      </c>
      <c r="AF232">
        <v>493</v>
      </c>
      <c r="AG232">
        <v>1.8839999999999999</v>
      </c>
      <c r="AH232">
        <v>2.6749999999999998</v>
      </c>
      <c r="AI232">
        <v>427</v>
      </c>
      <c r="AJ232">
        <v>467</v>
      </c>
      <c r="AK232">
        <v>439</v>
      </c>
      <c r="AL232">
        <v>482</v>
      </c>
      <c r="AQ232" s="82">
        <f t="shared" si="17"/>
        <v>0</v>
      </c>
      <c r="AR232" s="82">
        <f t="shared" si="20"/>
        <v>0</v>
      </c>
      <c r="AS232" s="82">
        <f t="shared" si="20"/>
        <v>0</v>
      </c>
      <c r="AT232" s="82">
        <f t="shared" si="20"/>
        <v>0</v>
      </c>
      <c r="AU232" s="82">
        <f t="shared" si="20"/>
        <v>2.2550000000000001E-2</v>
      </c>
      <c r="AV232" s="82">
        <f t="shared" si="20"/>
        <v>0</v>
      </c>
      <c r="AW232" s="82">
        <f t="shared" si="20"/>
        <v>0</v>
      </c>
      <c r="AX232" s="82">
        <f t="shared" si="20"/>
        <v>0</v>
      </c>
      <c r="AY232" s="82">
        <f t="shared" si="20"/>
        <v>0</v>
      </c>
      <c r="AZ232" s="82">
        <f t="shared" si="20"/>
        <v>0</v>
      </c>
      <c r="BA232" s="82">
        <f t="shared" si="20"/>
        <v>0</v>
      </c>
    </row>
    <row r="233" spans="1:53" x14ac:dyDescent="0.25">
      <c r="A233" t="s">
        <v>888</v>
      </c>
      <c r="B233" t="s">
        <v>889</v>
      </c>
      <c r="C233" t="s">
        <v>890</v>
      </c>
      <c r="D233" t="s">
        <v>891</v>
      </c>
      <c r="E233">
        <v>10</v>
      </c>
      <c r="F233" s="143">
        <v>43511</v>
      </c>
      <c r="G233" t="s">
        <v>348</v>
      </c>
      <c r="H233" t="s">
        <v>270</v>
      </c>
      <c r="I233" t="s">
        <v>259</v>
      </c>
      <c r="J233" t="s">
        <v>271</v>
      </c>
      <c r="K233" t="s">
        <v>272</v>
      </c>
      <c r="L233" t="s">
        <v>273</v>
      </c>
      <c r="M233" t="s">
        <v>281</v>
      </c>
      <c r="N233" t="s">
        <v>304</v>
      </c>
      <c r="O233">
        <v>450</v>
      </c>
      <c r="P233">
        <v>108.25</v>
      </c>
      <c r="Q233">
        <v>3.6111110000000002</v>
      </c>
      <c r="R233">
        <v>4.3610000000000003E-2</v>
      </c>
      <c r="S233">
        <v>0</v>
      </c>
      <c r="T233">
        <v>3.282</v>
      </c>
      <c r="U233">
        <v>7.6319999999999997</v>
      </c>
      <c r="V233">
        <v>3.74</v>
      </c>
      <c r="W233">
        <v>7.8550000000000004</v>
      </c>
      <c r="X233">
        <v>693</v>
      </c>
      <c r="Y233">
        <v>109.5</v>
      </c>
      <c r="Z233">
        <v>2.944</v>
      </c>
      <c r="AA233">
        <v>4.4510000000000001E-2</v>
      </c>
      <c r="AB233">
        <v>2.6739999999999999</v>
      </c>
      <c r="AC233">
        <v>7.32</v>
      </c>
      <c r="AD233">
        <v>3.528</v>
      </c>
      <c r="AE233">
        <v>7.4829999999999997</v>
      </c>
      <c r="AF233">
        <v>669</v>
      </c>
      <c r="AG233">
        <v>-0.51900000000000002</v>
      </c>
      <c r="AH233">
        <v>-0.214</v>
      </c>
      <c r="AI233">
        <v>667</v>
      </c>
      <c r="AJ233">
        <v>649</v>
      </c>
      <c r="AK233">
        <v>679</v>
      </c>
      <c r="AL233">
        <v>654</v>
      </c>
      <c r="AQ233" s="82">
        <f t="shared" si="17"/>
        <v>0</v>
      </c>
      <c r="AR233" s="82">
        <f t="shared" si="20"/>
        <v>0</v>
      </c>
      <c r="AS233" s="82">
        <f t="shared" si="20"/>
        <v>0</v>
      </c>
      <c r="AT233" s="82">
        <f t="shared" si="20"/>
        <v>0</v>
      </c>
      <c r="AU233" s="82">
        <f t="shared" si="20"/>
        <v>0</v>
      </c>
      <c r="AV233" s="82">
        <f t="shared" si="20"/>
        <v>0</v>
      </c>
      <c r="AW233" s="82">
        <f t="shared" si="20"/>
        <v>4.3610000000000003E-2</v>
      </c>
      <c r="AX233" s="82">
        <f t="shared" si="20"/>
        <v>0</v>
      </c>
      <c r="AY233" s="82">
        <f t="shared" si="20"/>
        <v>0</v>
      </c>
      <c r="AZ233" s="82">
        <f t="shared" si="20"/>
        <v>0</v>
      </c>
      <c r="BA233" s="82">
        <f t="shared" si="20"/>
        <v>0</v>
      </c>
    </row>
    <row r="234" spans="1:53" x14ac:dyDescent="0.25">
      <c r="A234" t="s">
        <v>5600</v>
      </c>
      <c r="B234" t="s">
        <v>5601</v>
      </c>
      <c r="C234" t="s">
        <v>871</v>
      </c>
      <c r="D234" t="s">
        <v>872</v>
      </c>
      <c r="E234">
        <v>5.5</v>
      </c>
      <c r="F234" s="143">
        <v>44805</v>
      </c>
      <c r="G234" t="s">
        <v>282</v>
      </c>
      <c r="H234" t="s">
        <v>270</v>
      </c>
      <c r="I234" t="s">
        <v>259</v>
      </c>
      <c r="J234" t="s">
        <v>271</v>
      </c>
      <c r="K234" t="s">
        <v>272</v>
      </c>
      <c r="L234" t="s">
        <v>381</v>
      </c>
      <c r="M234" t="s">
        <v>661</v>
      </c>
      <c r="N234" t="s">
        <v>275</v>
      </c>
      <c r="O234">
        <v>700</v>
      </c>
      <c r="P234">
        <v>102.75</v>
      </c>
      <c r="Q234">
        <v>1.802778</v>
      </c>
      <c r="R234">
        <v>6.3409999999999994E-2</v>
      </c>
      <c r="S234">
        <v>0</v>
      </c>
      <c r="T234">
        <v>6.1269999999999998</v>
      </c>
      <c r="U234">
        <v>5.0620000000000003</v>
      </c>
      <c r="V234">
        <v>7.1289999999999996</v>
      </c>
      <c r="W234">
        <v>5.0380000000000003</v>
      </c>
      <c r="X234">
        <v>340</v>
      </c>
      <c r="Y234">
        <v>101.25</v>
      </c>
      <c r="Z234">
        <v>1.4359999999999999</v>
      </c>
      <c r="AA234">
        <v>6.3219999999999998E-2</v>
      </c>
      <c r="AB234">
        <v>6.1719999999999997</v>
      </c>
      <c r="AC234">
        <v>5.3</v>
      </c>
      <c r="AD234">
        <v>7.2949999999999999</v>
      </c>
      <c r="AE234">
        <v>5.2690000000000001</v>
      </c>
      <c r="AF234">
        <v>381</v>
      </c>
      <c r="AG234">
        <v>1.8180000000000001</v>
      </c>
      <c r="AH234">
        <v>2.9209999999999998</v>
      </c>
      <c r="AI234">
        <v>319</v>
      </c>
      <c r="AJ234">
        <v>357</v>
      </c>
      <c r="AK234">
        <v>334</v>
      </c>
      <c r="AL234">
        <v>374</v>
      </c>
      <c r="AQ234" s="82">
        <f t="shared" si="17"/>
        <v>0</v>
      </c>
      <c r="AR234" s="82">
        <f t="shared" si="20"/>
        <v>0</v>
      </c>
      <c r="AS234" s="82">
        <f t="shared" si="20"/>
        <v>0</v>
      </c>
      <c r="AT234" s="82">
        <f t="shared" si="20"/>
        <v>0</v>
      </c>
      <c r="AU234" s="82">
        <f t="shared" si="20"/>
        <v>6.3409999999999994E-2</v>
      </c>
      <c r="AV234" s="82">
        <f t="shared" si="20"/>
        <v>0</v>
      </c>
      <c r="AW234" s="82">
        <f t="shared" si="20"/>
        <v>0</v>
      </c>
      <c r="AX234" s="82">
        <f t="shared" si="20"/>
        <v>0</v>
      </c>
      <c r="AY234" s="82">
        <f t="shared" si="20"/>
        <v>0</v>
      </c>
      <c r="AZ234" s="82">
        <f t="shared" si="20"/>
        <v>0</v>
      </c>
      <c r="BA234" s="82">
        <f t="shared" si="20"/>
        <v>0</v>
      </c>
    </row>
    <row r="235" spans="1:53" x14ac:dyDescent="0.25">
      <c r="A235" t="s">
        <v>884</v>
      </c>
      <c r="B235" t="s">
        <v>885</v>
      </c>
      <c r="C235" t="s">
        <v>873</v>
      </c>
      <c r="D235" t="s">
        <v>78</v>
      </c>
      <c r="E235">
        <v>6.875</v>
      </c>
      <c r="F235" s="143">
        <v>44105</v>
      </c>
      <c r="G235" t="s">
        <v>423</v>
      </c>
      <c r="H235" t="s">
        <v>270</v>
      </c>
      <c r="I235" t="s">
        <v>259</v>
      </c>
      <c r="J235" t="s">
        <v>271</v>
      </c>
      <c r="K235" t="s">
        <v>272</v>
      </c>
      <c r="L235" t="s">
        <v>381</v>
      </c>
      <c r="M235" t="s">
        <v>382</v>
      </c>
      <c r="N235" t="s">
        <v>304</v>
      </c>
      <c r="O235">
        <v>650</v>
      </c>
      <c r="P235">
        <v>111.5</v>
      </c>
      <c r="Q235">
        <v>1.6041669999999999</v>
      </c>
      <c r="R235">
        <v>6.3689999999999997E-2</v>
      </c>
      <c r="S235">
        <v>0</v>
      </c>
      <c r="T235">
        <v>2.5009999999999999</v>
      </c>
      <c r="U235">
        <v>3.6560000000000001</v>
      </c>
      <c r="V235">
        <v>4.069</v>
      </c>
      <c r="W235">
        <v>4.18</v>
      </c>
      <c r="X235">
        <v>290</v>
      </c>
      <c r="Y235">
        <v>111.5</v>
      </c>
      <c r="Z235">
        <v>1.1459999999999999</v>
      </c>
      <c r="AA235">
        <v>6.4399999999999999E-2</v>
      </c>
      <c r="AB235">
        <v>2.5649999999999999</v>
      </c>
      <c r="AC235">
        <v>3.72</v>
      </c>
      <c r="AD235">
        <v>4.1550000000000002</v>
      </c>
      <c r="AE235">
        <v>4.1660000000000004</v>
      </c>
      <c r="AF235">
        <v>305</v>
      </c>
      <c r="AG235">
        <v>0.40699999999999997</v>
      </c>
      <c r="AH235">
        <v>0.83099999999999996</v>
      </c>
      <c r="AI235">
        <v>276</v>
      </c>
      <c r="AJ235">
        <v>294</v>
      </c>
      <c r="AK235">
        <v>276</v>
      </c>
      <c r="AL235">
        <v>290</v>
      </c>
      <c r="AQ235" s="82">
        <f t="shared" si="17"/>
        <v>0</v>
      </c>
      <c r="AR235" s="82">
        <f t="shared" si="20"/>
        <v>0</v>
      </c>
      <c r="AS235" s="82">
        <f t="shared" si="20"/>
        <v>6.3689999999999997E-2</v>
      </c>
      <c r="AT235" s="82">
        <f t="shared" si="20"/>
        <v>0</v>
      </c>
      <c r="AU235" s="82">
        <f t="shared" si="20"/>
        <v>0</v>
      </c>
      <c r="AV235" s="82">
        <f t="shared" si="20"/>
        <v>0</v>
      </c>
      <c r="AW235" s="82">
        <f t="shared" si="20"/>
        <v>0</v>
      </c>
      <c r="AX235" s="82">
        <f t="shared" si="20"/>
        <v>0</v>
      </c>
      <c r="AY235" s="82">
        <f t="shared" si="20"/>
        <v>0</v>
      </c>
      <c r="AZ235" s="82">
        <f t="shared" si="20"/>
        <v>0</v>
      </c>
      <c r="BA235" s="82">
        <f t="shared" si="20"/>
        <v>0</v>
      </c>
    </row>
    <row r="236" spans="1:53" x14ac:dyDescent="0.25">
      <c r="A236" t="s">
        <v>892</v>
      </c>
      <c r="B236" t="s">
        <v>893</v>
      </c>
      <c r="C236" t="s">
        <v>894</v>
      </c>
      <c r="D236" t="s">
        <v>78</v>
      </c>
      <c r="E236">
        <v>5.25</v>
      </c>
      <c r="F236" s="143">
        <v>44652</v>
      </c>
      <c r="G236" t="s">
        <v>423</v>
      </c>
      <c r="H236" t="s">
        <v>270</v>
      </c>
      <c r="I236" t="s">
        <v>259</v>
      </c>
      <c r="J236" t="s">
        <v>271</v>
      </c>
      <c r="K236" t="s">
        <v>272</v>
      </c>
      <c r="L236" t="s">
        <v>381</v>
      </c>
      <c r="M236" t="s">
        <v>382</v>
      </c>
      <c r="N236" t="s">
        <v>304</v>
      </c>
      <c r="O236">
        <v>1300</v>
      </c>
      <c r="P236">
        <v>106</v>
      </c>
      <c r="Q236">
        <v>1.2250000000000001</v>
      </c>
      <c r="R236">
        <v>0.12076000000000001</v>
      </c>
      <c r="S236">
        <v>0</v>
      </c>
      <c r="T236">
        <v>3.7709999999999999</v>
      </c>
      <c r="U236">
        <v>4.2629999999999999</v>
      </c>
      <c r="V236">
        <v>6.6390000000000002</v>
      </c>
      <c r="W236">
        <v>4.2469999999999999</v>
      </c>
      <c r="X236">
        <v>267</v>
      </c>
      <c r="Y236">
        <v>105.5</v>
      </c>
      <c r="Z236">
        <v>0.875</v>
      </c>
      <c r="AA236">
        <v>0.12163</v>
      </c>
      <c r="AB236">
        <v>6.0359999999999996</v>
      </c>
      <c r="AC236">
        <v>4.3639999999999999</v>
      </c>
      <c r="AD236">
        <v>6.7389999999999999</v>
      </c>
      <c r="AE236">
        <v>4.3319999999999999</v>
      </c>
      <c r="AF236">
        <v>293</v>
      </c>
      <c r="AG236">
        <v>0.79900000000000004</v>
      </c>
      <c r="AH236">
        <v>1.7589999999999999</v>
      </c>
      <c r="AI236">
        <v>253</v>
      </c>
      <c r="AJ236">
        <v>277</v>
      </c>
      <c r="AK236">
        <v>259</v>
      </c>
      <c r="AL236">
        <v>284</v>
      </c>
      <c r="AQ236" s="82">
        <f t="shared" si="17"/>
        <v>0</v>
      </c>
      <c r="AR236" s="82">
        <f t="shared" si="20"/>
        <v>0</v>
      </c>
      <c r="AS236" s="82">
        <f t="shared" si="20"/>
        <v>0</v>
      </c>
      <c r="AT236" s="82">
        <f t="shared" si="20"/>
        <v>0.12076000000000001</v>
      </c>
      <c r="AU236" s="82">
        <f t="shared" si="20"/>
        <v>0</v>
      </c>
      <c r="AV236" s="82">
        <f t="shared" si="20"/>
        <v>0</v>
      </c>
      <c r="AW236" s="82">
        <f t="shared" si="20"/>
        <v>0</v>
      </c>
      <c r="AX236" s="82">
        <f t="shared" si="20"/>
        <v>0</v>
      </c>
      <c r="AY236" s="82">
        <f t="shared" si="20"/>
        <v>0</v>
      </c>
      <c r="AZ236" s="82">
        <f t="shared" si="20"/>
        <v>0</v>
      </c>
      <c r="BA236" s="82">
        <f t="shared" si="20"/>
        <v>0</v>
      </c>
    </row>
    <row r="237" spans="1:53" x14ac:dyDescent="0.25">
      <c r="A237" t="s">
        <v>895</v>
      </c>
      <c r="B237" t="s">
        <v>896</v>
      </c>
      <c r="C237" t="s">
        <v>878</v>
      </c>
      <c r="D237" t="s">
        <v>5602</v>
      </c>
      <c r="E237">
        <v>10.25</v>
      </c>
      <c r="F237" s="143">
        <v>42430</v>
      </c>
      <c r="G237" t="s">
        <v>348</v>
      </c>
      <c r="H237" t="s">
        <v>270</v>
      </c>
      <c r="I237" t="s">
        <v>259</v>
      </c>
      <c r="J237" t="s">
        <v>271</v>
      </c>
      <c r="K237" t="s">
        <v>272</v>
      </c>
      <c r="L237" t="s">
        <v>381</v>
      </c>
      <c r="M237" t="s">
        <v>387</v>
      </c>
      <c r="N237" t="s">
        <v>275</v>
      </c>
      <c r="O237">
        <v>168</v>
      </c>
      <c r="P237">
        <v>103</v>
      </c>
      <c r="Q237">
        <v>3.2458330000000002</v>
      </c>
      <c r="R237">
        <v>1.546E-2</v>
      </c>
      <c r="S237">
        <v>0</v>
      </c>
      <c r="T237">
        <v>0.182</v>
      </c>
      <c r="U237">
        <v>3.0139999999999998</v>
      </c>
      <c r="V237">
        <v>0.17799999999999999</v>
      </c>
      <c r="W237">
        <v>3.4049999999999998</v>
      </c>
      <c r="X237">
        <v>300</v>
      </c>
      <c r="Y237">
        <v>103.375</v>
      </c>
      <c r="Z237">
        <v>2.5619999999999998</v>
      </c>
      <c r="AA237">
        <v>1.5650000000000001E-2</v>
      </c>
      <c r="AB237">
        <v>0.248</v>
      </c>
      <c r="AC237">
        <v>3.3809999999999998</v>
      </c>
      <c r="AD237">
        <v>0.24199999999999999</v>
      </c>
      <c r="AE237">
        <v>3.6819999999999999</v>
      </c>
      <c r="AF237">
        <v>334</v>
      </c>
      <c r="AG237">
        <v>0.29099999999999998</v>
      </c>
      <c r="AH237">
        <v>0.27500000000000002</v>
      </c>
      <c r="AI237">
        <v>114</v>
      </c>
      <c r="AJ237">
        <v>173</v>
      </c>
      <c r="AK237">
        <v>276</v>
      </c>
      <c r="AL237">
        <v>313</v>
      </c>
      <c r="AQ237" s="82">
        <f t="shared" si="17"/>
        <v>0</v>
      </c>
      <c r="AR237" s="82">
        <f t="shared" si="20"/>
        <v>0</v>
      </c>
      <c r="AS237" s="82">
        <f t="shared" si="20"/>
        <v>1.546E-2</v>
      </c>
      <c r="AT237" s="82">
        <f t="shared" si="20"/>
        <v>0</v>
      </c>
      <c r="AU237" s="82">
        <f t="shared" si="20"/>
        <v>0</v>
      </c>
      <c r="AV237" s="82">
        <f t="shared" si="20"/>
        <v>0</v>
      </c>
      <c r="AW237" s="82">
        <f t="shared" si="20"/>
        <v>0</v>
      </c>
      <c r="AX237" s="82">
        <f t="shared" si="20"/>
        <v>0</v>
      </c>
      <c r="AY237" s="82">
        <f t="shared" si="20"/>
        <v>0</v>
      </c>
      <c r="AZ237" s="82">
        <f t="shared" si="20"/>
        <v>0</v>
      </c>
      <c r="BA237" s="82">
        <f t="shared" si="20"/>
        <v>0</v>
      </c>
    </row>
    <row r="238" spans="1:53" x14ac:dyDescent="0.25">
      <c r="A238" t="s">
        <v>876</v>
      </c>
      <c r="B238" t="s">
        <v>877</v>
      </c>
      <c r="C238" t="s">
        <v>878</v>
      </c>
      <c r="D238" t="s">
        <v>5602</v>
      </c>
      <c r="E238">
        <v>8.25</v>
      </c>
      <c r="F238" s="143">
        <v>42323</v>
      </c>
      <c r="G238" t="s">
        <v>40</v>
      </c>
      <c r="H238" t="s">
        <v>270</v>
      </c>
      <c r="I238" t="s">
        <v>259</v>
      </c>
      <c r="J238" t="s">
        <v>271</v>
      </c>
      <c r="K238" t="s">
        <v>272</v>
      </c>
      <c r="L238" t="s">
        <v>381</v>
      </c>
      <c r="M238" t="s">
        <v>387</v>
      </c>
      <c r="N238" t="s">
        <v>283</v>
      </c>
      <c r="O238">
        <v>370</v>
      </c>
      <c r="P238">
        <v>104.625</v>
      </c>
      <c r="Q238">
        <v>0.91666700000000001</v>
      </c>
      <c r="R238">
        <v>3.3829999999999999E-2</v>
      </c>
      <c r="S238">
        <v>0</v>
      </c>
      <c r="T238">
        <v>7.4999999999999997E-2</v>
      </c>
      <c r="U238">
        <v>1.5</v>
      </c>
      <c r="V238">
        <v>8.1000000000000003E-2</v>
      </c>
      <c r="W238">
        <v>2.3660000000000001</v>
      </c>
      <c r="X238">
        <v>199</v>
      </c>
      <c r="Y238">
        <v>104.5</v>
      </c>
      <c r="Z238">
        <v>0.36699999999999999</v>
      </c>
      <c r="AA238">
        <v>3.4130000000000001E-2</v>
      </c>
      <c r="AB238">
        <v>0.91100000000000003</v>
      </c>
      <c r="AC238">
        <v>5.48</v>
      </c>
      <c r="AD238">
        <v>8.1000000000000003E-2</v>
      </c>
      <c r="AE238">
        <v>3.7970000000000002</v>
      </c>
      <c r="AF238">
        <v>348</v>
      </c>
      <c r="AG238">
        <v>0.64400000000000002</v>
      </c>
      <c r="AH238">
        <v>0.63400000000000001</v>
      </c>
      <c r="AI238">
        <v>190</v>
      </c>
      <c r="AJ238">
        <v>347</v>
      </c>
      <c r="AK238">
        <v>176</v>
      </c>
      <c r="AL238">
        <v>328</v>
      </c>
      <c r="AQ238" s="82">
        <f t="shared" si="17"/>
        <v>3.3829999999999999E-2</v>
      </c>
      <c r="AR238" s="82">
        <f t="shared" si="20"/>
        <v>0</v>
      </c>
      <c r="AS238" s="82">
        <f t="shared" si="20"/>
        <v>0</v>
      </c>
      <c r="AT238" s="82">
        <f t="shared" si="20"/>
        <v>0</v>
      </c>
      <c r="AU238" s="82">
        <f t="shared" si="20"/>
        <v>0</v>
      </c>
      <c r="AV238" s="82">
        <f t="shared" si="20"/>
        <v>0</v>
      </c>
      <c r="AW238" s="82">
        <f t="shared" si="20"/>
        <v>0</v>
      </c>
      <c r="AX238" s="82">
        <f t="shared" si="20"/>
        <v>0</v>
      </c>
      <c r="AY238" s="82">
        <f t="shared" si="20"/>
        <v>0</v>
      </c>
      <c r="AZ238" s="82">
        <f t="shared" si="20"/>
        <v>0</v>
      </c>
      <c r="BA238" s="82">
        <f t="shared" si="20"/>
        <v>0</v>
      </c>
    </row>
    <row r="239" spans="1:53" x14ac:dyDescent="0.25">
      <c r="A239" t="s">
        <v>913</v>
      </c>
      <c r="B239" t="s">
        <v>914</v>
      </c>
      <c r="C239" t="s">
        <v>878</v>
      </c>
      <c r="D239" t="s">
        <v>5602</v>
      </c>
      <c r="E239">
        <v>9.5</v>
      </c>
      <c r="F239" s="143">
        <v>43235</v>
      </c>
      <c r="G239" t="s">
        <v>280</v>
      </c>
      <c r="H239" t="s">
        <v>270</v>
      </c>
      <c r="I239" t="s">
        <v>259</v>
      </c>
      <c r="J239" t="s">
        <v>271</v>
      </c>
      <c r="K239" t="s">
        <v>272</v>
      </c>
      <c r="L239" t="s">
        <v>381</v>
      </c>
      <c r="M239" t="s">
        <v>387</v>
      </c>
      <c r="N239" t="s">
        <v>283</v>
      </c>
      <c r="O239">
        <v>500</v>
      </c>
      <c r="P239">
        <v>110</v>
      </c>
      <c r="Q239">
        <v>1.0555559999999999</v>
      </c>
      <c r="R239">
        <v>4.811E-2</v>
      </c>
      <c r="S239">
        <v>0</v>
      </c>
      <c r="T239">
        <v>1.292</v>
      </c>
      <c r="U239">
        <v>5.2720000000000002</v>
      </c>
      <c r="V239">
        <v>1.6830000000000001</v>
      </c>
      <c r="W239">
        <v>5.8090000000000002</v>
      </c>
      <c r="X239">
        <v>502</v>
      </c>
      <c r="Y239">
        <v>109.5</v>
      </c>
      <c r="Z239">
        <v>0.42199999999999999</v>
      </c>
      <c r="AA239">
        <v>4.8340000000000001E-2</v>
      </c>
      <c r="AB239">
        <v>1.3540000000000001</v>
      </c>
      <c r="AC239">
        <v>5.7729999999999997</v>
      </c>
      <c r="AD239">
        <v>1.968</v>
      </c>
      <c r="AE239">
        <v>6.1589999999999998</v>
      </c>
      <c r="AF239">
        <v>549</v>
      </c>
      <c r="AG239">
        <v>1.0309999999999999</v>
      </c>
      <c r="AH239">
        <v>1.119</v>
      </c>
      <c r="AI239">
        <v>490</v>
      </c>
      <c r="AJ239">
        <v>551</v>
      </c>
      <c r="AK239">
        <v>486</v>
      </c>
      <c r="AL239">
        <v>533</v>
      </c>
      <c r="AQ239" s="82">
        <f t="shared" si="17"/>
        <v>0</v>
      </c>
      <c r="AR239" s="82">
        <f t="shared" si="20"/>
        <v>0</v>
      </c>
      <c r="AS239" s="82">
        <f t="shared" si="20"/>
        <v>0</v>
      </c>
      <c r="AT239" s="82">
        <f t="shared" si="20"/>
        <v>0</v>
      </c>
      <c r="AU239" s="82">
        <f t="shared" si="20"/>
        <v>4.811E-2</v>
      </c>
      <c r="AV239" s="82">
        <f t="shared" si="20"/>
        <v>0</v>
      </c>
      <c r="AW239" s="82">
        <f t="shared" si="20"/>
        <v>0</v>
      </c>
      <c r="AX239" s="82">
        <f t="shared" si="20"/>
        <v>0</v>
      </c>
      <c r="AY239" s="82">
        <f t="shared" si="20"/>
        <v>0</v>
      </c>
      <c r="AZ239" s="82">
        <f t="shared" si="20"/>
        <v>0</v>
      </c>
      <c r="BA239" s="82">
        <f t="shared" si="20"/>
        <v>0</v>
      </c>
    </row>
    <row r="240" spans="1:53" x14ac:dyDescent="0.25">
      <c r="A240" t="s">
        <v>933</v>
      </c>
      <c r="B240" t="s">
        <v>934</v>
      </c>
      <c r="C240" t="s">
        <v>878</v>
      </c>
      <c r="D240" t="s">
        <v>5602</v>
      </c>
      <c r="E240">
        <v>9.75</v>
      </c>
      <c r="F240" s="143">
        <v>44211</v>
      </c>
      <c r="G240" t="s">
        <v>280</v>
      </c>
      <c r="H240" t="s">
        <v>270</v>
      </c>
      <c r="I240" t="s">
        <v>259</v>
      </c>
      <c r="J240" t="s">
        <v>271</v>
      </c>
      <c r="K240" t="s">
        <v>272</v>
      </c>
      <c r="L240" t="s">
        <v>381</v>
      </c>
      <c r="M240" t="s">
        <v>387</v>
      </c>
      <c r="N240" t="s">
        <v>283</v>
      </c>
      <c r="O240">
        <v>800</v>
      </c>
      <c r="P240">
        <v>115</v>
      </c>
      <c r="Q240">
        <v>4.3333329999999997</v>
      </c>
      <c r="R240">
        <v>8.2710000000000006E-2</v>
      </c>
      <c r="S240">
        <v>0</v>
      </c>
      <c r="T240">
        <v>2.573</v>
      </c>
      <c r="U240">
        <v>5.8010000000000002</v>
      </c>
      <c r="V240">
        <v>3.887</v>
      </c>
      <c r="W240">
        <v>6.3360000000000003</v>
      </c>
      <c r="X240">
        <v>506</v>
      </c>
      <c r="Y240">
        <v>113.75</v>
      </c>
      <c r="Z240">
        <v>3.6829999999999998</v>
      </c>
      <c r="AA240">
        <v>8.2629999999999995E-2</v>
      </c>
      <c r="AB240">
        <v>2.629</v>
      </c>
      <c r="AC240">
        <v>6.266</v>
      </c>
      <c r="AD240">
        <v>4.1120000000000001</v>
      </c>
      <c r="AE240">
        <v>6.6689999999999996</v>
      </c>
      <c r="AF240">
        <v>555</v>
      </c>
      <c r="AG240">
        <v>1.6180000000000001</v>
      </c>
      <c r="AH240">
        <v>2.0499999999999998</v>
      </c>
      <c r="AI240">
        <v>493</v>
      </c>
      <c r="AJ240">
        <v>544</v>
      </c>
      <c r="AK240">
        <v>492</v>
      </c>
      <c r="AL240">
        <v>541</v>
      </c>
      <c r="AQ240" s="82">
        <f t="shared" si="17"/>
        <v>0</v>
      </c>
      <c r="AR240" s="82">
        <f t="shared" si="20"/>
        <v>0</v>
      </c>
      <c r="AS240" s="82">
        <f t="shared" si="20"/>
        <v>0</v>
      </c>
      <c r="AT240" s="82">
        <f t="shared" si="20"/>
        <v>0</v>
      </c>
      <c r="AU240" s="82">
        <f t="shared" si="20"/>
        <v>8.2710000000000006E-2</v>
      </c>
      <c r="AV240" s="82">
        <f t="shared" si="20"/>
        <v>0</v>
      </c>
      <c r="AW240" s="82">
        <f t="shared" si="20"/>
        <v>0</v>
      </c>
      <c r="AX240" s="82">
        <f t="shared" si="20"/>
        <v>0</v>
      </c>
      <c r="AY240" s="82">
        <f t="shared" si="20"/>
        <v>0</v>
      </c>
      <c r="AZ240" s="82">
        <f t="shared" si="20"/>
        <v>0</v>
      </c>
      <c r="BA240" s="82">
        <f t="shared" si="20"/>
        <v>0</v>
      </c>
    </row>
    <row r="241" spans="1:53" x14ac:dyDescent="0.25">
      <c r="A241" t="s">
        <v>915</v>
      </c>
      <c r="B241" t="s">
        <v>916</v>
      </c>
      <c r="C241" t="s">
        <v>917</v>
      </c>
      <c r="D241" t="s">
        <v>918</v>
      </c>
      <c r="E241">
        <v>9.625</v>
      </c>
      <c r="F241" s="143">
        <v>41913</v>
      </c>
      <c r="G241" t="s">
        <v>280</v>
      </c>
      <c r="H241" t="s">
        <v>270</v>
      </c>
      <c r="I241" t="s">
        <v>259</v>
      </c>
      <c r="J241" t="s">
        <v>271</v>
      </c>
      <c r="K241" t="s">
        <v>272</v>
      </c>
      <c r="L241" t="s">
        <v>609</v>
      </c>
      <c r="M241" t="s">
        <v>883</v>
      </c>
      <c r="N241" t="s">
        <v>283</v>
      </c>
      <c r="O241">
        <v>125</v>
      </c>
      <c r="P241">
        <v>102.875</v>
      </c>
      <c r="Q241">
        <v>2.2458330000000002</v>
      </c>
      <c r="R241">
        <v>1.1379999999999999E-2</v>
      </c>
      <c r="S241">
        <v>0</v>
      </c>
      <c r="T241">
        <v>0.72299999999999998</v>
      </c>
      <c r="U241">
        <v>5.7160000000000002</v>
      </c>
      <c r="V241">
        <v>0.72299999999999998</v>
      </c>
      <c r="W241">
        <v>5.7930000000000001</v>
      </c>
      <c r="X241">
        <v>554</v>
      </c>
      <c r="Y241">
        <v>102.5</v>
      </c>
      <c r="Z241">
        <v>1.6040000000000001</v>
      </c>
      <c r="AA241">
        <v>1.145E-2</v>
      </c>
      <c r="AB241">
        <v>0.78500000000000003</v>
      </c>
      <c r="AC241">
        <v>6.4740000000000002</v>
      </c>
      <c r="AD241">
        <v>0.78400000000000003</v>
      </c>
      <c r="AE241">
        <v>6.5110000000000001</v>
      </c>
      <c r="AF241">
        <v>629</v>
      </c>
      <c r="AG241">
        <v>0.97699999999999998</v>
      </c>
      <c r="AH241">
        <v>0.95399999999999996</v>
      </c>
      <c r="AI241">
        <v>473</v>
      </c>
      <c r="AJ241">
        <v>564</v>
      </c>
      <c r="AK241">
        <v>538</v>
      </c>
      <c r="AL241">
        <v>615</v>
      </c>
      <c r="AQ241" s="82">
        <f t="shared" si="17"/>
        <v>0</v>
      </c>
      <c r="AR241" s="82">
        <f t="shared" si="20"/>
        <v>0</v>
      </c>
      <c r="AS241" s="82">
        <f t="shared" si="20"/>
        <v>0</v>
      </c>
      <c r="AT241" s="82">
        <f t="shared" si="20"/>
        <v>0</v>
      </c>
      <c r="AU241" s="82">
        <f t="shared" si="20"/>
        <v>1.1379999999999999E-2</v>
      </c>
      <c r="AV241" s="82">
        <f t="shared" si="20"/>
        <v>0</v>
      </c>
      <c r="AW241" s="82">
        <f t="shared" si="20"/>
        <v>0</v>
      </c>
      <c r="AX241" s="82">
        <f t="shared" si="20"/>
        <v>0</v>
      </c>
      <c r="AY241" s="82">
        <f t="shared" si="20"/>
        <v>0</v>
      </c>
      <c r="AZ241" s="82">
        <f t="shared" si="20"/>
        <v>0</v>
      </c>
      <c r="BA241" s="82">
        <f t="shared" si="20"/>
        <v>0</v>
      </c>
    </row>
    <row r="242" spans="1:53" x14ac:dyDescent="0.25">
      <c r="A242" t="s">
        <v>5603</v>
      </c>
      <c r="B242" t="s">
        <v>5604</v>
      </c>
      <c r="C242" t="s">
        <v>897</v>
      </c>
      <c r="D242" t="s">
        <v>898</v>
      </c>
      <c r="E242">
        <v>5.75</v>
      </c>
      <c r="F242" s="143">
        <v>44835</v>
      </c>
      <c r="G242" t="s">
        <v>40</v>
      </c>
      <c r="H242" t="s">
        <v>270</v>
      </c>
      <c r="I242" t="s">
        <v>259</v>
      </c>
      <c r="J242" t="s">
        <v>271</v>
      </c>
      <c r="K242" t="s">
        <v>272</v>
      </c>
      <c r="L242" t="s">
        <v>381</v>
      </c>
      <c r="M242" t="s">
        <v>661</v>
      </c>
      <c r="N242" t="s">
        <v>304</v>
      </c>
      <c r="O242">
        <v>600</v>
      </c>
      <c r="P242">
        <v>103.5</v>
      </c>
      <c r="Q242">
        <v>1.4375</v>
      </c>
      <c r="R242">
        <v>5.4550000000000001E-2</v>
      </c>
      <c r="S242">
        <v>0</v>
      </c>
      <c r="T242">
        <v>6.1550000000000002</v>
      </c>
      <c r="U242">
        <v>5.1950000000000003</v>
      </c>
      <c r="V242">
        <v>7.1040000000000001</v>
      </c>
      <c r="W242">
        <v>5.1769999999999996</v>
      </c>
      <c r="X242">
        <v>353</v>
      </c>
      <c r="Y242">
        <v>102</v>
      </c>
      <c r="Z242">
        <v>1.054</v>
      </c>
      <c r="AA242">
        <v>5.4390000000000001E-2</v>
      </c>
      <c r="AB242">
        <v>6.2</v>
      </c>
      <c r="AC242">
        <v>5.4320000000000004</v>
      </c>
      <c r="AD242">
        <v>7.2679999999999998</v>
      </c>
      <c r="AE242">
        <v>5.4089999999999998</v>
      </c>
      <c r="AF242">
        <v>394</v>
      </c>
      <c r="AG242">
        <v>1.8280000000000001</v>
      </c>
      <c r="AH242">
        <v>2.9249999999999998</v>
      </c>
      <c r="AI242">
        <v>334</v>
      </c>
      <c r="AJ242">
        <v>371</v>
      </c>
      <c r="AK242">
        <v>347</v>
      </c>
      <c r="AL242">
        <v>388</v>
      </c>
      <c r="AQ242" s="82">
        <f t="shared" si="17"/>
        <v>0</v>
      </c>
      <c r="AR242" s="82">
        <f t="shared" si="20"/>
        <v>0</v>
      </c>
      <c r="AS242" s="82">
        <f t="shared" si="20"/>
        <v>0</v>
      </c>
      <c r="AT242" s="82">
        <f t="shared" si="20"/>
        <v>0</v>
      </c>
      <c r="AU242" s="82">
        <f t="shared" si="20"/>
        <v>5.4550000000000001E-2</v>
      </c>
      <c r="AV242" s="82">
        <f t="shared" si="20"/>
        <v>0</v>
      </c>
      <c r="AW242" s="82">
        <f t="shared" si="20"/>
        <v>0</v>
      </c>
      <c r="AX242" s="82">
        <f t="shared" si="20"/>
        <v>0</v>
      </c>
      <c r="AY242" s="82">
        <f t="shared" si="20"/>
        <v>0</v>
      </c>
      <c r="AZ242" s="82">
        <f t="shared" si="20"/>
        <v>0</v>
      </c>
      <c r="BA242" s="82">
        <f t="shared" si="20"/>
        <v>0</v>
      </c>
    </row>
    <row r="243" spans="1:53" x14ac:dyDescent="0.25">
      <c r="A243" t="s">
        <v>919</v>
      </c>
      <c r="B243" t="s">
        <v>920</v>
      </c>
      <c r="C243" t="s">
        <v>921</v>
      </c>
      <c r="D243" t="s">
        <v>922</v>
      </c>
      <c r="E243">
        <v>6.875</v>
      </c>
      <c r="F243" s="143">
        <v>44180</v>
      </c>
      <c r="G243" t="s">
        <v>282</v>
      </c>
      <c r="H243" t="s">
        <v>270</v>
      </c>
      <c r="I243" t="s">
        <v>259</v>
      </c>
      <c r="J243" t="s">
        <v>271</v>
      </c>
      <c r="K243" t="s">
        <v>272</v>
      </c>
      <c r="L243" t="s">
        <v>381</v>
      </c>
      <c r="M243" t="s">
        <v>455</v>
      </c>
      <c r="N243" t="s">
        <v>304</v>
      </c>
      <c r="O243">
        <v>225</v>
      </c>
      <c r="P243">
        <v>113</v>
      </c>
      <c r="Q243">
        <v>0.190972</v>
      </c>
      <c r="R243">
        <v>2.206E-2</v>
      </c>
      <c r="S243">
        <v>3.4380000000000002</v>
      </c>
      <c r="T243">
        <v>6.2229999999999999</v>
      </c>
      <c r="U243">
        <v>4.8860000000000001</v>
      </c>
      <c r="V243">
        <v>6.319</v>
      </c>
      <c r="W243">
        <v>4.8860000000000001</v>
      </c>
      <c r="X243">
        <v>357</v>
      </c>
      <c r="Y243">
        <v>110.75</v>
      </c>
      <c r="Z243">
        <v>3.17</v>
      </c>
      <c r="AA243">
        <v>2.2540000000000001E-2</v>
      </c>
      <c r="AB243">
        <v>6.0709999999999997</v>
      </c>
      <c r="AC243">
        <v>5.22</v>
      </c>
      <c r="AD243">
        <v>6.1559999999999997</v>
      </c>
      <c r="AE243">
        <v>5.22</v>
      </c>
      <c r="AF243">
        <v>407</v>
      </c>
      <c r="AG243">
        <v>2.3780000000000001</v>
      </c>
      <c r="AH243">
        <v>3.2120000000000002</v>
      </c>
      <c r="AI243">
        <v>361</v>
      </c>
      <c r="AJ243">
        <v>408</v>
      </c>
      <c r="AK243">
        <v>348</v>
      </c>
      <c r="AL243">
        <v>397</v>
      </c>
      <c r="AQ243" s="82">
        <f t="shared" si="17"/>
        <v>0</v>
      </c>
      <c r="AR243" s="82">
        <f t="shared" si="20"/>
        <v>0</v>
      </c>
      <c r="AS243" s="82">
        <f t="shared" si="20"/>
        <v>0</v>
      </c>
      <c r="AT243" s="82">
        <f t="shared" si="20"/>
        <v>2.206E-2</v>
      </c>
      <c r="AU243" s="82">
        <f t="shared" si="20"/>
        <v>0</v>
      </c>
      <c r="AV243" s="82">
        <f t="shared" si="20"/>
        <v>0</v>
      </c>
      <c r="AW243" s="82">
        <f t="shared" si="20"/>
        <v>0</v>
      </c>
      <c r="AX243" s="82">
        <f t="shared" si="20"/>
        <v>0</v>
      </c>
      <c r="AY243" s="82">
        <f t="shared" si="20"/>
        <v>0</v>
      </c>
      <c r="AZ243" s="82">
        <f t="shared" si="20"/>
        <v>0</v>
      </c>
      <c r="BA243" s="82">
        <f t="shared" si="20"/>
        <v>0</v>
      </c>
    </row>
    <row r="244" spans="1:53" x14ac:dyDescent="0.25">
      <c r="A244" t="s">
        <v>903</v>
      </c>
      <c r="B244" t="s">
        <v>904</v>
      </c>
      <c r="C244" t="s">
        <v>905</v>
      </c>
      <c r="D244" t="s">
        <v>906</v>
      </c>
      <c r="E244">
        <v>7.625</v>
      </c>
      <c r="F244" s="143">
        <v>43115</v>
      </c>
      <c r="G244" t="s">
        <v>41</v>
      </c>
      <c r="H244" t="s">
        <v>270</v>
      </c>
      <c r="I244" t="s">
        <v>259</v>
      </c>
      <c r="J244" t="s">
        <v>271</v>
      </c>
      <c r="K244" t="s">
        <v>272</v>
      </c>
      <c r="L244" t="s">
        <v>609</v>
      </c>
      <c r="M244" t="s">
        <v>907</v>
      </c>
      <c r="N244" t="s">
        <v>304</v>
      </c>
      <c r="O244">
        <v>350</v>
      </c>
      <c r="P244">
        <v>108</v>
      </c>
      <c r="Q244">
        <v>3.3888889999999998</v>
      </c>
      <c r="R244">
        <v>3.3779999999999998E-2</v>
      </c>
      <c r="S244">
        <v>0</v>
      </c>
      <c r="T244">
        <v>0.98799999999999999</v>
      </c>
      <c r="U244">
        <v>3.419</v>
      </c>
      <c r="V244">
        <v>1.101</v>
      </c>
      <c r="W244">
        <v>3.9529999999999998</v>
      </c>
      <c r="X244">
        <v>321</v>
      </c>
      <c r="Y244">
        <v>107.75</v>
      </c>
      <c r="Z244">
        <v>2.8809999999999998</v>
      </c>
      <c r="AA244">
        <v>3.406E-2</v>
      </c>
      <c r="AB244">
        <v>1.0509999999999999</v>
      </c>
      <c r="AC244">
        <v>3.8540000000000001</v>
      </c>
      <c r="AD244">
        <v>1.2749999999999999</v>
      </c>
      <c r="AE244">
        <v>4.2679999999999998</v>
      </c>
      <c r="AF244">
        <v>364</v>
      </c>
      <c r="AG244">
        <v>0.68500000000000005</v>
      </c>
      <c r="AH244">
        <v>0.69699999999999995</v>
      </c>
      <c r="AI244">
        <v>248</v>
      </c>
      <c r="AJ244">
        <v>298</v>
      </c>
      <c r="AK244">
        <v>306</v>
      </c>
      <c r="AL244">
        <v>351</v>
      </c>
      <c r="AQ244" s="82">
        <f t="shared" si="17"/>
        <v>0</v>
      </c>
      <c r="AR244" s="82">
        <f t="shared" si="20"/>
        <v>0</v>
      </c>
      <c r="AS244" s="82">
        <f t="shared" si="20"/>
        <v>3.3779999999999998E-2</v>
      </c>
      <c r="AT244" s="82">
        <f t="shared" si="20"/>
        <v>0</v>
      </c>
      <c r="AU244" s="82">
        <f t="shared" si="20"/>
        <v>0</v>
      </c>
      <c r="AV244" s="82">
        <f t="shared" si="20"/>
        <v>0</v>
      </c>
      <c r="AW244" s="82">
        <f t="shared" si="20"/>
        <v>0</v>
      </c>
      <c r="AX244" s="82">
        <f t="shared" si="20"/>
        <v>0</v>
      </c>
      <c r="AY244" s="82">
        <f t="shared" si="20"/>
        <v>0</v>
      </c>
      <c r="AZ244" s="82">
        <f t="shared" si="20"/>
        <v>0</v>
      </c>
      <c r="BA244" s="82">
        <f t="shared" si="20"/>
        <v>0</v>
      </c>
    </row>
    <row r="245" spans="1:53" x14ac:dyDescent="0.25">
      <c r="A245" t="s">
        <v>5605</v>
      </c>
      <c r="B245" t="s">
        <v>5606</v>
      </c>
      <c r="C245" t="s">
        <v>5607</v>
      </c>
      <c r="D245" t="s">
        <v>5608</v>
      </c>
      <c r="E245">
        <v>5.25</v>
      </c>
      <c r="F245" s="143">
        <v>44835</v>
      </c>
      <c r="G245" t="s">
        <v>282</v>
      </c>
      <c r="H245" t="s">
        <v>270</v>
      </c>
      <c r="I245" t="s">
        <v>259</v>
      </c>
      <c r="J245" t="s">
        <v>271</v>
      </c>
      <c r="K245" t="s">
        <v>272</v>
      </c>
      <c r="L245" t="s">
        <v>291</v>
      </c>
      <c r="M245" t="s">
        <v>303</v>
      </c>
      <c r="N245" t="s">
        <v>304</v>
      </c>
      <c r="O245">
        <v>300</v>
      </c>
      <c r="P245">
        <v>101.25</v>
      </c>
      <c r="Q245">
        <v>1.2833330000000001</v>
      </c>
      <c r="R245">
        <v>2.665E-2</v>
      </c>
      <c r="S245">
        <v>0</v>
      </c>
      <c r="T245">
        <v>6.25</v>
      </c>
      <c r="U245">
        <v>5.0519999999999996</v>
      </c>
      <c r="V245">
        <v>7.3689999999999998</v>
      </c>
      <c r="W245">
        <v>5.0140000000000002</v>
      </c>
      <c r="X245">
        <v>336</v>
      </c>
      <c r="Y245">
        <v>101</v>
      </c>
      <c r="Z245">
        <v>0.93300000000000005</v>
      </c>
      <c r="AA245">
        <v>2.69E-2</v>
      </c>
      <c r="AB245">
        <v>6.3120000000000003</v>
      </c>
      <c r="AC245">
        <v>5.0919999999999996</v>
      </c>
      <c r="AD245">
        <v>7.4619999999999997</v>
      </c>
      <c r="AE245">
        <v>5.0549999999999997</v>
      </c>
      <c r="AF245">
        <v>358</v>
      </c>
      <c r="AG245">
        <v>0.58899999999999997</v>
      </c>
      <c r="AH245">
        <v>1.7270000000000001</v>
      </c>
      <c r="AI245">
        <v>314</v>
      </c>
      <c r="AJ245">
        <v>334</v>
      </c>
      <c r="AK245">
        <v>330</v>
      </c>
      <c r="AL245">
        <v>351</v>
      </c>
      <c r="AQ245" s="82">
        <f t="shared" si="17"/>
        <v>0</v>
      </c>
      <c r="AR245" s="82">
        <f t="shared" si="20"/>
        <v>0</v>
      </c>
      <c r="AS245" s="82">
        <f t="shared" si="20"/>
        <v>0</v>
      </c>
      <c r="AT245" s="82">
        <f t="shared" si="20"/>
        <v>0</v>
      </c>
      <c r="AU245" s="82">
        <f t="shared" si="20"/>
        <v>2.665E-2</v>
      </c>
      <c r="AV245" s="82">
        <f t="shared" si="20"/>
        <v>0</v>
      </c>
      <c r="AW245" s="82">
        <f t="shared" si="20"/>
        <v>0</v>
      </c>
      <c r="AX245" s="82">
        <f t="shared" si="20"/>
        <v>0</v>
      </c>
      <c r="AY245" s="82">
        <f t="shared" si="20"/>
        <v>0</v>
      </c>
      <c r="AZ245" s="82">
        <f t="shared" si="20"/>
        <v>0</v>
      </c>
      <c r="BA245" s="82">
        <f t="shared" si="20"/>
        <v>0</v>
      </c>
    </row>
    <row r="246" spans="1:53" x14ac:dyDescent="0.25">
      <c r="A246" t="s">
        <v>928</v>
      </c>
      <c r="B246" t="s">
        <v>929</v>
      </c>
      <c r="C246" t="s">
        <v>930</v>
      </c>
      <c r="D246" t="s">
        <v>931</v>
      </c>
      <c r="E246">
        <v>9.25</v>
      </c>
      <c r="F246" s="143">
        <v>43511</v>
      </c>
      <c r="G246" t="s">
        <v>42</v>
      </c>
      <c r="H246" t="s">
        <v>270</v>
      </c>
      <c r="I246" t="s">
        <v>259</v>
      </c>
      <c r="J246" t="s">
        <v>271</v>
      </c>
      <c r="K246" t="s">
        <v>272</v>
      </c>
      <c r="L246" t="s">
        <v>273</v>
      </c>
      <c r="M246" t="s">
        <v>932</v>
      </c>
      <c r="N246" t="s">
        <v>283</v>
      </c>
      <c r="O246">
        <v>425</v>
      </c>
      <c r="P246">
        <v>106.5</v>
      </c>
      <c r="Q246">
        <v>3.3402780000000001</v>
      </c>
      <c r="R246">
        <v>4.0439999999999997E-2</v>
      </c>
      <c r="S246">
        <v>0</v>
      </c>
      <c r="T246">
        <v>3.3250000000000002</v>
      </c>
      <c r="U246">
        <v>7.3940000000000001</v>
      </c>
      <c r="V246">
        <v>4.0019999999999998</v>
      </c>
      <c r="W246">
        <v>7.5960000000000001</v>
      </c>
      <c r="X246">
        <v>666</v>
      </c>
      <c r="Y246">
        <v>104.25</v>
      </c>
      <c r="Z246">
        <v>2.7240000000000002</v>
      </c>
      <c r="AA246">
        <v>3.9989999999999998E-2</v>
      </c>
      <c r="AB246">
        <v>3.37</v>
      </c>
      <c r="AC246">
        <v>8.0329999999999995</v>
      </c>
      <c r="AD246">
        <v>4.1689999999999996</v>
      </c>
      <c r="AE246">
        <v>8.16</v>
      </c>
      <c r="AF246">
        <v>736</v>
      </c>
      <c r="AG246">
        <v>2.68</v>
      </c>
      <c r="AH246">
        <v>3.11</v>
      </c>
      <c r="AI246">
        <v>641</v>
      </c>
      <c r="AJ246">
        <v>713</v>
      </c>
      <c r="AK246">
        <v>653</v>
      </c>
      <c r="AL246">
        <v>723</v>
      </c>
      <c r="AQ246" s="82">
        <f t="shared" si="17"/>
        <v>0</v>
      </c>
      <c r="AR246" s="82">
        <f t="shared" ref="AR246:BA261" si="21">IF(AND($U246&gt;AQ$4,$U246&lt;=AR$4),$R246,0)</f>
        <v>0</v>
      </c>
      <c r="AS246" s="82">
        <f t="shared" si="21"/>
        <v>0</v>
      </c>
      <c r="AT246" s="82">
        <f t="shared" si="21"/>
        <v>0</v>
      </c>
      <c r="AU246" s="82">
        <f t="shared" si="21"/>
        <v>0</v>
      </c>
      <c r="AV246" s="82">
        <f t="shared" si="21"/>
        <v>0</v>
      </c>
      <c r="AW246" s="82">
        <f t="shared" si="21"/>
        <v>4.0439999999999997E-2</v>
      </c>
      <c r="AX246" s="82">
        <f t="shared" si="21"/>
        <v>0</v>
      </c>
      <c r="AY246" s="82">
        <f t="shared" si="21"/>
        <v>0</v>
      </c>
      <c r="AZ246" s="82">
        <f t="shared" si="21"/>
        <v>0</v>
      </c>
      <c r="BA246" s="82">
        <f t="shared" si="21"/>
        <v>0</v>
      </c>
    </row>
    <row r="247" spans="1:53" x14ac:dyDescent="0.25">
      <c r="A247" t="s">
        <v>899</v>
      </c>
      <c r="B247" t="s">
        <v>900</v>
      </c>
      <c r="C247" t="s">
        <v>901</v>
      </c>
      <c r="D247" t="s">
        <v>902</v>
      </c>
      <c r="E247">
        <v>8</v>
      </c>
      <c r="F247" s="143">
        <v>42628</v>
      </c>
      <c r="G247" t="s">
        <v>371</v>
      </c>
      <c r="H247" t="s">
        <v>270</v>
      </c>
      <c r="I247" t="s">
        <v>259</v>
      </c>
      <c r="J247" t="s">
        <v>271</v>
      </c>
      <c r="K247" t="s">
        <v>272</v>
      </c>
      <c r="L247" t="s">
        <v>335</v>
      </c>
      <c r="M247" t="s">
        <v>336</v>
      </c>
      <c r="N247" t="s">
        <v>275</v>
      </c>
      <c r="O247">
        <v>300</v>
      </c>
      <c r="P247">
        <v>108.75</v>
      </c>
      <c r="Q247">
        <v>2.2222219999999999</v>
      </c>
      <c r="R247">
        <v>2.8840000000000001E-2</v>
      </c>
      <c r="S247">
        <v>0</v>
      </c>
      <c r="T247">
        <v>0.7</v>
      </c>
      <c r="U247">
        <v>1.3129999999999999</v>
      </c>
      <c r="V247">
        <v>0.7</v>
      </c>
      <c r="W247">
        <v>1.643</v>
      </c>
      <c r="X247">
        <v>114</v>
      </c>
      <c r="Y247">
        <v>108.249</v>
      </c>
      <c r="Z247">
        <v>1.6890000000000001</v>
      </c>
      <c r="AA247">
        <v>2.9010000000000001E-2</v>
      </c>
      <c r="AB247">
        <v>0.76200000000000001</v>
      </c>
      <c r="AC247">
        <v>2.4249999999999998</v>
      </c>
      <c r="AD247">
        <v>0.76100000000000001</v>
      </c>
      <c r="AE247">
        <v>2.6509999999999998</v>
      </c>
      <c r="AF247">
        <v>223</v>
      </c>
      <c r="AG247">
        <v>0.94099999999999995</v>
      </c>
      <c r="AH247">
        <v>0.91800000000000004</v>
      </c>
      <c r="AI247">
        <v>81</v>
      </c>
      <c r="AJ247">
        <v>186</v>
      </c>
      <c r="AK247">
        <v>98</v>
      </c>
      <c r="AL247">
        <v>210</v>
      </c>
      <c r="AQ247" s="82">
        <f t="shared" si="17"/>
        <v>2.8840000000000001E-2</v>
      </c>
      <c r="AR247" s="82">
        <f t="shared" si="21"/>
        <v>0</v>
      </c>
      <c r="AS247" s="82">
        <f t="shared" si="21"/>
        <v>0</v>
      </c>
      <c r="AT247" s="82">
        <f t="shared" si="21"/>
        <v>0</v>
      </c>
      <c r="AU247" s="82">
        <f t="shared" si="21"/>
        <v>0</v>
      </c>
      <c r="AV247" s="82">
        <f t="shared" si="21"/>
        <v>0</v>
      </c>
      <c r="AW247" s="82">
        <f t="shared" si="21"/>
        <v>0</v>
      </c>
      <c r="AX247" s="82">
        <f t="shared" si="21"/>
        <v>0</v>
      </c>
      <c r="AY247" s="82">
        <f t="shared" si="21"/>
        <v>0</v>
      </c>
      <c r="AZ247" s="82">
        <f t="shared" si="21"/>
        <v>0</v>
      </c>
      <c r="BA247" s="82">
        <f t="shared" si="21"/>
        <v>0</v>
      </c>
    </row>
    <row r="248" spans="1:53" x14ac:dyDescent="0.25">
      <c r="A248" t="s">
        <v>908</v>
      </c>
      <c r="B248" t="s">
        <v>909</v>
      </c>
      <c r="C248" t="s">
        <v>910</v>
      </c>
      <c r="D248" t="s">
        <v>911</v>
      </c>
      <c r="E248">
        <v>10.25</v>
      </c>
      <c r="F248" s="143">
        <v>42278</v>
      </c>
      <c r="G248" t="s">
        <v>280</v>
      </c>
      <c r="H248" t="s">
        <v>270</v>
      </c>
      <c r="I248" t="s">
        <v>259</v>
      </c>
      <c r="J248" t="s">
        <v>271</v>
      </c>
      <c r="K248" t="s">
        <v>272</v>
      </c>
      <c r="L248" t="s">
        <v>335</v>
      </c>
      <c r="M248" t="s">
        <v>912</v>
      </c>
      <c r="N248" t="s">
        <v>304</v>
      </c>
      <c r="O248">
        <v>225</v>
      </c>
      <c r="P248">
        <v>107.25</v>
      </c>
      <c r="Q248">
        <v>2.391667</v>
      </c>
      <c r="R248">
        <v>2.137E-2</v>
      </c>
      <c r="S248">
        <v>0</v>
      </c>
      <c r="T248">
        <v>0.26500000000000001</v>
      </c>
      <c r="U248">
        <v>2.081</v>
      </c>
      <c r="V248">
        <v>0.26300000000000001</v>
      </c>
      <c r="W248">
        <v>2.3660000000000001</v>
      </c>
      <c r="X248">
        <v>201</v>
      </c>
      <c r="Y248">
        <v>107</v>
      </c>
      <c r="Z248">
        <v>1.708</v>
      </c>
      <c r="AA248">
        <v>2.1510000000000001E-2</v>
      </c>
      <c r="AB248">
        <v>0.32900000000000001</v>
      </c>
      <c r="AC248">
        <v>4.2549999999999999</v>
      </c>
      <c r="AD248">
        <v>0.32400000000000001</v>
      </c>
      <c r="AE248">
        <v>4.4649999999999999</v>
      </c>
      <c r="AF248">
        <v>417</v>
      </c>
      <c r="AG248">
        <v>0.85899999999999999</v>
      </c>
      <c r="AH248">
        <v>0.84</v>
      </c>
      <c r="AI248">
        <v>111</v>
      </c>
      <c r="AJ248">
        <v>298</v>
      </c>
      <c r="AK248">
        <v>178</v>
      </c>
      <c r="AL248">
        <v>398</v>
      </c>
      <c r="AQ248" s="82">
        <f t="shared" si="17"/>
        <v>0</v>
      </c>
      <c r="AR248" s="82">
        <f t="shared" si="21"/>
        <v>2.137E-2</v>
      </c>
      <c r="AS248" s="82">
        <f t="shared" si="21"/>
        <v>0</v>
      </c>
      <c r="AT248" s="82">
        <f t="shared" si="21"/>
        <v>0</v>
      </c>
      <c r="AU248" s="82">
        <f t="shared" si="21"/>
        <v>0</v>
      </c>
      <c r="AV248" s="82">
        <f t="shared" si="21"/>
        <v>0</v>
      </c>
      <c r="AW248" s="82">
        <f t="shared" si="21"/>
        <v>0</v>
      </c>
      <c r="AX248" s="82">
        <f t="shared" si="21"/>
        <v>0</v>
      </c>
      <c r="AY248" s="82">
        <f t="shared" si="21"/>
        <v>0</v>
      </c>
      <c r="AZ248" s="82">
        <f t="shared" si="21"/>
        <v>0</v>
      </c>
      <c r="BA248" s="82">
        <f t="shared" si="21"/>
        <v>0</v>
      </c>
    </row>
    <row r="249" spans="1:53" x14ac:dyDescent="0.25">
      <c r="A249" t="s">
        <v>923</v>
      </c>
      <c r="B249" t="s">
        <v>924</v>
      </c>
      <c r="C249" t="s">
        <v>925</v>
      </c>
      <c r="D249" t="s">
        <v>926</v>
      </c>
      <c r="E249">
        <v>9.875</v>
      </c>
      <c r="F249" s="143">
        <v>43388</v>
      </c>
      <c r="G249" t="s">
        <v>41</v>
      </c>
      <c r="H249" t="s">
        <v>270</v>
      </c>
      <c r="I249" t="s">
        <v>259</v>
      </c>
      <c r="J249" t="s">
        <v>271</v>
      </c>
      <c r="K249" t="s">
        <v>272</v>
      </c>
      <c r="L249" t="s">
        <v>273</v>
      </c>
      <c r="M249" t="s">
        <v>927</v>
      </c>
      <c r="N249" t="s">
        <v>304</v>
      </c>
      <c r="O249">
        <v>790.7</v>
      </c>
      <c r="P249">
        <v>114.75</v>
      </c>
      <c r="Q249">
        <v>1.920139</v>
      </c>
      <c r="R249">
        <v>7.9920000000000005E-2</v>
      </c>
      <c r="S249">
        <v>0</v>
      </c>
      <c r="T249">
        <v>1.649</v>
      </c>
      <c r="U249">
        <v>3.9849999999999999</v>
      </c>
      <c r="V249">
        <v>1.839</v>
      </c>
      <c r="W249">
        <v>4.6020000000000003</v>
      </c>
      <c r="X249">
        <v>373</v>
      </c>
      <c r="Y249">
        <v>115.25</v>
      </c>
      <c r="Z249">
        <v>1.262</v>
      </c>
      <c r="AA249">
        <v>8.1030000000000005E-2</v>
      </c>
      <c r="AB249">
        <v>1.7150000000000001</v>
      </c>
      <c r="AC249">
        <v>3.911</v>
      </c>
      <c r="AD249">
        <v>1.925</v>
      </c>
      <c r="AE249">
        <v>4.4249999999999998</v>
      </c>
      <c r="AF249">
        <v>368</v>
      </c>
      <c r="AG249">
        <v>0.13600000000000001</v>
      </c>
      <c r="AH249">
        <v>0.19500000000000001</v>
      </c>
      <c r="AI249">
        <v>368</v>
      </c>
      <c r="AJ249">
        <v>373</v>
      </c>
      <c r="AK249">
        <v>359</v>
      </c>
      <c r="AL249">
        <v>355</v>
      </c>
      <c r="AQ249" s="82">
        <f t="shared" si="17"/>
        <v>0</v>
      </c>
      <c r="AR249" s="82">
        <f t="shared" si="21"/>
        <v>0</v>
      </c>
      <c r="AS249" s="82">
        <f t="shared" si="21"/>
        <v>7.9920000000000005E-2</v>
      </c>
      <c r="AT249" s="82">
        <f t="shared" si="21"/>
        <v>0</v>
      </c>
      <c r="AU249" s="82">
        <f t="shared" si="21"/>
        <v>0</v>
      </c>
      <c r="AV249" s="82">
        <f t="shared" si="21"/>
        <v>0</v>
      </c>
      <c r="AW249" s="82">
        <f t="shared" si="21"/>
        <v>0</v>
      </c>
      <c r="AX249" s="82">
        <f t="shared" si="21"/>
        <v>0</v>
      </c>
      <c r="AY249" s="82">
        <f t="shared" si="21"/>
        <v>0</v>
      </c>
      <c r="AZ249" s="82">
        <f t="shared" si="21"/>
        <v>0</v>
      </c>
      <c r="BA249" s="82">
        <f t="shared" si="21"/>
        <v>0</v>
      </c>
    </row>
    <row r="250" spans="1:53" x14ac:dyDescent="0.25">
      <c r="A250" t="s">
        <v>935</v>
      </c>
      <c r="B250" t="s">
        <v>936</v>
      </c>
      <c r="C250" t="s">
        <v>937</v>
      </c>
      <c r="D250" t="s">
        <v>926</v>
      </c>
      <c r="E250">
        <v>0</v>
      </c>
      <c r="F250" s="143">
        <v>43570</v>
      </c>
      <c r="G250" t="s">
        <v>280</v>
      </c>
      <c r="H250" t="s">
        <v>270</v>
      </c>
      <c r="I250" t="s">
        <v>259</v>
      </c>
      <c r="J250" t="s">
        <v>271</v>
      </c>
      <c r="K250" t="s">
        <v>272</v>
      </c>
      <c r="L250" t="s">
        <v>273</v>
      </c>
      <c r="M250" t="s">
        <v>927</v>
      </c>
      <c r="N250" t="s">
        <v>304</v>
      </c>
      <c r="O250">
        <v>579.1</v>
      </c>
      <c r="P250">
        <v>84.25</v>
      </c>
      <c r="Q250">
        <v>0</v>
      </c>
      <c r="R250">
        <v>4.2270000000000002E-2</v>
      </c>
      <c r="S250">
        <v>0</v>
      </c>
      <c r="T250">
        <v>3.2080000000000002</v>
      </c>
      <c r="U250">
        <v>6.0960000000000001</v>
      </c>
      <c r="V250">
        <v>3.0139999999999998</v>
      </c>
      <c r="W250">
        <v>4.492</v>
      </c>
      <c r="X250">
        <v>347</v>
      </c>
      <c r="Y250">
        <v>84</v>
      </c>
      <c r="Z250">
        <v>0</v>
      </c>
      <c r="AA250">
        <v>4.2779999999999999E-2</v>
      </c>
      <c r="AB250">
        <v>3.2730000000000001</v>
      </c>
      <c r="AC250">
        <v>6.0650000000000004</v>
      </c>
      <c r="AD250">
        <v>3.262</v>
      </c>
      <c r="AE250">
        <v>4.1870000000000003</v>
      </c>
      <c r="AF250">
        <v>331</v>
      </c>
      <c r="AG250">
        <v>0.29799999999999999</v>
      </c>
      <c r="AH250">
        <v>0.498</v>
      </c>
      <c r="AI250">
        <v>358</v>
      </c>
      <c r="AJ250">
        <v>345</v>
      </c>
      <c r="AK250">
        <v>335</v>
      </c>
      <c r="AL250">
        <v>319</v>
      </c>
      <c r="AQ250" s="82">
        <f t="shared" si="17"/>
        <v>0</v>
      </c>
      <c r="AR250" s="82">
        <f t="shared" si="21"/>
        <v>0</v>
      </c>
      <c r="AS250" s="82">
        <f t="shared" si="21"/>
        <v>0</v>
      </c>
      <c r="AT250" s="82">
        <f t="shared" si="21"/>
        <v>0</v>
      </c>
      <c r="AU250" s="82">
        <f t="shared" si="21"/>
        <v>0</v>
      </c>
      <c r="AV250" s="82">
        <f t="shared" si="21"/>
        <v>4.2270000000000002E-2</v>
      </c>
      <c r="AW250" s="82">
        <f t="shared" si="21"/>
        <v>0</v>
      </c>
      <c r="AX250" s="82">
        <f t="shared" si="21"/>
        <v>0</v>
      </c>
      <c r="AY250" s="82">
        <f t="shared" si="21"/>
        <v>0</v>
      </c>
      <c r="AZ250" s="82">
        <f t="shared" si="21"/>
        <v>0</v>
      </c>
      <c r="BA250" s="82">
        <f t="shared" si="21"/>
        <v>0</v>
      </c>
    </row>
    <row r="251" spans="1:53" x14ac:dyDescent="0.25">
      <c r="A251" t="s">
        <v>938</v>
      </c>
      <c r="B251" t="s">
        <v>939</v>
      </c>
      <c r="C251" t="s">
        <v>940</v>
      </c>
      <c r="D251" t="s">
        <v>941</v>
      </c>
      <c r="E251">
        <v>7.75</v>
      </c>
      <c r="F251" s="143">
        <v>46539</v>
      </c>
      <c r="G251" t="s">
        <v>423</v>
      </c>
      <c r="H251" t="s">
        <v>270</v>
      </c>
      <c r="I251" t="s">
        <v>259</v>
      </c>
      <c r="J251" t="s">
        <v>271</v>
      </c>
      <c r="K251" t="s">
        <v>272</v>
      </c>
      <c r="L251" t="s">
        <v>320</v>
      </c>
      <c r="M251" t="s">
        <v>543</v>
      </c>
      <c r="N251" t="s">
        <v>304</v>
      </c>
      <c r="O251">
        <v>200</v>
      </c>
      <c r="P251">
        <v>103</v>
      </c>
      <c r="Q251">
        <v>0.51666699999999999</v>
      </c>
      <c r="R251">
        <v>1.7940000000000001E-2</v>
      </c>
      <c r="S251">
        <v>0</v>
      </c>
      <c r="T251">
        <v>8.6530000000000005</v>
      </c>
      <c r="U251">
        <v>7.407</v>
      </c>
      <c r="V251">
        <v>8.8490000000000002</v>
      </c>
      <c r="W251">
        <v>7.407</v>
      </c>
      <c r="X251">
        <v>534</v>
      </c>
      <c r="Y251">
        <v>101.5</v>
      </c>
      <c r="Z251">
        <v>0</v>
      </c>
      <c r="AA251">
        <v>1.7850000000000001E-2</v>
      </c>
      <c r="AB251">
        <v>8.6679999999999993</v>
      </c>
      <c r="AC251">
        <v>7.5780000000000003</v>
      </c>
      <c r="AD251">
        <v>8.8559999999999999</v>
      </c>
      <c r="AE251">
        <v>7.5780000000000003</v>
      </c>
      <c r="AF251">
        <v>569</v>
      </c>
      <c r="AG251">
        <v>1.9870000000000001</v>
      </c>
      <c r="AH251">
        <v>3.2490000000000001</v>
      </c>
      <c r="AI251">
        <v>513</v>
      </c>
      <c r="AJ251">
        <v>542</v>
      </c>
      <c r="AK251">
        <v>536</v>
      </c>
      <c r="AL251">
        <v>571</v>
      </c>
      <c r="AQ251" s="82">
        <f t="shared" si="17"/>
        <v>0</v>
      </c>
      <c r="AR251" s="82">
        <f t="shared" si="21"/>
        <v>0</v>
      </c>
      <c r="AS251" s="82">
        <f t="shared" si="21"/>
        <v>0</v>
      </c>
      <c r="AT251" s="82">
        <f t="shared" si="21"/>
        <v>0</v>
      </c>
      <c r="AU251" s="82">
        <f t="shared" si="21"/>
        <v>0</v>
      </c>
      <c r="AV251" s="82">
        <f t="shared" si="21"/>
        <v>0</v>
      </c>
      <c r="AW251" s="82">
        <f t="shared" si="21"/>
        <v>1.7940000000000001E-2</v>
      </c>
      <c r="AX251" s="82">
        <f t="shared" si="21"/>
        <v>0</v>
      </c>
      <c r="AY251" s="82">
        <f t="shared" si="21"/>
        <v>0</v>
      </c>
      <c r="AZ251" s="82">
        <f t="shared" si="21"/>
        <v>0</v>
      </c>
      <c r="BA251" s="82">
        <f t="shared" si="21"/>
        <v>0</v>
      </c>
    </row>
    <row r="252" spans="1:53" x14ac:dyDescent="0.25">
      <c r="A252" t="s">
        <v>942</v>
      </c>
      <c r="B252" t="s">
        <v>943</v>
      </c>
      <c r="C252" t="s">
        <v>940</v>
      </c>
      <c r="D252" t="s">
        <v>941</v>
      </c>
      <c r="E252">
        <v>7.25</v>
      </c>
      <c r="F252" s="143">
        <v>46645</v>
      </c>
      <c r="G252" t="s">
        <v>423</v>
      </c>
      <c r="H252" t="s">
        <v>270</v>
      </c>
      <c r="I252" t="s">
        <v>259</v>
      </c>
      <c r="J252" t="s">
        <v>271</v>
      </c>
      <c r="K252" t="s">
        <v>272</v>
      </c>
      <c r="L252" t="s">
        <v>320</v>
      </c>
      <c r="M252" t="s">
        <v>543</v>
      </c>
      <c r="N252" t="s">
        <v>304</v>
      </c>
      <c r="O252">
        <v>240</v>
      </c>
      <c r="P252">
        <v>99.25</v>
      </c>
      <c r="Q252">
        <v>2.0138889999999998</v>
      </c>
      <c r="R252">
        <v>2.1059999999999999E-2</v>
      </c>
      <c r="S252">
        <v>0</v>
      </c>
      <c r="T252">
        <v>8.7609999999999992</v>
      </c>
      <c r="U252">
        <v>7.3319999999999999</v>
      </c>
      <c r="V252">
        <v>8.968</v>
      </c>
      <c r="W252">
        <v>7.3319999999999999</v>
      </c>
      <c r="X252">
        <v>523</v>
      </c>
      <c r="Y252">
        <v>98.25</v>
      </c>
      <c r="Z252">
        <v>1.5309999999999999</v>
      </c>
      <c r="AA252">
        <v>2.1059999999999999E-2</v>
      </c>
      <c r="AB252">
        <v>8.7899999999999991</v>
      </c>
      <c r="AC252">
        <v>7.4450000000000003</v>
      </c>
      <c r="AD252">
        <v>8.9909999999999997</v>
      </c>
      <c r="AE252">
        <v>7.4450000000000003</v>
      </c>
      <c r="AF252">
        <v>552</v>
      </c>
      <c r="AG252">
        <v>1.4870000000000001</v>
      </c>
      <c r="AH252">
        <v>2.7650000000000001</v>
      </c>
      <c r="AI252">
        <v>490</v>
      </c>
      <c r="AJ252">
        <v>515</v>
      </c>
      <c r="AK252">
        <v>525</v>
      </c>
      <c r="AL252">
        <v>555</v>
      </c>
      <c r="AQ252" s="82">
        <f t="shared" si="17"/>
        <v>0</v>
      </c>
      <c r="AR252" s="82">
        <f t="shared" si="21"/>
        <v>0</v>
      </c>
      <c r="AS252" s="82">
        <f t="shared" si="21"/>
        <v>0</v>
      </c>
      <c r="AT252" s="82">
        <f t="shared" si="21"/>
        <v>0</v>
      </c>
      <c r="AU252" s="82">
        <f t="shared" si="21"/>
        <v>0</v>
      </c>
      <c r="AV252" s="82">
        <f t="shared" si="21"/>
        <v>0</v>
      </c>
      <c r="AW252" s="82">
        <f t="shared" si="21"/>
        <v>2.1059999999999999E-2</v>
      </c>
      <c r="AX252" s="82">
        <f t="shared" si="21"/>
        <v>0</v>
      </c>
      <c r="AY252" s="82">
        <f t="shared" si="21"/>
        <v>0</v>
      </c>
      <c r="AZ252" s="82">
        <f t="shared" si="21"/>
        <v>0</v>
      </c>
      <c r="BA252" s="82">
        <f t="shared" si="21"/>
        <v>0</v>
      </c>
    </row>
    <row r="253" spans="1:53" x14ac:dyDescent="0.25">
      <c r="A253" t="s">
        <v>950</v>
      </c>
      <c r="B253" t="s">
        <v>951</v>
      </c>
      <c r="C253" t="s">
        <v>944</v>
      </c>
      <c r="D253" t="s">
        <v>941</v>
      </c>
      <c r="E253">
        <v>8</v>
      </c>
      <c r="F253" s="143">
        <v>42689</v>
      </c>
      <c r="G253" t="s">
        <v>371</v>
      </c>
      <c r="H253" t="s">
        <v>270</v>
      </c>
      <c r="I253" t="s">
        <v>259</v>
      </c>
      <c r="J253" t="s">
        <v>271</v>
      </c>
      <c r="K253" t="s">
        <v>272</v>
      </c>
      <c r="L253" t="s">
        <v>320</v>
      </c>
      <c r="M253" t="s">
        <v>543</v>
      </c>
      <c r="N253" t="s">
        <v>304</v>
      </c>
      <c r="O253">
        <v>275</v>
      </c>
      <c r="P253">
        <v>108.75</v>
      </c>
      <c r="Q253">
        <v>0.88888900000000004</v>
      </c>
      <c r="R253">
        <v>2.6120000000000001E-2</v>
      </c>
      <c r="S253">
        <v>0</v>
      </c>
      <c r="T253">
        <v>0.86</v>
      </c>
      <c r="U253">
        <v>2.4609999999999999</v>
      </c>
      <c r="V253">
        <v>0.86099999999999999</v>
      </c>
      <c r="W253">
        <v>2.7989999999999999</v>
      </c>
      <c r="X253">
        <v>227</v>
      </c>
      <c r="Y253">
        <v>108.75</v>
      </c>
      <c r="Z253">
        <v>0.35599999999999998</v>
      </c>
      <c r="AA253">
        <v>2.639E-2</v>
      </c>
      <c r="AB253">
        <v>0.92400000000000004</v>
      </c>
      <c r="AC253">
        <v>2.8119999999999998</v>
      </c>
      <c r="AD253">
        <v>0.92400000000000004</v>
      </c>
      <c r="AE253">
        <v>3.048</v>
      </c>
      <c r="AF253">
        <v>261</v>
      </c>
      <c r="AG253">
        <v>0.48899999999999999</v>
      </c>
      <c r="AH253">
        <v>0.46600000000000003</v>
      </c>
      <c r="AI253">
        <v>206</v>
      </c>
      <c r="AJ253">
        <v>255</v>
      </c>
      <c r="AK253">
        <v>212</v>
      </c>
      <c r="AL253">
        <v>248</v>
      </c>
      <c r="AQ253" s="82">
        <f t="shared" si="17"/>
        <v>0</v>
      </c>
      <c r="AR253" s="82">
        <f t="shared" si="21"/>
        <v>2.6120000000000001E-2</v>
      </c>
      <c r="AS253" s="82">
        <f t="shared" si="21"/>
        <v>0</v>
      </c>
      <c r="AT253" s="82">
        <f t="shared" si="21"/>
        <v>0</v>
      </c>
      <c r="AU253" s="82">
        <f t="shared" si="21"/>
        <v>0</v>
      </c>
      <c r="AV253" s="82">
        <f t="shared" si="21"/>
        <v>0</v>
      </c>
      <c r="AW253" s="82">
        <f t="shared" si="21"/>
        <v>0</v>
      </c>
      <c r="AX253" s="82">
        <f t="shared" si="21"/>
        <v>0</v>
      </c>
      <c r="AY253" s="82">
        <f t="shared" si="21"/>
        <v>0</v>
      </c>
      <c r="AZ253" s="82">
        <f t="shared" si="21"/>
        <v>0</v>
      </c>
      <c r="BA253" s="82">
        <f t="shared" si="21"/>
        <v>0</v>
      </c>
    </row>
    <row r="254" spans="1:53" x14ac:dyDescent="0.25">
      <c r="A254" t="s">
        <v>956</v>
      </c>
      <c r="B254" t="s">
        <v>957</v>
      </c>
      <c r="C254" t="s">
        <v>958</v>
      </c>
      <c r="D254" t="s">
        <v>959</v>
      </c>
      <c r="E254">
        <v>13.75</v>
      </c>
      <c r="F254" s="143">
        <v>42339</v>
      </c>
      <c r="G254" t="s">
        <v>280</v>
      </c>
      <c r="H254" t="s">
        <v>270</v>
      </c>
      <c r="I254" t="s">
        <v>259</v>
      </c>
      <c r="J254" t="s">
        <v>271</v>
      </c>
      <c r="K254" t="s">
        <v>272</v>
      </c>
      <c r="L254" t="s">
        <v>442</v>
      </c>
      <c r="M254" t="s">
        <v>443</v>
      </c>
      <c r="N254" t="s">
        <v>283</v>
      </c>
      <c r="O254">
        <v>150</v>
      </c>
      <c r="P254">
        <v>95.5</v>
      </c>
      <c r="Q254">
        <v>0.91666700000000001</v>
      </c>
      <c r="R254">
        <v>1.2529999999999999E-2</v>
      </c>
      <c r="S254">
        <v>0</v>
      </c>
      <c r="T254">
        <v>2.298</v>
      </c>
      <c r="U254">
        <v>15.71</v>
      </c>
      <c r="V254">
        <v>2.3010000000000002</v>
      </c>
      <c r="W254">
        <v>15.71</v>
      </c>
      <c r="X254">
        <v>1535</v>
      </c>
      <c r="Y254">
        <v>95.5</v>
      </c>
      <c r="Z254">
        <v>0</v>
      </c>
      <c r="AA254">
        <v>1.26E-2</v>
      </c>
      <c r="AB254">
        <v>2.36</v>
      </c>
      <c r="AC254">
        <v>15.688000000000001</v>
      </c>
      <c r="AD254">
        <v>2.3620000000000001</v>
      </c>
      <c r="AE254">
        <v>15.688000000000001</v>
      </c>
      <c r="AF254">
        <v>1539</v>
      </c>
      <c r="AG254">
        <v>0.96</v>
      </c>
      <c r="AH254">
        <v>1.0669999999999999</v>
      </c>
      <c r="AI254">
        <v>1458</v>
      </c>
      <c r="AJ254">
        <v>1461</v>
      </c>
      <c r="AK254">
        <v>1522</v>
      </c>
      <c r="AL254">
        <v>1527</v>
      </c>
      <c r="AQ254" s="82">
        <f t="shared" si="17"/>
        <v>0</v>
      </c>
      <c r="AR254" s="82">
        <f t="shared" si="21"/>
        <v>0</v>
      </c>
      <c r="AS254" s="82">
        <f t="shared" si="21"/>
        <v>0</v>
      </c>
      <c r="AT254" s="82">
        <f t="shared" si="21"/>
        <v>0</v>
      </c>
      <c r="AU254" s="82">
        <f t="shared" si="21"/>
        <v>0</v>
      </c>
      <c r="AV254" s="82">
        <f t="shared" si="21"/>
        <v>0</v>
      </c>
      <c r="AW254" s="82">
        <f t="shared" si="21"/>
        <v>0</v>
      </c>
      <c r="AX254" s="82">
        <f t="shared" si="21"/>
        <v>0</v>
      </c>
      <c r="AY254" s="82">
        <f t="shared" si="21"/>
        <v>0</v>
      </c>
      <c r="AZ254" s="82">
        <f t="shared" si="21"/>
        <v>0</v>
      </c>
      <c r="BA254" s="82">
        <f t="shared" si="21"/>
        <v>1.2529999999999999E-2</v>
      </c>
    </row>
    <row r="255" spans="1:53" x14ac:dyDescent="0.25">
      <c r="A255" t="s">
        <v>945</v>
      </c>
      <c r="B255" t="s">
        <v>946</v>
      </c>
      <c r="C255" t="s">
        <v>947</v>
      </c>
      <c r="D255" t="s">
        <v>80</v>
      </c>
      <c r="E255">
        <v>7.125</v>
      </c>
      <c r="F255" s="143">
        <v>42614</v>
      </c>
      <c r="G255" t="s">
        <v>371</v>
      </c>
      <c r="H255" t="s">
        <v>270</v>
      </c>
      <c r="I255" t="s">
        <v>259</v>
      </c>
      <c r="J255" t="s">
        <v>271</v>
      </c>
      <c r="K255" t="s">
        <v>272</v>
      </c>
      <c r="L255" t="s">
        <v>381</v>
      </c>
      <c r="M255" t="s">
        <v>387</v>
      </c>
      <c r="N255" t="s">
        <v>304</v>
      </c>
      <c r="O255">
        <v>375</v>
      </c>
      <c r="P255">
        <v>107.25</v>
      </c>
      <c r="Q255">
        <v>2.2562500000000001</v>
      </c>
      <c r="R255">
        <v>3.5580000000000001E-2</v>
      </c>
      <c r="S255">
        <v>0</v>
      </c>
      <c r="T255">
        <v>0.66200000000000003</v>
      </c>
      <c r="U255">
        <v>1.615</v>
      </c>
      <c r="V255">
        <v>0.66300000000000003</v>
      </c>
      <c r="W255">
        <v>1.9450000000000001</v>
      </c>
      <c r="X255">
        <v>145</v>
      </c>
      <c r="Y255">
        <v>107.5</v>
      </c>
      <c r="Z255">
        <v>1.7809999999999999</v>
      </c>
      <c r="AA255">
        <v>3.6040000000000003E-2</v>
      </c>
      <c r="AB255">
        <v>0.72699999999999998</v>
      </c>
      <c r="AC255">
        <v>1.7509999999999999</v>
      </c>
      <c r="AD255">
        <v>0.72799999999999998</v>
      </c>
      <c r="AE255">
        <v>1.9750000000000001</v>
      </c>
      <c r="AF255">
        <v>156</v>
      </c>
      <c r="AG255">
        <v>0.20599999999999999</v>
      </c>
      <c r="AH255">
        <v>0.183</v>
      </c>
      <c r="AI255">
        <v>101</v>
      </c>
      <c r="AJ255">
        <v>121</v>
      </c>
      <c r="AK255">
        <v>128</v>
      </c>
      <c r="AL255">
        <v>142</v>
      </c>
      <c r="AQ255" s="82">
        <f t="shared" si="17"/>
        <v>3.5580000000000001E-2</v>
      </c>
      <c r="AR255" s="82">
        <f t="shared" si="21"/>
        <v>0</v>
      </c>
      <c r="AS255" s="82">
        <f t="shared" si="21"/>
        <v>0</v>
      </c>
      <c r="AT255" s="82">
        <f t="shared" si="21"/>
        <v>0</v>
      </c>
      <c r="AU255" s="82">
        <f t="shared" si="21"/>
        <v>0</v>
      </c>
      <c r="AV255" s="82">
        <f t="shared" si="21"/>
        <v>0</v>
      </c>
      <c r="AW255" s="82">
        <f t="shared" si="21"/>
        <v>0</v>
      </c>
      <c r="AX255" s="82">
        <f t="shared" si="21"/>
        <v>0</v>
      </c>
      <c r="AY255" s="82">
        <f t="shared" si="21"/>
        <v>0</v>
      </c>
      <c r="AZ255" s="82">
        <f t="shared" si="21"/>
        <v>0</v>
      </c>
      <c r="BA255" s="82">
        <f t="shared" si="21"/>
        <v>0</v>
      </c>
    </row>
    <row r="256" spans="1:53" x14ac:dyDescent="0.25">
      <c r="A256" t="s">
        <v>948</v>
      </c>
      <c r="B256" t="s">
        <v>949</v>
      </c>
      <c r="C256" t="s">
        <v>947</v>
      </c>
      <c r="D256" t="s">
        <v>80</v>
      </c>
      <c r="E256">
        <v>7.375</v>
      </c>
      <c r="F256" s="143">
        <v>43709</v>
      </c>
      <c r="G256" t="s">
        <v>371</v>
      </c>
      <c r="H256" t="s">
        <v>270</v>
      </c>
      <c r="I256" t="s">
        <v>259</v>
      </c>
      <c r="J256" t="s">
        <v>271</v>
      </c>
      <c r="K256" t="s">
        <v>272</v>
      </c>
      <c r="L256" t="s">
        <v>381</v>
      </c>
      <c r="M256" t="s">
        <v>387</v>
      </c>
      <c r="N256" t="s">
        <v>304</v>
      </c>
      <c r="O256">
        <v>325</v>
      </c>
      <c r="P256">
        <v>111.25</v>
      </c>
      <c r="Q256">
        <v>2.3354170000000001</v>
      </c>
      <c r="R256">
        <v>3.1980000000000001E-2</v>
      </c>
      <c r="S256">
        <v>0</v>
      </c>
      <c r="T256">
        <v>1.5660000000000001</v>
      </c>
      <c r="U256">
        <v>2.6509999999999998</v>
      </c>
      <c r="V256">
        <v>2.004</v>
      </c>
      <c r="W256">
        <v>3.4140000000000001</v>
      </c>
      <c r="X256">
        <v>235</v>
      </c>
      <c r="Y256">
        <v>111.25</v>
      </c>
      <c r="Z256">
        <v>1.8440000000000001</v>
      </c>
      <c r="AA256">
        <v>3.2329999999999998E-2</v>
      </c>
      <c r="AB256">
        <v>1.631</v>
      </c>
      <c r="AC256">
        <v>2.8090000000000002</v>
      </c>
      <c r="AD256">
        <v>2.1459999999999999</v>
      </c>
      <c r="AE256">
        <v>3.444</v>
      </c>
      <c r="AF256">
        <v>252</v>
      </c>
      <c r="AG256">
        <v>0.435</v>
      </c>
      <c r="AH256">
        <v>0.53700000000000003</v>
      </c>
      <c r="AI256">
        <v>208</v>
      </c>
      <c r="AJ256">
        <v>231</v>
      </c>
      <c r="AK256">
        <v>219</v>
      </c>
      <c r="AL256">
        <v>237</v>
      </c>
      <c r="AQ256" s="82">
        <f t="shared" si="17"/>
        <v>0</v>
      </c>
      <c r="AR256" s="82">
        <f t="shared" si="21"/>
        <v>3.1980000000000001E-2</v>
      </c>
      <c r="AS256" s="82">
        <f t="shared" si="21"/>
        <v>0</v>
      </c>
      <c r="AT256" s="82">
        <f t="shared" si="21"/>
        <v>0</v>
      </c>
      <c r="AU256" s="82">
        <f t="shared" si="21"/>
        <v>0</v>
      </c>
      <c r="AV256" s="82">
        <f t="shared" si="21"/>
        <v>0</v>
      </c>
      <c r="AW256" s="82">
        <f t="shared" si="21"/>
        <v>0</v>
      </c>
      <c r="AX256" s="82">
        <f t="shared" si="21"/>
        <v>0</v>
      </c>
      <c r="AY256" s="82">
        <f t="shared" si="21"/>
        <v>0</v>
      </c>
      <c r="AZ256" s="82">
        <f t="shared" si="21"/>
        <v>0</v>
      </c>
      <c r="BA256" s="82">
        <f t="shared" si="21"/>
        <v>0</v>
      </c>
    </row>
    <row r="257" spans="1:53" x14ac:dyDescent="0.25">
      <c r="A257" t="s">
        <v>952</v>
      </c>
      <c r="B257" t="s">
        <v>953</v>
      </c>
      <c r="C257" t="s">
        <v>947</v>
      </c>
      <c r="D257" t="s">
        <v>80</v>
      </c>
      <c r="E257">
        <v>6.75</v>
      </c>
      <c r="F257" s="143">
        <v>44089</v>
      </c>
      <c r="G257" t="s">
        <v>371</v>
      </c>
      <c r="H257" t="s">
        <v>270</v>
      </c>
      <c r="I257" t="s">
        <v>259</v>
      </c>
      <c r="J257" t="s">
        <v>271</v>
      </c>
      <c r="K257" t="s">
        <v>272</v>
      </c>
      <c r="L257" t="s">
        <v>381</v>
      </c>
      <c r="M257" t="s">
        <v>387</v>
      </c>
      <c r="N257" t="s">
        <v>304</v>
      </c>
      <c r="O257">
        <v>500</v>
      </c>
      <c r="P257">
        <v>110.375</v>
      </c>
      <c r="Q257">
        <v>1.875</v>
      </c>
      <c r="R257">
        <v>4.8619999999999997E-2</v>
      </c>
      <c r="S257">
        <v>0</v>
      </c>
      <c r="T257">
        <v>2.0409999999999999</v>
      </c>
      <c r="U257">
        <v>3.34</v>
      </c>
      <c r="V257">
        <v>3.4550000000000001</v>
      </c>
      <c r="W257">
        <v>3.9870000000000001</v>
      </c>
      <c r="X257">
        <v>271</v>
      </c>
      <c r="Y257">
        <v>109.5</v>
      </c>
      <c r="Z257">
        <v>1.425</v>
      </c>
      <c r="AA257">
        <v>4.8779999999999997E-2</v>
      </c>
      <c r="AB257">
        <v>2.101</v>
      </c>
      <c r="AC257">
        <v>3.7989999999999999</v>
      </c>
      <c r="AD257">
        <v>3.7570000000000001</v>
      </c>
      <c r="AE257">
        <v>4.2759999999999998</v>
      </c>
      <c r="AF257">
        <v>316</v>
      </c>
      <c r="AG257">
        <v>1.1950000000000001</v>
      </c>
      <c r="AH257">
        <v>1.5569999999999999</v>
      </c>
      <c r="AI257">
        <v>249</v>
      </c>
      <c r="AJ257">
        <v>295</v>
      </c>
      <c r="AK257">
        <v>256</v>
      </c>
      <c r="AL257">
        <v>300</v>
      </c>
      <c r="AQ257" s="82">
        <f t="shared" si="17"/>
        <v>0</v>
      </c>
      <c r="AR257" s="82">
        <f t="shared" si="21"/>
        <v>0</v>
      </c>
      <c r="AS257" s="82">
        <f t="shared" si="21"/>
        <v>4.8619999999999997E-2</v>
      </c>
      <c r="AT257" s="82">
        <f t="shared" si="21"/>
        <v>0</v>
      </c>
      <c r="AU257" s="82">
        <f t="shared" si="21"/>
        <v>0</v>
      </c>
      <c r="AV257" s="82">
        <f t="shared" si="21"/>
        <v>0</v>
      </c>
      <c r="AW257" s="82">
        <f t="shared" si="21"/>
        <v>0</v>
      </c>
      <c r="AX257" s="82">
        <f t="shared" si="21"/>
        <v>0</v>
      </c>
      <c r="AY257" s="82">
        <f t="shared" si="21"/>
        <v>0</v>
      </c>
      <c r="AZ257" s="82">
        <f t="shared" si="21"/>
        <v>0</v>
      </c>
      <c r="BA257" s="82">
        <f t="shared" si="21"/>
        <v>0</v>
      </c>
    </row>
    <row r="258" spans="1:53" x14ac:dyDescent="0.25">
      <c r="A258" t="s">
        <v>954</v>
      </c>
      <c r="B258" t="s">
        <v>955</v>
      </c>
      <c r="C258" t="s">
        <v>947</v>
      </c>
      <c r="D258" t="s">
        <v>80</v>
      </c>
      <c r="E258">
        <v>5.75</v>
      </c>
      <c r="F258" s="143">
        <v>44331</v>
      </c>
      <c r="G258" t="s">
        <v>371</v>
      </c>
      <c r="H258" t="s">
        <v>270</v>
      </c>
      <c r="I258" t="s">
        <v>259</v>
      </c>
      <c r="J258" t="s">
        <v>271</v>
      </c>
      <c r="K258" t="s">
        <v>272</v>
      </c>
      <c r="L258" t="s">
        <v>381</v>
      </c>
      <c r="M258" t="s">
        <v>387</v>
      </c>
      <c r="N258" t="s">
        <v>304</v>
      </c>
      <c r="O258">
        <v>500</v>
      </c>
      <c r="P258">
        <v>108.5</v>
      </c>
      <c r="Q258">
        <v>0.63888900000000004</v>
      </c>
      <c r="R258">
        <v>4.7280000000000003E-2</v>
      </c>
      <c r="S258">
        <v>0</v>
      </c>
      <c r="T258">
        <v>2.6509999999999998</v>
      </c>
      <c r="U258">
        <v>3.5790000000000002</v>
      </c>
      <c r="V258">
        <v>5.0110000000000001</v>
      </c>
      <c r="W258">
        <v>3.895</v>
      </c>
      <c r="X258">
        <v>248</v>
      </c>
      <c r="Y258">
        <v>108</v>
      </c>
      <c r="Z258">
        <v>0.25600000000000001</v>
      </c>
      <c r="AA258">
        <v>4.761E-2</v>
      </c>
      <c r="AB258">
        <v>2.7130000000000001</v>
      </c>
      <c r="AC258">
        <v>3.7909999999999999</v>
      </c>
      <c r="AD258">
        <v>5.1760000000000002</v>
      </c>
      <c r="AE258">
        <v>4.0140000000000002</v>
      </c>
      <c r="AF258">
        <v>277</v>
      </c>
      <c r="AG258">
        <v>0.81599999999999995</v>
      </c>
      <c r="AH258">
        <v>1.4430000000000001</v>
      </c>
      <c r="AI258">
        <v>234</v>
      </c>
      <c r="AJ258">
        <v>263</v>
      </c>
      <c r="AK258">
        <v>236</v>
      </c>
      <c r="AL258">
        <v>264</v>
      </c>
      <c r="AQ258" s="82">
        <f t="shared" si="17"/>
        <v>0</v>
      </c>
      <c r="AR258" s="82">
        <f t="shared" si="21"/>
        <v>0</v>
      </c>
      <c r="AS258" s="82">
        <f t="shared" si="21"/>
        <v>4.7280000000000003E-2</v>
      </c>
      <c r="AT258" s="82">
        <f t="shared" si="21"/>
        <v>0</v>
      </c>
      <c r="AU258" s="82">
        <f t="shared" si="21"/>
        <v>0</v>
      </c>
      <c r="AV258" s="82">
        <f t="shared" si="21"/>
        <v>0</v>
      </c>
      <c r="AW258" s="82">
        <f t="shared" si="21"/>
        <v>0</v>
      </c>
      <c r="AX258" s="82">
        <f t="shared" si="21"/>
        <v>0</v>
      </c>
      <c r="AY258" s="82">
        <f t="shared" si="21"/>
        <v>0</v>
      </c>
      <c r="AZ258" s="82">
        <f t="shared" si="21"/>
        <v>0</v>
      </c>
      <c r="BA258" s="82">
        <f t="shared" si="21"/>
        <v>0</v>
      </c>
    </row>
    <row r="259" spans="1:53" x14ac:dyDescent="0.25">
      <c r="A259" t="s">
        <v>965</v>
      </c>
      <c r="B259" t="s">
        <v>966</v>
      </c>
      <c r="C259" t="s">
        <v>947</v>
      </c>
      <c r="D259" t="s">
        <v>80</v>
      </c>
      <c r="E259">
        <v>5</v>
      </c>
      <c r="F259" s="143">
        <v>44635</v>
      </c>
      <c r="G259" t="s">
        <v>371</v>
      </c>
      <c r="H259" t="s">
        <v>270</v>
      </c>
      <c r="I259" t="s">
        <v>259</v>
      </c>
      <c r="J259" t="s">
        <v>271</v>
      </c>
      <c r="K259" t="s">
        <v>272</v>
      </c>
      <c r="L259" t="s">
        <v>381</v>
      </c>
      <c r="M259" t="s">
        <v>387</v>
      </c>
      <c r="N259" t="s">
        <v>304</v>
      </c>
      <c r="O259">
        <v>750</v>
      </c>
      <c r="P259">
        <v>107.25</v>
      </c>
      <c r="Q259">
        <v>1.388889</v>
      </c>
      <c r="R259">
        <v>7.059E-2</v>
      </c>
      <c r="S259">
        <v>0</v>
      </c>
      <c r="T259">
        <v>7.327</v>
      </c>
      <c r="U259">
        <v>4.0490000000000004</v>
      </c>
      <c r="V259">
        <v>7.4870000000000001</v>
      </c>
      <c r="W259">
        <v>4.0490000000000004</v>
      </c>
      <c r="X259">
        <v>247</v>
      </c>
      <c r="Y259">
        <v>106</v>
      </c>
      <c r="Z259">
        <v>1.056</v>
      </c>
      <c r="AA259">
        <v>7.0620000000000002E-2</v>
      </c>
      <c r="AB259">
        <v>7.3739999999999997</v>
      </c>
      <c r="AC259">
        <v>4.2119999999999997</v>
      </c>
      <c r="AD259">
        <v>7.5209999999999999</v>
      </c>
      <c r="AE259">
        <v>4.2119999999999997</v>
      </c>
      <c r="AF259">
        <v>281</v>
      </c>
      <c r="AG259">
        <v>1.4790000000000001</v>
      </c>
      <c r="AH259">
        <v>2.6230000000000002</v>
      </c>
      <c r="AI259">
        <v>242</v>
      </c>
      <c r="AJ259">
        <v>273</v>
      </c>
      <c r="AK259">
        <v>242</v>
      </c>
      <c r="AL259">
        <v>275</v>
      </c>
      <c r="AQ259" s="82">
        <f t="shared" si="17"/>
        <v>0</v>
      </c>
      <c r="AR259" s="82">
        <f t="shared" si="21"/>
        <v>0</v>
      </c>
      <c r="AS259" s="82">
        <f t="shared" si="21"/>
        <v>0</v>
      </c>
      <c r="AT259" s="82">
        <f t="shared" si="21"/>
        <v>7.059E-2</v>
      </c>
      <c r="AU259" s="82">
        <f t="shared" si="21"/>
        <v>0</v>
      </c>
      <c r="AV259" s="82">
        <f t="shared" si="21"/>
        <v>0</v>
      </c>
      <c r="AW259" s="82">
        <f t="shared" si="21"/>
        <v>0</v>
      </c>
      <c r="AX259" s="82">
        <f t="shared" si="21"/>
        <v>0</v>
      </c>
      <c r="AY259" s="82">
        <f t="shared" si="21"/>
        <v>0</v>
      </c>
      <c r="AZ259" s="82">
        <f t="shared" si="21"/>
        <v>0</v>
      </c>
      <c r="BA259" s="82">
        <f t="shared" si="21"/>
        <v>0</v>
      </c>
    </row>
    <row r="260" spans="1:53" x14ac:dyDescent="0.25">
      <c r="A260" t="s">
        <v>960</v>
      </c>
      <c r="B260" t="s">
        <v>961</v>
      </c>
      <c r="C260" t="s">
        <v>962</v>
      </c>
      <c r="D260" t="s">
        <v>963</v>
      </c>
      <c r="E260">
        <v>7.25</v>
      </c>
      <c r="F260" s="143">
        <v>43862</v>
      </c>
      <c r="G260" t="s">
        <v>40</v>
      </c>
      <c r="H260" t="s">
        <v>270</v>
      </c>
      <c r="I260" t="s">
        <v>259</v>
      </c>
      <c r="J260" t="s">
        <v>271</v>
      </c>
      <c r="K260" t="s">
        <v>272</v>
      </c>
      <c r="L260" t="s">
        <v>320</v>
      </c>
      <c r="M260" t="s">
        <v>964</v>
      </c>
      <c r="N260" t="s">
        <v>304</v>
      </c>
      <c r="O260">
        <v>250</v>
      </c>
      <c r="P260">
        <v>106.375</v>
      </c>
      <c r="Q260">
        <v>2.9</v>
      </c>
      <c r="R260">
        <v>2.367E-2</v>
      </c>
      <c r="S260">
        <v>0</v>
      </c>
      <c r="T260">
        <v>4.1449999999999996</v>
      </c>
      <c r="U260">
        <v>5.7869999999999999</v>
      </c>
      <c r="V260">
        <v>4.9420000000000002</v>
      </c>
      <c r="W260">
        <v>5.9130000000000003</v>
      </c>
      <c r="X260">
        <v>477</v>
      </c>
      <c r="Y260">
        <v>106</v>
      </c>
      <c r="Z260">
        <v>2.4169999999999998</v>
      </c>
      <c r="AA260">
        <v>2.384E-2</v>
      </c>
      <c r="AB260">
        <v>4.2060000000000004</v>
      </c>
      <c r="AC260">
        <v>5.8840000000000003</v>
      </c>
      <c r="AD260">
        <v>5.0609999999999999</v>
      </c>
      <c r="AE260">
        <v>5.9989999999999997</v>
      </c>
      <c r="AF260">
        <v>501</v>
      </c>
      <c r="AG260">
        <v>0.79200000000000004</v>
      </c>
      <c r="AH260">
        <v>1.3879999999999999</v>
      </c>
      <c r="AI260">
        <v>455</v>
      </c>
      <c r="AJ260">
        <v>480</v>
      </c>
      <c r="AK260">
        <v>464</v>
      </c>
      <c r="AL260">
        <v>488</v>
      </c>
      <c r="AQ260" s="82">
        <f t="shared" si="17"/>
        <v>0</v>
      </c>
      <c r="AR260" s="82">
        <f t="shared" si="21"/>
        <v>0</v>
      </c>
      <c r="AS260" s="82">
        <f t="shared" si="21"/>
        <v>0</v>
      </c>
      <c r="AT260" s="82">
        <f t="shared" si="21"/>
        <v>0</v>
      </c>
      <c r="AU260" s="82">
        <f t="shared" si="21"/>
        <v>2.367E-2</v>
      </c>
      <c r="AV260" s="82">
        <f t="shared" si="21"/>
        <v>0</v>
      </c>
      <c r="AW260" s="82">
        <f t="shared" si="21"/>
        <v>0</v>
      </c>
      <c r="AX260" s="82">
        <f t="shared" si="21"/>
        <v>0</v>
      </c>
      <c r="AY260" s="82">
        <f t="shared" si="21"/>
        <v>0</v>
      </c>
      <c r="AZ260" s="82">
        <f t="shared" si="21"/>
        <v>0</v>
      </c>
      <c r="BA260" s="82">
        <f t="shared" si="21"/>
        <v>0</v>
      </c>
    </row>
    <row r="261" spans="1:53" x14ac:dyDescent="0.25">
      <c r="A261" t="s">
        <v>993</v>
      </c>
      <c r="B261" t="s">
        <v>994</v>
      </c>
      <c r="C261" t="s">
        <v>995</v>
      </c>
      <c r="D261" t="s">
        <v>996</v>
      </c>
      <c r="E261">
        <v>11.125</v>
      </c>
      <c r="F261" s="143">
        <v>43692</v>
      </c>
      <c r="G261" t="s">
        <v>280</v>
      </c>
      <c r="H261" t="s">
        <v>270</v>
      </c>
      <c r="I261" t="s">
        <v>259</v>
      </c>
      <c r="J261" t="s">
        <v>271</v>
      </c>
      <c r="K261" t="s">
        <v>272</v>
      </c>
      <c r="L261" t="s">
        <v>296</v>
      </c>
      <c r="M261" t="s">
        <v>431</v>
      </c>
      <c r="N261" t="s">
        <v>304</v>
      </c>
      <c r="O261">
        <v>400</v>
      </c>
      <c r="P261">
        <v>113</v>
      </c>
      <c r="Q261">
        <v>4.0173610000000002</v>
      </c>
      <c r="R261">
        <v>4.0550000000000003E-2</v>
      </c>
      <c r="S261">
        <v>0</v>
      </c>
      <c r="T261">
        <v>2.2189999999999999</v>
      </c>
      <c r="U261">
        <v>7.5369999999999999</v>
      </c>
      <c r="V261">
        <v>3.508</v>
      </c>
      <c r="W261">
        <v>7.8520000000000003</v>
      </c>
      <c r="X261">
        <v>685</v>
      </c>
      <c r="Y261">
        <v>112.25</v>
      </c>
      <c r="Z261">
        <v>3.2759999999999998</v>
      </c>
      <c r="AA261">
        <v>4.0640000000000003E-2</v>
      </c>
      <c r="AB261">
        <v>2.278</v>
      </c>
      <c r="AC261">
        <v>7.883</v>
      </c>
      <c r="AD261">
        <v>3.7130000000000001</v>
      </c>
      <c r="AE261">
        <v>8.0839999999999996</v>
      </c>
      <c r="AF261">
        <v>722</v>
      </c>
      <c r="AG261">
        <v>1.2909999999999999</v>
      </c>
      <c r="AH261">
        <v>1.635</v>
      </c>
      <c r="AI261">
        <v>677</v>
      </c>
      <c r="AJ261">
        <v>719</v>
      </c>
      <c r="AK261">
        <v>670</v>
      </c>
      <c r="AL261">
        <v>708</v>
      </c>
      <c r="AQ261" s="82">
        <f t="shared" si="17"/>
        <v>0</v>
      </c>
      <c r="AR261" s="82">
        <f t="shared" si="21"/>
        <v>0</v>
      </c>
      <c r="AS261" s="82">
        <f t="shared" si="21"/>
        <v>0</v>
      </c>
      <c r="AT261" s="82">
        <f t="shared" si="21"/>
        <v>0</v>
      </c>
      <c r="AU261" s="82">
        <f t="shared" si="21"/>
        <v>0</v>
      </c>
      <c r="AV261" s="82">
        <f t="shared" si="21"/>
        <v>0</v>
      </c>
      <c r="AW261" s="82">
        <f t="shared" si="21"/>
        <v>4.0550000000000003E-2</v>
      </c>
      <c r="AX261" s="82">
        <f t="shared" si="21"/>
        <v>0</v>
      </c>
      <c r="AY261" s="82">
        <f t="shared" si="21"/>
        <v>0</v>
      </c>
      <c r="AZ261" s="82">
        <f t="shared" si="21"/>
        <v>0</v>
      </c>
      <c r="BA261" s="82">
        <f t="shared" si="21"/>
        <v>0</v>
      </c>
    </row>
    <row r="262" spans="1:53" x14ac:dyDescent="0.25">
      <c r="A262" t="s">
        <v>987</v>
      </c>
      <c r="B262" t="s">
        <v>988</v>
      </c>
      <c r="C262" t="s">
        <v>989</v>
      </c>
      <c r="D262" t="s">
        <v>990</v>
      </c>
      <c r="E262">
        <v>7</v>
      </c>
      <c r="F262" s="143">
        <v>44287</v>
      </c>
      <c r="G262" t="s">
        <v>282</v>
      </c>
      <c r="H262" t="s">
        <v>270</v>
      </c>
      <c r="I262" t="s">
        <v>259</v>
      </c>
      <c r="J262" t="s">
        <v>271</v>
      </c>
      <c r="K262" t="s">
        <v>272</v>
      </c>
      <c r="L262" t="s">
        <v>296</v>
      </c>
      <c r="M262" t="s">
        <v>322</v>
      </c>
      <c r="N262" t="s">
        <v>304</v>
      </c>
      <c r="O262">
        <v>300</v>
      </c>
      <c r="P262">
        <v>101</v>
      </c>
      <c r="Q262">
        <v>1.6333329999999999</v>
      </c>
      <c r="R262">
        <v>2.6679999999999999E-2</v>
      </c>
      <c r="S262">
        <v>0</v>
      </c>
      <c r="T262">
        <v>4.9379999999999997</v>
      </c>
      <c r="U262">
        <v>6.798</v>
      </c>
      <c r="V262">
        <v>6.0510000000000002</v>
      </c>
      <c r="W262">
        <v>6.7750000000000004</v>
      </c>
      <c r="X262">
        <v>542</v>
      </c>
      <c r="Y262">
        <v>99</v>
      </c>
      <c r="Z262">
        <v>1.167</v>
      </c>
      <c r="AA262">
        <v>2.6429999999999999E-2</v>
      </c>
      <c r="AB262">
        <v>6.149</v>
      </c>
      <c r="AC262">
        <v>7.1589999999999998</v>
      </c>
      <c r="AD262">
        <v>6.149</v>
      </c>
      <c r="AE262">
        <v>7.1269999999999998</v>
      </c>
      <c r="AF262">
        <v>594</v>
      </c>
      <c r="AG262">
        <v>2.4630000000000001</v>
      </c>
      <c r="AH262">
        <v>3.2970000000000002</v>
      </c>
      <c r="AI262">
        <v>510</v>
      </c>
      <c r="AJ262">
        <v>557</v>
      </c>
      <c r="AK262">
        <v>533</v>
      </c>
      <c r="AL262">
        <v>584</v>
      </c>
      <c r="AQ262" s="82">
        <f t="shared" ref="AQ262:AQ325" si="22">IF($U262&lt;=AQ$4,$R262,0)</f>
        <v>0</v>
      </c>
      <c r="AR262" s="82">
        <f t="shared" ref="AR262:BA277" si="23">IF(AND($U262&gt;AQ$4,$U262&lt;=AR$4),$R262,0)</f>
        <v>0</v>
      </c>
      <c r="AS262" s="82">
        <f t="shared" si="23"/>
        <v>0</v>
      </c>
      <c r="AT262" s="82">
        <f t="shared" si="23"/>
        <v>0</v>
      </c>
      <c r="AU262" s="82">
        <f t="shared" si="23"/>
        <v>0</v>
      </c>
      <c r="AV262" s="82">
        <f t="shared" si="23"/>
        <v>2.6679999999999999E-2</v>
      </c>
      <c r="AW262" s="82">
        <f t="shared" si="23"/>
        <v>0</v>
      </c>
      <c r="AX262" s="82">
        <f t="shared" si="23"/>
        <v>0</v>
      </c>
      <c r="AY262" s="82">
        <f t="shared" si="23"/>
        <v>0</v>
      </c>
      <c r="AZ262" s="82">
        <f t="shared" si="23"/>
        <v>0</v>
      </c>
      <c r="BA262" s="82">
        <f t="shared" si="23"/>
        <v>0</v>
      </c>
    </row>
    <row r="263" spans="1:53" x14ac:dyDescent="0.25">
      <c r="A263" t="s">
        <v>978</v>
      </c>
      <c r="B263" t="s">
        <v>979</v>
      </c>
      <c r="C263" t="s">
        <v>980</v>
      </c>
      <c r="D263" t="s">
        <v>981</v>
      </c>
      <c r="E263">
        <v>7</v>
      </c>
      <c r="F263" s="143">
        <v>43876</v>
      </c>
      <c r="G263" t="s">
        <v>371</v>
      </c>
      <c r="H263" t="s">
        <v>270</v>
      </c>
      <c r="I263" t="s">
        <v>259</v>
      </c>
      <c r="J263" t="s">
        <v>271</v>
      </c>
      <c r="K263" t="s">
        <v>272</v>
      </c>
      <c r="L263" t="s">
        <v>296</v>
      </c>
      <c r="M263" t="s">
        <v>982</v>
      </c>
      <c r="N263" t="s">
        <v>283</v>
      </c>
      <c r="O263">
        <v>250</v>
      </c>
      <c r="P263">
        <v>109.25</v>
      </c>
      <c r="Q263">
        <v>2.5277780000000001</v>
      </c>
      <c r="R263">
        <v>2.4209999999999999E-2</v>
      </c>
      <c r="S263">
        <v>0</v>
      </c>
      <c r="T263">
        <v>1.9470000000000001</v>
      </c>
      <c r="U263">
        <v>4.0229999999999997</v>
      </c>
      <c r="V263">
        <v>3.35</v>
      </c>
      <c r="W263">
        <v>4.5549999999999997</v>
      </c>
      <c r="X263">
        <v>340</v>
      </c>
      <c r="Y263">
        <v>109</v>
      </c>
      <c r="Z263">
        <v>2.0609999999999999</v>
      </c>
      <c r="AA263">
        <v>2.4420000000000001E-2</v>
      </c>
      <c r="AB263">
        <v>2.0099999999999998</v>
      </c>
      <c r="AC263">
        <v>4.2110000000000003</v>
      </c>
      <c r="AD263">
        <v>3.4860000000000002</v>
      </c>
      <c r="AE263">
        <v>4.6379999999999999</v>
      </c>
      <c r="AF263">
        <v>363</v>
      </c>
      <c r="AG263">
        <v>0.64500000000000002</v>
      </c>
      <c r="AH263">
        <v>0.95799999999999996</v>
      </c>
      <c r="AI263">
        <v>311</v>
      </c>
      <c r="AJ263">
        <v>338</v>
      </c>
      <c r="AK263">
        <v>324</v>
      </c>
      <c r="AL263">
        <v>347</v>
      </c>
      <c r="AQ263" s="82">
        <f t="shared" si="22"/>
        <v>0</v>
      </c>
      <c r="AR263" s="82">
        <f t="shared" si="23"/>
        <v>0</v>
      </c>
      <c r="AS263" s="82">
        <f t="shared" si="23"/>
        <v>0</v>
      </c>
      <c r="AT263" s="82">
        <f t="shared" si="23"/>
        <v>2.4209999999999999E-2</v>
      </c>
      <c r="AU263" s="82">
        <f t="shared" si="23"/>
        <v>0</v>
      </c>
      <c r="AV263" s="82">
        <f t="shared" si="23"/>
        <v>0</v>
      </c>
      <c r="AW263" s="82">
        <f t="shared" si="23"/>
        <v>0</v>
      </c>
      <c r="AX263" s="82">
        <f t="shared" si="23"/>
        <v>0</v>
      </c>
      <c r="AY263" s="82">
        <f t="shared" si="23"/>
        <v>0</v>
      </c>
      <c r="AZ263" s="82">
        <f t="shared" si="23"/>
        <v>0</v>
      </c>
      <c r="BA263" s="82">
        <f t="shared" si="23"/>
        <v>0</v>
      </c>
    </row>
    <row r="264" spans="1:53" x14ac:dyDescent="0.25">
      <c r="A264" t="s">
        <v>983</v>
      </c>
      <c r="B264" t="s">
        <v>984</v>
      </c>
      <c r="C264" t="s">
        <v>980</v>
      </c>
      <c r="D264" t="s">
        <v>981</v>
      </c>
      <c r="E264">
        <v>7.5</v>
      </c>
      <c r="F264" s="143">
        <v>43905</v>
      </c>
      <c r="G264" t="s">
        <v>423</v>
      </c>
      <c r="H264" t="s">
        <v>270</v>
      </c>
      <c r="I264" t="s">
        <v>259</v>
      </c>
      <c r="J264" t="s">
        <v>271</v>
      </c>
      <c r="K264" t="s">
        <v>272</v>
      </c>
      <c r="L264" t="s">
        <v>296</v>
      </c>
      <c r="M264" t="s">
        <v>982</v>
      </c>
      <c r="N264" t="s">
        <v>304</v>
      </c>
      <c r="O264">
        <v>325</v>
      </c>
      <c r="P264">
        <v>110.25</v>
      </c>
      <c r="Q264">
        <v>2.0833330000000001</v>
      </c>
      <c r="R264">
        <v>3.1629999999999998E-2</v>
      </c>
      <c r="S264">
        <v>0</v>
      </c>
      <c r="T264">
        <v>2.0169999999999999</v>
      </c>
      <c r="U264">
        <v>4.24</v>
      </c>
      <c r="V264">
        <v>3.359</v>
      </c>
      <c r="W264">
        <v>4.798</v>
      </c>
      <c r="X264">
        <v>363</v>
      </c>
      <c r="Y264">
        <v>109.5</v>
      </c>
      <c r="Z264">
        <v>1.583</v>
      </c>
      <c r="AA264">
        <v>3.175E-2</v>
      </c>
      <c r="AB264">
        <v>2.0779999999999998</v>
      </c>
      <c r="AC264">
        <v>4.6440000000000001</v>
      </c>
      <c r="AD264">
        <v>3.625</v>
      </c>
      <c r="AE264">
        <v>5.0490000000000004</v>
      </c>
      <c r="AF264">
        <v>404</v>
      </c>
      <c r="AG264">
        <v>1.125</v>
      </c>
      <c r="AH264">
        <v>1.46</v>
      </c>
      <c r="AI264">
        <v>341</v>
      </c>
      <c r="AJ264">
        <v>384</v>
      </c>
      <c r="AK264">
        <v>348</v>
      </c>
      <c r="AL264">
        <v>388</v>
      </c>
      <c r="AQ264" s="82">
        <f t="shared" si="22"/>
        <v>0</v>
      </c>
      <c r="AR264" s="82">
        <f t="shared" si="23"/>
        <v>0</v>
      </c>
      <c r="AS264" s="82">
        <f t="shared" si="23"/>
        <v>0</v>
      </c>
      <c r="AT264" s="82">
        <f t="shared" si="23"/>
        <v>3.1629999999999998E-2</v>
      </c>
      <c r="AU264" s="82">
        <f t="shared" si="23"/>
        <v>0</v>
      </c>
      <c r="AV264" s="82">
        <f t="shared" si="23"/>
        <v>0</v>
      </c>
      <c r="AW264" s="82">
        <f t="shared" si="23"/>
        <v>0</v>
      </c>
      <c r="AX264" s="82">
        <f t="shared" si="23"/>
        <v>0</v>
      </c>
      <c r="AY264" s="82">
        <f t="shared" si="23"/>
        <v>0</v>
      </c>
      <c r="AZ264" s="82">
        <f t="shared" si="23"/>
        <v>0</v>
      </c>
      <c r="BA264" s="82">
        <f t="shared" si="23"/>
        <v>0</v>
      </c>
    </row>
    <row r="265" spans="1:53" x14ac:dyDescent="0.25">
      <c r="A265" t="s">
        <v>985</v>
      </c>
      <c r="B265" t="s">
        <v>986</v>
      </c>
      <c r="C265" t="s">
        <v>980</v>
      </c>
      <c r="D265" t="s">
        <v>981</v>
      </c>
      <c r="E265">
        <v>6.875</v>
      </c>
      <c r="F265" s="143">
        <v>43327</v>
      </c>
      <c r="G265" t="s">
        <v>423</v>
      </c>
      <c r="H265" t="s">
        <v>270</v>
      </c>
      <c r="I265" t="s">
        <v>259</v>
      </c>
      <c r="J265" t="s">
        <v>271</v>
      </c>
      <c r="K265" t="s">
        <v>272</v>
      </c>
      <c r="L265" t="s">
        <v>296</v>
      </c>
      <c r="M265" t="s">
        <v>982</v>
      </c>
      <c r="N265" t="s">
        <v>304</v>
      </c>
      <c r="O265">
        <v>450</v>
      </c>
      <c r="P265">
        <v>107.75</v>
      </c>
      <c r="Q265">
        <v>2.4826389999999998</v>
      </c>
      <c r="R265">
        <v>4.2979999999999997E-2</v>
      </c>
      <c r="S265">
        <v>0</v>
      </c>
      <c r="T265">
        <v>1.5169999999999999</v>
      </c>
      <c r="U265">
        <v>3.9889999999999999</v>
      </c>
      <c r="V265">
        <v>2.492</v>
      </c>
      <c r="W265">
        <v>4.4139999999999997</v>
      </c>
      <c r="X265">
        <v>355</v>
      </c>
      <c r="Y265">
        <v>107.25</v>
      </c>
      <c r="Z265">
        <v>2.024</v>
      </c>
      <c r="AA265">
        <v>4.3249999999999997E-2</v>
      </c>
      <c r="AB265">
        <v>1.579</v>
      </c>
      <c r="AC265">
        <v>4.375</v>
      </c>
      <c r="AD265">
        <v>2.7810000000000001</v>
      </c>
      <c r="AE265">
        <v>4.6420000000000003</v>
      </c>
      <c r="AF265">
        <v>391</v>
      </c>
      <c r="AG265">
        <v>0.877</v>
      </c>
      <c r="AH265">
        <v>1.075</v>
      </c>
      <c r="AI265">
        <v>316</v>
      </c>
      <c r="AJ265">
        <v>357</v>
      </c>
      <c r="AK265">
        <v>339</v>
      </c>
      <c r="AL265">
        <v>375</v>
      </c>
      <c r="AQ265" s="82">
        <f t="shared" si="22"/>
        <v>0</v>
      </c>
      <c r="AR265" s="82">
        <f t="shared" si="23"/>
        <v>0</v>
      </c>
      <c r="AS265" s="82">
        <f t="shared" si="23"/>
        <v>4.2979999999999997E-2</v>
      </c>
      <c r="AT265" s="82">
        <f t="shared" si="23"/>
        <v>0</v>
      </c>
      <c r="AU265" s="82">
        <f t="shared" si="23"/>
        <v>0</v>
      </c>
      <c r="AV265" s="82">
        <f t="shared" si="23"/>
        <v>0</v>
      </c>
      <c r="AW265" s="82">
        <f t="shared" si="23"/>
        <v>0</v>
      </c>
      <c r="AX265" s="82">
        <f t="shared" si="23"/>
        <v>0</v>
      </c>
      <c r="AY265" s="82">
        <f t="shared" si="23"/>
        <v>0</v>
      </c>
      <c r="AZ265" s="82">
        <f t="shared" si="23"/>
        <v>0</v>
      </c>
      <c r="BA265" s="82">
        <f t="shared" si="23"/>
        <v>0</v>
      </c>
    </row>
    <row r="266" spans="1:53" x14ac:dyDescent="0.25">
      <c r="A266" t="s">
        <v>991</v>
      </c>
      <c r="B266" t="s">
        <v>992</v>
      </c>
      <c r="C266" t="s">
        <v>980</v>
      </c>
      <c r="D266" t="s">
        <v>981</v>
      </c>
      <c r="E266">
        <v>6.75</v>
      </c>
      <c r="F266" s="143">
        <v>44317</v>
      </c>
      <c r="G266" t="s">
        <v>423</v>
      </c>
      <c r="H266" t="s">
        <v>270</v>
      </c>
      <c r="I266" t="s">
        <v>259</v>
      </c>
      <c r="J266" t="s">
        <v>271</v>
      </c>
      <c r="K266" t="s">
        <v>272</v>
      </c>
      <c r="L266" t="s">
        <v>296</v>
      </c>
      <c r="M266" t="s">
        <v>982</v>
      </c>
      <c r="N266" t="s">
        <v>304</v>
      </c>
      <c r="O266">
        <v>1010</v>
      </c>
      <c r="P266">
        <v>110.75</v>
      </c>
      <c r="Q266">
        <v>1.0125</v>
      </c>
      <c r="R266">
        <v>9.7799999999999998E-2</v>
      </c>
      <c r="S266">
        <v>0</v>
      </c>
      <c r="T266">
        <v>2.9849999999999999</v>
      </c>
      <c r="U266">
        <v>4.2210000000000001</v>
      </c>
      <c r="V266">
        <v>5.03</v>
      </c>
      <c r="W266">
        <v>4.5540000000000003</v>
      </c>
      <c r="X266">
        <v>317</v>
      </c>
      <c r="Y266">
        <v>109.5</v>
      </c>
      <c r="Z266">
        <v>0.56200000000000006</v>
      </c>
      <c r="AA266">
        <v>9.7769999999999996E-2</v>
      </c>
      <c r="AB266">
        <v>3.0419999999999998</v>
      </c>
      <c r="AC266">
        <v>4.633</v>
      </c>
      <c r="AD266">
        <v>5.26</v>
      </c>
      <c r="AE266">
        <v>4.8390000000000004</v>
      </c>
      <c r="AF266">
        <v>362</v>
      </c>
      <c r="AG266">
        <v>1.5449999999999999</v>
      </c>
      <c r="AH266">
        <v>2.1880000000000002</v>
      </c>
      <c r="AI266">
        <v>307</v>
      </c>
      <c r="AJ266">
        <v>352</v>
      </c>
      <c r="AK266">
        <v>305</v>
      </c>
      <c r="AL266">
        <v>349</v>
      </c>
      <c r="AQ266" s="82">
        <f t="shared" si="22"/>
        <v>0</v>
      </c>
      <c r="AR266" s="82">
        <f t="shared" si="23"/>
        <v>0</v>
      </c>
      <c r="AS266" s="82">
        <f t="shared" si="23"/>
        <v>0</v>
      </c>
      <c r="AT266" s="82">
        <f t="shared" si="23"/>
        <v>9.7799999999999998E-2</v>
      </c>
      <c r="AU266" s="82">
        <f t="shared" si="23"/>
        <v>0</v>
      </c>
      <c r="AV266" s="82">
        <f t="shared" si="23"/>
        <v>0</v>
      </c>
      <c r="AW266" s="82">
        <f t="shared" si="23"/>
        <v>0</v>
      </c>
      <c r="AX266" s="82">
        <f t="shared" si="23"/>
        <v>0</v>
      </c>
      <c r="AY266" s="82">
        <f t="shared" si="23"/>
        <v>0</v>
      </c>
      <c r="AZ266" s="82">
        <f t="shared" si="23"/>
        <v>0</v>
      </c>
      <c r="BA266" s="82">
        <f t="shared" si="23"/>
        <v>0</v>
      </c>
    </row>
    <row r="267" spans="1:53" x14ac:dyDescent="0.25">
      <c r="A267" t="s">
        <v>5609</v>
      </c>
      <c r="B267" t="s">
        <v>5610</v>
      </c>
      <c r="C267" t="s">
        <v>5611</v>
      </c>
      <c r="D267" t="s">
        <v>973</v>
      </c>
      <c r="E267">
        <v>6.5</v>
      </c>
      <c r="F267" s="143">
        <v>44044</v>
      </c>
      <c r="G267" t="s">
        <v>42</v>
      </c>
      <c r="H267" t="s">
        <v>270</v>
      </c>
      <c r="I267" t="s">
        <v>259</v>
      </c>
      <c r="J267" t="s">
        <v>271</v>
      </c>
      <c r="K267" t="s">
        <v>272</v>
      </c>
      <c r="L267" t="s">
        <v>335</v>
      </c>
      <c r="M267" t="s">
        <v>336</v>
      </c>
      <c r="N267" t="s">
        <v>304</v>
      </c>
      <c r="O267">
        <v>1825</v>
      </c>
      <c r="P267">
        <v>107</v>
      </c>
      <c r="Q267">
        <v>2.473611</v>
      </c>
      <c r="R267">
        <v>0.17308999999999999</v>
      </c>
      <c r="S267">
        <v>0</v>
      </c>
      <c r="T267">
        <v>4.5910000000000002</v>
      </c>
      <c r="U267">
        <v>5.048</v>
      </c>
      <c r="V267">
        <v>5.2119999999999997</v>
      </c>
      <c r="W267">
        <v>5.1130000000000004</v>
      </c>
      <c r="X267">
        <v>386</v>
      </c>
      <c r="Y267">
        <v>104.5</v>
      </c>
      <c r="Z267">
        <v>2.04</v>
      </c>
      <c r="AA267">
        <v>0.17102000000000001</v>
      </c>
      <c r="AB267">
        <v>4.6319999999999997</v>
      </c>
      <c r="AC267">
        <v>5.5609999999999999</v>
      </c>
      <c r="AD267">
        <v>5.6539999999999999</v>
      </c>
      <c r="AE267">
        <v>5.6269999999999998</v>
      </c>
      <c r="AF267">
        <v>454</v>
      </c>
      <c r="AG267">
        <v>2.7530000000000001</v>
      </c>
      <c r="AH267">
        <v>3.47</v>
      </c>
      <c r="AI267">
        <v>364</v>
      </c>
      <c r="AJ267">
        <v>431</v>
      </c>
      <c r="AK267">
        <v>373</v>
      </c>
      <c r="AL267">
        <v>442</v>
      </c>
      <c r="AQ267" s="82">
        <f t="shared" si="22"/>
        <v>0</v>
      </c>
      <c r="AR267" s="82">
        <f t="shared" si="23"/>
        <v>0</v>
      </c>
      <c r="AS267" s="82">
        <f t="shared" si="23"/>
        <v>0</v>
      </c>
      <c r="AT267" s="82">
        <f t="shared" si="23"/>
        <v>0</v>
      </c>
      <c r="AU267" s="82">
        <f t="shared" si="23"/>
        <v>0.17308999999999999</v>
      </c>
      <c r="AV267" s="82">
        <f t="shared" si="23"/>
        <v>0</v>
      </c>
      <c r="AW267" s="82">
        <f t="shared" si="23"/>
        <v>0</v>
      </c>
      <c r="AX267" s="82">
        <f t="shared" si="23"/>
        <v>0</v>
      </c>
      <c r="AY267" s="82">
        <f t="shared" si="23"/>
        <v>0</v>
      </c>
      <c r="AZ267" s="82">
        <f t="shared" si="23"/>
        <v>0</v>
      </c>
      <c r="BA267" s="82">
        <f t="shared" si="23"/>
        <v>0</v>
      </c>
    </row>
    <row r="268" spans="1:53" x14ac:dyDescent="0.25">
      <c r="A268" t="s">
        <v>5612</v>
      </c>
      <c r="B268" t="s">
        <v>5613</v>
      </c>
      <c r="C268" t="s">
        <v>5611</v>
      </c>
      <c r="D268" t="s">
        <v>973</v>
      </c>
      <c r="E268">
        <v>6.5</v>
      </c>
      <c r="F268" s="143">
        <v>44105</v>
      </c>
      <c r="G268" t="s">
        <v>280</v>
      </c>
      <c r="H268" t="s">
        <v>270</v>
      </c>
      <c r="I268" t="s">
        <v>259</v>
      </c>
      <c r="J268" t="s">
        <v>271</v>
      </c>
      <c r="K268" t="s">
        <v>272</v>
      </c>
      <c r="L268" t="s">
        <v>335</v>
      </c>
      <c r="M268" t="s">
        <v>336</v>
      </c>
      <c r="N268" t="s">
        <v>275</v>
      </c>
      <c r="O268">
        <v>800</v>
      </c>
      <c r="P268">
        <v>100</v>
      </c>
      <c r="Q268">
        <v>1.4986109999999999</v>
      </c>
      <c r="R268">
        <v>7.0349999999999996E-2</v>
      </c>
      <c r="S268">
        <v>0</v>
      </c>
      <c r="T268">
        <v>3.9860000000000002</v>
      </c>
      <c r="U268">
        <v>6.4969999999999999</v>
      </c>
      <c r="V268">
        <v>5.7670000000000003</v>
      </c>
      <c r="W268">
        <v>6.4240000000000004</v>
      </c>
      <c r="X268">
        <v>515</v>
      </c>
      <c r="Y268">
        <v>99</v>
      </c>
      <c r="Z268">
        <v>1.0649999999999999</v>
      </c>
      <c r="AA268">
        <v>7.041E-2</v>
      </c>
      <c r="AB268">
        <v>5.9880000000000004</v>
      </c>
      <c r="AC268">
        <v>6.6639999999999997</v>
      </c>
      <c r="AD268">
        <v>5.8860000000000001</v>
      </c>
      <c r="AE268">
        <v>6.6159999999999997</v>
      </c>
      <c r="AF268">
        <v>550</v>
      </c>
      <c r="AG268">
        <v>1.4319999999999999</v>
      </c>
      <c r="AH268">
        <v>2.2000000000000002</v>
      </c>
      <c r="AI268">
        <v>481</v>
      </c>
      <c r="AJ268">
        <v>513</v>
      </c>
      <c r="AK268">
        <v>504</v>
      </c>
      <c r="AL268">
        <v>539</v>
      </c>
      <c r="AQ268" s="82">
        <f t="shared" si="22"/>
        <v>0</v>
      </c>
      <c r="AR268" s="82">
        <f t="shared" si="23"/>
        <v>0</v>
      </c>
      <c r="AS268" s="82">
        <f t="shared" si="23"/>
        <v>0</v>
      </c>
      <c r="AT268" s="82">
        <f t="shared" si="23"/>
        <v>0</v>
      </c>
      <c r="AU268" s="82">
        <f t="shared" si="23"/>
        <v>0</v>
      </c>
      <c r="AV268" s="82">
        <f t="shared" si="23"/>
        <v>7.0349999999999996E-2</v>
      </c>
      <c r="AW268" s="82">
        <f t="shared" si="23"/>
        <v>0</v>
      </c>
      <c r="AX268" s="82">
        <f t="shared" si="23"/>
        <v>0</v>
      </c>
      <c r="AY268" s="82">
        <f t="shared" si="23"/>
        <v>0</v>
      </c>
      <c r="AZ268" s="82">
        <f t="shared" si="23"/>
        <v>0</v>
      </c>
      <c r="BA268" s="82">
        <f t="shared" si="23"/>
        <v>0</v>
      </c>
    </row>
    <row r="269" spans="1:53" x14ac:dyDescent="0.25">
      <c r="A269" t="s">
        <v>974</v>
      </c>
      <c r="B269" t="s">
        <v>975</v>
      </c>
      <c r="C269" t="s">
        <v>976</v>
      </c>
      <c r="D269" t="s">
        <v>977</v>
      </c>
      <c r="E269">
        <v>9.875</v>
      </c>
      <c r="F269" s="143">
        <v>42309</v>
      </c>
      <c r="G269" t="s">
        <v>42</v>
      </c>
      <c r="H269" t="s">
        <v>270</v>
      </c>
      <c r="I269" t="s">
        <v>259</v>
      </c>
      <c r="J269" t="s">
        <v>271</v>
      </c>
      <c r="K269" t="s">
        <v>272</v>
      </c>
      <c r="L269" t="s">
        <v>335</v>
      </c>
      <c r="M269" t="s">
        <v>336</v>
      </c>
      <c r="N269" t="s">
        <v>304</v>
      </c>
      <c r="O269">
        <v>350</v>
      </c>
      <c r="P269">
        <v>103</v>
      </c>
      <c r="Q269">
        <v>1.48125</v>
      </c>
      <c r="R269">
        <v>3.168E-2</v>
      </c>
      <c r="S269">
        <v>0</v>
      </c>
      <c r="T269">
        <v>7.4999999999999997E-2</v>
      </c>
      <c r="U269">
        <v>2.6749999999999998</v>
      </c>
      <c r="V269">
        <v>8.1000000000000003E-2</v>
      </c>
      <c r="W269">
        <v>3.5649999999999999</v>
      </c>
      <c r="X269">
        <v>320</v>
      </c>
      <c r="Y269">
        <v>102.5</v>
      </c>
      <c r="Z269">
        <v>0.82299999999999995</v>
      </c>
      <c r="AA269">
        <v>3.1809999999999998E-2</v>
      </c>
      <c r="AB269">
        <v>0.86299999999999999</v>
      </c>
      <c r="AC269">
        <v>6.9980000000000002</v>
      </c>
      <c r="AD269">
        <v>0.66800000000000004</v>
      </c>
      <c r="AE269">
        <v>7.0990000000000002</v>
      </c>
      <c r="AF269">
        <v>679</v>
      </c>
      <c r="AG269">
        <v>1.121</v>
      </c>
      <c r="AH269">
        <v>1.101</v>
      </c>
      <c r="AI269">
        <v>322</v>
      </c>
      <c r="AJ269">
        <v>685</v>
      </c>
      <c r="AK269">
        <v>297</v>
      </c>
      <c r="AL269">
        <v>667</v>
      </c>
      <c r="AQ269" s="82">
        <f t="shared" si="22"/>
        <v>0</v>
      </c>
      <c r="AR269" s="82">
        <f t="shared" si="23"/>
        <v>3.168E-2</v>
      </c>
      <c r="AS269" s="82">
        <f t="shared" si="23"/>
        <v>0</v>
      </c>
      <c r="AT269" s="82">
        <f t="shared" si="23"/>
        <v>0</v>
      </c>
      <c r="AU269" s="82">
        <f t="shared" si="23"/>
        <v>0</v>
      </c>
      <c r="AV269" s="82">
        <f t="shared" si="23"/>
        <v>0</v>
      </c>
      <c r="AW269" s="82">
        <f t="shared" si="23"/>
        <v>0</v>
      </c>
      <c r="AX269" s="82">
        <f t="shared" si="23"/>
        <v>0</v>
      </c>
      <c r="AY269" s="82">
        <f t="shared" si="23"/>
        <v>0</v>
      </c>
      <c r="AZ269" s="82">
        <f t="shared" si="23"/>
        <v>0</v>
      </c>
      <c r="BA269" s="82">
        <f t="shared" si="23"/>
        <v>0</v>
      </c>
    </row>
    <row r="270" spans="1:53" x14ac:dyDescent="0.25">
      <c r="A270" t="s">
        <v>968</v>
      </c>
      <c r="B270" t="s">
        <v>969</v>
      </c>
      <c r="C270" t="s">
        <v>970</v>
      </c>
      <c r="D270" t="s">
        <v>971</v>
      </c>
      <c r="E270">
        <v>10.25</v>
      </c>
      <c r="F270" s="143">
        <v>41713</v>
      </c>
      <c r="G270" t="s">
        <v>348</v>
      </c>
      <c r="H270" t="s">
        <v>270</v>
      </c>
      <c r="I270" t="s">
        <v>259</v>
      </c>
      <c r="J270" t="s">
        <v>271</v>
      </c>
      <c r="K270" t="s">
        <v>272</v>
      </c>
      <c r="L270" t="s">
        <v>273</v>
      </c>
      <c r="M270" t="s">
        <v>972</v>
      </c>
      <c r="N270" t="s">
        <v>304</v>
      </c>
      <c r="O270">
        <v>134</v>
      </c>
      <c r="P270">
        <v>99.25</v>
      </c>
      <c r="Q270">
        <v>2.8472219999999999</v>
      </c>
      <c r="R270">
        <v>1.1849999999999999E-2</v>
      </c>
      <c r="S270">
        <v>0</v>
      </c>
      <c r="T270">
        <v>1.091</v>
      </c>
      <c r="U270">
        <v>10.891999999999999</v>
      </c>
      <c r="V270">
        <v>1.0840000000000001</v>
      </c>
      <c r="W270">
        <v>10.891999999999999</v>
      </c>
      <c r="X270">
        <v>1071</v>
      </c>
      <c r="Y270">
        <v>99.125</v>
      </c>
      <c r="Z270">
        <v>2.1640000000000001</v>
      </c>
      <c r="AA270">
        <v>1.1939999999999999E-2</v>
      </c>
      <c r="AB270">
        <v>1.153</v>
      </c>
      <c r="AC270">
        <v>10.968</v>
      </c>
      <c r="AD270">
        <v>1.143</v>
      </c>
      <c r="AE270">
        <v>10.968</v>
      </c>
      <c r="AF270">
        <v>1080</v>
      </c>
      <c r="AG270">
        <v>0.79800000000000004</v>
      </c>
      <c r="AH270">
        <v>0.78700000000000003</v>
      </c>
      <c r="AI270">
        <v>532</v>
      </c>
      <c r="AJ270">
        <v>1048</v>
      </c>
      <c r="AK270">
        <v>1057</v>
      </c>
      <c r="AL270">
        <v>1067</v>
      </c>
      <c r="AQ270" s="82">
        <f t="shared" si="22"/>
        <v>0</v>
      </c>
      <c r="AR270" s="82">
        <f t="shared" si="23"/>
        <v>0</v>
      </c>
      <c r="AS270" s="82">
        <f t="shared" si="23"/>
        <v>0</v>
      </c>
      <c r="AT270" s="82">
        <f t="shared" si="23"/>
        <v>0</v>
      </c>
      <c r="AU270" s="82">
        <f t="shared" si="23"/>
        <v>0</v>
      </c>
      <c r="AV270" s="82">
        <f t="shared" si="23"/>
        <v>0</v>
      </c>
      <c r="AW270" s="82">
        <f t="shared" si="23"/>
        <v>0</v>
      </c>
      <c r="AX270" s="82">
        <f t="shared" si="23"/>
        <v>0</v>
      </c>
      <c r="AY270" s="82">
        <f t="shared" si="23"/>
        <v>0</v>
      </c>
      <c r="AZ270" s="82">
        <f t="shared" si="23"/>
        <v>1.1849999999999999E-2</v>
      </c>
      <c r="BA270" s="82">
        <f t="shared" si="23"/>
        <v>0</v>
      </c>
    </row>
    <row r="271" spans="1:53" x14ac:dyDescent="0.25">
      <c r="A271" t="s">
        <v>5614</v>
      </c>
      <c r="B271" t="s">
        <v>5615</v>
      </c>
      <c r="C271" t="s">
        <v>970</v>
      </c>
      <c r="D271" t="s">
        <v>971</v>
      </c>
      <c r="E271">
        <v>10.625</v>
      </c>
      <c r="F271" s="143">
        <v>42931</v>
      </c>
      <c r="G271" t="s">
        <v>280</v>
      </c>
      <c r="H271" t="s">
        <v>270</v>
      </c>
      <c r="I271" t="s">
        <v>259</v>
      </c>
      <c r="J271" t="s">
        <v>271</v>
      </c>
      <c r="K271" t="s">
        <v>272</v>
      </c>
      <c r="L271" t="s">
        <v>273</v>
      </c>
      <c r="M271" t="s">
        <v>972</v>
      </c>
      <c r="N271" t="s">
        <v>283</v>
      </c>
      <c r="O271">
        <v>330</v>
      </c>
      <c r="P271">
        <v>97.375</v>
      </c>
      <c r="Q271">
        <v>2.9513889999999998</v>
      </c>
      <c r="R271">
        <v>2.8680000000000001E-2</v>
      </c>
      <c r="S271">
        <v>0</v>
      </c>
      <c r="T271">
        <v>3.4140000000000001</v>
      </c>
      <c r="U271">
        <v>11.374000000000001</v>
      </c>
      <c r="V271">
        <v>3.4279999999999999</v>
      </c>
      <c r="W271">
        <v>11.374000000000001</v>
      </c>
      <c r="X271">
        <v>1075</v>
      </c>
      <c r="Y271">
        <v>96</v>
      </c>
      <c r="Z271">
        <v>2.2429999999999999</v>
      </c>
      <c r="AA271">
        <v>2.8510000000000001E-2</v>
      </c>
      <c r="AB271">
        <v>3.4630000000000001</v>
      </c>
      <c r="AC271">
        <v>11.766999999999999</v>
      </c>
      <c r="AD271">
        <v>3.4750000000000001</v>
      </c>
      <c r="AE271">
        <v>11.766999999999999</v>
      </c>
      <c r="AF271">
        <v>1125</v>
      </c>
      <c r="AG271">
        <v>2.121</v>
      </c>
      <c r="AH271">
        <v>2.4249999999999998</v>
      </c>
      <c r="AI271">
        <v>1027</v>
      </c>
      <c r="AJ271">
        <v>1068</v>
      </c>
      <c r="AK271">
        <v>1064</v>
      </c>
      <c r="AL271">
        <v>1114</v>
      </c>
      <c r="AQ271" s="82">
        <f t="shared" si="22"/>
        <v>0</v>
      </c>
      <c r="AR271" s="82">
        <f t="shared" si="23"/>
        <v>0</v>
      </c>
      <c r="AS271" s="82">
        <f t="shared" si="23"/>
        <v>0</v>
      </c>
      <c r="AT271" s="82">
        <f t="shared" si="23"/>
        <v>0</v>
      </c>
      <c r="AU271" s="82">
        <f t="shared" si="23"/>
        <v>0</v>
      </c>
      <c r="AV271" s="82">
        <f t="shared" si="23"/>
        <v>0</v>
      </c>
      <c r="AW271" s="82">
        <f t="shared" si="23"/>
        <v>0</v>
      </c>
      <c r="AX271" s="82">
        <f t="shared" si="23"/>
        <v>0</v>
      </c>
      <c r="AY271" s="82">
        <f t="shared" si="23"/>
        <v>0</v>
      </c>
      <c r="AZ271" s="82">
        <f t="shared" si="23"/>
        <v>0</v>
      </c>
      <c r="BA271" s="82">
        <f t="shared" si="23"/>
        <v>2.8680000000000001E-2</v>
      </c>
    </row>
    <row r="272" spans="1:53" x14ac:dyDescent="0.25">
      <c r="A272" t="s">
        <v>997</v>
      </c>
      <c r="B272" t="s">
        <v>998</v>
      </c>
      <c r="C272" t="s">
        <v>999</v>
      </c>
      <c r="D272" t="s">
        <v>1000</v>
      </c>
      <c r="E272">
        <v>9</v>
      </c>
      <c r="F272" s="143">
        <v>42156</v>
      </c>
      <c r="G272" t="s">
        <v>430</v>
      </c>
      <c r="H272" t="s">
        <v>270</v>
      </c>
      <c r="I272" t="s">
        <v>259</v>
      </c>
      <c r="J272" t="s">
        <v>271</v>
      </c>
      <c r="K272" t="s">
        <v>272</v>
      </c>
      <c r="L272" t="s">
        <v>320</v>
      </c>
      <c r="M272" t="s">
        <v>543</v>
      </c>
      <c r="N272" t="s">
        <v>275</v>
      </c>
      <c r="O272">
        <v>123.6</v>
      </c>
      <c r="P272">
        <v>83</v>
      </c>
      <c r="Q272">
        <v>0.6</v>
      </c>
      <c r="R272">
        <v>8.9499999999999996E-3</v>
      </c>
      <c r="S272">
        <v>0</v>
      </c>
      <c r="T272">
        <v>2.0219999999999998</v>
      </c>
      <c r="U272">
        <v>17.911000000000001</v>
      </c>
      <c r="V272">
        <v>2.0219999999999998</v>
      </c>
      <c r="W272">
        <v>17.911000000000001</v>
      </c>
      <c r="X272">
        <v>1761</v>
      </c>
      <c r="Y272">
        <v>83</v>
      </c>
      <c r="Z272">
        <v>0</v>
      </c>
      <c r="AA272">
        <v>9.0200000000000002E-3</v>
      </c>
      <c r="AB272">
        <v>2.0859999999999999</v>
      </c>
      <c r="AC272">
        <v>17.707999999999998</v>
      </c>
      <c r="AD272">
        <v>2.085</v>
      </c>
      <c r="AE272">
        <v>17.707999999999998</v>
      </c>
      <c r="AF272">
        <v>1746</v>
      </c>
      <c r="AG272">
        <v>0.72299999999999998</v>
      </c>
      <c r="AH272">
        <v>0.79300000000000004</v>
      </c>
      <c r="AI272">
        <v>1537</v>
      </c>
      <c r="AJ272">
        <v>1523</v>
      </c>
      <c r="AK272">
        <v>1748</v>
      </c>
      <c r="AL272">
        <v>1733</v>
      </c>
      <c r="AQ272" s="82">
        <f t="shared" si="22"/>
        <v>0</v>
      </c>
      <c r="AR272" s="82">
        <f t="shared" si="23"/>
        <v>0</v>
      </c>
      <c r="AS272" s="82">
        <f t="shared" si="23"/>
        <v>0</v>
      </c>
      <c r="AT272" s="82">
        <f t="shared" si="23"/>
        <v>0</v>
      </c>
      <c r="AU272" s="82">
        <f t="shared" si="23"/>
        <v>0</v>
      </c>
      <c r="AV272" s="82">
        <f t="shared" si="23"/>
        <v>0</v>
      </c>
      <c r="AW272" s="82">
        <f t="shared" si="23"/>
        <v>0</v>
      </c>
      <c r="AX272" s="82">
        <f t="shared" si="23"/>
        <v>0</v>
      </c>
      <c r="AY272" s="82">
        <f t="shared" si="23"/>
        <v>0</v>
      </c>
      <c r="AZ272" s="82">
        <f t="shared" si="23"/>
        <v>0</v>
      </c>
      <c r="BA272" s="82">
        <f t="shared" si="23"/>
        <v>8.9499999999999996E-3</v>
      </c>
    </row>
    <row r="273" spans="1:53" x14ac:dyDescent="0.25">
      <c r="A273" t="s">
        <v>1027</v>
      </c>
      <c r="B273" t="s">
        <v>1028</v>
      </c>
      <c r="C273" t="s">
        <v>1029</v>
      </c>
      <c r="D273" t="s">
        <v>1030</v>
      </c>
      <c r="E273">
        <v>9.5</v>
      </c>
      <c r="F273" s="143">
        <v>42292</v>
      </c>
      <c r="G273" t="s">
        <v>40</v>
      </c>
      <c r="H273" t="s">
        <v>270</v>
      </c>
      <c r="I273" t="s">
        <v>259</v>
      </c>
      <c r="J273" t="s">
        <v>271</v>
      </c>
      <c r="K273" t="s">
        <v>272</v>
      </c>
      <c r="L273" t="s">
        <v>291</v>
      </c>
      <c r="M273" t="s">
        <v>600</v>
      </c>
      <c r="N273" t="s">
        <v>283</v>
      </c>
      <c r="O273">
        <v>394.4</v>
      </c>
      <c r="P273">
        <v>97.25</v>
      </c>
      <c r="Q273">
        <v>1.8472219999999999</v>
      </c>
      <c r="R273">
        <v>3.3860000000000001E-2</v>
      </c>
      <c r="S273">
        <v>0</v>
      </c>
      <c r="T273">
        <v>2.355</v>
      </c>
      <c r="U273">
        <v>10.647</v>
      </c>
      <c r="V273">
        <v>2.3559999999999999</v>
      </c>
      <c r="W273">
        <v>10.647</v>
      </c>
      <c r="X273">
        <v>1029</v>
      </c>
      <c r="Y273">
        <v>96.75</v>
      </c>
      <c r="Z273">
        <v>1.214</v>
      </c>
      <c r="AA273">
        <v>3.3980000000000003E-2</v>
      </c>
      <c r="AB273">
        <v>2.415</v>
      </c>
      <c r="AC273">
        <v>10.837</v>
      </c>
      <c r="AD273">
        <v>2.415</v>
      </c>
      <c r="AE273">
        <v>10.837</v>
      </c>
      <c r="AF273">
        <v>1054</v>
      </c>
      <c r="AG273">
        <v>1.157</v>
      </c>
      <c r="AH273">
        <v>1.2629999999999999</v>
      </c>
      <c r="AI273">
        <v>986</v>
      </c>
      <c r="AJ273">
        <v>1007</v>
      </c>
      <c r="AK273">
        <v>1017</v>
      </c>
      <c r="AL273">
        <v>1042</v>
      </c>
      <c r="AQ273" s="82">
        <f t="shared" si="22"/>
        <v>0</v>
      </c>
      <c r="AR273" s="82">
        <f t="shared" si="23"/>
        <v>0</v>
      </c>
      <c r="AS273" s="82">
        <f t="shared" si="23"/>
        <v>0</v>
      </c>
      <c r="AT273" s="82">
        <f t="shared" si="23"/>
        <v>0</v>
      </c>
      <c r="AU273" s="82">
        <f t="shared" si="23"/>
        <v>0</v>
      </c>
      <c r="AV273" s="82">
        <f t="shared" si="23"/>
        <v>0</v>
      </c>
      <c r="AW273" s="82">
        <f t="shared" si="23"/>
        <v>0</v>
      </c>
      <c r="AX273" s="82">
        <f t="shared" si="23"/>
        <v>0</v>
      </c>
      <c r="AY273" s="82">
        <f t="shared" si="23"/>
        <v>0</v>
      </c>
      <c r="AZ273" s="82">
        <f t="shared" si="23"/>
        <v>3.3860000000000001E-2</v>
      </c>
      <c r="BA273" s="82">
        <f t="shared" si="23"/>
        <v>0</v>
      </c>
    </row>
    <row r="274" spans="1:53" x14ac:dyDescent="0.25">
      <c r="A274" t="s">
        <v>1031</v>
      </c>
      <c r="B274" t="s">
        <v>1032</v>
      </c>
      <c r="C274" t="s">
        <v>1029</v>
      </c>
      <c r="D274" t="s">
        <v>1030</v>
      </c>
      <c r="E274">
        <v>9.875</v>
      </c>
      <c r="F274" s="143">
        <v>43327</v>
      </c>
      <c r="G274" t="s">
        <v>40</v>
      </c>
      <c r="H274" t="s">
        <v>270</v>
      </c>
      <c r="I274" t="s">
        <v>259</v>
      </c>
      <c r="J274" t="s">
        <v>271</v>
      </c>
      <c r="K274" t="s">
        <v>272</v>
      </c>
      <c r="L274" t="s">
        <v>291</v>
      </c>
      <c r="M274" t="s">
        <v>600</v>
      </c>
      <c r="N274" t="s">
        <v>283</v>
      </c>
      <c r="O274">
        <v>393.5</v>
      </c>
      <c r="P274">
        <v>95.125</v>
      </c>
      <c r="Q274">
        <v>3.5659719999999999</v>
      </c>
      <c r="R274">
        <v>3.3649999999999999E-2</v>
      </c>
      <c r="S274">
        <v>0</v>
      </c>
      <c r="T274">
        <v>4.0419999999999998</v>
      </c>
      <c r="U274">
        <v>11.053000000000001</v>
      </c>
      <c r="V274">
        <v>4.0750000000000002</v>
      </c>
      <c r="W274">
        <v>11.053000000000001</v>
      </c>
      <c r="X274">
        <v>1023</v>
      </c>
      <c r="Y274">
        <v>95.25</v>
      </c>
      <c r="Z274">
        <v>2.9079999999999999</v>
      </c>
      <c r="AA274">
        <v>3.397E-2</v>
      </c>
      <c r="AB274">
        <v>4.1079999999999997</v>
      </c>
      <c r="AC274">
        <v>11.010999999999999</v>
      </c>
      <c r="AD274">
        <v>4.1369999999999996</v>
      </c>
      <c r="AE274">
        <v>11.01</v>
      </c>
      <c r="AF274">
        <v>1031</v>
      </c>
      <c r="AG274">
        <v>0.54300000000000004</v>
      </c>
      <c r="AH274">
        <v>0.98</v>
      </c>
      <c r="AI274">
        <v>959</v>
      </c>
      <c r="AJ274">
        <v>969</v>
      </c>
      <c r="AK274">
        <v>1011</v>
      </c>
      <c r="AL274">
        <v>1020</v>
      </c>
      <c r="AQ274" s="82">
        <f t="shared" si="22"/>
        <v>0</v>
      </c>
      <c r="AR274" s="82">
        <f t="shared" si="23"/>
        <v>0</v>
      </c>
      <c r="AS274" s="82">
        <f t="shared" si="23"/>
        <v>0</v>
      </c>
      <c r="AT274" s="82">
        <f t="shared" si="23"/>
        <v>0</v>
      </c>
      <c r="AU274" s="82">
        <f t="shared" si="23"/>
        <v>0</v>
      </c>
      <c r="AV274" s="82">
        <f t="shared" si="23"/>
        <v>0</v>
      </c>
      <c r="AW274" s="82">
        <f t="shared" si="23"/>
        <v>0</v>
      </c>
      <c r="AX274" s="82">
        <f t="shared" si="23"/>
        <v>0</v>
      </c>
      <c r="AY274" s="82">
        <f t="shared" si="23"/>
        <v>0</v>
      </c>
      <c r="AZ274" s="82">
        <f t="shared" si="23"/>
        <v>0</v>
      </c>
      <c r="BA274" s="82">
        <f t="shared" si="23"/>
        <v>3.3649999999999999E-2</v>
      </c>
    </row>
    <row r="275" spans="1:53" x14ac:dyDescent="0.25">
      <c r="A275" t="s">
        <v>1006</v>
      </c>
      <c r="B275" t="s">
        <v>1007</v>
      </c>
      <c r="C275" t="s">
        <v>1008</v>
      </c>
      <c r="D275" t="s">
        <v>1009</v>
      </c>
      <c r="E275">
        <v>12.5</v>
      </c>
      <c r="F275" s="143">
        <v>43738</v>
      </c>
      <c r="G275" t="s">
        <v>423</v>
      </c>
      <c r="H275" t="s">
        <v>270</v>
      </c>
      <c r="I275" t="s">
        <v>256</v>
      </c>
      <c r="J275" t="s">
        <v>271</v>
      </c>
      <c r="K275" t="s">
        <v>284</v>
      </c>
      <c r="L275" t="s">
        <v>524</v>
      </c>
      <c r="M275" t="s">
        <v>524</v>
      </c>
      <c r="N275" t="s">
        <v>828</v>
      </c>
      <c r="O275">
        <v>443.7</v>
      </c>
      <c r="P275">
        <v>115.65</v>
      </c>
      <c r="Q275">
        <v>2.9513889999999998</v>
      </c>
      <c r="R275">
        <v>4.5589999999999999E-2</v>
      </c>
      <c r="S275">
        <v>0</v>
      </c>
      <c r="T275">
        <v>4.58</v>
      </c>
      <c r="U275">
        <v>9.3219999999999992</v>
      </c>
      <c r="V275">
        <v>4.617</v>
      </c>
      <c r="W275">
        <v>9.3219999999999992</v>
      </c>
      <c r="X275">
        <v>831</v>
      </c>
      <c r="Y275">
        <v>114.72199999999999</v>
      </c>
      <c r="Z275">
        <v>2.1179999999999999</v>
      </c>
      <c r="AA275">
        <v>4.5600000000000002E-2</v>
      </c>
      <c r="AB275">
        <v>4.63</v>
      </c>
      <c r="AC275">
        <v>9.5129999999999999</v>
      </c>
      <c r="AD275">
        <v>4.6619999999999999</v>
      </c>
      <c r="AE275">
        <v>9.5129999999999999</v>
      </c>
      <c r="AF275">
        <v>865</v>
      </c>
      <c r="AG275">
        <v>1.5069999999999999</v>
      </c>
      <c r="AH275">
        <v>2.044</v>
      </c>
      <c r="AI275">
        <v>871</v>
      </c>
      <c r="AJ275">
        <v>903</v>
      </c>
      <c r="AK275">
        <v>820</v>
      </c>
      <c r="AL275">
        <v>853</v>
      </c>
      <c r="AQ275" s="82">
        <f t="shared" si="22"/>
        <v>0</v>
      </c>
      <c r="AR275" s="82">
        <f t="shared" si="23"/>
        <v>0</v>
      </c>
      <c r="AS275" s="82">
        <f t="shared" si="23"/>
        <v>0</v>
      </c>
      <c r="AT275" s="82">
        <f t="shared" si="23"/>
        <v>0</v>
      </c>
      <c r="AU275" s="82">
        <f t="shared" si="23"/>
        <v>0</v>
      </c>
      <c r="AV275" s="82">
        <f t="shared" si="23"/>
        <v>0</v>
      </c>
      <c r="AW275" s="82">
        <f t="shared" si="23"/>
        <v>0</v>
      </c>
      <c r="AX275" s="82">
        <f t="shared" si="23"/>
        <v>0</v>
      </c>
      <c r="AY275" s="82">
        <f t="shared" si="23"/>
        <v>4.5589999999999999E-2</v>
      </c>
      <c r="AZ275" s="82">
        <f t="shared" si="23"/>
        <v>0</v>
      </c>
      <c r="BA275" s="82">
        <f t="shared" si="23"/>
        <v>0</v>
      </c>
    </row>
    <row r="276" spans="1:53" x14ac:dyDescent="0.25">
      <c r="A276" t="s">
        <v>1010</v>
      </c>
      <c r="B276" t="s">
        <v>1011</v>
      </c>
      <c r="C276" t="s">
        <v>1012</v>
      </c>
      <c r="D276" t="s">
        <v>1013</v>
      </c>
      <c r="E276">
        <v>6.875</v>
      </c>
      <c r="F276" s="143">
        <v>43845</v>
      </c>
      <c r="G276" t="s">
        <v>371</v>
      </c>
      <c r="H276" t="s">
        <v>270</v>
      </c>
      <c r="I276" t="s">
        <v>259</v>
      </c>
      <c r="J276" t="s">
        <v>271</v>
      </c>
      <c r="K276" t="s">
        <v>272</v>
      </c>
      <c r="L276" t="s">
        <v>551</v>
      </c>
      <c r="M276" t="s">
        <v>1014</v>
      </c>
      <c r="N276" t="s">
        <v>283</v>
      </c>
      <c r="O276">
        <v>300</v>
      </c>
      <c r="P276">
        <v>107.75</v>
      </c>
      <c r="Q276">
        <v>3.0555560000000002</v>
      </c>
      <c r="R276">
        <v>2.8799999999999999E-2</v>
      </c>
      <c r="S276">
        <v>0</v>
      </c>
      <c r="T276">
        <v>1.8620000000000001</v>
      </c>
      <c r="U276">
        <v>4.4989999999999997</v>
      </c>
      <c r="V276">
        <v>3.6030000000000002</v>
      </c>
      <c r="W276">
        <v>4.875</v>
      </c>
      <c r="X276">
        <v>374</v>
      </c>
      <c r="Y276">
        <v>108.5</v>
      </c>
      <c r="Z276">
        <v>2.597</v>
      </c>
      <c r="AA276">
        <v>2.9319999999999999E-2</v>
      </c>
      <c r="AB276">
        <v>1.931</v>
      </c>
      <c r="AC276">
        <v>4.2089999999999996</v>
      </c>
      <c r="AD276">
        <v>3.472</v>
      </c>
      <c r="AE276">
        <v>4.5970000000000004</v>
      </c>
      <c r="AF276">
        <v>361</v>
      </c>
      <c r="AG276">
        <v>-0.26200000000000001</v>
      </c>
      <c r="AH276">
        <v>0.05</v>
      </c>
      <c r="AI276">
        <v>335</v>
      </c>
      <c r="AJ276">
        <v>327</v>
      </c>
      <c r="AK276">
        <v>357</v>
      </c>
      <c r="AL276">
        <v>344</v>
      </c>
      <c r="AQ276" s="82">
        <f t="shared" si="22"/>
        <v>0</v>
      </c>
      <c r="AR276" s="82">
        <f t="shared" si="23"/>
        <v>0</v>
      </c>
      <c r="AS276" s="82">
        <f t="shared" si="23"/>
        <v>0</v>
      </c>
      <c r="AT276" s="82">
        <f t="shared" si="23"/>
        <v>2.8799999999999999E-2</v>
      </c>
      <c r="AU276" s="82">
        <f t="shared" si="23"/>
        <v>0</v>
      </c>
      <c r="AV276" s="82">
        <f t="shared" si="23"/>
        <v>0</v>
      </c>
      <c r="AW276" s="82">
        <f t="shared" si="23"/>
        <v>0</v>
      </c>
      <c r="AX276" s="82">
        <f t="shared" si="23"/>
        <v>0</v>
      </c>
      <c r="AY276" s="82">
        <f t="shared" si="23"/>
        <v>0</v>
      </c>
      <c r="AZ276" s="82">
        <f t="shared" si="23"/>
        <v>0</v>
      </c>
      <c r="BA276" s="82">
        <f t="shared" si="23"/>
        <v>0</v>
      </c>
    </row>
    <row r="277" spans="1:53" x14ac:dyDescent="0.25">
      <c r="A277" t="s">
        <v>1015</v>
      </c>
      <c r="B277" t="s">
        <v>1016</v>
      </c>
      <c r="C277" t="s">
        <v>1012</v>
      </c>
      <c r="D277" t="s">
        <v>1013</v>
      </c>
      <c r="E277">
        <v>6.625</v>
      </c>
      <c r="F277" s="143">
        <v>43115</v>
      </c>
      <c r="G277" t="s">
        <v>371</v>
      </c>
      <c r="H277" t="s">
        <v>270</v>
      </c>
      <c r="I277" t="s">
        <v>259</v>
      </c>
      <c r="J277" t="s">
        <v>271</v>
      </c>
      <c r="K277" t="s">
        <v>272</v>
      </c>
      <c r="L277" t="s">
        <v>551</v>
      </c>
      <c r="M277" t="s">
        <v>1014</v>
      </c>
      <c r="N277" t="s">
        <v>283</v>
      </c>
      <c r="O277">
        <v>299.5</v>
      </c>
      <c r="P277">
        <v>103.125</v>
      </c>
      <c r="Q277">
        <v>2.9444439999999998</v>
      </c>
      <c r="R277">
        <v>2.7519999999999999E-2</v>
      </c>
      <c r="S277">
        <v>0</v>
      </c>
      <c r="T277">
        <v>2.669</v>
      </c>
      <c r="U277">
        <v>5.4980000000000002</v>
      </c>
      <c r="V277">
        <v>2.069</v>
      </c>
      <c r="W277">
        <v>5.6239999999999997</v>
      </c>
      <c r="X277">
        <v>488</v>
      </c>
      <c r="Y277">
        <v>103.75</v>
      </c>
      <c r="Z277">
        <v>2.5030000000000001</v>
      </c>
      <c r="AA277">
        <v>2.7990000000000001E-2</v>
      </c>
      <c r="AB277">
        <v>0.122</v>
      </c>
      <c r="AC277">
        <v>2.87</v>
      </c>
      <c r="AD277">
        <v>0.121</v>
      </c>
      <c r="AE277">
        <v>3.3919999999999999</v>
      </c>
      <c r="AF277">
        <v>276</v>
      </c>
      <c r="AG277">
        <v>-0.17299999999999999</v>
      </c>
      <c r="AH277">
        <v>-0.184</v>
      </c>
      <c r="AI277">
        <v>474</v>
      </c>
      <c r="AJ277">
        <v>272</v>
      </c>
      <c r="AK277">
        <v>472</v>
      </c>
      <c r="AL277">
        <v>255</v>
      </c>
      <c r="AQ277" s="82">
        <f t="shared" si="22"/>
        <v>0</v>
      </c>
      <c r="AR277" s="82">
        <f t="shared" si="23"/>
        <v>0</v>
      </c>
      <c r="AS277" s="82">
        <f t="shared" si="23"/>
        <v>0</v>
      </c>
      <c r="AT277" s="82">
        <f t="shared" si="23"/>
        <v>0</v>
      </c>
      <c r="AU277" s="82">
        <f t="shared" si="23"/>
        <v>2.7519999999999999E-2</v>
      </c>
      <c r="AV277" s="82">
        <f t="shared" si="23"/>
        <v>0</v>
      </c>
      <c r="AW277" s="82">
        <f t="shared" si="23"/>
        <v>0</v>
      </c>
      <c r="AX277" s="82">
        <f t="shared" si="23"/>
        <v>0</v>
      </c>
      <c r="AY277" s="82">
        <f t="shared" si="23"/>
        <v>0</v>
      </c>
      <c r="AZ277" s="82">
        <f t="shared" si="23"/>
        <v>0</v>
      </c>
      <c r="BA277" s="82">
        <f t="shared" si="23"/>
        <v>0</v>
      </c>
    </row>
    <row r="278" spans="1:53" x14ac:dyDescent="0.25">
      <c r="A278" t="s">
        <v>1017</v>
      </c>
      <c r="B278" t="s">
        <v>1018</v>
      </c>
      <c r="C278" t="s">
        <v>1019</v>
      </c>
      <c r="D278" t="s">
        <v>1020</v>
      </c>
      <c r="E278">
        <v>9.125</v>
      </c>
      <c r="F278" s="143">
        <v>43405</v>
      </c>
      <c r="G278" t="s">
        <v>280</v>
      </c>
      <c r="H278" t="s">
        <v>270</v>
      </c>
      <c r="I278" t="s">
        <v>259</v>
      </c>
      <c r="J278" t="s">
        <v>271</v>
      </c>
      <c r="K278" t="s">
        <v>272</v>
      </c>
      <c r="L278" t="s">
        <v>291</v>
      </c>
      <c r="M278" t="s">
        <v>303</v>
      </c>
      <c r="N278" t="s">
        <v>304</v>
      </c>
      <c r="O278">
        <v>250</v>
      </c>
      <c r="P278">
        <v>105</v>
      </c>
      <c r="Q278">
        <v>1.3687499999999999</v>
      </c>
      <c r="R278">
        <v>2.3040000000000001E-2</v>
      </c>
      <c r="S278">
        <v>0</v>
      </c>
      <c r="T278">
        <v>3.1850000000000001</v>
      </c>
      <c r="U278">
        <v>7.5970000000000004</v>
      </c>
      <c r="V278">
        <v>3.9630000000000001</v>
      </c>
      <c r="W278">
        <v>7.7590000000000003</v>
      </c>
      <c r="X278">
        <v>688</v>
      </c>
      <c r="Y278">
        <v>102.5</v>
      </c>
      <c r="Z278">
        <v>0.76</v>
      </c>
      <c r="AA278">
        <v>2.2710000000000001E-2</v>
      </c>
      <c r="AB278">
        <v>3.2290000000000001</v>
      </c>
      <c r="AC278">
        <v>8.359</v>
      </c>
      <c r="AD278">
        <v>4.17</v>
      </c>
      <c r="AE278">
        <v>8.4209999999999994</v>
      </c>
      <c r="AF278">
        <v>767</v>
      </c>
      <c r="AG278">
        <v>3.01</v>
      </c>
      <c r="AH278">
        <v>3.4329999999999998</v>
      </c>
      <c r="AI278">
        <v>671</v>
      </c>
      <c r="AJ278">
        <v>743</v>
      </c>
      <c r="AK278">
        <v>675</v>
      </c>
      <c r="AL278">
        <v>754</v>
      </c>
      <c r="AQ278" s="82">
        <f t="shared" si="22"/>
        <v>0</v>
      </c>
      <c r="AR278" s="82">
        <f t="shared" ref="AR278:BA293" si="24">IF(AND($U278&gt;AQ$4,$U278&lt;=AR$4),$R278,0)</f>
        <v>0</v>
      </c>
      <c r="AS278" s="82">
        <f t="shared" si="24"/>
        <v>0</v>
      </c>
      <c r="AT278" s="82">
        <f t="shared" si="24"/>
        <v>0</v>
      </c>
      <c r="AU278" s="82">
        <f t="shared" si="24"/>
        <v>0</v>
      </c>
      <c r="AV278" s="82">
        <f t="shared" si="24"/>
        <v>0</v>
      </c>
      <c r="AW278" s="82">
        <f t="shared" si="24"/>
        <v>2.3040000000000001E-2</v>
      </c>
      <c r="AX278" s="82">
        <f t="shared" si="24"/>
        <v>0</v>
      </c>
      <c r="AY278" s="82">
        <f t="shared" si="24"/>
        <v>0</v>
      </c>
      <c r="AZ278" s="82">
        <f t="shared" si="24"/>
        <v>0</v>
      </c>
      <c r="BA278" s="82">
        <f t="shared" si="24"/>
        <v>0</v>
      </c>
    </row>
    <row r="279" spans="1:53" x14ac:dyDescent="0.25">
      <c r="A279" t="s">
        <v>5616</v>
      </c>
      <c r="B279" t="s">
        <v>5617</v>
      </c>
      <c r="C279" t="s">
        <v>1001</v>
      </c>
      <c r="D279" t="s">
        <v>1002</v>
      </c>
      <c r="E279">
        <v>6.25</v>
      </c>
      <c r="F279" s="143">
        <v>44849</v>
      </c>
      <c r="G279" t="s">
        <v>282</v>
      </c>
      <c r="H279" t="s">
        <v>270</v>
      </c>
      <c r="I279" t="s">
        <v>259</v>
      </c>
      <c r="J279" t="s">
        <v>271</v>
      </c>
      <c r="K279" t="s">
        <v>272</v>
      </c>
      <c r="L279" t="s">
        <v>442</v>
      </c>
      <c r="M279" t="s">
        <v>650</v>
      </c>
      <c r="N279" t="s">
        <v>304</v>
      </c>
      <c r="O279">
        <v>450</v>
      </c>
      <c r="P279">
        <v>107</v>
      </c>
      <c r="Q279">
        <v>1.267361</v>
      </c>
      <c r="R279">
        <v>4.2209999999999998E-2</v>
      </c>
      <c r="S279">
        <v>0</v>
      </c>
      <c r="T279">
        <v>5.4889999999999999</v>
      </c>
      <c r="U279">
        <v>5.1459999999999999</v>
      </c>
      <c r="V279">
        <v>6.7880000000000003</v>
      </c>
      <c r="W279">
        <v>5.1289999999999996</v>
      </c>
      <c r="X279">
        <v>349</v>
      </c>
      <c r="Y279">
        <v>106</v>
      </c>
      <c r="Z279">
        <v>0.85099999999999998</v>
      </c>
      <c r="AA279">
        <v>4.2290000000000001E-2</v>
      </c>
      <c r="AB279">
        <v>6.1749999999999998</v>
      </c>
      <c r="AC279">
        <v>5.306</v>
      </c>
      <c r="AD279">
        <v>6.931</v>
      </c>
      <c r="AE279">
        <v>5.2939999999999996</v>
      </c>
      <c r="AF279">
        <v>383</v>
      </c>
      <c r="AG279">
        <v>1.3260000000000001</v>
      </c>
      <c r="AH279">
        <v>2.343</v>
      </c>
      <c r="AI279">
        <v>336</v>
      </c>
      <c r="AJ279">
        <v>368</v>
      </c>
      <c r="AK279">
        <v>343</v>
      </c>
      <c r="AL279">
        <v>376</v>
      </c>
      <c r="AQ279" s="82">
        <f t="shared" si="22"/>
        <v>0</v>
      </c>
      <c r="AR279" s="82">
        <f t="shared" si="24"/>
        <v>0</v>
      </c>
      <c r="AS279" s="82">
        <f t="shared" si="24"/>
        <v>0</v>
      </c>
      <c r="AT279" s="82">
        <f t="shared" si="24"/>
        <v>0</v>
      </c>
      <c r="AU279" s="82">
        <f t="shared" si="24"/>
        <v>4.2209999999999998E-2</v>
      </c>
      <c r="AV279" s="82">
        <f t="shared" si="24"/>
        <v>0</v>
      </c>
      <c r="AW279" s="82">
        <f t="shared" si="24"/>
        <v>0</v>
      </c>
      <c r="AX279" s="82">
        <f t="shared" si="24"/>
        <v>0</v>
      </c>
      <c r="AY279" s="82">
        <f t="shared" si="24"/>
        <v>0</v>
      </c>
      <c r="AZ279" s="82">
        <f t="shared" si="24"/>
        <v>0</v>
      </c>
      <c r="BA279" s="82">
        <f t="shared" si="24"/>
        <v>0</v>
      </c>
    </row>
    <row r="280" spans="1:53" x14ac:dyDescent="0.25">
      <c r="A280" t="s">
        <v>1003</v>
      </c>
      <c r="B280" t="s">
        <v>1004</v>
      </c>
      <c r="C280" t="s">
        <v>1005</v>
      </c>
      <c r="D280" t="s">
        <v>82</v>
      </c>
      <c r="E280">
        <v>10.25</v>
      </c>
      <c r="F280" s="143">
        <v>41791</v>
      </c>
      <c r="G280" t="s">
        <v>40</v>
      </c>
      <c r="H280" t="s">
        <v>270</v>
      </c>
      <c r="I280" t="s">
        <v>259</v>
      </c>
      <c r="J280" t="s">
        <v>271</v>
      </c>
      <c r="K280" t="s">
        <v>272</v>
      </c>
      <c r="L280" t="s">
        <v>442</v>
      </c>
      <c r="M280" t="s">
        <v>443</v>
      </c>
      <c r="N280" t="s">
        <v>304</v>
      </c>
      <c r="O280">
        <v>205.3</v>
      </c>
      <c r="P280">
        <v>111</v>
      </c>
      <c r="Q280">
        <v>0.68333299999999997</v>
      </c>
      <c r="R280">
        <v>1.9859999999999999E-2</v>
      </c>
      <c r="S280">
        <v>0</v>
      </c>
      <c r="T280">
        <v>1.349</v>
      </c>
      <c r="U280">
        <v>2.395</v>
      </c>
      <c r="V280">
        <v>1.3480000000000001</v>
      </c>
      <c r="W280">
        <v>2.395</v>
      </c>
      <c r="X280">
        <v>217</v>
      </c>
      <c r="Y280">
        <v>111</v>
      </c>
      <c r="Z280">
        <v>0</v>
      </c>
      <c r="AA280">
        <v>2.0039999999999999E-2</v>
      </c>
      <c r="AB280">
        <v>1.413</v>
      </c>
      <c r="AC280">
        <v>2.7170000000000001</v>
      </c>
      <c r="AD280">
        <v>1.411</v>
      </c>
      <c r="AE280">
        <v>2.7170000000000001</v>
      </c>
      <c r="AF280">
        <v>250</v>
      </c>
      <c r="AG280">
        <v>0.61599999999999999</v>
      </c>
      <c r="AH280">
        <v>0.61399999999999999</v>
      </c>
      <c r="AI280">
        <v>215</v>
      </c>
      <c r="AJ280">
        <v>251</v>
      </c>
      <c r="AK280">
        <v>203</v>
      </c>
      <c r="AL280">
        <v>237</v>
      </c>
      <c r="AQ280" s="82">
        <f t="shared" si="22"/>
        <v>0</v>
      </c>
      <c r="AR280" s="82">
        <f t="shared" si="24"/>
        <v>1.9859999999999999E-2</v>
      </c>
      <c r="AS280" s="82">
        <f t="shared" si="24"/>
        <v>0</v>
      </c>
      <c r="AT280" s="82">
        <f t="shared" si="24"/>
        <v>0</v>
      </c>
      <c r="AU280" s="82">
        <f t="shared" si="24"/>
        <v>0</v>
      </c>
      <c r="AV280" s="82">
        <f t="shared" si="24"/>
        <v>0</v>
      </c>
      <c r="AW280" s="82">
        <f t="shared" si="24"/>
        <v>0</v>
      </c>
      <c r="AX280" s="82">
        <f t="shared" si="24"/>
        <v>0</v>
      </c>
      <c r="AY280" s="82">
        <f t="shared" si="24"/>
        <v>0</v>
      </c>
      <c r="AZ280" s="82">
        <f t="shared" si="24"/>
        <v>0</v>
      </c>
      <c r="BA280" s="82">
        <f t="shared" si="24"/>
        <v>0</v>
      </c>
    </row>
    <row r="281" spans="1:53" x14ac:dyDescent="0.25">
      <c r="A281" t="s">
        <v>1021</v>
      </c>
      <c r="B281" t="s">
        <v>1022</v>
      </c>
      <c r="C281" t="s">
        <v>1005</v>
      </c>
      <c r="D281" t="s">
        <v>82</v>
      </c>
      <c r="E281">
        <v>6.75</v>
      </c>
      <c r="F281" s="143">
        <v>44136</v>
      </c>
      <c r="G281" t="s">
        <v>40</v>
      </c>
      <c r="H281" t="s">
        <v>270</v>
      </c>
      <c r="I281" t="s">
        <v>259</v>
      </c>
      <c r="J281" t="s">
        <v>271</v>
      </c>
      <c r="K281" t="s">
        <v>272</v>
      </c>
      <c r="L281" t="s">
        <v>442</v>
      </c>
      <c r="M281" t="s">
        <v>443</v>
      </c>
      <c r="N281" t="s">
        <v>304</v>
      </c>
      <c r="O281">
        <v>300</v>
      </c>
      <c r="P281">
        <v>107.5</v>
      </c>
      <c r="Q281">
        <v>1.0125</v>
      </c>
      <c r="R281">
        <v>2.8199999999999999E-2</v>
      </c>
      <c r="S281">
        <v>0</v>
      </c>
      <c r="T281">
        <v>2.5640000000000001</v>
      </c>
      <c r="U281">
        <v>5.0069999999999997</v>
      </c>
      <c r="V281">
        <v>4.9329999999999998</v>
      </c>
      <c r="W281">
        <v>5.1520000000000001</v>
      </c>
      <c r="X281">
        <v>386</v>
      </c>
      <c r="Y281">
        <v>107</v>
      </c>
      <c r="Z281">
        <v>0.56200000000000006</v>
      </c>
      <c r="AA281">
        <v>2.8379999999999999E-2</v>
      </c>
      <c r="AB281">
        <v>2.6259999999999999</v>
      </c>
      <c r="AC281">
        <v>5.2160000000000002</v>
      </c>
      <c r="AD281">
        <v>5.0960000000000001</v>
      </c>
      <c r="AE281">
        <v>5.2750000000000004</v>
      </c>
      <c r="AF281">
        <v>414</v>
      </c>
      <c r="AG281">
        <v>0.88300000000000001</v>
      </c>
      <c r="AH281">
        <v>1.4930000000000001</v>
      </c>
      <c r="AI281">
        <v>368</v>
      </c>
      <c r="AJ281">
        <v>398</v>
      </c>
      <c r="AK281">
        <v>373</v>
      </c>
      <c r="AL281">
        <v>400</v>
      </c>
      <c r="AQ281" s="82">
        <f t="shared" si="22"/>
        <v>0</v>
      </c>
      <c r="AR281" s="82">
        <f t="shared" si="24"/>
        <v>0</v>
      </c>
      <c r="AS281" s="82">
        <f t="shared" si="24"/>
        <v>0</v>
      </c>
      <c r="AT281" s="82">
        <f t="shared" si="24"/>
        <v>0</v>
      </c>
      <c r="AU281" s="82">
        <f t="shared" si="24"/>
        <v>2.8199999999999999E-2</v>
      </c>
      <c r="AV281" s="82">
        <f t="shared" si="24"/>
        <v>0</v>
      </c>
      <c r="AW281" s="82">
        <f t="shared" si="24"/>
        <v>0</v>
      </c>
      <c r="AX281" s="82">
        <f t="shared" si="24"/>
        <v>0</v>
      </c>
      <c r="AY281" s="82">
        <f t="shared" si="24"/>
        <v>0</v>
      </c>
      <c r="AZ281" s="82">
        <f t="shared" si="24"/>
        <v>0</v>
      </c>
      <c r="BA281" s="82">
        <f t="shared" si="24"/>
        <v>0</v>
      </c>
    </row>
    <row r="282" spans="1:53" x14ac:dyDescent="0.25">
      <c r="A282" t="s">
        <v>1033</v>
      </c>
      <c r="B282" t="s">
        <v>1034</v>
      </c>
      <c r="C282" t="s">
        <v>1005</v>
      </c>
      <c r="D282" t="s">
        <v>82</v>
      </c>
      <c r="E282">
        <v>6.375</v>
      </c>
      <c r="F282" s="143">
        <v>44819</v>
      </c>
      <c r="G282" t="s">
        <v>40</v>
      </c>
      <c r="H282" t="s">
        <v>270</v>
      </c>
      <c r="I282" t="s">
        <v>259</v>
      </c>
      <c r="J282" t="s">
        <v>271</v>
      </c>
      <c r="K282" t="s">
        <v>272</v>
      </c>
      <c r="L282" t="s">
        <v>442</v>
      </c>
      <c r="M282" t="s">
        <v>443</v>
      </c>
      <c r="N282" t="s">
        <v>304</v>
      </c>
      <c r="O282">
        <v>600</v>
      </c>
      <c r="P282">
        <v>104.25</v>
      </c>
      <c r="Q282">
        <v>1.7708330000000001</v>
      </c>
      <c r="R282">
        <v>5.5109999999999999E-2</v>
      </c>
      <c r="S282">
        <v>0</v>
      </c>
      <c r="T282">
        <v>5.6740000000000004</v>
      </c>
      <c r="U282">
        <v>5.6479999999999997</v>
      </c>
      <c r="V282">
        <v>6.734</v>
      </c>
      <c r="W282">
        <v>5.6580000000000004</v>
      </c>
      <c r="X282">
        <v>404</v>
      </c>
      <c r="Y282">
        <v>103</v>
      </c>
      <c r="Z282">
        <v>1.3460000000000001</v>
      </c>
      <c r="AA282">
        <v>5.5070000000000001E-2</v>
      </c>
      <c r="AB282">
        <v>5.7229999999999999</v>
      </c>
      <c r="AC282">
        <v>5.8609999999999998</v>
      </c>
      <c r="AD282">
        <v>6.907</v>
      </c>
      <c r="AE282">
        <v>5.867</v>
      </c>
      <c r="AF282">
        <v>443</v>
      </c>
      <c r="AG282">
        <v>1.605</v>
      </c>
      <c r="AH282">
        <v>2.625</v>
      </c>
      <c r="AI282">
        <v>383</v>
      </c>
      <c r="AJ282">
        <v>418</v>
      </c>
      <c r="AK282">
        <v>398</v>
      </c>
      <c r="AL282">
        <v>435</v>
      </c>
      <c r="AQ282" s="82">
        <f t="shared" si="22"/>
        <v>0</v>
      </c>
      <c r="AR282" s="82">
        <f t="shared" si="24"/>
        <v>0</v>
      </c>
      <c r="AS282" s="82">
        <f t="shared" si="24"/>
        <v>0</v>
      </c>
      <c r="AT282" s="82">
        <f t="shared" si="24"/>
        <v>0</v>
      </c>
      <c r="AU282" s="82">
        <f t="shared" si="24"/>
        <v>5.5109999999999999E-2</v>
      </c>
      <c r="AV282" s="82">
        <f t="shared" si="24"/>
        <v>0</v>
      </c>
      <c r="AW282" s="82">
        <f t="shared" si="24"/>
        <v>0</v>
      </c>
      <c r="AX282" s="82">
        <f t="shared" si="24"/>
        <v>0</v>
      </c>
      <c r="AY282" s="82">
        <f t="shared" si="24"/>
        <v>0</v>
      </c>
      <c r="AZ282" s="82">
        <f t="shared" si="24"/>
        <v>0</v>
      </c>
      <c r="BA282" s="82">
        <f t="shared" si="24"/>
        <v>0</v>
      </c>
    </row>
    <row r="283" spans="1:53" x14ac:dyDescent="0.25">
      <c r="A283" t="s">
        <v>1023</v>
      </c>
      <c r="B283" t="s">
        <v>1024</v>
      </c>
      <c r="C283" t="s">
        <v>1025</v>
      </c>
      <c r="D283" t="s">
        <v>1026</v>
      </c>
      <c r="E283">
        <v>9.5</v>
      </c>
      <c r="F283" s="143">
        <v>42705</v>
      </c>
      <c r="G283" t="s">
        <v>40</v>
      </c>
      <c r="H283" t="s">
        <v>270</v>
      </c>
      <c r="I283" t="s">
        <v>259</v>
      </c>
      <c r="J283" t="s">
        <v>271</v>
      </c>
      <c r="K283" t="s">
        <v>272</v>
      </c>
      <c r="L283" t="s">
        <v>551</v>
      </c>
      <c r="M283" t="s">
        <v>562</v>
      </c>
      <c r="N283" t="s">
        <v>304</v>
      </c>
      <c r="O283">
        <v>350</v>
      </c>
      <c r="P283">
        <v>107</v>
      </c>
      <c r="Q283">
        <v>0.63333300000000003</v>
      </c>
      <c r="R283">
        <v>3.2640000000000002E-2</v>
      </c>
      <c r="S283">
        <v>0</v>
      </c>
      <c r="T283">
        <v>2.5390000000000001</v>
      </c>
      <c r="U283">
        <v>6.8230000000000004</v>
      </c>
      <c r="V283">
        <v>2.73</v>
      </c>
      <c r="W283">
        <v>6.9550000000000001</v>
      </c>
      <c r="X283">
        <v>642</v>
      </c>
      <c r="Y283">
        <v>106</v>
      </c>
      <c r="Z283">
        <v>0</v>
      </c>
      <c r="AA283">
        <v>3.2629999999999999E-2</v>
      </c>
      <c r="AB283">
        <v>2.5960000000000001</v>
      </c>
      <c r="AC283">
        <v>7.2389999999999999</v>
      </c>
      <c r="AD283">
        <v>2.8420000000000001</v>
      </c>
      <c r="AE283">
        <v>7.3360000000000003</v>
      </c>
      <c r="AF283">
        <v>689</v>
      </c>
      <c r="AG283">
        <v>1.5409999999999999</v>
      </c>
      <c r="AH283">
        <v>1.7030000000000001</v>
      </c>
      <c r="AI283">
        <v>642</v>
      </c>
      <c r="AJ283">
        <v>689</v>
      </c>
      <c r="AK283">
        <v>630</v>
      </c>
      <c r="AL283">
        <v>677</v>
      </c>
      <c r="AQ283" s="82">
        <f t="shared" si="22"/>
        <v>0</v>
      </c>
      <c r="AR283" s="82">
        <f t="shared" si="24"/>
        <v>0</v>
      </c>
      <c r="AS283" s="82">
        <f t="shared" si="24"/>
        <v>0</v>
      </c>
      <c r="AT283" s="82">
        <f t="shared" si="24"/>
        <v>0</v>
      </c>
      <c r="AU283" s="82">
        <f t="shared" si="24"/>
        <v>0</v>
      </c>
      <c r="AV283" s="82">
        <f t="shared" si="24"/>
        <v>3.2640000000000002E-2</v>
      </c>
      <c r="AW283" s="82">
        <f t="shared" si="24"/>
        <v>0</v>
      </c>
      <c r="AX283" s="82">
        <f t="shared" si="24"/>
        <v>0</v>
      </c>
      <c r="AY283" s="82">
        <f t="shared" si="24"/>
        <v>0</v>
      </c>
      <c r="AZ283" s="82">
        <f t="shared" si="24"/>
        <v>0</v>
      </c>
      <c r="BA283" s="82">
        <f t="shared" si="24"/>
        <v>0</v>
      </c>
    </row>
    <row r="284" spans="1:53" x14ac:dyDescent="0.25">
      <c r="A284" t="s">
        <v>5618</v>
      </c>
      <c r="B284" t="s">
        <v>5619</v>
      </c>
      <c r="C284" t="s">
        <v>5620</v>
      </c>
      <c r="D284" t="s">
        <v>1039</v>
      </c>
      <c r="E284">
        <v>15</v>
      </c>
      <c r="F284" s="143">
        <v>42826</v>
      </c>
      <c r="G284" t="s">
        <v>280</v>
      </c>
      <c r="H284" t="s">
        <v>270</v>
      </c>
      <c r="I284" t="s">
        <v>259</v>
      </c>
      <c r="J284" t="s">
        <v>271</v>
      </c>
      <c r="K284" t="s">
        <v>272</v>
      </c>
      <c r="L284" t="s">
        <v>320</v>
      </c>
      <c r="M284" t="s">
        <v>321</v>
      </c>
      <c r="N284" t="s">
        <v>283</v>
      </c>
      <c r="O284">
        <v>145.4</v>
      </c>
      <c r="P284">
        <v>69</v>
      </c>
      <c r="Q284">
        <v>3.625</v>
      </c>
      <c r="R284">
        <v>9.1500000000000001E-3</v>
      </c>
      <c r="S284">
        <v>0</v>
      </c>
      <c r="T284">
        <v>2.581</v>
      </c>
      <c r="U284">
        <v>27.795999999999999</v>
      </c>
      <c r="V284">
        <v>2.5910000000000002</v>
      </c>
      <c r="W284">
        <v>27.795999999999999</v>
      </c>
      <c r="X284">
        <v>2726</v>
      </c>
      <c r="Y284">
        <v>75</v>
      </c>
      <c r="Z284">
        <v>2.625</v>
      </c>
      <c r="AA284">
        <v>9.9299999999999996E-3</v>
      </c>
      <c r="AB284">
        <v>2.7320000000000002</v>
      </c>
      <c r="AC284">
        <v>24.670999999999999</v>
      </c>
      <c r="AD284">
        <v>2.7410000000000001</v>
      </c>
      <c r="AE284">
        <v>24.670999999999999</v>
      </c>
      <c r="AF284">
        <v>2423</v>
      </c>
      <c r="AG284">
        <v>-6.4409999999999998</v>
      </c>
      <c r="AH284">
        <v>-6.2370000000000001</v>
      </c>
      <c r="AI284">
        <v>2132</v>
      </c>
      <c r="AJ284">
        <v>1993</v>
      </c>
      <c r="AK284">
        <v>2714</v>
      </c>
      <c r="AL284">
        <v>2411</v>
      </c>
      <c r="AQ284" s="82">
        <f t="shared" si="22"/>
        <v>0</v>
      </c>
      <c r="AR284" s="82">
        <f t="shared" si="24"/>
        <v>0</v>
      </c>
      <c r="AS284" s="82">
        <f t="shared" si="24"/>
        <v>0</v>
      </c>
      <c r="AT284" s="82">
        <f t="shared" si="24"/>
        <v>0</v>
      </c>
      <c r="AU284" s="82">
        <f t="shared" si="24"/>
        <v>0</v>
      </c>
      <c r="AV284" s="82">
        <f t="shared" si="24"/>
        <v>0</v>
      </c>
      <c r="AW284" s="82">
        <f t="shared" si="24"/>
        <v>0</v>
      </c>
      <c r="AX284" s="82">
        <f t="shared" si="24"/>
        <v>0</v>
      </c>
      <c r="AY284" s="82">
        <f t="shared" si="24"/>
        <v>0</v>
      </c>
      <c r="AZ284" s="82">
        <f t="shared" si="24"/>
        <v>0</v>
      </c>
      <c r="BA284" s="82">
        <f t="shared" si="24"/>
        <v>9.1500000000000001E-3</v>
      </c>
    </row>
    <row r="285" spans="1:53" x14ac:dyDescent="0.25">
      <c r="A285" t="s">
        <v>5621</v>
      </c>
      <c r="B285" t="s">
        <v>5622</v>
      </c>
      <c r="C285" t="s">
        <v>5623</v>
      </c>
      <c r="D285" t="s">
        <v>5624</v>
      </c>
      <c r="E285">
        <v>6.75</v>
      </c>
      <c r="F285" s="143">
        <v>44244</v>
      </c>
      <c r="G285" t="s">
        <v>40</v>
      </c>
      <c r="H285" t="s">
        <v>270</v>
      </c>
      <c r="I285" t="s">
        <v>254</v>
      </c>
      <c r="J285" t="s">
        <v>271</v>
      </c>
      <c r="K285" t="s">
        <v>272</v>
      </c>
      <c r="L285" t="s">
        <v>442</v>
      </c>
      <c r="M285" t="s">
        <v>443</v>
      </c>
      <c r="N285" t="s">
        <v>304</v>
      </c>
      <c r="O285">
        <v>150</v>
      </c>
      <c r="P285">
        <v>105.75</v>
      </c>
      <c r="Q285">
        <v>2.4</v>
      </c>
      <c r="R285">
        <v>1.405E-2</v>
      </c>
      <c r="S285">
        <v>0</v>
      </c>
      <c r="T285">
        <v>4.9119999999999999</v>
      </c>
      <c r="U285">
        <v>5.6280000000000001</v>
      </c>
      <c r="V285">
        <v>5.4710000000000001</v>
      </c>
      <c r="W285">
        <v>5.6079999999999997</v>
      </c>
      <c r="X285">
        <v>426</v>
      </c>
      <c r="Y285">
        <v>105.25</v>
      </c>
      <c r="Z285">
        <v>1.95</v>
      </c>
      <c r="AA285">
        <v>1.414E-2</v>
      </c>
      <c r="AB285">
        <v>4.9710000000000001</v>
      </c>
      <c r="AC285">
        <v>5.7309999999999999</v>
      </c>
      <c r="AD285">
        <v>5.6159999999999997</v>
      </c>
      <c r="AE285">
        <v>5.7190000000000003</v>
      </c>
      <c r="AF285">
        <v>454</v>
      </c>
      <c r="AG285">
        <v>0.88600000000000001</v>
      </c>
      <c r="AH285">
        <v>1.6080000000000001</v>
      </c>
      <c r="AI285">
        <v>401</v>
      </c>
      <c r="AJ285">
        <v>428</v>
      </c>
      <c r="AK285">
        <v>415</v>
      </c>
      <c r="AL285">
        <v>441</v>
      </c>
      <c r="AQ285" s="82">
        <f t="shared" si="22"/>
        <v>0</v>
      </c>
      <c r="AR285" s="82">
        <f t="shared" si="24"/>
        <v>0</v>
      </c>
      <c r="AS285" s="82">
        <f t="shared" si="24"/>
        <v>0</v>
      </c>
      <c r="AT285" s="82">
        <f t="shared" si="24"/>
        <v>0</v>
      </c>
      <c r="AU285" s="82">
        <f t="shared" si="24"/>
        <v>1.405E-2</v>
      </c>
      <c r="AV285" s="82">
        <f t="shared" si="24"/>
        <v>0</v>
      </c>
      <c r="AW285" s="82">
        <f t="shared" si="24"/>
        <v>0</v>
      </c>
      <c r="AX285" s="82">
        <f t="shared" si="24"/>
        <v>0</v>
      </c>
      <c r="AY285" s="82">
        <f t="shared" si="24"/>
        <v>0</v>
      </c>
      <c r="AZ285" s="82">
        <f t="shared" si="24"/>
        <v>0</v>
      </c>
      <c r="BA285" s="82">
        <f t="shared" si="24"/>
        <v>0</v>
      </c>
    </row>
    <row r="286" spans="1:53" x14ac:dyDescent="0.25">
      <c r="A286" t="s">
        <v>1040</v>
      </c>
      <c r="B286" t="s">
        <v>1041</v>
      </c>
      <c r="C286" t="s">
        <v>1042</v>
      </c>
      <c r="D286" t="s">
        <v>1043</v>
      </c>
      <c r="E286">
        <v>7.375</v>
      </c>
      <c r="F286" s="143">
        <v>42675</v>
      </c>
      <c r="G286" t="s">
        <v>371</v>
      </c>
      <c r="H286" t="s">
        <v>270</v>
      </c>
      <c r="I286" t="s">
        <v>259</v>
      </c>
      <c r="J286" t="s">
        <v>271</v>
      </c>
      <c r="K286" t="s">
        <v>272</v>
      </c>
      <c r="L286" t="s">
        <v>296</v>
      </c>
      <c r="M286" t="s">
        <v>322</v>
      </c>
      <c r="N286" t="s">
        <v>304</v>
      </c>
      <c r="O286">
        <v>650</v>
      </c>
      <c r="P286">
        <v>114.375</v>
      </c>
      <c r="Q286">
        <v>1.10625</v>
      </c>
      <c r="R286">
        <v>6.5030000000000004E-2</v>
      </c>
      <c r="S286">
        <v>0</v>
      </c>
      <c r="T286">
        <v>3.3660000000000001</v>
      </c>
      <c r="U286">
        <v>3.3610000000000002</v>
      </c>
      <c r="V286">
        <v>3.3769999999999998</v>
      </c>
      <c r="W286">
        <v>3.3610000000000002</v>
      </c>
      <c r="X286">
        <v>284</v>
      </c>
      <c r="Y286">
        <v>115</v>
      </c>
      <c r="Z286">
        <v>0.61499999999999999</v>
      </c>
      <c r="AA286">
        <v>6.6100000000000006E-2</v>
      </c>
      <c r="AB286">
        <v>3.4340000000000002</v>
      </c>
      <c r="AC286">
        <v>3.2629999999999999</v>
      </c>
      <c r="AD286">
        <v>3.4420000000000002</v>
      </c>
      <c r="AE286">
        <v>3.2629999999999999</v>
      </c>
      <c r="AF286">
        <v>283</v>
      </c>
      <c r="AG286">
        <v>-0.115</v>
      </c>
      <c r="AH286">
        <v>0.13700000000000001</v>
      </c>
      <c r="AI286">
        <v>290</v>
      </c>
      <c r="AJ286">
        <v>290</v>
      </c>
      <c r="AK286">
        <v>272</v>
      </c>
      <c r="AL286">
        <v>272</v>
      </c>
      <c r="AQ286" s="82">
        <f t="shared" si="22"/>
        <v>0</v>
      </c>
      <c r="AR286" s="82">
        <f t="shared" si="24"/>
        <v>0</v>
      </c>
      <c r="AS286" s="82">
        <f t="shared" si="24"/>
        <v>6.5030000000000004E-2</v>
      </c>
      <c r="AT286" s="82">
        <f t="shared" si="24"/>
        <v>0</v>
      </c>
      <c r="AU286" s="82">
        <f t="shared" si="24"/>
        <v>0</v>
      </c>
      <c r="AV286" s="82">
        <f t="shared" si="24"/>
        <v>0</v>
      </c>
      <c r="AW286" s="82">
        <f t="shared" si="24"/>
        <v>0</v>
      </c>
      <c r="AX286" s="82">
        <f t="shared" si="24"/>
        <v>0</v>
      </c>
      <c r="AY286" s="82">
        <f t="shared" si="24"/>
        <v>0</v>
      </c>
      <c r="AZ286" s="82">
        <f t="shared" si="24"/>
        <v>0</v>
      </c>
      <c r="BA286" s="82">
        <f t="shared" si="24"/>
        <v>0</v>
      </c>
    </row>
    <row r="287" spans="1:53" x14ac:dyDescent="0.25">
      <c r="A287" t="s">
        <v>1044</v>
      </c>
      <c r="B287" t="s">
        <v>1045</v>
      </c>
      <c r="C287" t="s">
        <v>1042</v>
      </c>
      <c r="D287" t="s">
        <v>1043</v>
      </c>
      <c r="E287">
        <v>7.875</v>
      </c>
      <c r="F287" s="143">
        <v>46327</v>
      </c>
      <c r="G287" t="s">
        <v>371</v>
      </c>
      <c r="H287" t="s">
        <v>270</v>
      </c>
      <c r="I287" t="s">
        <v>259</v>
      </c>
      <c r="J287" t="s">
        <v>271</v>
      </c>
      <c r="K287" t="s">
        <v>272</v>
      </c>
      <c r="L287" t="s">
        <v>296</v>
      </c>
      <c r="M287" t="s">
        <v>322</v>
      </c>
      <c r="N287" t="s">
        <v>304</v>
      </c>
      <c r="O287">
        <v>250</v>
      </c>
      <c r="P287">
        <v>108</v>
      </c>
      <c r="Q287">
        <v>1.1812499999999999</v>
      </c>
      <c r="R287">
        <v>2.3650000000000001E-2</v>
      </c>
      <c r="S287">
        <v>0</v>
      </c>
      <c r="T287">
        <v>8.49</v>
      </c>
      <c r="U287">
        <v>6.9640000000000004</v>
      </c>
      <c r="V287">
        <v>8.6890000000000001</v>
      </c>
      <c r="W287">
        <v>6.9640000000000004</v>
      </c>
      <c r="X287">
        <v>493</v>
      </c>
      <c r="Y287">
        <v>107.5</v>
      </c>
      <c r="Z287">
        <v>0.65600000000000003</v>
      </c>
      <c r="AA287">
        <v>2.3779999999999999E-2</v>
      </c>
      <c r="AB287">
        <v>8.5399999999999991</v>
      </c>
      <c r="AC287">
        <v>7.0209999999999999</v>
      </c>
      <c r="AD287">
        <v>8.7319999999999993</v>
      </c>
      <c r="AE287">
        <v>7.0209999999999999</v>
      </c>
      <c r="AF287">
        <v>517</v>
      </c>
      <c r="AG287">
        <v>0.94799999999999995</v>
      </c>
      <c r="AH287">
        <v>2.2080000000000002</v>
      </c>
      <c r="AI287">
        <v>488</v>
      </c>
      <c r="AJ287">
        <v>511</v>
      </c>
      <c r="AK287">
        <v>495</v>
      </c>
      <c r="AL287">
        <v>518</v>
      </c>
      <c r="AQ287" s="82">
        <f t="shared" si="22"/>
        <v>0</v>
      </c>
      <c r="AR287" s="82">
        <f t="shared" si="24"/>
        <v>0</v>
      </c>
      <c r="AS287" s="82">
        <f t="shared" si="24"/>
        <v>0</v>
      </c>
      <c r="AT287" s="82">
        <f t="shared" si="24"/>
        <v>0</v>
      </c>
      <c r="AU287" s="82">
        <f t="shared" si="24"/>
        <v>0</v>
      </c>
      <c r="AV287" s="82">
        <f t="shared" si="24"/>
        <v>2.3650000000000001E-2</v>
      </c>
      <c r="AW287" s="82">
        <f t="shared" si="24"/>
        <v>0</v>
      </c>
      <c r="AX287" s="82">
        <f t="shared" si="24"/>
        <v>0</v>
      </c>
      <c r="AY287" s="82">
        <f t="shared" si="24"/>
        <v>0</v>
      </c>
      <c r="AZ287" s="82">
        <f t="shared" si="24"/>
        <v>0</v>
      </c>
      <c r="BA287" s="82">
        <f t="shared" si="24"/>
        <v>0</v>
      </c>
    </row>
    <row r="288" spans="1:53" x14ac:dyDescent="0.25">
      <c r="A288" t="s">
        <v>1046</v>
      </c>
      <c r="B288" t="s">
        <v>1047</v>
      </c>
      <c r="C288" t="s">
        <v>1042</v>
      </c>
      <c r="D288" t="s">
        <v>1043</v>
      </c>
      <c r="E288">
        <v>6.5</v>
      </c>
      <c r="F288" s="143">
        <v>44089</v>
      </c>
      <c r="G288" t="s">
        <v>371</v>
      </c>
      <c r="H288" t="s">
        <v>270</v>
      </c>
      <c r="I288" t="s">
        <v>259</v>
      </c>
      <c r="J288" t="s">
        <v>271</v>
      </c>
      <c r="K288" t="s">
        <v>272</v>
      </c>
      <c r="L288" t="s">
        <v>296</v>
      </c>
      <c r="M288" t="s">
        <v>322</v>
      </c>
      <c r="N288" t="s">
        <v>304</v>
      </c>
      <c r="O288">
        <v>650</v>
      </c>
      <c r="P288">
        <v>107.25</v>
      </c>
      <c r="Q288">
        <v>1.8055559999999999</v>
      </c>
      <c r="R288">
        <v>6.1409999999999999E-2</v>
      </c>
      <c r="S288">
        <v>0</v>
      </c>
      <c r="T288">
        <v>5.992</v>
      </c>
      <c r="U288">
        <v>5.34</v>
      </c>
      <c r="V288">
        <v>6.0819999999999999</v>
      </c>
      <c r="W288">
        <v>5.34</v>
      </c>
      <c r="X288">
        <v>407</v>
      </c>
      <c r="Y288">
        <v>106.5</v>
      </c>
      <c r="Z288">
        <v>1.3720000000000001</v>
      </c>
      <c r="AA288">
        <v>6.1670000000000003E-2</v>
      </c>
      <c r="AB288">
        <v>6.0469999999999997</v>
      </c>
      <c r="AC288">
        <v>5.4630000000000001</v>
      </c>
      <c r="AD288">
        <v>6.1280000000000001</v>
      </c>
      <c r="AE288">
        <v>5.4630000000000001</v>
      </c>
      <c r="AF288">
        <v>435</v>
      </c>
      <c r="AG288">
        <v>1.097</v>
      </c>
      <c r="AH288">
        <v>1.9139999999999999</v>
      </c>
      <c r="AI288">
        <v>400</v>
      </c>
      <c r="AJ288">
        <v>427</v>
      </c>
      <c r="AK288">
        <v>397</v>
      </c>
      <c r="AL288">
        <v>425</v>
      </c>
      <c r="AQ288" s="82">
        <f t="shared" si="22"/>
        <v>0</v>
      </c>
      <c r="AR288" s="82">
        <f t="shared" si="24"/>
        <v>0</v>
      </c>
      <c r="AS288" s="82">
        <f t="shared" si="24"/>
        <v>0</v>
      </c>
      <c r="AT288" s="82">
        <f t="shared" si="24"/>
        <v>0</v>
      </c>
      <c r="AU288" s="82">
        <f t="shared" si="24"/>
        <v>6.1409999999999999E-2</v>
      </c>
      <c r="AV288" s="82">
        <f t="shared" si="24"/>
        <v>0</v>
      </c>
      <c r="AW288" s="82">
        <f t="shared" si="24"/>
        <v>0</v>
      </c>
      <c r="AX288" s="82">
        <f t="shared" si="24"/>
        <v>0</v>
      </c>
      <c r="AY288" s="82">
        <f t="shared" si="24"/>
        <v>0</v>
      </c>
      <c r="AZ288" s="82">
        <f t="shared" si="24"/>
        <v>0</v>
      </c>
      <c r="BA288" s="82">
        <f t="shared" si="24"/>
        <v>0</v>
      </c>
    </row>
    <row r="289" spans="1:53" x14ac:dyDescent="0.25">
      <c r="A289" t="s">
        <v>5625</v>
      </c>
      <c r="B289" t="s">
        <v>5626</v>
      </c>
      <c r="C289" t="s">
        <v>1042</v>
      </c>
      <c r="D289" t="s">
        <v>1043</v>
      </c>
      <c r="E289">
        <v>6</v>
      </c>
      <c r="F289" s="143">
        <v>43419</v>
      </c>
      <c r="G289" t="s">
        <v>371</v>
      </c>
      <c r="H289" t="s">
        <v>270</v>
      </c>
      <c r="I289" t="s">
        <v>259</v>
      </c>
      <c r="J289" t="s">
        <v>271</v>
      </c>
      <c r="K289" t="s">
        <v>272</v>
      </c>
      <c r="L289" t="s">
        <v>296</v>
      </c>
      <c r="M289" t="s">
        <v>322</v>
      </c>
      <c r="N289" t="s">
        <v>304</v>
      </c>
      <c r="O289">
        <v>1515.6</v>
      </c>
      <c r="P289">
        <v>106.5</v>
      </c>
      <c r="Q289">
        <v>0.66666700000000001</v>
      </c>
      <c r="R289">
        <v>0.14072000000000001</v>
      </c>
      <c r="S289">
        <v>0</v>
      </c>
      <c r="T289">
        <v>4.9320000000000004</v>
      </c>
      <c r="U289">
        <v>4.7220000000000004</v>
      </c>
      <c r="V289">
        <v>4.9749999999999996</v>
      </c>
      <c r="W289">
        <v>4.7220000000000004</v>
      </c>
      <c r="X289">
        <v>380</v>
      </c>
      <c r="Y289">
        <v>104.5</v>
      </c>
      <c r="Z289">
        <v>0.26700000000000002</v>
      </c>
      <c r="AA289">
        <v>0.13966000000000001</v>
      </c>
      <c r="AB289">
        <v>4.9770000000000003</v>
      </c>
      <c r="AC289">
        <v>5.1130000000000004</v>
      </c>
      <c r="AD289">
        <v>5.0140000000000002</v>
      </c>
      <c r="AE289">
        <v>5.1130000000000004</v>
      </c>
      <c r="AF289">
        <v>433</v>
      </c>
      <c r="AG289">
        <v>2.2909999999999999</v>
      </c>
      <c r="AH289">
        <v>2.8610000000000002</v>
      </c>
      <c r="AI289">
        <v>373</v>
      </c>
      <c r="AJ289">
        <v>422</v>
      </c>
      <c r="AK289">
        <v>369</v>
      </c>
      <c r="AL289">
        <v>422</v>
      </c>
      <c r="AQ289" s="82">
        <f t="shared" si="22"/>
        <v>0</v>
      </c>
      <c r="AR289" s="82">
        <f t="shared" si="24"/>
        <v>0</v>
      </c>
      <c r="AS289" s="82">
        <f t="shared" si="24"/>
        <v>0</v>
      </c>
      <c r="AT289" s="82">
        <f t="shared" si="24"/>
        <v>0.14072000000000001</v>
      </c>
      <c r="AU289" s="82">
        <f t="shared" si="24"/>
        <v>0</v>
      </c>
      <c r="AV289" s="82">
        <f t="shared" si="24"/>
        <v>0</v>
      </c>
      <c r="AW289" s="82">
        <f t="shared" si="24"/>
        <v>0</v>
      </c>
      <c r="AX289" s="82">
        <f t="shared" si="24"/>
        <v>0</v>
      </c>
      <c r="AY289" s="82">
        <f t="shared" si="24"/>
        <v>0</v>
      </c>
      <c r="AZ289" s="82">
        <f t="shared" si="24"/>
        <v>0</v>
      </c>
      <c r="BA289" s="82">
        <f t="shared" si="24"/>
        <v>0</v>
      </c>
    </row>
    <row r="290" spans="1:53" x14ac:dyDescent="0.25">
      <c r="A290" t="s">
        <v>5627</v>
      </c>
      <c r="B290" t="s">
        <v>5628</v>
      </c>
      <c r="C290" t="s">
        <v>1042</v>
      </c>
      <c r="D290" t="s">
        <v>1043</v>
      </c>
      <c r="E290">
        <v>6.25</v>
      </c>
      <c r="F290" s="143">
        <v>44515</v>
      </c>
      <c r="G290" t="s">
        <v>371</v>
      </c>
      <c r="H290" t="s">
        <v>270</v>
      </c>
      <c r="I290" t="s">
        <v>259</v>
      </c>
      <c r="J290" t="s">
        <v>271</v>
      </c>
      <c r="K290" t="s">
        <v>272</v>
      </c>
      <c r="L290" t="s">
        <v>296</v>
      </c>
      <c r="M290" t="s">
        <v>322</v>
      </c>
      <c r="N290" t="s">
        <v>304</v>
      </c>
      <c r="O290">
        <v>1339.1</v>
      </c>
      <c r="P290">
        <v>106.25</v>
      </c>
      <c r="Q290">
        <v>0.69444399999999995</v>
      </c>
      <c r="R290">
        <v>0.12407</v>
      </c>
      <c r="S290">
        <v>0</v>
      </c>
      <c r="T290">
        <v>6.7939999999999996</v>
      </c>
      <c r="U290">
        <v>5.3559999999999999</v>
      </c>
      <c r="V290">
        <v>6.923</v>
      </c>
      <c r="W290">
        <v>5.3559999999999999</v>
      </c>
      <c r="X290">
        <v>387</v>
      </c>
      <c r="Y290">
        <v>103.75</v>
      </c>
      <c r="Z290">
        <v>0.27800000000000002</v>
      </c>
      <c r="AA290">
        <v>0.12252</v>
      </c>
      <c r="AB290">
        <v>6.8209999999999997</v>
      </c>
      <c r="AC290">
        <v>5.7089999999999996</v>
      </c>
      <c r="AD290">
        <v>6.9390000000000001</v>
      </c>
      <c r="AE290">
        <v>5.7089999999999996</v>
      </c>
      <c r="AF290">
        <v>440</v>
      </c>
      <c r="AG290">
        <v>2.8039999999999998</v>
      </c>
      <c r="AH290">
        <v>3.8159999999999998</v>
      </c>
      <c r="AI290">
        <v>379</v>
      </c>
      <c r="AJ290">
        <v>425</v>
      </c>
      <c r="AK290">
        <v>381</v>
      </c>
      <c r="AL290">
        <v>432</v>
      </c>
      <c r="AQ290" s="82">
        <f t="shared" si="22"/>
        <v>0</v>
      </c>
      <c r="AR290" s="82">
        <f t="shared" si="24"/>
        <v>0</v>
      </c>
      <c r="AS290" s="82">
        <f t="shared" si="24"/>
        <v>0</v>
      </c>
      <c r="AT290" s="82">
        <f t="shared" si="24"/>
        <v>0</v>
      </c>
      <c r="AU290" s="82">
        <f t="shared" si="24"/>
        <v>0.12407</v>
      </c>
      <c r="AV290" s="82">
        <f t="shared" si="24"/>
        <v>0</v>
      </c>
      <c r="AW290" s="82">
        <f t="shared" si="24"/>
        <v>0</v>
      </c>
      <c r="AX290" s="82">
        <f t="shared" si="24"/>
        <v>0</v>
      </c>
      <c r="AY290" s="82">
        <f t="shared" si="24"/>
        <v>0</v>
      </c>
      <c r="AZ290" s="82">
        <f t="shared" si="24"/>
        <v>0</v>
      </c>
      <c r="BA290" s="82">
        <f t="shared" si="24"/>
        <v>0</v>
      </c>
    </row>
    <row r="291" spans="1:53" x14ac:dyDescent="0.25">
      <c r="A291" t="s">
        <v>1048</v>
      </c>
      <c r="B291" t="s">
        <v>1049</v>
      </c>
      <c r="C291" t="s">
        <v>1050</v>
      </c>
      <c r="D291" t="s">
        <v>1051</v>
      </c>
      <c r="E291">
        <v>9</v>
      </c>
      <c r="F291" s="143">
        <v>43084</v>
      </c>
      <c r="G291" t="s">
        <v>41</v>
      </c>
      <c r="H291" t="s">
        <v>270</v>
      </c>
      <c r="I291" t="s">
        <v>259</v>
      </c>
      <c r="J291" t="s">
        <v>271</v>
      </c>
      <c r="K291" t="s">
        <v>272</v>
      </c>
      <c r="L291" t="s">
        <v>609</v>
      </c>
      <c r="M291" t="s">
        <v>907</v>
      </c>
      <c r="N291" t="s">
        <v>283</v>
      </c>
      <c r="O291">
        <v>575.1</v>
      </c>
      <c r="P291">
        <v>108.625</v>
      </c>
      <c r="Q291">
        <v>0.25</v>
      </c>
      <c r="R291">
        <v>5.425E-2</v>
      </c>
      <c r="S291">
        <v>4.5</v>
      </c>
      <c r="T291">
        <v>1.796</v>
      </c>
      <c r="U291">
        <v>6.4470000000000001</v>
      </c>
      <c r="V291">
        <v>3.1480000000000001</v>
      </c>
      <c r="W291">
        <v>6.5510000000000002</v>
      </c>
      <c r="X291">
        <v>583</v>
      </c>
      <c r="Y291">
        <v>105.5</v>
      </c>
      <c r="Z291">
        <v>4.1500000000000004</v>
      </c>
      <c r="AA291">
        <v>5.5460000000000002E-2</v>
      </c>
      <c r="AB291">
        <v>3.2410000000000001</v>
      </c>
      <c r="AC291">
        <v>7.3979999999999997</v>
      </c>
      <c r="AD291">
        <v>3.6139999999999999</v>
      </c>
      <c r="AE291">
        <v>7.4749999999999996</v>
      </c>
      <c r="AF291">
        <v>688</v>
      </c>
      <c r="AG291">
        <v>3.3969999999999998</v>
      </c>
      <c r="AH291">
        <v>3.714</v>
      </c>
      <c r="AI291">
        <v>586</v>
      </c>
      <c r="AJ291">
        <v>667</v>
      </c>
      <c r="AK291">
        <v>569</v>
      </c>
      <c r="AL291">
        <v>676</v>
      </c>
      <c r="AQ291" s="82">
        <f t="shared" si="22"/>
        <v>0</v>
      </c>
      <c r="AR291" s="82">
        <f t="shared" si="24"/>
        <v>0</v>
      </c>
      <c r="AS291" s="82">
        <f t="shared" si="24"/>
        <v>0</v>
      </c>
      <c r="AT291" s="82">
        <f t="shared" si="24"/>
        <v>0</v>
      </c>
      <c r="AU291" s="82">
        <f t="shared" si="24"/>
        <v>0</v>
      </c>
      <c r="AV291" s="82">
        <f t="shared" si="24"/>
        <v>5.425E-2</v>
      </c>
      <c r="AW291" s="82">
        <f t="shared" si="24"/>
        <v>0</v>
      </c>
      <c r="AX291" s="82">
        <f t="shared" si="24"/>
        <v>0</v>
      </c>
      <c r="AY291" s="82">
        <f t="shared" si="24"/>
        <v>0</v>
      </c>
      <c r="AZ291" s="82">
        <f t="shared" si="24"/>
        <v>0</v>
      </c>
      <c r="BA291" s="82">
        <f t="shared" si="24"/>
        <v>0</v>
      </c>
    </row>
    <row r="292" spans="1:53" x14ac:dyDescent="0.25">
      <c r="A292" t="s">
        <v>1052</v>
      </c>
      <c r="B292" t="s">
        <v>1053</v>
      </c>
      <c r="C292" t="s">
        <v>1054</v>
      </c>
      <c r="D292" t="s">
        <v>1051</v>
      </c>
      <c r="E292">
        <v>9.625</v>
      </c>
      <c r="F292" s="143">
        <v>43174</v>
      </c>
      <c r="G292" t="s">
        <v>280</v>
      </c>
      <c r="H292" t="s">
        <v>270</v>
      </c>
      <c r="I292" t="s">
        <v>259</v>
      </c>
      <c r="J292" t="s">
        <v>271</v>
      </c>
      <c r="K292" t="s">
        <v>272</v>
      </c>
      <c r="L292" t="s">
        <v>609</v>
      </c>
      <c r="M292" t="s">
        <v>907</v>
      </c>
      <c r="N292" t="s">
        <v>304</v>
      </c>
      <c r="O292">
        <v>150</v>
      </c>
      <c r="P292">
        <v>99</v>
      </c>
      <c r="Q292">
        <v>2.6736110000000002</v>
      </c>
      <c r="R292">
        <v>1.321E-2</v>
      </c>
      <c r="S292">
        <v>0</v>
      </c>
      <c r="T292">
        <v>3.919</v>
      </c>
      <c r="U292">
        <v>9.8670000000000009</v>
      </c>
      <c r="V292">
        <v>3.9140000000000001</v>
      </c>
      <c r="W292">
        <v>9.8610000000000007</v>
      </c>
      <c r="X292">
        <v>911</v>
      </c>
      <c r="Y292">
        <v>98.5</v>
      </c>
      <c r="Z292">
        <v>2.032</v>
      </c>
      <c r="AA292">
        <v>1.3259999999999999E-2</v>
      </c>
      <c r="AB292">
        <v>3.9769999999999999</v>
      </c>
      <c r="AC292">
        <v>9.99</v>
      </c>
      <c r="AD292">
        <v>3.9849999999999999</v>
      </c>
      <c r="AE292">
        <v>9.9870000000000001</v>
      </c>
      <c r="AF292">
        <v>936</v>
      </c>
      <c r="AG292">
        <v>1.1359999999999999</v>
      </c>
      <c r="AH292">
        <v>1.538</v>
      </c>
      <c r="AI292">
        <v>875</v>
      </c>
      <c r="AJ292">
        <v>898</v>
      </c>
      <c r="AK292">
        <v>899</v>
      </c>
      <c r="AL292">
        <v>924</v>
      </c>
      <c r="AQ292" s="82">
        <f t="shared" si="22"/>
        <v>0</v>
      </c>
      <c r="AR292" s="82">
        <f t="shared" si="24"/>
        <v>0</v>
      </c>
      <c r="AS292" s="82">
        <f t="shared" si="24"/>
        <v>0</v>
      </c>
      <c r="AT292" s="82">
        <f t="shared" si="24"/>
        <v>0</v>
      </c>
      <c r="AU292" s="82">
        <f t="shared" si="24"/>
        <v>0</v>
      </c>
      <c r="AV292" s="82">
        <f t="shared" si="24"/>
        <v>0</v>
      </c>
      <c r="AW292" s="82">
        <f t="shared" si="24"/>
        <v>0</v>
      </c>
      <c r="AX292" s="82">
        <f t="shared" si="24"/>
        <v>0</v>
      </c>
      <c r="AY292" s="82">
        <f t="shared" si="24"/>
        <v>1.321E-2</v>
      </c>
      <c r="AZ292" s="82">
        <f t="shared" si="24"/>
        <v>0</v>
      </c>
      <c r="BA292" s="82">
        <f t="shared" si="24"/>
        <v>0</v>
      </c>
    </row>
    <row r="293" spans="1:53" x14ac:dyDescent="0.25">
      <c r="A293" t="s">
        <v>1059</v>
      </c>
      <c r="B293" t="s">
        <v>1060</v>
      </c>
      <c r="C293" t="s">
        <v>1061</v>
      </c>
      <c r="D293" t="s">
        <v>1062</v>
      </c>
      <c r="E293">
        <v>7.125</v>
      </c>
      <c r="F293" s="143">
        <v>43600</v>
      </c>
      <c r="G293" t="s">
        <v>42</v>
      </c>
      <c r="H293" t="s">
        <v>270</v>
      </c>
      <c r="I293" t="s">
        <v>259</v>
      </c>
      <c r="J293" t="s">
        <v>271</v>
      </c>
      <c r="K293" t="s">
        <v>272</v>
      </c>
      <c r="L293" t="s">
        <v>273</v>
      </c>
      <c r="M293" t="s">
        <v>281</v>
      </c>
      <c r="N293" t="s">
        <v>304</v>
      </c>
      <c r="O293">
        <v>200</v>
      </c>
      <c r="P293">
        <v>104.5</v>
      </c>
      <c r="Q293">
        <v>0.79166700000000001</v>
      </c>
      <c r="R293">
        <v>1.8239999999999999E-2</v>
      </c>
      <c r="S293">
        <v>0</v>
      </c>
      <c r="T293">
        <v>3.7210000000000001</v>
      </c>
      <c r="U293">
        <v>5.9429999999999996</v>
      </c>
      <c r="V293">
        <v>4.657</v>
      </c>
      <c r="W293">
        <v>6.08</v>
      </c>
      <c r="X293">
        <v>508</v>
      </c>
      <c r="Y293">
        <v>103.5</v>
      </c>
      <c r="Z293">
        <v>0.317</v>
      </c>
      <c r="AA293">
        <v>1.8259999999999998E-2</v>
      </c>
      <c r="AB293">
        <v>3.778</v>
      </c>
      <c r="AC293">
        <v>6.2130000000000001</v>
      </c>
      <c r="AD293">
        <v>4.774</v>
      </c>
      <c r="AE293">
        <v>6.3070000000000004</v>
      </c>
      <c r="AF293">
        <v>545</v>
      </c>
      <c r="AG293">
        <v>1.421</v>
      </c>
      <c r="AH293">
        <v>1.952</v>
      </c>
      <c r="AI293">
        <v>490</v>
      </c>
      <c r="AJ293">
        <v>527</v>
      </c>
      <c r="AK293">
        <v>495</v>
      </c>
      <c r="AL293">
        <v>532</v>
      </c>
      <c r="AQ293" s="82">
        <f t="shared" si="22"/>
        <v>0</v>
      </c>
      <c r="AR293" s="82">
        <f t="shared" si="24"/>
        <v>0</v>
      </c>
      <c r="AS293" s="82">
        <f t="shared" si="24"/>
        <v>0</v>
      </c>
      <c r="AT293" s="82">
        <f t="shared" si="24"/>
        <v>0</v>
      </c>
      <c r="AU293" s="82">
        <f t="shared" si="24"/>
        <v>1.8239999999999999E-2</v>
      </c>
      <c r="AV293" s="82">
        <f t="shared" si="24"/>
        <v>0</v>
      </c>
      <c r="AW293" s="82">
        <f t="shared" si="24"/>
        <v>0</v>
      </c>
      <c r="AX293" s="82">
        <f t="shared" si="24"/>
        <v>0</v>
      </c>
      <c r="AY293" s="82">
        <f t="shared" si="24"/>
        <v>0</v>
      </c>
      <c r="AZ293" s="82">
        <f t="shared" si="24"/>
        <v>0</v>
      </c>
      <c r="BA293" s="82">
        <f t="shared" si="24"/>
        <v>0</v>
      </c>
    </row>
    <row r="294" spans="1:53" x14ac:dyDescent="0.25">
      <c r="A294" t="s">
        <v>1055</v>
      </c>
      <c r="B294" t="s">
        <v>1056</v>
      </c>
      <c r="C294" t="s">
        <v>1057</v>
      </c>
      <c r="D294" t="s">
        <v>1058</v>
      </c>
      <c r="E294">
        <v>10</v>
      </c>
      <c r="F294" s="143">
        <v>43266</v>
      </c>
      <c r="G294" t="s">
        <v>280</v>
      </c>
      <c r="H294" t="s">
        <v>270</v>
      </c>
      <c r="I294" t="s">
        <v>259</v>
      </c>
      <c r="J294" t="s">
        <v>271</v>
      </c>
      <c r="K294" t="s">
        <v>272</v>
      </c>
      <c r="L294" t="s">
        <v>381</v>
      </c>
      <c r="M294" t="s">
        <v>387</v>
      </c>
      <c r="N294" t="s">
        <v>304</v>
      </c>
      <c r="O294">
        <v>205</v>
      </c>
      <c r="P294">
        <v>111</v>
      </c>
      <c r="Q294">
        <v>0.27777800000000002</v>
      </c>
      <c r="R294">
        <v>1.976E-2</v>
      </c>
      <c r="S294">
        <v>5</v>
      </c>
      <c r="T294">
        <v>1.37</v>
      </c>
      <c r="U294">
        <v>5.43</v>
      </c>
      <c r="V294">
        <v>1.718</v>
      </c>
      <c r="W294">
        <v>5.9770000000000003</v>
      </c>
      <c r="X294">
        <v>517</v>
      </c>
      <c r="Y294">
        <v>111</v>
      </c>
      <c r="Z294">
        <v>4.6109999999999998</v>
      </c>
      <c r="AA294">
        <v>2.085E-2</v>
      </c>
      <c r="AB294">
        <v>1.373</v>
      </c>
      <c r="AC294">
        <v>5.5940000000000003</v>
      </c>
      <c r="AD294">
        <v>1.7789999999999999</v>
      </c>
      <c r="AE294">
        <v>6.0270000000000001</v>
      </c>
      <c r="AF294">
        <v>535</v>
      </c>
      <c r="AG294">
        <v>0.57699999999999996</v>
      </c>
      <c r="AH294">
        <v>0.63900000000000001</v>
      </c>
      <c r="AI294">
        <v>528</v>
      </c>
      <c r="AJ294">
        <v>471</v>
      </c>
      <c r="AK294">
        <v>502</v>
      </c>
      <c r="AL294">
        <v>520</v>
      </c>
      <c r="AQ294" s="82">
        <f t="shared" si="22"/>
        <v>0</v>
      </c>
      <c r="AR294" s="82">
        <f t="shared" ref="AR294:BA309" si="25">IF(AND($U294&gt;AQ$4,$U294&lt;=AR$4),$R294,0)</f>
        <v>0</v>
      </c>
      <c r="AS294" s="82">
        <f t="shared" si="25"/>
        <v>0</v>
      </c>
      <c r="AT294" s="82">
        <f t="shared" si="25"/>
        <v>0</v>
      </c>
      <c r="AU294" s="82">
        <f t="shared" si="25"/>
        <v>1.976E-2</v>
      </c>
      <c r="AV294" s="82">
        <f t="shared" si="25"/>
        <v>0</v>
      </c>
      <c r="AW294" s="82">
        <f t="shared" si="25"/>
        <v>0</v>
      </c>
      <c r="AX294" s="82">
        <f t="shared" si="25"/>
        <v>0</v>
      </c>
      <c r="AY294" s="82">
        <f t="shared" si="25"/>
        <v>0</v>
      </c>
      <c r="AZ294" s="82">
        <f t="shared" si="25"/>
        <v>0</v>
      </c>
      <c r="BA294" s="82">
        <f t="shared" si="25"/>
        <v>0</v>
      </c>
    </row>
    <row r="295" spans="1:53" x14ac:dyDescent="0.25">
      <c r="A295" t="s">
        <v>5629</v>
      </c>
      <c r="B295" t="s">
        <v>5630</v>
      </c>
      <c r="C295" t="s">
        <v>5631</v>
      </c>
      <c r="D295" t="s">
        <v>1058</v>
      </c>
      <c r="E295">
        <v>9.5</v>
      </c>
      <c r="F295" s="143">
        <v>43040</v>
      </c>
      <c r="G295" t="s">
        <v>280</v>
      </c>
      <c r="H295" t="s">
        <v>270</v>
      </c>
      <c r="I295" t="s">
        <v>259</v>
      </c>
      <c r="J295" t="s">
        <v>271</v>
      </c>
      <c r="K295" t="s">
        <v>272</v>
      </c>
      <c r="L295" t="s">
        <v>381</v>
      </c>
      <c r="M295" t="s">
        <v>387</v>
      </c>
      <c r="N295" t="s">
        <v>304</v>
      </c>
      <c r="O295">
        <v>335</v>
      </c>
      <c r="P295">
        <v>100.5</v>
      </c>
      <c r="Q295">
        <v>1.3194440000000001</v>
      </c>
      <c r="R295">
        <v>2.955E-2</v>
      </c>
      <c r="S295">
        <v>0</v>
      </c>
      <c r="T295">
        <v>2.867</v>
      </c>
      <c r="U295">
        <v>9.3260000000000005</v>
      </c>
      <c r="V295">
        <v>3.6669999999999998</v>
      </c>
      <c r="W295">
        <v>9.3260000000000005</v>
      </c>
      <c r="X295">
        <v>864</v>
      </c>
      <c r="Y295">
        <v>98</v>
      </c>
      <c r="Z295">
        <v>0.68600000000000005</v>
      </c>
      <c r="AA295">
        <v>2.9080000000000002E-2</v>
      </c>
      <c r="AB295">
        <v>3.8119999999999998</v>
      </c>
      <c r="AC295">
        <v>10.022</v>
      </c>
      <c r="AD295">
        <v>3.8319999999999999</v>
      </c>
      <c r="AE295">
        <v>10.022</v>
      </c>
      <c r="AF295">
        <v>944</v>
      </c>
      <c r="AG295">
        <v>3.1749999999999998</v>
      </c>
      <c r="AH295">
        <v>3.5430000000000001</v>
      </c>
      <c r="AI295">
        <v>831</v>
      </c>
      <c r="AJ295">
        <v>904</v>
      </c>
      <c r="AK295">
        <v>851</v>
      </c>
      <c r="AL295">
        <v>933</v>
      </c>
      <c r="AQ295" s="82">
        <f t="shared" si="22"/>
        <v>0</v>
      </c>
      <c r="AR295" s="82">
        <f t="shared" si="25"/>
        <v>0</v>
      </c>
      <c r="AS295" s="82">
        <f t="shared" si="25"/>
        <v>0</v>
      </c>
      <c r="AT295" s="82">
        <f t="shared" si="25"/>
        <v>0</v>
      </c>
      <c r="AU295" s="82">
        <f t="shared" si="25"/>
        <v>0</v>
      </c>
      <c r="AV295" s="82">
        <f t="shared" si="25"/>
        <v>0</v>
      </c>
      <c r="AW295" s="82">
        <f t="shared" si="25"/>
        <v>0</v>
      </c>
      <c r="AX295" s="82">
        <f t="shared" si="25"/>
        <v>0</v>
      </c>
      <c r="AY295" s="82">
        <f t="shared" si="25"/>
        <v>2.955E-2</v>
      </c>
      <c r="AZ295" s="82">
        <f t="shared" si="25"/>
        <v>0</v>
      </c>
      <c r="BA295" s="82">
        <f t="shared" si="25"/>
        <v>0</v>
      </c>
    </row>
    <row r="296" spans="1:53" x14ac:dyDescent="0.25">
      <c r="A296" t="s">
        <v>1035</v>
      </c>
      <c r="B296" t="s">
        <v>1036</v>
      </c>
      <c r="C296" t="s">
        <v>1037</v>
      </c>
      <c r="D296" t="s">
        <v>1038</v>
      </c>
      <c r="E296">
        <v>6.75</v>
      </c>
      <c r="F296" s="143">
        <v>41744</v>
      </c>
      <c r="G296" t="s">
        <v>280</v>
      </c>
      <c r="H296" t="s">
        <v>270</v>
      </c>
      <c r="I296" t="s">
        <v>259</v>
      </c>
      <c r="J296" t="s">
        <v>271</v>
      </c>
      <c r="K296" t="s">
        <v>272</v>
      </c>
      <c r="L296" t="s">
        <v>291</v>
      </c>
      <c r="M296" t="s">
        <v>600</v>
      </c>
      <c r="N296" t="s">
        <v>275</v>
      </c>
      <c r="O296">
        <v>215.7</v>
      </c>
      <c r="P296">
        <v>99.25</v>
      </c>
      <c r="Q296">
        <v>1.3125</v>
      </c>
      <c r="R296">
        <v>1.8790000000000001E-2</v>
      </c>
      <c r="S296">
        <v>0</v>
      </c>
      <c r="T296">
        <v>1.212</v>
      </c>
      <c r="U296">
        <v>7.351</v>
      </c>
      <c r="V296">
        <v>1.2070000000000001</v>
      </c>
      <c r="W296">
        <v>7.351</v>
      </c>
      <c r="X296">
        <v>714</v>
      </c>
      <c r="Y296">
        <v>99.5</v>
      </c>
      <c r="Z296">
        <v>0.86299999999999999</v>
      </c>
      <c r="AA296">
        <v>1.9040000000000001E-2</v>
      </c>
      <c r="AB296">
        <v>1.278</v>
      </c>
      <c r="AC296">
        <v>7.13</v>
      </c>
      <c r="AD296">
        <v>1.163</v>
      </c>
      <c r="AE296">
        <v>7.13</v>
      </c>
      <c r="AF296">
        <v>693</v>
      </c>
      <c r="AG296">
        <v>0.19900000000000001</v>
      </c>
      <c r="AH296">
        <v>0.191</v>
      </c>
      <c r="AI296">
        <v>687</v>
      </c>
      <c r="AJ296">
        <v>669</v>
      </c>
      <c r="AK296">
        <v>700</v>
      </c>
      <c r="AL296">
        <v>680</v>
      </c>
      <c r="AQ296" s="82">
        <f t="shared" si="22"/>
        <v>0</v>
      </c>
      <c r="AR296" s="82">
        <f t="shared" si="25"/>
        <v>0</v>
      </c>
      <c r="AS296" s="82">
        <f t="shared" si="25"/>
        <v>0</v>
      </c>
      <c r="AT296" s="82">
        <f t="shared" si="25"/>
        <v>0</v>
      </c>
      <c r="AU296" s="82">
        <f t="shared" si="25"/>
        <v>0</v>
      </c>
      <c r="AV296" s="82">
        <f t="shared" si="25"/>
        <v>0</v>
      </c>
      <c r="AW296" s="82">
        <f t="shared" si="25"/>
        <v>1.8790000000000001E-2</v>
      </c>
      <c r="AX296" s="82">
        <f t="shared" si="25"/>
        <v>0</v>
      </c>
      <c r="AY296" s="82">
        <f t="shared" si="25"/>
        <v>0</v>
      </c>
      <c r="AZ296" s="82">
        <f t="shared" si="25"/>
        <v>0</v>
      </c>
      <c r="BA296" s="82">
        <f t="shared" si="25"/>
        <v>0</v>
      </c>
    </row>
    <row r="297" spans="1:53" x14ac:dyDescent="0.25">
      <c r="A297" t="s">
        <v>1070</v>
      </c>
      <c r="B297" t="s">
        <v>1071</v>
      </c>
      <c r="C297" t="s">
        <v>1037</v>
      </c>
      <c r="D297" t="s">
        <v>1038</v>
      </c>
      <c r="E297">
        <v>7.125</v>
      </c>
      <c r="F297" s="143">
        <v>42401</v>
      </c>
      <c r="G297" t="s">
        <v>280</v>
      </c>
      <c r="H297" t="s">
        <v>270</v>
      </c>
      <c r="I297" t="s">
        <v>259</v>
      </c>
      <c r="J297" t="s">
        <v>271</v>
      </c>
      <c r="K297" t="s">
        <v>272</v>
      </c>
      <c r="L297" t="s">
        <v>291</v>
      </c>
      <c r="M297" t="s">
        <v>600</v>
      </c>
      <c r="N297" t="s">
        <v>275</v>
      </c>
      <c r="O297">
        <v>240.8</v>
      </c>
      <c r="P297">
        <v>99</v>
      </c>
      <c r="Q297">
        <v>2.85</v>
      </c>
      <c r="R297">
        <v>2.1250000000000002E-2</v>
      </c>
      <c r="S297">
        <v>0</v>
      </c>
      <c r="T297">
        <v>2.657</v>
      </c>
      <c r="U297">
        <v>7.4889999999999999</v>
      </c>
      <c r="V297">
        <v>2.605</v>
      </c>
      <c r="W297">
        <v>7.4889999999999999</v>
      </c>
      <c r="X297">
        <v>708</v>
      </c>
      <c r="Y297">
        <v>95.75</v>
      </c>
      <c r="Z297">
        <v>2.375</v>
      </c>
      <c r="AA297">
        <v>2.078E-2</v>
      </c>
      <c r="AB297">
        <v>2.6989999999999998</v>
      </c>
      <c r="AC297">
        <v>8.6829999999999998</v>
      </c>
      <c r="AD297">
        <v>2.7040000000000002</v>
      </c>
      <c r="AE297">
        <v>8.6829999999999998</v>
      </c>
      <c r="AF297">
        <v>834</v>
      </c>
      <c r="AG297">
        <v>3.7959999999999998</v>
      </c>
      <c r="AH297">
        <v>3.94</v>
      </c>
      <c r="AI297">
        <v>681</v>
      </c>
      <c r="AJ297">
        <v>790</v>
      </c>
      <c r="AK297">
        <v>696</v>
      </c>
      <c r="AL297">
        <v>822</v>
      </c>
      <c r="AQ297" s="82">
        <f t="shared" si="22"/>
        <v>0</v>
      </c>
      <c r="AR297" s="82">
        <f t="shared" si="25"/>
        <v>0</v>
      </c>
      <c r="AS297" s="82">
        <f t="shared" si="25"/>
        <v>0</v>
      </c>
      <c r="AT297" s="82">
        <f t="shared" si="25"/>
        <v>0</v>
      </c>
      <c r="AU297" s="82">
        <f t="shared" si="25"/>
        <v>0</v>
      </c>
      <c r="AV297" s="82">
        <f t="shared" si="25"/>
        <v>0</v>
      </c>
      <c r="AW297" s="82">
        <f t="shared" si="25"/>
        <v>2.1250000000000002E-2</v>
      </c>
      <c r="AX297" s="82">
        <f t="shared" si="25"/>
        <v>0</v>
      </c>
      <c r="AY297" s="82">
        <f t="shared" si="25"/>
        <v>0</v>
      </c>
      <c r="AZ297" s="82">
        <f t="shared" si="25"/>
        <v>0</v>
      </c>
      <c r="BA297" s="82">
        <f t="shared" si="25"/>
        <v>0</v>
      </c>
    </row>
    <row r="298" spans="1:53" x14ac:dyDescent="0.25">
      <c r="A298" t="s">
        <v>1083</v>
      </c>
      <c r="B298" t="s">
        <v>1084</v>
      </c>
      <c r="C298" t="s">
        <v>1037</v>
      </c>
      <c r="D298" t="s">
        <v>1038</v>
      </c>
      <c r="E298">
        <v>9.125</v>
      </c>
      <c r="F298" s="143">
        <v>43435</v>
      </c>
      <c r="G298" t="s">
        <v>42</v>
      </c>
      <c r="H298" t="s">
        <v>270</v>
      </c>
      <c r="I298" t="s">
        <v>259</v>
      </c>
      <c r="J298" t="s">
        <v>271</v>
      </c>
      <c r="K298" t="s">
        <v>272</v>
      </c>
      <c r="L298" t="s">
        <v>291</v>
      </c>
      <c r="M298" t="s">
        <v>600</v>
      </c>
      <c r="N298" t="s">
        <v>304</v>
      </c>
      <c r="O298">
        <v>500</v>
      </c>
      <c r="P298">
        <v>102.5</v>
      </c>
      <c r="Q298">
        <v>0.60833300000000001</v>
      </c>
      <c r="R298">
        <v>4.4659999999999998E-2</v>
      </c>
      <c r="S298">
        <v>0</v>
      </c>
      <c r="T298">
        <v>3.2450000000000001</v>
      </c>
      <c r="U298">
        <v>8.3629999999999995</v>
      </c>
      <c r="V298">
        <v>4.2009999999999996</v>
      </c>
      <c r="W298">
        <v>8.4390000000000001</v>
      </c>
      <c r="X298">
        <v>754</v>
      </c>
      <c r="Y298">
        <v>100.75</v>
      </c>
      <c r="Z298">
        <v>0</v>
      </c>
      <c r="AA298">
        <v>4.4310000000000002E-2</v>
      </c>
      <c r="AB298">
        <v>3.2949999999999999</v>
      </c>
      <c r="AC298">
        <v>8.8979999999999997</v>
      </c>
      <c r="AD298">
        <v>4.3719999999999999</v>
      </c>
      <c r="AE298">
        <v>8.8870000000000005</v>
      </c>
      <c r="AF298">
        <v>813</v>
      </c>
      <c r="AG298">
        <v>2.3410000000000002</v>
      </c>
      <c r="AH298">
        <v>2.8029999999999999</v>
      </c>
      <c r="AI298">
        <v>730</v>
      </c>
      <c r="AJ298">
        <v>782</v>
      </c>
      <c r="AK298">
        <v>741</v>
      </c>
      <c r="AL298">
        <v>800</v>
      </c>
      <c r="AQ298" s="82">
        <f t="shared" si="22"/>
        <v>0</v>
      </c>
      <c r="AR298" s="82">
        <f t="shared" si="25"/>
        <v>0</v>
      </c>
      <c r="AS298" s="82">
        <f t="shared" si="25"/>
        <v>0</v>
      </c>
      <c r="AT298" s="82">
        <f t="shared" si="25"/>
        <v>0</v>
      </c>
      <c r="AU298" s="82">
        <f t="shared" si="25"/>
        <v>0</v>
      </c>
      <c r="AV298" s="82">
        <f t="shared" si="25"/>
        <v>0</v>
      </c>
      <c r="AW298" s="82">
        <f t="shared" si="25"/>
        <v>0</v>
      </c>
      <c r="AX298" s="82">
        <f t="shared" si="25"/>
        <v>4.4659999999999998E-2</v>
      </c>
      <c r="AY298" s="82">
        <f t="shared" si="25"/>
        <v>0</v>
      </c>
      <c r="AZ298" s="82">
        <f t="shared" si="25"/>
        <v>0</v>
      </c>
      <c r="BA298" s="82">
        <f t="shared" si="25"/>
        <v>0</v>
      </c>
    </row>
    <row r="299" spans="1:53" x14ac:dyDescent="0.25">
      <c r="A299" t="s">
        <v>5632</v>
      </c>
      <c r="B299" t="s">
        <v>5633</v>
      </c>
      <c r="C299" t="s">
        <v>1037</v>
      </c>
      <c r="D299" t="s">
        <v>1038</v>
      </c>
      <c r="E299">
        <v>9</v>
      </c>
      <c r="F299" s="143">
        <v>44013</v>
      </c>
      <c r="G299" t="s">
        <v>42</v>
      </c>
      <c r="H299" t="s">
        <v>270</v>
      </c>
      <c r="I299" t="s">
        <v>259</v>
      </c>
      <c r="J299" t="s">
        <v>271</v>
      </c>
      <c r="K299" t="s">
        <v>272</v>
      </c>
      <c r="L299" t="s">
        <v>291</v>
      </c>
      <c r="M299" t="s">
        <v>600</v>
      </c>
      <c r="N299" t="s">
        <v>304</v>
      </c>
      <c r="O299">
        <v>350</v>
      </c>
      <c r="P299">
        <v>99.5</v>
      </c>
      <c r="Q299">
        <v>4.9249999999999998</v>
      </c>
      <c r="R299">
        <v>3.1660000000000001E-2</v>
      </c>
      <c r="S299">
        <v>0</v>
      </c>
      <c r="T299">
        <v>5.1180000000000003</v>
      </c>
      <c r="U299">
        <v>9.093</v>
      </c>
      <c r="V299">
        <v>5.093</v>
      </c>
      <c r="W299">
        <v>9.0619999999999994</v>
      </c>
      <c r="X299">
        <v>788</v>
      </c>
      <c r="Y299">
        <v>98.5</v>
      </c>
      <c r="Z299">
        <v>4.3250000000000002</v>
      </c>
      <c r="AA299">
        <v>3.1649999999999998E-2</v>
      </c>
      <c r="AB299">
        <v>5.165</v>
      </c>
      <c r="AC299">
        <v>9.2759999999999998</v>
      </c>
      <c r="AD299">
        <v>5.1710000000000003</v>
      </c>
      <c r="AE299">
        <v>9.26</v>
      </c>
      <c r="AF299">
        <v>824</v>
      </c>
      <c r="AG299">
        <v>1.556</v>
      </c>
      <c r="AH299">
        <v>2.2029999999999998</v>
      </c>
      <c r="AI299">
        <v>751</v>
      </c>
      <c r="AJ299">
        <v>781</v>
      </c>
      <c r="AK299">
        <v>777</v>
      </c>
      <c r="AL299">
        <v>812</v>
      </c>
      <c r="AQ299" s="82">
        <f t="shared" si="22"/>
        <v>0</v>
      </c>
      <c r="AR299" s="82">
        <f t="shared" si="25"/>
        <v>0</v>
      </c>
      <c r="AS299" s="82">
        <f t="shared" si="25"/>
        <v>0</v>
      </c>
      <c r="AT299" s="82">
        <f t="shared" si="25"/>
        <v>0</v>
      </c>
      <c r="AU299" s="82">
        <f t="shared" si="25"/>
        <v>0</v>
      </c>
      <c r="AV299" s="82">
        <f t="shared" si="25"/>
        <v>0</v>
      </c>
      <c r="AW299" s="82">
        <f t="shared" si="25"/>
        <v>0</v>
      </c>
      <c r="AX299" s="82">
        <f t="shared" si="25"/>
        <v>0</v>
      </c>
      <c r="AY299" s="82">
        <f t="shared" si="25"/>
        <v>3.1660000000000001E-2</v>
      </c>
      <c r="AZ299" s="82">
        <f t="shared" si="25"/>
        <v>0</v>
      </c>
      <c r="BA299" s="82">
        <f t="shared" si="25"/>
        <v>0</v>
      </c>
    </row>
    <row r="300" spans="1:53" x14ac:dyDescent="0.25">
      <c r="A300" t="s">
        <v>5634</v>
      </c>
      <c r="B300" t="s">
        <v>5635</v>
      </c>
      <c r="C300" t="s">
        <v>5636</v>
      </c>
      <c r="D300" t="s">
        <v>1038</v>
      </c>
      <c r="E300">
        <v>8.375</v>
      </c>
      <c r="F300" s="143">
        <v>43146</v>
      </c>
      <c r="G300" t="s">
        <v>280</v>
      </c>
      <c r="H300" t="s">
        <v>270</v>
      </c>
      <c r="I300" t="s">
        <v>259</v>
      </c>
      <c r="J300" t="s">
        <v>271</v>
      </c>
      <c r="K300" t="s">
        <v>272</v>
      </c>
      <c r="L300" t="s">
        <v>291</v>
      </c>
      <c r="M300" t="s">
        <v>600</v>
      </c>
      <c r="N300" t="s">
        <v>304</v>
      </c>
      <c r="O300">
        <v>350</v>
      </c>
      <c r="P300">
        <v>104.375</v>
      </c>
      <c r="Q300">
        <v>3.001042</v>
      </c>
      <c r="R300">
        <v>3.2559999999999999E-2</v>
      </c>
      <c r="S300">
        <v>0</v>
      </c>
      <c r="T300">
        <v>3.028</v>
      </c>
      <c r="U300">
        <v>6.9880000000000004</v>
      </c>
      <c r="V300">
        <v>3.6360000000000001</v>
      </c>
      <c r="W300">
        <v>7.117</v>
      </c>
      <c r="X300">
        <v>637</v>
      </c>
      <c r="Y300">
        <v>103.25</v>
      </c>
      <c r="Z300">
        <v>2.4430000000000001</v>
      </c>
      <c r="AA300">
        <v>3.2539999999999999E-2</v>
      </c>
      <c r="AB300">
        <v>3.0840000000000001</v>
      </c>
      <c r="AC300">
        <v>7.3520000000000003</v>
      </c>
      <c r="AD300">
        <v>3.7570000000000001</v>
      </c>
      <c r="AE300">
        <v>7.4340000000000002</v>
      </c>
      <c r="AF300">
        <v>680</v>
      </c>
      <c r="AG300">
        <v>1.593</v>
      </c>
      <c r="AH300">
        <v>1.931</v>
      </c>
      <c r="AI300">
        <v>614</v>
      </c>
      <c r="AJ300">
        <v>656</v>
      </c>
      <c r="AK300">
        <v>624</v>
      </c>
      <c r="AL300">
        <v>668</v>
      </c>
      <c r="AQ300" s="82">
        <f t="shared" si="22"/>
        <v>0</v>
      </c>
      <c r="AR300" s="82">
        <f t="shared" si="25"/>
        <v>0</v>
      </c>
      <c r="AS300" s="82">
        <f t="shared" si="25"/>
        <v>0</v>
      </c>
      <c r="AT300" s="82">
        <f t="shared" si="25"/>
        <v>0</v>
      </c>
      <c r="AU300" s="82">
        <f t="shared" si="25"/>
        <v>0</v>
      </c>
      <c r="AV300" s="82">
        <f t="shared" si="25"/>
        <v>3.2559999999999999E-2</v>
      </c>
      <c r="AW300" s="82">
        <f t="shared" si="25"/>
        <v>0</v>
      </c>
      <c r="AX300" s="82">
        <f t="shared" si="25"/>
        <v>0</v>
      </c>
      <c r="AY300" s="82">
        <f t="shared" si="25"/>
        <v>0</v>
      </c>
      <c r="AZ300" s="82">
        <f t="shared" si="25"/>
        <v>0</v>
      </c>
      <c r="BA300" s="82">
        <f t="shared" si="25"/>
        <v>0</v>
      </c>
    </row>
    <row r="301" spans="1:53" x14ac:dyDescent="0.25">
      <c r="A301" t="s">
        <v>1076</v>
      </c>
      <c r="B301" t="s">
        <v>1077</v>
      </c>
      <c r="C301" t="s">
        <v>1078</v>
      </c>
      <c r="D301" t="s">
        <v>83</v>
      </c>
      <c r="E301">
        <v>8</v>
      </c>
      <c r="F301" s="143">
        <v>43922</v>
      </c>
      <c r="G301" t="s">
        <v>282</v>
      </c>
      <c r="H301" t="s">
        <v>270</v>
      </c>
      <c r="I301" t="s">
        <v>259</v>
      </c>
      <c r="J301" t="s">
        <v>271</v>
      </c>
      <c r="K301" t="s">
        <v>272</v>
      </c>
      <c r="L301" t="s">
        <v>296</v>
      </c>
      <c r="M301" t="s">
        <v>297</v>
      </c>
      <c r="N301" t="s">
        <v>304</v>
      </c>
      <c r="O301">
        <v>300</v>
      </c>
      <c r="P301">
        <v>110</v>
      </c>
      <c r="Q301">
        <v>1.8666670000000001</v>
      </c>
      <c r="R301">
        <v>2.9080000000000002E-2</v>
      </c>
      <c r="S301">
        <v>0</v>
      </c>
      <c r="T301">
        <v>2.044</v>
      </c>
      <c r="U301">
        <v>4.9640000000000004</v>
      </c>
      <c r="V301">
        <v>3.5350000000000001</v>
      </c>
      <c r="W301">
        <v>5.4539999999999997</v>
      </c>
      <c r="X301">
        <v>429</v>
      </c>
      <c r="Y301">
        <v>108.75</v>
      </c>
      <c r="Z301">
        <v>1.333</v>
      </c>
      <c r="AA301">
        <v>2.9049999999999999E-2</v>
      </c>
      <c r="AB301">
        <v>2.101</v>
      </c>
      <c r="AC301">
        <v>5.5720000000000001</v>
      </c>
      <c r="AD301">
        <v>3.9249999999999998</v>
      </c>
      <c r="AE301">
        <v>5.8559999999999999</v>
      </c>
      <c r="AF301">
        <v>485</v>
      </c>
      <c r="AG301">
        <v>1.62</v>
      </c>
      <c r="AH301">
        <v>2.012</v>
      </c>
      <c r="AI301">
        <v>409</v>
      </c>
      <c r="AJ301">
        <v>466</v>
      </c>
      <c r="AK301">
        <v>413</v>
      </c>
      <c r="AL301">
        <v>469</v>
      </c>
      <c r="AQ301" s="82">
        <f t="shared" si="22"/>
        <v>0</v>
      </c>
      <c r="AR301" s="82">
        <f t="shared" si="25"/>
        <v>0</v>
      </c>
      <c r="AS301" s="82">
        <f t="shared" si="25"/>
        <v>0</v>
      </c>
      <c r="AT301" s="82">
        <f t="shared" si="25"/>
        <v>2.9080000000000002E-2</v>
      </c>
      <c r="AU301" s="82">
        <f t="shared" si="25"/>
        <v>0</v>
      </c>
      <c r="AV301" s="82">
        <f t="shared" si="25"/>
        <v>0</v>
      </c>
      <c r="AW301" s="82">
        <f t="shared" si="25"/>
        <v>0</v>
      </c>
      <c r="AX301" s="82">
        <f t="shared" si="25"/>
        <v>0</v>
      </c>
      <c r="AY301" s="82">
        <f t="shared" si="25"/>
        <v>0</v>
      </c>
      <c r="AZ301" s="82">
        <f t="shared" si="25"/>
        <v>0</v>
      </c>
      <c r="BA301" s="82">
        <f t="shared" si="25"/>
        <v>0</v>
      </c>
    </row>
    <row r="302" spans="1:53" x14ac:dyDescent="0.25">
      <c r="A302" t="s">
        <v>1079</v>
      </c>
      <c r="B302" t="s">
        <v>1080</v>
      </c>
      <c r="C302" t="s">
        <v>1078</v>
      </c>
      <c r="D302" t="s">
        <v>83</v>
      </c>
      <c r="E302">
        <v>9</v>
      </c>
      <c r="F302" s="143">
        <v>43040</v>
      </c>
      <c r="G302" t="s">
        <v>282</v>
      </c>
      <c r="H302" t="s">
        <v>270</v>
      </c>
      <c r="I302" t="s">
        <v>259</v>
      </c>
      <c r="J302" t="s">
        <v>271</v>
      </c>
      <c r="K302" t="s">
        <v>272</v>
      </c>
      <c r="L302" t="s">
        <v>296</v>
      </c>
      <c r="M302" t="s">
        <v>297</v>
      </c>
      <c r="N302" t="s">
        <v>304</v>
      </c>
      <c r="O302">
        <v>300</v>
      </c>
      <c r="P302">
        <v>109</v>
      </c>
      <c r="Q302">
        <v>1.35</v>
      </c>
      <c r="R302">
        <v>2.8680000000000001E-2</v>
      </c>
      <c r="S302">
        <v>0</v>
      </c>
      <c r="T302">
        <v>0.81599999999999995</v>
      </c>
      <c r="U302">
        <v>3.42</v>
      </c>
      <c r="V302">
        <v>0.81699999999999995</v>
      </c>
      <c r="W302">
        <v>3.927</v>
      </c>
      <c r="X302">
        <v>323</v>
      </c>
      <c r="Y302">
        <v>109</v>
      </c>
      <c r="Z302">
        <v>0.75</v>
      </c>
      <c r="AA302">
        <v>2.896E-2</v>
      </c>
      <c r="AB302">
        <v>0.88</v>
      </c>
      <c r="AC302">
        <v>3.782</v>
      </c>
      <c r="AD302">
        <v>0.91100000000000003</v>
      </c>
      <c r="AE302">
        <v>4.1639999999999997</v>
      </c>
      <c r="AF302">
        <v>358</v>
      </c>
      <c r="AG302">
        <v>0.54700000000000004</v>
      </c>
      <c r="AH302">
        <v>0.52600000000000002</v>
      </c>
      <c r="AI302">
        <v>288</v>
      </c>
      <c r="AJ302">
        <v>343</v>
      </c>
      <c r="AK302">
        <v>307</v>
      </c>
      <c r="AL302">
        <v>345</v>
      </c>
      <c r="AQ302" s="82">
        <f t="shared" si="22"/>
        <v>0</v>
      </c>
      <c r="AR302" s="82">
        <f t="shared" si="25"/>
        <v>0</v>
      </c>
      <c r="AS302" s="82">
        <f t="shared" si="25"/>
        <v>2.8680000000000001E-2</v>
      </c>
      <c r="AT302" s="82">
        <f t="shared" si="25"/>
        <v>0</v>
      </c>
      <c r="AU302" s="82">
        <f t="shared" si="25"/>
        <v>0</v>
      </c>
      <c r="AV302" s="82">
        <f t="shared" si="25"/>
        <v>0</v>
      </c>
      <c r="AW302" s="82">
        <f t="shared" si="25"/>
        <v>0</v>
      </c>
      <c r="AX302" s="82">
        <f t="shared" si="25"/>
        <v>0</v>
      </c>
      <c r="AY302" s="82">
        <f t="shared" si="25"/>
        <v>0</v>
      </c>
      <c r="AZ302" s="82">
        <f t="shared" si="25"/>
        <v>0</v>
      </c>
      <c r="BA302" s="82">
        <f t="shared" si="25"/>
        <v>0</v>
      </c>
    </row>
    <row r="303" spans="1:53" x14ac:dyDescent="0.25">
      <c r="A303" t="s">
        <v>1066</v>
      </c>
      <c r="B303" t="s">
        <v>1067</v>
      </c>
      <c r="C303" t="s">
        <v>1068</v>
      </c>
      <c r="D303" t="s">
        <v>85</v>
      </c>
      <c r="E303">
        <v>6.875</v>
      </c>
      <c r="F303" s="143">
        <v>42200</v>
      </c>
      <c r="G303" t="s">
        <v>348</v>
      </c>
      <c r="H303" t="s">
        <v>270</v>
      </c>
      <c r="I303" t="s">
        <v>259</v>
      </c>
      <c r="J303" t="s">
        <v>271</v>
      </c>
      <c r="K303" t="s">
        <v>272</v>
      </c>
      <c r="L303" t="s">
        <v>291</v>
      </c>
      <c r="M303" t="s">
        <v>1069</v>
      </c>
      <c r="N303" t="s">
        <v>304</v>
      </c>
      <c r="O303">
        <v>172.5</v>
      </c>
      <c r="P303">
        <v>100.75</v>
      </c>
      <c r="Q303">
        <v>3.0555560000000002</v>
      </c>
      <c r="R303">
        <v>1.5509999999999999E-2</v>
      </c>
      <c r="S303">
        <v>0</v>
      </c>
      <c r="T303">
        <v>0.52500000000000002</v>
      </c>
      <c r="U303">
        <v>5.4770000000000003</v>
      </c>
      <c r="V303">
        <v>0.56399999999999995</v>
      </c>
      <c r="W303">
        <v>5.6849999999999996</v>
      </c>
      <c r="X303">
        <v>536</v>
      </c>
      <c r="Y303">
        <v>100.125</v>
      </c>
      <c r="Z303">
        <v>2.597</v>
      </c>
      <c r="AA303">
        <v>1.558E-2</v>
      </c>
      <c r="AB303">
        <v>0.58599999999999997</v>
      </c>
      <c r="AC303">
        <v>6.649</v>
      </c>
      <c r="AD303">
        <v>1.256</v>
      </c>
      <c r="AE303">
        <v>6.6950000000000003</v>
      </c>
      <c r="AF303">
        <v>642</v>
      </c>
      <c r="AG303">
        <v>1.0549999999999999</v>
      </c>
      <c r="AH303">
        <v>1.069</v>
      </c>
      <c r="AI303">
        <v>519</v>
      </c>
      <c r="AJ303">
        <v>618</v>
      </c>
      <c r="AK303">
        <v>518</v>
      </c>
      <c r="AL303">
        <v>625</v>
      </c>
      <c r="AQ303" s="82">
        <f t="shared" si="22"/>
        <v>0</v>
      </c>
      <c r="AR303" s="82">
        <f t="shared" si="25"/>
        <v>0</v>
      </c>
      <c r="AS303" s="82">
        <f t="shared" si="25"/>
        <v>0</v>
      </c>
      <c r="AT303" s="82">
        <f t="shared" si="25"/>
        <v>0</v>
      </c>
      <c r="AU303" s="82">
        <f t="shared" si="25"/>
        <v>1.5509999999999999E-2</v>
      </c>
      <c r="AV303" s="82">
        <f t="shared" si="25"/>
        <v>0</v>
      </c>
      <c r="AW303" s="82">
        <f t="shared" si="25"/>
        <v>0</v>
      </c>
      <c r="AX303" s="82">
        <f t="shared" si="25"/>
        <v>0</v>
      </c>
      <c r="AY303" s="82">
        <f t="shared" si="25"/>
        <v>0</v>
      </c>
      <c r="AZ303" s="82">
        <f t="shared" si="25"/>
        <v>0</v>
      </c>
      <c r="BA303" s="82">
        <f t="shared" si="25"/>
        <v>0</v>
      </c>
    </row>
    <row r="304" spans="1:53" x14ac:dyDescent="0.25">
      <c r="A304" t="s">
        <v>1072</v>
      </c>
      <c r="B304" t="s">
        <v>1073</v>
      </c>
      <c r="C304" t="s">
        <v>1068</v>
      </c>
      <c r="D304" t="s">
        <v>85</v>
      </c>
      <c r="E304">
        <v>8.125</v>
      </c>
      <c r="F304" s="143">
        <v>42536</v>
      </c>
      <c r="G304" t="s">
        <v>348</v>
      </c>
      <c r="H304" t="s">
        <v>270</v>
      </c>
      <c r="I304" t="s">
        <v>259</v>
      </c>
      <c r="J304" t="s">
        <v>271</v>
      </c>
      <c r="K304" t="s">
        <v>272</v>
      </c>
      <c r="L304" t="s">
        <v>291</v>
      </c>
      <c r="M304" t="s">
        <v>1069</v>
      </c>
      <c r="N304" t="s">
        <v>304</v>
      </c>
      <c r="O304">
        <v>172.9</v>
      </c>
      <c r="P304">
        <v>106.625</v>
      </c>
      <c r="Q304">
        <v>0.22569400000000001</v>
      </c>
      <c r="R304">
        <v>1.601E-2</v>
      </c>
      <c r="S304">
        <v>4.0620000000000003</v>
      </c>
      <c r="T304">
        <v>3.012</v>
      </c>
      <c r="U304">
        <v>5.9829999999999997</v>
      </c>
      <c r="V304">
        <v>3.0179999999999998</v>
      </c>
      <c r="W304">
        <v>5.9829999999999997</v>
      </c>
      <c r="X304">
        <v>553</v>
      </c>
      <c r="Y304">
        <v>105.5</v>
      </c>
      <c r="Z304">
        <v>3.7469999999999999</v>
      </c>
      <c r="AA304">
        <v>1.661E-2</v>
      </c>
      <c r="AB304">
        <v>2.956</v>
      </c>
      <c r="AC304">
        <v>6.3630000000000004</v>
      </c>
      <c r="AD304">
        <v>2.9590000000000001</v>
      </c>
      <c r="AE304">
        <v>6.3630000000000004</v>
      </c>
      <c r="AF304">
        <v>599</v>
      </c>
      <c r="AG304">
        <v>1.5249999999999999</v>
      </c>
      <c r="AH304">
        <v>1.71</v>
      </c>
      <c r="AI304">
        <v>553</v>
      </c>
      <c r="AJ304">
        <v>597</v>
      </c>
      <c r="AK304">
        <v>541</v>
      </c>
      <c r="AL304">
        <v>587</v>
      </c>
      <c r="AQ304" s="82">
        <f t="shared" si="22"/>
        <v>0</v>
      </c>
      <c r="AR304" s="82">
        <f t="shared" si="25"/>
        <v>0</v>
      </c>
      <c r="AS304" s="82">
        <f t="shared" si="25"/>
        <v>0</v>
      </c>
      <c r="AT304" s="82">
        <f t="shared" si="25"/>
        <v>0</v>
      </c>
      <c r="AU304" s="82">
        <f t="shared" si="25"/>
        <v>1.601E-2</v>
      </c>
      <c r="AV304" s="82">
        <f t="shared" si="25"/>
        <v>0</v>
      </c>
      <c r="AW304" s="82">
        <f t="shared" si="25"/>
        <v>0</v>
      </c>
      <c r="AX304" s="82">
        <f t="shared" si="25"/>
        <v>0</v>
      </c>
      <c r="AY304" s="82">
        <f t="shared" si="25"/>
        <v>0</v>
      </c>
      <c r="AZ304" s="82">
        <f t="shared" si="25"/>
        <v>0</v>
      </c>
      <c r="BA304" s="82">
        <f t="shared" si="25"/>
        <v>0</v>
      </c>
    </row>
    <row r="305" spans="1:53" x14ac:dyDescent="0.25">
      <c r="A305" t="s">
        <v>1074</v>
      </c>
      <c r="B305" t="s">
        <v>1075</v>
      </c>
      <c r="C305" t="s">
        <v>1068</v>
      </c>
      <c r="D305" t="s">
        <v>85</v>
      </c>
      <c r="E305">
        <v>9.125</v>
      </c>
      <c r="F305" s="143">
        <v>43266</v>
      </c>
      <c r="G305" t="s">
        <v>348</v>
      </c>
      <c r="H305" t="s">
        <v>270</v>
      </c>
      <c r="I305" t="s">
        <v>259</v>
      </c>
      <c r="J305" t="s">
        <v>271</v>
      </c>
      <c r="K305" t="s">
        <v>272</v>
      </c>
      <c r="L305" t="s">
        <v>291</v>
      </c>
      <c r="M305" t="s">
        <v>1069</v>
      </c>
      <c r="N305" t="s">
        <v>304</v>
      </c>
      <c r="O305">
        <v>300</v>
      </c>
      <c r="P305">
        <v>104.25</v>
      </c>
      <c r="Q305">
        <v>0.25347199999999998</v>
      </c>
      <c r="R305">
        <v>2.716E-2</v>
      </c>
      <c r="S305">
        <v>4.5620000000000003</v>
      </c>
      <c r="T305">
        <v>2.9430000000000001</v>
      </c>
      <c r="U305">
        <v>7.7050000000000001</v>
      </c>
      <c r="V305">
        <v>3.7189999999999999</v>
      </c>
      <c r="W305">
        <v>7.8680000000000003</v>
      </c>
      <c r="X305">
        <v>706</v>
      </c>
      <c r="Y305">
        <v>103</v>
      </c>
      <c r="Z305">
        <v>4.2080000000000002</v>
      </c>
      <c r="AA305">
        <v>2.8289999999999999E-2</v>
      </c>
      <c r="AB305">
        <v>2.8719999999999999</v>
      </c>
      <c r="AC305">
        <v>8.1300000000000008</v>
      </c>
      <c r="AD305">
        <v>3.7120000000000002</v>
      </c>
      <c r="AE305">
        <v>8.2249999999999996</v>
      </c>
      <c r="AF305">
        <v>755</v>
      </c>
      <c r="AG305">
        <v>1.7330000000000001</v>
      </c>
      <c r="AH305">
        <v>2.0750000000000002</v>
      </c>
      <c r="AI305">
        <v>692</v>
      </c>
      <c r="AJ305">
        <v>715</v>
      </c>
      <c r="AK305">
        <v>693</v>
      </c>
      <c r="AL305">
        <v>742</v>
      </c>
      <c r="AQ305" s="82">
        <f t="shared" si="22"/>
        <v>0</v>
      </c>
      <c r="AR305" s="82">
        <f t="shared" si="25"/>
        <v>0</v>
      </c>
      <c r="AS305" s="82">
        <f t="shared" si="25"/>
        <v>0</v>
      </c>
      <c r="AT305" s="82">
        <f t="shared" si="25"/>
        <v>0</v>
      </c>
      <c r="AU305" s="82">
        <f t="shared" si="25"/>
        <v>0</v>
      </c>
      <c r="AV305" s="82">
        <f t="shared" si="25"/>
        <v>0</v>
      </c>
      <c r="AW305" s="82">
        <f t="shared" si="25"/>
        <v>2.716E-2</v>
      </c>
      <c r="AX305" s="82">
        <f t="shared" si="25"/>
        <v>0</v>
      </c>
      <c r="AY305" s="82">
        <f t="shared" si="25"/>
        <v>0</v>
      </c>
      <c r="AZ305" s="82">
        <f t="shared" si="25"/>
        <v>0</v>
      </c>
      <c r="BA305" s="82">
        <f t="shared" si="25"/>
        <v>0</v>
      </c>
    </row>
    <row r="306" spans="1:53" x14ac:dyDescent="0.25">
      <c r="A306" t="s">
        <v>1081</v>
      </c>
      <c r="B306" t="s">
        <v>1082</v>
      </c>
      <c r="C306" t="s">
        <v>1068</v>
      </c>
      <c r="D306" t="s">
        <v>85</v>
      </c>
      <c r="E306">
        <v>9.125</v>
      </c>
      <c r="F306" s="143">
        <v>43600</v>
      </c>
      <c r="G306" t="s">
        <v>488</v>
      </c>
      <c r="H306" t="s">
        <v>270</v>
      </c>
      <c r="I306" t="s">
        <v>259</v>
      </c>
      <c r="J306" t="s">
        <v>271</v>
      </c>
      <c r="K306" t="s">
        <v>272</v>
      </c>
      <c r="L306" t="s">
        <v>291</v>
      </c>
      <c r="M306" t="s">
        <v>1069</v>
      </c>
      <c r="N306" t="s">
        <v>304</v>
      </c>
      <c r="O306">
        <v>235</v>
      </c>
      <c r="P306">
        <v>104.5</v>
      </c>
      <c r="Q306">
        <v>1.013889</v>
      </c>
      <c r="R306">
        <v>2.1479999999999999E-2</v>
      </c>
      <c r="S306">
        <v>0</v>
      </c>
      <c r="T306">
        <v>3.218</v>
      </c>
      <c r="U306">
        <v>7.758</v>
      </c>
      <c r="V306">
        <v>4.1989999999999998</v>
      </c>
      <c r="W306">
        <v>7.9480000000000004</v>
      </c>
      <c r="X306">
        <v>697</v>
      </c>
      <c r="Y306">
        <v>103.5</v>
      </c>
      <c r="Z306">
        <v>0.40600000000000003</v>
      </c>
      <c r="AA306">
        <v>2.1479999999999999E-2</v>
      </c>
      <c r="AB306">
        <v>3.274</v>
      </c>
      <c r="AC306">
        <v>8.0719999999999992</v>
      </c>
      <c r="AD306">
        <v>4.3280000000000003</v>
      </c>
      <c r="AE306">
        <v>8.2010000000000005</v>
      </c>
      <c r="AF306">
        <v>737</v>
      </c>
      <c r="AG306">
        <v>1.548</v>
      </c>
      <c r="AH306">
        <v>2.0009999999999999</v>
      </c>
      <c r="AI306">
        <v>678</v>
      </c>
      <c r="AJ306">
        <v>716</v>
      </c>
      <c r="AK306">
        <v>684</v>
      </c>
      <c r="AL306">
        <v>724</v>
      </c>
      <c r="AQ306" s="82">
        <f t="shared" si="22"/>
        <v>0</v>
      </c>
      <c r="AR306" s="82">
        <f t="shared" si="25"/>
        <v>0</v>
      </c>
      <c r="AS306" s="82">
        <f t="shared" si="25"/>
        <v>0</v>
      </c>
      <c r="AT306" s="82">
        <f t="shared" si="25"/>
        <v>0</v>
      </c>
      <c r="AU306" s="82">
        <f t="shared" si="25"/>
        <v>0</v>
      </c>
      <c r="AV306" s="82">
        <f t="shared" si="25"/>
        <v>0</v>
      </c>
      <c r="AW306" s="82">
        <f t="shared" si="25"/>
        <v>2.1479999999999999E-2</v>
      </c>
      <c r="AX306" s="82">
        <f t="shared" si="25"/>
        <v>0</v>
      </c>
      <c r="AY306" s="82">
        <f t="shared" si="25"/>
        <v>0</v>
      </c>
      <c r="AZ306" s="82">
        <f t="shared" si="25"/>
        <v>0</v>
      </c>
      <c r="BA306" s="82">
        <f t="shared" si="25"/>
        <v>0</v>
      </c>
    </row>
    <row r="307" spans="1:53" x14ac:dyDescent="0.25">
      <c r="A307" t="s">
        <v>5637</v>
      </c>
      <c r="B307" t="s">
        <v>5638</v>
      </c>
      <c r="C307" t="s">
        <v>1068</v>
      </c>
      <c r="D307" t="s">
        <v>85</v>
      </c>
      <c r="E307">
        <v>6.625</v>
      </c>
      <c r="F307" s="143">
        <v>43205</v>
      </c>
      <c r="G307" t="s">
        <v>41</v>
      </c>
      <c r="H307" t="s">
        <v>270</v>
      </c>
      <c r="I307" t="s">
        <v>259</v>
      </c>
      <c r="J307" t="s">
        <v>271</v>
      </c>
      <c r="K307" t="s">
        <v>272</v>
      </c>
      <c r="L307" t="s">
        <v>291</v>
      </c>
      <c r="M307" t="s">
        <v>1069</v>
      </c>
      <c r="N307" t="s">
        <v>283</v>
      </c>
      <c r="O307">
        <v>300</v>
      </c>
      <c r="P307">
        <v>106.25</v>
      </c>
      <c r="Q307">
        <v>1.2881940000000001</v>
      </c>
      <c r="R307">
        <v>2.7949999999999999E-2</v>
      </c>
      <c r="S307">
        <v>0</v>
      </c>
      <c r="T307">
        <v>3.88</v>
      </c>
      <c r="U307">
        <v>5.0709999999999997</v>
      </c>
      <c r="V307">
        <v>4.05</v>
      </c>
      <c r="W307">
        <v>5.1139999999999999</v>
      </c>
      <c r="X307">
        <v>432</v>
      </c>
      <c r="Y307">
        <v>106.5</v>
      </c>
      <c r="Z307">
        <v>0.84699999999999998</v>
      </c>
      <c r="AA307">
        <v>2.8320000000000001E-2</v>
      </c>
      <c r="AB307">
        <v>3.9460000000000002</v>
      </c>
      <c r="AC307">
        <v>5.0309999999999997</v>
      </c>
      <c r="AD307">
        <v>4.0540000000000003</v>
      </c>
      <c r="AE307">
        <v>5.077</v>
      </c>
      <c r="AF307">
        <v>440</v>
      </c>
      <c r="AG307">
        <v>0.17899999999999999</v>
      </c>
      <c r="AH307">
        <v>0.55400000000000005</v>
      </c>
      <c r="AI307">
        <v>419</v>
      </c>
      <c r="AJ307">
        <v>430</v>
      </c>
      <c r="AK307">
        <v>418</v>
      </c>
      <c r="AL307">
        <v>427</v>
      </c>
      <c r="AQ307" s="82">
        <f t="shared" si="22"/>
        <v>0</v>
      </c>
      <c r="AR307" s="82">
        <f t="shared" si="25"/>
        <v>0</v>
      </c>
      <c r="AS307" s="82">
        <f t="shared" si="25"/>
        <v>0</v>
      </c>
      <c r="AT307" s="82">
        <f t="shared" si="25"/>
        <v>0</v>
      </c>
      <c r="AU307" s="82">
        <f t="shared" si="25"/>
        <v>2.7949999999999999E-2</v>
      </c>
      <c r="AV307" s="82">
        <f t="shared" si="25"/>
        <v>0</v>
      </c>
      <c r="AW307" s="82">
        <f t="shared" si="25"/>
        <v>0</v>
      </c>
      <c r="AX307" s="82">
        <f t="shared" si="25"/>
        <v>0</v>
      </c>
      <c r="AY307" s="82">
        <f t="shared" si="25"/>
        <v>0</v>
      </c>
      <c r="AZ307" s="82">
        <f t="shared" si="25"/>
        <v>0</v>
      </c>
      <c r="BA307" s="82">
        <f t="shared" si="25"/>
        <v>0</v>
      </c>
    </row>
    <row r="308" spans="1:53" x14ac:dyDescent="0.25">
      <c r="A308" t="s">
        <v>1063</v>
      </c>
      <c r="B308" t="s">
        <v>1064</v>
      </c>
      <c r="C308" t="s">
        <v>1065</v>
      </c>
      <c r="D308" t="s">
        <v>43</v>
      </c>
      <c r="E308">
        <v>7.625</v>
      </c>
      <c r="F308" s="143">
        <v>50010</v>
      </c>
      <c r="G308" t="s">
        <v>423</v>
      </c>
      <c r="H308" t="s">
        <v>270</v>
      </c>
      <c r="I308" t="s">
        <v>259</v>
      </c>
      <c r="J308" t="s">
        <v>271</v>
      </c>
      <c r="K308" t="s">
        <v>284</v>
      </c>
      <c r="L308" t="s">
        <v>524</v>
      </c>
      <c r="M308" t="s">
        <v>524</v>
      </c>
      <c r="N308" t="s">
        <v>461</v>
      </c>
      <c r="O308">
        <v>194.1</v>
      </c>
      <c r="P308">
        <v>106.581</v>
      </c>
      <c r="Q308">
        <v>0.50833300000000003</v>
      </c>
      <c r="R308">
        <v>1.8010000000000002E-2</v>
      </c>
      <c r="S308">
        <v>0</v>
      </c>
      <c r="T308">
        <v>11.26</v>
      </c>
      <c r="U308">
        <v>7.0510000000000002</v>
      </c>
      <c r="V308">
        <v>11.388</v>
      </c>
      <c r="W308">
        <v>7.0510000000000002</v>
      </c>
      <c r="X308">
        <v>464</v>
      </c>
      <c r="Y308">
        <v>108.31699999999999</v>
      </c>
      <c r="Z308">
        <v>0</v>
      </c>
      <c r="AA308">
        <v>1.8489999999999999E-2</v>
      </c>
      <c r="AB308">
        <v>11.420999999999999</v>
      </c>
      <c r="AC308">
        <v>6.91</v>
      </c>
      <c r="AD308">
        <v>11.56</v>
      </c>
      <c r="AE308">
        <v>6.91</v>
      </c>
      <c r="AF308">
        <v>464</v>
      </c>
      <c r="AG308">
        <v>-1.133</v>
      </c>
      <c r="AH308">
        <v>0.35299999999999998</v>
      </c>
      <c r="AI308">
        <v>453</v>
      </c>
      <c r="AJ308">
        <v>464</v>
      </c>
      <c r="AK308">
        <v>469</v>
      </c>
      <c r="AL308">
        <v>474</v>
      </c>
      <c r="AQ308" s="82">
        <f t="shared" si="22"/>
        <v>0</v>
      </c>
      <c r="AR308" s="82">
        <f t="shared" si="25"/>
        <v>0</v>
      </c>
      <c r="AS308" s="82">
        <f t="shared" si="25"/>
        <v>0</v>
      </c>
      <c r="AT308" s="82">
        <f t="shared" si="25"/>
        <v>0</v>
      </c>
      <c r="AU308" s="82">
        <f t="shared" si="25"/>
        <v>0</v>
      </c>
      <c r="AV308" s="82">
        <f t="shared" si="25"/>
        <v>0</v>
      </c>
      <c r="AW308" s="82">
        <f t="shared" si="25"/>
        <v>1.8010000000000002E-2</v>
      </c>
      <c r="AX308" s="82">
        <f t="shared" si="25"/>
        <v>0</v>
      </c>
      <c r="AY308" s="82">
        <f t="shared" si="25"/>
        <v>0</v>
      </c>
      <c r="AZ308" s="82">
        <f t="shared" si="25"/>
        <v>0</v>
      </c>
      <c r="BA308" s="82">
        <f t="shared" si="25"/>
        <v>0</v>
      </c>
    </row>
    <row r="309" spans="1:53" x14ac:dyDescent="0.25">
      <c r="A309" t="s">
        <v>1089</v>
      </c>
      <c r="B309" t="s">
        <v>1090</v>
      </c>
      <c r="C309" t="s">
        <v>1091</v>
      </c>
      <c r="D309" t="s">
        <v>1092</v>
      </c>
      <c r="E309">
        <v>9.125</v>
      </c>
      <c r="F309" s="143">
        <v>42767</v>
      </c>
      <c r="G309" t="s">
        <v>282</v>
      </c>
      <c r="H309" t="s">
        <v>270</v>
      </c>
      <c r="I309" t="s">
        <v>259</v>
      </c>
      <c r="J309" t="s">
        <v>271</v>
      </c>
      <c r="K309" t="s">
        <v>272</v>
      </c>
      <c r="L309" t="s">
        <v>343</v>
      </c>
      <c r="M309" t="s">
        <v>1093</v>
      </c>
      <c r="N309" t="s">
        <v>304</v>
      </c>
      <c r="O309">
        <v>350</v>
      </c>
      <c r="P309">
        <v>109</v>
      </c>
      <c r="Q309">
        <v>3.65</v>
      </c>
      <c r="R309">
        <v>3.4160000000000003E-2</v>
      </c>
      <c r="S309">
        <v>0</v>
      </c>
      <c r="T309">
        <v>1.016</v>
      </c>
      <c r="U309">
        <v>4.7149999999999999</v>
      </c>
      <c r="V309">
        <v>1.1220000000000001</v>
      </c>
      <c r="W309">
        <v>5.0570000000000004</v>
      </c>
      <c r="X309">
        <v>449</v>
      </c>
      <c r="Y309">
        <v>109.25</v>
      </c>
      <c r="Z309">
        <v>3.0419999999999998</v>
      </c>
      <c r="AA309">
        <v>3.4569999999999997E-2</v>
      </c>
      <c r="AB309">
        <v>1.081</v>
      </c>
      <c r="AC309">
        <v>4.7229999999999999</v>
      </c>
      <c r="AD309">
        <v>1.208</v>
      </c>
      <c r="AE309">
        <v>4.9720000000000004</v>
      </c>
      <c r="AF309">
        <v>450</v>
      </c>
      <c r="AG309">
        <v>0.31900000000000001</v>
      </c>
      <c r="AH309">
        <v>0.316</v>
      </c>
      <c r="AI309">
        <v>373</v>
      </c>
      <c r="AJ309">
        <v>393</v>
      </c>
      <c r="AK309">
        <v>435</v>
      </c>
      <c r="AL309">
        <v>437</v>
      </c>
      <c r="AQ309" s="82">
        <f t="shared" si="22"/>
        <v>0</v>
      </c>
      <c r="AR309" s="82">
        <f t="shared" si="25"/>
        <v>0</v>
      </c>
      <c r="AS309" s="82">
        <f t="shared" si="25"/>
        <v>0</v>
      </c>
      <c r="AT309" s="82">
        <f t="shared" si="25"/>
        <v>3.4160000000000003E-2</v>
      </c>
      <c r="AU309" s="82">
        <f t="shared" si="25"/>
        <v>0</v>
      </c>
      <c r="AV309" s="82">
        <f t="shared" si="25"/>
        <v>0</v>
      </c>
      <c r="AW309" s="82">
        <f t="shared" si="25"/>
        <v>0</v>
      </c>
      <c r="AX309" s="82">
        <f t="shared" si="25"/>
        <v>0</v>
      </c>
      <c r="AY309" s="82">
        <f t="shared" si="25"/>
        <v>0</v>
      </c>
      <c r="AZ309" s="82">
        <f t="shared" si="25"/>
        <v>0</v>
      </c>
      <c r="BA309" s="82">
        <f t="shared" si="25"/>
        <v>0</v>
      </c>
    </row>
    <row r="310" spans="1:53" x14ac:dyDescent="0.25">
      <c r="A310" t="s">
        <v>1112</v>
      </c>
      <c r="B310" t="s">
        <v>1113</v>
      </c>
      <c r="C310" t="s">
        <v>1114</v>
      </c>
      <c r="D310" t="s">
        <v>1115</v>
      </c>
      <c r="E310">
        <v>9.25</v>
      </c>
      <c r="F310" s="143">
        <v>42917</v>
      </c>
      <c r="G310" t="s">
        <v>42</v>
      </c>
      <c r="H310" t="s">
        <v>270</v>
      </c>
      <c r="I310" t="s">
        <v>259</v>
      </c>
      <c r="J310" t="s">
        <v>271</v>
      </c>
      <c r="K310" t="s">
        <v>272</v>
      </c>
      <c r="L310" t="s">
        <v>335</v>
      </c>
      <c r="M310" t="s">
        <v>353</v>
      </c>
      <c r="N310" t="s">
        <v>304</v>
      </c>
      <c r="O310">
        <v>500</v>
      </c>
      <c r="P310">
        <v>107.25</v>
      </c>
      <c r="Q310">
        <v>4.4708329999999998</v>
      </c>
      <c r="R310">
        <v>4.8399999999999999E-2</v>
      </c>
      <c r="S310">
        <v>0</v>
      </c>
      <c r="T310">
        <v>2.8759999999999999</v>
      </c>
      <c r="U310">
        <v>6.8920000000000003</v>
      </c>
      <c r="V310">
        <v>2.5459999999999998</v>
      </c>
      <c r="W310">
        <v>6.9989999999999997</v>
      </c>
      <c r="X310">
        <v>637</v>
      </c>
      <c r="Y310">
        <v>106.75</v>
      </c>
      <c r="Z310">
        <v>3.8540000000000001</v>
      </c>
      <c r="AA310">
        <v>4.8640000000000003E-2</v>
      </c>
      <c r="AB310">
        <v>2.9359999999999999</v>
      </c>
      <c r="AC310">
        <v>7.0810000000000004</v>
      </c>
      <c r="AD310">
        <v>3.0659999999999998</v>
      </c>
      <c r="AE310">
        <v>7.1749999999999998</v>
      </c>
      <c r="AF310">
        <v>665</v>
      </c>
      <c r="AG310">
        <v>1.01</v>
      </c>
      <c r="AH310">
        <v>1.2350000000000001</v>
      </c>
      <c r="AI310">
        <v>642</v>
      </c>
      <c r="AJ310">
        <v>577</v>
      </c>
      <c r="AK310">
        <v>623</v>
      </c>
      <c r="AL310">
        <v>653</v>
      </c>
      <c r="AQ310" s="82">
        <f t="shared" si="22"/>
        <v>0</v>
      </c>
      <c r="AR310" s="82">
        <f t="shared" ref="AR310:BA325" si="26">IF(AND($U310&gt;AQ$4,$U310&lt;=AR$4),$R310,0)</f>
        <v>0</v>
      </c>
      <c r="AS310" s="82">
        <f t="shared" si="26"/>
        <v>0</v>
      </c>
      <c r="AT310" s="82">
        <f t="shared" si="26"/>
        <v>0</v>
      </c>
      <c r="AU310" s="82">
        <f t="shared" si="26"/>
        <v>0</v>
      </c>
      <c r="AV310" s="82">
        <f t="shared" si="26"/>
        <v>4.8399999999999999E-2</v>
      </c>
      <c r="AW310" s="82">
        <f t="shared" si="26"/>
        <v>0</v>
      </c>
      <c r="AX310" s="82">
        <f t="shared" si="26"/>
        <v>0</v>
      </c>
      <c r="AY310" s="82">
        <f t="shared" si="26"/>
        <v>0</v>
      </c>
      <c r="AZ310" s="82">
        <f t="shared" si="26"/>
        <v>0</v>
      </c>
      <c r="BA310" s="82">
        <f t="shared" si="26"/>
        <v>0</v>
      </c>
    </row>
    <row r="311" spans="1:53" x14ac:dyDescent="0.25">
      <c r="A311" t="s">
        <v>1100</v>
      </c>
      <c r="B311" t="s">
        <v>1101</v>
      </c>
      <c r="C311" t="s">
        <v>1088</v>
      </c>
      <c r="D311" t="s">
        <v>87</v>
      </c>
      <c r="E311">
        <v>9.625</v>
      </c>
      <c r="F311" s="143">
        <v>43174</v>
      </c>
      <c r="G311" t="s">
        <v>41</v>
      </c>
      <c r="H311" t="s">
        <v>270</v>
      </c>
      <c r="I311" t="s">
        <v>259</v>
      </c>
      <c r="J311" t="s">
        <v>271</v>
      </c>
      <c r="K311" t="s">
        <v>272</v>
      </c>
      <c r="L311" t="s">
        <v>291</v>
      </c>
      <c r="M311" t="s">
        <v>303</v>
      </c>
      <c r="N311" t="s">
        <v>304</v>
      </c>
      <c r="O311">
        <v>449.8</v>
      </c>
      <c r="P311">
        <v>112</v>
      </c>
      <c r="Q311">
        <v>2.6736110000000002</v>
      </c>
      <c r="R311">
        <v>4.4690000000000001E-2</v>
      </c>
      <c r="S311">
        <v>0</v>
      </c>
      <c r="T311">
        <v>1.141</v>
      </c>
      <c r="U311">
        <v>3.4</v>
      </c>
      <c r="V311">
        <v>1.137</v>
      </c>
      <c r="W311">
        <v>3.9550000000000001</v>
      </c>
      <c r="X311">
        <v>319</v>
      </c>
      <c r="Y311">
        <v>111.25</v>
      </c>
      <c r="Z311">
        <v>2.032</v>
      </c>
      <c r="AA311">
        <v>4.4819999999999999E-2</v>
      </c>
      <c r="AB311">
        <v>1.2010000000000001</v>
      </c>
      <c r="AC311">
        <v>4.2279999999999998</v>
      </c>
      <c r="AD311">
        <v>1.296</v>
      </c>
      <c r="AE311">
        <v>4.67</v>
      </c>
      <c r="AF311">
        <v>403</v>
      </c>
      <c r="AG311">
        <v>1.228</v>
      </c>
      <c r="AH311">
        <v>1.2310000000000001</v>
      </c>
      <c r="AI311">
        <v>284</v>
      </c>
      <c r="AJ311">
        <v>376</v>
      </c>
      <c r="AK311">
        <v>305</v>
      </c>
      <c r="AL311">
        <v>390</v>
      </c>
      <c r="AQ311" s="82">
        <f t="shared" si="22"/>
        <v>0</v>
      </c>
      <c r="AR311" s="82">
        <f t="shared" si="26"/>
        <v>0</v>
      </c>
      <c r="AS311" s="82">
        <f t="shared" si="26"/>
        <v>4.4690000000000001E-2</v>
      </c>
      <c r="AT311" s="82">
        <f t="shared" si="26"/>
        <v>0</v>
      </c>
      <c r="AU311" s="82">
        <f t="shared" si="26"/>
        <v>0</v>
      </c>
      <c r="AV311" s="82">
        <f t="shared" si="26"/>
        <v>0</v>
      </c>
      <c r="AW311" s="82">
        <f t="shared" si="26"/>
        <v>0</v>
      </c>
      <c r="AX311" s="82">
        <f t="shared" si="26"/>
        <v>0</v>
      </c>
      <c r="AY311" s="82">
        <f t="shared" si="26"/>
        <v>0</v>
      </c>
      <c r="AZ311" s="82">
        <f t="shared" si="26"/>
        <v>0</v>
      </c>
      <c r="BA311" s="82">
        <f t="shared" si="26"/>
        <v>0</v>
      </c>
    </row>
    <row r="312" spans="1:53" x14ac:dyDescent="0.25">
      <c r="A312" t="s">
        <v>1106</v>
      </c>
      <c r="B312" t="s">
        <v>1107</v>
      </c>
      <c r="C312" t="s">
        <v>1088</v>
      </c>
      <c r="D312" t="s">
        <v>87</v>
      </c>
      <c r="E312">
        <v>8.25</v>
      </c>
      <c r="F312" s="143">
        <v>43480</v>
      </c>
      <c r="G312" t="s">
        <v>41</v>
      </c>
      <c r="H312" t="s">
        <v>270</v>
      </c>
      <c r="I312" t="s">
        <v>259</v>
      </c>
      <c r="J312" t="s">
        <v>271</v>
      </c>
      <c r="K312" t="s">
        <v>272</v>
      </c>
      <c r="L312" t="s">
        <v>291</v>
      </c>
      <c r="M312" t="s">
        <v>303</v>
      </c>
      <c r="N312" t="s">
        <v>304</v>
      </c>
      <c r="O312">
        <v>724.5</v>
      </c>
      <c r="P312">
        <v>111.25</v>
      </c>
      <c r="Q312">
        <v>3.6666669999999999</v>
      </c>
      <c r="R312">
        <v>7.213E-2</v>
      </c>
      <c r="S312">
        <v>0</v>
      </c>
      <c r="T312">
        <v>1.6319999999999999</v>
      </c>
      <c r="U312">
        <v>3.9620000000000002</v>
      </c>
      <c r="V312">
        <v>2.2189999999999999</v>
      </c>
      <c r="W312">
        <v>4.548</v>
      </c>
      <c r="X312">
        <v>362</v>
      </c>
      <c r="Y312">
        <v>110.625</v>
      </c>
      <c r="Z312">
        <v>3.117</v>
      </c>
      <c r="AA312">
        <v>7.2480000000000003E-2</v>
      </c>
      <c r="AB312">
        <v>1.6930000000000001</v>
      </c>
      <c r="AC312">
        <v>4.4139999999999997</v>
      </c>
      <c r="AD312">
        <v>2.427</v>
      </c>
      <c r="AE312">
        <v>4.8650000000000002</v>
      </c>
      <c r="AF312">
        <v>407</v>
      </c>
      <c r="AG312">
        <v>1.0329999999999999</v>
      </c>
      <c r="AH312">
        <v>1.175</v>
      </c>
      <c r="AI312">
        <v>322</v>
      </c>
      <c r="AJ312">
        <v>371</v>
      </c>
      <c r="AK312">
        <v>345</v>
      </c>
      <c r="AL312">
        <v>391</v>
      </c>
      <c r="AQ312" s="82">
        <f t="shared" si="22"/>
        <v>0</v>
      </c>
      <c r="AR312" s="82">
        <f t="shared" si="26"/>
        <v>0</v>
      </c>
      <c r="AS312" s="82">
        <f t="shared" si="26"/>
        <v>7.213E-2</v>
      </c>
      <c r="AT312" s="82">
        <f t="shared" si="26"/>
        <v>0</v>
      </c>
      <c r="AU312" s="82">
        <f t="shared" si="26"/>
        <v>0</v>
      </c>
      <c r="AV312" s="82">
        <f t="shared" si="26"/>
        <v>0</v>
      </c>
      <c r="AW312" s="82">
        <f t="shared" si="26"/>
        <v>0</v>
      </c>
      <c r="AX312" s="82">
        <f t="shared" si="26"/>
        <v>0</v>
      </c>
      <c r="AY312" s="82">
        <f t="shared" si="26"/>
        <v>0</v>
      </c>
      <c r="AZ312" s="82">
        <f t="shared" si="26"/>
        <v>0</v>
      </c>
      <c r="BA312" s="82">
        <f t="shared" si="26"/>
        <v>0</v>
      </c>
    </row>
    <row r="313" spans="1:53" x14ac:dyDescent="0.25">
      <c r="A313" t="s">
        <v>1116</v>
      </c>
      <c r="B313" t="s">
        <v>1117</v>
      </c>
      <c r="C313" t="s">
        <v>1088</v>
      </c>
      <c r="D313" t="s">
        <v>87</v>
      </c>
      <c r="E313">
        <v>9.75</v>
      </c>
      <c r="F313" s="143">
        <v>43905</v>
      </c>
      <c r="G313" t="s">
        <v>41</v>
      </c>
      <c r="H313" t="s">
        <v>270</v>
      </c>
      <c r="I313" t="s">
        <v>259</v>
      </c>
      <c r="J313" t="s">
        <v>271</v>
      </c>
      <c r="K313" t="s">
        <v>272</v>
      </c>
      <c r="L313" t="s">
        <v>291</v>
      </c>
      <c r="M313" t="s">
        <v>303</v>
      </c>
      <c r="N313" t="s">
        <v>304</v>
      </c>
      <c r="O313">
        <v>250</v>
      </c>
      <c r="P313">
        <v>116</v>
      </c>
      <c r="Q313">
        <v>2.7083330000000001</v>
      </c>
      <c r="R313">
        <v>2.571E-2</v>
      </c>
      <c r="S313">
        <v>0</v>
      </c>
      <c r="T313">
        <v>2.367</v>
      </c>
      <c r="U313">
        <v>5.07</v>
      </c>
      <c r="V313">
        <v>3.302</v>
      </c>
      <c r="W313">
        <v>5.6559999999999997</v>
      </c>
      <c r="X313">
        <v>452</v>
      </c>
      <c r="Y313">
        <v>115</v>
      </c>
      <c r="Z313">
        <v>2.0579999999999998</v>
      </c>
      <c r="AA313">
        <v>2.5739999999999999E-2</v>
      </c>
      <c r="AB313">
        <v>2.4249999999999998</v>
      </c>
      <c r="AC313">
        <v>5.5090000000000003</v>
      </c>
      <c r="AD313">
        <v>3.524</v>
      </c>
      <c r="AE313">
        <v>5.9669999999999996</v>
      </c>
      <c r="AF313">
        <v>499</v>
      </c>
      <c r="AG313">
        <v>1.41</v>
      </c>
      <c r="AH313">
        <v>1.718</v>
      </c>
      <c r="AI313">
        <v>451</v>
      </c>
      <c r="AJ313">
        <v>502</v>
      </c>
      <c r="AK313">
        <v>438</v>
      </c>
      <c r="AL313">
        <v>484</v>
      </c>
      <c r="AQ313" s="82">
        <f t="shared" si="22"/>
        <v>0</v>
      </c>
      <c r="AR313" s="82">
        <f t="shared" si="26"/>
        <v>0</v>
      </c>
      <c r="AS313" s="82">
        <f t="shared" si="26"/>
        <v>0</v>
      </c>
      <c r="AT313" s="82">
        <f t="shared" si="26"/>
        <v>0</v>
      </c>
      <c r="AU313" s="82">
        <f t="shared" si="26"/>
        <v>2.571E-2</v>
      </c>
      <c r="AV313" s="82">
        <f t="shared" si="26"/>
        <v>0</v>
      </c>
      <c r="AW313" s="82">
        <f t="shared" si="26"/>
        <v>0</v>
      </c>
      <c r="AX313" s="82">
        <f t="shared" si="26"/>
        <v>0</v>
      </c>
      <c r="AY313" s="82">
        <f t="shared" si="26"/>
        <v>0</v>
      </c>
      <c r="AZ313" s="82">
        <f t="shared" si="26"/>
        <v>0</v>
      </c>
      <c r="BA313" s="82">
        <f t="shared" si="26"/>
        <v>0</v>
      </c>
    </row>
    <row r="314" spans="1:53" x14ac:dyDescent="0.25">
      <c r="A314" t="s">
        <v>5639</v>
      </c>
      <c r="B314" t="s">
        <v>5640</v>
      </c>
      <c r="C314" t="s">
        <v>1088</v>
      </c>
      <c r="D314" t="s">
        <v>87</v>
      </c>
      <c r="E314">
        <v>4.875</v>
      </c>
      <c r="F314" s="143">
        <v>43054</v>
      </c>
      <c r="G314" t="s">
        <v>41</v>
      </c>
      <c r="H314" t="s">
        <v>270</v>
      </c>
      <c r="I314" t="s">
        <v>259</v>
      </c>
      <c r="J314" t="s">
        <v>271</v>
      </c>
      <c r="K314" t="s">
        <v>272</v>
      </c>
      <c r="L314" t="s">
        <v>291</v>
      </c>
      <c r="M314" t="s">
        <v>303</v>
      </c>
      <c r="N314" t="s">
        <v>304</v>
      </c>
      <c r="O314">
        <v>300</v>
      </c>
      <c r="P314">
        <v>101.5</v>
      </c>
      <c r="Q314">
        <v>0.63645799999999997</v>
      </c>
      <c r="R314">
        <v>2.6550000000000001E-2</v>
      </c>
      <c r="S314">
        <v>0</v>
      </c>
      <c r="T314">
        <v>3.8959999999999999</v>
      </c>
      <c r="U314">
        <v>4.4930000000000003</v>
      </c>
      <c r="V314">
        <v>4.2469999999999999</v>
      </c>
      <c r="W314">
        <v>4.5039999999999996</v>
      </c>
      <c r="X314">
        <v>378</v>
      </c>
      <c r="Y314">
        <v>100</v>
      </c>
      <c r="Z314">
        <v>0.311</v>
      </c>
      <c r="AA314">
        <v>2.647E-2</v>
      </c>
      <c r="AB314">
        <v>3.9510000000000001</v>
      </c>
      <c r="AC314">
        <v>4.8739999999999997</v>
      </c>
      <c r="AD314">
        <v>4.3310000000000004</v>
      </c>
      <c r="AE314">
        <v>4.8639999999999999</v>
      </c>
      <c r="AF314">
        <v>425</v>
      </c>
      <c r="AG314">
        <v>1.819</v>
      </c>
      <c r="AH314">
        <v>2.2549999999999999</v>
      </c>
      <c r="AI314">
        <v>361</v>
      </c>
      <c r="AJ314">
        <v>406</v>
      </c>
      <c r="AK314">
        <v>366</v>
      </c>
      <c r="AL314">
        <v>414</v>
      </c>
      <c r="AQ314" s="82">
        <f t="shared" si="22"/>
        <v>0</v>
      </c>
      <c r="AR314" s="82">
        <f t="shared" si="26"/>
        <v>0</v>
      </c>
      <c r="AS314" s="82">
        <f t="shared" si="26"/>
        <v>0</v>
      </c>
      <c r="AT314" s="82">
        <f t="shared" si="26"/>
        <v>2.6550000000000001E-2</v>
      </c>
      <c r="AU314" s="82">
        <f t="shared" si="26"/>
        <v>0</v>
      </c>
      <c r="AV314" s="82">
        <f t="shared" si="26"/>
        <v>0</v>
      </c>
      <c r="AW314" s="82">
        <f t="shared" si="26"/>
        <v>0</v>
      </c>
      <c r="AX314" s="82">
        <f t="shared" si="26"/>
        <v>0</v>
      </c>
      <c r="AY314" s="82">
        <f t="shared" si="26"/>
        <v>0</v>
      </c>
      <c r="AZ314" s="82">
        <f t="shared" si="26"/>
        <v>0</v>
      </c>
      <c r="BA314" s="82">
        <f t="shared" si="26"/>
        <v>0</v>
      </c>
    </row>
    <row r="315" spans="1:53" x14ac:dyDescent="0.25">
      <c r="A315" t="s">
        <v>5641</v>
      </c>
      <c r="B315" t="s">
        <v>5642</v>
      </c>
      <c r="C315" t="s">
        <v>5643</v>
      </c>
      <c r="D315" t="s">
        <v>5644</v>
      </c>
      <c r="E315">
        <v>11.5</v>
      </c>
      <c r="F315" s="143">
        <v>43784</v>
      </c>
      <c r="G315" t="s">
        <v>42</v>
      </c>
      <c r="H315" t="s">
        <v>270</v>
      </c>
      <c r="I315" t="s">
        <v>5645</v>
      </c>
      <c r="J315" t="s">
        <v>271</v>
      </c>
      <c r="K315" t="s">
        <v>284</v>
      </c>
      <c r="L315" t="s">
        <v>285</v>
      </c>
      <c r="M315" t="s">
        <v>309</v>
      </c>
      <c r="N315" t="s">
        <v>283</v>
      </c>
      <c r="O315">
        <v>178</v>
      </c>
      <c r="P315">
        <v>100.25</v>
      </c>
      <c r="Q315">
        <v>1.6930559999999999</v>
      </c>
      <c r="R315">
        <v>1.5720000000000001E-2</v>
      </c>
      <c r="S315">
        <v>0</v>
      </c>
      <c r="T315">
        <v>4.1340000000000003</v>
      </c>
      <c r="U315">
        <v>11.43</v>
      </c>
      <c r="V315">
        <v>4.6079999999999997</v>
      </c>
      <c r="W315">
        <v>11.422000000000001</v>
      </c>
      <c r="X315">
        <v>1039</v>
      </c>
      <c r="Y315">
        <v>98.5</v>
      </c>
      <c r="Z315">
        <v>0.92600000000000005</v>
      </c>
      <c r="AA315">
        <v>1.5570000000000001E-2</v>
      </c>
      <c r="AB315">
        <v>4.6390000000000002</v>
      </c>
      <c r="AC315">
        <v>11.815</v>
      </c>
      <c r="AD315">
        <v>4.6689999999999996</v>
      </c>
      <c r="AE315">
        <v>11.811</v>
      </c>
      <c r="AF315">
        <v>1093</v>
      </c>
      <c r="AG315">
        <v>2.5310000000000001</v>
      </c>
      <c r="AH315">
        <v>3.0720000000000001</v>
      </c>
      <c r="AI315">
        <v>997</v>
      </c>
      <c r="AJ315">
        <v>1042</v>
      </c>
      <c r="AK315">
        <v>1027</v>
      </c>
      <c r="AL315">
        <v>1081</v>
      </c>
      <c r="AQ315" s="82">
        <f t="shared" si="22"/>
        <v>0</v>
      </c>
      <c r="AR315" s="82">
        <f t="shared" si="26"/>
        <v>0</v>
      </c>
      <c r="AS315" s="82">
        <f t="shared" si="26"/>
        <v>0</v>
      </c>
      <c r="AT315" s="82">
        <f t="shared" si="26"/>
        <v>0</v>
      </c>
      <c r="AU315" s="82">
        <f t="shared" si="26"/>
        <v>0</v>
      </c>
      <c r="AV315" s="82">
        <f t="shared" si="26"/>
        <v>0</v>
      </c>
      <c r="AW315" s="82">
        <f t="shared" si="26"/>
        <v>0</v>
      </c>
      <c r="AX315" s="82">
        <f t="shared" si="26"/>
        <v>0</v>
      </c>
      <c r="AY315" s="82">
        <f t="shared" si="26"/>
        <v>0</v>
      </c>
      <c r="AZ315" s="82">
        <f t="shared" si="26"/>
        <v>0</v>
      </c>
      <c r="BA315" s="82">
        <f t="shared" si="26"/>
        <v>1.5720000000000001E-2</v>
      </c>
    </row>
    <row r="316" spans="1:53" x14ac:dyDescent="0.25">
      <c r="A316" t="s">
        <v>1108</v>
      </c>
      <c r="B316" t="s">
        <v>1109</v>
      </c>
      <c r="C316" t="s">
        <v>1110</v>
      </c>
      <c r="D316" t="s">
        <v>1111</v>
      </c>
      <c r="E316">
        <v>6.875</v>
      </c>
      <c r="F316" s="143">
        <v>43221</v>
      </c>
      <c r="G316" t="s">
        <v>282</v>
      </c>
      <c r="H316" t="s">
        <v>270</v>
      </c>
      <c r="I316" t="s">
        <v>258</v>
      </c>
      <c r="J316" t="s">
        <v>271</v>
      </c>
      <c r="K316" t="s">
        <v>272</v>
      </c>
      <c r="L316" t="s">
        <v>296</v>
      </c>
      <c r="M316" t="s">
        <v>322</v>
      </c>
      <c r="N316" t="s">
        <v>283</v>
      </c>
      <c r="O316">
        <v>436.2</v>
      </c>
      <c r="P316">
        <v>102</v>
      </c>
      <c r="Q316">
        <v>1.03125</v>
      </c>
      <c r="R316">
        <v>3.8940000000000002E-2</v>
      </c>
      <c r="S316">
        <v>0</v>
      </c>
      <c r="T316">
        <v>3.6859999999999999</v>
      </c>
      <c r="U316">
        <v>6.3390000000000004</v>
      </c>
      <c r="V316">
        <v>4.2679999999999998</v>
      </c>
      <c r="W316">
        <v>6.3680000000000003</v>
      </c>
      <c r="X316">
        <v>557</v>
      </c>
      <c r="Y316">
        <v>100</v>
      </c>
      <c r="Z316">
        <v>0.57299999999999995</v>
      </c>
      <c r="AA316">
        <v>3.8589999999999999E-2</v>
      </c>
      <c r="AB316">
        <v>3.734</v>
      </c>
      <c r="AC316">
        <v>6.8730000000000002</v>
      </c>
      <c r="AD316">
        <v>4.3879999999999999</v>
      </c>
      <c r="AE316">
        <v>6.851</v>
      </c>
      <c r="AF316">
        <v>618</v>
      </c>
      <c r="AG316">
        <v>2.444</v>
      </c>
      <c r="AH316">
        <v>2.9039999999999999</v>
      </c>
      <c r="AI316">
        <v>536</v>
      </c>
      <c r="AJ316">
        <v>592</v>
      </c>
      <c r="AK316">
        <v>544</v>
      </c>
      <c r="AL316">
        <v>606</v>
      </c>
      <c r="AQ316" s="82">
        <f t="shared" si="22"/>
        <v>0</v>
      </c>
      <c r="AR316" s="82">
        <f t="shared" si="26"/>
        <v>0</v>
      </c>
      <c r="AS316" s="82">
        <f t="shared" si="26"/>
        <v>0</v>
      </c>
      <c r="AT316" s="82">
        <f t="shared" si="26"/>
        <v>0</v>
      </c>
      <c r="AU316" s="82">
        <f t="shared" si="26"/>
        <v>0</v>
      </c>
      <c r="AV316" s="82">
        <f t="shared" si="26"/>
        <v>3.8940000000000002E-2</v>
      </c>
      <c r="AW316" s="82">
        <f t="shared" si="26"/>
        <v>0</v>
      </c>
      <c r="AX316" s="82">
        <f t="shared" si="26"/>
        <v>0</v>
      </c>
      <c r="AY316" s="82">
        <f t="shared" si="26"/>
        <v>0</v>
      </c>
      <c r="AZ316" s="82">
        <f t="shared" si="26"/>
        <v>0</v>
      </c>
      <c r="BA316" s="82">
        <f t="shared" si="26"/>
        <v>0</v>
      </c>
    </row>
    <row r="317" spans="1:53" x14ac:dyDescent="0.25">
      <c r="A317" t="s">
        <v>5646</v>
      </c>
      <c r="B317" t="s">
        <v>5647</v>
      </c>
      <c r="C317" t="s">
        <v>5648</v>
      </c>
      <c r="D317" t="s">
        <v>5649</v>
      </c>
      <c r="E317">
        <v>6.875</v>
      </c>
      <c r="F317" s="143">
        <v>43631</v>
      </c>
      <c r="G317" t="s">
        <v>40</v>
      </c>
      <c r="H317" t="s">
        <v>270</v>
      </c>
      <c r="I317" t="s">
        <v>1475</v>
      </c>
      <c r="J317" t="s">
        <v>271</v>
      </c>
      <c r="K317" t="s">
        <v>272</v>
      </c>
      <c r="L317" t="s">
        <v>291</v>
      </c>
      <c r="M317" t="s">
        <v>303</v>
      </c>
      <c r="N317" t="s">
        <v>283</v>
      </c>
      <c r="O317">
        <v>465</v>
      </c>
      <c r="P317">
        <v>105.5</v>
      </c>
      <c r="Q317">
        <v>0.190972</v>
      </c>
      <c r="R317">
        <v>4.258E-2</v>
      </c>
      <c r="S317">
        <v>3.9910000000000001</v>
      </c>
      <c r="T317">
        <v>4.54</v>
      </c>
      <c r="U317">
        <v>5.6909999999999998</v>
      </c>
      <c r="V317">
        <v>5.0419999999999998</v>
      </c>
      <c r="W317">
        <v>5.7539999999999996</v>
      </c>
      <c r="X317">
        <v>473</v>
      </c>
      <c r="Y317">
        <v>104.5</v>
      </c>
      <c r="Z317">
        <v>3.7240000000000002</v>
      </c>
      <c r="AA317">
        <v>4.4260000000000001E-2</v>
      </c>
      <c r="AB317">
        <v>4.4279999999999999</v>
      </c>
      <c r="AC317">
        <v>5.9089999999999998</v>
      </c>
      <c r="AD317">
        <v>4.9470000000000001</v>
      </c>
      <c r="AE317">
        <v>5.9580000000000002</v>
      </c>
      <c r="AF317">
        <v>508</v>
      </c>
      <c r="AG317">
        <v>1.347</v>
      </c>
      <c r="AH317">
        <v>1.923</v>
      </c>
      <c r="AI317">
        <v>461</v>
      </c>
      <c r="AJ317">
        <v>488</v>
      </c>
      <c r="AK317">
        <v>461</v>
      </c>
      <c r="AL317">
        <v>496</v>
      </c>
      <c r="AQ317" s="82">
        <f t="shared" si="22"/>
        <v>0</v>
      </c>
      <c r="AR317" s="82">
        <f t="shared" si="26"/>
        <v>0</v>
      </c>
      <c r="AS317" s="82">
        <f t="shared" si="26"/>
        <v>0</v>
      </c>
      <c r="AT317" s="82">
        <f t="shared" si="26"/>
        <v>0</v>
      </c>
      <c r="AU317" s="82">
        <f t="shared" si="26"/>
        <v>4.258E-2</v>
      </c>
      <c r="AV317" s="82">
        <f t="shared" si="26"/>
        <v>0</v>
      </c>
      <c r="AW317" s="82">
        <f t="shared" si="26"/>
        <v>0</v>
      </c>
      <c r="AX317" s="82">
        <f t="shared" si="26"/>
        <v>0</v>
      </c>
      <c r="AY317" s="82">
        <f t="shared" si="26"/>
        <v>0</v>
      </c>
      <c r="AZ317" s="82">
        <f t="shared" si="26"/>
        <v>0</v>
      </c>
      <c r="BA317" s="82">
        <f t="shared" si="26"/>
        <v>0</v>
      </c>
    </row>
    <row r="318" spans="1:53" x14ac:dyDescent="0.25">
      <c r="A318" t="s">
        <v>5650</v>
      </c>
      <c r="B318" t="s">
        <v>5651</v>
      </c>
      <c r="C318" t="s">
        <v>1118</v>
      </c>
      <c r="D318" t="s">
        <v>1119</v>
      </c>
      <c r="E318">
        <v>12.75</v>
      </c>
      <c r="F318" s="143">
        <v>42719</v>
      </c>
      <c r="G318" t="s">
        <v>41</v>
      </c>
      <c r="H318" t="s">
        <v>270</v>
      </c>
      <c r="I318" t="s">
        <v>259</v>
      </c>
      <c r="J318" t="s">
        <v>271</v>
      </c>
      <c r="K318" t="s">
        <v>272</v>
      </c>
      <c r="L318" t="s">
        <v>381</v>
      </c>
      <c r="M318" t="s">
        <v>661</v>
      </c>
      <c r="N318" t="s">
        <v>283</v>
      </c>
      <c r="O318">
        <v>224.9</v>
      </c>
      <c r="P318">
        <v>116.5</v>
      </c>
      <c r="Q318">
        <v>0.35416700000000001</v>
      </c>
      <c r="R318">
        <v>2.2769999999999999E-2</v>
      </c>
      <c r="S318">
        <v>6.375</v>
      </c>
      <c r="T318">
        <v>2.5099999999999998</v>
      </c>
      <c r="U318">
        <v>6.5490000000000004</v>
      </c>
      <c r="V318">
        <v>2.5289999999999999</v>
      </c>
      <c r="W318">
        <v>6.7009999999999996</v>
      </c>
      <c r="X318">
        <v>617</v>
      </c>
      <c r="Y318">
        <v>115.5</v>
      </c>
      <c r="Z318">
        <v>5.8789999999999996</v>
      </c>
      <c r="AA318">
        <v>2.401E-2</v>
      </c>
      <c r="AB318">
        <v>2.4340000000000002</v>
      </c>
      <c r="AC318">
        <v>6.9969999999999999</v>
      </c>
      <c r="AD318">
        <v>2.4830000000000001</v>
      </c>
      <c r="AE318">
        <v>7.1230000000000002</v>
      </c>
      <c r="AF318">
        <v>669</v>
      </c>
      <c r="AG318">
        <v>1.524</v>
      </c>
      <c r="AH318">
        <v>1.651</v>
      </c>
      <c r="AI318">
        <v>653</v>
      </c>
      <c r="AJ318">
        <v>683</v>
      </c>
      <c r="AK318">
        <v>605</v>
      </c>
      <c r="AL318">
        <v>656</v>
      </c>
      <c r="AQ318" s="82">
        <f t="shared" si="22"/>
        <v>0</v>
      </c>
      <c r="AR318" s="82">
        <f t="shared" si="26"/>
        <v>0</v>
      </c>
      <c r="AS318" s="82">
        <f t="shared" si="26"/>
        <v>0</v>
      </c>
      <c r="AT318" s="82">
        <f t="shared" si="26"/>
        <v>0</v>
      </c>
      <c r="AU318" s="82">
        <f t="shared" si="26"/>
        <v>0</v>
      </c>
      <c r="AV318" s="82">
        <f t="shared" si="26"/>
        <v>2.2769999999999999E-2</v>
      </c>
      <c r="AW318" s="82">
        <f t="shared" si="26"/>
        <v>0</v>
      </c>
      <c r="AX318" s="82">
        <f t="shared" si="26"/>
        <v>0</v>
      </c>
      <c r="AY318" s="82">
        <f t="shared" si="26"/>
        <v>0</v>
      </c>
      <c r="AZ318" s="82">
        <f t="shared" si="26"/>
        <v>0</v>
      </c>
      <c r="BA318" s="82">
        <f t="shared" si="26"/>
        <v>0</v>
      </c>
    </row>
    <row r="319" spans="1:53" x14ac:dyDescent="0.25">
      <c r="A319" t="s">
        <v>1094</v>
      </c>
      <c r="B319" t="s">
        <v>1095</v>
      </c>
      <c r="C319" t="s">
        <v>1096</v>
      </c>
      <c r="D319" t="s">
        <v>1097</v>
      </c>
      <c r="E319">
        <v>7.75</v>
      </c>
      <c r="F319" s="143">
        <v>43084</v>
      </c>
      <c r="G319" t="s">
        <v>40</v>
      </c>
      <c r="H319" t="s">
        <v>270</v>
      </c>
      <c r="I319" t="s">
        <v>254</v>
      </c>
      <c r="J319" t="s">
        <v>271</v>
      </c>
      <c r="K319" t="s">
        <v>272</v>
      </c>
      <c r="L319" t="s">
        <v>296</v>
      </c>
      <c r="M319" t="s">
        <v>297</v>
      </c>
      <c r="N319" t="s">
        <v>304</v>
      </c>
      <c r="O319">
        <v>500</v>
      </c>
      <c r="P319">
        <v>105.875</v>
      </c>
      <c r="Q319">
        <v>0.215278</v>
      </c>
      <c r="R319">
        <v>4.5960000000000001E-2</v>
      </c>
      <c r="S319">
        <v>3.875</v>
      </c>
      <c r="T319">
        <v>0.92900000000000005</v>
      </c>
      <c r="U319">
        <v>5.399</v>
      </c>
      <c r="V319">
        <v>2.0510000000000002</v>
      </c>
      <c r="W319">
        <v>5.6680000000000001</v>
      </c>
      <c r="X319">
        <v>494</v>
      </c>
      <c r="Y319">
        <v>104.75</v>
      </c>
      <c r="Z319">
        <v>3.5739999999999998</v>
      </c>
      <c r="AA319">
        <v>4.7640000000000002E-2</v>
      </c>
      <c r="AB319">
        <v>2.6040000000000001</v>
      </c>
      <c r="AC319">
        <v>6.0149999999999997</v>
      </c>
      <c r="AD319">
        <v>2.9449999999999998</v>
      </c>
      <c r="AE319">
        <v>6.1849999999999996</v>
      </c>
      <c r="AF319">
        <v>558</v>
      </c>
      <c r="AG319">
        <v>1.516</v>
      </c>
      <c r="AH319">
        <v>1.742</v>
      </c>
      <c r="AI319">
        <v>480</v>
      </c>
      <c r="AJ319">
        <v>479</v>
      </c>
      <c r="AK319">
        <v>477</v>
      </c>
      <c r="AL319">
        <v>544</v>
      </c>
      <c r="AQ319" s="82">
        <f t="shared" si="22"/>
        <v>0</v>
      </c>
      <c r="AR319" s="82">
        <f t="shared" si="26"/>
        <v>0</v>
      </c>
      <c r="AS319" s="82">
        <f t="shared" si="26"/>
        <v>0</v>
      </c>
      <c r="AT319" s="82">
        <f t="shared" si="26"/>
        <v>0</v>
      </c>
      <c r="AU319" s="82">
        <f t="shared" si="26"/>
        <v>4.5960000000000001E-2</v>
      </c>
      <c r="AV319" s="82">
        <f t="shared" si="26"/>
        <v>0</v>
      </c>
      <c r="AW319" s="82">
        <f t="shared" si="26"/>
        <v>0</v>
      </c>
      <c r="AX319" s="82">
        <f t="shared" si="26"/>
        <v>0</v>
      </c>
      <c r="AY319" s="82">
        <f t="shared" si="26"/>
        <v>0</v>
      </c>
      <c r="AZ319" s="82">
        <f t="shared" si="26"/>
        <v>0</v>
      </c>
      <c r="BA319" s="82">
        <f t="shared" si="26"/>
        <v>0</v>
      </c>
    </row>
    <row r="320" spans="1:53" x14ac:dyDescent="0.25">
      <c r="A320" t="s">
        <v>1098</v>
      </c>
      <c r="B320" t="s">
        <v>1099</v>
      </c>
      <c r="C320" t="s">
        <v>1096</v>
      </c>
      <c r="D320" t="s">
        <v>1097</v>
      </c>
      <c r="E320">
        <v>7.875</v>
      </c>
      <c r="F320" s="143">
        <v>43845</v>
      </c>
      <c r="G320" t="s">
        <v>40</v>
      </c>
      <c r="H320" t="s">
        <v>270</v>
      </c>
      <c r="I320" t="s">
        <v>254</v>
      </c>
      <c r="J320" t="s">
        <v>271</v>
      </c>
      <c r="K320" t="s">
        <v>272</v>
      </c>
      <c r="L320" t="s">
        <v>296</v>
      </c>
      <c r="M320" t="s">
        <v>297</v>
      </c>
      <c r="N320" t="s">
        <v>304</v>
      </c>
      <c r="O320">
        <v>250</v>
      </c>
      <c r="P320">
        <v>106.75</v>
      </c>
      <c r="Q320">
        <v>3.5</v>
      </c>
      <c r="R320">
        <v>2.3879999999999998E-2</v>
      </c>
      <c r="S320">
        <v>0</v>
      </c>
      <c r="T320">
        <v>1.827</v>
      </c>
      <c r="U320">
        <v>6.1520000000000001</v>
      </c>
      <c r="V320">
        <v>4.0179999999999998</v>
      </c>
      <c r="W320">
        <v>6.258</v>
      </c>
      <c r="X320">
        <v>514</v>
      </c>
      <c r="Y320">
        <v>105.5</v>
      </c>
      <c r="Z320">
        <v>2.9750000000000001</v>
      </c>
      <c r="AA320">
        <v>2.385E-2</v>
      </c>
      <c r="AB320">
        <v>4.0860000000000003</v>
      </c>
      <c r="AC320">
        <v>6.59</v>
      </c>
      <c r="AD320">
        <v>4.4809999999999999</v>
      </c>
      <c r="AE320">
        <v>6.62</v>
      </c>
      <c r="AF320">
        <v>565</v>
      </c>
      <c r="AG320">
        <v>1.6359999999999999</v>
      </c>
      <c r="AH320">
        <v>2.1360000000000001</v>
      </c>
      <c r="AI320">
        <v>470</v>
      </c>
      <c r="AJ320">
        <v>525</v>
      </c>
      <c r="AK320">
        <v>498</v>
      </c>
      <c r="AL320">
        <v>550</v>
      </c>
      <c r="AQ320" s="82">
        <f t="shared" si="22"/>
        <v>0</v>
      </c>
      <c r="AR320" s="82">
        <f t="shared" si="26"/>
        <v>0</v>
      </c>
      <c r="AS320" s="82">
        <f t="shared" si="26"/>
        <v>0</v>
      </c>
      <c r="AT320" s="82">
        <f t="shared" si="26"/>
        <v>0</v>
      </c>
      <c r="AU320" s="82">
        <f t="shared" si="26"/>
        <v>0</v>
      </c>
      <c r="AV320" s="82">
        <f t="shared" si="26"/>
        <v>2.3879999999999998E-2</v>
      </c>
      <c r="AW320" s="82">
        <f t="shared" si="26"/>
        <v>0</v>
      </c>
      <c r="AX320" s="82">
        <f t="shared" si="26"/>
        <v>0</v>
      </c>
      <c r="AY320" s="82">
        <f t="shared" si="26"/>
        <v>0</v>
      </c>
      <c r="AZ320" s="82">
        <f t="shared" si="26"/>
        <v>0</v>
      </c>
      <c r="BA320" s="82">
        <f t="shared" si="26"/>
        <v>0</v>
      </c>
    </row>
    <row r="321" spans="1:53" x14ac:dyDescent="0.25">
      <c r="A321" t="s">
        <v>5360</v>
      </c>
      <c r="B321" t="s">
        <v>5361</v>
      </c>
      <c r="C321" t="s">
        <v>5362</v>
      </c>
      <c r="D321" t="s">
        <v>5362</v>
      </c>
      <c r="E321">
        <v>0</v>
      </c>
      <c r="F321" s="143">
        <v>41267</v>
      </c>
      <c r="G321" t="s">
        <v>5362</v>
      </c>
      <c r="H321" t="s">
        <v>270</v>
      </c>
      <c r="I321" t="s">
        <v>5362</v>
      </c>
      <c r="J321" t="s">
        <v>5362</v>
      </c>
      <c r="K321" t="s">
        <v>5362</v>
      </c>
      <c r="L321" t="s">
        <v>5362</v>
      </c>
      <c r="M321" t="s">
        <v>5362</v>
      </c>
      <c r="N321" t="s">
        <v>5362</v>
      </c>
      <c r="O321">
        <v>3803.2510000000002</v>
      </c>
      <c r="P321">
        <v>100</v>
      </c>
      <c r="Q321">
        <v>0</v>
      </c>
      <c r="R321">
        <v>0.32950000000000002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100</v>
      </c>
      <c r="AG321">
        <v>0</v>
      </c>
      <c r="AH321">
        <v>0</v>
      </c>
      <c r="AI321">
        <v>0</v>
      </c>
      <c r="AK321">
        <v>0</v>
      </c>
      <c r="AQ321" s="82">
        <f t="shared" si="22"/>
        <v>0.32950000000000002</v>
      </c>
      <c r="AR321" s="82">
        <f t="shared" si="26"/>
        <v>0</v>
      </c>
      <c r="AS321" s="82">
        <f t="shared" si="26"/>
        <v>0</v>
      </c>
      <c r="AT321" s="82">
        <f t="shared" si="26"/>
        <v>0</v>
      </c>
      <c r="AU321" s="82">
        <f t="shared" si="26"/>
        <v>0</v>
      </c>
      <c r="AV321" s="82">
        <f t="shared" si="26"/>
        <v>0</v>
      </c>
      <c r="AW321" s="82">
        <f t="shared" si="26"/>
        <v>0</v>
      </c>
      <c r="AX321" s="82">
        <f t="shared" si="26"/>
        <v>0</v>
      </c>
      <c r="AY321" s="82">
        <f t="shared" si="26"/>
        <v>0</v>
      </c>
      <c r="AZ321" s="82">
        <f t="shared" si="26"/>
        <v>0</v>
      </c>
      <c r="BA321" s="82">
        <f t="shared" si="26"/>
        <v>0</v>
      </c>
    </row>
    <row r="322" spans="1:53" x14ac:dyDescent="0.25">
      <c r="A322" t="s">
        <v>1102</v>
      </c>
      <c r="B322" t="s">
        <v>1103</v>
      </c>
      <c r="C322" t="s">
        <v>1104</v>
      </c>
      <c r="D322" t="s">
        <v>1105</v>
      </c>
      <c r="E322">
        <v>8.25</v>
      </c>
      <c r="F322" s="143">
        <v>43344</v>
      </c>
      <c r="G322" t="s">
        <v>40</v>
      </c>
      <c r="H322" t="s">
        <v>270</v>
      </c>
      <c r="I322" t="s">
        <v>259</v>
      </c>
      <c r="J322" t="s">
        <v>271</v>
      </c>
      <c r="K322" t="s">
        <v>272</v>
      </c>
      <c r="L322" t="s">
        <v>291</v>
      </c>
      <c r="M322" t="s">
        <v>303</v>
      </c>
      <c r="N322" t="s">
        <v>304</v>
      </c>
      <c r="O322">
        <v>200</v>
      </c>
      <c r="P322">
        <v>111.25</v>
      </c>
      <c r="Q322">
        <v>2.6124999999999998</v>
      </c>
      <c r="R322">
        <v>1.9730000000000001E-2</v>
      </c>
      <c r="S322">
        <v>0</v>
      </c>
      <c r="T322">
        <v>1.548</v>
      </c>
      <c r="U322">
        <v>3.6880000000000002</v>
      </c>
      <c r="V322">
        <v>1.895</v>
      </c>
      <c r="W322">
        <v>4.2640000000000002</v>
      </c>
      <c r="X322">
        <v>340</v>
      </c>
      <c r="Y322">
        <v>111.5</v>
      </c>
      <c r="Z322">
        <v>2.0619999999999998</v>
      </c>
      <c r="AA322">
        <v>1.9980000000000001E-2</v>
      </c>
      <c r="AB322">
        <v>1.613</v>
      </c>
      <c r="AC322">
        <v>3.7010000000000001</v>
      </c>
      <c r="AD322">
        <v>1.9950000000000001</v>
      </c>
      <c r="AE322">
        <v>4.1749999999999998</v>
      </c>
      <c r="AF322">
        <v>344</v>
      </c>
      <c r="AG322">
        <v>0.26400000000000001</v>
      </c>
      <c r="AH322">
        <v>0.34499999999999997</v>
      </c>
      <c r="AI322">
        <v>312</v>
      </c>
      <c r="AJ322">
        <v>324</v>
      </c>
      <c r="AK322">
        <v>325</v>
      </c>
      <c r="AL322">
        <v>329</v>
      </c>
      <c r="AQ322" s="82">
        <f t="shared" si="22"/>
        <v>0</v>
      </c>
      <c r="AR322" s="82">
        <f t="shared" si="26"/>
        <v>0</v>
      </c>
      <c r="AS322" s="82">
        <f t="shared" si="26"/>
        <v>1.9730000000000001E-2</v>
      </c>
      <c r="AT322" s="82">
        <f t="shared" si="26"/>
        <v>0</v>
      </c>
      <c r="AU322" s="82">
        <f t="shared" si="26"/>
        <v>0</v>
      </c>
      <c r="AV322" s="82">
        <f t="shared" si="26"/>
        <v>0</v>
      </c>
      <c r="AW322" s="82">
        <f t="shared" si="26"/>
        <v>0</v>
      </c>
      <c r="AX322" s="82">
        <f t="shared" si="26"/>
        <v>0</v>
      </c>
      <c r="AY322" s="82">
        <f t="shared" si="26"/>
        <v>0</v>
      </c>
      <c r="AZ322" s="82">
        <f t="shared" si="26"/>
        <v>0</v>
      </c>
      <c r="BA322" s="82">
        <f t="shared" si="26"/>
        <v>0</v>
      </c>
    </row>
    <row r="323" spans="1:53" x14ac:dyDescent="0.25">
      <c r="A323" t="s">
        <v>1120</v>
      </c>
      <c r="B323" t="s">
        <v>1121</v>
      </c>
      <c r="C323" t="s">
        <v>1122</v>
      </c>
      <c r="D323" t="s">
        <v>1123</v>
      </c>
      <c r="E323">
        <v>6.3</v>
      </c>
      <c r="F323" s="143">
        <v>47088</v>
      </c>
      <c r="G323" t="s">
        <v>423</v>
      </c>
      <c r="H323" t="s">
        <v>270</v>
      </c>
      <c r="I323" t="s">
        <v>259</v>
      </c>
      <c r="J323" t="s">
        <v>271</v>
      </c>
      <c r="K323" t="s">
        <v>272</v>
      </c>
      <c r="L323" t="s">
        <v>1124</v>
      </c>
      <c r="M323" t="s">
        <v>1125</v>
      </c>
      <c r="N323" t="s">
        <v>304</v>
      </c>
      <c r="O323">
        <v>134.5</v>
      </c>
      <c r="P323">
        <v>95.5</v>
      </c>
      <c r="Q323">
        <v>0.42</v>
      </c>
      <c r="R323">
        <v>1.1180000000000001E-2</v>
      </c>
      <c r="S323">
        <v>0</v>
      </c>
      <c r="T323">
        <v>9.7629999999999999</v>
      </c>
      <c r="U323">
        <v>6.7649999999999997</v>
      </c>
      <c r="V323">
        <v>10.023</v>
      </c>
      <c r="W323">
        <v>6.7649999999999997</v>
      </c>
      <c r="X323">
        <v>454</v>
      </c>
      <c r="Y323">
        <v>94.5</v>
      </c>
      <c r="Z323">
        <v>0</v>
      </c>
      <c r="AA323">
        <v>1.1180000000000001E-2</v>
      </c>
      <c r="AB323">
        <v>9.7899999999999991</v>
      </c>
      <c r="AC323">
        <v>6.8719999999999999</v>
      </c>
      <c r="AD323">
        <v>10.045</v>
      </c>
      <c r="AE323">
        <v>6.8719999999999999</v>
      </c>
      <c r="AF323">
        <v>482</v>
      </c>
      <c r="AG323">
        <v>1.5029999999999999</v>
      </c>
      <c r="AH323">
        <v>2.9049999999999998</v>
      </c>
      <c r="AI323">
        <v>415</v>
      </c>
      <c r="AJ323">
        <v>440</v>
      </c>
      <c r="AK323">
        <v>457</v>
      </c>
      <c r="AL323">
        <v>487</v>
      </c>
      <c r="AQ323" s="82">
        <f t="shared" si="22"/>
        <v>0</v>
      </c>
      <c r="AR323" s="82">
        <f t="shared" si="26"/>
        <v>0</v>
      </c>
      <c r="AS323" s="82">
        <f t="shared" si="26"/>
        <v>0</v>
      </c>
      <c r="AT323" s="82">
        <f t="shared" si="26"/>
        <v>0</v>
      </c>
      <c r="AU323" s="82">
        <f t="shared" si="26"/>
        <v>0</v>
      </c>
      <c r="AV323" s="82">
        <f t="shared" si="26"/>
        <v>1.1180000000000001E-2</v>
      </c>
      <c r="AW323" s="82">
        <f t="shared" si="26"/>
        <v>0</v>
      </c>
      <c r="AX323" s="82">
        <f t="shared" si="26"/>
        <v>0</v>
      </c>
      <c r="AY323" s="82">
        <f t="shared" si="26"/>
        <v>0</v>
      </c>
      <c r="AZ323" s="82">
        <f t="shared" si="26"/>
        <v>0</v>
      </c>
      <c r="BA323" s="82">
        <f t="shared" si="26"/>
        <v>0</v>
      </c>
    </row>
    <row r="324" spans="1:53" x14ac:dyDescent="0.25">
      <c r="A324" t="s">
        <v>1132</v>
      </c>
      <c r="B324" t="s">
        <v>1133</v>
      </c>
      <c r="C324" t="s">
        <v>1126</v>
      </c>
      <c r="D324" t="s">
        <v>1123</v>
      </c>
      <c r="E324">
        <v>8.25</v>
      </c>
      <c r="F324" s="143">
        <v>43023</v>
      </c>
      <c r="G324" t="s">
        <v>40</v>
      </c>
      <c r="H324" t="s">
        <v>270</v>
      </c>
      <c r="I324" t="s">
        <v>259</v>
      </c>
      <c r="J324" t="s">
        <v>271</v>
      </c>
      <c r="K324" t="s">
        <v>272</v>
      </c>
      <c r="L324" t="s">
        <v>1124</v>
      </c>
      <c r="M324" t="s">
        <v>1125</v>
      </c>
      <c r="N324" t="s">
        <v>304</v>
      </c>
      <c r="O324">
        <v>500</v>
      </c>
      <c r="P324">
        <v>107.125</v>
      </c>
      <c r="Q324">
        <v>1.6041669999999999</v>
      </c>
      <c r="R324">
        <v>4.7100000000000003E-2</v>
      </c>
      <c r="S324">
        <v>0</v>
      </c>
      <c r="T324">
        <v>0.77100000000000002</v>
      </c>
      <c r="U324">
        <v>4.2350000000000003</v>
      </c>
      <c r="V324">
        <v>0.90200000000000002</v>
      </c>
      <c r="W324">
        <v>4.7480000000000002</v>
      </c>
      <c r="X324">
        <v>406</v>
      </c>
      <c r="Y324">
        <v>106.75</v>
      </c>
      <c r="Z324">
        <v>1.054</v>
      </c>
      <c r="AA324">
        <v>4.7410000000000001E-2</v>
      </c>
      <c r="AB324">
        <v>0.83299999999999996</v>
      </c>
      <c r="AC324">
        <v>4.9240000000000004</v>
      </c>
      <c r="AD324">
        <v>1.23</v>
      </c>
      <c r="AE324">
        <v>5.2960000000000003</v>
      </c>
      <c r="AF324">
        <v>472</v>
      </c>
      <c r="AG324">
        <v>0.85799999999999998</v>
      </c>
      <c r="AH324">
        <v>0.878</v>
      </c>
      <c r="AI324">
        <v>344</v>
      </c>
      <c r="AJ324">
        <v>431</v>
      </c>
      <c r="AK324">
        <v>390</v>
      </c>
      <c r="AL324">
        <v>456</v>
      </c>
      <c r="AQ324" s="82">
        <f t="shared" si="22"/>
        <v>0</v>
      </c>
      <c r="AR324" s="82">
        <f t="shared" si="26"/>
        <v>0</v>
      </c>
      <c r="AS324" s="82">
        <f t="shared" si="26"/>
        <v>0</v>
      </c>
      <c r="AT324" s="82">
        <f t="shared" si="26"/>
        <v>4.7100000000000003E-2</v>
      </c>
      <c r="AU324" s="82">
        <f t="shared" si="26"/>
        <v>0</v>
      </c>
      <c r="AV324" s="82">
        <f t="shared" si="26"/>
        <v>0</v>
      </c>
      <c r="AW324" s="82">
        <f t="shared" si="26"/>
        <v>0</v>
      </c>
      <c r="AX324" s="82">
        <f t="shared" si="26"/>
        <v>0</v>
      </c>
      <c r="AY324" s="82">
        <f t="shared" si="26"/>
        <v>0</v>
      </c>
      <c r="AZ324" s="82">
        <f t="shared" si="26"/>
        <v>0</v>
      </c>
      <c r="BA324" s="82">
        <f t="shared" si="26"/>
        <v>0</v>
      </c>
    </row>
    <row r="325" spans="1:53" x14ac:dyDescent="0.25">
      <c r="A325" t="s">
        <v>1142</v>
      </c>
      <c r="B325" t="s">
        <v>1143</v>
      </c>
      <c r="C325" t="s">
        <v>1126</v>
      </c>
      <c r="D325" t="s">
        <v>1123</v>
      </c>
      <c r="E325">
        <v>8.75</v>
      </c>
      <c r="F325" s="143">
        <v>43174</v>
      </c>
      <c r="G325" t="s">
        <v>280</v>
      </c>
      <c r="H325" t="s">
        <v>270</v>
      </c>
      <c r="I325" t="s">
        <v>259</v>
      </c>
      <c r="J325" t="s">
        <v>271</v>
      </c>
      <c r="K325" t="s">
        <v>272</v>
      </c>
      <c r="L325" t="s">
        <v>1124</v>
      </c>
      <c r="M325" t="s">
        <v>1125</v>
      </c>
      <c r="N325" t="s">
        <v>275</v>
      </c>
      <c r="O325">
        <v>625</v>
      </c>
      <c r="P325">
        <v>103.125</v>
      </c>
      <c r="Q325">
        <v>2.4305560000000002</v>
      </c>
      <c r="R325">
        <v>5.7160000000000002E-2</v>
      </c>
      <c r="S325">
        <v>0</v>
      </c>
      <c r="T325">
        <v>2.7160000000000002</v>
      </c>
      <c r="U325">
        <v>7.6310000000000002</v>
      </c>
      <c r="V325">
        <v>3.5430000000000001</v>
      </c>
      <c r="W325">
        <v>7.7690000000000001</v>
      </c>
      <c r="X325">
        <v>701</v>
      </c>
      <c r="Y325">
        <v>101</v>
      </c>
      <c r="Z325">
        <v>1.847</v>
      </c>
      <c r="AA325">
        <v>5.654E-2</v>
      </c>
      <c r="AB325">
        <v>2.7650000000000001</v>
      </c>
      <c r="AC325">
        <v>8.3879999999999999</v>
      </c>
      <c r="AD325">
        <v>3.8109999999999999</v>
      </c>
      <c r="AE325">
        <v>8.4039999999999999</v>
      </c>
      <c r="AF325">
        <v>777</v>
      </c>
      <c r="AG325">
        <v>2.633</v>
      </c>
      <c r="AH325">
        <v>2.984</v>
      </c>
      <c r="AI325">
        <v>671</v>
      </c>
      <c r="AJ325">
        <v>741</v>
      </c>
      <c r="AK325">
        <v>688</v>
      </c>
      <c r="AL325">
        <v>764</v>
      </c>
      <c r="AQ325" s="82">
        <f t="shared" si="22"/>
        <v>0</v>
      </c>
      <c r="AR325" s="82">
        <f t="shared" si="26"/>
        <v>0</v>
      </c>
      <c r="AS325" s="82">
        <f t="shared" si="26"/>
        <v>0</v>
      </c>
      <c r="AT325" s="82">
        <f t="shared" si="26"/>
        <v>0</v>
      </c>
      <c r="AU325" s="82">
        <f t="shared" si="26"/>
        <v>0</v>
      </c>
      <c r="AV325" s="82">
        <f t="shared" si="26"/>
        <v>0</v>
      </c>
      <c r="AW325" s="82">
        <f t="shared" si="26"/>
        <v>5.7160000000000002E-2</v>
      </c>
      <c r="AX325" s="82">
        <f t="shared" si="26"/>
        <v>0</v>
      </c>
      <c r="AY325" s="82">
        <f t="shared" si="26"/>
        <v>0</v>
      </c>
      <c r="AZ325" s="82">
        <f t="shared" si="26"/>
        <v>0</v>
      </c>
      <c r="BA325" s="82">
        <f t="shared" si="26"/>
        <v>0</v>
      </c>
    </row>
    <row r="326" spans="1:53" x14ac:dyDescent="0.25">
      <c r="A326" t="s">
        <v>1151</v>
      </c>
      <c r="B326" t="s">
        <v>1152</v>
      </c>
      <c r="C326" t="s">
        <v>1126</v>
      </c>
      <c r="D326" t="s">
        <v>1123</v>
      </c>
      <c r="E326">
        <v>8.375</v>
      </c>
      <c r="F326" s="143">
        <v>44119</v>
      </c>
      <c r="G326" t="s">
        <v>40</v>
      </c>
      <c r="H326" t="s">
        <v>270</v>
      </c>
      <c r="I326" t="s">
        <v>259</v>
      </c>
      <c r="J326" t="s">
        <v>271</v>
      </c>
      <c r="K326" t="s">
        <v>272</v>
      </c>
      <c r="L326" t="s">
        <v>1124</v>
      </c>
      <c r="M326" t="s">
        <v>1125</v>
      </c>
      <c r="N326" t="s">
        <v>304</v>
      </c>
      <c r="O326">
        <v>684</v>
      </c>
      <c r="P326">
        <v>108.125</v>
      </c>
      <c r="Q326">
        <v>1.6284719999999999</v>
      </c>
      <c r="R326">
        <v>6.5040000000000001E-2</v>
      </c>
      <c r="S326">
        <v>0</v>
      </c>
      <c r="T326">
        <v>2.456</v>
      </c>
      <c r="U326">
        <v>6.5359999999999996</v>
      </c>
      <c r="V326">
        <v>4.7359999999999998</v>
      </c>
      <c r="W326">
        <v>6.6379999999999999</v>
      </c>
      <c r="X326">
        <v>538</v>
      </c>
      <c r="Y326">
        <v>108</v>
      </c>
      <c r="Z326">
        <v>1.07</v>
      </c>
      <c r="AA326">
        <v>6.5619999999999998E-2</v>
      </c>
      <c r="AB326">
        <v>2.52</v>
      </c>
      <c r="AC326">
        <v>6.6139999999999999</v>
      </c>
      <c r="AD326">
        <v>4.8280000000000003</v>
      </c>
      <c r="AE326">
        <v>6.6740000000000004</v>
      </c>
      <c r="AF326">
        <v>558</v>
      </c>
      <c r="AG326">
        <v>0.626</v>
      </c>
      <c r="AH326">
        <v>1.1910000000000001</v>
      </c>
      <c r="AI326">
        <v>520</v>
      </c>
      <c r="AJ326">
        <v>542</v>
      </c>
      <c r="AK326">
        <v>525</v>
      </c>
      <c r="AL326">
        <v>544</v>
      </c>
      <c r="AQ326" s="82">
        <f t="shared" ref="AQ326:AQ389" si="27">IF($U326&lt;=AQ$4,$R326,0)</f>
        <v>0</v>
      </c>
      <c r="AR326" s="82">
        <f t="shared" ref="AR326:BA341" si="28">IF(AND($U326&gt;AQ$4,$U326&lt;=AR$4),$R326,0)</f>
        <v>0</v>
      </c>
      <c r="AS326" s="82">
        <f t="shared" si="28"/>
        <v>0</v>
      </c>
      <c r="AT326" s="82">
        <f t="shared" si="28"/>
        <v>0</v>
      </c>
      <c r="AU326" s="82">
        <f t="shared" si="28"/>
        <v>0</v>
      </c>
      <c r="AV326" s="82">
        <f t="shared" si="28"/>
        <v>6.5040000000000001E-2</v>
      </c>
      <c r="AW326" s="82">
        <f t="shared" si="28"/>
        <v>0</v>
      </c>
      <c r="AX326" s="82">
        <f t="shared" si="28"/>
        <v>0</v>
      </c>
      <c r="AY326" s="82">
        <f t="shared" si="28"/>
        <v>0</v>
      </c>
      <c r="AZ326" s="82">
        <f t="shared" si="28"/>
        <v>0</v>
      </c>
      <c r="BA326" s="82">
        <f t="shared" si="28"/>
        <v>0</v>
      </c>
    </row>
    <row r="327" spans="1:53" x14ac:dyDescent="0.25">
      <c r="A327" t="s">
        <v>1134</v>
      </c>
      <c r="B327" t="s">
        <v>1135</v>
      </c>
      <c r="C327" t="s">
        <v>1136</v>
      </c>
      <c r="D327" t="s">
        <v>1137</v>
      </c>
      <c r="E327">
        <v>11.625</v>
      </c>
      <c r="F327" s="143">
        <v>42901</v>
      </c>
      <c r="G327" t="s">
        <v>282</v>
      </c>
      <c r="H327" t="s">
        <v>270</v>
      </c>
      <c r="I327" t="s">
        <v>259</v>
      </c>
      <c r="J327" t="s">
        <v>271</v>
      </c>
      <c r="K327" t="s">
        <v>272</v>
      </c>
      <c r="L327" t="s">
        <v>1138</v>
      </c>
      <c r="M327" t="s">
        <v>1139</v>
      </c>
      <c r="N327" t="s">
        <v>275</v>
      </c>
      <c r="O327">
        <v>450</v>
      </c>
      <c r="P327">
        <v>110.125</v>
      </c>
      <c r="Q327">
        <v>0.32291700000000001</v>
      </c>
      <c r="R327">
        <v>4.3060000000000001E-2</v>
      </c>
      <c r="S327">
        <v>5.8120000000000003</v>
      </c>
      <c r="T327">
        <v>0.46700000000000003</v>
      </c>
      <c r="U327">
        <v>2.258</v>
      </c>
      <c r="V327">
        <v>0.46600000000000003</v>
      </c>
      <c r="W327">
        <v>2.7589999999999999</v>
      </c>
      <c r="X327">
        <v>214</v>
      </c>
      <c r="Y327">
        <v>110.375</v>
      </c>
      <c r="Z327">
        <v>5.36</v>
      </c>
      <c r="AA327">
        <v>4.5809999999999997E-2</v>
      </c>
      <c r="AB327">
        <v>0.50700000000000001</v>
      </c>
      <c r="AC327">
        <v>2.8620000000000001</v>
      </c>
      <c r="AD327">
        <v>0.504</v>
      </c>
      <c r="AE327">
        <v>3.2290000000000001</v>
      </c>
      <c r="AF327">
        <v>271</v>
      </c>
      <c r="AG327">
        <v>0.45300000000000001</v>
      </c>
      <c r="AH327">
        <v>0.42899999999999999</v>
      </c>
      <c r="AI327">
        <v>201</v>
      </c>
      <c r="AJ327">
        <v>164</v>
      </c>
      <c r="AK327">
        <v>195</v>
      </c>
      <c r="AL327">
        <v>255</v>
      </c>
      <c r="AQ327" s="82">
        <f t="shared" si="27"/>
        <v>0</v>
      </c>
      <c r="AR327" s="82">
        <f t="shared" si="28"/>
        <v>4.3060000000000001E-2</v>
      </c>
      <c r="AS327" s="82">
        <f t="shared" si="28"/>
        <v>0</v>
      </c>
      <c r="AT327" s="82">
        <f t="shared" si="28"/>
        <v>0</v>
      </c>
      <c r="AU327" s="82">
        <f t="shared" si="28"/>
        <v>0</v>
      </c>
      <c r="AV327" s="82">
        <f t="shared" si="28"/>
        <v>0</v>
      </c>
      <c r="AW327" s="82">
        <f t="shared" si="28"/>
        <v>0</v>
      </c>
      <c r="AX327" s="82">
        <f t="shared" si="28"/>
        <v>0</v>
      </c>
      <c r="AY327" s="82">
        <f t="shared" si="28"/>
        <v>0</v>
      </c>
      <c r="AZ327" s="82">
        <f t="shared" si="28"/>
        <v>0</v>
      </c>
      <c r="BA327" s="82">
        <f t="shared" si="28"/>
        <v>0</v>
      </c>
    </row>
    <row r="328" spans="1:53" x14ac:dyDescent="0.25">
      <c r="A328" t="s">
        <v>1153</v>
      </c>
      <c r="B328" t="s">
        <v>1154</v>
      </c>
      <c r="C328" t="s">
        <v>1136</v>
      </c>
      <c r="D328" t="s">
        <v>1137</v>
      </c>
      <c r="E328">
        <v>6.625</v>
      </c>
      <c r="F328" s="143">
        <v>44119</v>
      </c>
      <c r="G328" t="s">
        <v>282</v>
      </c>
      <c r="H328" t="s">
        <v>270</v>
      </c>
      <c r="I328" t="s">
        <v>259</v>
      </c>
      <c r="J328" t="s">
        <v>271</v>
      </c>
      <c r="K328" t="s">
        <v>272</v>
      </c>
      <c r="L328" t="s">
        <v>1138</v>
      </c>
      <c r="M328" t="s">
        <v>1139</v>
      </c>
      <c r="N328" t="s">
        <v>304</v>
      </c>
      <c r="O328">
        <v>350</v>
      </c>
      <c r="P328">
        <v>109.625</v>
      </c>
      <c r="Q328">
        <v>1.2881940000000001</v>
      </c>
      <c r="R328">
        <v>3.363E-2</v>
      </c>
      <c r="S328">
        <v>0</v>
      </c>
      <c r="T328">
        <v>1.6859999999999999</v>
      </c>
      <c r="U328">
        <v>3.7440000000000002</v>
      </c>
      <c r="V328">
        <v>3.629</v>
      </c>
      <c r="W328">
        <v>4.2169999999999996</v>
      </c>
      <c r="X328">
        <v>293</v>
      </c>
      <c r="Y328">
        <v>109.25</v>
      </c>
      <c r="Z328">
        <v>0.84699999999999998</v>
      </c>
      <c r="AA328">
        <v>3.3890000000000003E-2</v>
      </c>
      <c r="AB328">
        <v>1.7490000000000001</v>
      </c>
      <c r="AC328">
        <v>4.0250000000000004</v>
      </c>
      <c r="AD328">
        <v>3.8679999999999999</v>
      </c>
      <c r="AE328">
        <v>4.3470000000000004</v>
      </c>
      <c r="AF328">
        <v>322</v>
      </c>
      <c r="AG328">
        <v>0.74199999999999999</v>
      </c>
      <c r="AH328">
        <v>1.1399999999999999</v>
      </c>
      <c r="AI328">
        <v>271</v>
      </c>
      <c r="AJ328">
        <v>303</v>
      </c>
      <c r="AK328">
        <v>277</v>
      </c>
      <c r="AL328">
        <v>305</v>
      </c>
      <c r="AQ328" s="82">
        <f t="shared" si="27"/>
        <v>0</v>
      </c>
      <c r="AR328" s="82">
        <f t="shared" si="28"/>
        <v>0</v>
      </c>
      <c r="AS328" s="82">
        <f t="shared" si="28"/>
        <v>3.363E-2</v>
      </c>
      <c r="AT328" s="82">
        <f t="shared" si="28"/>
        <v>0</v>
      </c>
      <c r="AU328" s="82">
        <f t="shared" si="28"/>
        <v>0</v>
      </c>
      <c r="AV328" s="82">
        <f t="shared" si="28"/>
        <v>0</v>
      </c>
      <c r="AW328" s="82">
        <f t="shared" si="28"/>
        <v>0</v>
      </c>
      <c r="AX328" s="82">
        <f t="shared" si="28"/>
        <v>0</v>
      </c>
      <c r="AY328" s="82">
        <f t="shared" si="28"/>
        <v>0</v>
      </c>
      <c r="AZ328" s="82">
        <f t="shared" si="28"/>
        <v>0</v>
      </c>
      <c r="BA328" s="82">
        <f t="shared" si="28"/>
        <v>0</v>
      </c>
    </row>
    <row r="329" spans="1:53" x14ac:dyDescent="0.25">
      <c r="A329" t="s">
        <v>1127</v>
      </c>
      <c r="B329" t="s">
        <v>1128</v>
      </c>
      <c r="C329" t="s">
        <v>1129</v>
      </c>
      <c r="D329" t="s">
        <v>1130</v>
      </c>
      <c r="E329">
        <v>9</v>
      </c>
      <c r="F329" s="143">
        <v>42019</v>
      </c>
      <c r="G329" t="s">
        <v>40</v>
      </c>
      <c r="H329" t="s">
        <v>270</v>
      </c>
      <c r="I329" t="s">
        <v>259</v>
      </c>
      <c r="J329" t="s">
        <v>271</v>
      </c>
      <c r="K329" t="s">
        <v>272</v>
      </c>
      <c r="L329" t="s">
        <v>1124</v>
      </c>
      <c r="M329" t="s">
        <v>1131</v>
      </c>
      <c r="N329" t="s">
        <v>304</v>
      </c>
      <c r="O329">
        <v>843.3</v>
      </c>
      <c r="P329">
        <v>106.12</v>
      </c>
      <c r="Q329">
        <v>4</v>
      </c>
      <c r="R329">
        <v>8.0449999999999994E-2</v>
      </c>
      <c r="S329">
        <v>0</v>
      </c>
      <c r="T329">
        <v>7.2999999999999995E-2</v>
      </c>
      <c r="U329">
        <v>2.2130000000000001</v>
      </c>
      <c r="V329">
        <v>0.188</v>
      </c>
      <c r="W329">
        <v>2.7749999999999999</v>
      </c>
      <c r="X329">
        <v>250</v>
      </c>
      <c r="Y329">
        <v>106.125</v>
      </c>
      <c r="Z329">
        <v>3.4</v>
      </c>
      <c r="AA329">
        <v>8.1240000000000007E-2</v>
      </c>
      <c r="AB329">
        <v>1.044</v>
      </c>
      <c r="AC329">
        <v>3.3849999999999998</v>
      </c>
      <c r="AD329">
        <v>0.72699999999999998</v>
      </c>
      <c r="AE329">
        <v>3.4180000000000001</v>
      </c>
      <c r="AF329">
        <v>317</v>
      </c>
      <c r="AG329">
        <v>0.54300000000000004</v>
      </c>
      <c r="AH329">
        <v>0.52800000000000002</v>
      </c>
      <c r="AI329">
        <v>240</v>
      </c>
      <c r="AJ329">
        <v>130</v>
      </c>
      <c r="AK329">
        <v>226</v>
      </c>
      <c r="AL329">
        <v>305</v>
      </c>
      <c r="AQ329" s="82">
        <f t="shared" si="27"/>
        <v>0</v>
      </c>
      <c r="AR329" s="82">
        <f t="shared" si="28"/>
        <v>8.0449999999999994E-2</v>
      </c>
      <c r="AS329" s="82">
        <f t="shared" si="28"/>
        <v>0</v>
      </c>
      <c r="AT329" s="82">
        <f t="shared" si="28"/>
        <v>0</v>
      </c>
      <c r="AU329" s="82">
        <f t="shared" si="28"/>
        <v>0</v>
      </c>
      <c r="AV329" s="82">
        <f t="shared" si="28"/>
        <v>0</v>
      </c>
      <c r="AW329" s="82">
        <f t="shared" si="28"/>
        <v>0</v>
      </c>
      <c r="AX329" s="82">
        <f t="shared" si="28"/>
        <v>0</v>
      </c>
      <c r="AY329" s="82">
        <f t="shared" si="28"/>
        <v>0</v>
      </c>
      <c r="AZ329" s="82">
        <f t="shared" si="28"/>
        <v>0</v>
      </c>
      <c r="BA329" s="82">
        <f t="shared" si="28"/>
        <v>0</v>
      </c>
    </row>
    <row r="330" spans="1:53" x14ac:dyDescent="0.25">
      <c r="A330" t="s">
        <v>1140</v>
      </c>
      <c r="B330" t="s">
        <v>1141</v>
      </c>
      <c r="C330" t="s">
        <v>1129</v>
      </c>
      <c r="D330" t="s">
        <v>1130</v>
      </c>
      <c r="E330">
        <v>7.125</v>
      </c>
      <c r="F330" s="143">
        <v>43770</v>
      </c>
      <c r="G330" t="s">
        <v>40</v>
      </c>
      <c r="H330" t="s">
        <v>270</v>
      </c>
      <c r="I330" t="s">
        <v>259</v>
      </c>
      <c r="J330" t="s">
        <v>271</v>
      </c>
      <c r="K330" t="s">
        <v>272</v>
      </c>
      <c r="L330" t="s">
        <v>1124</v>
      </c>
      <c r="M330" t="s">
        <v>1131</v>
      </c>
      <c r="N330" t="s">
        <v>304</v>
      </c>
      <c r="O330">
        <v>500</v>
      </c>
      <c r="P330">
        <v>110.5</v>
      </c>
      <c r="Q330">
        <v>1.0687500000000001</v>
      </c>
      <c r="R330">
        <v>4.8329999999999998E-2</v>
      </c>
      <c r="S330">
        <v>0</v>
      </c>
      <c r="T330">
        <v>1.7290000000000001</v>
      </c>
      <c r="U330">
        <v>3.1219999999999999</v>
      </c>
      <c r="V330">
        <v>2.524</v>
      </c>
      <c r="W330">
        <v>3.819</v>
      </c>
      <c r="X330">
        <v>272</v>
      </c>
      <c r="Y330">
        <v>110.25</v>
      </c>
      <c r="Z330">
        <v>0.59399999999999997</v>
      </c>
      <c r="AA330">
        <v>4.8750000000000002E-2</v>
      </c>
      <c r="AB330">
        <v>1.792</v>
      </c>
      <c r="AC330">
        <v>3.371</v>
      </c>
      <c r="AD330">
        <v>2.6909999999999998</v>
      </c>
      <c r="AE330">
        <v>3.9350000000000001</v>
      </c>
      <c r="AF330">
        <v>298</v>
      </c>
      <c r="AG330">
        <v>0.65400000000000003</v>
      </c>
      <c r="AH330">
        <v>0.83399999999999996</v>
      </c>
      <c r="AI330">
        <v>256</v>
      </c>
      <c r="AJ330">
        <v>288</v>
      </c>
      <c r="AK330">
        <v>255</v>
      </c>
      <c r="AL330">
        <v>282</v>
      </c>
      <c r="AQ330" s="82">
        <f t="shared" si="27"/>
        <v>0</v>
      </c>
      <c r="AR330" s="82">
        <f t="shared" si="28"/>
        <v>0</v>
      </c>
      <c r="AS330" s="82">
        <f t="shared" si="28"/>
        <v>4.8329999999999998E-2</v>
      </c>
      <c r="AT330" s="82">
        <f t="shared" si="28"/>
        <v>0</v>
      </c>
      <c r="AU330" s="82">
        <f t="shared" si="28"/>
        <v>0</v>
      </c>
      <c r="AV330" s="82">
        <f t="shared" si="28"/>
        <v>0</v>
      </c>
      <c r="AW330" s="82">
        <f t="shared" si="28"/>
        <v>0</v>
      </c>
      <c r="AX330" s="82">
        <f t="shared" si="28"/>
        <v>0</v>
      </c>
      <c r="AY330" s="82">
        <f t="shared" si="28"/>
        <v>0</v>
      </c>
      <c r="AZ330" s="82">
        <f t="shared" si="28"/>
        <v>0</v>
      </c>
      <c r="BA330" s="82">
        <f t="shared" si="28"/>
        <v>0</v>
      </c>
    </row>
    <row r="331" spans="1:53" x14ac:dyDescent="0.25">
      <c r="A331" t="s">
        <v>5652</v>
      </c>
      <c r="B331" t="s">
        <v>5653</v>
      </c>
      <c r="C331" t="s">
        <v>1129</v>
      </c>
      <c r="D331" t="s">
        <v>1130</v>
      </c>
      <c r="E331">
        <v>5.25</v>
      </c>
      <c r="F331" s="143">
        <v>44941</v>
      </c>
      <c r="G331" t="s">
        <v>40</v>
      </c>
      <c r="H331" t="s">
        <v>270</v>
      </c>
      <c r="I331" t="s">
        <v>259</v>
      </c>
      <c r="J331" t="s">
        <v>271</v>
      </c>
      <c r="K331" t="s">
        <v>272</v>
      </c>
      <c r="L331" t="s">
        <v>1124</v>
      </c>
      <c r="M331" t="s">
        <v>1131</v>
      </c>
      <c r="N331" t="s">
        <v>304</v>
      </c>
      <c r="O331">
        <v>1650</v>
      </c>
      <c r="P331">
        <v>106.75</v>
      </c>
      <c r="Q331">
        <v>1.0208330000000001</v>
      </c>
      <c r="R331">
        <v>0.15406</v>
      </c>
      <c r="S331">
        <v>0</v>
      </c>
      <c r="T331">
        <v>7.78</v>
      </c>
      <c r="U331">
        <v>4.4080000000000004</v>
      </c>
      <c r="V331">
        <v>7.9710000000000001</v>
      </c>
      <c r="W331">
        <v>4.4080000000000004</v>
      </c>
      <c r="X331">
        <v>270</v>
      </c>
      <c r="Y331">
        <v>104.5</v>
      </c>
      <c r="Z331">
        <v>0.67100000000000004</v>
      </c>
      <c r="AA331">
        <v>0.15262999999999999</v>
      </c>
      <c r="AB331">
        <v>7.8079999999999998</v>
      </c>
      <c r="AC331">
        <v>4.6829999999999998</v>
      </c>
      <c r="AD331">
        <v>7.9859999999999998</v>
      </c>
      <c r="AE331">
        <v>4.6829999999999998</v>
      </c>
      <c r="AF331">
        <v>316</v>
      </c>
      <c r="AG331">
        <v>2.472</v>
      </c>
      <c r="AH331">
        <v>3.7389999999999999</v>
      </c>
      <c r="AI331">
        <v>265</v>
      </c>
      <c r="AJ331">
        <v>306</v>
      </c>
      <c r="AK331">
        <v>267</v>
      </c>
      <c r="AL331">
        <v>311</v>
      </c>
      <c r="AQ331" s="82">
        <f t="shared" si="27"/>
        <v>0</v>
      </c>
      <c r="AR331" s="82">
        <f t="shared" si="28"/>
        <v>0</v>
      </c>
      <c r="AS331" s="82">
        <f t="shared" si="28"/>
        <v>0</v>
      </c>
      <c r="AT331" s="82">
        <f t="shared" si="28"/>
        <v>0.15406</v>
      </c>
      <c r="AU331" s="82">
        <f t="shared" si="28"/>
        <v>0</v>
      </c>
      <c r="AV331" s="82">
        <f t="shared" si="28"/>
        <v>0</v>
      </c>
      <c r="AW331" s="82">
        <f t="shared" si="28"/>
        <v>0</v>
      </c>
      <c r="AX331" s="82">
        <f t="shared" si="28"/>
        <v>0</v>
      </c>
      <c r="AY331" s="82">
        <f t="shared" si="28"/>
        <v>0</v>
      </c>
      <c r="AZ331" s="82">
        <f t="shared" si="28"/>
        <v>0</v>
      </c>
      <c r="BA331" s="82">
        <f t="shared" si="28"/>
        <v>0</v>
      </c>
    </row>
    <row r="332" spans="1:53" x14ac:dyDescent="0.25">
      <c r="A332" t="s">
        <v>1144</v>
      </c>
      <c r="B332" t="s">
        <v>1145</v>
      </c>
      <c r="C332" t="s">
        <v>1146</v>
      </c>
      <c r="D332" t="s">
        <v>1147</v>
      </c>
      <c r="E332">
        <v>9</v>
      </c>
      <c r="F332" s="143">
        <v>43146</v>
      </c>
      <c r="G332" t="s">
        <v>42</v>
      </c>
      <c r="H332" t="s">
        <v>270</v>
      </c>
      <c r="I332" t="s">
        <v>259</v>
      </c>
      <c r="J332" t="s">
        <v>271</v>
      </c>
      <c r="K332" t="s">
        <v>272</v>
      </c>
      <c r="L332" t="s">
        <v>381</v>
      </c>
      <c r="M332" t="s">
        <v>661</v>
      </c>
      <c r="N332" t="s">
        <v>304</v>
      </c>
      <c r="O332">
        <v>275</v>
      </c>
      <c r="P332">
        <v>107.75</v>
      </c>
      <c r="Q332">
        <v>3.25</v>
      </c>
      <c r="R332">
        <v>2.6450000000000001E-2</v>
      </c>
      <c r="S332">
        <v>0</v>
      </c>
      <c r="T332">
        <v>1.0489999999999999</v>
      </c>
      <c r="U332">
        <v>5.7409999999999997</v>
      </c>
      <c r="V332">
        <v>1.7190000000000001</v>
      </c>
      <c r="W332">
        <v>6.1639999999999997</v>
      </c>
      <c r="X332">
        <v>541</v>
      </c>
      <c r="Y332">
        <v>106.625</v>
      </c>
      <c r="Z332">
        <v>2.65</v>
      </c>
      <c r="AA332">
        <v>2.6429999999999999E-2</v>
      </c>
      <c r="AB332">
        <v>2.7109999999999999</v>
      </c>
      <c r="AC332">
        <v>6.6639999999999997</v>
      </c>
      <c r="AD332">
        <v>2.5760000000000001</v>
      </c>
      <c r="AE332">
        <v>6.8209999999999997</v>
      </c>
      <c r="AF332">
        <v>619</v>
      </c>
      <c r="AG332">
        <v>1.579</v>
      </c>
      <c r="AH332">
        <v>1.764</v>
      </c>
      <c r="AI332">
        <v>461</v>
      </c>
      <c r="AJ332">
        <v>562</v>
      </c>
      <c r="AK332">
        <v>524</v>
      </c>
      <c r="AL332">
        <v>602</v>
      </c>
      <c r="AQ332" s="82">
        <f t="shared" si="27"/>
        <v>0</v>
      </c>
      <c r="AR332" s="82">
        <f t="shared" si="28"/>
        <v>0</v>
      </c>
      <c r="AS332" s="82">
        <f t="shared" si="28"/>
        <v>0</v>
      </c>
      <c r="AT332" s="82">
        <f t="shared" si="28"/>
        <v>0</v>
      </c>
      <c r="AU332" s="82">
        <f t="shared" si="28"/>
        <v>2.6450000000000001E-2</v>
      </c>
      <c r="AV332" s="82">
        <f t="shared" si="28"/>
        <v>0</v>
      </c>
      <c r="AW332" s="82">
        <f t="shared" si="28"/>
        <v>0</v>
      </c>
      <c r="AX332" s="82">
        <f t="shared" si="28"/>
        <v>0</v>
      </c>
      <c r="AY332" s="82">
        <f t="shared" si="28"/>
        <v>0</v>
      </c>
      <c r="AZ332" s="82">
        <f t="shared" si="28"/>
        <v>0</v>
      </c>
      <c r="BA332" s="82">
        <f t="shared" si="28"/>
        <v>0</v>
      </c>
    </row>
    <row r="333" spans="1:53" x14ac:dyDescent="0.25">
      <c r="A333" t="s">
        <v>1158</v>
      </c>
      <c r="B333" t="s">
        <v>1159</v>
      </c>
      <c r="C333" t="s">
        <v>1160</v>
      </c>
      <c r="D333" t="s">
        <v>88</v>
      </c>
      <c r="E333">
        <v>7.375</v>
      </c>
      <c r="F333" s="143">
        <v>46371</v>
      </c>
      <c r="G333" t="s">
        <v>282</v>
      </c>
      <c r="H333" t="s">
        <v>270</v>
      </c>
      <c r="I333" t="s">
        <v>259</v>
      </c>
      <c r="J333" t="s">
        <v>271</v>
      </c>
      <c r="K333" t="s">
        <v>272</v>
      </c>
      <c r="L333" t="s">
        <v>381</v>
      </c>
      <c r="M333" t="s">
        <v>387</v>
      </c>
      <c r="N333" t="s">
        <v>304</v>
      </c>
      <c r="O333">
        <v>350</v>
      </c>
      <c r="P333">
        <v>111.5</v>
      </c>
      <c r="Q333">
        <v>0.20486099999999999</v>
      </c>
      <c r="R333">
        <v>3.3869999999999997E-2</v>
      </c>
      <c r="S333">
        <v>3.6880000000000002</v>
      </c>
      <c r="T333">
        <v>8.9450000000000003</v>
      </c>
      <c r="U333">
        <v>6.1369999999999996</v>
      </c>
      <c r="V333">
        <v>9.1750000000000007</v>
      </c>
      <c r="W333">
        <v>6.1369999999999996</v>
      </c>
      <c r="X333">
        <v>406</v>
      </c>
      <c r="Y333">
        <v>109.5</v>
      </c>
      <c r="Z333">
        <v>3.4009999999999998</v>
      </c>
      <c r="AA333">
        <v>3.4759999999999999E-2</v>
      </c>
      <c r="AB333">
        <v>8.6639999999999997</v>
      </c>
      <c r="AC333">
        <v>6.3419999999999996</v>
      </c>
      <c r="AD333">
        <v>8.8759999999999994</v>
      </c>
      <c r="AE333">
        <v>6.3419999999999996</v>
      </c>
      <c r="AF333">
        <v>445</v>
      </c>
      <c r="AG333">
        <v>2.2069999999999999</v>
      </c>
      <c r="AH333">
        <v>3.4929999999999999</v>
      </c>
      <c r="AI333">
        <v>411</v>
      </c>
      <c r="AJ333">
        <v>446</v>
      </c>
      <c r="AK333">
        <v>408</v>
      </c>
      <c r="AL333">
        <v>447</v>
      </c>
      <c r="AQ333" s="82">
        <f t="shared" si="27"/>
        <v>0</v>
      </c>
      <c r="AR333" s="82">
        <f t="shared" si="28"/>
        <v>0</v>
      </c>
      <c r="AS333" s="82">
        <f t="shared" si="28"/>
        <v>0</v>
      </c>
      <c r="AT333" s="82">
        <f t="shared" si="28"/>
        <v>0</v>
      </c>
      <c r="AU333" s="82">
        <f t="shared" si="28"/>
        <v>0</v>
      </c>
      <c r="AV333" s="82">
        <f t="shared" si="28"/>
        <v>3.3869999999999997E-2</v>
      </c>
      <c r="AW333" s="82">
        <f t="shared" si="28"/>
        <v>0</v>
      </c>
      <c r="AX333" s="82">
        <f t="shared" si="28"/>
        <v>0</v>
      </c>
      <c r="AY333" s="82">
        <f t="shared" si="28"/>
        <v>0</v>
      </c>
      <c r="AZ333" s="82">
        <f t="shared" si="28"/>
        <v>0</v>
      </c>
      <c r="BA333" s="82">
        <f t="shared" si="28"/>
        <v>0</v>
      </c>
    </row>
    <row r="334" spans="1:53" x14ac:dyDescent="0.25">
      <c r="A334" t="s">
        <v>1148</v>
      </c>
      <c r="B334" t="s">
        <v>1149</v>
      </c>
      <c r="C334" t="s">
        <v>1150</v>
      </c>
      <c r="D334" t="s">
        <v>88</v>
      </c>
      <c r="E334">
        <v>7.625</v>
      </c>
      <c r="F334" s="143">
        <v>42870</v>
      </c>
      <c r="G334" t="s">
        <v>423</v>
      </c>
      <c r="H334" t="s">
        <v>270</v>
      </c>
      <c r="I334" t="s">
        <v>259</v>
      </c>
      <c r="J334" t="s">
        <v>271</v>
      </c>
      <c r="K334" t="s">
        <v>272</v>
      </c>
      <c r="L334" t="s">
        <v>381</v>
      </c>
      <c r="M334" t="s">
        <v>387</v>
      </c>
      <c r="N334" t="s">
        <v>304</v>
      </c>
      <c r="O334">
        <v>400</v>
      </c>
      <c r="P334">
        <v>106</v>
      </c>
      <c r="Q334">
        <v>0.84722200000000003</v>
      </c>
      <c r="R334">
        <v>3.703E-2</v>
      </c>
      <c r="S334">
        <v>0</v>
      </c>
      <c r="T334">
        <v>0.38600000000000001</v>
      </c>
      <c r="U334">
        <v>1.873</v>
      </c>
      <c r="V334">
        <v>0.38200000000000001</v>
      </c>
      <c r="W334">
        <v>2.3940000000000001</v>
      </c>
      <c r="X334">
        <v>178</v>
      </c>
      <c r="Y334">
        <v>106.125</v>
      </c>
      <c r="Z334">
        <v>0.33900000000000002</v>
      </c>
      <c r="AA334">
        <v>3.746E-2</v>
      </c>
      <c r="AB334">
        <v>0.45100000000000001</v>
      </c>
      <c r="AC334">
        <v>2.395</v>
      </c>
      <c r="AD334">
        <v>0.44600000000000001</v>
      </c>
      <c r="AE334">
        <v>2.7839999999999998</v>
      </c>
      <c r="AF334">
        <v>227</v>
      </c>
      <c r="AG334">
        <v>0.36</v>
      </c>
      <c r="AH334">
        <v>0.33700000000000002</v>
      </c>
      <c r="AI334">
        <v>131</v>
      </c>
      <c r="AJ334">
        <v>201</v>
      </c>
      <c r="AK334">
        <v>157</v>
      </c>
      <c r="AL334">
        <v>210</v>
      </c>
      <c r="AQ334" s="82">
        <f t="shared" si="27"/>
        <v>3.703E-2</v>
      </c>
      <c r="AR334" s="82">
        <f t="shared" si="28"/>
        <v>0</v>
      </c>
      <c r="AS334" s="82">
        <f t="shared" si="28"/>
        <v>0</v>
      </c>
      <c r="AT334" s="82">
        <f t="shared" si="28"/>
        <v>0</v>
      </c>
      <c r="AU334" s="82">
        <f t="shared" si="28"/>
        <v>0</v>
      </c>
      <c r="AV334" s="82">
        <f t="shared" si="28"/>
        <v>0</v>
      </c>
      <c r="AW334" s="82">
        <f t="shared" si="28"/>
        <v>0</v>
      </c>
      <c r="AX334" s="82">
        <f t="shared" si="28"/>
        <v>0</v>
      </c>
      <c r="AY334" s="82">
        <f t="shared" si="28"/>
        <v>0</v>
      </c>
      <c r="AZ334" s="82">
        <f t="shared" si="28"/>
        <v>0</v>
      </c>
      <c r="BA334" s="82">
        <f t="shared" si="28"/>
        <v>0</v>
      </c>
    </row>
    <row r="335" spans="1:53" x14ac:dyDescent="0.25">
      <c r="A335" t="s">
        <v>1177</v>
      </c>
      <c r="B335" t="s">
        <v>1178</v>
      </c>
      <c r="C335" t="s">
        <v>1150</v>
      </c>
      <c r="D335" t="s">
        <v>88</v>
      </c>
      <c r="E335">
        <v>6.25</v>
      </c>
      <c r="F335" s="143">
        <v>44228</v>
      </c>
      <c r="G335" t="s">
        <v>423</v>
      </c>
      <c r="H335" t="s">
        <v>270</v>
      </c>
      <c r="I335" t="s">
        <v>259</v>
      </c>
      <c r="J335" t="s">
        <v>271</v>
      </c>
      <c r="K335" t="s">
        <v>272</v>
      </c>
      <c r="L335" t="s">
        <v>381</v>
      </c>
      <c r="M335" t="s">
        <v>387</v>
      </c>
      <c r="N335" t="s">
        <v>304</v>
      </c>
      <c r="O335">
        <v>700</v>
      </c>
      <c r="P335">
        <v>110</v>
      </c>
      <c r="Q335">
        <v>2.5</v>
      </c>
      <c r="R335">
        <v>6.8229999999999999E-2</v>
      </c>
      <c r="S335">
        <v>0</v>
      </c>
      <c r="T335">
        <v>2.766</v>
      </c>
      <c r="U335">
        <v>3.7610000000000001</v>
      </c>
      <c r="V335">
        <v>4.7699999999999996</v>
      </c>
      <c r="W335">
        <v>4.1180000000000003</v>
      </c>
      <c r="X335">
        <v>276</v>
      </c>
      <c r="Y335">
        <v>109.5</v>
      </c>
      <c r="Z335">
        <v>2.0830000000000002</v>
      </c>
      <c r="AA335">
        <v>6.8699999999999997E-2</v>
      </c>
      <c r="AB335">
        <v>2.8279999999999998</v>
      </c>
      <c r="AC335">
        <v>3.9620000000000002</v>
      </c>
      <c r="AD335">
        <v>4.9130000000000003</v>
      </c>
      <c r="AE335">
        <v>4.2359999999999998</v>
      </c>
      <c r="AF335">
        <v>305</v>
      </c>
      <c r="AG335">
        <v>0.82099999999999995</v>
      </c>
      <c r="AH335">
        <v>1.397</v>
      </c>
      <c r="AI335">
        <v>257</v>
      </c>
      <c r="AJ335">
        <v>286</v>
      </c>
      <c r="AK335">
        <v>264</v>
      </c>
      <c r="AL335">
        <v>291</v>
      </c>
      <c r="AQ335" s="82">
        <f t="shared" si="27"/>
        <v>0</v>
      </c>
      <c r="AR335" s="82">
        <f t="shared" si="28"/>
        <v>0</v>
      </c>
      <c r="AS335" s="82">
        <f t="shared" si="28"/>
        <v>6.8229999999999999E-2</v>
      </c>
      <c r="AT335" s="82">
        <f t="shared" si="28"/>
        <v>0</v>
      </c>
      <c r="AU335" s="82">
        <f t="shared" si="28"/>
        <v>0</v>
      </c>
      <c r="AV335" s="82">
        <f t="shared" si="28"/>
        <v>0</v>
      </c>
      <c r="AW335" s="82">
        <f t="shared" si="28"/>
        <v>0</v>
      </c>
      <c r="AX335" s="82">
        <f t="shared" si="28"/>
        <v>0</v>
      </c>
      <c r="AY335" s="82">
        <f t="shared" si="28"/>
        <v>0</v>
      </c>
      <c r="AZ335" s="82">
        <f t="shared" si="28"/>
        <v>0</v>
      </c>
      <c r="BA335" s="82">
        <f t="shared" si="28"/>
        <v>0</v>
      </c>
    </row>
    <row r="336" spans="1:53" x14ac:dyDescent="0.25">
      <c r="A336" t="s">
        <v>1155</v>
      </c>
      <c r="B336" t="s">
        <v>1156</v>
      </c>
      <c r="C336" t="s">
        <v>1157</v>
      </c>
      <c r="D336" t="s">
        <v>89</v>
      </c>
      <c r="E336">
        <v>6.875</v>
      </c>
      <c r="F336" s="143">
        <v>43266</v>
      </c>
      <c r="G336" t="s">
        <v>430</v>
      </c>
      <c r="H336" t="s">
        <v>270</v>
      </c>
      <c r="I336" t="s">
        <v>259</v>
      </c>
      <c r="J336" t="s">
        <v>271</v>
      </c>
      <c r="K336" t="s">
        <v>272</v>
      </c>
      <c r="L336" t="s">
        <v>320</v>
      </c>
      <c r="M336" t="s">
        <v>543</v>
      </c>
      <c r="N336" t="s">
        <v>304</v>
      </c>
      <c r="O336">
        <v>175</v>
      </c>
      <c r="P336">
        <v>58</v>
      </c>
      <c r="Q336">
        <v>0.190972</v>
      </c>
      <c r="R336">
        <v>8.8199999999999997E-3</v>
      </c>
      <c r="S336">
        <v>3.4380000000000002</v>
      </c>
      <c r="T336">
        <v>3.9340000000000002</v>
      </c>
      <c r="U336">
        <v>19.776</v>
      </c>
      <c r="V336">
        <v>3.9580000000000002</v>
      </c>
      <c r="W336">
        <v>19.776</v>
      </c>
      <c r="X336">
        <v>1898</v>
      </c>
      <c r="Y336">
        <v>55</v>
      </c>
      <c r="Z336">
        <v>3.17</v>
      </c>
      <c r="AA336">
        <v>8.9499999999999996E-3</v>
      </c>
      <c r="AB336">
        <v>3.714</v>
      </c>
      <c r="AC336">
        <v>20.991</v>
      </c>
      <c r="AD336">
        <v>3.7309999999999999</v>
      </c>
      <c r="AE336">
        <v>20.991</v>
      </c>
      <c r="AF336">
        <v>2033</v>
      </c>
      <c r="AG336">
        <v>5.9459999999999997</v>
      </c>
      <c r="AH336">
        <v>6.3330000000000002</v>
      </c>
      <c r="AI336">
        <v>1352</v>
      </c>
      <c r="AJ336">
        <v>1409</v>
      </c>
      <c r="AK336">
        <v>1886</v>
      </c>
      <c r="AL336">
        <v>2021</v>
      </c>
      <c r="AQ336" s="82">
        <f t="shared" si="27"/>
        <v>0</v>
      </c>
      <c r="AR336" s="82">
        <f t="shared" si="28"/>
        <v>0</v>
      </c>
      <c r="AS336" s="82">
        <f t="shared" si="28"/>
        <v>0</v>
      </c>
      <c r="AT336" s="82">
        <f t="shared" si="28"/>
        <v>0</v>
      </c>
      <c r="AU336" s="82">
        <f t="shared" si="28"/>
        <v>0</v>
      </c>
      <c r="AV336" s="82">
        <f t="shared" si="28"/>
        <v>0</v>
      </c>
      <c r="AW336" s="82">
        <f t="shared" si="28"/>
        <v>0</v>
      </c>
      <c r="AX336" s="82">
        <f t="shared" si="28"/>
        <v>0</v>
      </c>
      <c r="AY336" s="82">
        <f t="shared" si="28"/>
        <v>0</v>
      </c>
      <c r="AZ336" s="82">
        <f t="shared" si="28"/>
        <v>0</v>
      </c>
      <c r="BA336" s="82">
        <f t="shared" si="28"/>
        <v>8.8199999999999997E-3</v>
      </c>
    </row>
    <row r="337" spans="1:53" x14ac:dyDescent="0.25">
      <c r="A337" t="s">
        <v>1161</v>
      </c>
      <c r="B337" t="s">
        <v>1162</v>
      </c>
      <c r="C337" t="s">
        <v>1157</v>
      </c>
      <c r="D337" t="s">
        <v>89</v>
      </c>
      <c r="E337">
        <v>7.25</v>
      </c>
      <c r="F337" s="143">
        <v>46675</v>
      </c>
      <c r="G337" t="s">
        <v>430</v>
      </c>
      <c r="H337" t="s">
        <v>270</v>
      </c>
      <c r="I337" t="s">
        <v>259</v>
      </c>
      <c r="J337" t="s">
        <v>271</v>
      </c>
      <c r="K337" t="s">
        <v>272</v>
      </c>
      <c r="L337" t="s">
        <v>320</v>
      </c>
      <c r="M337" t="s">
        <v>543</v>
      </c>
      <c r="N337" t="s">
        <v>304</v>
      </c>
      <c r="O337">
        <v>300</v>
      </c>
      <c r="P337">
        <v>48.5</v>
      </c>
      <c r="Q337">
        <v>1.4097219999999999</v>
      </c>
      <c r="R337">
        <v>1.2970000000000001E-2</v>
      </c>
      <c r="S337">
        <v>0</v>
      </c>
      <c r="T337">
        <v>6.14</v>
      </c>
      <c r="U337">
        <v>16.747</v>
      </c>
      <c r="V337">
        <v>6.1719999999999997</v>
      </c>
      <c r="W337">
        <v>16.747</v>
      </c>
      <c r="X337">
        <v>1492</v>
      </c>
      <c r="Y337">
        <v>47.5</v>
      </c>
      <c r="Z337">
        <v>0.92600000000000005</v>
      </c>
      <c r="AA337">
        <v>1.278E-2</v>
      </c>
      <c r="AB337">
        <v>6.1210000000000004</v>
      </c>
      <c r="AC337">
        <v>17.062000000000001</v>
      </c>
      <c r="AD337">
        <v>6.1479999999999997</v>
      </c>
      <c r="AE337">
        <v>17.062000000000001</v>
      </c>
      <c r="AF337">
        <v>1541</v>
      </c>
      <c r="AG337">
        <v>3.0630000000000002</v>
      </c>
      <c r="AH337">
        <v>3.8730000000000002</v>
      </c>
      <c r="AI337">
        <v>875</v>
      </c>
      <c r="AJ337">
        <v>894</v>
      </c>
      <c r="AK337">
        <v>1491</v>
      </c>
      <c r="AL337">
        <v>1541</v>
      </c>
      <c r="AQ337" s="82">
        <f t="shared" si="27"/>
        <v>0</v>
      </c>
      <c r="AR337" s="82">
        <f t="shared" si="28"/>
        <v>0</v>
      </c>
      <c r="AS337" s="82">
        <f t="shared" si="28"/>
        <v>0</v>
      </c>
      <c r="AT337" s="82">
        <f t="shared" si="28"/>
        <v>0</v>
      </c>
      <c r="AU337" s="82">
        <f t="shared" si="28"/>
        <v>0</v>
      </c>
      <c r="AV337" s="82">
        <f t="shared" si="28"/>
        <v>0</v>
      </c>
      <c r="AW337" s="82">
        <f t="shared" si="28"/>
        <v>0</v>
      </c>
      <c r="AX337" s="82">
        <f t="shared" si="28"/>
        <v>0</v>
      </c>
      <c r="AY337" s="82">
        <f t="shared" si="28"/>
        <v>0</v>
      </c>
      <c r="AZ337" s="82">
        <f t="shared" si="28"/>
        <v>0</v>
      </c>
      <c r="BA337" s="82">
        <f t="shared" si="28"/>
        <v>1.2970000000000001E-2</v>
      </c>
    </row>
    <row r="338" spans="1:53" x14ac:dyDescent="0.25">
      <c r="A338" t="s">
        <v>1163</v>
      </c>
      <c r="B338" t="s">
        <v>1164</v>
      </c>
      <c r="C338" t="s">
        <v>1157</v>
      </c>
      <c r="D338" t="s">
        <v>89</v>
      </c>
      <c r="E338">
        <v>4.9000000000000004</v>
      </c>
      <c r="F338" s="143">
        <v>42139</v>
      </c>
      <c r="G338" t="s">
        <v>430</v>
      </c>
      <c r="H338" t="s">
        <v>270</v>
      </c>
      <c r="I338" t="s">
        <v>259</v>
      </c>
      <c r="J338" t="s">
        <v>271</v>
      </c>
      <c r="K338" t="s">
        <v>272</v>
      </c>
      <c r="L338" t="s">
        <v>320</v>
      </c>
      <c r="M338" t="s">
        <v>543</v>
      </c>
      <c r="N338" t="s">
        <v>304</v>
      </c>
      <c r="O338">
        <v>250</v>
      </c>
      <c r="P338">
        <v>85</v>
      </c>
      <c r="Q338">
        <v>0.54444400000000004</v>
      </c>
      <c r="R338">
        <v>1.8530000000000001E-2</v>
      </c>
      <c r="S338">
        <v>0</v>
      </c>
      <c r="T338">
        <v>2.129</v>
      </c>
      <c r="U338">
        <v>12.334</v>
      </c>
      <c r="V338">
        <v>2.1259999999999999</v>
      </c>
      <c r="W338">
        <v>12.334</v>
      </c>
      <c r="X338">
        <v>1204</v>
      </c>
      <c r="Y338">
        <v>85</v>
      </c>
      <c r="Z338">
        <v>0.218</v>
      </c>
      <c r="AA338">
        <v>1.874E-2</v>
      </c>
      <c r="AB338">
        <v>2.194</v>
      </c>
      <c r="AC338">
        <v>12.144</v>
      </c>
      <c r="AD338">
        <v>2.19</v>
      </c>
      <c r="AE338">
        <v>12.144</v>
      </c>
      <c r="AF338">
        <v>1190</v>
      </c>
      <c r="AG338">
        <v>0.38300000000000001</v>
      </c>
      <c r="AH338">
        <v>0.45700000000000002</v>
      </c>
      <c r="AI338">
        <v>1063</v>
      </c>
      <c r="AJ338">
        <v>1051</v>
      </c>
      <c r="AK338">
        <v>1191</v>
      </c>
      <c r="AL338">
        <v>1177</v>
      </c>
      <c r="AQ338" s="82">
        <f t="shared" si="27"/>
        <v>0</v>
      </c>
      <c r="AR338" s="82">
        <f t="shared" si="28"/>
        <v>0</v>
      </c>
      <c r="AS338" s="82">
        <f t="shared" si="28"/>
        <v>0</v>
      </c>
      <c r="AT338" s="82">
        <f t="shared" si="28"/>
        <v>0</v>
      </c>
      <c r="AU338" s="82">
        <f t="shared" si="28"/>
        <v>0</v>
      </c>
      <c r="AV338" s="82">
        <f t="shared" si="28"/>
        <v>0</v>
      </c>
      <c r="AW338" s="82">
        <f t="shared" si="28"/>
        <v>0</v>
      </c>
      <c r="AX338" s="82">
        <f t="shared" si="28"/>
        <v>0</v>
      </c>
      <c r="AY338" s="82">
        <f t="shared" si="28"/>
        <v>0</v>
      </c>
      <c r="AZ338" s="82">
        <f t="shared" si="28"/>
        <v>0</v>
      </c>
      <c r="BA338" s="82">
        <f t="shared" si="28"/>
        <v>1.8530000000000001E-2</v>
      </c>
    </row>
    <row r="339" spans="1:53" x14ac:dyDescent="0.25">
      <c r="A339" t="s">
        <v>1165</v>
      </c>
      <c r="B339" t="s">
        <v>1166</v>
      </c>
      <c r="C339" t="s">
        <v>1157</v>
      </c>
      <c r="D339" t="s">
        <v>89</v>
      </c>
      <c r="E339">
        <v>5.5</v>
      </c>
      <c r="F339" s="143">
        <v>41897</v>
      </c>
      <c r="G339" t="s">
        <v>430</v>
      </c>
      <c r="H339" t="s">
        <v>270</v>
      </c>
      <c r="I339" t="s">
        <v>259</v>
      </c>
      <c r="J339" t="s">
        <v>271</v>
      </c>
      <c r="K339" t="s">
        <v>272</v>
      </c>
      <c r="L339" t="s">
        <v>320</v>
      </c>
      <c r="M339" t="s">
        <v>543</v>
      </c>
      <c r="N339" t="s">
        <v>304</v>
      </c>
      <c r="O339">
        <v>461.5</v>
      </c>
      <c r="P339">
        <v>93</v>
      </c>
      <c r="Q339">
        <v>1.5277780000000001</v>
      </c>
      <c r="R339">
        <v>3.78E-2</v>
      </c>
      <c r="S339">
        <v>0</v>
      </c>
      <c r="T339">
        <v>1.5609999999999999</v>
      </c>
      <c r="U339">
        <v>10.015000000000001</v>
      </c>
      <c r="V339">
        <v>1.5620000000000001</v>
      </c>
      <c r="W339">
        <v>10.015000000000001</v>
      </c>
      <c r="X339">
        <v>976</v>
      </c>
      <c r="Y339">
        <v>93</v>
      </c>
      <c r="Z339">
        <v>1.161</v>
      </c>
      <c r="AA339">
        <v>3.8219999999999997E-2</v>
      </c>
      <c r="AB339">
        <v>1.6259999999999999</v>
      </c>
      <c r="AC339">
        <v>9.8529999999999998</v>
      </c>
      <c r="AD339">
        <v>1.625</v>
      </c>
      <c r="AE339">
        <v>9.8529999999999998</v>
      </c>
      <c r="AF339">
        <v>963</v>
      </c>
      <c r="AG339">
        <v>0.38900000000000001</v>
      </c>
      <c r="AH339">
        <v>0.41</v>
      </c>
      <c r="AI339">
        <v>906</v>
      </c>
      <c r="AJ339">
        <v>894</v>
      </c>
      <c r="AK339">
        <v>962</v>
      </c>
      <c r="AL339">
        <v>950</v>
      </c>
      <c r="AQ339" s="82">
        <f t="shared" si="27"/>
        <v>0</v>
      </c>
      <c r="AR339" s="82">
        <f t="shared" si="28"/>
        <v>0</v>
      </c>
      <c r="AS339" s="82">
        <f t="shared" si="28"/>
        <v>0</v>
      </c>
      <c r="AT339" s="82">
        <f t="shared" si="28"/>
        <v>0</v>
      </c>
      <c r="AU339" s="82">
        <f t="shared" si="28"/>
        <v>0</v>
      </c>
      <c r="AV339" s="82">
        <f t="shared" si="28"/>
        <v>0</v>
      </c>
      <c r="AW339" s="82">
        <f t="shared" si="28"/>
        <v>0</v>
      </c>
      <c r="AX339" s="82">
        <f t="shared" si="28"/>
        <v>0</v>
      </c>
      <c r="AY339" s="82">
        <f t="shared" si="28"/>
        <v>0</v>
      </c>
      <c r="AZ339" s="82">
        <f t="shared" si="28"/>
        <v>3.78E-2</v>
      </c>
      <c r="BA339" s="82">
        <f t="shared" si="28"/>
        <v>0</v>
      </c>
    </row>
    <row r="340" spans="1:53" x14ac:dyDescent="0.25">
      <c r="A340" t="s">
        <v>1167</v>
      </c>
      <c r="B340" t="s">
        <v>1168</v>
      </c>
      <c r="C340" t="s">
        <v>1157</v>
      </c>
      <c r="D340" t="s">
        <v>89</v>
      </c>
      <c r="E340">
        <v>5.5</v>
      </c>
      <c r="F340" s="143">
        <v>42719</v>
      </c>
      <c r="G340" t="s">
        <v>430</v>
      </c>
      <c r="H340" t="s">
        <v>270</v>
      </c>
      <c r="I340" t="s">
        <v>259</v>
      </c>
      <c r="J340" t="s">
        <v>271</v>
      </c>
      <c r="K340" t="s">
        <v>272</v>
      </c>
      <c r="L340" t="s">
        <v>320</v>
      </c>
      <c r="M340" t="s">
        <v>543</v>
      </c>
      <c r="N340" t="s">
        <v>304</v>
      </c>
      <c r="O340">
        <v>250</v>
      </c>
      <c r="P340">
        <v>59</v>
      </c>
      <c r="Q340">
        <v>0.152778</v>
      </c>
      <c r="R340">
        <v>1.281E-2</v>
      </c>
      <c r="S340">
        <v>2.75</v>
      </c>
      <c r="T340">
        <v>3.1469999999999998</v>
      </c>
      <c r="U340">
        <v>21.306000000000001</v>
      </c>
      <c r="V340">
        <v>3.1560000000000001</v>
      </c>
      <c r="W340">
        <v>21.306000000000001</v>
      </c>
      <c r="X340">
        <v>2077</v>
      </c>
      <c r="Y340">
        <v>60</v>
      </c>
      <c r="Z340">
        <v>2.536</v>
      </c>
      <c r="AA340">
        <v>1.375E-2</v>
      </c>
      <c r="AB340">
        <v>3.085</v>
      </c>
      <c r="AC340">
        <v>20.545000000000002</v>
      </c>
      <c r="AD340">
        <v>3.0920000000000001</v>
      </c>
      <c r="AE340">
        <v>20.545000000000002</v>
      </c>
      <c r="AF340">
        <v>2010</v>
      </c>
      <c r="AG340">
        <v>-1.0129999999999999</v>
      </c>
      <c r="AH340">
        <v>-0.77800000000000002</v>
      </c>
      <c r="AI340">
        <v>1505</v>
      </c>
      <c r="AJ340">
        <v>1472</v>
      </c>
      <c r="AK340">
        <v>2065</v>
      </c>
      <c r="AL340">
        <v>1999</v>
      </c>
      <c r="AQ340" s="82">
        <f t="shared" si="27"/>
        <v>0</v>
      </c>
      <c r="AR340" s="82">
        <f t="shared" si="28"/>
        <v>0</v>
      </c>
      <c r="AS340" s="82">
        <f t="shared" si="28"/>
        <v>0</v>
      </c>
      <c r="AT340" s="82">
        <f t="shared" si="28"/>
        <v>0</v>
      </c>
      <c r="AU340" s="82">
        <f t="shared" si="28"/>
        <v>0</v>
      </c>
      <c r="AV340" s="82">
        <f t="shared" si="28"/>
        <v>0</v>
      </c>
      <c r="AW340" s="82">
        <f t="shared" si="28"/>
        <v>0</v>
      </c>
      <c r="AX340" s="82">
        <f t="shared" si="28"/>
        <v>0</v>
      </c>
      <c r="AY340" s="82">
        <f t="shared" si="28"/>
        <v>0</v>
      </c>
      <c r="AZ340" s="82">
        <f t="shared" si="28"/>
        <v>0</v>
      </c>
      <c r="BA340" s="82">
        <f t="shared" si="28"/>
        <v>1.281E-2</v>
      </c>
    </row>
    <row r="341" spans="1:53" x14ac:dyDescent="0.25">
      <c r="A341" t="s">
        <v>1169</v>
      </c>
      <c r="B341" t="s">
        <v>1170</v>
      </c>
      <c r="C341" t="s">
        <v>1157</v>
      </c>
      <c r="D341" t="s">
        <v>89</v>
      </c>
      <c r="E341">
        <v>10.75</v>
      </c>
      <c r="F341" s="143">
        <v>42583</v>
      </c>
      <c r="G341" t="s">
        <v>430</v>
      </c>
      <c r="H341" t="s">
        <v>270</v>
      </c>
      <c r="I341" t="s">
        <v>259</v>
      </c>
      <c r="J341" t="s">
        <v>271</v>
      </c>
      <c r="K341" t="s">
        <v>272</v>
      </c>
      <c r="L341" t="s">
        <v>320</v>
      </c>
      <c r="M341" t="s">
        <v>543</v>
      </c>
      <c r="N341" t="s">
        <v>304</v>
      </c>
      <c r="O341">
        <v>796.2</v>
      </c>
      <c r="P341">
        <v>75.75</v>
      </c>
      <c r="Q341">
        <v>4.3</v>
      </c>
      <c r="R341">
        <v>5.5219999999999998E-2</v>
      </c>
      <c r="S341">
        <v>0</v>
      </c>
      <c r="T341">
        <v>2.5670000000000002</v>
      </c>
      <c r="U341">
        <v>20.599</v>
      </c>
      <c r="V341">
        <v>2.5750000000000002</v>
      </c>
      <c r="W341">
        <v>20.599</v>
      </c>
      <c r="X341">
        <v>2013</v>
      </c>
      <c r="Y341">
        <v>72.75</v>
      </c>
      <c r="Z341">
        <v>3.5830000000000002</v>
      </c>
      <c r="AA341">
        <v>5.3460000000000001E-2</v>
      </c>
      <c r="AB341">
        <v>2.597</v>
      </c>
      <c r="AC341">
        <v>21.919</v>
      </c>
      <c r="AD341">
        <v>2.6030000000000002</v>
      </c>
      <c r="AE341">
        <v>21.919</v>
      </c>
      <c r="AF341">
        <v>2153</v>
      </c>
      <c r="AG341">
        <v>4.8689999999999998</v>
      </c>
      <c r="AH341">
        <v>5.032</v>
      </c>
      <c r="AI341">
        <v>1670</v>
      </c>
      <c r="AJ341">
        <v>1747</v>
      </c>
      <c r="AK341">
        <v>2001</v>
      </c>
      <c r="AL341">
        <v>2142</v>
      </c>
      <c r="AQ341" s="82">
        <f t="shared" si="27"/>
        <v>0</v>
      </c>
      <c r="AR341" s="82">
        <f t="shared" si="28"/>
        <v>0</v>
      </c>
      <c r="AS341" s="82">
        <f t="shared" si="28"/>
        <v>0</v>
      </c>
      <c r="AT341" s="82">
        <f t="shared" si="28"/>
        <v>0</v>
      </c>
      <c r="AU341" s="82">
        <f t="shared" si="28"/>
        <v>0</v>
      </c>
      <c r="AV341" s="82">
        <f t="shared" si="28"/>
        <v>0</v>
      </c>
      <c r="AW341" s="82">
        <f t="shared" si="28"/>
        <v>0</v>
      </c>
      <c r="AX341" s="82">
        <f t="shared" si="28"/>
        <v>0</v>
      </c>
      <c r="AY341" s="82">
        <f t="shared" si="28"/>
        <v>0</v>
      </c>
      <c r="AZ341" s="82">
        <f t="shared" si="28"/>
        <v>0</v>
      </c>
      <c r="BA341" s="82">
        <f t="shared" si="28"/>
        <v>5.5219999999999998E-2</v>
      </c>
    </row>
    <row r="342" spans="1:53" x14ac:dyDescent="0.25">
      <c r="A342" t="s">
        <v>1171</v>
      </c>
      <c r="B342" t="s">
        <v>1172</v>
      </c>
      <c r="C342" t="s">
        <v>1157</v>
      </c>
      <c r="D342" t="s">
        <v>89</v>
      </c>
      <c r="E342">
        <v>11</v>
      </c>
      <c r="F342" s="143">
        <v>42583</v>
      </c>
      <c r="G342" t="s">
        <v>430</v>
      </c>
      <c r="H342" t="s">
        <v>270</v>
      </c>
      <c r="I342" t="s">
        <v>259</v>
      </c>
      <c r="J342" t="s">
        <v>271</v>
      </c>
      <c r="K342" t="s">
        <v>272</v>
      </c>
      <c r="L342" t="s">
        <v>320</v>
      </c>
      <c r="M342" t="s">
        <v>543</v>
      </c>
      <c r="N342" t="s">
        <v>304</v>
      </c>
      <c r="O342">
        <v>829.8</v>
      </c>
      <c r="P342">
        <v>75.75</v>
      </c>
      <c r="Q342">
        <v>4.4000000000000004</v>
      </c>
      <c r="R342">
        <v>5.7619999999999998E-2</v>
      </c>
      <c r="S342">
        <v>0</v>
      </c>
      <c r="T342">
        <v>2.5499999999999998</v>
      </c>
      <c r="U342">
        <v>20.898</v>
      </c>
      <c r="V342">
        <v>2.5590000000000002</v>
      </c>
      <c r="W342">
        <v>20.898</v>
      </c>
      <c r="X342">
        <v>2043</v>
      </c>
      <c r="Y342">
        <v>72.5</v>
      </c>
      <c r="Z342">
        <v>3.6669999999999998</v>
      </c>
      <c r="AA342">
        <v>5.5590000000000001E-2</v>
      </c>
      <c r="AB342">
        <v>2.5760000000000001</v>
      </c>
      <c r="AC342">
        <v>22.352</v>
      </c>
      <c r="AD342">
        <v>2.5830000000000002</v>
      </c>
      <c r="AE342">
        <v>22.352</v>
      </c>
      <c r="AF342">
        <v>2197</v>
      </c>
      <c r="AG342">
        <v>5.23</v>
      </c>
      <c r="AH342">
        <v>5.391</v>
      </c>
      <c r="AI342">
        <v>1694</v>
      </c>
      <c r="AJ342">
        <v>1779</v>
      </c>
      <c r="AK342">
        <v>2031</v>
      </c>
      <c r="AL342">
        <v>2185</v>
      </c>
      <c r="AQ342" s="82">
        <f t="shared" si="27"/>
        <v>0</v>
      </c>
      <c r="AR342" s="82">
        <f t="shared" ref="AR342:BA357" si="29">IF(AND($U342&gt;AQ$4,$U342&lt;=AR$4),$R342,0)</f>
        <v>0</v>
      </c>
      <c r="AS342" s="82">
        <f t="shared" si="29"/>
        <v>0</v>
      </c>
      <c r="AT342" s="82">
        <f t="shared" si="29"/>
        <v>0</v>
      </c>
      <c r="AU342" s="82">
        <f t="shared" si="29"/>
        <v>0</v>
      </c>
      <c r="AV342" s="82">
        <f t="shared" si="29"/>
        <v>0</v>
      </c>
      <c r="AW342" s="82">
        <f t="shared" si="29"/>
        <v>0</v>
      </c>
      <c r="AX342" s="82">
        <f t="shared" si="29"/>
        <v>0</v>
      </c>
      <c r="AY342" s="82">
        <f t="shared" si="29"/>
        <v>0</v>
      </c>
      <c r="AZ342" s="82">
        <f t="shared" si="29"/>
        <v>0</v>
      </c>
      <c r="BA342" s="82">
        <f t="shared" si="29"/>
        <v>5.7619999999999998E-2</v>
      </c>
    </row>
    <row r="343" spans="1:53" x14ac:dyDescent="0.25">
      <c r="A343" t="s">
        <v>1175</v>
      </c>
      <c r="B343" t="s">
        <v>1176</v>
      </c>
      <c r="C343" t="s">
        <v>1157</v>
      </c>
      <c r="D343" t="s">
        <v>89</v>
      </c>
      <c r="E343">
        <v>9</v>
      </c>
      <c r="F343" s="143">
        <v>44256</v>
      </c>
      <c r="G343" t="s">
        <v>280</v>
      </c>
      <c r="H343" t="s">
        <v>270</v>
      </c>
      <c r="I343" t="s">
        <v>259</v>
      </c>
      <c r="J343" t="s">
        <v>271</v>
      </c>
      <c r="K343" t="s">
        <v>272</v>
      </c>
      <c r="L343" t="s">
        <v>320</v>
      </c>
      <c r="M343" t="s">
        <v>543</v>
      </c>
      <c r="N343" t="s">
        <v>283</v>
      </c>
      <c r="O343">
        <v>1750</v>
      </c>
      <c r="P343">
        <v>89.25</v>
      </c>
      <c r="Q343">
        <v>2.85</v>
      </c>
      <c r="R343">
        <v>0.13963999999999999</v>
      </c>
      <c r="S343">
        <v>0</v>
      </c>
      <c r="T343">
        <v>5.3449999999999998</v>
      </c>
      <c r="U343">
        <v>11.022</v>
      </c>
      <c r="V343">
        <v>5.431</v>
      </c>
      <c r="W343">
        <v>11.022</v>
      </c>
      <c r="X343">
        <v>974</v>
      </c>
      <c r="Y343">
        <v>88.25</v>
      </c>
      <c r="Z343">
        <v>2.25</v>
      </c>
      <c r="AA343">
        <v>0.13930000000000001</v>
      </c>
      <c r="AB343">
        <v>5.3890000000000002</v>
      </c>
      <c r="AC343">
        <v>11.214</v>
      </c>
      <c r="AD343">
        <v>5.4710000000000001</v>
      </c>
      <c r="AE343">
        <v>11.214</v>
      </c>
      <c r="AF343">
        <v>1010</v>
      </c>
      <c r="AG343">
        <v>1.768</v>
      </c>
      <c r="AH343">
        <v>2.4889999999999999</v>
      </c>
      <c r="AI343">
        <v>871</v>
      </c>
      <c r="AJ343">
        <v>897</v>
      </c>
      <c r="AK343">
        <v>966</v>
      </c>
      <c r="AL343">
        <v>1000</v>
      </c>
      <c r="AQ343" s="82">
        <f t="shared" si="27"/>
        <v>0</v>
      </c>
      <c r="AR343" s="82">
        <f t="shared" si="29"/>
        <v>0</v>
      </c>
      <c r="AS343" s="82">
        <f t="shared" si="29"/>
        <v>0</v>
      </c>
      <c r="AT343" s="82">
        <f t="shared" si="29"/>
        <v>0</v>
      </c>
      <c r="AU343" s="82">
        <f t="shared" si="29"/>
        <v>0</v>
      </c>
      <c r="AV343" s="82">
        <f t="shared" si="29"/>
        <v>0</v>
      </c>
      <c r="AW343" s="82">
        <f t="shared" si="29"/>
        <v>0</v>
      </c>
      <c r="AX343" s="82">
        <f t="shared" si="29"/>
        <v>0</v>
      </c>
      <c r="AY343" s="82">
        <f t="shared" si="29"/>
        <v>0</v>
      </c>
      <c r="AZ343" s="82">
        <f t="shared" si="29"/>
        <v>0</v>
      </c>
      <c r="BA343" s="82">
        <f t="shared" si="29"/>
        <v>0.13963999999999999</v>
      </c>
    </row>
    <row r="344" spans="1:53" x14ac:dyDescent="0.25">
      <c r="A344" t="s">
        <v>5654</v>
      </c>
      <c r="B344" t="s">
        <v>5655</v>
      </c>
      <c r="C344" t="s">
        <v>1157</v>
      </c>
      <c r="D344" t="s">
        <v>89</v>
      </c>
      <c r="E344">
        <v>9</v>
      </c>
      <c r="F344" s="143">
        <v>43814</v>
      </c>
      <c r="G344" t="s">
        <v>280</v>
      </c>
      <c r="H344" t="s">
        <v>270</v>
      </c>
      <c r="I344" t="s">
        <v>259</v>
      </c>
      <c r="J344" t="s">
        <v>271</v>
      </c>
      <c r="K344" t="s">
        <v>272</v>
      </c>
      <c r="L344" t="s">
        <v>320</v>
      </c>
      <c r="M344" t="s">
        <v>543</v>
      </c>
      <c r="N344" t="s">
        <v>283</v>
      </c>
      <c r="O344">
        <v>1999.8</v>
      </c>
      <c r="P344">
        <v>91.25</v>
      </c>
      <c r="Q344">
        <v>1.5</v>
      </c>
      <c r="R344">
        <v>0.16069</v>
      </c>
      <c r="S344">
        <v>0</v>
      </c>
      <c r="T344">
        <v>4.899</v>
      </c>
      <c r="U344">
        <v>10.805</v>
      </c>
      <c r="V344">
        <v>4.96</v>
      </c>
      <c r="W344">
        <v>10.805</v>
      </c>
      <c r="X344">
        <v>973</v>
      </c>
      <c r="Y344">
        <v>90.625</v>
      </c>
      <c r="Z344">
        <v>0.9</v>
      </c>
      <c r="AA344">
        <v>0.16098999999999999</v>
      </c>
      <c r="AB344">
        <v>4.9530000000000003</v>
      </c>
      <c r="AC344">
        <v>10.930999999999999</v>
      </c>
      <c r="AD344">
        <v>5.0090000000000003</v>
      </c>
      <c r="AE344">
        <v>10.930999999999999</v>
      </c>
      <c r="AF344">
        <v>1001</v>
      </c>
      <c r="AG344">
        <v>1.3380000000000001</v>
      </c>
      <c r="AH344">
        <v>1.9390000000000001</v>
      </c>
      <c r="AI344">
        <v>885</v>
      </c>
      <c r="AJ344">
        <v>908</v>
      </c>
      <c r="AK344">
        <v>962</v>
      </c>
      <c r="AL344">
        <v>989</v>
      </c>
      <c r="AQ344" s="82">
        <f t="shared" si="27"/>
        <v>0</v>
      </c>
      <c r="AR344" s="82">
        <f t="shared" si="29"/>
        <v>0</v>
      </c>
      <c r="AS344" s="82">
        <f t="shared" si="29"/>
        <v>0</v>
      </c>
      <c r="AT344" s="82">
        <f t="shared" si="29"/>
        <v>0</v>
      </c>
      <c r="AU344" s="82">
        <f t="shared" si="29"/>
        <v>0</v>
      </c>
      <c r="AV344" s="82">
        <f t="shared" si="29"/>
        <v>0</v>
      </c>
      <c r="AW344" s="82">
        <f t="shared" si="29"/>
        <v>0</v>
      </c>
      <c r="AX344" s="82">
        <f t="shared" si="29"/>
        <v>0</v>
      </c>
      <c r="AY344" s="82">
        <f t="shared" si="29"/>
        <v>0</v>
      </c>
      <c r="AZ344" s="82">
        <f t="shared" si="29"/>
        <v>0.16069</v>
      </c>
      <c r="BA344" s="82">
        <f t="shared" si="29"/>
        <v>0</v>
      </c>
    </row>
    <row r="345" spans="1:53" x14ac:dyDescent="0.25">
      <c r="A345" t="s">
        <v>5656</v>
      </c>
      <c r="B345" t="s">
        <v>5657</v>
      </c>
      <c r="C345" t="s">
        <v>1173</v>
      </c>
      <c r="D345" t="s">
        <v>1174</v>
      </c>
      <c r="E345">
        <v>7.625</v>
      </c>
      <c r="F345" s="143">
        <v>43905</v>
      </c>
      <c r="G345" t="s">
        <v>42</v>
      </c>
      <c r="H345" t="s">
        <v>270</v>
      </c>
      <c r="I345" t="s">
        <v>259</v>
      </c>
      <c r="J345" t="s">
        <v>271</v>
      </c>
      <c r="K345" t="s">
        <v>272</v>
      </c>
      <c r="L345" t="s">
        <v>320</v>
      </c>
      <c r="M345" t="s">
        <v>408</v>
      </c>
      <c r="N345" t="s">
        <v>275</v>
      </c>
      <c r="O345">
        <v>275</v>
      </c>
      <c r="P345">
        <v>100.25</v>
      </c>
      <c r="Q345">
        <v>2.1180560000000002</v>
      </c>
      <c r="R345">
        <v>2.4389999999999998E-2</v>
      </c>
      <c r="S345">
        <v>0</v>
      </c>
      <c r="T345">
        <v>4.16</v>
      </c>
      <c r="U345">
        <v>7.5620000000000003</v>
      </c>
      <c r="V345">
        <v>5.298</v>
      </c>
      <c r="W345">
        <v>7.5330000000000004</v>
      </c>
      <c r="X345">
        <v>638</v>
      </c>
      <c r="Y345">
        <v>96.5</v>
      </c>
      <c r="Z345">
        <v>1.61</v>
      </c>
      <c r="AA345">
        <v>2.3730000000000001E-2</v>
      </c>
      <c r="AB345">
        <v>5.3789999999999996</v>
      </c>
      <c r="AC345">
        <v>8.27</v>
      </c>
      <c r="AD345">
        <v>5.4349999999999996</v>
      </c>
      <c r="AE345">
        <v>8.2690000000000001</v>
      </c>
      <c r="AF345">
        <v>727</v>
      </c>
      <c r="AG345">
        <v>4.34</v>
      </c>
      <c r="AH345">
        <v>5.0209999999999999</v>
      </c>
      <c r="AI345">
        <v>603</v>
      </c>
      <c r="AJ345">
        <v>681</v>
      </c>
      <c r="AK345">
        <v>627</v>
      </c>
      <c r="AL345">
        <v>716</v>
      </c>
      <c r="AQ345" s="82">
        <f t="shared" si="27"/>
        <v>0</v>
      </c>
      <c r="AR345" s="82">
        <f t="shared" si="29"/>
        <v>0</v>
      </c>
      <c r="AS345" s="82">
        <f t="shared" si="29"/>
        <v>0</v>
      </c>
      <c r="AT345" s="82">
        <f t="shared" si="29"/>
        <v>0</v>
      </c>
      <c r="AU345" s="82">
        <f t="shared" si="29"/>
        <v>0</v>
      </c>
      <c r="AV345" s="82">
        <f t="shared" si="29"/>
        <v>0</v>
      </c>
      <c r="AW345" s="82">
        <f t="shared" si="29"/>
        <v>2.4389999999999998E-2</v>
      </c>
      <c r="AX345" s="82">
        <f t="shared" si="29"/>
        <v>0</v>
      </c>
      <c r="AY345" s="82">
        <f t="shared" si="29"/>
        <v>0</v>
      </c>
      <c r="AZ345" s="82">
        <f t="shared" si="29"/>
        <v>0</v>
      </c>
      <c r="BA345" s="82">
        <f t="shared" si="29"/>
        <v>0</v>
      </c>
    </row>
    <row r="346" spans="1:53" x14ac:dyDescent="0.25">
      <c r="A346" t="s">
        <v>5658</v>
      </c>
      <c r="B346" t="s">
        <v>5659</v>
      </c>
      <c r="C346" t="s">
        <v>1173</v>
      </c>
      <c r="D346" t="s">
        <v>1174</v>
      </c>
      <c r="E346">
        <v>7.625</v>
      </c>
      <c r="F346" s="143">
        <v>43905</v>
      </c>
      <c r="G346" t="s">
        <v>41</v>
      </c>
      <c r="H346" t="s">
        <v>270</v>
      </c>
      <c r="I346" t="s">
        <v>259</v>
      </c>
      <c r="J346" t="s">
        <v>271</v>
      </c>
      <c r="K346" t="s">
        <v>272</v>
      </c>
      <c r="L346" t="s">
        <v>320</v>
      </c>
      <c r="M346" t="s">
        <v>408</v>
      </c>
      <c r="N346" t="s">
        <v>275</v>
      </c>
      <c r="O346">
        <v>1925</v>
      </c>
      <c r="P346">
        <v>101</v>
      </c>
      <c r="Q346">
        <v>2.1180560000000002</v>
      </c>
      <c r="R346">
        <v>0.17197000000000001</v>
      </c>
      <c r="S346">
        <v>0</v>
      </c>
      <c r="T346">
        <v>4.1669999999999998</v>
      </c>
      <c r="U346">
        <v>7.3869999999999996</v>
      </c>
      <c r="V346">
        <v>5.2750000000000004</v>
      </c>
      <c r="W346">
        <v>7.3840000000000003</v>
      </c>
      <c r="X346">
        <v>623</v>
      </c>
      <c r="Y346">
        <v>98</v>
      </c>
      <c r="Z346">
        <v>1.61</v>
      </c>
      <c r="AA346">
        <v>0.16864999999999999</v>
      </c>
      <c r="AB346">
        <v>5.4009999999999998</v>
      </c>
      <c r="AC346">
        <v>7.9889999999999999</v>
      </c>
      <c r="AD346">
        <v>5.4160000000000004</v>
      </c>
      <c r="AE346">
        <v>7.9779999999999998</v>
      </c>
      <c r="AF346">
        <v>698</v>
      </c>
      <c r="AG346">
        <v>3.5219999999999998</v>
      </c>
      <c r="AH346">
        <v>4.1980000000000004</v>
      </c>
      <c r="AI346">
        <v>591</v>
      </c>
      <c r="AJ346">
        <v>659</v>
      </c>
      <c r="AK346">
        <v>612</v>
      </c>
      <c r="AL346">
        <v>687</v>
      </c>
      <c r="AQ346" s="82">
        <f t="shared" si="27"/>
        <v>0</v>
      </c>
      <c r="AR346" s="82">
        <f t="shared" si="29"/>
        <v>0</v>
      </c>
      <c r="AS346" s="82">
        <f t="shared" si="29"/>
        <v>0</v>
      </c>
      <c r="AT346" s="82">
        <f t="shared" si="29"/>
        <v>0</v>
      </c>
      <c r="AU346" s="82">
        <f t="shared" si="29"/>
        <v>0</v>
      </c>
      <c r="AV346" s="82">
        <f t="shared" si="29"/>
        <v>0</v>
      </c>
      <c r="AW346" s="82">
        <f t="shared" si="29"/>
        <v>0.17197000000000001</v>
      </c>
      <c r="AX346" s="82">
        <f t="shared" si="29"/>
        <v>0</v>
      </c>
      <c r="AY346" s="82">
        <f t="shared" si="29"/>
        <v>0</v>
      </c>
      <c r="AZ346" s="82">
        <f t="shared" si="29"/>
        <v>0</v>
      </c>
      <c r="BA346" s="82">
        <f t="shared" si="29"/>
        <v>0</v>
      </c>
    </row>
    <row r="347" spans="1:53" x14ac:dyDescent="0.25">
      <c r="A347" t="s">
        <v>5660</v>
      </c>
      <c r="B347" t="s">
        <v>5661</v>
      </c>
      <c r="C347" t="s">
        <v>1173</v>
      </c>
      <c r="D347" t="s">
        <v>1174</v>
      </c>
      <c r="E347">
        <v>6.5</v>
      </c>
      <c r="F347" s="143">
        <v>44880</v>
      </c>
      <c r="G347" t="s">
        <v>40</v>
      </c>
      <c r="H347" t="s">
        <v>270</v>
      </c>
      <c r="I347" t="s">
        <v>259</v>
      </c>
      <c r="J347" t="s">
        <v>271</v>
      </c>
      <c r="K347" t="s">
        <v>272</v>
      </c>
      <c r="L347" t="s">
        <v>320</v>
      </c>
      <c r="M347" t="s">
        <v>408</v>
      </c>
      <c r="N347" t="s">
        <v>304</v>
      </c>
      <c r="O347">
        <v>735.8</v>
      </c>
      <c r="P347">
        <v>102.75</v>
      </c>
      <c r="Q347">
        <v>0.65</v>
      </c>
      <c r="R347">
        <v>6.5909999999999996E-2</v>
      </c>
      <c r="S347">
        <v>0</v>
      </c>
      <c r="T347">
        <v>6.0970000000000004</v>
      </c>
      <c r="U347">
        <v>6.0549999999999997</v>
      </c>
      <c r="V347">
        <v>7.093</v>
      </c>
      <c r="W347">
        <v>6.0460000000000003</v>
      </c>
      <c r="X347">
        <v>441</v>
      </c>
      <c r="Y347">
        <v>99.5</v>
      </c>
      <c r="Z347">
        <v>0.217</v>
      </c>
      <c r="AA347">
        <v>6.4530000000000004E-2</v>
      </c>
      <c r="AB347">
        <v>7.2220000000000004</v>
      </c>
      <c r="AC347">
        <v>6.569</v>
      </c>
      <c r="AD347">
        <v>7.2690000000000001</v>
      </c>
      <c r="AE347">
        <v>6.5350000000000001</v>
      </c>
      <c r="AF347">
        <v>508</v>
      </c>
      <c r="AG347">
        <v>3.694</v>
      </c>
      <c r="AH347">
        <v>4.8019999999999996</v>
      </c>
      <c r="AI347">
        <v>419</v>
      </c>
      <c r="AJ347">
        <v>476</v>
      </c>
      <c r="AK347">
        <v>435</v>
      </c>
      <c r="AL347">
        <v>502</v>
      </c>
      <c r="AQ347" s="82">
        <f t="shared" si="27"/>
        <v>0</v>
      </c>
      <c r="AR347" s="82">
        <f t="shared" si="29"/>
        <v>0</v>
      </c>
      <c r="AS347" s="82">
        <f t="shared" si="29"/>
        <v>0</v>
      </c>
      <c r="AT347" s="82">
        <f t="shared" si="29"/>
        <v>0</v>
      </c>
      <c r="AU347" s="82">
        <f t="shared" si="29"/>
        <v>0</v>
      </c>
      <c r="AV347" s="82">
        <f t="shared" si="29"/>
        <v>6.5909999999999996E-2</v>
      </c>
      <c r="AW347" s="82">
        <f t="shared" si="29"/>
        <v>0</v>
      </c>
      <c r="AX347" s="82">
        <f t="shared" si="29"/>
        <v>0</v>
      </c>
      <c r="AY347" s="82">
        <f t="shared" si="29"/>
        <v>0</v>
      </c>
      <c r="AZ347" s="82">
        <f t="shared" si="29"/>
        <v>0</v>
      </c>
      <c r="BA347" s="82">
        <f t="shared" si="29"/>
        <v>0</v>
      </c>
    </row>
    <row r="348" spans="1:53" x14ac:dyDescent="0.25">
      <c r="A348" t="s">
        <v>5662</v>
      </c>
      <c r="B348" t="s">
        <v>5663</v>
      </c>
      <c r="C348" t="s">
        <v>1173</v>
      </c>
      <c r="D348" t="s">
        <v>1174</v>
      </c>
      <c r="E348">
        <v>6.5</v>
      </c>
      <c r="F348" s="143">
        <v>44880</v>
      </c>
      <c r="G348" t="s">
        <v>40</v>
      </c>
      <c r="H348" t="s">
        <v>270</v>
      </c>
      <c r="I348" t="s">
        <v>259</v>
      </c>
      <c r="J348" t="s">
        <v>271</v>
      </c>
      <c r="K348" t="s">
        <v>272</v>
      </c>
      <c r="L348" t="s">
        <v>320</v>
      </c>
      <c r="M348" t="s">
        <v>408</v>
      </c>
      <c r="N348" t="s">
        <v>304</v>
      </c>
      <c r="O348">
        <v>1989.2</v>
      </c>
      <c r="P348">
        <v>103.75</v>
      </c>
      <c r="Q348">
        <v>0.65</v>
      </c>
      <c r="R348">
        <v>0.17992</v>
      </c>
      <c r="S348">
        <v>0</v>
      </c>
      <c r="T348">
        <v>6.1109999999999998</v>
      </c>
      <c r="U348">
        <v>5.8979999999999997</v>
      </c>
      <c r="V348">
        <v>7.0449999999999999</v>
      </c>
      <c r="W348">
        <v>5.8940000000000001</v>
      </c>
      <c r="X348">
        <v>425</v>
      </c>
      <c r="Y348">
        <v>100.5</v>
      </c>
      <c r="Z348">
        <v>0.217</v>
      </c>
      <c r="AA348">
        <v>0.17621000000000001</v>
      </c>
      <c r="AB348">
        <v>6.13</v>
      </c>
      <c r="AC348">
        <v>6.4180000000000001</v>
      </c>
      <c r="AD348">
        <v>7.25</v>
      </c>
      <c r="AE348">
        <v>6.3879999999999999</v>
      </c>
      <c r="AF348">
        <v>493</v>
      </c>
      <c r="AG348">
        <v>3.657</v>
      </c>
      <c r="AH348">
        <v>4.7590000000000003</v>
      </c>
      <c r="AI348">
        <v>406</v>
      </c>
      <c r="AJ348">
        <v>464</v>
      </c>
      <c r="AK348">
        <v>420</v>
      </c>
      <c r="AL348">
        <v>487</v>
      </c>
      <c r="AQ348" s="82">
        <f t="shared" si="27"/>
        <v>0</v>
      </c>
      <c r="AR348" s="82">
        <f t="shared" si="29"/>
        <v>0</v>
      </c>
      <c r="AS348" s="82">
        <f t="shared" si="29"/>
        <v>0</v>
      </c>
      <c r="AT348" s="82">
        <f t="shared" si="29"/>
        <v>0</v>
      </c>
      <c r="AU348" s="82">
        <f t="shared" si="29"/>
        <v>0.17992</v>
      </c>
      <c r="AV348" s="82">
        <f t="shared" si="29"/>
        <v>0</v>
      </c>
      <c r="AW348" s="82">
        <f t="shared" si="29"/>
        <v>0</v>
      </c>
      <c r="AX348" s="82">
        <f t="shared" si="29"/>
        <v>0</v>
      </c>
      <c r="AY348" s="82">
        <f t="shared" si="29"/>
        <v>0</v>
      </c>
      <c r="AZ348" s="82">
        <f t="shared" si="29"/>
        <v>0</v>
      </c>
      <c r="BA348" s="82">
        <f t="shared" si="29"/>
        <v>0</v>
      </c>
    </row>
    <row r="349" spans="1:53" x14ac:dyDescent="0.25">
      <c r="A349" t="s">
        <v>1189</v>
      </c>
      <c r="B349" t="s">
        <v>1190</v>
      </c>
      <c r="C349" t="s">
        <v>1191</v>
      </c>
      <c r="D349" t="s">
        <v>1192</v>
      </c>
      <c r="E349">
        <v>8.375</v>
      </c>
      <c r="F349" s="143">
        <v>43146</v>
      </c>
      <c r="G349" t="s">
        <v>42</v>
      </c>
      <c r="H349" t="s">
        <v>270</v>
      </c>
      <c r="I349" t="s">
        <v>259</v>
      </c>
      <c r="J349" t="s">
        <v>271</v>
      </c>
      <c r="K349" t="s">
        <v>272</v>
      </c>
      <c r="L349" t="s">
        <v>1124</v>
      </c>
      <c r="M349" t="s">
        <v>1125</v>
      </c>
      <c r="N349" t="s">
        <v>283</v>
      </c>
      <c r="O349">
        <v>175</v>
      </c>
      <c r="P349">
        <v>109.75</v>
      </c>
      <c r="Q349">
        <v>3.0243060000000002</v>
      </c>
      <c r="R349">
        <v>1.7100000000000001E-2</v>
      </c>
      <c r="S349">
        <v>0</v>
      </c>
      <c r="T349">
        <v>1.9079999999999999</v>
      </c>
      <c r="U349">
        <v>5.3579999999999997</v>
      </c>
      <c r="V349">
        <v>2.9119999999999999</v>
      </c>
      <c r="W349">
        <v>5.6050000000000004</v>
      </c>
      <c r="X349">
        <v>485</v>
      </c>
      <c r="Y349">
        <v>108.5</v>
      </c>
      <c r="Z349">
        <v>2.4660000000000002</v>
      </c>
      <c r="AA349">
        <v>1.7080000000000001E-2</v>
      </c>
      <c r="AB349">
        <v>1.966</v>
      </c>
      <c r="AC349">
        <v>6</v>
      </c>
      <c r="AD349">
        <v>3.323</v>
      </c>
      <c r="AE349">
        <v>6.0650000000000004</v>
      </c>
      <c r="AF349">
        <v>543</v>
      </c>
      <c r="AG349">
        <v>1.63</v>
      </c>
      <c r="AH349">
        <v>1.885</v>
      </c>
      <c r="AI349">
        <v>463</v>
      </c>
      <c r="AJ349">
        <v>526</v>
      </c>
      <c r="AK349">
        <v>470</v>
      </c>
      <c r="AL349">
        <v>528</v>
      </c>
      <c r="AQ349" s="82">
        <f t="shared" si="27"/>
        <v>0</v>
      </c>
      <c r="AR349" s="82">
        <f t="shared" si="29"/>
        <v>0</v>
      </c>
      <c r="AS349" s="82">
        <f t="shared" si="29"/>
        <v>0</v>
      </c>
      <c r="AT349" s="82">
        <f t="shared" si="29"/>
        <v>0</v>
      </c>
      <c r="AU349" s="82">
        <f t="shared" si="29"/>
        <v>1.7100000000000001E-2</v>
      </c>
      <c r="AV349" s="82">
        <f t="shared" si="29"/>
        <v>0</v>
      </c>
      <c r="AW349" s="82">
        <f t="shared" si="29"/>
        <v>0</v>
      </c>
      <c r="AX349" s="82">
        <f t="shared" si="29"/>
        <v>0</v>
      </c>
      <c r="AY349" s="82">
        <f t="shared" si="29"/>
        <v>0</v>
      </c>
      <c r="AZ349" s="82">
        <f t="shared" si="29"/>
        <v>0</v>
      </c>
      <c r="BA349" s="82">
        <f t="shared" si="29"/>
        <v>0</v>
      </c>
    </row>
    <row r="350" spans="1:53" x14ac:dyDescent="0.25">
      <c r="A350" t="s">
        <v>1179</v>
      </c>
      <c r="B350" t="s">
        <v>1180</v>
      </c>
      <c r="C350" t="s">
        <v>1181</v>
      </c>
      <c r="D350" t="s">
        <v>1182</v>
      </c>
      <c r="E350">
        <v>11</v>
      </c>
      <c r="F350" s="143">
        <v>42323</v>
      </c>
      <c r="G350" t="s">
        <v>348</v>
      </c>
      <c r="H350" t="s">
        <v>270</v>
      </c>
      <c r="I350" t="s">
        <v>254</v>
      </c>
      <c r="J350" t="s">
        <v>271</v>
      </c>
      <c r="K350" t="s">
        <v>272</v>
      </c>
      <c r="L350" t="s">
        <v>442</v>
      </c>
      <c r="M350" t="s">
        <v>650</v>
      </c>
      <c r="N350" t="s">
        <v>304</v>
      </c>
      <c r="O350">
        <v>312</v>
      </c>
      <c r="P350">
        <v>99.75</v>
      </c>
      <c r="Q350">
        <v>1.2222219999999999</v>
      </c>
      <c r="R350">
        <v>2.7289999999999998E-2</v>
      </c>
      <c r="S350">
        <v>0</v>
      </c>
      <c r="T350">
        <v>2.391</v>
      </c>
      <c r="U350">
        <v>11.093</v>
      </c>
      <c r="V350">
        <v>1.863</v>
      </c>
      <c r="W350">
        <v>11.08</v>
      </c>
      <c r="X350">
        <v>1071</v>
      </c>
      <c r="Y350">
        <v>101.25</v>
      </c>
      <c r="Z350">
        <v>0.48899999999999999</v>
      </c>
      <c r="AA350">
        <v>2.792E-2</v>
      </c>
      <c r="AB350">
        <v>0.88700000000000001</v>
      </c>
      <c r="AC350">
        <v>9.5879999999999992</v>
      </c>
      <c r="AD350">
        <v>1.004</v>
      </c>
      <c r="AE350">
        <v>9.6910000000000007</v>
      </c>
      <c r="AF350">
        <v>939</v>
      </c>
      <c r="AG350">
        <v>-0.754</v>
      </c>
      <c r="AH350">
        <v>-0.77</v>
      </c>
      <c r="AI350">
        <v>1040</v>
      </c>
      <c r="AJ350">
        <v>895</v>
      </c>
      <c r="AK350">
        <v>1057</v>
      </c>
      <c r="AL350">
        <v>926</v>
      </c>
      <c r="AQ350" s="82">
        <f t="shared" si="27"/>
        <v>0</v>
      </c>
      <c r="AR350" s="82">
        <f t="shared" si="29"/>
        <v>0</v>
      </c>
      <c r="AS350" s="82">
        <f t="shared" si="29"/>
        <v>0</v>
      </c>
      <c r="AT350" s="82">
        <f t="shared" si="29"/>
        <v>0</v>
      </c>
      <c r="AU350" s="82">
        <f t="shared" si="29"/>
        <v>0</v>
      </c>
      <c r="AV350" s="82">
        <f t="shared" si="29"/>
        <v>0</v>
      </c>
      <c r="AW350" s="82">
        <f t="shared" si="29"/>
        <v>0</v>
      </c>
      <c r="AX350" s="82">
        <f t="shared" si="29"/>
        <v>0</v>
      </c>
      <c r="AY350" s="82">
        <f t="shared" si="29"/>
        <v>0</v>
      </c>
      <c r="AZ350" s="82">
        <f t="shared" si="29"/>
        <v>0</v>
      </c>
      <c r="BA350" s="82">
        <f t="shared" si="29"/>
        <v>2.7289999999999998E-2</v>
      </c>
    </row>
    <row r="351" spans="1:53" x14ac:dyDescent="0.25">
      <c r="A351" t="s">
        <v>1183</v>
      </c>
      <c r="B351" t="s">
        <v>1184</v>
      </c>
      <c r="C351" t="s">
        <v>1181</v>
      </c>
      <c r="D351" t="s">
        <v>1182</v>
      </c>
      <c r="E351">
        <v>11</v>
      </c>
      <c r="F351" s="143">
        <v>42323</v>
      </c>
      <c r="G351" t="s">
        <v>348</v>
      </c>
      <c r="H351" t="s">
        <v>270</v>
      </c>
      <c r="I351" t="s">
        <v>254</v>
      </c>
      <c r="J351" t="s">
        <v>271</v>
      </c>
      <c r="K351" t="s">
        <v>272</v>
      </c>
      <c r="L351" t="s">
        <v>442</v>
      </c>
      <c r="M351" t="s">
        <v>650</v>
      </c>
      <c r="N351" t="s">
        <v>275</v>
      </c>
      <c r="O351">
        <v>299.89999999999998</v>
      </c>
      <c r="P351">
        <v>101.25</v>
      </c>
      <c r="Q351">
        <v>1.2222219999999999</v>
      </c>
      <c r="R351">
        <v>2.6620000000000001E-2</v>
      </c>
      <c r="S351">
        <v>0</v>
      </c>
      <c r="T351">
        <v>0.82399999999999995</v>
      </c>
      <c r="U351">
        <v>9.4740000000000002</v>
      </c>
      <c r="V351">
        <v>0.89300000000000002</v>
      </c>
      <c r="W351">
        <v>9.6440000000000001</v>
      </c>
      <c r="X351">
        <v>928</v>
      </c>
      <c r="Y351">
        <v>101.25</v>
      </c>
      <c r="Z351">
        <v>0.48899999999999999</v>
      </c>
      <c r="AA351">
        <v>2.6839999999999999E-2</v>
      </c>
      <c r="AB351">
        <v>0.88700000000000001</v>
      </c>
      <c r="AC351">
        <v>9.5879999999999992</v>
      </c>
      <c r="AD351">
        <v>1.004</v>
      </c>
      <c r="AE351">
        <v>9.6910000000000007</v>
      </c>
      <c r="AF351">
        <v>939</v>
      </c>
      <c r="AG351">
        <v>0.72099999999999997</v>
      </c>
      <c r="AH351">
        <v>0.70399999999999996</v>
      </c>
      <c r="AI351">
        <v>842</v>
      </c>
      <c r="AJ351">
        <v>895</v>
      </c>
      <c r="AK351">
        <v>912</v>
      </c>
      <c r="AL351">
        <v>926</v>
      </c>
      <c r="AQ351" s="82">
        <f t="shared" si="27"/>
        <v>0</v>
      </c>
      <c r="AR351" s="82">
        <f t="shared" si="29"/>
        <v>0</v>
      </c>
      <c r="AS351" s="82">
        <f t="shared" si="29"/>
        <v>0</v>
      </c>
      <c r="AT351" s="82">
        <f t="shared" si="29"/>
        <v>0</v>
      </c>
      <c r="AU351" s="82">
        <f t="shared" si="29"/>
        <v>0</v>
      </c>
      <c r="AV351" s="82">
        <f t="shared" si="29"/>
        <v>0</v>
      </c>
      <c r="AW351" s="82">
        <f t="shared" si="29"/>
        <v>0</v>
      </c>
      <c r="AX351" s="82">
        <f t="shared" si="29"/>
        <v>0</v>
      </c>
      <c r="AY351" s="82">
        <f t="shared" si="29"/>
        <v>2.6620000000000001E-2</v>
      </c>
      <c r="AZ351" s="82">
        <f t="shared" si="29"/>
        <v>0</v>
      </c>
      <c r="BA351" s="82">
        <f t="shared" si="29"/>
        <v>0</v>
      </c>
    </row>
    <row r="352" spans="1:53" x14ac:dyDescent="0.25">
      <c r="A352" t="s">
        <v>5664</v>
      </c>
      <c r="B352" t="s">
        <v>5665</v>
      </c>
      <c r="C352" t="s">
        <v>5666</v>
      </c>
      <c r="D352" t="s">
        <v>1182</v>
      </c>
      <c r="E352">
        <v>9.75</v>
      </c>
      <c r="F352" s="143">
        <v>43770</v>
      </c>
      <c r="G352" t="s">
        <v>348</v>
      </c>
      <c r="H352" t="s">
        <v>270</v>
      </c>
      <c r="I352" t="s">
        <v>254</v>
      </c>
      <c r="J352" t="s">
        <v>271</v>
      </c>
      <c r="K352" t="s">
        <v>272</v>
      </c>
      <c r="L352" t="s">
        <v>442</v>
      </c>
      <c r="M352" t="s">
        <v>650</v>
      </c>
      <c r="N352" t="s">
        <v>304</v>
      </c>
      <c r="O352">
        <v>290</v>
      </c>
      <c r="P352">
        <v>96.5</v>
      </c>
      <c r="Q352">
        <v>1.652083</v>
      </c>
      <c r="R352">
        <v>2.4660000000000001E-2</v>
      </c>
      <c r="S352">
        <v>0</v>
      </c>
      <c r="T352">
        <v>4.7869999999999999</v>
      </c>
      <c r="U352">
        <v>10.472</v>
      </c>
      <c r="V352">
        <v>4.84</v>
      </c>
      <c r="W352">
        <v>10.472</v>
      </c>
      <c r="X352">
        <v>942</v>
      </c>
      <c r="Y352">
        <v>98.75</v>
      </c>
      <c r="Z352">
        <v>1.002</v>
      </c>
      <c r="AA352">
        <v>2.5440000000000001E-2</v>
      </c>
      <c r="AB352">
        <v>4.8840000000000003</v>
      </c>
      <c r="AC352">
        <v>10</v>
      </c>
      <c r="AD352">
        <v>4.9109999999999996</v>
      </c>
      <c r="AE352">
        <v>9.9930000000000003</v>
      </c>
      <c r="AF352">
        <v>909</v>
      </c>
      <c r="AG352">
        <v>-1.6040000000000001</v>
      </c>
      <c r="AH352">
        <v>-1.024</v>
      </c>
      <c r="AI352">
        <v>885</v>
      </c>
      <c r="AJ352">
        <v>864</v>
      </c>
      <c r="AK352">
        <v>931</v>
      </c>
      <c r="AL352">
        <v>897</v>
      </c>
      <c r="AQ352" s="82">
        <f t="shared" si="27"/>
        <v>0</v>
      </c>
      <c r="AR352" s="82">
        <f t="shared" si="29"/>
        <v>0</v>
      </c>
      <c r="AS352" s="82">
        <f t="shared" si="29"/>
        <v>0</v>
      </c>
      <c r="AT352" s="82">
        <f t="shared" si="29"/>
        <v>0</v>
      </c>
      <c r="AU352" s="82">
        <f t="shared" si="29"/>
        <v>0</v>
      </c>
      <c r="AV352" s="82">
        <f t="shared" si="29"/>
        <v>0</v>
      </c>
      <c r="AW352" s="82">
        <f t="shared" si="29"/>
        <v>0</v>
      </c>
      <c r="AX352" s="82">
        <f t="shared" si="29"/>
        <v>0</v>
      </c>
      <c r="AY352" s="82">
        <f t="shared" si="29"/>
        <v>0</v>
      </c>
      <c r="AZ352" s="82">
        <f t="shared" si="29"/>
        <v>2.4660000000000001E-2</v>
      </c>
      <c r="BA352" s="82">
        <f t="shared" si="29"/>
        <v>0</v>
      </c>
    </row>
    <row r="353" spans="1:53" x14ac:dyDescent="0.25">
      <c r="A353" t="s">
        <v>1197</v>
      </c>
      <c r="B353" t="s">
        <v>1198</v>
      </c>
      <c r="C353" t="s">
        <v>1199</v>
      </c>
      <c r="D353" t="s">
        <v>1200</v>
      </c>
      <c r="E353">
        <v>7.625</v>
      </c>
      <c r="F353" s="143">
        <v>42384</v>
      </c>
      <c r="G353" t="s">
        <v>41</v>
      </c>
      <c r="H353" t="s">
        <v>270</v>
      </c>
      <c r="I353" t="s">
        <v>259</v>
      </c>
      <c r="J353" t="s">
        <v>271</v>
      </c>
      <c r="K353" t="s">
        <v>272</v>
      </c>
      <c r="L353" t="s">
        <v>291</v>
      </c>
      <c r="M353" t="s">
        <v>600</v>
      </c>
      <c r="N353" t="s">
        <v>283</v>
      </c>
      <c r="O353">
        <v>900</v>
      </c>
      <c r="P353">
        <v>107.5</v>
      </c>
      <c r="Q353">
        <v>3.3888889999999998</v>
      </c>
      <c r="R353">
        <v>8.6459999999999995E-2</v>
      </c>
      <c r="S353">
        <v>0</v>
      </c>
      <c r="T353">
        <v>1.8520000000000001</v>
      </c>
      <c r="U353">
        <v>3.7959999999999998</v>
      </c>
      <c r="V353">
        <v>1.595</v>
      </c>
      <c r="W353">
        <v>3.911</v>
      </c>
      <c r="X353">
        <v>351</v>
      </c>
      <c r="Y353">
        <v>106.5</v>
      </c>
      <c r="Z353">
        <v>2.8809999999999998</v>
      </c>
      <c r="AA353">
        <v>8.6580000000000004E-2</v>
      </c>
      <c r="AB353">
        <v>1.911</v>
      </c>
      <c r="AC353">
        <v>4.38</v>
      </c>
      <c r="AD353">
        <v>2.0049999999999999</v>
      </c>
      <c r="AE353">
        <v>4.4660000000000002</v>
      </c>
      <c r="AF353">
        <v>414</v>
      </c>
      <c r="AG353">
        <v>1.379</v>
      </c>
      <c r="AH353">
        <v>1.4350000000000001</v>
      </c>
      <c r="AI353">
        <v>299</v>
      </c>
      <c r="AJ353">
        <v>390</v>
      </c>
      <c r="AK353">
        <v>337</v>
      </c>
      <c r="AL353">
        <v>400</v>
      </c>
      <c r="AQ353" s="82">
        <f t="shared" si="27"/>
        <v>0</v>
      </c>
      <c r="AR353" s="82">
        <f t="shared" si="29"/>
        <v>0</v>
      </c>
      <c r="AS353" s="82">
        <f t="shared" si="29"/>
        <v>8.6459999999999995E-2</v>
      </c>
      <c r="AT353" s="82">
        <f t="shared" si="29"/>
        <v>0</v>
      </c>
      <c r="AU353" s="82">
        <f t="shared" si="29"/>
        <v>0</v>
      </c>
      <c r="AV353" s="82">
        <f t="shared" si="29"/>
        <v>0</v>
      </c>
      <c r="AW353" s="82">
        <f t="shared" si="29"/>
        <v>0</v>
      </c>
      <c r="AX353" s="82">
        <f t="shared" si="29"/>
        <v>0</v>
      </c>
      <c r="AY353" s="82">
        <f t="shared" si="29"/>
        <v>0</v>
      </c>
      <c r="AZ353" s="82">
        <f t="shared" si="29"/>
        <v>0</v>
      </c>
      <c r="BA353" s="82">
        <f t="shared" si="29"/>
        <v>0</v>
      </c>
    </row>
    <row r="354" spans="1:53" x14ac:dyDescent="0.25">
      <c r="A354" t="s">
        <v>1201</v>
      </c>
      <c r="B354" t="s">
        <v>1202</v>
      </c>
      <c r="C354" t="s">
        <v>1199</v>
      </c>
      <c r="D354" t="s">
        <v>1200</v>
      </c>
      <c r="E354">
        <v>10.75</v>
      </c>
      <c r="F354" s="143">
        <v>42750</v>
      </c>
      <c r="G354" t="s">
        <v>348</v>
      </c>
      <c r="H354" t="s">
        <v>270</v>
      </c>
      <c r="I354" t="s">
        <v>259</v>
      </c>
      <c r="J354" t="s">
        <v>271</v>
      </c>
      <c r="K354" t="s">
        <v>272</v>
      </c>
      <c r="L354" t="s">
        <v>291</v>
      </c>
      <c r="M354" t="s">
        <v>600</v>
      </c>
      <c r="N354" t="s">
        <v>283</v>
      </c>
      <c r="O354">
        <v>705.9</v>
      </c>
      <c r="P354">
        <v>109.5</v>
      </c>
      <c r="Q354">
        <v>4.7777779999999996</v>
      </c>
      <c r="R354">
        <v>6.9889999999999994E-2</v>
      </c>
      <c r="S354">
        <v>0</v>
      </c>
      <c r="T354">
        <v>0.95599999999999996</v>
      </c>
      <c r="U354">
        <v>6.3019999999999996</v>
      </c>
      <c r="V354">
        <v>1.115</v>
      </c>
      <c r="W354">
        <v>6.6390000000000002</v>
      </c>
      <c r="X354">
        <v>609</v>
      </c>
      <c r="Y354">
        <v>107.75</v>
      </c>
      <c r="Z354">
        <v>4.0609999999999999</v>
      </c>
      <c r="AA354">
        <v>6.9419999999999996E-2</v>
      </c>
      <c r="AB354">
        <v>1.821</v>
      </c>
      <c r="AC354">
        <v>7.891</v>
      </c>
      <c r="AD354">
        <v>2.177</v>
      </c>
      <c r="AE354">
        <v>7.9669999999999996</v>
      </c>
      <c r="AF354">
        <v>751</v>
      </c>
      <c r="AG354">
        <v>2.206</v>
      </c>
      <c r="AH354">
        <v>2.3260000000000001</v>
      </c>
      <c r="AI354">
        <v>497</v>
      </c>
      <c r="AJ354">
        <v>666</v>
      </c>
      <c r="AK354">
        <v>594</v>
      </c>
      <c r="AL354">
        <v>736</v>
      </c>
      <c r="AQ354" s="82">
        <f t="shared" si="27"/>
        <v>0</v>
      </c>
      <c r="AR354" s="82">
        <f t="shared" si="29"/>
        <v>0</v>
      </c>
      <c r="AS354" s="82">
        <f t="shared" si="29"/>
        <v>0</v>
      </c>
      <c r="AT354" s="82">
        <f t="shared" si="29"/>
        <v>0</v>
      </c>
      <c r="AU354" s="82">
        <f t="shared" si="29"/>
        <v>0</v>
      </c>
      <c r="AV354" s="82">
        <f t="shared" si="29"/>
        <v>6.9889999999999994E-2</v>
      </c>
      <c r="AW354" s="82">
        <f t="shared" si="29"/>
        <v>0</v>
      </c>
      <c r="AX354" s="82">
        <f t="shared" si="29"/>
        <v>0</v>
      </c>
      <c r="AY354" s="82">
        <f t="shared" si="29"/>
        <v>0</v>
      </c>
      <c r="AZ354" s="82">
        <f t="shared" si="29"/>
        <v>0</v>
      </c>
      <c r="BA354" s="82">
        <f t="shared" si="29"/>
        <v>0</v>
      </c>
    </row>
    <row r="355" spans="1:53" x14ac:dyDescent="0.25">
      <c r="A355" t="s">
        <v>1203</v>
      </c>
      <c r="B355" t="s">
        <v>1204</v>
      </c>
      <c r="C355" t="s">
        <v>1199</v>
      </c>
      <c r="D355" t="s">
        <v>1200</v>
      </c>
      <c r="E355">
        <v>7.625</v>
      </c>
      <c r="F355" s="143">
        <v>42384</v>
      </c>
      <c r="G355" t="s">
        <v>40</v>
      </c>
      <c r="H355" t="s">
        <v>270</v>
      </c>
      <c r="I355" t="s">
        <v>259</v>
      </c>
      <c r="J355" t="s">
        <v>271</v>
      </c>
      <c r="K355" t="s">
        <v>272</v>
      </c>
      <c r="L355" t="s">
        <v>291</v>
      </c>
      <c r="M355" t="s">
        <v>600</v>
      </c>
      <c r="N355" t="s">
        <v>283</v>
      </c>
      <c r="O355">
        <v>240</v>
      </c>
      <c r="P355">
        <v>107.25</v>
      </c>
      <c r="Q355">
        <v>3.3888889999999998</v>
      </c>
      <c r="R355">
        <v>2.3009999999999999E-2</v>
      </c>
      <c r="S355">
        <v>0</v>
      </c>
      <c r="T355">
        <v>1.851</v>
      </c>
      <c r="U355">
        <v>3.9180000000000001</v>
      </c>
      <c r="V355">
        <v>1.7070000000000001</v>
      </c>
      <c r="W355">
        <v>4.0339999999999998</v>
      </c>
      <c r="X355">
        <v>364</v>
      </c>
      <c r="Y355">
        <v>106.25</v>
      </c>
      <c r="Z355">
        <v>2.8809999999999998</v>
      </c>
      <c r="AA355">
        <v>2.3040000000000001E-2</v>
      </c>
      <c r="AB355">
        <v>1.909</v>
      </c>
      <c r="AC355">
        <v>4.5</v>
      </c>
      <c r="AD355">
        <v>2.0139999999999998</v>
      </c>
      <c r="AE355">
        <v>4.5860000000000003</v>
      </c>
      <c r="AF355">
        <v>426</v>
      </c>
      <c r="AG355">
        <v>1.3819999999999999</v>
      </c>
      <c r="AH355">
        <v>1.44</v>
      </c>
      <c r="AI355">
        <v>317</v>
      </c>
      <c r="AJ355">
        <v>402</v>
      </c>
      <c r="AK355">
        <v>350</v>
      </c>
      <c r="AL355">
        <v>412</v>
      </c>
      <c r="AQ355" s="82">
        <f t="shared" si="27"/>
        <v>0</v>
      </c>
      <c r="AR355" s="82">
        <f t="shared" si="29"/>
        <v>0</v>
      </c>
      <c r="AS355" s="82">
        <f t="shared" si="29"/>
        <v>2.3009999999999999E-2</v>
      </c>
      <c r="AT355" s="82">
        <f t="shared" si="29"/>
        <v>0</v>
      </c>
      <c r="AU355" s="82">
        <f t="shared" si="29"/>
        <v>0</v>
      </c>
      <c r="AV355" s="82">
        <f t="shared" si="29"/>
        <v>0</v>
      </c>
      <c r="AW355" s="82">
        <f t="shared" si="29"/>
        <v>0</v>
      </c>
      <c r="AX355" s="82">
        <f t="shared" si="29"/>
        <v>0</v>
      </c>
      <c r="AY355" s="82">
        <f t="shared" si="29"/>
        <v>0</v>
      </c>
      <c r="AZ355" s="82">
        <f t="shared" si="29"/>
        <v>0</v>
      </c>
      <c r="BA355" s="82">
        <f t="shared" si="29"/>
        <v>0</v>
      </c>
    </row>
    <row r="356" spans="1:53" x14ac:dyDescent="0.25">
      <c r="A356" t="s">
        <v>1185</v>
      </c>
      <c r="B356" t="s">
        <v>1186</v>
      </c>
      <c r="C356" t="s">
        <v>1187</v>
      </c>
      <c r="D356" t="s">
        <v>1188</v>
      </c>
      <c r="E356">
        <v>12.535</v>
      </c>
      <c r="F356" s="143">
        <v>43020</v>
      </c>
      <c r="G356" t="s">
        <v>280</v>
      </c>
      <c r="H356" t="s">
        <v>270</v>
      </c>
      <c r="I356" t="s">
        <v>259</v>
      </c>
      <c r="J356" t="s">
        <v>271</v>
      </c>
      <c r="K356" t="s">
        <v>272</v>
      </c>
      <c r="L356" t="s">
        <v>551</v>
      </c>
      <c r="M356" t="s">
        <v>562</v>
      </c>
      <c r="N356" t="s">
        <v>275</v>
      </c>
      <c r="O356">
        <v>721.5</v>
      </c>
      <c r="P356">
        <v>106.875</v>
      </c>
      <c r="Q356">
        <v>2.4373610000000001</v>
      </c>
      <c r="R356">
        <v>6.8330000000000002E-2</v>
      </c>
      <c r="S356">
        <v>0</v>
      </c>
      <c r="T356">
        <v>7.4999999999999997E-2</v>
      </c>
      <c r="U356">
        <v>4.0629999999999997</v>
      </c>
      <c r="V356">
        <v>0.08</v>
      </c>
      <c r="W356">
        <v>5.4710000000000001</v>
      </c>
      <c r="X356">
        <v>480</v>
      </c>
      <c r="Y356">
        <v>107</v>
      </c>
      <c r="Z356">
        <v>1.6020000000000001</v>
      </c>
      <c r="AA356">
        <v>6.8919999999999995E-2</v>
      </c>
      <c r="AB356">
        <v>0.81299999999999994</v>
      </c>
      <c r="AC356">
        <v>7.6050000000000004</v>
      </c>
      <c r="AD356">
        <v>8.1000000000000003E-2</v>
      </c>
      <c r="AE356">
        <v>4.0510000000000002</v>
      </c>
      <c r="AF356">
        <v>349</v>
      </c>
      <c r="AG356">
        <v>0.65400000000000003</v>
      </c>
      <c r="AH356">
        <v>0.64500000000000002</v>
      </c>
      <c r="AI356">
        <v>525</v>
      </c>
      <c r="AJ356">
        <v>390</v>
      </c>
      <c r="AK356">
        <v>457</v>
      </c>
      <c r="AL356">
        <v>328</v>
      </c>
      <c r="AQ356" s="82">
        <f t="shared" si="27"/>
        <v>0</v>
      </c>
      <c r="AR356" s="82">
        <f t="shared" si="29"/>
        <v>0</v>
      </c>
      <c r="AS356" s="82">
        <f t="shared" si="29"/>
        <v>0</v>
      </c>
      <c r="AT356" s="82">
        <f t="shared" si="29"/>
        <v>6.8330000000000002E-2</v>
      </c>
      <c r="AU356" s="82">
        <f t="shared" si="29"/>
        <v>0</v>
      </c>
      <c r="AV356" s="82">
        <f t="shared" si="29"/>
        <v>0</v>
      </c>
      <c r="AW356" s="82">
        <f t="shared" si="29"/>
        <v>0</v>
      </c>
      <c r="AX356" s="82">
        <f t="shared" si="29"/>
        <v>0</v>
      </c>
      <c r="AY356" s="82">
        <f t="shared" si="29"/>
        <v>0</v>
      </c>
      <c r="AZ356" s="82">
        <f t="shared" si="29"/>
        <v>0</v>
      </c>
      <c r="BA356" s="82">
        <f t="shared" si="29"/>
        <v>0</v>
      </c>
    </row>
    <row r="357" spans="1:53" x14ac:dyDescent="0.25">
      <c r="A357" t="s">
        <v>1193</v>
      </c>
      <c r="B357" t="s">
        <v>1194</v>
      </c>
      <c r="C357" t="s">
        <v>1187</v>
      </c>
      <c r="D357" t="s">
        <v>1188</v>
      </c>
      <c r="E357">
        <v>8.5</v>
      </c>
      <c r="F357" s="143">
        <v>43556</v>
      </c>
      <c r="G357" t="s">
        <v>280</v>
      </c>
      <c r="H357" t="s">
        <v>270</v>
      </c>
      <c r="I357" t="s">
        <v>259</v>
      </c>
      <c r="J357" t="s">
        <v>271</v>
      </c>
      <c r="K357" t="s">
        <v>272</v>
      </c>
      <c r="L357" t="s">
        <v>551</v>
      </c>
      <c r="M357" t="s">
        <v>562</v>
      </c>
      <c r="N357" t="s">
        <v>304</v>
      </c>
      <c r="O357">
        <v>1305</v>
      </c>
      <c r="P357">
        <v>108</v>
      </c>
      <c r="Q357">
        <v>1.983333</v>
      </c>
      <c r="R357">
        <v>0.12435</v>
      </c>
      <c r="S357">
        <v>0</v>
      </c>
      <c r="T357">
        <v>3.5179999999999998</v>
      </c>
      <c r="U357">
        <v>6.327</v>
      </c>
      <c r="V357">
        <v>3.8730000000000002</v>
      </c>
      <c r="W357">
        <v>6.5010000000000003</v>
      </c>
      <c r="X357">
        <v>554</v>
      </c>
      <c r="Y357">
        <v>107.75</v>
      </c>
      <c r="Z357">
        <v>1.417</v>
      </c>
      <c r="AA357">
        <v>0.12529999999999999</v>
      </c>
      <c r="AB357">
        <v>3.58</v>
      </c>
      <c r="AC357">
        <v>6.4189999999999996</v>
      </c>
      <c r="AD357">
        <v>4.0170000000000003</v>
      </c>
      <c r="AE357">
        <v>6.5739999999999998</v>
      </c>
      <c r="AF357">
        <v>575</v>
      </c>
      <c r="AG357">
        <v>0.748</v>
      </c>
      <c r="AH357">
        <v>1.1359999999999999</v>
      </c>
      <c r="AI357">
        <v>535</v>
      </c>
      <c r="AJ357">
        <v>561</v>
      </c>
      <c r="AK357">
        <v>539</v>
      </c>
      <c r="AL357">
        <v>560</v>
      </c>
      <c r="AQ357" s="82">
        <f t="shared" si="27"/>
        <v>0</v>
      </c>
      <c r="AR357" s="82">
        <f t="shared" si="29"/>
        <v>0</v>
      </c>
      <c r="AS357" s="82">
        <f t="shared" si="29"/>
        <v>0</v>
      </c>
      <c r="AT357" s="82">
        <f t="shared" si="29"/>
        <v>0</v>
      </c>
      <c r="AU357" s="82">
        <f t="shared" si="29"/>
        <v>0</v>
      </c>
      <c r="AV357" s="82">
        <f t="shared" si="29"/>
        <v>0.12435</v>
      </c>
      <c r="AW357" s="82">
        <f t="shared" si="29"/>
        <v>0</v>
      </c>
      <c r="AX357" s="82">
        <f t="shared" si="29"/>
        <v>0</v>
      </c>
      <c r="AY357" s="82">
        <f t="shared" si="29"/>
        <v>0</v>
      </c>
      <c r="AZ357" s="82">
        <f t="shared" si="29"/>
        <v>0</v>
      </c>
      <c r="BA357" s="82">
        <f t="shared" si="29"/>
        <v>0</v>
      </c>
    </row>
    <row r="358" spans="1:53" x14ac:dyDescent="0.25">
      <c r="A358" t="s">
        <v>1195</v>
      </c>
      <c r="B358" t="s">
        <v>1196</v>
      </c>
      <c r="C358" t="s">
        <v>1187</v>
      </c>
      <c r="D358" t="s">
        <v>1188</v>
      </c>
      <c r="E358">
        <v>8</v>
      </c>
      <c r="F358" s="143">
        <v>43449</v>
      </c>
      <c r="G358" t="s">
        <v>41</v>
      </c>
      <c r="H358" t="s">
        <v>270</v>
      </c>
      <c r="I358" t="s">
        <v>259</v>
      </c>
      <c r="J358" t="s">
        <v>271</v>
      </c>
      <c r="K358" t="s">
        <v>272</v>
      </c>
      <c r="L358" t="s">
        <v>551</v>
      </c>
      <c r="M358" t="s">
        <v>562</v>
      </c>
      <c r="N358" t="s">
        <v>283</v>
      </c>
      <c r="O358">
        <v>500</v>
      </c>
      <c r="P358">
        <v>110.5</v>
      </c>
      <c r="Q358">
        <v>0.222222</v>
      </c>
      <c r="R358">
        <v>4.7960000000000003E-2</v>
      </c>
      <c r="S358">
        <v>4</v>
      </c>
      <c r="T358">
        <v>1.8280000000000001</v>
      </c>
      <c r="U358">
        <v>4.3499999999999996</v>
      </c>
      <c r="V358">
        <v>2.6989999999999998</v>
      </c>
      <c r="W358">
        <v>4.8380000000000001</v>
      </c>
      <c r="X358">
        <v>392</v>
      </c>
      <c r="Y358">
        <v>110</v>
      </c>
      <c r="Z358">
        <v>3.6890000000000001</v>
      </c>
      <c r="AA358">
        <v>0.05</v>
      </c>
      <c r="AB358">
        <v>1.8240000000000001</v>
      </c>
      <c r="AC358">
        <v>4.6909999999999998</v>
      </c>
      <c r="AD358">
        <v>2.831</v>
      </c>
      <c r="AE358">
        <v>5.0449999999999999</v>
      </c>
      <c r="AF358">
        <v>426</v>
      </c>
      <c r="AG358">
        <v>0.90900000000000003</v>
      </c>
      <c r="AH358">
        <v>1.103</v>
      </c>
      <c r="AI358">
        <v>391</v>
      </c>
      <c r="AJ358">
        <v>388</v>
      </c>
      <c r="AK358">
        <v>376</v>
      </c>
      <c r="AL358">
        <v>410</v>
      </c>
      <c r="AQ358" s="82">
        <f t="shared" si="27"/>
        <v>0</v>
      </c>
      <c r="AR358" s="82">
        <f t="shared" ref="AR358:BA373" si="30">IF(AND($U358&gt;AQ$4,$U358&lt;=AR$4),$R358,0)</f>
        <v>0</v>
      </c>
      <c r="AS358" s="82">
        <f t="shared" si="30"/>
        <v>0</v>
      </c>
      <c r="AT358" s="82">
        <f t="shared" si="30"/>
        <v>4.7960000000000003E-2</v>
      </c>
      <c r="AU358" s="82">
        <f t="shared" si="30"/>
        <v>0</v>
      </c>
      <c r="AV358" s="82">
        <f t="shared" si="30"/>
        <v>0</v>
      </c>
      <c r="AW358" s="82">
        <f t="shared" si="30"/>
        <v>0</v>
      </c>
      <c r="AX358" s="82">
        <f t="shared" si="30"/>
        <v>0</v>
      </c>
      <c r="AY358" s="82">
        <f t="shared" si="30"/>
        <v>0</v>
      </c>
      <c r="AZ358" s="82">
        <f t="shared" si="30"/>
        <v>0</v>
      </c>
      <c r="BA358" s="82">
        <f t="shared" si="30"/>
        <v>0</v>
      </c>
    </row>
    <row r="359" spans="1:53" x14ac:dyDescent="0.25">
      <c r="A359" t="s">
        <v>1235</v>
      </c>
      <c r="B359" t="s">
        <v>1236</v>
      </c>
      <c r="C359" t="s">
        <v>1237</v>
      </c>
      <c r="D359" t="s">
        <v>1238</v>
      </c>
      <c r="E359">
        <v>6.625</v>
      </c>
      <c r="F359" s="143">
        <v>43388</v>
      </c>
      <c r="G359" t="s">
        <v>423</v>
      </c>
      <c r="H359" t="s">
        <v>270</v>
      </c>
      <c r="I359" t="s">
        <v>259</v>
      </c>
      <c r="J359" t="s">
        <v>271</v>
      </c>
      <c r="K359" t="s">
        <v>272</v>
      </c>
      <c r="L359" t="s">
        <v>296</v>
      </c>
      <c r="M359" t="s">
        <v>431</v>
      </c>
      <c r="N359" t="s">
        <v>304</v>
      </c>
      <c r="O359">
        <v>600</v>
      </c>
      <c r="P359">
        <v>110</v>
      </c>
      <c r="Q359">
        <v>1.2881940000000001</v>
      </c>
      <c r="R359">
        <v>5.7849999999999999E-2</v>
      </c>
      <c r="S359">
        <v>0</v>
      </c>
      <c r="T359">
        <v>1.6950000000000001</v>
      </c>
      <c r="U359">
        <v>2.7120000000000002</v>
      </c>
      <c r="V359">
        <v>2.2559999999999998</v>
      </c>
      <c r="W359">
        <v>3.2749999999999999</v>
      </c>
      <c r="X359">
        <v>238</v>
      </c>
      <c r="Y359">
        <v>109.75</v>
      </c>
      <c r="Z359">
        <v>0.84699999999999998</v>
      </c>
      <c r="AA359">
        <v>5.8369999999999998E-2</v>
      </c>
      <c r="AB359">
        <v>1.758</v>
      </c>
      <c r="AC359">
        <v>2.964</v>
      </c>
      <c r="AD359">
        <v>2.4289999999999998</v>
      </c>
      <c r="AE359">
        <v>3.4039999999999999</v>
      </c>
      <c r="AF359">
        <v>264</v>
      </c>
      <c r="AG359">
        <v>0.625</v>
      </c>
      <c r="AH359">
        <v>0.76400000000000001</v>
      </c>
      <c r="AI359">
        <v>220</v>
      </c>
      <c r="AJ359">
        <v>250</v>
      </c>
      <c r="AK359">
        <v>222</v>
      </c>
      <c r="AL359">
        <v>248</v>
      </c>
      <c r="AQ359" s="82">
        <f t="shared" si="27"/>
        <v>0</v>
      </c>
      <c r="AR359" s="82">
        <f t="shared" si="30"/>
        <v>5.7849999999999999E-2</v>
      </c>
      <c r="AS359" s="82">
        <f t="shared" si="30"/>
        <v>0</v>
      </c>
      <c r="AT359" s="82">
        <f t="shared" si="30"/>
        <v>0</v>
      </c>
      <c r="AU359" s="82">
        <f t="shared" si="30"/>
        <v>0</v>
      </c>
      <c r="AV359" s="82">
        <f t="shared" si="30"/>
        <v>0</v>
      </c>
      <c r="AW359" s="82">
        <f t="shared" si="30"/>
        <v>0</v>
      </c>
      <c r="AX359" s="82">
        <f t="shared" si="30"/>
        <v>0</v>
      </c>
      <c r="AY359" s="82">
        <f t="shared" si="30"/>
        <v>0</v>
      </c>
      <c r="AZ359" s="82">
        <f t="shared" si="30"/>
        <v>0</v>
      </c>
      <c r="BA359" s="82">
        <f t="shared" si="30"/>
        <v>0</v>
      </c>
    </row>
    <row r="360" spans="1:53" x14ac:dyDescent="0.25">
      <c r="A360" t="s">
        <v>1239</v>
      </c>
      <c r="B360" t="s">
        <v>1240</v>
      </c>
      <c r="C360" t="s">
        <v>1237</v>
      </c>
      <c r="D360" t="s">
        <v>1238</v>
      </c>
      <c r="E360">
        <v>5.875</v>
      </c>
      <c r="F360" s="143">
        <v>44362</v>
      </c>
      <c r="G360" t="s">
        <v>423</v>
      </c>
      <c r="H360" t="s">
        <v>270</v>
      </c>
      <c r="I360" t="s">
        <v>259</v>
      </c>
      <c r="J360" t="s">
        <v>271</v>
      </c>
      <c r="K360" t="s">
        <v>272</v>
      </c>
      <c r="L360" t="s">
        <v>296</v>
      </c>
      <c r="M360" t="s">
        <v>431</v>
      </c>
      <c r="N360" t="s">
        <v>304</v>
      </c>
      <c r="O360">
        <v>400</v>
      </c>
      <c r="P360">
        <v>112</v>
      </c>
      <c r="Q360">
        <v>0.16319400000000001</v>
      </c>
      <c r="R360">
        <v>3.8870000000000002E-2</v>
      </c>
      <c r="S360">
        <v>2.9380000000000002</v>
      </c>
      <c r="T360">
        <v>6.7510000000000003</v>
      </c>
      <c r="U360">
        <v>4.1779999999999999</v>
      </c>
      <c r="V360">
        <v>6.8739999999999997</v>
      </c>
      <c r="W360">
        <v>4.1779999999999999</v>
      </c>
      <c r="X360">
        <v>275</v>
      </c>
      <c r="Y360">
        <v>111.75</v>
      </c>
      <c r="Z360">
        <v>2.7090000000000001</v>
      </c>
      <c r="AA360">
        <v>4.027E-2</v>
      </c>
      <c r="AB360">
        <v>6.6390000000000002</v>
      </c>
      <c r="AC360">
        <v>4.2210000000000001</v>
      </c>
      <c r="AD360">
        <v>6.7489999999999997</v>
      </c>
      <c r="AE360">
        <v>4.2210000000000001</v>
      </c>
      <c r="AF360">
        <v>297</v>
      </c>
      <c r="AG360">
        <v>0.56100000000000005</v>
      </c>
      <c r="AH360">
        <v>1.524</v>
      </c>
      <c r="AI360">
        <v>276</v>
      </c>
      <c r="AJ360">
        <v>296</v>
      </c>
      <c r="AK360">
        <v>268</v>
      </c>
      <c r="AL360">
        <v>288</v>
      </c>
      <c r="AQ360" s="82">
        <f t="shared" si="27"/>
        <v>0</v>
      </c>
      <c r="AR360" s="82">
        <f t="shared" si="30"/>
        <v>0</v>
      </c>
      <c r="AS360" s="82">
        <f t="shared" si="30"/>
        <v>0</v>
      </c>
      <c r="AT360" s="82">
        <f t="shared" si="30"/>
        <v>3.8870000000000002E-2</v>
      </c>
      <c r="AU360" s="82">
        <f t="shared" si="30"/>
        <v>0</v>
      </c>
      <c r="AV360" s="82">
        <f t="shared" si="30"/>
        <v>0</v>
      </c>
      <c r="AW360" s="82">
        <f t="shared" si="30"/>
        <v>0</v>
      </c>
      <c r="AX360" s="82">
        <f t="shared" si="30"/>
        <v>0</v>
      </c>
      <c r="AY360" s="82">
        <f t="shared" si="30"/>
        <v>0</v>
      </c>
      <c r="AZ360" s="82">
        <f t="shared" si="30"/>
        <v>0</v>
      </c>
      <c r="BA360" s="82">
        <f t="shared" si="30"/>
        <v>0</v>
      </c>
    </row>
    <row r="361" spans="1:53" x14ac:dyDescent="0.25">
      <c r="A361" t="s">
        <v>5667</v>
      </c>
      <c r="B361" t="s">
        <v>5668</v>
      </c>
      <c r="C361" t="s">
        <v>1237</v>
      </c>
      <c r="D361" t="s">
        <v>1238</v>
      </c>
      <c r="E361">
        <v>4.625</v>
      </c>
      <c r="F361" s="143">
        <v>44880</v>
      </c>
      <c r="G361" t="s">
        <v>423</v>
      </c>
      <c r="H361" t="s">
        <v>270</v>
      </c>
      <c r="I361" t="s">
        <v>259</v>
      </c>
      <c r="J361" t="s">
        <v>271</v>
      </c>
      <c r="K361" t="s">
        <v>272</v>
      </c>
      <c r="L361" t="s">
        <v>296</v>
      </c>
      <c r="M361" t="s">
        <v>431</v>
      </c>
      <c r="N361" t="s">
        <v>304</v>
      </c>
      <c r="O361">
        <v>500</v>
      </c>
      <c r="P361">
        <v>104.75</v>
      </c>
      <c r="Q361">
        <v>0.53958300000000003</v>
      </c>
      <c r="R361">
        <v>4.5609999999999998E-2</v>
      </c>
      <c r="S361">
        <v>0</v>
      </c>
      <c r="T361">
        <v>7.8970000000000002</v>
      </c>
      <c r="U361">
        <v>4.0369999999999999</v>
      </c>
      <c r="V361">
        <v>8.0950000000000006</v>
      </c>
      <c r="W361">
        <v>4.0380000000000003</v>
      </c>
      <c r="X361">
        <v>234</v>
      </c>
      <c r="Y361">
        <v>103.25</v>
      </c>
      <c r="Z361">
        <v>0.23100000000000001</v>
      </c>
      <c r="AA361">
        <v>4.5510000000000002E-2</v>
      </c>
      <c r="AB361">
        <v>7.94</v>
      </c>
      <c r="AC361">
        <v>4.2210000000000001</v>
      </c>
      <c r="AD361">
        <v>8.1240000000000006</v>
      </c>
      <c r="AE361">
        <v>4.2229999999999999</v>
      </c>
      <c r="AF361">
        <v>271</v>
      </c>
      <c r="AG361">
        <v>1.748</v>
      </c>
      <c r="AH361">
        <v>3.048</v>
      </c>
      <c r="AI361">
        <v>226</v>
      </c>
      <c r="AJ361">
        <v>259</v>
      </c>
      <c r="AK361">
        <v>230</v>
      </c>
      <c r="AL361">
        <v>266</v>
      </c>
      <c r="AQ361" s="82">
        <f t="shared" si="27"/>
        <v>0</v>
      </c>
      <c r="AR361" s="82">
        <f t="shared" si="30"/>
        <v>0</v>
      </c>
      <c r="AS361" s="82">
        <f t="shared" si="30"/>
        <v>0</v>
      </c>
      <c r="AT361" s="82">
        <f t="shared" si="30"/>
        <v>4.5609999999999998E-2</v>
      </c>
      <c r="AU361" s="82">
        <f t="shared" si="30"/>
        <v>0</v>
      </c>
      <c r="AV361" s="82">
        <f t="shared" si="30"/>
        <v>0</v>
      </c>
      <c r="AW361" s="82">
        <f t="shared" si="30"/>
        <v>0</v>
      </c>
      <c r="AX361" s="82">
        <f t="shared" si="30"/>
        <v>0</v>
      </c>
      <c r="AY361" s="82">
        <f t="shared" si="30"/>
        <v>0</v>
      </c>
      <c r="AZ361" s="82">
        <f t="shared" si="30"/>
        <v>0</v>
      </c>
      <c r="BA361" s="82">
        <f t="shared" si="30"/>
        <v>0</v>
      </c>
    </row>
    <row r="362" spans="1:53" x14ac:dyDescent="0.25">
      <c r="A362" t="s">
        <v>1205</v>
      </c>
      <c r="B362" t="s">
        <v>1206</v>
      </c>
      <c r="C362" t="s">
        <v>1207</v>
      </c>
      <c r="D362" t="s">
        <v>1208</v>
      </c>
      <c r="E362">
        <v>7.4160000000000004</v>
      </c>
      <c r="F362" s="143">
        <v>43449</v>
      </c>
      <c r="G362" t="s">
        <v>371</v>
      </c>
      <c r="H362" t="s">
        <v>270</v>
      </c>
      <c r="I362" t="s">
        <v>259</v>
      </c>
      <c r="J362" t="s">
        <v>271</v>
      </c>
      <c r="K362" t="s">
        <v>358</v>
      </c>
      <c r="L362" t="s">
        <v>358</v>
      </c>
      <c r="M362" t="s">
        <v>389</v>
      </c>
      <c r="N362" t="s">
        <v>283</v>
      </c>
      <c r="O362">
        <v>179.4</v>
      </c>
      <c r="P362">
        <v>103.125</v>
      </c>
      <c r="Q362">
        <v>0.20599999999999999</v>
      </c>
      <c r="R362">
        <v>1.6060000000000001E-2</v>
      </c>
      <c r="S362">
        <v>3.7080000000000002</v>
      </c>
      <c r="T362">
        <v>4.7789999999999999</v>
      </c>
      <c r="U362">
        <v>6.77</v>
      </c>
      <c r="V362">
        <v>2.9969999999999999</v>
      </c>
      <c r="W362">
        <v>6.77</v>
      </c>
      <c r="X362">
        <v>576</v>
      </c>
      <c r="Y362">
        <v>102.5</v>
      </c>
      <c r="Z362">
        <v>3.42</v>
      </c>
      <c r="AA362">
        <v>1.6709999999999999E-2</v>
      </c>
      <c r="AB362">
        <v>4.67</v>
      </c>
      <c r="AC362">
        <v>6.9020000000000001</v>
      </c>
      <c r="AD362">
        <v>2.7850000000000001</v>
      </c>
      <c r="AE362">
        <v>6.9020000000000001</v>
      </c>
      <c r="AF362">
        <v>603</v>
      </c>
      <c r="AG362">
        <v>1.0569999999999999</v>
      </c>
      <c r="AH362">
        <v>1.274</v>
      </c>
      <c r="AI362">
        <v>565</v>
      </c>
      <c r="AJ362">
        <v>590</v>
      </c>
      <c r="AK362">
        <v>564</v>
      </c>
      <c r="AL362">
        <v>591</v>
      </c>
      <c r="AQ362" s="82">
        <f t="shared" si="27"/>
        <v>0</v>
      </c>
      <c r="AR362" s="82">
        <f t="shared" si="30"/>
        <v>0</v>
      </c>
      <c r="AS362" s="82">
        <f t="shared" si="30"/>
        <v>0</v>
      </c>
      <c r="AT362" s="82">
        <f t="shared" si="30"/>
        <v>0</v>
      </c>
      <c r="AU362" s="82">
        <f t="shared" si="30"/>
        <v>0</v>
      </c>
      <c r="AV362" s="82">
        <f t="shared" si="30"/>
        <v>1.6060000000000001E-2</v>
      </c>
      <c r="AW362" s="82">
        <f t="shared" si="30"/>
        <v>0</v>
      </c>
      <c r="AX362" s="82">
        <f t="shared" si="30"/>
        <v>0</v>
      </c>
      <c r="AY362" s="82">
        <f t="shared" si="30"/>
        <v>0</v>
      </c>
      <c r="AZ362" s="82">
        <f t="shared" si="30"/>
        <v>0</v>
      </c>
      <c r="BA362" s="82">
        <f t="shared" si="30"/>
        <v>0</v>
      </c>
    </row>
    <row r="363" spans="1:53" x14ac:dyDescent="0.25">
      <c r="A363" t="s">
        <v>1209</v>
      </c>
      <c r="B363" t="s">
        <v>1210</v>
      </c>
      <c r="C363" t="s">
        <v>1211</v>
      </c>
      <c r="D363" t="s">
        <v>1212</v>
      </c>
      <c r="E363">
        <v>7.7</v>
      </c>
      <c r="F363" s="143">
        <v>45859</v>
      </c>
      <c r="G363" t="s">
        <v>41</v>
      </c>
      <c r="H363" t="s">
        <v>270</v>
      </c>
      <c r="I363" t="s">
        <v>259</v>
      </c>
      <c r="J363" t="s">
        <v>271</v>
      </c>
      <c r="K363" t="s">
        <v>272</v>
      </c>
      <c r="L363" t="s">
        <v>296</v>
      </c>
      <c r="M363" t="s">
        <v>982</v>
      </c>
      <c r="N363" t="s">
        <v>304</v>
      </c>
      <c r="O363">
        <v>149.9</v>
      </c>
      <c r="P363">
        <v>101.5</v>
      </c>
      <c r="Q363">
        <v>3.2938890000000001</v>
      </c>
      <c r="R363">
        <v>1.3610000000000001E-2</v>
      </c>
      <c r="S363">
        <v>0</v>
      </c>
      <c r="T363">
        <v>7.7549999999999999</v>
      </c>
      <c r="U363">
        <v>7.5119999999999996</v>
      </c>
      <c r="V363">
        <v>7.9290000000000003</v>
      </c>
      <c r="W363">
        <v>7.5119999999999996</v>
      </c>
      <c r="X363">
        <v>560</v>
      </c>
      <c r="Y363">
        <v>97</v>
      </c>
      <c r="Z363">
        <v>2.7810000000000001</v>
      </c>
      <c r="AA363">
        <v>1.316E-2</v>
      </c>
      <c r="AB363">
        <v>7.6879999999999997</v>
      </c>
      <c r="AC363">
        <v>8.0809999999999995</v>
      </c>
      <c r="AD363">
        <v>7.8470000000000004</v>
      </c>
      <c r="AE363">
        <v>8.0809999999999995</v>
      </c>
      <c r="AF363">
        <v>636</v>
      </c>
      <c r="AG363">
        <v>5.024</v>
      </c>
      <c r="AH363">
        <v>6.1749999999999998</v>
      </c>
      <c r="AI363">
        <v>534</v>
      </c>
      <c r="AJ363">
        <v>590</v>
      </c>
      <c r="AK363">
        <v>560</v>
      </c>
      <c r="AL363">
        <v>635</v>
      </c>
      <c r="AQ363" s="82">
        <f t="shared" si="27"/>
        <v>0</v>
      </c>
      <c r="AR363" s="82">
        <f t="shared" si="30"/>
        <v>0</v>
      </c>
      <c r="AS363" s="82">
        <f t="shared" si="30"/>
        <v>0</v>
      </c>
      <c r="AT363" s="82">
        <f t="shared" si="30"/>
        <v>0</v>
      </c>
      <c r="AU363" s="82">
        <f t="shared" si="30"/>
        <v>0</v>
      </c>
      <c r="AV363" s="82">
        <f t="shared" si="30"/>
        <v>0</v>
      </c>
      <c r="AW363" s="82">
        <f t="shared" si="30"/>
        <v>1.3610000000000001E-2</v>
      </c>
      <c r="AX363" s="82">
        <f t="shared" si="30"/>
        <v>0</v>
      </c>
      <c r="AY363" s="82">
        <f t="shared" si="30"/>
        <v>0</v>
      </c>
      <c r="AZ363" s="82">
        <f t="shared" si="30"/>
        <v>0</v>
      </c>
      <c r="BA363" s="82">
        <f t="shared" si="30"/>
        <v>0</v>
      </c>
    </row>
    <row r="364" spans="1:53" x14ac:dyDescent="0.25">
      <c r="A364" t="s">
        <v>1213</v>
      </c>
      <c r="B364" t="s">
        <v>1214</v>
      </c>
      <c r="C364" t="s">
        <v>1215</v>
      </c>
      <c r="D364" t="s">
        <v>1216</v>
      </c>
      <c r="E364">
        <v>11.25</v>
      </c>
      <c r="F364" s="143">
        <v>42323</v>
      </c>
      <c r="G364" t="s">
        <v>348</v>
      </c>
      <c r="H364" t="s">
        <v>270</v>
      </c>
      <c r="I364" t="s">
        <v>259</v>
      </c>
      <c r="J364" t="s">
        <v>271</v>
      </c>
      <c r="K364" t="s">
        <v>272</v>
      </c>
      <c r="L364" t="s">
        <v>551</v>
      </c>
      <c r="M364" t="s">
        <v>552</v>
      </c>
      <c r="N364" t="s">
        <v>304</v>
      </c>
      <c r="O364">
        <v>824.9</v>
      </c>
      <c r="P364">
        <v>99.75</v>
      </c>
      <c r="Q364">
        <v>1.25</v>
      </c>
      <c r="R364">
        <v>7.2179999999999994E-2</v>
      </c>
      <c r="S364">
        <v>0</v>
      </c>
      <c r="T364">
        <v>2.3809999999999998</v>
      </c>
      <c r="U364">
        <v>11.343</v>
      </c>
      <c r="V364">
        <v>1.8560000000000001</v>
      </c>
      <c r="W364">
        <v>11.33</v>
      </c>
      <c r="X364">
        <v>1096</v>
      </c>
      <c r="Y364">
        <v>97.5</v>
      </c>
      <c r="Z364">
        <v>0.5</v>
      </c>
      <c r="AA364">
        <v>7.1099999999999997E-2</v>
      </c>
      <c r="AB364">
        <v>2.4289999999999998</v>
      </c>
      <c r="AC364">
        <v>12.278</v>
      </c>
      <c r="AD364">
        <v>2.4300000000000002</v>
      </c>
      <c r="AE364">
        <v>12.278</v>
      </c>
      <c r="AF364">
        <v>1198</v>
      </c>
      <c r="AG364">
        <v>3.0609999999999999</v>
      </c>
      <c r="AH364">
        <v>3.1720000000000002</v>
      </c>
      <c r="AI364">
        <v>1065</v>
      </c>
      <c r="AJ364">
        <v>1150</v>
      </c>
      <c r="AK364">
        <v>1082</v>
      </c>
      <c r="AL364">
        <v>1185</v>
      </c>
      <c r="AQ364" s="82">
        <f t="shared" si="27"/>
        <v>0</v>
      </c>
      <c r="AR364" s="82">
        <f t="shared" si="30"/>
        <v>0</v>
      </c>
      <c r="AS364" s="82">
        <f t="shared" si="30"/>
        <v>0</v>
      </c>
      <c r="AT364" s="82">
        <f t="shared" si="30"/>
        <v>0</v>
      </c>
      <c r="AU364" s="82">
        <f t="shared" si="30"/>
        <v>0</v>
      </c>
      <c r="AV364" s="82">
        <f t="shared" si="30"/>
        <v>0</v>
      </c>
      <c r="AW364" s="82">
        <f t="shared" si="30"/>
        <v>0</v>
      </c>
      <c r="AX364" s="82">
        <f t="shared" si="30"/>
        <v>0</v>
      </c>
      <c r="AY364" s="82">
        <f t="shared" si="30"/>
        <v>0</v>
      </c>
      <c r="AZ364" s="82">
        <f t="shared" si="30"/>
        <v>0</v>
      </c>
      <c r="BA364" s="82">
        <f t="shared" si="30"/>
        <v>7.2179999999999994E-2</v>
      </c>
    </row>
    <row r="365" spans="1:53" x14ac:dyDescent="0.25">
      <c r="A365" t="s">
        <v>1217</v>
      </c>
      <c r="B365" t="s">
        <v>1218</v>
      </c>
      <c r="C365" t="s">
        <v>1215</v>
      </c>
      <c r="D365" t="s">
        <v>1216</v>
      </c>
      <c r="E365">
        <v>12.25</v>
      </c>
      <c r="F365" s="143">
        <v>42323</v>
      </c>
      <c r="G365" t="s">
        <v>348</v>
      </c>
      <c r="H365" t="s">
        <v>270</v>
      </c>
      <c r="I365" t="s">
        <v>259</v>
      </c>
      <c r="J365" t="s">
        <v>271</v>
      </c>
      <c r="K365" t="s">
        <v>272</v>
      </c>
      <c r="L365" t="s">
        <v>551</v>
      </c>
      <c r="M365" t="s">
        <v>552</v>
      </c>
      <c r="N365" t="s">
        <v>304</v>
      </c>
      <c r="O365">
        <v>505.9</v>
      </c>
      <c r="P365">
        <v>100</v>
      </c>
      <c r="Q365">
        <v>1.361111</v>
      </c>
      <c r="R365">
        <v>4.4429999999999997E-2</v>
      </c>
      <c r="S365">
        <v>0</v>
      </c>
      <c r="T365">
        <v>0.81100000000000005</v>
      </c>
      <c r="U365">
        <v>12.212</v>
      </c>
      <c r="V365">
        <v>1.62</v>
      </c>
      <c r="W365">
        <v>12.183</v>
      </c>
      <c r="X365">
        <v>1182</v>
      </c>
      <c r="Y365">
        <v>98</v>
      </c>
      <c r="Z365">
        <v>0.54400000000000004</v>
      </c>
      <c r="AA365">
        <v>4.385E-2</v>
      </c>
      <c r="AB365">
        <v>2.3929999999999998</v>
      </c>
      <c r="AC365">
        <v>13.081</v>
      </c>
      <c r="AD365">
        <v>2.395</v>
      </c>
      <c r="AE365">
        <v>13.081</v>
      </c>
      <c r="AF365">
        <v>1278</v>
      </c>
      <c r="AG365">
        <v>2.8580000000000001</v>
      </c>
      <c r="AH365">
        <v>2.9660000000000002</v>
      </c>
      <c r="AI365">
        <v>1151</v>
      </c>
      <c r="AJ365">
        <v>1232</v>
      </c>
      <c r="AK365">
        <v>1166</v>
      </c>
      <c r="AL365">
        <v>1266</v>
      </c>
      <c r="AQ365" s="82">
        <f t="shared" si="27"/>
        <v>0</v>
      </c>
      <c r="AR365" s="82">
        <f t="shared" si="30"/>
        <v>0</v>
      </c>
      <c r="AS365" s="82">
        <f t="shared" si="30"/>
        <v>0</v>
      </c>
      <c r="AT365" s="82">
        <f t="shared" si="30"/>
        <v>0</v>
      </c>
      <c r="AU365" s="82">
        <f t="shared" si="30"/>
        <v>0</v>
      </c>
      <c r="AV365" s="82">
        <f t="shared" si="30"/>
        <v>0</v>
      </c>
      <c r="AW365" s="82">
        <f t="shared" si="30"/>
        <v>0</v>
      </c>
      <c r="AX365" s="82">
        <f t="shared" si="30"/>
        <v>0</v>
      </c>
      <c r="AY365" s="82">
        <f t="shared" si="30"/>
        <v>0</v>
      </c>
      <c r="AZ365" s="82">
        <f t="shared" si="30"/>
        <v>0</v>
      </c>
      <c r="BA365" s="82">
        <f t="shared" si="30"/>
        <v>4.4429999999999997E-2</v>
      </c>
    </row>
    <row r="366" spans="1:53" x14ac:dyDescent="0.25">
      <c r="A366" t="s">
        <v>5669</v>
      </c>
      <c r="B366" t="s">
        <v>5670</v>
      </c>
      <c r="C366" t="s">
        <v>1215</v>
      </c>
      <c r="D366" t="s">
        <v>1216</v>
      </c>
      <c r="E366">
        <v>8.875</v>
      </c>
      <c r="F366" s="143">
        <v>43661</v>
      </c>
      <c r="G366" t="s">
        <v>41</v>
      </c>
      <c r="H366" t="s">
        <v>270</v>
      </c>
      <c r="I366" t="s">
        <v>259</v>
      </c>
      <c r="J366" t="s">
        <v>271</v>
      </c>
      <c r="K366" t="s">
        <v>272</v>
      </c>
      <c r="L366" t="s">
        <v>551</v>
      </c>
      <c r="M366" t="s">
        <v>552</v>
      </c>
      <c r="N366" t="s">
        <v>283</v>
      </c>
      <c r="O366">
        <v>720</v>
      </c>
      <c r="P366">
        <v>108.25</v>
      </c>
      <c r="Q366">
        <v>4.0677079999999997</v>
      </c>
      <c r="R366">
        <v>7.0059999999999997E-2</v>
      </c>
      <c r="S366">
        <v>0</v>
      </c>
      <c r="T366">
        <v>4.2380000000000004</v>
      </c>
      <c r="U366">
        <v>7.0529999999999999</v>
      </c>
      <c r="V366">
        <v>4.6180000000000003</v>
      </c>
      <c r="W366">
        <v>7.14</v>
      </c>
      <c r="X366">
        <v>613</v>
      </c>
      <c r="Y366">
        <v>107</v>
      </c>
      <c r="Z366">
        <v>3.476</v>
      </c>
      <c r="AA366">
        <v>6.9959999999999994E-2</v>
      </c>
      <c r="AB366">
        <v>4.2880000000000003</v>
      </c>
      <c r="AC366">
        <v>7.33</v>
      </c>
      <c r="AD366">
        <v>4.7039999999999997</v>
      </c>
      <c r="AE366">
        <v>7.4009999999999998</v>
      </c>
      <c r="AF366">
        <v>653</v>
      </c>
      <c r="AG366">
        <v>1.667</v>
      </c>
      <c r="AH366">
        <v>2.202</v>
      </c>
      <c r="AI366">
        <v>600</v>
      </c>
      <c r="AJ366">
        <v>643</v>
      </c>
      <c r="AK366">
        <v>600</v>
      </c>
      <c r="AL366">
        <v>641</v>
      </c>
      <c r="AQ366" s="82">
        <f t="shared" si="27"/>
        <v>0</v>
      </c>
      <c r="AR366" s="82">
        <f t="shared" si="30"/>
        <v>0</v>
      </c>
      <c r="AS366" s="82">
        <f t="shared" si="30"/>
        <v>0</v>
      </c>
      <c r="AT366" s="82">
        <f t="shared" si="30"/>
        <v>0</v>
      </c>
      <c r="AU366" s="82">
        <f t="shared" si="30"/>
        <v>0</v>
      </c>
      <c r="AV366" s="82">
        <f t="shared" si="30"/>
        <v>0</v>
      </c>
      <c r="AW366" s="82">
        <f t="shared" si="30"/>
        <v>7.0059999999999997E-2</v>
      </c>
      <c r="AX366" s="82">
        <f t="shared" si="30"/>
        <v>0</v>
      </c>
      <c r="AY366" s="82">
        <f t="shared" si="30"/>
        <v>0</v>
      </c>
      <c r="AZ366" s="82">
        <f t="shared" si="30"/>
        <v>0</v>
      </c>
      <c r="BA366" s="82">
        <f t="shared" si="30"/>
        <v>0</v>
      </c>
    </row>
    <row r="367" spans="1:53" x14ac:dyDescent="0.25">
      <c r="A367" t="s">
        <v>1227</v>
      </c>
      <c r="B367" t="s">
        <v>1228</v>
      </c>
      <c r="C367" t="s">
        <v>1229</v>
      </c>
      <c r="D367" t="s">
        <v>1230</v>
      </c>
      <c r="E367">
        <v>8.25</v>
      </c>
      <c r="F367" s="143">
        <v>43160</v>
      </c>
      <c r="G367" t="s">
        <v>41</v>
      </c>
      <c r="H367" t="s">
        <v>270</v>
      </c>
      <c r="I367" t="s">
        <v>259</v>
      </c>
      <c r="J367" t="s">
        <v>271</v>
      </c>
      <c r="K367" t="s">
        <v>272</v>
      </c>
      <c r="L367" t="s">
        <v>609</v>
      </c>
      <c r="M367" t="s">
        <v>610</v>
      </c>
      <c r="N367" t="s">
        <v>275</v>
      </c>
      <c r="O367">
        <v>450</v>
      </c>
      <c r="P367">
        <v>105.75</v>
      </c>
      <c r="Q367">
        <v>2.6124999999999998</v>
      </c>
      <c r="R367">
        <v>4.2250000000000003E-2</v>
      </c>
      <c r="S367">
        <v>0</v>
      </c>
      <c r="T367">
        <v>2.7229999999999999</v>
      </c>
      <c r="U367">
        <v>6.226</v>
      </c>
      <c r="V367">
        <v>2.91</v>
      </c>
      <c r="W367">
        <v>6.4320000000000004</v>
      </c>
      <c r="X367">
        <v>567</v>
      </c>
      <c r="Y367">
        <v>105.375</v>
      </c>
      <c r="Z367">
        <v>2.0619999999999998</v>
      </c>
      <c r="AA367">
        <v>4.2520000000000002E-2</v>
      </c>
      <c r="AB367">
        <v>2.7839999999999998</v>
      </c>
      <c r="AC367">
        <v>6.3869999999999996</v>
      </c>
      <c r="AD367">
        <v>3.2330000000000001</v>
      </c>
      <c r="AE367">
        <v>6.56</v>
      </c>
      <c r="AF367">
        <v>592</v>
      </c>
      <c r="AG367">
        <v>0.86099999999999999</v>
      </c>
      <c r="AH367">
        <v>1.1180000000000001</v>
      </c>
      <c r="AI367">
        <v>517</v>
      </c>
      <c r="AJ367">
        <v>557</v>
      </c>
      <c r="AK367">
        <v>552</v>
      </c>
      <c r="AL367">
        <v>578</v>
      </c>
      <c r="AQ367" s="82">
        <f t="shared" si="27"/>
        <v>0</v>
      </c>
      <c r="AR367" s="82">
        <f t="shared" si="30"/>
        <v>0</v>
      </c>
      <c r="AS367" s="82">
        <f t="shared" si="30"/>
        <v>0</v>
      </c>
      <c r="AT367" s="82">
        <f t="shared" si="30"/>
        <v>0</v>
      </c>
      <c r="AU367" s="82">
        <f t="shared" si="30"/>
        <v>0</v>
      </c>
      <c r="AV367" s="82">
        <f t="shared" si="30"/>
        <v>4.2250000000000003E-2</v>
      </c>
      <c r="AW367" s="82">
        <f t="shared" si="30"/>
        <v>0</v>
      </c>
      <c r="AX367" s="82">
        <f t="shared" si="30"/>
        <v>0</v>
      </c>
      <c r="AY367" s="82">
        <f t="shared" si="30"/>
        <v>0</v>
      </c>
      <c r="AZ367" s="82">
        <f t="shared" si="30"/>
        <v>0</v>
      </c>
      <c r="BA367" s="82">
        <f t="shared" si="30"/>
        <v>0</v>
      </c>
    </row>
    <row r="368" spans="1:53" x14ac:dyDescent="0.25">
      <c r="A368" t="s">
        <v>1223</v>
      </c>
      <c r="B368" t="s">
        <v>1224</v>
      </c>
      <c r="C368" t="s">
        <v>1225</v>
      </c>
      <c r="D368" t="s">
        <v>1226</v>
      </c>
      <c r="E368">
        <v>8</v>
      </c>
      <c r="F368" s="143">
        <v>41774</v>
      </c>
      <c r="G368" t="s">
        <v>41</v>
      </c>
      <c r="H368" t="s">
        <v>270</v>
      </c>
      <c r="I368" t="s">
        <v>259</v>
      </c>
      <c r="J368" t="s">
        <v>271</v>
      </c>
      <c r="K368" t="s">
        <v>272</v>
      </c>
      <c r="L368" t="s">
        <v>296</v>
      </c>
      <c r="M368" t="s">
        <v>322</v>
      </c>
      <c r="N368" t="s">
        <v>283</v>
      </c>
      <c r="O368">
        <v>249.6</v>
      </c>
      <c r="P368">
        <v>101</v>
      </c>
      <c r="Q368">
        <v>0.88888900000000004</v>
      </c>
      <c r="R368">
        <v>2.2030000000000001E-2</v>
      </c>
      <c r="S368">
        <v>0</v>
      </c>
      <c r="T368">
        <v>0.38100000000000001</v>
      </c>
      <c r="U368">
        <v>5.3280000000000003</v>
      </c>
      <c r="V368">
        <v>0.376</v>
      </c>
      <c r="W368">
        <v>5.4859999999999998</v>
      </c>
      <c r="X368">
        <v>527</v>
      </c>
      <c r="Y368">
        <v>101.375</v>
      </c>
      <c r="Z368">
        <v>0.35599999999999998</v>
      </c>
      <c r="AA368">
        <v>2.2329999999999999E-2</v>
      </c>
      <c r="AB368">
        <v>0.44600000000000001</v>
      </c>
      <c r="AC368">
        <v>4.8970000000000002</v>
      </c>
      <c r="AD368">
        <v>0.441</v>
      </c>
      <c r="AE368">
        <v>5</v>
      </c>
      <c r="AF368">
        <v>480</v>
      </c>
      <c r="AG368">
        <v>0.156</v>
      </c>
      <c r="AH368">
        <v>0.13300000000000001</v>
      </c>
      <c r="AI368">
        <v>424</v>
      </c>
      <c r="AJ368">
        <v>433</v>
      </c>
      <c r="AK368">
        <v>507</v>
      </c>
      <c r="AL368">
        <v>463</v>
      </c>
      <c r="AQ368" s="82">
        <f t="shared" si="27"/>
        <v>0</v>
      </c>
      <c r="AR368" s="82">
        <f t="shared" si="30"/>
        <v>0</v>
      </c>
      <c r="AS368" s="82">
        <f t="shared" si="30"/>
        <v>0</v>
      </c>
      <c r="AT368" s="82">
        <f t="shared" si="30"/>
        <v>0</v>
      </c>
      <c r="AU368" s="82">
        <f t="shared" si="30"/>
        <v>2.2030000000000001E-2</v>
      </c>
      <c r="AV368" s="82">
        <f t="shared" si="30"/>
        <v>0</v>
      </c>
      <c r="AW368" s="82">
        <f t="shared" si="30"/>
        <v>0</v>
      </c>
      <c r="AX368" s="82">
        <f t="shared" si="30"/>
        <v>0</v>
      </c>
      <c r="AY368" s="82">
        <f t="shared" si="30"/>
        <v>0</v>
      </c>
      <c r="AZ368" s="82">
        <f t="shared" si="30"/>
        <v>0</v>
      </c>
      <c r="BA368" s="82">
        <f t="shared" si="30"/>
        <v>0</v>
      </c>
    </row>
    <row r="369" spans="1:53" x14ac:dyDescent="0.25">
      <c r="A369" t="s">
        <v>1219</v>
      </c>
      <c r="B369" t="s">
        <v>1220</v>
      </c>
      <c r="C369" t="s">
        <v>1221</v>
      </c>
      <c r="D369" t="s">
        <v>1222</v>
      </c>
      <c r="E369">
        <v>8.625</v>
      </c>
      <c r="F369" s="143">
        <v>43054</v>
      </c>
      <c r="G369" t="s">
        <v>42</v>
      </c>
      <c r="H369" t="s">
        <v>270</v>
      </c>
      <c r="I369" t="s">
        <v>259</v>
      </c>
      <c r="J369" t="s">
        <v>271</v>
      </c>
      <c r="K369" t="s">
        <v>272</v>
      </c>
      <c r="L369" t="s">
        <v>320</v>
      </c>
      <c r="M369" t="s">
        <v>769</v>
      </c>
      <c r="N369" t="s">
        <v>304</v>
      </c>
      <c r="O369">
        <v>1825</v>
      </c>
      <c r="P369">
        <v>107</v>
      </c>
      <c r="Q369">
        <v>0.95833299999999999</v>
      </c>
      <c r="R369">
        <v>0.17069000000000001</v>
      </c>
      <c r="S369">
        <v>0</v>
      </c>
      <c r="T369">
        <v>0.08</v>
      </c>
      <c r="U369">
        <v>1.883</v>
      </c>
      <c r="V369">
        <v>1.258</v>
      </c>
      <c r="W369">
        <v>5.7409999999999997</v>
      </c>
      <c r="X369">
        <v>504</v>
      </c>
      <c r="Y369">
        <v>106.75</v>
      </c>
      <c r="Z369">
        <v>0.38300000000000001</v>
      </c>
      <c r="AA369">
        <v>0.17197000000000001</v>
      </c>
      <c r="AB369">
        <v>0.91</v>
      </c>
      <c r="AC369">
        <v>5.7160000000000002</v>
      </c>
      <c r="AD369">
        <v>1.6020000000000001</v>
      </c>
      <c r="AE369">
        <v>6.0259999999999998</v>
      </c>
      <c r="AF369">
        <v>543</v>
      </c>
      <c r="AG369">
        <v>0.77</v>
      </c>
      <c r="AH369">
        <v>0.83299999999999996</v>
      </c>
      <c r="AI369">
        <v>469</v>
      </c>
      <c r="AJ369">
        <v>531</v>
      </c>
      <c r="AK369">
        <v>487</v>
      </c>
      <c r="AL369">
        <v>527</v>
      </c>
      <c r="AQ369" s="82">
        <f t="shared" si="27"/>
        <v>0.17069000000000001</v>
      </c>
      <c r="AR369" s="82">
        <f t="shared" si="30"/>
        <v>0</v>
      </c>
      <c r="AS369" s="82">
        <f t="shared" si="30"/>
        <v>0</v>
      </c>
      <c r="AT369" s="82">
        <f t="shared" si="30"/>
        <v>0</v>
      </c>
      <c r="AU369" s="82">
        <f t="shared" si="30"/>
        <v>0</v>
      </c>
      <c r="AV369" s="82">
        <f t="shared" si="30"/>
        <v>0</v>
      </c>
      <c r="AW369" s="82">
        <f t="shared" si="30"/>
        <v>0</v>
      </c>
      <c r="AX369" s="82">
        <f t="shared" si="30"/>
        <v>0</v>
      </c>
      <c r="AY369" s="82">
        <f t="shared" si="30"/>
        <v>0</v>
      </c>
      <c r="AZ369" s="82">
        <f t="shared" si="30"/>
        <v>0</v>
      </c>
      <c r="BA369" s="82">
        <f t="shared" si="30"/>
        <v>0</v>
      </c>
    </row>
    <row r="370" spans="1:53" x14ac:dyDescent="0.25">
      <c r="A370" t="s">
        <v>5671</v>
      </c>
      <c r="B370" t="s">
        <v>5672</v>
      </c>
      <c r="C370" t="s">
        <v>5673</v>
      </c>
      <c r="D370" t="s">
        <v>1222</v>
      </c>
      <c r="E370">
        <v>6.375</v>
      </c>
      <c r="F370" s="143">
        <v>44089</v>
      </c>
      <c r="G370" t="s">
        <v>42</v>
      </c>
      <c r="H370" t="s">
        <v>270</v>
      </c>
      <c r="I370" t="s">
        <v>259</v>
      </c>
      <c r="J370" t="s">
        <v>271</v>
      </c>
      <c r="K370" t="s">
        <v>272</v>
      </c>
      <c r="L370" t="s">
        <v>320</v>
      </c>
      <c r="M370" t="s">
        <v>769</v>
      </c>
      <c r="N370" t="s">
        <v>304</v>
      </c>
      <c r="O370">
        <v>500</v>
      </c>
      <c r="P370">
        <v>103.75</v>
      </c>
      <c r="Q370">
        <v>1.0625</v>
      </c>
      <c r="R370">
        <v>4.5400000000000003E-2</v>
      </c>
      <c r="S370">
        <v>0</v>
      </c>
      <c r="T370">
        <v>4.72</v>
      </c>
      <c r="U370">
        <v>5.6</v>
      </c>
      <c r="V370">
        <v>5.8070000000000004</v>
      </c>
      <c r="W370">
        <v>5.65</v>
      </c>
      <c r="X370">
        <v>438</v>
      </c>
      <c r="Y370">
        <v>102.75</v>
      </c>
      <c r="Z370">
        <v>0.63700000000000001</v>
      </c>
      <c r="AA370">
        <v>4.5469999999999997E-2</v>
      </c>
      <c r="AB370">
        <v>4.7750000000000004</v>
      </c>
      <c r="AC370">
        <v>5.8090000000000002</v>
      </c>
      <c r="AD370">
        <v>5.9039999999999999</v>
      </c>
      <c r="AE370">
        <v>5.835</v>
      </c>
      <c r="AF370">
        <v>472</v>
      </c>
      <c r="AG370">
        <v>1.3779999999999999</v>
      </c>
      <c r="AH370">
        <v>2.1429999999999998</v>
      </c>
      <c r="AI370">
        <v>417</v>
      </c>
      <c r="AJ370">
        <v>450</v>
      </c>
      <c r="AK370">
        <v>427</v>
      </c>
      <c r="AL370">
        <v>461</v>
      </c>
      <c r="AQ370" s="82">
        <f t="shared" si="27"/>
        <v>0</v>
      </c>
      <c r="AR370" s="82">
        <f t="shared" si="30"/>
        <v>0</v>
      </c>
      <c r="AS370" s="82">
        <f t="shared" si="30"/>
        <v>0</v>
      </c>
      <c r="AT370" s="82">
        <f t="shared" si="30"/>
        <v>0</v>
      </c>
      <c r="AU370" s="82">
        <f t="shared" si="30"/>
        <v>4.5400000000000003E-2</v>
      </c>
      <c r="AV370" s="82">
        <f t="shared" si="30"/>
        <v>0</v>
      </c>
      <c r="AW370" s="82">
        <f t="shared" si="30"/>
        <v>0</v>
      </c>
      <c r="AX370" s="82">
        <f t="shared" si="30"/>
        <v>0</v>
      </c>
      <c r="AY370" s="82">
        <f t="shared" si="30"/>
        <v>0</v>
      </c>
      <c r="AZ370" s="82">
        <f t="shared" si="30"/>
        <v>0</v>
      </c>
      <c r="BA370" s="82">
        <f t="shared" si="30"/>
        <v>0</v>
      </c>
    </row>
    <row r="371" spans="1:53" x14ac:dyDescent="0.25">
      <c r="A371" t="s">
        <v>1231</v>
      </c>
      <c r="B371" t="s">
        <v>1232</v>
      </c>
      <c r="C371" t="s">
        <v>1233</v>
      </c>
      <c r="D371" t="s">
        <v>1234</v>
      </c>
      <c r="E371">
        <v>7.5</v>
      </c>
      <c r="F371" s="143">
        <v>44166</v>
      </c>
      <c r="G371" t="s">
        <v>40</v>
      </c>
      <c r="H371" t="s">
        <v>270</v>
      </c>
      <c r="I371" t="s">
        <v>254</v>
      </c>
      <c r="J371" t="s">
        <v>271</v>
      </c>
      <c r="K371" t="s">
        <v>272</v>
      </c>
      <c r="L371" t="s">
        <v>442</v>
      </c>
      <c r="M371" t="s">
        <v>650</v>
      </c>
      <c r="N371" t="s">
        <v>304</v>
      </c>
      <c r="O371">
        <v>450</v>
      </c>
      <c r="P371">
        <v>99</v>
      </c>
      <c r="Q371">
        <v>0.5</v>
      </c>
      <c r="R371">
        <v>3.8789999999999998E-2</v>
      </c>
      <c r="S371">
        <v>0</v>
      </c>
      <c r="T371">
        <v>5.8559999999999999</v>
      </c>
      <c r="U371">
        <v>7.6689999999999996</v>
      </c>
      <c r="V371">
        <v>5.851</v>
      </c>
      <c r="W371">
        <v>7.6390000000000002</v>
      </c>
      <c r="X371">
        <v>635</v>
      </c>
      <c r="Y371">
        <v>98</v>
      </c>
      <c r="Z371">
        <v>0</v>
      </c>
      <c r="AA371">
        <v>3.8789999999999998E-2</v>
      </c>
      <c r="AB371">
        <v>5.9050000000000002</v>
      </c>
      <c r="AC371">
        <v>7.8410000000000002</v>
      </c>
      <c r="AD371">
        <v>5.9290000000000003</v>
      </c>
      <c r="AE371">
        <v>7.8239999999999998</v>
      </c>
      <c r="AF371">
        <v>670</v>
      </c>
      <c r="AG371">
        <v>1.5309999999999999</v>
      </c>
      <c r="AH371">
        <v>2.3130000000000002</v>
      </c>
      <c r="AI371">
        <v>597</v>
      </c>
      <c r="AJ371">
        <v>628</v>
      </c>
      <c r="AK371">
        <v>625</v>
      </c>
      <c r="AL371">
        <v>660</v>
      </c>
      <c r="AQ371" s="82">
        <f t="shared" si="27"/>
        <v>0</v>
      </c>
      <c r="AR371" s="82">
        <f t="shared" si="30"/>
        <v>0</v>
      </c>
      <c r="AS371" s="82">
        <f t="shared" si="30"/>
        <v>0</v>
      </c>
      <c r="AT371" s="82">
        <f t="shared" si="30"/>
        <v>0</v>
      </c>
      <c r="AU371" s="82">
        <f t="shared" si="30"/>
        <v>0</v>
      </c>
      <c r="AV371" s="82">
        <f t="shared" si="30"/>
        <v>0</v>
      </c>
      <c r="AW371" s="82">
        <f t="shared" si="30"/>
        <v>3.8789999999999998E-2</v>
      </c>
      <c r="AX371" s="82">
        <f t="shared" si="30"/>
        <v>0</v>
      </c>
      <c r="AY371" s="82">
        <f t="shared" si="30"/>
        <v>0</v>
      </c>
      <c r="AZ371" s="82">
        <f t="shared" si="30"/>
        <v>0</v>
      </c>
      <c r="BA371" s="82">
        <f t="shared" si="30"/>
        <v>0</v>
      </c>
    </row>
    <row r="372" spans="1:53" x14ac:dyDescent="0.25">
      <c r="A372" t="s">
        <v>1256</v>
      </c>
      <c r="B372" t="s">
        <v>1257</v>
      </c>
      <c r="C372" t="s">
        <v>1246</v>
      </c>
      <c r="D372" t="s">
        <v>1247</v>
      </c>
      <c r="E372">
        <v>9.875</v>
      </c>
      <c r="F372" s="143">
        <v>44105</v>
      </c>
      <c r="G372" t="s">
        <v>42</v>
      </c>
      <c r="H372" t="s">
        <v>270</v>
      </c>
      <c r="I372" t="s">
        <v>259</v>
      </c>
      <c r="J372" t="s">
        <v>271</v>
      </c>
      <c r="K372" t="s">
        <v>272</v>
      </c>
      <c r="L372" t="s">
        <v>442</v>
      </c>
      <c r="M372" t="s">
        <v>443</v>
      </c>
      <c r="N372" t="s">
        <v>304</v>
      </c>
      <c r="O372">
        <v>300</v>
      </c>
      <c r="P372">
        <v>113.5</v>
      </c>
      <c r="Q372">
        <v>2.3041670000000001</v>
      </c>
      <c r="R372">
        <v>3.0099999999999998E-2</v>
      </c>
      <c r="S372">
        <v>0</v>
      </c>
      <c r="T372">
        <v>2.391</v>
      </c>
      <c r="U372">
        <v>6.1509999999999998</v>
      </c>
      <c r="V372">
        <v>3.7450000000000001</v>
      </c>
      <c r="W372">
        <v>6.6710000000000003</v>
      </c>
      <c r="X372">
        <v>544</v>
      </c>
      <c r="Y372">
        <v>112.75</v>
      </c>
      <c r="Z372">
        <v>1.6459999999999999</v>
      </c>
      <c r="AA372">
        <v>3.0190000000000002E-2</v>
      </c>
      <c r="AB372">
        <v>2.4500000000000002</v>
      </c>
      <c r="AC372">
        <v>6.4850000000000003</v>
      </c>
      <c r="AD372">
        <v>3.9390000000000001</v>
      </c>
      <c r="AE372">
        <v>6.883</v>
      </c>
      <c r="AF372">
        <v>581</v>
      </c>
      <c r="AG372">
        <v>1.2310000000000001</v>
      </c>
      <c r="AH372">
        <v>1.627</v>
      </c>
      <c r="AI372">
        <v>540</v>
      </c>
      <c r="AJ372">
        <v>580</v>
      </c>
      <c r="AK372">
        <v>530</v>
      </c>
      <c r="AL372">
        <v>567</v>
      </c>
      <c r="AQ372" s="82">
        <f t="shared" si="27"/>
        <v>0</v>
      </c>
      <c r="AR372" s="82">
        <f t="shared" si="30"/>
        <v>0</v>
      </c>
      <c r="AS372" s="82">
        <f t="shared" si="30"/>
        <v>0</v>
      </c>
      <c r="AT372" s="82">
        <f t="shared" si="30"/>
        <v>0</v>
      </c>
      <c r="AU372" s="82">
        <f t="shared" si="30"/>
        <v>0</v>
      </c>
      <c r="AV372" s="82">
        <f t="shared" si="30"/>
        <v>3.0099999999999998E-2</v>
      </c>
      <c r="AW372" s="82">
        <f t="shared" si="30"/>
        <v>0</v>
      </c>
      <c r="AX372" s="82">
        <f t="shared" si="30"/>
        <v>0</v>
      </c>
      <c r="AY372" s="82">
        <f t="shared" si="30"/>
        <v>0</v>
      </c>
      <c r="AZ372" s="82">
        <f t="shared" si="30"/>
        <v>0</v>
      </c>
      <c r="BA372" s="82">
        <f t="shared" si="30"/>
        <v>0</v>
      </c>
    </row>
    <row r="373" spans="1:53" x14ac:dyDescent="0.25">
      <c r="A373" t="s">
        <v>1258</v>
      </c>
      <c r="B373" t="s">
        <v>1259</v>
      </c>
      <c r="C373" t="s">
        <v>1246</v>
      </c>
      <c r="D373" t="s">
        <v>1247</v>
      </c>
      <c r="E373">
        <v>8.25</v>
      </c>
      <c r="F373" s="143">
        <v>44440</v>
      </c>
      <c r="G373" t="s">
        <v>42</v>
      </c>
      <c r="H373" t="s">
        <v>270</v>
      </c>
      <c r="I373" t="s">
        <v>259</v>
      </c>
      <c r="J373" t="s">
        <v>271</v>
      </c>
      <c r="K373" t="s">
        <v>272</v>
      </c>
      <c r="L373" t="s">
        <v>442</v>
      </c>
      <c r="M373" t="s">
        <v>443</v>
      </c>
      <c r="N373" t="s">
        <v>304</v>
      </c>
      <c r="O373">
        <v>400</v>
      </c>
      <c r="P373">
        <v>108.5</v>
      </c>
      <c r="Q373">
        <v>2.6124999999999998</v>
      </c>
      <c r="R373">
        <v>3.85E-2</v>
      </c>
      <c r="S373">
        <v>0</v>
      </c>
      <c r="T373">
        <v>3.0990000000000002</v>
      </c>
      <c r="U373">
        <v>6.6150000000000002</v>
      </c>
      <c r="V373">
        <v>5.4320000000000004</v>
      </c>
      <c r="W373">
        <v>6.6719999999999997</v>
      </c>
      <c r="X373">
        <v>526</v>
      </c>
      <c r="Y373">
        <v>107.5</v>
      </c>
      <c r="Z373">
        <v>2.0619999999999998</v>
      </c>
      <c r="AA373">
        <v>3.8550000000000001E-2</v>
      </c>
      <c r="AB373">
        <v>5.0949999999999998</v>
      </c>
      <c r="AC373">
        <v>6.8410000000000002</v>
      </c>
      <c r="AD373">
        <v>5.6</v>
      </c>
      <c r="AE373">
        <v>6.875</v>
      </c>
      <c r="AF373">
        <v>564</v>
      </c>
      <c r="AG373">
        <v>1.415</v>
      </c>
      <c r="AH373">
        <v>2.1440000000000001</v>
      </c>
      <c r="AI373">
        <v>510</v>
      </c>
      <c r="AJ373">
        <v>546</v>
      </c>
      <c r="AK373">
        <v>516</v>
      </c>
      <c r="AL373">
        <v>552</v>
      </c>
      <c r="AQ373" s="82">
        <f t="shared" si="27"/>
        <v>0</v>
      </c>
      <c r="AR373" s="82">
        <f t="shared" si="30"/>
        <v>0</v>
      </c>
      <c r="AS373" s="82">
        <f t="shared" si="30"/>
        <v>0</v>
      </c>
      <c r="AT373" s="82">
        <f t="shared" si="30"/>
        <v>0</v>
      </c>
      <c r="AU373" s="82">
        <f t="shared" si="30"/>
        <v>0</v>
      </c>
      <c r="AV373" s="82">
        <f t="shared" si="30"/>
        <v>3.85E-2</v>
      </c>
      <c r="AW373" s="82">
        <f t="shared" si="30"/>
        <v>0</v>
      </c>
      <c r="AX373" s="82">
        <f t="shared" si="30"/>
        <v>0</v>
      </c>
      <c r="AY373" s="82">
        <f t="shared" si="30"/>
        <v>0</v>
      </c>
      <c r="AZ373" s="82">
        <f t="shared" si="30"/>
        <v>0</v>
      </c>
      <c r="BA373" s="82">
        <f t="shared" si="30"/>
        <v>0</v>
      </c>
    </row>
    <row r="374" spans="1:53" x14ac:dyDescent="0.25">
      <c r="A374" t="s">
        <v>5674</v>
      </c>
      <c r="B374" t="s">
        <v>5675</v>
      </c>
      <c r="C374" t="s">
        <v>1246</v>
      </c>
      <c r="D374" t="s">
        <v>1247</v>
      </c>
      <c r="E374">
        <v>7.625</v>
      </c>
      <c r="F374" s="143">
        <v>44880</v>
      </c>
      <c r="G374" t="s">
        <v>42</v>
      </c>
      <c r="H374" t="s">
        <v>270</v>
      </c>
      <c r="I374" t="s">
        <v>259</v>
      </c>
      <c r="J374" t="s">
        <v>271</v>
      </c>
      <c r="K374" t="s">
        <v>272</v>
      </c>
      <c r="L374" t="s">
        <v>442</v>
      </c>
      <c r="M374" t="s">
        <v>443</v>
      </c>
      <c r="N374" t="s">
        <v>304</v>
      </c>
      <c r="O374">
        <v>400</v>
      </c>
      <c r="P374">
        <v>105</v>
      </c>
      <c r="Q374">
        <v>0.84722200000000003</v>
      </c>
      <c r="R374">
        <v>3.6679999999999997E-2</v>
      </c>
      <c r="S374">
        <v>0</v>
      </c>
      <c r="T374">
        <v>5.5460000000000003</v>
      </c>
      <c r="U374">
        <v>6.7460000000000004</v>
      </c>
      <c r="V374">
        <v>6.5750000000000002</v>
      </c>
      <c r="W374">
        <v>6.78</v>
      </c>
      <c r="X374">
        <v>517</v>
      </c>
      <c r="Y374">
        <v>102.75</v>
      </c>
      <c r="Z374">
        <v>0.33900000000000002</v>
      </c>
      <c r="AA374">
        <v>3.6269999999999997E-2</v>
      </c>
      <c r="AB374">
        <v>5.58</v>
      </c>
      <c r="AC374">
        <v>7.1390000000000002</v>
      </c>
      <c r="AD374">
        <v>6.7939999999999996</v>
      </c>
      <c r="AE374">
        <v>7.1520000000000001</v>
      </c>
      <c r="AF374">
        <v>572</v>
      </c>
      <c r="AG374">
        <v>2.6760000000000002</v>
      </c>
      <c r="AH374">
        <v>3.6760000000000002</v>
      </c>
      <c r="AI374">
        <v>497</v>
      </c>
      <c r="AJ374">
        <v>545</v>
      </c>
      <c r="AK374">
        <v>511</v>
      </c>
      <c r="AL374">
        <v>565</v>
      </c>
      <c r="AQ374" s="82">
        <f t="shared" si="27"/>
        <v>0</v>
      </c>
      <c r="AR374" s="82">
        <f t="shared" ref="AR374:BA389" si="31">IF(AND($U374&gt;AQ$4,$U374&lt;=AR$4),$R374,0)</f>
        <v>0</v>
      </c>
      <c r="AS374" s="82">
        <f t="shared" si="31"/>
        <v>0</v>
      </c>
      <c r="AT374" s="82">
        <f t="shared" si="31"/>
        <v>0</v>
      </c>
      <c r="AU374" s="82">
        <f t="shared" si="31"/>
        <v>0</v>
      </c>
      <c r="AV374" s="82">
        <f t="shared" si="31"/>
        <v>3.6679999999999997E-2</v>
      </c>
      <c r="AW374" s="82">
        <f t="shared" si="31"/>
        <v>0</v>
      </c>
      <c r="AX374" s="82">
        <f t="shared" si="31"/>
        <v>0</v>
      </c>
      <c r="AY374" s="82">
        <f t="shared" si="31"/>
        <v>0</v>
      </c>
      <c r="AZ374" s="82">
        <f t="shared" si="31"/>
        <v>0</v>
      </c>
      <c r="BA374" s="82">
        <f t="shared" si="31"/>
        <v>0</v>
      </c>
    </row>
    <row r="375" spans="1:53" x14ac:dyDescent="0.25">
      <c r="A375" t="s">
        <v>5676</v>
      </c>
      <c r="B375" t="s">
        <v>5677</v>
      </c>
      <c r="C375" t="s">
        <v>1246</v>
      </c>
      <c r="D375" t="s">
        <v>1247</v>
      </c>
      <c r="E375">
        <v>7.625</v>
      </c>
      <c r="F375" s="143">
        <v>44880</v>
      </c>
      <c r="G375" t="s">
        <v>42</v>
      </c>
      <c r="H375" t="s">
        <v>270</v>
      </c>
      <c r="I375" t="s">
        <v>259</v>
      </c>
      <c r="J375" t="s">
        <v>271</v>
      </c>
      <c r="K375" t="s">
        <v>272</v>
      </c>
      <c r="L375" t="s">
        <v>442</v>
      </c>
      <c r="M375" t="s">
        <v>443</v>
      </c>
      <c r="N375" t="s">
        <v>304</v>
      </c>
      <c r="O375">
        <v>150</v>
      </c>
      <c r="P375">
        <v>104</v>
      </c>
      <c r="Q375">
        <v>0.84722200000000003</v>
      </c>
      <c r="R375">
        <v>1.362E-2</v>
      </c>
      <c r="S375">
        <v>0</v>
      </c>
      <c r="T375">
        <v>5.5810000000000004</v>
      </c>
      <c r="U375">
        <v>6.9219999999999997</v>
      </c>
      <c r="V375">
        <v>6.66</v>
      </c>
      <c r="W375">
        <v>6.9470000000000001</v>
      </c>
      <c r="X375">
        <v>534</v>
      </c>
      <c r="Y375">
        <v>101.75</v>
      </c>
      <c r="Z375">
        <v>0.33900000000000002</v>
      </c>
      <c r="AA375">
        <v>1.3469999999999999E-2</v>
      </c>
      <c r="AB375">
        <v>5.6139999999999999</v>
      </c>
      <c r="AC375">
        <v>7.3150000000000004</v>
      </c>
      <c r="AD375">
        <v>6.8410000000000002</v>
      </c>
      <c r="AE375">
        <v>7.31</v>
      </c>
      <c r="AF375">
        <v>588</v>
      </c>
      <c r="AG375">
        <v>2.702</v>
      </c>
      <c r="AH375">
        <v>3.7170000000000001</v>
      </c>
      <c r="AI375">
        <v>511</v>
      </c>
      <c r="AJ375">
        <v>558</v>
      </c>
      <c r="AK375">
        <v>528</v>
      </c>
      <c r="AL375">
        <v>582</v>
      </c>
      <c r="AQ375" s="82">
        <f t="shared" si="27"/>
        <v>0</v>
      </c>
      <c r="AR375" s="82">
        <f t="shared" si="31"/>
        <v>0</v>
      </c>
      <c r="AS375" s="82">
        <f t="shared" si="31"/>
        <v>0</v>
      </c>
      <c r="AT375" s="82">
        <f t="shared" si="31"/>
        <v>0</v>
      </c>
      <c r="AU375" s="82">
        <f t="shared" si="31"/>
        <v>0</v>
      </c>
      <c r="AV375" s="82">
        <f t="shared" si="31"/>
        <v>1.362E-2</v>
      </c>
      <c r="AW375" s="82">
        <f t="shared" si="31"/>
        <v>0</v>
      </c>
      <c r="AX375" s="82">
        <f t="shared" si="31"/>
        <v>0</v>
      </c>
      <c r="AY375" s="82">
        <f t="shared" si="31"/>
        <v>0</v>
      </c>
      <c r="AZ375" s="82">
        <f t="shared" si="31"/>
        <v>0</v>
      </c>
      <c r="BA375" s="82">
        <f t="shared" si="31"/>
        <v>0</v>
      </c>
    </row>
    <row r="376" spans="1:53" x14ac:dyDescent="0.25">
      <c r="A376" t="s">
        <v>5678</v>
      </c>
      <c r="B376" t="s">
        <v>5679</v>
      </c>
      <c r="C376" t="s">
        <v>5680</v>
      </c>
      <c r="D376" t="s">
        <v>5681</v>
      </c>
      <c r="E376">
        <v>5.7</v>
      </c>
      <c r="F376" s="143">
        <v>44071</v>
      </c>
      <c r="G376" t="s">
        <v>371</v>
      </c>
      <c r="H376" t="s">
        <v>270</v>
      </c>
      <c r="I376" t="s">
        <v>259</v>
      </c>
      <c r="J376" t="s">
        <v>271</v>
      </c>
      <c r="K376" t="s">
        <v>272</v>
      </c>
      <c r="L376" t="s">
        <v>291</v>
      </c>
      <c r="M376" t="s">
        <v>2114</v>
      </c>
      <c r="N376" t="s">
        <v>304</v>
      </c>
      <c r="O376">
        <v>250</v>
      </c>
      <c r="P376">
        <v>108.5</v>
      </c>
      <c r="Q376">
        <v>1.8525</v>
      </c>
      <c r="R376">
        <v>2.3900000000000001E-2</v>
      </c>
      <c r="S376">
        <v>0</v>
      </c>
      <c r="T376">
        <v>6.1459999999999999</v>
      </c>
      <c r="U376">
        <v>4.383</v>
      </c>
      <c r="V376">
        <v>6.2409999999999997</v>
      </c>
      <c r="W376">
        <v>4.383</v>
      </c>
      <c r="X376">
        <v>310</v>
      </c>
      <c r="Y376">
        <v>108</v>
      </c>
      <c r="Z376">
        <v>1.472</v>
      </c>
      <c r="AA376">
        <v>2.4070000000000001E-2</v>
      </c>
      <c r="AB376">
        <v>6.2050000000000001</v>
      </c>
      <c r="AC376">
        <v>4.4649999999999999</v>
      </c>
      <c r="AD376">
        <v>6.2910000000000004</v>
      </c>
      <c r="AE376">
        <v>4.4649999999999999</v>
      </c>
      <c r="AF376">
        <v>335</v>
      </c>
      <c r="AG376">
        <v>0.80400000000000005</v>
      </c>
      <c r="AH376">
        <v>1.6479999999999999</v>
      </c>
      <c r="AI376">
        <v>305</v>
      </c>
      <c r="AJ376">
        <v>329</v>
      </c>
      <c r="AK376">
        <v>301</v>
      </c>
      <c r="AL376">
        <v>325</v>
      </c>
      <c r="AQ376" s="82">
        <f t="shared" si="27"/>
        <v>0</v>
      </c>
      <c r="AR376" s="82">
        <f t="shared" si="31"/>
        <v>0</v>
      </c>
      <c r="AS376" s="82">
        <f t="shared" si="31"/>
        <v>0</v>
      </c>
      <c r="AT376" s="82">
        <f t="shared" si="31"/>
        <v>2.3900000000000001E-2</v>
      </c>
      <c r="AU376" s="82">
        <f t="shared" si="31"/>
        <v>0</v>
      </c>
      <c r="AV376" s="82">
        <f t="shared" si="31"/>
        <v>0</v>
      </c>
      <c r="AW376" s="82">
        <f t="shared" si="31"/>
        <v>0</v>
      </c>
      <c r="AX376" s="82">
        <f t="shared" si="31"/>
        <v>0</v>
      </c>
      <c r="AY376" s="82">
        <f t="shared" si="31"/>
        <v>0</v>
      </c>
      <c r="AZ376" s="82">
        <f t="shared" si="31"/>
        <v>0</v>
      </c>
      <c r="BA376" s="82">
        <f t="shared" si="31"/>
        <v>0</v>
      </c>
    </row>
    <row r="377" spans="1:53" x14ac:dyDescent="0.25">
      <c r="A377" t="s">
        <v>5682</v>
      </c>
      <c r="B377" t="s">
        <v>5683</v>
      </c>
      <c r="C377" t="s">
        <v>5680</v>
      </c>
      <c r="D377" t="s">
        <v>5681</v>
      </c>
      <c r="E377">
        <v>5.75</v>
      </c>
      <c r="F377" s="143">
        <v>44743</v>
      </c>
      <c r="G377" t="s">
        <v>371</v>
      </c>
      <c r="H377" t="s">
        <v>270</v>
      </c>
      <c r="I377" t="s">
        <v>259</v>
      </c>
      <c r="J377" t="s">
        <v>271</v>
      </c>
      <c r="K377" t="s">
        <v>272</v>
      </c>
      <c r="L377" t="s">
        <v>291</v>
      </c>
      <c r="M377" t="s">
        <v>2114</v>
      </c>
      <c r="N377" t="s">
        <v>304</v>
      </c>
      <c r="O377">
        <v>400</v>
      </c>
      <c r="P377">
        <v>110.5</v>
      </c>
      <c r="Q377">
        <v>2.8430550000000001</v>
      </c>
      <c r="R377">
        <v>3.9280000000000002E-2</v>
      </c>
      <c r="S377">
        <v>0</v>
      </c>
      <c r="T377">
        <v>7.2279999999999998</v>
      </c>
      <c r="U377">
        <v>4.3879999999999999</v>
      </c>
      <c r="V377">
        <v>7.3869999999999996</v>
      </c>
      <c r="W377">
        <v>4.3879999999999999</v>
      </c>
      <c r="X377">
        <v>278</v>
      </c>
      <c r="Y377">
        <v>109.5</v>
      </c>
      <c r="Z377">
        <v>2.46</v>
      </c>
      <c r="AA377">
        <v>3.9390000000000001E-2</v>
      </c>
      <c r="AB377">
        <v>7.2770000000000001</v>
      </c>
      <c r="AC377">
        <v>4.5170000000000003</v>
      </c>
      <c r="AD377">
        <v>7.4240000000000004</v>
      </c>
      <c r="AE377">
        <v>4.5170000000000003</v>
      </c>
      <c r="AF377">
        <v>309</v>
      </c>
      <c r="AG377">
        <v>1.236</v>
      </c>
      <c r="AH377">
        <v>2.3780000000000001</v>
      </c>
      <c r="AI377">
        <v>278</v>
      </c>
      <c r="AJ377">
        <v>306</v>
      </c>
      <c r="AK377">
        <v>274</v>
      </c>
      <c r="AL377">
        <v>303</v>
      </c>
      <c r="AQ377" s="82">
        <f t="shared" si="27"/>
        <v>0</v>
      </c>
      <c r="AR377" s="82">
        <f t="shared" si="31"/>
        <v>0</v>
      </c>
      <c r="AS377" s="82">
        <f t="shared" si="31"/>
        <v>0</v>
      </c>
      <c r="AT377" s="82">
        <f t="shared" si="31"/>
        <v>3.9280000000000002E-2</v>
      </c>
      <c r="AU377" s="82">
        <f t="shared" si="31"/>
        <v>0</v>
      </c>
      <c r="AV377" s="82">
        <f t="shared" si="31"/>
        <v>0</v>
      </c>
      <c r="AW377" s="82">
        <f t="shared" si="31"/>
        <v>0</v>
      </c>
      <c r="AX377" s="82">
        <f t="shared" si="31"/>
        <v>0</v>
      </c>
      <c r="AY377" s="82">
        <f t="shared" si="31"/>
        <v>0</v>
      </c>
      <c r="AZ377" s="82">
        <f t="shared" si="31"/>
        <v>0</v>
      </c>
      <c r="BA377" s="82">
        <f t="shared" si="31"/>
        <v>0</v>
      </c>
    </row>
    <row r="378" spans="1:53" x14ac:dyDescent="0.25">
      <c r="A378" t="s">
        <v>1241</v>
      </c>
      <c r="B378" t="s">
        <v>1242</v>
      </c>
      <c r="C378" t="s">
        <v>1243</v>
      </c>
      <c r="D378" t="s">
        <v>44</v>
      </c>
      <c r="E378">
        <v>6.5</v>
      </c>
      <c r="F378" s="143">
        <v>42962</v>
      </c>
      <c r="G378" t="s">
        <v>282</v>
      </c>
      <c r="H378" t="s">
        <v>270</v>
      </c>
      <c r="I378" t="s">
        <v>259</v>
      </c>
      <c r="J378" t="s">
        <v>271</v>
      </c>
      <c r="K378" t="s">
        <v>272</v>
      </c>
      <c r="L378" t="s">
        <v>442</v>
      </c>
      <c r="M378" t="s">
        <v>443</v>
      </c>
      <c r="N378" t="s">
        <v>304</v>
      </c>
      <c r="O378">
        <v>660.4</v>
      </c>
      <c r="P378">
        <v>108.5</v>
      </c>
      <c r="Q378">
        <v>2.3472219999999999</v>
      </c>
      <c r="R378">
        <v>6.3420000000000004E-2</v>
      </c>
      <c r="S378">
        <v>0</v>
      </c>
      <c r="T378">
        <v>3.9319999999999999</v>
      </c>
      <c r="U378">
        <v>4.45</v>
      </c>
      <c r="V378">
        <v>3.9510000000000001</v>
      </c>
      <c r="W378">
        <v>4.45</v>
      </c>
      <c r="X378">
        <v>378</v>
      </c>
      <c r="Y378">
        <v>105.25</v>
      </c>
      <c r="Z378">
        <v>1.9139999999999999</v>
      </c>
      <c r="AA378">
        <v>6.225E-2</v>
      </c>
      <c r="AB378">
        <v>3.9710000000000001</v>
      </c>
      <c r="AC378">
        <v>5.2249999999999996</v>
      </c>
      <c r="AD378">
        <v>3.9849999999999999</v>
      </c>
      <c r="AE378">
        <v>5.2249999999999996</v>
      </c>
      <c r="AF378">
        <v>467</v>
      </c>
      <c r="AG378">
        <v>3.4369999999999998</v>
      </c>
      <c r="AH378">
        <v>3.8149999999999999</v>
      </c>
      <c r="AI378">
        <v>377</v>
      </c>
      <c r="AJ378">
        <v>461</v>
      </c>
      <c r="AK378">
        <v>367</v>
      </c>
      <c r="AL378">
        <v>456</v>
      </c>
      <c r="AQ378" s="82">
        <f t="shared" si="27"/>
        <v>0</v>
      </c>
      <c r="AR378" s="82">
        <f t="shared" si="31"/>
        <v>0</v>
      </c>
      <c r="AS378" s="82">
        <f t="shared" si="31"/>
        <v>0</v>
      </c>
      <c r="AT378" s="82">
        <f t="shared" si="31"/>
        <v>6.3420000000000004E-2</v>
      </c>
      <c r="AU378" s="82">
        <f t="shared" si="31"/>
        <v>0</v>
      </c>
      <c r="AV378" s="82">
        <f t="shared" si="31"/>
        <v>0</v>
      </c>
      <c r="AW378" s="82">
        <f t="shared" si="31"/>
        <v>0</v>
      </c>
      <c r="AX378" s="82">
        <f t="shared" si="31"/>
        <v>0</v>
      </c>
      <c r="AY378" s="82">
        <f t="shared" si="31"/>
        <v>0</v>
      </c>
      <c r="AZ378" s="82">
        <f t="shared" si="31"/>
        <v>0</v>
      </c>
      <c r="BA378" s="82">
        <f t="shared" si="31"/>
        <v>0</v>
      </c>
    </row>
    <row r="379" spans="1:53" x14ac:dyDescent="0.25">
      <c r="A379" t="s">
        <v>1244</v>
      </c>
      <c r="B379" t="s">
        <v>1245</v>
      </c>
      <c r="C379" t="s">
        <v>1243</v>
      </c>
      <c r="D379" t="s">
        <v>44</v>
      </c>
      <c r="E379">
        <v>6.875</v>
      </c>
      <c r="F379" s="143">
        <v>44150</v>
      </c>
      <c r="G379" t="s">
        <v>282</v>
      </c>
      <c r="H379" t="s">
        <v>270</v>
      </c>
      <c r="I379" t="s">
        <v>259</v>
      </c>
      <c r="J379" t="s">
        <v>271</v>
      </c>
      <c r="K379" t="s">
        <v>272</v>
      </c>
      <c r="L379" t="s">
        <v>442</v>
      </c>
      <c r="M379" t="s">
        <v>443</v>
      </c>
      <c r="N379" t="s">
        <v>304</v>
      </c>
      <c r="O379">
        <v>499</v>
      </c>
      <c r="P379">
        <v>108.25</v>
      </c>
      <c r="Q379">
        <v>0.76388900000000004</v>
      </c>
      <c r="R379">
        <v>4.7129999999999998E-2</v>
      </c>
      <c r="S379">
        <v>0</v>
      </c>
      <c r="T379">
        <v>6.0819999999999999</v>
      </c>
      <c r="U379">
        <v>5.5670000000000002</v>
      </c>
      <c r="V379">
        <v>6.1749999999999998</v>
      </c>
      <c r="W379">
        <v>5.5670000000000002</v>
      </c>
      <c r="X379">
        <v>427</v>
      </c>
      <c r="Y379">
        <v>105.5</v>
      </c>
      <c r="Z379">
        <v>0.30599999999999999</v>
      </c>
      <c r="AA379">
        <v>4.6440000000000002E-2</v>
      </c>
      <c r="AB379">
        <v>6.11</v>
      </c>
      <c r="AC379">
        <v>5.9950000000000001</v>
      </c>
      <c r="AD379">
        <v>6.1929999999999996</v>
      </c>
      <c r="AE379">
        <v>5.9950000000000001</v>
      </c>
      <c r="AF379">
        <v>486</v>
      </c>
      <c r="AG379">
        <v>3.032</v>
      </c>
      <c r="AH379">
        <v>3.8639999999999999</v>
      </c>
      <c r="AI379">
        <v>423</v>
      </c>
      <c r="AJ379">
        <v>475</v>
      </c>
      <c r="AK379">
        <v>418</v>
      </c>
      <c r="AL379">
        <v>476</v>
      </c>
      <c r="AQ379" s="82">
        <f t="shared" si="27"/>
        <v>0</v>
      </c>
      <c r="AR379" s="82">
        <f t="shared" si="31"/>
        <v>0</v>
      </c>
      <c r="AS379" s="82">
        <f t="shared" si="31"/>
        <v>0</v>
      </c>
      <c r="AT379" s="82">
        <f t="shared" si="31"/>
        <v>0</v>
      </c>
      <c r="AU379" s="82">
        <f t="shared" si="31"/>
        <v>4.7129999999999998E-2</v>
      </c>
      <c r="AV379" s="82">
        <f t="shared" si="31"/>
        <v>0</v>
      </c>
      <c r="AW379" s="82">
        <f t="shared" si="31"/>
        <v>0</v>
      </c>
      <c r="AX379" s="82">
        <f t="shared" si="31"/>
        <v>0</v>
      </c>
      <c r="AY379" s="82">
        <f t="shared" si="31"/>
        <v>0</v>
      </c>
      <c r="AZ379" s="82">
        <f t="shared" si="31"/>
        <v>0</v>
      </c>
      <c r="BA379" s="82">
        <f t="shared" si="31"/>
        <v>0</v>
      </c>
    </row>
    <row r="380" spans="1:53" x14ac:dyDescent="0.25">
      <c r="A380" t="s">
        <v>1248</v>
      </c>
      <c r="B380" t="s">
        <v>1249</v>
      </c>
      <c r="C380" t="s">
        <v>1243</v>
      </c>
      <c r="D380" t="s">
        <v>44</v>
      </c>
      <c r="E380">
        <v>7.25</v>
      </c>
      <c r="F380" s="143">
        <v>43449</v>
      </c>
      <c r="G380" t="s">
        <v>282</v>
      </c>
      <c r="H380" t="s">
        <v>270</v>
      </c>
      <c r="I380" t="s">
        <v>259</v>
      </c>
      <c r="J380" t="s">
        <v>271</v>
      </c>
      <c r="K380" t="s">
        <v>272</v>
      </c>
      <c r="L380" t="s">
        <v>442</v>
      </c>
      <c r="M380" t="s">
        <v>443</v>
      </c>
      <c r="N380" t="s">
        <v>304</v>
      </c>
      <c r="O380">
        <v>668.6</v>
      </c>
      <c r="P380">
        <v>109.5</v>
      </c>
      <c r="Q380">
        <v>0.20138900000000001</v>
      </c>
      <c r="R380">
        <v>6.3539999999999999E-2</v>
      </c>
      <c r="S380">
        <v>3.625</v>
      </c>
      <c r="T380">
        <v>4.8659999999999997</v>
      </c>
      <c r="U380">
        <v>5.3689999999999998</v>
      </c>
      <c r="V380">
        <v>4.9059999999999997</v>
      </c>
      <c r="W380">
        <v>5.3689999999999998</v>
      </c>
      <c r="X380">
        <v>445</v>
      </c>
      <c r="Y380">
        <v>107.5</v>
      </c>
      <c r="Z380">
        <v>3.343</v>
      </c>
      <c r="AA380">
        <v>6.5180000000000002E-2</v>
      </c>
      <c r="AB380">
        <v>4.7510000000000003</v>
      </c>
      <c r="AC380">
        <v>5.7610000000000001</v>
      </c>
      <c r="AD380">
        <v>4.7850000000000001</v>
      </c>
      <c r="AE380">
        <v>5.7610000000000001</v>
      </c>
      <c r="AF380">
        <v>498</v>
      </c>
      <c r="AG380">
        <v>2.2400000000000002</v>
      </c>
      <c r="AH380">
        <v>2.782</v>
      </c>
      <c r="AI380">
        <v>445</v>
      </c>
      <c r="AJ380">
        <v>495</v>
      </c>
      <c r="AK380">
        <v>433</v>
      </c>
      <c r="AL380">
        <v>486</v>
      </c>
      <c r="AQ380" s="82">
        <f t="shared" si="27"/>
        <v>0</v>
      </c>
      <c r="AR380" s="82">
        <f t="shared" si="31"/>
        <v>0</v>
      </c>
      <c r="AS380" s="82">
        <f t="shared" si="31"/>
        <v>0</v>
      </c>
      <c r="AT380" s="82">
        <f t="shared" si="31"/>
        <v>0</v>
      </c>
      <c r="AU380" s="82">
        <f t="shared" si="31"/>
        <v>6.3539999999999999E-2</v>
      </c>
      <c r="AV380" s="82">
        <f t="shared" si="31"/>
        <v>0</v>
      </c>
      <c r="AW380" s="82">
        <f t="shared" si="31"/>
        <v>0</v>
      </c>
      <c r="AX380" s="82">
        <f t="shared" si="31"/>
        <v>0</v>
      </c>
      <c r="AY380" s="82">
        <f t="shared" si="31"/>
        <v>0</v>
      </c>
      <c r="AZ380" s="82">
        <f t="shared" si="31"/>
        <v>0</v>
      </c>
      <c r="BA380" s="82">
        <f t="shared" si="31"/>
        <v>0</v>
      </c>
    </row>
    <row r="381" spans="1:53" x14ac:dyDescent="0.25">
      <c r="A381" t="s">
        <v>1250</v>
      </c>
      <c r="B381" t="s">
        <v>1251</v>
      </c>
      <c r="C381" t="s">
        <v>1243</v>
      </c>
      <c r="D381" t="s">
        <v>44</v>
      </c>
      <c r="E381">
        <v>9.5</v>
      </c>
      <c r="F381" s="143">
        <v>42050</v>
      </c>
      <c r="G381" t="s">
        <v>282</v>
      </c>
      <c r="H381" t="s">
        <v>270</v>
      </c>
      <c r="I381" t="s">
        <v>259</v>
      </c>
      <c r="J381" t="s">
        <v>271</v>
      </c>
      <c r="K381" t="s">
        <v>272</v>
      </c>
      <c r="L381" t="s">
        <v>442</v>
      </c>
      <c r="M381" t="s">
        <v>443</v>
      </c>
      <c r="N381" t="s">
        <v>304</v>
      </c>
      <c r="O381">
        <v>1264.7</v>
      </c>
      <c r="P381">
        <v>113.375</v>
      </c>
      <c r="Q381">
        <v>3.4305560000000002</v>
      </c>
      <c r="R381">
        <v>0.12798000000000001</v>
      </c>
      <c r="S381">
        <v>0</v>
      </c>
      <c r="T381">
        <v>1.911</v>
      </c>
      <c r="U381">
        <v>2.9940000000000002</v>
      </c>
      <c r="V381">
        <v>1.9139999999999999</v>
      </c>
      <c r="W381">
        <v>2.9940000000000002</v>
      </c>
      <c r="X381">
        <v>270</v>
      </c>
      <c r="Y381">
        <v>112.25</v>
      </c>
      <c r="Z381">
        <v>2.7970000000000002</v>
      </c>
      <c r="AA381">
        <v>0.12798000000000001</v>
      </c>
      <c r="AB381">
        <v>1.968</v>
      </c>
      <c r="AC381">
        <v>3.6629999999999998</v>
      </c>
      <c r="AD381">
        <v>1.97</v>
      </c>
      <c r="AE381">
        <v>3.6629999999999998</v>
      </c>
      <c r="AF381">
        <v>341</v>
      </c>
      <c r="AG381">
        <v>1.528</v>
      </c>
      <c r="AH381">
        <v>1.58</v>
      </c>
      <c r="AI381">
        <v>275</v>
      </c>
      <c r="AJ381">
        <v>348</v>
      </c>
      <c r="AK381">
        <v>257</v>
      </c>
      <c r="AL381">
        <v>328</v>
      </c>
      <c r="AQ381" s="82">
        <f t="shared" si="27"/>
        <v>0</v>
      </c>
      <c r="AR381" s="82">
        <f t="shared" si="31"/>
        <v>0.12798000000000001</v>
      </c>
      <c r="AS381" s="82">
        <f t="shared" si="31"/>
        <v>0</v>
      </c>
      <c r="AT381" s="82">
        <f t="shared" si="31"/>
        <v>0</v>
      </c>
      <c r="AU381" s="82">
        <f t="shared" si="31"/>
        <v>0</v>
      </c>
      <c r="AV381" s="82">
        <f t="shared" si="31"/>
        <v>0</v>
      </c>
      <c r="AW381" s="82">
        <f t="shared" si="31"/>
        <v>0</v>
      </c>
      <c r="AX381" s="82">
        <f t="shared" si="31"/>
        <v>0</v>
      </c>
      <c r="AY381" s="82">
        <f t="shared" si="31"/>
        <v>0</v>
      </c>
      <c r="AZ381" s="82">
        <f t="shared" si="31"/>
        <v>0</v>
      </c>
      <c r="BA381" s="82">
        <f t="shared" si="31"/>
        <v>0</v>
      </c>
    </row>
    <row r="382" spans="1:53" x14ac:dyDescent="0.25">
      <c r="A382" t="s">
        <v>1252</v>
      </c>
      <c r="B382" t="s">
        <v>1253</v>
      </c>
      <c r="C382" t="s">
        <v>1243</v>
      </c>
      <c r="D382" t="s">
        <v>44</v>
      </c>
      <c r="E382">
        <v>6.875</v>
      </c>
      <c r="F382" s="143">
        <v>43327</v>
      </c>
      <c r="G382" t="s">
        <v>282</v>
      </c>
      <c r="H382" t="s">
        <v>270</v>
      </c>
      <c r="I382" t="s">
        <v>259</v>
      </c>
      <c r="J382" t="s">
        <v>271</v>
      </c>
      <c r="K382" t="s">
        <v>272</v>
      </c>
      <c r="L382" t="s">
        <v>442</v>
      </c>
      <c r="M382" t="s">
        <v>443</v>
      </c>
      <c r="N382" t="s">
        <v>304</v>
      </c>
      <c r="O382">
        <v>473.7</v>
      </c>
      <c r="P382">
        <v>105.75</v>
      </c>
      <c r="Q382">
        <v>2.4826389999999998</v>
      </c>
      <c r="R382">
        <v>4.4420000000000001E-2</v>
      </c>
      <c r="S382">
        <v>0</v>
      </c>
      <c r="T382">
        <v>3.1379999999999999</v>
      </c>
      <c r="U382">
        <v>5.12</v>
      </c>
      <c r="V382">
        <v>2.76</v>
      </c>
      <c r="W382">
        <v>5.2290000000000001</v>
      </c>
      <c r="X382">
        <v>437</v>
      </c>
      <c r="Y382">
        <v>105</v>
      </c>
      <c r="Z382">
        <v>2.024</v>
      </c>
      <c r="AA382">
        <v>4.4589999999999998E-2</v>
      </c>
      <c r="AB382">
        <v>3.1970000000000001</v>
      </c>
      <c r="AC382">
        <v>5.3659999999999997</v>
      </c>
      <c r="AD382">
        <v>3.5579999999999998</v>
      </c>
      <c r="AE382">
        <v>5.4930000000000003</v>
      </c>
      <c r="AF382">
        <v>476</v>
      </c>
      <c r="AG382">
        <v>1.129</v>
      </c>
      <c r="AH382">
        <v>1.476</v>
      </c>
      <c r="AI382">
        <v>362</v>
      </c>
      <c r="AJ382">
        <v>435</v>
      </c>
      <c r="AK382">
        <v>420</v>
      </c>
      <c r="AL382">
        <v>461</v>
      </c>
      <c r="AQ382" s="82">
        <f t="shared" si="27"/>
        <v>0</v>
      </c>
      <c r="AR382" s="82">
        <f t="shared" si="31"/>
        <v>0</v>
      </c>
      <c r="AS382" s="82">
        <f t="shared" si="31"/>
        <v>0</v>
      </c>
      <c r="AT382" s="82">
        <f t="shared" si="31"/>
        <v>0</v>
      </c>
      <c r="AU382" s="82">
        <f t="shared" si="31"/>
        <v>4.4420000000000001E-2</v>
      </c>
      <c r="AV382" s="82">
        <f t="shared" si="31"/>
        <v>0</v>
      </c>
      <c r="AW382" s="82">
        <f t="shared" si="31"/>
        <v>0</v>
      </c>
      <c r="AX382" s="82">
        <f t="shared" si="31"/>
        <v>0</v>
      </c>
      <c r="AY382" s="82">
        <f t="shared" si="31"/>
        <v>0</v>
      </c>
      <c r="AZ382" s="82">
        <f t="shared" si="31"/>
        <v>0</v>
      </c>
      <c r="BA382" s="82">
        <f t="shared" si="31"/>
        <v>0</v>
      </c>
    </row>
    <row r="383" spans="1:53" x14ac:dyDescent="0.25">
      <c r="A383" t="s">
        <v>1254</v>
      </c>
      <c r="B383" t="s">
        <v>1255</v>
      </c>
      <c r="C383" t="s">
        <v>1243</v>
      </c>
      <c r="D383" t="s">
        <v>44</v>
      </c>
      <c r="E383">
        <v>6.625</v>
      </c>
      <c r="F383" s="143">
        <v>44058</v>
      </c>
      <c r="G383" t="s">
        <v>282</v>
      </c>
      <c r="H383" t="s">
        <v>270</v>
      </c>
      <c r="I383" t="s">
        <v>259</v>
      </c>
      <c r="J383" t="s">
        <v>271</v>
      </c>
      <c r="K383" t="s">
        <v>272</v>
      </c>
      <c r="L383" t="s">
        <v>442</v>
      </c>
      <c r="M383" t="s">
        <v>443</v>
      </c>
      <c r="N383" t="s">
        <v>304</v>
      </c>
      <c r="O383">
        <v>1300</v>
      </c>
      <c r="P383">
        <v>107</v>
      </c>
      <c r="Q383">
        <v>2.3923610000000002</v>
      </c>
      <c r="R383">
        <v>0.1232</v>
      </c>
      <c r="S383">
        <v>0</v>
      </c>
      <c r="T383">
        <v>5.8810000000000002</v>
      </c>
      <c r="U383">
        <v>5.4889999999999999</v>
      </c>
      <c r="V383">
        <v>5.9660000000000002</v>
      </c>
      <c r="W383">
        <v>5.4889999999999999</v>
      </c>
      <c r="X383">
        <v>424</v>
      </c>
      <c r="Y383">
        <v>104.75</v>
      </c>
      <c r="Z383">
        <v>1.9510000000000001</v>
      </c>
      <c r="AA383">
        <v>0.122</v>
      </c>
      <c r="AB383">
        <v>5.915</v>
      </c>
      <c r="AC383">
        <v>5.8490000000000002</v>
      </c>
      <c r="AD383">
        <v>5.9909999999999997</v>
      </c>
      <c r="AE383">
        <v>5.8490000000000002</v>
      </c>
      <c r="AF383">
        <v>476</v>
      </c>
      <c r="AG383">
        <v>2.5230000000000001</v>
      </c>
      <c r="AH383">
        <v>3.3140000000000001</v>
      </c>
      <c r="AI383">
        <v>417</v>
      </c>
      <c r="AJ383">
        <v>463</v>
      </c>
      <c r="AK383">
        <v>414</v>
      </c>
      <c r="AL383">
        <v>465</v>
      </c>
      <c r="AQ383" s="82">
        <f t="shared" si="27"/>
        <v>0</v>
      </c>
      <c r="AR383" s="82">
        <f t="shared" si="31"/>
        <v>0</v>
      </c>
      <c r="AS383" s="82">
        <f t="shared" si="31"/>
        <v>0</v>
      </c>
      <c r="AT383" s="82">
        <f t="shared" si="31"/>
        <v>0</v>
      </c>
      <c r="AU383" s="82">
        <f t="shared" si="31"/>
        <v>0.1232</v>
      </c>
      <c r="AV383" s="82">
        <f t="shared" si="31"/>
        <v>0</v>
      </c>
      <c r="AW383" s="82">
        <f t="shared" si="31"/>
        <v>0</v>
      </c>
      <c r="AX383" s="82">
        <f t="shared" si="31"/>
        <v>0</v>
      </c>
      <c r="AY383" s="82">
        <f t="shared" si="31"/>
        <v>0</v>
      </c>
      <c r="AZ383" s="82">
        <f t="shared" si="31"/>
        <v>0</v>
      </c>
      <c r="BA383" s="82">
        <f t="shared" si="31"/>
        <v>0</v>
      </c>
    </row>
    <row r="384" spans="1:53" x14ac:dyDescent="0.25">
      <c r="A384" t="s">
        <v>1279</v>
      </c>
      <c r="B384" t="s">
        <v>1280</v>
      </c>
      <c r="C384" t="s">
        <v>1243</v>
      </c>
      <c r="D384" t="s">
        <v>44</v>
      </c>
      <c r="E384">
        <v>6.125</v>
      </c>
      <c r="F384" s="143">
        <v>44242</v>
      </c>
      <c r="G384" t="s">
        <v>282</v>
      </c>
      <c r="H384" t="s">
        <v>270</v>
      </c>
      <c r="I384" t="s">
        <v>259</v>
      </c>
      <c r="J384" t="s">
        <v>271</v>
      </c>
      <c r="K384" t="s">
        <v>272</v>
      </c>
      <c r="L384" t="s">
        <v>442</v>
      </c>
      <c r="M384" t="s">
        <v>443</v>
      </c>
      <c r="N384" t="s">
        <v>304</v>
      </c>
      <c r="O384">
        <v>1000</v>
      </c>
      <c r="P384">
        <v>104.25</v>
      </c>
      <c r="Q384">
        <v>2.2118060000000002</v>
      </c>
      <c r="R384">
        <v>9.2230000000000006E-2</v>
      </c>
      <c r="S384">
        <v>0</v>
      </c>
      <c r="T384">
        <v>6.2619999999999996</v>
      </c>
      <c r="U384">
        <v>5.47</v>
      </c>
      <c r="V384">
        <v>6.3689999999999998</v>
      </c>
      <c r="W384">
        <v>5.47</v>
      </c>
      <c r="X384">
        <v>411</v>
      </c>
      <c r="Y384">
        <v>101.25</v>
      </c>
      <c r="Z384">
        <v>1.8029999999999999</v>
      </c>
      <c r="AA384">
        <v>9.0639999999999998E-2</v>
      </c>
      <c r="AB384">
        <v>6.2830000000000004</v>
      </c>
      <c r="AC384">
        <v>5.9290000000000003</v>
      </c>
      <c r="AD384">
        <v>6.38</v>
      </c>
      <c r="AE384">
        <v>5.9290000000000003</v>
      </c>
      <c r="AF384">
        <v>474</v>
      </c>
      <c r="AG384">
        <v>3.3069999999999999</v>
      </c>
      <c r="AH384">
        <v>4.1879999999999997</v>
      </c>
      <c r="AI384">
        <v>398</v>
      </c>
      <c r="AJ384">
        <v>452</v>
      </c>
      <c r="AK384">
        <v>403</v>
      </c>
      <c r="AL384">
        <v>465</v>
      </c>
      <c r="AQ384" s="82">
        <f t="shared" si="27"/>
        <v>0</v>
      </c>
      <c r="AR384" s="82">
        <f t="shared" si="31"/>
        <v>0</v>
      </c>
      <c r="AS384" s="82">
        <f t="shared" si="31"/>
        <v>0</v>
      </c>
      <c r="AT384" s="82">
        <f t="shared" si="31"/>
        <v>0</v>
      </c>
      <c r="AU384" s="82">
        <f t="shared" si="31"/>
        <v>9.2230000000000006E-2</v>
      </c>
      <c r="AV384" s="82">
        <f t="shared" si="31"/>
        <v>0</v>
      </c>
      <c r="AW384" s="82">
        <f t="shared" si="31"/>
        <v>0</v>
      </c>
      <c r="AX384" s="82">
        <f t="shared" si="31"/>
        <v>0</v>
      </c>
      <c r="AY384" s="82">
        <f t="shared" si="31"/>
        <v>0</v>
      </c>
      <c r="AZ384" s="82">
        <f t="shared" si="31"/>
        <v>0</v>
      </c>
      <c r="BA384" s="82">
        <f t="shared" si="31"/>
        <v>0</v>
      </c>
    </row>
    <row r="385" spans="1:53" x14ac:dyDescent="0.25">
      <c r="A385" t="s">
        <v>1260</v>
      </c>
      <c r="B385" t="s">
        <v>1261</v>
      </c>
      <c r="C385" t="s">
        <v>1262</v>
      </c>
      <c r="D385" t="s">
        <v>44</v>
      </c>
      <c r="E385">
        <v>6.625</v>
      </c>
      <c r="F385" s="143">
        <v>43784</v>
      </c>
      <c r="G385" t="s">
        <v>282</v>
      </c>
      <c r="H385" t="s">
        <v>270</v>
      </c>
      <c r="I385" t="s">
        <v>259</v>
      </c>
      <c r="J385" t="s">
        <v>271</v>
      </c>
      <c r="K385" t="s">
        <v>272</v>
      </c>
      <c r="L385" t="s">
        <v>442</v>
      </c>
      <c r="M385" t="s">
        <v>650</v>
      </c>
      <c r="N385" t="s">
        <v>304</v>
      </c>
      <c r="O385">
        <v>650</v>
      </c>
      <c r="P385">
        <v>94</v>
      </c>
      <c r="Q385">
        <v>0.73611099999999996</v>
      </c>
      <c r="R385">
        <v>5.3350000000000002E-2</v>
      </c>
      <c r="S385">
        <v>0</v>
      </c>
      <c r="T385">
        <v>5.3460000000000001</v>
      </c>
      <c r="U385">
        <v>7.7640000000000002</v>
      </c>
      <c r="V385">
        <v>5.4180000000000001</v>
      </c>
      <c r="W385">
        <v>7.7640000000000002</v>
      </c>
      <c r="X385">
        <v>666</v>
      </c>
      <c r="Y385">
        <v>94</v>
      </c>
      <c r="Z385">
        <v>0.29399999999999998</v>
      </c>
      <c r="AA385">
        <v>5.391E-2</v>
      </c>
      <c r="AB385">
        <v>5.41</v>
      </c>
      <c r="AC385">
        <v>7.7560000000000002</v>
      </c>
      <c r="AD385">
        <v>5.4770000000000003</v>
      </c>
      <c r="AE385">
        <v>7.7560000000000002</v>
      </c>
      <c r="AF385">
        <v>680</v>
      </c>
      <c r="AG385">
        <v>0.46800000000000003</v>
      </c>
      <c r="AH385">
        <v>1.145</v>
      </c>
      <c r="AI385">
        <v>613</v>
      </c>
      <c r="AJ385">
        <v>627</v>
      </c>
      <c r="AK385">
        <v>655</v>
      </c>
      <c r="AL385">
        <v>669</v>
      </c>
      <c r="AQ385" s="82">
        <f t="shared" si="27"/>
        <v>0</v>
      </c>
      <c r="AR385" s="82">
        <f t="shared" si="31"/>
        <v>0</v>
      </c>
      <c r="AS385" s="82">
        <f t="shared" si="31"/>
        <v>0</v>
      </c>
      <c r="AT385" s="82">
        <f t="shared" si="31"/>
        <v>0</v>
      </c>
      <c r="AU385" s="82">
        <f t="shared" si="31"/>
        <v>0</v>
      </c>
      <c r="AV385" s="82">
        <f t="shared" si="31"/>
        <v>0</v>
      </c>
      <c r="AW385" s="82">
        <f t="shared" si="31"/>
        <v>5.3350000000000002E-2</v>
      </c>
      <c r="AX385" s="82">
        <f t="shared" si="31"/>
        <v>0</v>
      </c>
      <c r="AY385" s="82">
        <f t="shared" si="31"/>
        <v>0</v>
      </c>
      <c r="AZ385" s="82">
        <f t="shared" si="31"/>
        <v>0</v>
      </c>
      <c r="BA385" s="82">
        <f t="shared" si="31"/>
        <v>0</v>
      </c>
    </row>
    <row r="386" spans="1:53" x14ac:dyDescent="0.25">
      <c r="A386" t="s">
        <v>1263</v>
      </c>
      <c r="B386" t="s">
        <v>1264</v>
      </c>
      <c r="C386" t="s">
        <v>1243</v>
      </c>
      <c r="D386" t="s">
        <v>44</v>
      </c>
      <c r="E386">
        <v>6.7750000000000004</v>
      </c>
      <c r="F386" s="143">
        <v>43539</v>
      </c>
      <c r="G386" t="s">
        <v>282</v>
      </c>
      <c r="H386" t="s">
        <v>270</v>
      </c>
      <c r="I386" t="s">
        <v>259</v>
      </c>
      <c r="J386" t="s">
        <v>271</v>
      </c>
      <c r="K386" t="s">
        <v>272</v>
      </c>
      <c r="L386" t="s">
        <v>442</v>
      </c>
      <c r="M386" t="s">
        <v>443</v>
      </c>
      <c r="N386" t="s">
        <v>304</v>
      </c>
      <c r="O386">
        <v>1300</v>
      </c>
      <c r="P386">
        <v>100.125</v>
      </c>
      <c r="Q386">
        <v>1.8819440000000001</v>
      </c>
      <c r="R386">
        <v>0.11489000000000001</v>
      </c>
      <c r="S386">
        <v>0</v>
      </c>
      <c r="T386">
        <v>7.4999999999999997E-2</v>
      </c>
      <c r="U386">
        <v>5.008</v>
      </c>
      <c r="V386">
        <v>0.997</v>
      </c>
      <c r="W386">
        <v>6.085</v>
      </c>
      <c r="X386">
        <v>511</v>
      </c>
      <c r="Y386">
        <v>100.25</v>
      </c>
      <c r="Z386">
        <v>1.43</v>
      </c>
      <c r="AA386">
        <v>0.11626</v>
      </c>
      <c r="AB386">
        <v>0.28399999999999997</v>
      </c>
      <c r="AC386">
        <v>5.8120000000000003</v>
      </c>
      <c r="AD386">
        <v>8.5999999999999993E-2</v>
      </c>
      <c r="AE386">
        <v>4.6230000000000002</v>
      </c>
      <c r="AF386">
        <v>379</v>
      </c>
      <c r="AG386">
        <v>0.32100000000000001</v>
      </c>
      <c r="AH386">
        <v>0.311</v>
      </c>
      <c r="AI386">
        <v>485</v>
      </c>
      <c r="AJ386">
        <v>373</v>
      </c>
      <c r="AK386">
        <v>486</v>
      </c>
      <c r="AL386">
        <v>358</v>
      </c>
      <c r="AQ386" s="82">
        <f t="shared" si="27"/>
        <v>0</v>
      </c>
      <c r="AR386" s="82">
        <f t="shared" si="31"/>
        <v>0</v>
      </c>
      <c r="AS386" s="82">
        <f t="shared" si="31"/>
        <v>0</v>
      </c>
      <c r="AT386" s="82">
        <f t="shared" si="31"/>
        <v>0</v>
      </c>
      <c r="AU386" s="82">
        <f t="shared" si="31"/>
        <v>0.11489000000000001</v>
      </c>
      <c r="AV386" s="82">
        <f t="shared" si="31"/>
        <v>0</v>
      </c>
      <c r="AW386" s="82">
        <f t="shared" si="31"/>
        <v>0</v>
      </c>
      <c r="AX386" s="82">
        <f t="shared" si="31"/>
        <v>0</v>
      </c>
      <c r="AY386" s="82">
        <f t="shared" si="31"/>
        <v>0</v>
      </c>
      <c r="AZ386" s="82">
        <f t="shared" si="31"/>
        <v>0</v>
      </c>
      <c r="BA386" s="82">
        <f t="shared" si="31"/>
        <v>0</v>
      </c>
    </row>
    <row r="387" spans="1:53" x14ac:dyDescent="0.25">
      <c r="A387" t="s">
        <v>1269</v>
      </c>
      <c r="B387" t="s">
        <v>1270</v>
      </c>
      <c r="C387" t="s">
        <v>1271</v>
      </c>
      <c r="D387" t="s">
        <v>1272</v>
      </c>
      <c r="E387">
        <v>10.5</v>
      </c>
      <c r="F387" s="143">
        <v>42278</v>
      </c>
      <c r="G387" t="s">
        <v>280</v>
      </c>
      <c r="H387" t="s">
        <v>270</v>
      </c>
      <c r="I387" t="s">
        <v>259</v>
      </c>
      <c r="J387" t="s">
        <v>271</v>
      </c>
      <c r="K387" t="s">
        <v>272</v>
      </c>
      <c r="L387" t="s">
        <v>320</v>
      </c>
      <c r="M387" t="s">
        <v>408</v>
      </c>
      <c r="N387" t="s">
        <v>304</v>
      </c>
      <c r="O387">
        <v>330</v>
      </c>
      <c r="P387">
        <v>101.25</v>
      </c>
      <c r="Q387">
        <v>2.4500000000000002</v>
      </c>
      <c r="R387">
        <v>2.9649999999999999E-2</v>
      </c>
      <c r="S387">
        <v>0</v>
      </c>
      <c r="T387">
        <v>0.71399999999999997</v>
      </c>
      <c r="U387">
        <v>8.7940000000000005</v>
      </c>
      <c r="V387">
        <v>0.72699999999999998</v>
      </c>
      <c r="W387">
        <v>9.0649999999999995</v>
      </c>
      <c r="X387">
        <v>872</v>
      </c>
      <c r="Y387">
        <v>101.25</v>
      </c>
      <c r="Z387">
        <v>1.75</v>
      </c>
      <c r="AA387">
        <v>2.9899999999999999E-2</v>
      </c>
      <c r="AB387">
        <v>0.77900000000000003</v>
      </c>
      <c r="AC387">
        <v>8.9190000000000005</v>
      </c>
      <c r="AD387">
        <v>0.82299999999999995</v>
      </c>
      <c r="AE387">
        <v>9.125</v>
      </c>
      <c r="AF387">
        <v>883</v>
      </c>
      <c r="AG387">
        <v>0.68</v>
      </c>
      <c r="AH387">
        <v>0.65900000000000003</v>
      </c>
      <c r="AI387">
        <v>851</v>
      </c>
      <c r="AJ387">
        <v>865</v>
      </c>
      <c r="AK387">
        <v>855</v>
      </c>
      <c r="AL387">
        <v>870</v>
      </c>
      <c r="AQ387" s="82">
        <f t="shared" si="27"/>
        <v>0</v>
      </c>
      <c r="AR387" s="82">
        <f t="shared" si="31"/>
        <v>0</v>
      </c>
      <c r="AS387" s="82">
        <f t="shared" si="31"/>
        <v>0</v>
      </c>
      <c r="AT387" s="82">
        <f t="shared" si="31"/>
        <v>0</v>
      </c>
      <c r="AU387" s="82">
        <f t="shared" si="31"/>
        <v>0</v>
      </c>
      <c r="AV387" s="82">
        <f t="shared" si="31"/>
        <v>0</v>
      </c>
      <c r="AW387" s="82">
        <f t="shared" si="31"/>
        <v>0</v>
      </c>
      <c r="AX387" s="82">
        <f t="shared" si="31"/>
        <v>2.9649999999999999E-2</v>
      </c>
      <c r="AY387" s="82">
        <f t="shared" si="31"/>
        <v>0</v>
      </c>
      <c r="AZ387" s="82">
        <f t="shared" si="31"/>
        <v>0</v>
      </c>
      <c r="BA387" s="82">
        <f t="shared" si="31"/>
        <v>0</v>
      </c>
    </row>
    <row r="388" spans="1:53" x14ac:dyDescent="0.25">
      <c r="A388" t="s">
        <v>1273</v>
      </c>
      <c r="B388" t="s">
        <v>1274</v>
      </c>
      <c r="C388" t="s">
        <v>1275</v>
      </c>
      <c r="D388" t="s">
        <v>1272</v>
      </c>
      <c r="E388">
        <v>0</v>
      </c>
      <c r="F388" s="143">
        <v>42323</v>
      </c>
      <c r="G388" t="s">
        <v>280</v>
      </c>
      <c r="H388" t="s">
        <v>270</v>
      </c>
      <c r="I388" t="s">
        <v>259</v>
      </c>
      <c r="J388" t="s">
        <v>271</v>
      </c>
      <c r="K388" t="s">
        <v>272</v>
      </c>
      <c r="L388" t="s">
        <v>320</v>
      </c>
      <c r="M388" t="s">
        <v>408</v>
      </c>
      <c r="N388" t="s">
        <v>304</v>
      </c>
      <c r="O388">
        <v>438.6</v>
      </c>
      <c r="P388">
        <v>69</v>
      </c>
      <c r="Q388">
        <v>0</v>
      </c>
      <c r="R388">
        <v>2.622E-2</v>
      </c>
      <c r="S388">
        <v>0</v>
      </c>
      <c r="T388">
        <v>2.7090000000000001</v>
      </c>
      <c r="U388">
        <v>13.266</v>
      </c>
      <c r="V388">
        <v>2.665</v>
      </c>
      <c r="W388">
        <v>11.759</v>
      </c>
      <c r="X388">
        <v>1137</v>
      </c>
      <c r="Y388">
        <v>67</v>
      </c>
      <c r="Z388">
        <v>0</v>
      </c>
      <c r="AA388">
        <v>2.5850000000000001E-2</v>
      </c>
      <c r="AB388">
        <v>2.762</v>
      </c>
      <c r="AC388">
        <v>14.02</v>
      </c>
      <c r="AD388">
        <v>2.65</v>
      </c>
      <c r="AE388">
        <v>12.867000000000001</v>
      </c>
      <c r="AF388">
        <v>1255</v>
      </c>
      <c r="AG388">
        <v>2.9849999999999999</v>
      </c>
      <c r="AH388">
        <v>3.109</v>
      </c>
      <c r="AI388">
        <v>917</v>
      </c>
      <c r="AJ388">
        <v>992</v>
      </c>
      <c r="AK388">
        <v>1125</v>
      </c>
      <c r="AL388">
        <v>1243</v>
      </c>
      <c r="AQ388" s="82">
        <f t="shared" si="27"/>
        <v>0</v>
      </c>
      <c r="AR388" s="82">
        <f t="shared" si="31"/>
        <v>0</v>
      </c>
      <c r="AS388" s="82">
        <f t="shared" si="31"/>
        <v>0</v>
      </c>
      <c r="AT388" s="82">
        <f t="shared" si="31"/>
        <v>0</v>
      </c>
      <c r="AU388" s="82">
        <f t="shared" si="31"/>
        <v>0</v>
      </c>
      <c r="AV388" s="82">
        <f t="shared" si="31"/>
        <v>0</v>
      </c>
      <c r="AW388" s="82">
        <f t="shared" si="31"/>
        <v>0</v>
      </c>
      <c r="AX388" s="82">
        <f t="shared" si="31"/>
        <v>0</v>
      </c>
      <c r="AY388" s="82">
        <f t="shared" si="31"/>
        <v>0</v>
      </c>
      <c r="AZ388" s="82">
        <f t="shared" si="31"/>
        <v>0</v>
      </c>
      <c r="BA388" s="82">
        <f t="shared" si="31"/>
        <v>2.622E-2</v>
      </c>
    </row>
    <row r="389" spans="1:53" x14ac:dyDescent="0.25">
      <c r="A389" t="s">
        <v>5684</v>
      </c>
      <c r="B389" t="s">
        <v>5685</v>
      </c>
      <c r="C389" t="s">
        <v>5686</v>
      </c>
      <c r="D389" t="s">
        <v>5687</v>
      </c>
      <c r="E389">
        <v>11</v>
      </c>
      <c r="F389" s="143">
        <v>43070</v>
      </c>
      <c r="G389" t="s">
        <v>42</v>
      </c>
      <c r="H389" t="s">
        <v>270</v>
      </c>
      <c r="I389" t="s">
        <v>259</v>
      </c>
      <c r="J389" t="s">
        <v>271</v>
      </c>
      <c r="K389" t="s">
        <v>272</v>
      </c>
      <c r="L389" t="s">
        <v>273</v>
      </c>
      <c r="M389" t="s">
        <v>927</v>
      </c>
      <c r="N389" t="s">
        <v>283</v>
      </c>
      <c r="O389">
        <v>160</v>
      </c>
      <c r="P389">
        <v>101</v>
      </c>
      <c r="Q389">
        <v>1.191667</v>
      </c>
      <c r="R389">
        <v>1.417E-2</v>
      </c>
      <c r="S389">
        <v>0</v>
      </c>
      <c r="T389">
        <v>3.101</v>
      </c>
      <c r="U389">
        <v>10.67</v>
      </c>
      <c r="V389">
        <v>3.6120000000000001</v>
      </c>
      <c r="W389">
        <v>10.685</v>
      </c>
      <c r="X389">
        <v>999</v>
      </c>
      <c r="Y389">
        <v>101.25</v>
      </c>
      <c r="Z389">
        <v>0.45800000000000002</v>
      </c>
      <c r="AA389">
        <v>1.431E-2</v>
      </c>
      <c r="AB389">
        <v>3.1659999999999999</v>
      </c>
      <c r="AC389">
        <v>10.601000000000001</v>
      </c>
      <c r="AD389">
        <v>3.66</v>
      </c>
      <c r="AE389">
        <v>10.616</v>
      </c>
      <c r="AF389">
        <v>1003</v>
      </c>
      <c r="AG389">
        <v>0.47499999999999998</v>
      </c>
      <c r="AH389">
        <v>0.80400000000000005</v>
      </c>
      <c r="AI389">
        <v>969</v>
      </c>
      <c r="AJ389">
        <v>978</v>
      </c>
      <c r="AK389">
        <v>987</v>
      </c>
      <c r="AL389">
        <v>992</v>
      </c>
      <c r="AQ389" s="82">
        <f t="shared" si="27"/>
        <v>0</v>
      </c>
      <c r="AR389" s="82">
        <f t="shared" si="31"/>
        <v>0</v>
      </c>
      <c r="AS389" s="82">
        <f t="shared" si="31"/>
        <v>0</v>
      </c>
      <c r="AT389" s="82">
        <f t="shared" si="31"/>
        <v>0</v>
      </c>
      <c r="AU389" s="82">
        <f t="shared" si="31"/>
        <v>0</v>
      </c>
      <c r="AV389" s="82">
        <f t="shared" si="31"/>
        <v>0</v>
      </c>
      <c r="AW389" s="82">
        <f t="shared" si="31"/>
        <v>0</v>
      </c>
      <c r="AX389" s="82">
        <f t="shared" si="31"/>
        <v>0</v>
      </c>
      <c r="AY389" s="82">
        <f t="shared" si="31"/>
        <v>0</v>
      </c>
      <c r="AZ389" s="82">
        <f t="shared" si="31"/>
        <v>1.417E-2</v>
      </c>
      <c r="BA389" s="82">
        <f t="shared" si="31"/>
        <v>0</v>
      </c>
    </row>
    <row r="390" spans="1:53" x14ac:dyDescent="0.25">
      <c r="A390" t="s">
        <v>1281</v>
      </c>
      <c r="B390" t="s">
        <v>1282</v>
      </c>
      <c r="C390" t="s">
        <v>1283</v>
      </c>
      <c r="D390" t="s">
        <v>1284</v>
      </c>
      <c r="E390">
        <v>7.875</v>
      </c>
      <c r="F390" s="143">
        <v>43344</v>
      </c>
      <c r="G390" t="s">
        <v>40</v>
      </c>
      <c r="H390" t="s">
        <v>270</v>
      </c>
      <c r="I390" t="s">
        <v>259</v>
      </c>
      <c r="J390" t="s">
        <v>271</v>
      </c>
      <c r="K390" t="s">
        <v>272</v>
      </c>
      <c r="L390" t="s">
        <v>296</v>
      </c>
      <c r="M390" t="s">
        <v>431</v>
      </c>
      <c r="N390" t="s">
        <v>304</v>
      </c>
      <c r="O390">
        <v>455</v>
      </c>
      <c r="P390">
        <v>106.5</v>
      </c>
      <c r="Q390">
        <v>2.4937499999999999</v>
      </c>
      <c r="R390">
        <v>4.2970000000000001E-2</v>
      </c>
      <c r="S390">
        <v>0</v>
      </c>
      <c r="T390">
        <v>3.1190000000000002</v>
      </c>
      <c r="U390">
        <v>5.8819999999999997</v>
      </c>
      <c r="V390">
        <v>3.3759999999999999</v>
      </c>
      <c r="W390">
        <v>6.0439999999999996</v>
      </c>
      <c r="X390">
        <v>518</v>
      </c>
      <c r="Y390">
        <v>106.75</v>
      </c>
      <c r="Z390">
        <v>1.9690000000000001</v>
      </c>
      <c r="AA390">
        <v>4.351E-2</v>
      </c>
      <c r="AB390">
        <v>3.1850000000000001</v>
      </c>
      <c r="AC390">
        <v>5.84</v>
      </c>
      <c r="AD390">
        <v>3.3530000000000002</v>
      </c>
      <c r="AE390">
        <v>5.9569999999999999</v>
      </c>
      <c r="AF390">
        <v>522</v>
      </c>
      <c r="AG390">
        <v>0.253</v>
      </c>
      <c r="AH390">
        <v>0.53500000000000003</v>
      </c>
      <c r="AI390">
        <v>484</v>
      </c>
      <c r="AJ390">
        <v>493</v>
      </c>
      <c r="AK390">
        <v>503</v>
      </c>
      <c r="AL390">
        <v>507</v>
      </c>
      <c r="AQ390" s="82">
        <f t="shared" ref="AQ390:AQ453" si="32">IF($U390&lt;=AQ$4,$R390,0)</f>
        <v>0</v>
      </c>
      <c r="AR390" s="82">
        <f t="shared" ref="AR390:BA405" si="33">IF(AND($U390&gt;AQ$4,$U390&lt;=AR$4),$R390,0)</f>
        <v>0</v>
      </c>
      <c r="AS390" s="82">
        <f t="shared" si="33"/>
        <v>0</v>
      </c>
      <c r="AT390" s="82">
        <f t="shared" si="33"/>
        <v>0</v>
      </c>
      <c r="AU390" s="82">
        <f t="shared" si="33"/>
        <v>4.2970000000000001E-2</v>
      </c>
      <c r="AV390" s="82">
        <f t="shared" si="33"/>
        <v>0</v>
      </c>
      <c r="AW390" s="82">
        <f t="shared" si="33"/>
        <v>0</v>
      </c>
      <c r="AX390" s="82">
        <f t="shared" si="33"/>
        <v>0</v>
      </c>
      <c r="AY390" s="82">
        <f t="shared" si="33"/>
        <v>0</v>
      </c>
      <c r="AZ390" s="82">
        <f t="shared" si="33"/>
        <v>0</v>
      </c>
      <c r="BA390" s="82">
        <f t="shared" si="33"/>
        <v>0</v>
      </c>
    </row>
    <row r="391" spans="1:53" x14ac:dyDescent="0.25">
      <c r="A391" t="s">
        <v>1265</v>
      </c>
      <c r="B391" t="s">
        <v>1266</v>
      </c>
      <c r="C391" t="s">
        <v>1267</v>
      </c>
      <c r="D391" t="s">
        <v>1268</v>
      </c>
      <c r="E391">
        <v>7.25</v>
      </c>
      <c r="F391" s="143">
        <v>43784</v>
      </c>
      <c r="G391" t="s">
        <v>42</v>
      </c>
      <c r="H391" t="s">
        <v>270</v>
      </c>
      <c r="I391" t="s">
        <v>259</v>
      </c>
      <c r="J391" t="s">
        <v>271</v>
      </c>
      <c r="K391" t="s">
        <v>272</v>
      </c>
      <c r="L391" t="s">
        <v>291</v>
      </c>
      <c r="M391" t="s">
        <v>600</v>
      </c>
      <c r="N391" t="s">
        <v>304</v>
      </c>
      <c r="O391">
        <v>114</v>
      </c>
      <c r="P391">
        <v>88</v>
      </c>
      <c r="Q391">
        <v>0.80555600000000005</v>
      </c>
      <c r="R391">
        <v>8.77E-3</v>
      </c>
      <c r="S391">
        <v>0</v>
      </c>
      <c r="T391">
        <v>5.1420000000000003</v>
      </c>
      <c r="U391">
        <v>9.6739999999999995</v>
      </c>
      <c r="V391">
        <v>4.5750000000000002</v>
      </c>
      <c r="W391">
        <v>9.6739999999999995</v>
      </c>
      <c r="X391">
        <v>897</v>
      </c>
      <c r="Y391">
        <v>88</v>
      </c>
      <c r="Z391">
        <v>0.32200000000000001</v>
      </c>
      <c r="AA391">
        <v>8.8599999999999998E-3</v>
      </c>
      <c r="AB391">
        <v>5.2069999999999999</v>
      </c>
      <c r="AC391">
        <v>9.6579999999999995</v>
      </c>
      <c r="AD391">
        <v>4.6369999999999996</v>
      </c>
      <c r="AE391">
        <v>9.6579999999999995</v>
      </c>
      <c r="AF391">
        <v>909</v>
      </c>
      <c r="AG391">
        <v>0.54700000000000004</v>
      </c>
      <c r="AH391">
        <v>1.0780000000000001</v>
      </c>
      <c r="AI391">
        <v>794</v>
      </c>
      <c r="AJ391">
        <v>806</v>
      </c>
      <c r="AK391">
        <v>886</v>
      </c>
      <c r="AL391">
        <v>898</v>
      </c>
      <c r="AQ391" s="82">
        <f t="shared" si="32"/>
        <v>0</v>
      </c>
      <c r="AR391" s="82">
        <f t="shared" si="33"/>
        <v>0</v>
      </c>
      <c r="AS391" s="82">
        <f t="shared" si="33"/>
        <v>0</v>
      </c>
      <c r="AT391" s="82">
        <f t="shared" si="33"/>
        <v>0</v>
      </c>
      <c r="AU391" s="82">
        <f t="shared" si="33"/>
        <v>0</v>
      </c>
      <c r="AV391" s="82">
        <f t="shared" si="33"/>
        <v>0</v>
      </c>
      <c r="AW391" s="82">
        <f t="shared" si="33"/>
        <v>0</v>
      </c>
      <c r="AX391" s="82">
        <f t="shared" si="33"/>
        <v>0</v>
      </c>
      <c r="AY391" s="82">
        <f t="shared" si="33"/>
        <v>8.77E-3</v>
      </c>
      <c r="AZ391" s="82">
        <f t="shared" si="33"/>
        <v>0</v>
      </c>
      <c r="BA391" s="82">
        <f t="shared" si="33"/>
        <v>0</v>
      </c>
    </row>
    <row r="392" spans="1:53" x14ac:dyDescent="0.25">
      <c r="A392" t="s">
        <v>1285</v>
      </c>
      <c r="B392" t="s">
        <v>1286</v>
      </c>
      <c r="C392" t="s">
        <v>1287</v>
      </c>
      <c r="D392" t="s">
        <v>1288</v>
      </c>
      <c r="E392">
        <v>8</v>
      </c>
      <c r="F392" s="143">
        <v>43631</v>
      </c>
      <c r="G392" t="s">
        <v>41</v>
      </c>
      <c r="H392" t="s">
        <v>270</v>
      </c>
      <c r="I392" t="s">
        <v>259</v>
      </c>
      <c r="J392" t="s">
        <v>271</v>
      </c>
      <c r="K392" t="s">
        <v>272</v>
      </c>
      <c r="L392" t="s">
        <v>343</v>
      </c>
      <c r="M392" t="s">
        <v>1289</v>
      </c>
      <c r="N392" t="s">
        <v>283</v>
      </c>
      <c r="O392">
        <v>1486.9</v>
      </c>
      <c r="P392">
        <v>109.75</v>
      </c>
      <c r="Q392">
        <v>0.222222</v>
      </c>
      <c r="R392">
        <v>0.14166999999999999</v>
      </c>
      <c r="S392">
        <v>4</v>
      </c>
      <c r="T392">
        <v>2.2400000000000002</v>
      </c>
      <c r="U392">
        <v>5.2759999999999998</v>
      </c>
      <c r="V392">
        <v>3.762</v>
      </c>
      <c r="W392">
        <v>5.5730000000000004</v>
      </c>
      <c r="X392">
        <v>456</v>
      </c>
      <c r="Y392">
        <v>109.125</v>
      </c>
      <c r="Z392">
        <v>3.6890000000000001</v>
      </c>
      <c r="AA392">
        <v>0.14754</v>
      </c>
      <c r="AB392">
        <v>2.2210000000000001</v>
      </c>
      <c r="AC392">
        <v>5.5819999999999999</v>
      </c>
      <c r="AD392">
        <v>3.84</v>
      </c>
      <c r="AE392">
        <v>5.7619999999999996</v>
      </c>
      <c r="AF392">
        <v>489</v>
      </c>
      <c r="AG392">
        <v>1.0269999999999999</v>
      </c>
      <c r="AH392">
        <v>1.391</v>
      </c>
      <c r="AI392">
        <v>454</v>
      </c>
      <c r="AJ392">
        <v>460</v>
      </c>
      <c r="AK392">
        <v>441</v>
      </c>
      <c r="AL392">
        <v>474</v>
      </c>
      <c r="AQ392" s="82">
        <f t="shared" si="32"/>
        <v>0</v>
      </c>
      <c r="AR392" s="82">
        <f t="shared" si="33"/>
        <v>0</v>
      </c>
      <c r="AS392" s="82">
        <f t="shared" si="33"/>
        <v>0</v>
      </c>
      <c r="AT392" s="82">
        <f t="shared" si="33"/>
        <v>0</v>
      </c>
      <c r="AU392" s="82">
        <f t="shared" si="33"/>
        <v>0.14166999999999999</v>
      </c>
      <c r="AV392" s="82">
        <f t="shared" si="33"/>
        <v>0</v>
      </c>
      <c r="AW392" s="82">
        <f t="shared" si="33"/>
        <v>0</v>
      </c>
      <c r="AX392" s="82">
        <f t="shared" si="33"/>
        <v>0</v>
      </c>
      <c r="AY392" s="82">
        <f t="shared" si="33"/>
        <v>0</v>
      </c>
      <c r="AZ392" s="82">
        <f t="shared" si="33"/>
        <v>0</v>
      </c>
      <c r="BA392" s="82">
        <f t="shared" si="33"/>
        <v>0</v>
      </c>
    </row>
    <row r="393" spans="1:53" x14ac:dyDescent="0.25">
      <c r="A393" t="s">
        <v>1290</v>
      </c>
      <c r="B393" t="s">
        <v>1291</v>
      </c>
      <c r="C393" t="s">
        <v>1287</v>
      </c>
      <c r="D393" t="s">
        <v>1288</v>
      </c>
      <c r="E393">
        <v>8.25</v>
      </c>
      <c r="F393" s="143">
        <v>44362</v>
      </c>
      <c r="G393" t="s">
        <v>41</v>
      </c>
      <c r="H393" t="s">
        <v>270</v>
      </c>
      <c r="I393" t="s">
        <v>259</v>
      </c>
      <c r="J393" t="s">
        <v>271</v>
      </c>
      <c r="K393" t="s">
        <v>272</v>
      </c>
      <c r="L393" t="s">
        <v>343</v>
      </c>
      <c r="M393" t="s">
        <v>1289</v>
      </c>
      <c r="N393" t="s">
        <v>283</v>
      </c>
      <c r="O393">
        <v>1678.6</v>
      </c>
      <c r="P393">
        <v>110.75</v>
      </c>
      <c r="Q393">
        <v>0.22916700000000001</v>
      </c>
      <c r="R393">
        <v>0.16139000000000001</v>
      </c>
      <c r="S393">
        <v>4.125</v>
      </c>
      <c r="T393">
        <v>3.0209999999999999</v>
      </c>
      <c r="U393">
        <v>5.87</v>
      </c>
      <c r="V393">
        <v>5.1130000000000004</v>
      </c>
      <c r="W393">
        <v>6.1059999999999999</v>
      </c>
      <c r="X393">
        <v>473</v>
      </c>
      <c r="Y393">
        <v>110.125</v>
      </c>
      <c r="Z393">
        <v>3.8039999999999998</v>
      </c>
      <c r="AA393">
        <v>0.16821</v>
      </c>
      <c r="AB393">
        <v>2.972</v>
      </c>
      <c r="AC393">
        <v>6.0869999999999997</v>
      </c>
      <c r="AD393">
        <v>5.0250000000000004</v>
      </c>
      <c r="AE393">
        <v>6.2679999999999998</v>
      </c>
      <c r="AF393">
        <v>506</v>
      </c>
      <c r="AG393">
        <v>1.0309999999999999</v>
      </c>
      <c r="AH393">
        <v>1.645</v>
      </c>
      <c r="AI393">
        <v>470</v>
      </c>
      <c r="AJ393">
        <v>485</v>
      </c>
      <c r="AK393">
        <v>462</v>
      </c>
      <c r="AL393">
        <v>494</v>
      </c>
      <c r="AQ393" s="82">
        <f t="shared" si="32"/>
        <v>0</v>
      </c>
      <c r="AR393" s="82">
        <f t="shared" si="33"/>
        <v>0</v>
      </c>
      <c r="AS393" s="82">
        <f t="shared" si="33"/>
        <v>0</v>
      </c>
      <c r="AT393" s="82">
        <f t="shared" si="33"/>
        <v>0</v>
      </c>
      <c r="AU393" s="82">
        <f t="shared" si="33"/>
        <v>0.16139000000000001</v>
      </c>
      <c r="AV393" s="82">
        <f t="shared" si="33"/>
        <v>0</v>
      </c>
      <c r="AW393" s="82">
        <f t="shared" si="33"/>
        <v>0</v>
      </c>
      <c r="AX393" s="82">
        <f t="shared" si="33"/>
        <v>0</v>
      </c>
      <c r="AY393" s="82">
        <f t="shared" si="33"/>
        <v>0</v>
      </c>
      <c r="AZ393" s="82">
        <f t="shared" si="33"/>
        <v>0</v>
      </c>
      <c r="BA393" s="82">
        <f t="shared" si="33"/>
        <v>0</v>
      </c>
    </row>
    <row r="394" spans="1:53" x14ac:dyDescent="0.25">
      <c r="A394" t="s">
        <v>1294</v>
      </c>
      <c r="B394" t="s">
        <v>1295</v>
      </c>
      <c r="C394" t="s">
        <v>1278</v>
      </c>
      <c r="D394" t="s">
        <v>243</v>
      </c>
      <c r="E394">
        <v>7.875</v>
      </c>
      <c r="F394" s="143">
        <v>43220</v>
      </c>
      <c r="G394" t="s">
        <v>282</v>
      </c>
      <c r="H394" t="s">
        <v>270</v>
      </c>
      <c r="I394" t="s">
        <v>259</v>
      </c>
      <c r="J394" t="s">
        <v>271</v>
      </c>
      <c r="K394" t="s">
        <v>272</v>
      </c>
      <c r="L394" t="s">
        <v>320</v>
      </c>
      <c r="M394" t="s">
        <v>769</v>
      </c>
      <c r="N394" t="s">
        <v>304</v>
      </c>
      <c r="O394">
        <v>900</v>
      </c>
      <c r="P394">
        <v>107.5</v>
      </c>
      <c r="Q394">
        <v>1.203125</v>
      </c>
      <c r="R394">
        <v>8.4760000000000002E-2</v>
      </c>
      <c r="S394">
        <v>0</v>
      </c>
      <c r="T394">
        <v>0.34399999999999997</v>
      </c>
      <c r="U394">
        <v>3.0209999999999999</v>
      </c>
      <c r="V394">
        <v>0.34</v>
      </c>
      <c r="W394">
        <v>3.7410000000000001</v>
      </c>
      <c r="X394">
        <v>294</v>
      </c>
      <c r="Y394">
        <v>108</v>
      </c>
      <c r="Z394">
        <v>0.67800000000000005</v>
      </c>
      <c r="AA394">
        <v>8.6029999999999995E-2</v>
      </c>
      <c r="AB394">
        <v>0.40899999999999997</v>
      </c>
      <c r="AC394">
        <v>2.5910000000000002</v>
      </c>
      <c r="AD394">
        <v>0.40500000000000003</v>
      </c>
      <c r="AE394">
        <v>3.1469999999999998</v>
      </c>
      <c r="AF394">
        <v>247</v>
      </c>
      <c r="AG394">
        <v>2.3E-2</v>
      </c>
      <c r="AH394">
        <v>1E-3</v>
      </c>
      <c r="AI394">
        <v>208</v>
      </c>
      <c r="AJ394">
        <v>205</v>
      </c>
      <c r="AK394">
        <v>273</v>
      </c>
      <c r="AL394">
        <v>230</v>
      </c>
      <c r="AQ394" s="82">
        <f t="shared" si="32"/>
        <v>0</v>
      </c>
      <c r="AR394" s="82">
        <f t="shared" si="33"/>
        <v>0</v>
      </c>
      <c r="AS394" s="82">
        <f t="shared" si="33"/>
        <v>8.4760000000000002E-2</v>
      </c>
      <c r="AT394" s="82">
        <f t="shared" si="33"/>
        <v>0</v>
      </c>
      <c r="AU394" s="82">
        <f t="shared" si="33"/>
        <v>0</v>
      </c>
      <c r="AV394" s="82">
        <f t="shared" si="33"/>
        <v>0</v>
      </c>
      <c r="AW394" s="82">
        <f t="shared" si="33"/>
        <v>0</v>
      </c>
      <c r="AX394" s="82">
        <f t="shared" si="33"/>
        <v>0</v>
      </c>
      <c r="AY394" s="82">
        <f t="shared" si="33"/>
        <v>0</v>
      </c>
      <c r="AZ394" s="82">
        <f t="shared" si="33"/>
        <v>0</v>
      </c>
      <c r="BA394" s="82">
        <f t="shared" si="33"/>
        <v>0</v>
      </c>
    </row>
    <row r="395" spans="1:53" x14ac:dyDescent="0.25">
      <c r="A395" t="s">
        <v>1296</v>
      </c>
      <c r="B395" t="s">
        <v>1297</v>
      </c>
      <c r="C395" t="s">
        <v>1278</v>
      </c>
      <c r="D395" t="s">
        <v>243</v>
      </c>
      <c r="E395">
        <v>8.125</v>
      </c>
      <c r="F395" s="143">
        <v>43951</v>
      </c>
      <c r="G395" t="s">
        <v>282</v>
      </c>
      <c r="H395" t="s">
        <v>270</v>
      </c>
      <c r="I395" t="s">
        <v>259</v>
      </c>
      <c r="J395" t="s">
        <v>271</v>
      </c>
      <c r="K395" t="s">
        <v>272</v>
      </c>
      <c r="L395" t="s">
        <v>320</v>
      </c>
      <c r="M395" t="s">
        <v>769</v>
      </c>
      <c r="N395" t="s">
        <v>304</v>
      </c>
      <c r="O395">
        <v>700</v>
      </c>
      <c r="P395">
        <v>111.75</v>
      </c>
      <c r="Q395">
        <v>1.2413190000000001</v>
      </c>
      <c r="R395">
        <v>6.8519999999999998E-2</v>
      </c>
      <c r="S395">
        <v>0</v>
      </c>
      <c r="T395">
        <v>2.1269999999999998</v>
      </c>
      <c r="U395">
        <v>4.4539999999999997</v>
      </c>
      <c r="V395">
        <v>3.3450000000000002</v>
      </c>
      <c r="W395">
        <v>5.0529999999999999</v>
      </c>
      <c r="X395">
        <v>387</v>
      </c>
      <c r="Y395">
        <v>112.5</v>
      </c>
      <c r="Z395">
        <v>0.7</v>
      </c>
      <c r="AA395">
        <v>6.9699999999999998E-2</v>
      </c>
      <c r="AB395">
        <v>2.1949999999999998</v>
      </c>
      <c r="AC395">
        <v>4.2359999999999998</v>
      </c>
      <c r="AD395">
        <v>3.3260000000000001</v>
      </c>
      <c r="AE395">
        <v>4.7839999999999998</v>
      </c>
      <c r="AF395">
        <v>376</v>
      </c>
      <c r="AG395">
        <v>-0.184</v>
      </c>
      <c r="AH395">
        <v>9.0999999999999998E-2</v>
      </c>
      <c r="AI395">
        <v>377</v>
      </c>
      <c r="AJ395">
        <v>373</v>
      </c>
      <c r="AK395">
        <v>372</v>
      </c>
      <c r="AL395">
        <v>360</v>
      </c>
      <c r="AQ395" s="82">
        <f t="shared" si="32"/>
        <v>0</v>
      </c>
      <c r="AR395" s="82">
        <f t="shared" si="33"/>
        <v>0</v>
      </c>
      <c r="AS395" s="82">
        <f t="shared" si="33"/>
        <v>0</v>
      </c>
      <c r="AT395" s="82">
        <f t="shared" si="33"/>
        <v>6.8519999999999998E-2</v>
      </c>
      <c r="AU395" s="82">
        <f t="shared" si="33"/>
        <v>0</v>
      </c>
      <c r="AV395" s="82">
        <f t="shared" si="33"/>
        <v>0</v>
      </c>
      <c r="AW395" s="82">
        <f t="shared" si="33"/>
        <v>0</v>
      </c>
      <c r="AX395" s="82">
        <f t="shared" si="33"/>
        <v>0</v>
      </c>
      <c r="AY395" s="82">
        <f t="shared" si="33"/>
        <v>0</v>
      </c>
      <c r="AZ395" s="82">
        <f t="shared" si="33"/>
        <v>0</v>
      </c>
      <c r="BA395" s="82">
        <f t="shared" si="33"/>
        <v>0</v>
      </c>
    </row>
    <row r="396" spans="1:53" x14ac:dyDescent="0.25">
      <c r="A396" t="s">
        <v>1276</v>
      </c>
      <c r="B396" t="s">
        <v>1277</v>
      </c>
      <c r="C396" t="s">
        <v>1278</v>
      </c>
      <c r="D396" t="s">
        <v>243</v>
      </c>
      <c r="E396">
        <v>7.25</v>
      </c>
      <c r="F396" s="143">
        <v>43038</v>
      </c>
      <c r="G396" t="s">
        <v>282</v>
      </c>
      <c r="H396" t="s">
        <v>270</v>
      </c>
      <c r="I396" t="s">
        <v>259</v>
      </c>
      <c r="J396" t="s">
        <v>271</v>
      </c>
      <c r="K396" t="s">
        <v>272</v>
      </c>
      <c r="L396" t="s">
        <v>320</v>
      </c>
      <c r="M396" t="s">
        <v>769</v>
      </c>
      <c r="N396" t="s">
        <v>304</v>
      </c>
      <c r="O396">
        <v>1000</v>
      </c>
      <c r="P396">
        <v>109</v>
      </c>
      <c r="Q396">
        <v>1.107639</v>
      </c>
      <c r="R396">
        <v>9.5390000000000003E-2</v>
      </c>
      <c r="S396">
        <v>0</v>
      </c>
      <c r="T396">
        <v>0.81899999999999995</v>
      </c>
      <c r="U396">
        <v>2.8069999999999999</v>
      </c>
      <c r="V396">
        <v>0.91500000000000004</v>
      </c>
      <c r="W396">
        <v>3.33</v>
      </c>
      <c r="X396">
        <v>263</v>
      </c>
      <c r="Y396">
        <v>109.125</v>
      </c>
      <c r="Z396">
        <v>0.624</v>
      </c>
      <c r="AA396">
        <v>9.6530000000000005E-2</v>
      </c>
      <c r="AB396">
        <v>0.88400000000000001</v>
      </c>
      <c r="AC396">
        <v>2.9649999999999999</v>
      </c>
      <c r="AD396">
        <v>1.0349999999999999</v>
      </c>
      <c r="AE396">
        <v>3.3620000000000001</v>
      </c>
      <c r="AF396">
        <v>277</v>
      </c>
      <c r="AG396">
        <v>0.32600000000000001</v>
      </c>
      <c r="AH396">
        <v>0.31900000000000001</v>
      </c>
      <c r="AI396">
        <v>231</v>
      </c>
      <c r="AJ396">
        <v>262</v>
      </c>
      <c r="AK396">
        <v>247</v>
      </c>
      <c r="AL396">
        <v>264</v>
      </c>
      <c r="AQ396" s="82">
        <f t="shared" si="32"/>
        <v>0</v>
      </c>
      <c r="AR396" s="82">
        <f t="shared" si="33"/>
        <v>9.5390000000000003E-2</v>
      </c>
      <c r="AS396" s="82">
        <f t="shared" si="33"/>
        <v>0</v>
      </c>
      <c r="AT396" s="82">
        <f t="shared" si="33"/>
        <v>0</v>
      </c>
      <c r="AU396" s="82">
        <f t="shared" si="33"/>
        <v>0</v>
      </c>
      <c r="AV396" s="82">
        <f t="shared" si="33"/>
        <v>0</v>
      </c>
      <c r="AW396" s="82">
        <f t="shared" si="33"/>
        <v>0</v>
      </c>
      <c r="AX396" s="82">
        <f t="shared" si="33"/>
        <v>0</v>
      </c>
      <c r="AY396" s="82">
        <f t="shared" si="33"/>
        <v>0</v>
      </c>
      <c r="AZ396" s="82">
        <f t="shared" si="33"/>
        <v>0</v>
      </c>
      <c r="BA396" s="82">
        <f t="shared" si="33"/>
        <v>0</v>
      </c>
    </row>
    <row r="397" spans="1:53" x14ac:dyDescent="0.25">
      <c r="A397" t="s">
        <v>1298</v>
      </c>
      <c r="B397" t="s">
        <v>1299</v>
      </c>
      <c r="C397" t="s">
        <v>1278</v>
      </c>
      <c r="D397" t="s">
        <v>243</v>
      </c>
      <c r="E397">
        <v>7</v>
      </c>
      <c r="F397" s="143">
        <v>43480</v>
      </c>
      <c r="G397" t="s">
        <v>282</v>
      </c>
      <c r="H397" t="s">
        <v>270</v>
      </c>
      <c r="I397" t="s">
        <v>259</v>
      </c>
      <c r="J397" t="s">
        <v>271</v>
      </c>
      <c r="K397" t="s">
        <v>272</v>
      </c>
      <c r="L397" t="s">
        <v>320</v>
      </c>
      <c r="M397" t="s">
        <v>769</v>
      </c>
      <c r="N397" t="s">
        <v>304</v>
      </c>
      <c r="O397">
        <v>1400</v>
      </c>
      <c r="P397">
        <v>108</v>
      </c>
      <c r="Q397">
        <v>3.1111110000000002</v>
      </c>
      <c r="R397">
        <v>0.13477</v>
      </c>
      <c r="S397">
        <v>0</v>
      </c>
      <c r="T397">
        <v>0.98799999999999999</v>
      </c>
      <c r="U397">
        <v>4.093</v>
      </c>
      <c r="V397">
        <v>2.1160000000000001</v>
      </c>
      <c r="W397">
        <v>4.5540000000000003</v>
      </c>
      <c r="X397">
        <v>361</v>
      </c>
      <c r="Y397">
        <v>108.25</v>
      </c>
      <c r="Z397">
        <v>2.6440000000000001</v>
      </c>
      <c r="AA397">
        <v>0.13655</v>
      </c>
      <c r="AB397">
        <v>1.054</v>
      </c>
      <c r="AC397">
        <v>4.0220000000000002</v>
      </c>
      <c r="AD397">
        <v>2.0939999999999999</v>
      </c>
      <c r="AE397">
        <v>4.407</v>
      </c>
      <c r="AF397">
        <v>360</v>
      </c>
      <c r="AG397">
        <v>0.19500000000000001</v>
      </c>
      <c r="AH397">
        <v>0.32400000000000001</v>
      </c>
      <c r="AI397">
        <v>290</v>
      </c>
      <c r="AJ397">
        <v>299</v>
      </c>
      <c r="AK397">
        <v>342</v>
      </c>
      <c r="AL397">
        <v>342</v>
      </c>
      <c r="AQ397" s="82">
        <f t="shared" si="32"/>
        <v>0</v>
      </c>
      <c r="AR397" s="82">
        <f t="shared" si="33"/>
        <v>0</v>
      </c>
      <c r="AS397" s="82">
        <f t="shared" si="33"/>
        <v>0</v>
      </c>
      <c r="AT397" s="82">
        <f t="shared" si="33"/>
        <v>0.13477</v>
      </c>
      <c r="AU397" s="82">
        <f t="shared" si="33"/>
        <v>0</v>
      </c>
      <c r="AV397" s="82">
        <f t="shared" si="33"/>
        <v>0</v>
      </c>
      <c r="AW397" s="82">
        <f t="shared" si="33"/>
        <v>0</v>
      </c>
      <c r="AX397" s="82">
        <f t="shared" si="33"/>
        <v>0</v>
      </c>
      <c r="AY397" s="82">
        <f t="shared" si="33"/>
        <v>0</v>
      </c>
      <c r="AZ397" s="82">
        <f t="shared" si="33"/>
        <v>0</v>
      </c>
      <c r="BA397" s="82">
        <f t="shared" si="33"/>
        <v>0</v>
      </c>
    </row>
    <row r="398" spans="1:53" x14ac:dyDescent="0.25">
      <c r="A398" t="s">
        <v>1304</v>
      </c>
      <c r="B398" t="s">
        <v>1305</v>
      </c>
      <c r="C398" t="s">
        <v>1278</v>
      </c>
      <c r="D398" t="s">
        <v>243</v>
      </c>
      <c r="E398">
        <v>6.5</v>
      </c>
      <c r="F398" s="143">
        <v>44316</v>
      </c>
      <c r="G398" t="s">
        <v>282</v>
      </c>
      <c r="H398" t="s">
        <v>270</v>
      </c>
      <c r="I398" t="s">
        <v>259</v>
      </c>
      <c r="J398" t="s">
        <v>271</v>
      </c>
      <c r="K398" t="s">
        <v>272</v>
      </c>
      <c r="L398" t="s">
        <v>320</v>
      </c>
      <c r="M398" t="s">
        <v>769</v>
      </c>
      <c r="N398" t="s">
        <v>304</v>
      </c>
      <c r="O398">
        <v>1500</v>
      </c>
      <c r="P398">
        <v>107.625</v>
      </c>
      <c r="Q398">
        <v>0.99305600000000005</v>
      </c>
      <c r="R398">
        <v>0.14115</v>
      </c>
      <c r="S398">
        <v>0</v>
      </c>
      <c r="T398">
        <v>4.484</v>
      </c>
      <c r="U398">
        <v>4.8620000000000001</v>
      </c>
      <c r="V398">
        <v>5.1959999999999997</v>
      </c>
      <c r="W398">
        <v>4.9169999999999998</v>
      </c>
      <c r="X398">
        <v>353</v>
      </c>
      <c r="Y398">
        <v>107.875</v>
      </c>
      <c r="Z398">
        <v>0.56000000000000005</v>
      </c>
      <c r="AA398">
        <v>0.14305999999999999</v>
      </c>
      <c r="AB398">
        <v>4.55</v>
      </c>
      <c r="AC398">
        <v>4.8280000000000003</v>
      </c>
      <c r="AD398">
        <v>5.22</v>
      </c>
      <c r="AE398">
        <v>4.8630000000000004</v>
      </c>
      <c r="AF398">
        <v>364</v>
      </c>
      <c r="AG398">
        <v>0.16900000000000001</v>
      </c>
      <c r="AH398">
        <v>0.81499999999999995</v>
      </c>
      <c r="AI398">
        <v>334</v>
      </c>
      <c r="AJ398">
        <v>347</v>
      </c>
      <c r="AK398">
        <v>340</v>
      </c>
      <c r="AL398">
        <v>351</v>
      </c>
      <c r="AQ398" s="82">
        <f t="shared" si="32"/>
        <v>0</v>
      </c>
      <c r="AR398" s="82">
        <f t="shared" si="33"/>
        <v>0</v>
      </c>
      <c r="AS398" s="82">
        <f t="shared" si="33"/>
        <v>0</v>
      </c>
      <c r="AT398" s="82">
        <f t="shared" si="33"/>
        <v>0.14115</v>
      </c>
      <c r="AU398" s="82">
        <f t="shared" si="33"/>
        <v>0</v>
      </c>
      <c r="AV398" s="82">
        <f t="shared" si="33"/>
        <v>0</v>
      </c>
      <c r="AW398" s="82">
        <f t="shared" si="33"/>
        <v>0</v>
      </c>
      <c r="AX398" s="82">
        <f t="shared" si="33"/>
        <v>0</v>
      </c>
      <c r="AY398" s="82">
        <f t="shared" si="33"/>
        <v>0</v>
      </c>
      <c r="AZ398" s="82">
        <f t="shared" si="33"/>
        <v>0</v>
      </c>
      <c r="BA398" s="82">
        <f t="shared" si="33"/>
        <v>0</v>
      </c>
    </row>
    <row r="399" spans="1:53" x14ac:dyDescent="0.25">
      <c r="A399" t="s">
        <v>1306</v>
      </c>
      <c r="B399" t="s">
        <v>1307</v>
      </c>
      <c r="C399" t="s">
        <v>1278</v>
      </c>
      <c r="D399" t="s">
        <v>243</v>
      </c>
      <c r="E399">
        <v>7.375</v>
      </c>
      <c r="F399" s="143">
        <v>43983</v>
      </c>
      <c r="G399" t="s">
        <v>282</v>
      </c>
      <c r="H399" t="s">
        <v>270</v>
      </c>
      <c r="I399" t="s">
        <v>259</v>
      </c>
      <c r="J399" t="s">
        <v>271</v>
      </c>
      <c r="K399" t="s">
        <v>272</v>
      </c>
      <c r="L399" t="s">
        <v>320</v>
      </c>
      <c r="M399" t="s">
        <v>769</v>
      </c>
      <c r="N399" t="s">
        <v>304</v>
      </c>
      <c r="O399">
        <v>750</v>
      </c>
      <c r="P399">
        <v>110.75</v>
      </c>
      <c r="Q399">
        <v>0.49166700000000002</v>
      </c>
      <c r="R399">
        <v>7.2279999999999997E-2</v>
      </c>
      <c r="S399">
        <v>0</v>
      </c>
      <c r="T399">
        <v>2.6360000000000001</v>
      </c>
      <c r="U399">
        <v>4.6020000000000003</v>
      </c>
      <c r="V399">
        <v>4.37</v>
      </c>
      <c r="W399">
        <v>4.95</v>
      </c>
      <c r="X399">
        <v>374</v>
      </c>
      <c r="Y399">
        <v>111.25</v>
      </c>
      <c r="Z399">
        <v>0</v>
      </c>
      <c r="AA399">
        <v>7.3389999999999997E-2</v>
      </c>
      <c r="AB399">
        <v>2.7029999999999998</v>
      </c>
      <c r="AC399">
        <v>4.4870000000000001</v>
      </c>
      <c r="AD399">
        <v>4.3689999999999998</v>
      </c>
      <c r="AE399">
        <v>4.8129999999999997</v>
      </c>
      <c r="AF399">
        <v>376</v>
      </c>
      <c r="AG399">
        <v>-7.0000000000000001E-3</v>
      </c>
      <c r="AH399">
        <v>0.45100000000000001</v>
      </c>
      <c r="AI399">
        <v>368</v>
      </c>
      <c r="AJ399">
        <v>374</v>
      </c>
      <c r="AK399">
        <v>360</v>
      </c>
      <c r="AL399">
        <v>362</v>
      </c>
      <c r="AQ399" s="82">
        <f t="shared" si="32"/>
        <v>0</v>
      </c>
      <c r="AR399" s="82">
        <f t="shared" si="33"/>
        <v>0</v>
      </c>
      <c r="AS399" s="82">
        <f t="shared" si="33"/>
        <v>0</v>
      </c>
      <c r="AT399" s="82">
        <f t="shared" si="33"/>
        <v>7.2279999999999997E-2</v>
      </c>
      <c r="AU399" s="82">
        <f t="shared" si="33"/>
        <v>0</v>
      </c>
      <c r="AV399" s="82">
        <f t="shared" si="33"/>
        <v>0</v>
      </c>
      <c r="AW399" s="82">
        <f t="shared" si="33"/>
        <v>0</v>
      </c>
      <c r="AX399" s="82">
        <f t="shared" si="33"/>
        <v>0</v>
      </c>
      <c r="AY399" s="82">
        <f t="shared" si="33"/>
        <v>0</v>
      </c>
      <c r="AZ399" s="82">
        <f t="shared" si="33"/>
        <v>0</v>
      </c>
      <c r="BA399" s="82">
        <f t="shared" si="33"/>
        <v>0</v>
      </c>
    </row>
    <row r="400" spans="1:53" x14ac:dyDescent="0.25">
      <c r="A400" t="s">
        <v>1308</v>
      </c>
      <c r="B400" t="s">
        <v>1309</v>
      </c>
      <c r="C400" t="s">
        <v>1278</v>
      </c>
      <c r="D400" t="s">
        <v>243</v>
      </c>
      <c r="E400">
        <v>6.625</v>
      </c>
      <c r="F400" s="143">
        <v>44592</v>
      </c>
      <c r="G400" t="s">
        <v>282</v>
      </c>
      <c r="H400" t="s">
        <v>270</v>
      </c>
      <c r="I400" t="s">
        <v>259</v>
      </c>
      <c r="J400" t="s">
        <v>271</v>
      </c>
      <c r="K400" t="s">
        <v>272</v>
      </c>
      <c r="L400" t="s">
        <v>320</v>
      </c>
      <c r="M400" t="s">
        <v>769</v>
      </c>
      <c r="N400" t="s">
        <v>304</v>
      </c>
      <c r="O400">
        <v>750</v>
      </c>
      <c r="P400">
        <v>109</v>
      </c>
      <c r="Q400">
        <v>2.6684030000000001</v>
      </c>
      <c r="R400">
        <v>7.2559999999999999E-2</v>
      </c>
      <c r="S400">
        <v>0</v>
      </c>
      <c r="T400">
        <v>3.508</v>
      </c>
      <c r="U400">
        <v>4.9109999999999996</v>
      </c>
      <c r="V400">
        <v>5.9039999999999999</v>
      </c>
      <c r="W400">
        <v>5.05</v>
      </c>
      <c r="X400">
        <v>353</v>
      </c>
      <c r="Y400">
        <v>108.75</v>
      </c>
      <c r="Z400">
        <v>2.2269999999999999</v>
      </c>
      <c r="AA400">
        <v>7.3209999999999997E-2</v>
      </c>
      <c r="AB400">
        <v>3.5710000000000002</v>
      </c>
      <c r="AC400">
        <v>4.9950000000000001</v>
      </c>
      <c r="AD400">
        <v>5.9809999999999999</v>
      </c>
      <c r="AE400">
        <v>5.0979999999999999</v>
      </c>
      <c r="AF400">
        <v>375</v>
      </c>
      <c r="AG400">
        <v>0.623</v>
      </c>
      <c r="AH400">
        <v>1.429</v>
      </c>
      <c r="AI400">
        <v>338</v>
      </c>
      <c r="AJ400">
        <v>360</v>
      </c>
      <c r="AK400">
        <v>344</v>
      </c>
      <c r="AL400">
        <v>365</v>
      </c>
      <c r="AQ400" s="82">
        <f t="shared" si="32"/>
        <v>0</v>
      </c>
      <c r="AR400" s="82">
        <f t="shared" si="33"/>
        <v>0</v>
      </c>
      <c r="AS400" s="82">
        <f t="shared" si="33"/>
        <v>0</v>
      </c>
      <c r="AT400" s="82">
        <f t="shared" si="33"/>
        <v>7.2559999999999999E-2</v>
      </c>
      <c r="AU400" s="82">
        <f t="shared" si="33"/>
        <v>0</v>
      </c>
      <c r="AV400" s="82">
        <f t="shared" si="33"/>
        <v>0</v>
      </c>
      <c r="AW400" s="82">
        <f t="shared" si="33"/>
        <v>0</v>
      </c>
      <c r="AX400" s="82">
        <f t="shared" si="33"/>
        <v>0</v>
      </c>
      <c r="AY400" s="82">
        <f t="shared" si="33"/>
        <v>0</v>
      </c>
      <c r="AZ400" s="82">
        <f t="shared" si="33"/>
        <v>0</v>
      </c>
      <c r="BA400" s="82">
        <f t="shared" si="33"/>
        <v>0</v>
      </c>
    </row>
    <row r="401" spans="1:53" x14ac:dyDescent="0.25">
      <c r="A401" t="s">
        <v>5688</v>
      </c>
      <c r="B401" t="s">
        <v>5689</v>
      </c>
      <c r="C401" t="s">
        <v>1278</v>
      </c>
      <c r="D401" t="s">
        <v>243</v>
      </c>
      <c r="E401">
        <v>5.25</v>
      </c>
      <c r="F401" s="143">
        <v>44834</v>
      </c>
      <c r="G401" t="s">
        <v>282</v>
      </c>
      <c r="H401" t="s">
        <v>270</v>
      </c>
      <c r="I401" t="s">
        <v>259</v>
      </c>
      <c r="J401" t="s">
        <v>271</v>
      </c>
      <c r="K401" t="s">
        <v>272</v>
      </c>
      <c r="L401" t="s">
        <v>320</v>
      </c>
      <c r="M401" t="s">
        <v>769</v>
      </c>
      <c r="N401" t="s">
        <v>304</v>
      </c>
      <c r="O401">
        <v>1250</v>
      </c>
      <c r="P401">
        <v>101.75</v>
      </c>
      <c r="Q401">
        <v>1.79375</v>
      </c>
      <c r="R401">
        <v>0.11212999999999999</v>
      </c>
      <c r="S401">
        <v>0</v>
      </c>
      <c r="T401">
        <v>6.2249999999999996</v>
      </c>
      <c r="U401">
        <v>4.9729999999999999</v>
      </c>
      <c r="V401">
        <v>7.306</v>
      </c>
      <c r="W401">
        <v>4.9390000000000001</v>
      </c>
      <c r="X401">
        <v>328</v>
      </c>
      <c r="Y401">
        <v>100.75</v>
      </c>
      <c r="Z401">
        <v>1.444</v>
      </c>
      <c r="AA401">
        <v>0.11236</v>
      </c>
      <c r="AB401">
        <v>6.5979999999999999</v>
      </c>
      <c r="AC401">
        <v>5.1360000000000001</v>
      </c>
      <c r="AD401">
        <v>7.4390000000000001</v>
      </c>
      <c r="AE401">
        <v>5.09</v>
      </c>
      <c r="AF401">
        <v>361</v>
      </c>
      <c r="AG401">
        <v>1.321</v>
      </c>
      <c r="AH401">
        <v>2.456</v>
      </c>
      <c r="AI401">
        <v>307</v>
      </c>
      <c r="AJ401">
        <v>337</v>
      </c>
      <c r="AK401">
        <v>323</v>
      </c>
      <c r="AL401">
        <v>355</v>
      </c>
      <c r="AQ401" s="82">
        <f t="shared" si="32"/>
        <v>0</v>
      </c>
      <c r="AR401" s="82">
        <f t="shared" si="33"/>
        <v>0</v>
      </c>
      <c r="AS401" s="82">
        <f t="shared" si="33"/>
        <v>0</v>
      </c>
      <c r="AT401" s="82">
        <f t="shared" si="33"/>
        <v>0.11212999999999999</v>
      </c>
      <c r="AU401" s="82">
        <f t="shared" si="33"/>
        <v>0</v>
      </c>
      <c r="AV401" s="82">
        <f t="shared" si="33"/>
        <v>0</v>
      </c>
      <c r="AW401" s="82">
        <f t="shared" si="33"/>
        <v>0</v>
      </c>
      <c r="AX401" s="82">
        <f t="shared" si="33"/>
        <v>0</v>
      </c>
      <c r="AY401" s="82">
        <f t="shared" si="33"/>
        <v>0</v>
      </c>
      <c r="AZ401" s="82">
        <f t="shared" si="33"/>
        <v>0</v>
      </c>
      <c r="BA401" s="82">
        <f t="shared" si="33"/>
        <v>0</v>
      </c>
    </row>
    <row r="402" spans="1:53" x14ac:dyDescent="0.25">
      <c r="A402" t="s">
        <v>5690</v>
      </c>
      <c r="B402" t="s">
        <v>5691</v>
      </c>
      <c r="C402" t="s">
        <v>1292</v>
      </c>
      <c r="D402" t="s">
        <v>1293</v>
      </c>
      <c r="E402">
        <v>9.75</v>
      </c>
      <c r="F402" s="143">
        <v>43981</v>
      </c>
      <c r="G402" t="s">
        <v>348</v>
      </c>
      <c r="H402" t="s">
        <v>270</v>
      </c>
      <c r="I402" t="s">
        <v>259</v>
      </c>
      <c r="J402" t="s">
        <v>271</v>
      </c>
      <c r="K402" t="s">
        <v>272</v>
      </c>
      <c r="L402" t="s">
        <v>291</v>
      </c>
      <c r="M402" t="s">
        <v>600</v>
      </c>
      <c r="N402" t="s">
        <v>283</v>
      </c>
      <c r="O402">
        <v>244.4</v>
      </c>
      <c r="P402">
        <v>59.25</v>
      </c>
      <c r="Q402">
        <v>2.3020830000000001</v>
      </c>
      <c r="R402">
        <v>1.303E-2</v>
      </c>
      <c r="S402">
        <v>0</v>
      </c>
      <c r="T402">
        <v>4.181</v>
      </c>
      <c r="U402">
        <v>20.716999999999999</v>
      </c>
      <c r="V402">
        <v>4.2350000000000003</v>
      </c>
      <c r="W402">
        <v>20.716999999999999</v>
      </c>
      <c r="X402">
        <v>1963</v>
      </c>
      <c r="Y402">
        <v>56</v>
      </c>
      <c r="Z402">
        <v>1.6519999999999999</v>
      </c>
      <c r="AA402">
        <v>1.239E-2</v>
      </c>
      <c r="AB402">
        <v>4.141</v>
      </c>
      <c r="AC402">
        <v>21.966000000000001</v>
      </c>
      <c r="AD402">
        <v>4.1909999999999998</v>
      </c>
      <c r="AE402">
        <v>21.966000000000001</v>
      </c>
      <c r="AF402">
        <v>2104</v>
      </c>
      <c r="AG402">
        <v>6.7649999999999997</v>
      </c>
      <c r="AH402">
        <v>7.2539999999999996</v>
      </c>
      <c r="AI402">
        <v>1384</v>
      </c>
      <c r="AJ402">
        <v>1436</v>
      </c>
      <c r="AK402">
        <v>1953</v>
      </c>
      <c r="AL402">
        <v>2093</v>
      </c>
      <c r="AQ402" s="82">
        <f t="shared" si="32"/>
        <v>0</v>
      </c>
      <c r="AR402" s="82">
        <f t="shared" si="33"/>
        <v>0</v>
      </c>
      <c r="AS402" s="82">
        <f t="shared" si="33"/>
        <v>0</v>
      </c>
      <c r="AT402" s="82">
        <f t="shared" si="33"/>
        <v>0</v>
      </c>
      <c r="AU402" s="82">
        <f t="shared" si="33"/>
        <v>0</v>
      </c>
      <c r="AV402" s="82">
        <f t="shared" si="33"/>
        <v>0</v>
      </c>
      <c r="AW402" s="82">
        <f t="shared" si="33"/>
        <v>0</v>
      </c>
      <c r="AX402" s="82">
        <f t="shared" si="33"/>
        <v>0</v>
      </c>
      <c r="AY402" s="82">
        <f t="shared" si="33"/>
        <v>0</v>
      </c>
      <c r="AZ402" s="82">
        <f t="shared" si="33"/>
        <v>0</v>
      </c>
      <c r="BA402" s="82">
        <f t="shared" si="33"/>
        <v>1.303E-2</v>
      </c>
    </row>
    <row r="403" spans="1:53" x14ac:dyDescent="0.25">
      <c r="A403" t="s">
        <v>1300</v>
      </c>
      <c r="B403" t="s">
        <v>1301</v>
      </c>
      <c r="C403" t="s">
        <v>1302</v>
      </c>
      <c r="D403" t="s">
        <v>1303</v>
      </c>
      <c r="E403">
        <v>5.25</v>
      </c>
      <c r="F403" s="143">
        <v>41730</v>
      </c>
      <c r="G403" t="s">
        <v>40</v>
      </c>
      <c r="H403" t="s">
        <v>270</v>
      </c>
      <c r="I403" t="s">
        <v>259</v>
      </c>
      <c r="J403" t="s">
        <v>271</v>
      </c>
      <c r="K403" t="s">
        <v>284</v>
      </c>
      <c r="L403" t="s">
        <v>285</v>
      </c>
      <c r="M403" t="s">
        <v>309</v>
      </c>
      <c r="N403" t="s">
        <v>283</v>
      </c>
      <c r="O403">
        <v>1300</v>
      </c>
      <c r="P403">
        <v>103.625</v>
      </c>
      <c r="Q403">
        <v>1.2250000000000001</v>
      </c>
      <c r="R403">
        <v>0.11809</v>
      </c>
      <c r="S403">
        <v>0</v>
      </c>
      <c r="T403">
        <v>1.2150000000000001</v>
      </c>
      <c r="U403">
        <v>2.3260000000000001</v>
      </c>
      <c r="V403">
        <v>1.214</v>
      </c>
      <c r="W403">
        <v>2.3260000000000001</v>
      </c>
      <c r="X403">
        <v>211</v>
      </c>
      <c r="Y403">
        <v>103.5</v>
      </c>
      <c r="Z403">
        <v>0.875</v>
      </c>
      <c r="AA403">
        <v>0.11934</v>
      </c>
      <c r="AB403">
        <v>1.28</v>
      </c>
      <c r="AC403">
        <v>2.56</v>
      </c>
      <c r="AD403">
        <v>1.2769999999999999</v>
      </c>
      <c r="AE403">
        <v>2.56</v>
      </c>
      <c r="AF403">
        <v>235</v>
      </c>
      <c r="AG403">
        <v>0.45500000000000002</v>
      </c>
      <c r="AH403">
        <v>0.44700000000000001</v>
      </c>
      <c r="AI403">
        <v>199</v>
      </c>
      <c r="AJ403">
        <v>225</v>
      </c>
      <c r="AK403">
        <v>196</v>
      </c>
      <c r="AL403">
        <v>222</v>
      </c>
      <c r="AQ403" s="82">
        <f t="shared" si="32"/>
        <v>0</v>
      </c>
      <c r="AR403" s="82">
        <f t="shared" si="33"/>
        <v>0.11809</v>
      </c>
      <c r="AS403" s="82">
        <f t="shared" si="33"/>
        <v>0</v>
      </c>
      <c r="AT403" s="82">
        <f t="shared" si="33"/>
        <v>0</v>
      </c>
      <c r="AU403" s="82">
        <f t="shared" si="33"/>
        <v>0</v>
      </c>
      <c r="AV403" s="82">
        <f t="shared" si="33"/>
        <v>0</v>
      </c>
      <c r="AW403" s="82">
        <f t="shared" si="33"/>
        <v>0</v>
      </c>
      <c r="AX403" s="82">
        <f t="shared" si="33"/>
        <v>0</v>
      </c>
      <c r="AY403" s="82">
        <f t="shared" si="33"/>
        <v>0</v>
      </c>
      <c r="AZ403" s="82">
        <f t="shared" si="33"/>
        <v>0</v>
      </c>
      <c r="BA403" s="82">
        <f t="shared" si="33"/>
        <v>0</v>
      </c>
    </row>
    <row r="404" spans="1:53" x14ac:dyDescent="0.25">
      <c r="A404" t="s">
        <v>1339</v>
      </c>
      <c r="B404" t="s">
        <v>1340</v>
      </c>
      <c r="C404" t="s">
        <v>1302</v>
      </c>
      <c r="D404" t="s">
        <v>1303</v>
      </c>
      <c r="E404">
        <v>6.625</v>
      </c>
      <c r="F404" s="143">
        <v>43191</v>
      </c>
      <c r="G404" t="s">
        <v>40</v>
      </c>
      <c r="H404" t="s">
        <v>270</v>
      </c>
      <c r="I404" t="s">
        <v>259</v>
      </c>
      <c r="J404" t="s">
        <v>271</v>
      </c>
      <c r="K404" t="s">
        <v>284</v>
      </c>
      <c r="L404" t="s">
        <v>285</v>
      </c>
      <c r="M404" t="s">
        <v>309</v>
      </c>
      <c r="N404" t="s">
        <v>283</v>
      </c>
      <c r="O404">
        <v>700</v>
      </c>
      <c r="P404">
        <v>113.25</v>
      </c>
      <c r="Q404">
        <v>1.545833</v>
      </c>
      <c r="R404">
        <v>6.9620000000000001E-2</v>
      </c>
      <c r="S404">
        <v>0</v>
      </c>
      <c r="T404">
        <v>4.4390000000000001</v>
      </c>
      <c r="U404">
        <v>3.8220000000000001</v>
      </c>
      <c r="V404">
        <v>4.4669999999999996</v>
      </c>
      <c r="W404">
        <v>3.8220000000000001</v>
      </c>
      <c r="X404">
        <v>303</v>
      </c>
      <c r="Y404">
        <v>112</v>
      </c>
      <c r="Z404">
        <v>1.1040000000000001</v>
      </c>
      <c r="AA404">
        <v>6.9639999999999994E-2</v>
      </c>
      <c r="AB404">
        <v>4.4930000000000003</v>
      </c>
      <c r="AC404">
        <v>4.0960000000000001</v>
      </c>
      <c r="AD404">
        <v>4.516</v>
      </c>
      <c r="AE404">
        <v>4.0960000000000001</v>
      </c>
      <c r="AF404">
        <v>343</v>
      </c>
      <c r="AG404">
        <v>1.496</v>
      </c>
      <c r="AH404">
        <v>1.976</v>
      </c>
      <c r="AI404">
        <v>307</v>
      </c>
      <c r="AJ404">
        <v>347</v>
      </c>
      <c r="AK404">
        <v>292</v>
      </c>
      <c r="AL404">
        <v>332</v>
      </c>
      <c r="AQ404" s="82">
        <f t="shared" si="32"/>
        <v>0</v>
      </c>
      <c r="AR404" s="82">
        <f t="shared" si="33"/>
        <v>0</v>
      </c>
      <c r="AS404" s="82">
        <f t="shared" si="33"/>
        <v>6.9620000000000001E-2</v>
      </c>
      <c r="AT404" s="82">
        <f t="shared" si="33"/>
        <v>0</v>
      </c>
      <c r="AU404" s="82">
        <f t="shared" si="33"/>
        <v>0</v>
      </c>
      <c r="AV404" s="82">
        <f t="shared" si="33"/>
        <v>0</v>
      </c>
      <c r="AW404" s="82">
        <f t="shared" si="33"/>
        <v>0</v>
      </c>
      <c r="AX404" s="82">
        <f t="shared" si="33"/>
        <v>0</v>
      </c>
      <c r="AY404" s="82">
        <f t="shared" si="33"/>
        <v>0</v>
      </c>
      <c r="AZ404" s="82">
        <f t="shared" si="33"/>
        <v>0</v>
      </c>
      <c r="BA404" s="82">
        <f t="shared" si="33"/>
        <v>0</v>
      </c>
    </row>
    <row r="405" spans="1:53" x14ac:dyDescent="0.25">
      <c r="A405" t="s">
        <v>1310</v>
      </c>
      <c r="B405" t="s">
        <v>1311</v>
      </c>
      <c r="C405" t="s">
        <v>1302</v>
      </c>
      <c r="D405" t="s">
        <v>1303</v>
      </c>
      <c r="E405">
        <v>4.75</v>
      </c>
      <c r="F405" s="143">
        <v>42050</v>
      </c>
      <c r="G405" t="s">
        <v>40</v>
      </c>
      <c r="H405" t="s">
        <v>270</v>
      </c>
      <c r="I405" t="s">
        <v>259</v>
      </c>
      <c r="J405" t="s">
        <v>271</v>
      </c>
      <c r="K405" t="s">
        <v>284</v>
      </c>
      <c r="L405" t="s">
        <v>285</v>
      </c>
      <c r="M405" t="s">
        <v>309</v>
      </c>
      <c r="N405" t="s">
        <v>283</v>
      </c>
      <c r="O405">
        <v>1500</v>
      </c>
      <c r="P405">
        <v>104.125</v>
      </c>
      <c r="Q405">
        <v>1.7152780000000001</v>
      </c>
      <c r="R405">
        <v>0.13754</v>
      </c>
      <c r="S405">
        <v>0</v>
      </c>
      <c r="T405">
        <v>2.0009999999999999</v>
      </c>
      <c r="U405">
        <v>2.7490000000000001</v>
      </c>
      <c r="V405">
        <v>2.004</v>
      </c>
      <c r="W405">
        <v>2.7490000000000001</v>
      </c>
      <c r="X405">
        <v>246</v>
      </c>
      <c r="Y405">
        <v>103.75</v>
      </c>
      <c r="Z405">
        <v>1.399</v>
      </c>
      <c r="AA405">
        <v>0.13872999999999999</v>
      </c>
      <c r="AB405">
        <v>2.0640000000000001</v>
      </c>
      <c r="AC405">
        <v>2.9790000000000001</v>
      </c>
      <c r="AD405">
        <v>2.0659999999999998</v>
      </c>
      <c r="AE405">
        <v>2.9790000000000001</v>
      </c>
      <c r="AF405">
        <v>272</v>
      </c>
      <c r="AG405">
        <v>0.65800000000000003</v>
      </c>
      <c r="AH405">
        <v>0.71499999999999997</v>
      </c>
      <c r="AI405">
        <v>235</v>
      </c>
      <c r="AJ405">
        <v>262</v>
      </c>
      <c r="AK405">
        <v>232</v>
      </c>
      <c r="AL405">
        <v>259</v>
      </c>
      <c r="AQ405" s="82">
        <f t="shared" si="32"/>
        <v>0</v>
      </c>
      <c r="AR405" s="82">
        <f t="shared" si="33"/>
        <v>0.13754</v>
      </c>
      <c r="AS405" s="82">
        <f t="shared" si="33"/>
        <v>0</v>
      </c>
      <c r="AT405" s="82">
        <f t="shared" si="33"/>
        <v>0</v>
      </c>
      <c r="AU405" s="82">
        <f t="shared" si="33"/>
        <v>0</v>
      </c>
      <c r="AV405" s="82">
        <f t="shared" si="33"/>
        <v>0</v>
      </c>
      <c r="AW405" s="82">
        <f t="shared" si="33"/>
        <v>0</v>
      </c>
      <c r="AX405" s="82">
        <f t="shared" si="33"/>
        <v>0</v>
      </c>
      <c r="AY405" s="82">
        <f t="shared" si="33"/>
        <v>0</v>
      </c>
      <c r="AZ405" s="82">
        <f t="shared" si="33"/>
        <v>0</v>
      </c>
      <c r="BA405" s="82">
        <f t="shared" si="33"/>
        <v>0</v>
      </c>
    </row>
    <row r="406" spans="1:53" x14ac:dyDescent="0.25">
      <c r="A406" t="s">
        <v>1343</v>
      </c>
      <c r="B406" t="s">
        <v>1344</v>
      </c>
      <c r="C406" t="s">
        <v>1302</v>
      </c>
      <c r="D406" t="s">
        <v>1303</v>
      </c>
      <c r="E406">
        <v>5.5</v>
      </c>
      <c r="F406" s="143">
        <v>43511</v>
      </c>
      <c r="G406" t="s">
        <v>40</v>
      </c>
      <c r="H406" t="s">
        <v>270</v>
      </c>
      <c r="I406" t="s">
        <v>259</v>
      </c>
      <c r="J406" t="s">
        <v>271</v>
      </c>
      <c r="K406" t="s">
        <v>284</v>
      </c>
      <c r="L406" t="s">
        <v>285</v>
      </c>
      <c r="M406" t="s">
        <v>309</v>
      </c>
      <c r="N406" t="s">
        <v>283</v>
      </c>
      <c r="O406">
        <v>1750</v>
      </c>
      <c r="P406">
        <v>109.375</v>
      </c>
      <c r="Q406">
        <v>1.986111</v>
      </c>
      <c r="R406">
        <v>0.16883999999999999</v>
      </c>
      <c r="S406">
        <v>0</v>
      </c>
      <c r="T406">
        <v>5.1459999999999999</v>
      </c>
      <c r="U406">
        <v>3.774</v>
      </c>
      <c r="V406">
        <v>5.1989999999999998</v>
      </c>
      <c r="W406">
        <v>3.774</v>
      </c>
      <c r="X406">
        <v>280</v>
      </c>
      <c r="Y406">
        <v>106.5</v>
      </c>
      <c r="Z406">
        <v>1.619</v>
      </c>
      <c r="AA406">
        <v>0.16642000000000001</v>
      </c>
      <c r="AB406">
        <v>5.1829999999999998</v>
      </c>
      <c r="AC406">
        <v>4.2939999999999996</v>
      </c>
      <c r="AD406">
        <v>5.2290000000000001</v>
      </c>
      <c r="AE406">
        <v>4.2939999999999996</v>
      </c>
      <c r="AF406">
        <v>346</v>
      </c>
      <c r="AG406">
        <v>2.9980000000000002</v>
      </c>
      <c r="AH406">
        <v>3.6120000000000001</v>
      </c>
      <c r="AI406">
        <v>275</v>
      </c>
      <c r="AJ406">
        <v>338</v>
      </c>
      <c r="AK406">
        <v>268</v>
      </c>
      <c r="AL406">
        <v>334</v>
      </c>
      <c r="AQ406" s="82">
        <f t="shared" si="32"/>
        <v>0</v>
      </c>
      <c r="AR406" s="82">
        <f t="shared" ref="AR406:BA421" si="34">IF(AND($U406&gt;AQ$4,$U406&lt;=AR$4),$R406,0)</f>
        <v>0</v>
      </c>
      <c r="AS406" s="82">
        <f t="shared" si="34"/>
        <v>0.16883999999999999</v>
      </c>
      <c r="AT406" s="82">
        <f t="shared" si="34"/>
        <v>0</v>
      </c>
      <c r="AU406" s="82">
        <f t="shared" si="34"/>
        <v>0</v>
      </c>
      <c r="AV406" s="82">
        <f t="shared" si="34"/>
        <v>0</v>
      </c>
      <c r="AW406" s="82">
        <f t="shared" si="34"/>
        <v>0</v>
      </c>
      <c r="AX406" s="82">
        <f t="shared" si="34"/>
        <v>0</v>
      </c>
      <c r="AY406" s="82">
        <f t="shared" si="34"/>
        <v>0</v>
      </c>
      <c r="AZ406" s="82">
        <f t="shared" si="34"/>
        <v>0</v>
      </c>
      <c r="BA406" s="82">
        <f t="shared" si="34"/>
        <v>0</v>
      </c>
    </row>
    <row r="407" spans="1:53" x14ac:dyDescent="0.25">
      <c r="A407" t="s">
        <v>1312</v>
      </c>
      <c r="B407" t="s">
        <v>1313</v>
      </c>
      <c r="C407" t="s">
        <v>1302</v>
      </c>
      <c r="D407" t="s">
        <v>1303</v>
      </c>
      <c r="E407">
        <v>5.25</v>
      </c>
      <c r="F407" s="143">
        <v>43174</v>
      </c>
      <c r="G407" t="s">
        <v>40</v>
      </c>
      <c r="H407" t="s">
        <v>270</v>
      </c>
      <c r="I407" t="s">
        <v>259</v>
      </c>
      <c r="J407" t="s">
        <v>271</v>
      </c>
      <c r="K407" t="s">
        <v>284</v>
      </c>
      <c r="L407" t="s">
        <v>285</v>
      </c>
      <c r="M407" t="s">
        <v>309</v>
      </c>
      <c r="N407" t="s">
        <v>304</v>
      </c>
      <c r="O407">
        <v>1500</v>
      </c>
      <c r="P407">
        <v>108</v>
      </c>
      <c r="Q407">
        <v>1.4583330000000001</v>
      </c>
      <c r="R407">
        <v>0.14224999999999999</v>
      </c>
      <c r="S407">
        <v>0</v>
      </c>
      <c r="T407">
        <v>4.5209999999999999</v>
      </c>
      <c r="U407">
        <v>3.5569999999999999</v>
      </c>
      <c r="V407">
        <v>4.548</v>
      </c>
      <c r="W407">
        <v>3.5569999999999999</v>
      </c>
      <c r="X407">
        <v>277</v>
      </c>
      <c r="Y407">
        <v>106.125</v>
      </c>
      <c r="Z407">
        <v>1.1080000000000001</v>
      </c>
      <c r="AA407">
        <v>0.14147999999999999</v>
      </c>
      <c r="AB407">
        <v>4.57</v>
      </c>
      <c r="AC407">
        <v>3.9540000000000002</v>
      </c>
      <c r="AD407">
        <v>4.593</v>
      </c>
      <c r="AE407">
        <v>3.9540000000000002</v>
      </c>
      <c r="AF407">
        <v>329</v>
      </c>
      <c r="AG407">
        <v>2.0750000000000002</v>
      </c>
      <c r="AH407">
        <v>2.5670000000000002</v>
      </c>
      <c r="AI407">
        <v>272</v>
      </c>
      <c r="AJ407">
        <v>322</v>
      </c>
      <c r="AK407">
        <v>265</v>
      </c>
      <c r="AL407">
        <v>318</v>
      </c>
      <c r="AQ407" s="82">
        <f t="shared" si="32"/>
        <v>0</v>
      </c>
      <c r="AR407" s="82">
        <f t="shared" si="34"/>
        <v>0</v>
      </c>
      <c r="AS407" s="82">
        <f t="shared" si="34"/>
        <v>0.14224999999999999</v>
      </c>
      <c r="AT407" s="82">
        <f t="shared" si="34"/>
        <v>0</v>
      </c>
      <c r="AU407" s="82">
        <f t="shared" si="34"/>
        <v>0</v>
      </c>
      <c r="AV407" s="82">
        <f t="shared" si="34"/>
        <v>0</v>
      </c>
      <c r="AW407" s="82">
        <f t="shared" si="34"/>
        <v>0</v>
      </c>
      <c r="AX407" s="82">
        <f t="shared" si="34"/>
        <v>0</v>
      </c>
      <c r="AY407" s="82">
        <f t="shared" si="34"/>
        <v>0</v>
      </c>
      <c r="AZ407" s="82">
        <f t="shared" si="34"/>
        <v>0</v>
      </c>
      <c r="BA407" s="82">
        <f t="shared" si="34"/>
        <v>0</v>
      </c>
    </row>
    <row r="408" spans="1:53" x14ac:dyDescent="0.25">
      <c r="A408" t="s">
        <v>5692</v>
      </c>
      <c r="B408" t="s">
        <v>5693</v>
      </c>
      <c r="C408" t="s">
        <v>1302</v>
      </c>
      <c r="D408" t="s">
        <v>1303</v>
      </c>
      <c r="E408">
        <v>5</v>
      </c>
      <c r="F408" s="143">
        <v>42870</v>
      </c>
      <c r="G408" t="s">
        <v>40</v>
      </c>
      <c r="H408" t="s">
        <v>270</v>
      </c>
      <c r="I408" t="s">
        <v>259</v>
      </c>
      <c r="J408" t="s">
        <v>271</v>
      </c>
      <c r="K408" t="s">
        <v>284</v>
      </c>
      <c r="L408" t="s">
        <v>285</v>
      </c>
      <c r="M408" t="s">
        <v>309</v>
      </c>
      <c r="N408" t="s">
        <v>304</v>
      </c>
      <c r="O408">
        <v>1250</v>
      </c>
      <c r="P408">
        <v>106.5</v>
      </c>
      <c r="Q408">
        <v>0.55555600000000005</v>
      </c>
      <c r="R408">
        <v>0.11594</v>
      </c>
      <c r="S408">
        <v>0</v>
      </c>
      <c r="T408">
        <v>3.923</v>
      </c>
      <c r="U408">
        <v>3.3929999999999998</v>
      </c>
      <c r="V408">
        <v>3.9380000000000002</v>
      </c>
      <c r="W408">
        <v>3.3929999999999998</v>
      </c>
      <c r="X408">
        <v>277</v>
      </c>
      <c r="Y408">
        <v>104.75</v>
      </c>
      <c r="Z408">
        <v>0.222</v>
      </c>
      <c r="AA408">
        <v>0.11541</v>
      </c>
      <c r="AB408">
        <v>3.976</v>
      </c>
      <c r="AC408">
        <v>3.83</v>
      </c>
      <c r="AD408">
        <v>3.9870000000000001</v>
      </c>
      <c r="AE408">
        <v>3.83</v>
      </c>
      <c r="AF408">
        <v>331</v>
      </c>
      <c r="AG408">
        <v>1.9850000000000001</v>
      </c>
      <c r="AH408">
        <v>2.3410000000000002</v>
      </c>
      <c r="AI408">
        <v>270</v>
      </c>
      <c r="AJ408">
        <v>323</v>
      </c>
      <c r="AK408">
        <v>266</v>
      </c>
      <c r="AL408">
        <v>320</v>
      </c>
      <c r="AQ408" s="82">
        <f t="shared" si="32"/>
        <v>0</v>
      </c>
      <c r="AR408" s="82">
        <f t="shared" si="34"/>
        <v>0</v>
      </c>
      <c r="AS408" s="82">
        <f t="shared" si="34"/>
        <v>0.11594</v>
      </c>
      <c r="AT408" s="82">
        <f t="shared" si="34"/>
        <v>0</v>
      </c>
      <c r="AU408" s="82">
        <f t="shared" si="34"/>
        <v>0</v>
      </c>
      <c r="AV408" s="82">
        <f t="shared" si="34"/>
        <v>0</v>
      </c>
      <c r="AW408" s="82">
        <f t="shared" si="34"/>
        <v>0</v>
      </c>
      <c r="AX408" s="82">
        <f t="shared" si="34"/>
        <v>0</v>
      </c>
      <c r="AY408" s="82">
        <f t="shared" si="34"/>
        <v>0</v>
      </c>
      <c r="AZ408" s="82">
        <f t="shared" si="34"/>
        <v>0</v>
      </c>
      <c r="BA408" s="82">
        <f t="shared" si="34"/>
        <v>0</v>
      </c>
    </row>
    <row r="409" spans="1:53" x14ac:dyDescent="0.25">
      <c r="A409" t="s">
        <v>5694</v>
      </c>
      <c r="B409" t="s">
        <v>5695</v>
      </c>
      <c r="C409" t="s">
        <v>1302</v>
      </c>
      <c r="D409" t="s">
        <v>1303</v>
      </c>
      <c r="E409">
        <v>5.375</v>
      </c>
      <c r="F409" s="143">
        <v>43966</v>
      </c>
      <c r="G409" t="s">
        <v>40</v>
      </c>
      <c r="H409" t="s">
        <v>270</v>
      </c>
      <c r="I409" t="s">
        <v>259</v>
      </c>
      <c r="J409" t="s">
        <v>271</v>
      </c>
      <c r="K409" t="s">
        <v>284</v>
      </c>
      <c r="L409" t="s">
        <v>285</v>
      </c>
      <c r="M409" t="s">
        <v>309</v>
      </c>
      <c r="N409" t="s">
        <v>304</v>
      </c>
      <c r="O409">
        <v>750</v>
      </c>
      <c r="P409">
        <v>110</v>
      </c>
      <c r="Q409">
        <v>0.59722200000000003</v>
      </c>
      <c r="R409">
        <v>7.1859999999999993E-2</v>
      </c>
      <c r="S409">
        <v>0</v>
      </c>
      <c r="T409">
        <v>6.1120000000000001</v>
      </c>
      <c r="U409">
        <v>3.8090000000000002</v>
      </c>
      <c r="V409">
        <v>6.2</v>
      </c>
      <c r="W409">
        <v>3.8090000000000002</v>
      </c>
      <c r="X409">
        <v>258</v>
      </c>
      <c r="Y409">
        <v>106.75</v>
      </c>
      <c r="Z409">
        <v>0.23899999999999999</v>
      </c>
      <c r="AA409">
        <v>7.0580000000000004E-2</v>
      </c>
      <c r="AB409">
        <v>6.141</v>
      </c>
      <c r="AC409">
        <v>4.3070000000000004</v>
      </c>
      <c r="AD409">
        <v>6.2190000000000003</v>
      </c>
      <c r="AE409">
        <v>4.3070000000000004</v>
      </c>
      <c r="AF409">
        <v>324</v>
      </c>
      <c r="AG409">
        <v>3.3730000000000002</v>
      </c>
      <c r="AH409">
        <v>4.1900000000000004</v>
      </c>
      <c r="AI409">
        <v>254</v>
      </c>
      <c r="AJ409">
        <v>315</v>
      </c>
      <c r="AK409">
        <v>248</v>
      </c>
      <c r="AL409">
        <v>313</v>
      </c>
      <c r="AQ409" s="82">
        <f t="shared" si="32"/>
        <v>0</v>
      </c>
      <c r="AR409" s="82">
        <f t="shared" si="34"/>
        <v>0</v>
      </c>
      <c r="AS409" s="82">
        <f t="shared" si="34"/>
        <v>7.1859999999999993E-2</v>
      </c>
      <c r="AT409" s="82">
        <f t="shared" si="34"/>
        <v>0</v>
      </c>
      <c r="AU409" s="82">
        <f t="shared" si="34"/>
        <v>0</v>
      </c>
      <c r="AV409" s="82">
        <f t="shared" si="34"/>
        <v>0</v>
      </c>
      <c r="AW409" s="82">
        <f t="shared" si="34"/>
        <v>0</v>
      </c>
      <c r="AX409" s="82">
        <f t="shared" si="34"/>
        <v>0</v>
      </c>
      <c r="AY409" s="82">
        <f t="shared" si="34"/>
        <v>0</v>
      </c>
      <c r="AZ409" s="82">
        <f t="shared" si="34"/>
        <v>0</v>
      </c>
      <c r="BA409" s="82">
        <f t="shared" si="34"/>
        <v>0</v>
      </c>
    </row>
    <row r="410" spans="1:53" x14ac:dyDescent="0.25">
      <c r="A410" t="s">
        <v>5696</v>
      </c>
      <c r="B410" t="s">
        <v>5697</v>
      </c>
      <c r="C410" t="s">
        <v>1302</v>
      </c>
      <c r="D410" t="s">
        <v>1303</v>
      </c>
      <c r="E410">
        <v>4.25</v>
      </c>
      <c r="F410" s="143">
        <v>42962</v>
      </c>
      <c r="G410" t="s">
        <v>40</v>
      </c>
      <c r="H410" t="s">
        <v>270</v>
      </c>
      <c r="I410" t="s">
        <v>259</v>
      </c>
      <c r="J410" t="s">
        <v>271</v>
      </c>
      <c r="K410" t="s">
        <v>284</v>
      </c>
      <c r="L410" t="s">
        <v>285</v>
      </c>
      <c r="M410" t="s">
        <v>309</v>
      </c>
      <c r="N410" t="s">
        <v>304</v>
      </c>
      <c r="O410">
        <v>1750</v>
      </c>
      <c r="P410">
        <v>103.589</v>
      </c>
      <c r="Q410">
        <v>1.6763889999999999</v>
      </c>
      <c r="R410">
        <v>0.15959999999999999</v>
      </c>
      <c r="S410">
        <v>0</v>
      </c>
      <c r="T410">
        <v>4.13</v>
      </c>
      <c r="U410">
        <v>3.4060000000000001</v>
      </c>
      <c r="V410">
        <v>4.1509999999999998</v>
      </c>
      <c r="W410">
        <v>3.4060000000000001</v>
      </c>
      <c r="X410">
        <v>273</v>
      </c>
      <c r="Y410">
        <v>102.202</v>
      </c>
      <c r="Z410">
        <v>1.393</v>
      </c>
      <c r="AA410">
        <v>0.15945999999999999</v>
      </c>
      <c r="AB410">
        <v>4.1849999999999996</v>
      </c>
      <c r="AC410">
        <v>3.734</v>
      </c>
      <c r="AD410">
        <v>4.202</v>
      </c>
      <c r="AE410">
        <v>3.734</v>
      </c>
      <c r="AF410">
        <v>316</v>
      </c>
      <c r="AG410">
        <v>1.6120000000000001</v>
      </c>
      <c r="AH410">
        <v>2.02</v>
      </c>
      <c r="AI410">
        <v>262</v>
      </c>
      <c r="AJ410">
        <v>304</v>
      </c>
      <c r="AK410">
        <v>261</v>
      </c>
      <c r="AL410">
        <v>306</v>
      </c>
      <c r="AQ410" s="82">
        <f t="shared" si="32"/>
        <v>0</v>
      </c>
      <c r="AR410" s="82">
        <f t="shared" si="34"/>
        <v>0</v>
      </c>
      <c r="AS410" s="82">
        <f t="shared" si="34"/>
        <v>0.15959999999999999</v>
      </c>
      <c r="AT410" s="82">
        <f t="shared" si="34"/>
        <v>0</v>
      </c>
      <c r="AU410" s="82">
        <f t="shared" si="34"/>
        <v>0</v>
      </c>
      <c r="AV410" s="82">
        <f t="shared" si="34"/>
        <v>0</v>
      </c>
      <c r="AW410" s="82">
        <f t="shared" si="34"/>
        <v>0</v>
      </c>
      <c r="AX410" s="82">
        <f t="shared" si="34"/>
        <v>0</v>
      </c>
      <c r="AY410" s="82">
        <f t="shared" si="34"/>
        <v>0</v>
      </c>
      <c r="AZ410" s="82">
        <f t="shared" si="34"/>
        <v>0</v>
      </c>
      <c r="BA410" s="82">
        <f t="shared" si="34"/>
        <v>0</v>
      </c>
    </row>
    <row r="411" spans="1:53" x14ac:dyDescent="0.25">
      <c r="A411" t="s">
        <v>5698</v>
      </c>
      <c r="B411" t="s">
        <v>5699</v>
      </c>
      <c r="C411" t="s">
        <v>1302</v>
      </c>
      <c r="D411" t="s">
        <v>1303</v>
      </c>
      <c r="E411">
        <v>5</v>
      </c>
      <c r="F411" s="143">
        <v>44788</v>
      </c>
      <c r="G411" t="s">
        <v>40</v>
      </c>
      <c r="H411" t="s">
        <v>270</v>
      </c>
      <c r="I411" t="s">
        <v>259</v>
      </c>
      <c r="J411" t="s">
        <v>271</v>
      </c>
      <c r="K411" t="s">
        <v>284</v>
      </c>
      <c r="L411" t="s">
        <v>285</v>
      </c>
      <c r="M411" t="s">
        <v>309</v>
      </c>
      <c r="N411" t="s">
        <v>304</v>
      </c>
      <c r="O411">
        <v>1250</v>
      </c>
      <c r="P411">
        <v>107.878</v>
      </c>
      <c r="Q411">
        <v>1.9722219999999999</v>
      </c>
      <c r="R411">
        <v>0.11896</v>
      </c>
      <c r="S411">
        <v>0</v>
      </c>
      <c r="T411">
        <v>7.556</v>
      </c>
      <c r="U411">
        <v>4.0060000000000002</v>
      </c>
      <c r="V411">
        <v>7.7359999999999998</v>
      </c>
      <c r="W411">
        <v>4.0060000000000002</v>
      </c>
      <c r="X411">
        <v>236</v>
      </c>
      <c r="Y411">
        <v>104.846</v>
      </c>
      <c r="Z411">
        <v>1.639</v>
      </c>
      <c r="AA411">
        <v>0.11706999999999999</v>
      </c>
      <c r="AB411">
        <v>7.5739999999999998</v>
      </c>
      <c r="AC411">
        <v>4.3810000000000002</v>
      </c>
      <c r="AD411">
        <v>7.74</v>
      </c>
      <c r="AE411">
        <v>4.3810000000000002</v>
      </c>
      <c r="AF411">
        <v>291</v>
      </c>
      <c r="AG411">
        <v>3.16</v>
      </c>
      <c r="AH411">
        <v>4.3719999999999999</v>
      </c>
      <c r="AI411">
        <v>232</v>
      </c>
      <c r="AJ411">
        <v>282</v>
      </c>
      <c r="AK411">
        <v>232</v>
      </c>
      <c r="AL411">
        <v>286</v>
      </c>
      <c r="AQ411" s="82">
        <f t="shared" si="32"/>
        <v>0</v>
      </c>
      <c r="AR411" s="82">
        <f t="shared" si="34"/>
        <v>0</v>
      </c>
      <c r="AS411" s="82">
        <f t="shared" si="34"/>
        <v>0</v>
      </c>
      <c r="AT411" s="82">
        <f t="shared" si="34"/>
        <v>0.11896</v>
      </c>
      <c r="AU411" s="82">
        <f t="shared" si="34"/>
        <v>0</v>
      </c>
      <c r="AV411" s="82">
        <f t="shared" si="34"/>
        <v>0</v>
      </c>
      <c r="AW411" s="82">
        <f t="shared" si="34"/>
        <v>0</v>
      </c>
      <c r="AX411" s="82">
        <f t="shared" si="34"/>
        <v>0</v>
      </c>
      <c r="AY411" s="82">
        <f t="shared" si="34"/>
        <v>0</v>
      </c>
      <c r="AZ411" s="82">
        <f t="shared" si="34"/>
        <v>0</v>
      </c>
      <c r="BA411" s="82">
        <f t="shared" si="34"/>
        <v>0</v>
      </c>
    </row>
    <row r="412" spans="1:53" x14ac:dyDescent="0.25">
      <c r="A412" t="s">
        <v>1324</v>
      </c>
      <c r="B412" t="s">
        <v>1325</v>
      </c>
      <c r="C412" t="s">
        <v>1326</v>
      </c>
      <c r="D412" t="s">
        <v>1327</v>
      </c>
      <c r="E412">
        <v>11.5</v>
      </c>
      <c r="F412" s="143">
        <v>42917</v>
      </c>
      <c r="G412" t="s">
        <v>371</v>
      </c>
      <c r="H412" t="s">
        <v>270</v>
      </c>
      <c r="I412" t="s">
        <v>259</v>
      </c>
      <c r="J412" t="s">
        <v>271</v>
      </c>
      <c r="K412" t="s">
        <v>272</v>
      </c>
      <c r="L412" t="s">
        <v>442</v>
      </c>
      <c r="M412" t="s">
        <v>538</v>
      </c>
      <c r="N412" t="s">
        <v>283</v>
      </c>
      <c r="O412">
        <v>300</v>
      </c>
      <c r="P412">
        <v>115.75</v>
      </c>
      <c r="Q412">
        <v>5.5583330000000002</v>
      </c>
      <c r="R412">
        <v>3.1530000000000002E-2</v>
      </c>
      <c r="S412">
        <v>0</v>
      </c>
      <c r="T412">
        <v>1.347</v>
      </c>
      <c r="U412">
        <v>4.3620000000000001</v>
      </c>
      <c r="V412">
        <v>1.345</v>
      </c>
      <c r="W412">
        <v>4.7560000000000002</v>
      </c>
      <c r="X412">
        <v>413</v>
      </c>
      <c r="Y412">
        <v>115.875</v>
      </c>
      <c r="Z412">
        <v>4.7919999999999998</v>
      </c>
      <c r="AA412">
        <v>3.184E-2</v>
      </c>
      <c r="AB412">
        <v>1.411</v>
      </c>
      <c r="AC412">
        <v>4.5339999999999998</v>
      </c>
      <c r="AD412">
        <v>1.411</v>
      </c>
      <c r="AE412">
        <v>4.8419999999999996</v>
      </c>
      <c r="AF412">
        <v>432</v>
      </c>
      <c r="AG412">
        <v>0.53200000000000003</v>
      </c>
      <c r="AH412">
        <v>0.53900000000000003</v>
      </c>
      <c r="AI412">
        <v>371</v>
      </c>
      <c r="AJ412">
        <v>401</v>
      </c>
      <c r="AK412">
        <v>399</v>
      </c>
      <c r="AL412">
        <v>419</v>
      </c>
      <c r="AQ412" s="82">
        <f t="shared" si="32"/>
        <v>0</v>
      </c>
      <c r="AR412" s="82">
        <f t="shared" si="34"/>
        <v>0</v>
      </c>
      <c r="AS412" s="82">
        <f t="shared" si="34"/>
        <v>0</v>
      </c>
      <c r="AT412" s="82">
        <f t="shared" si="34"/>
        <v>3.1530000000000002E-2</v>
      </c>
      <c r="AU412" s="82">
        <f t="shared" si="34"/>
        <v>0</v>
      </c>
      <c r="AV412" s="82">
        <f t="shared" si="34"/>
        <v>0</v>
      </c>
      <c r="AW412" s="82">
        <f t="shared" si="34"/>
        <v>0</v>
      </c>
      <c r="AX412" s="82">
        <f t="shared" si="34"/>
        <v>0</v>
      </c>
      <c r="AY412" s="82">
        <f t="shared" si="34"/>
        <v>0</v>
      </c>
      <c r="AZ412" s="82">
        <f t="shared" si="34"/>
        <v>0</v>
      </c>
      <c r="BA412" s="82">
        <f t="shared" si="34"/>
        <v>0</v>
      </c>
    </row>
    <row r="413" spans="1:53" x14ac:dyDescent="0.25">
      <c r="A413" t="s">
        <v>1337</v>
      </c>
      <c r="B413" t="s">
        <v>1338</v>
      </c>
      <c r="C413" t="s">
        <v>5700</v>
      </c>
      <c r="D413" t="s">
        <v>5701</v>
      </c>
      <c r="E413">
        <v>10.5</v>
      </c>
      <c r="F413" s="143">
        <v>42443</v>
      </c>
      <c r="G413" t="s">
        <v>348</v>
      </c>
      <c r="H413" t="s">
        <v>270</v>
      </c>
      <c r="I413" t="s">
        <v>259</v>
      </c>
      <c r="J413" t="s">
        <v>271</v>
      </c>
      <c r="K413" t="s">
        <v>272</v>
      </c>
      <c r="L413" t="s">
        <v>273</v>
      </c>
      <c r="M413" t="s">
        <v>927</v>
      </c>
      <c r="N413" t="s">
        <v>304</v>
      </c>
      <c r="O413">
        <v>235.8</v>
      </c>
      <c r="P413">
        <v>106.25</v>
      </c>
      <c r="Q413">
        <v>2.9166669999999999</v>
      </c>
      <c r="R413">
        <v>2.23E-2</v>
      </c>
      <c r="S413">
        <v>0</v>
      </c>
      <c r="T413">
        <v>0.217</v>
      </c>
      <c r="U413">
        <v>5.444</v>
      </c>
      <c r="V413">
        <v>0.21299999999999999</v>
      </c>
      <c r="W413">
        <v>5.9539999999999997</v>
      </c>
      <c r="X413">
        <v>554</v>
      </c>
      <c r="Y413">
        <v>106.5</v>
      </c>
      <c r="Z413">
        <v>0</v>
      </c>
      <c r="AA413">
        <v>2.2089999999999999E-2</v>
      </c>
      <c r="AB413">
        <v>0.28199999999999997</v>
      </c>
      <c r="AC413">
        <v>5.6390000000000002</v>
      </c>
      <c r="AD413">
        <v>0.27700000000000002</v>
      </c>
      <c r="AE413">
        <v>6.0220000000000002</v>
      </c>
      <c r="AF413">
        <v>568</v>
      </c>
      <c r="AG413">
        <v>2.504</v>
      </c>
      <c r="AH413">
        <v>2.4870000000000001</v>
      </c>
      <c r="AI413">
        <v>784</v>
      </c>
      <c r="AJ413">
        <v>355</v>
      </c>
      <c r="AK413">
        <v>531</v>
      </c>
      <c r="AL413">
        <v>548</v>
      </c>
      <c r="AQ413" s="82">
        <f t="shared" si="32"/>
        <v>0</v>
      </c>
      <c r="AR413" s="82">
        <f t="shared" si="34"/>
        <v>0</v>
      </c>
      <c r="AS413" s="82">
        <f t="shared" si="34"/>
        <v>0</v>
      </c>
      <c r="AT413" s="82">
        <f t="shared" si="34"/>
        <v>0</v>
      </c>
      <c r="AU413" s="82">
        <f t="shared" si="34"/>
        <v>2.23E-2</v>
      </c>
      <c r="AV413" s="82">
        <f t="shared" si="34"/>
        <v>0</v>
      </c>
      <c r="AW413" s="82">
        <f t="shared" si="34"/>
        <v>0</v>
      </c>
      <c r="AX413" s="82">
        <f t="shared" si="34"/>
        <v>0</v>
      </c>
      <c r="AY413" s="82">
        <f t="shared" si="34"/>
        <v>0</v>
      </c>
      <c r="AZ413" s="82">
        <f t="shared" si="34"/>
        <v>0</v>
      </c>
      <c r="BA413" s="82">
        <f t="shared" si="34"/>
        <v>0</v>
      </c>
    </row>
    <row r="414" spans="1:53" x14ac:dyDescent="0.25">
      <c r="A414" t="s">
        <v>5702</v>
      </c>
      <c r="B414" t="s">
        <v>5703</v>
      </c>
      <c r="C414" t="s">
        <v>5704</v>
      </c>
      <c r="D414" t="s">
        <v>5705</v>
      </c>
      <c r="E414">
        <v>7.375</v>
      </c>
      <c r="F414" s="143">
        <v>43600</v>
      </c>
      <c r="G414" t="s">
        <v>41</v>
      </c>
      <c r="H414" t="s">
        <v>270</v>
      </c>
      <c r="I414" t="s">
        <v>259</v>
      </c>
      <c r="J414" t="s">
        <v>271</v>
      </c>
      <c r="K414" t="s">
        <v>272</v>
      </c>
      <c r="L414" t="s">
        <v>291</v>
      </c>
      <c r="M414" t="s">
        <v>588</v>
      </c>
      <c r="N414" t="s">
        <v>283</v>
      </c>
      <c r="O414">
        <v>210</v>
      </c>
      <c r="P414">
        <v>108.25</v>
      </c>
      <c r="Q414">
        <v>0.81944399999999995</v>
      </c>
      <c r="R414">
        <v>1.984E-2</v>
      </c>
      <c r="S414">
        <v>0</v>
      </c>
      <c r="T414">
        <v>4.4260000000000002</v>
      </c>
      <c r="U414">
        <v>5.5789999999999997</v>
      </c>
      <c r="V414">
        <v>4.5620000000000003</v>
      </c>
      <c r="W414">
        <v>5.6280000000000001</v>
      </c>
      <c r="X414">
        <v>463</v>
      </c>
      <c r="Y414">
        <v>107</v>
      </c>
      <c r="Z414">
        <v>0.32800000000000001</v>
      </c>
      <c r="AA414">
        <v>1.9820000000000001E-2</v>
      </c>
      <c r="AB414">
        <v>4.4779999999999998</v>
      </c>
      <c r="AC414">
        <v>5.8570000000000002</v>
      </c>
      <c r="AD414">
        <v>4.8739999999999997</v>
      </c>
      <c r="AE414">
        <v>5.9260000000000002</v>
      </c>
      <c r="AF414">
        <v>507</v>
      </c>
      <c r="AG414">
        <v>1.623</v>
      </c>
      <c r="AH414">
        <v>2.1709999999999998</v>
      </c>
      <c r="AI414">
        <v>454</v>
      </c>
      <c r="AJ414">
        <v>499</v>
      </c>
      <c r="AK414">
        <v>449</v>
      </c>
      <c r="AL414">
        <v>494</v>
      </c>
      <c r="AQ414" s="82">
        <f t="shared" si="32"/>
        <v>0</v>
      </c>
      <c r="AR414" s="82">
        <f t="shared" si="34"/>
        <v>0</v>
      </c>
      <c r="AS414" s="82">
        <f t="shared" si="34"/>
        <v>0</v>
      </c>
      <c r="AT414" s="82">
        <f t="shared" si="34"/>
        <v>0</v>
      </c>
      <c r="AU414" s="82">
        <f t="shared" si="34"/>
        <v>1.984E-2</v>
      </c>
      <c r="AV414" s="82">
        <f t="shared" si="34"/>
        <v>0</v>
      </c>
      <c r="AW414" s="82">
        <f t="shared" si="34"/>
        <v>0</v>
      </c>
      <c r="AX414" s="82">
        <f t="shared" si="34"/>
        <v>0</v>
      </c>
      <c r="AY414" s="82">
        <f t="shared" si="34"/>
        <v>0</v>
      </c>
      <c r="AZ414" s="82">
        <f t="shared" si="34"/>
        <v>0</v>
      </c>
      <c r="BA414" s="82">
        <f t="shared" si="34"/>
        <v>0</v>
      </c>
    </row>
    <row r="415" spans="1:53" x14ac:dyDescent="0.25">
      <c r="A415" t="s">
        <v>1320</v>
      </c>
      <c r="B415" t="s">
        <v>1321</v>
      </c>
      <c r="C415" t="s">
        <v>1322</v>
      </c>
      <c r="D415" t="s">
        <v>1323</v>
      </c>
      <c r="E415">
        <v>7.375</v>
      </c>
      <c r="F415" s="143">
        <v>43739</v>
      </c>
      <c r="G415" t="s">
        <v>371</v>
      </c>
      <c r="H415" t="s">
        <v>270</v>
      </c>
      <c r="I415" t="s">
        <v>259</v>
      </c>
      <c r="J415" t="s">
        <v>271</v>
      </c>
      <c r="K415" t="s">
        <v>272</v>
      </c>
      <c r="L415" t="s">
        <v>442</v>
      </c>
      <c r="M415" t="s">
        <v>650</v>
      </c>
      <c r="N415" t="s">
        <v>304</v>
      </c>
      <c r="O415">
        <v>233.5</v>
      </c>
      <c r="P415">
        <v>106.08799999999999</v>
      </c>
      <c r="Q415">
        <v>1.7208330000000001</v>
      </c>
      <c r="R415">
        <v>2.181E-2</v>
      </c>
      <c r="S415">
        <v>0</v>
      </c>
      <c r="T415">
        <v>5.2430000000000003</v>
      </c>
      <c r="U415">
        <v>6.2549999999999999</v>
      </c>
      <c r="V415">
        <v>5.2990000000000004</v>
      </c>
      <c r="W415">
        <v>6.2549999999999999</v>
      </c>
      <c r="X415">
        <v>518</v>
      </c>
      <c r="Y415">
        <v>107.09699999999999</v>
      </c>
      <c r="Z415">
        <v>1.2290000000000001</v>
      </c>
      <c r="AA415">
        <v>2.2249999999999999E-2</v>
      </c>
      <c r="AB415">
        <v>5.319</v>
      </c>
      <c r="AC415">
        <v>6.0880000000000001</v>
      </c>
      <c r="AD415">
        <v>5.3689999999999998</v>
      </c>
      <c r="AE415">
        <v>6.0880000000000001</v>
      </c>
      <c r="AF415">
        <v>516</v>
      </c>
      <c r="AG415">
        <v>-0.47799999999999998</v>
      </c>
      <c r="AH415">
        <v>0.17599999999999999</v>
      </c>
      <c r="AI415">
        <v>510</v>
      </c>
      <c r="AJ415">
        <v>511</v>
      </c>
      <c r="AK415">
        <v>507</v>
      </c>
      <c r="AL415">
        <v>505</v>
      </c>
      <c r="AQ415" s="82">
        <f t="shared" si="32"/>
        <v>0</v>
      </c>
      <c r="AR415" s="82">
        <f t="shared" si="34"/>
        <v>0</v>
      </c>
      <c r="AS415" s="82">
        <f t="shared" si="34"/>
        <v>0</v>
      </c>
      <c r="AT415" s="82">
        <f t="shared" si="34"/>
        <v>0</v>
      </c>
      <c r="AU415" s="82">
        <f t="shared" si="34"/>
        <v>0</v>
      </c>
      <c r="AV415" s="82">
        <f t="shared" si="34"/>
        <v>2.181E-2</v>
      </c>
      <c r="AW415" s="82">
        <f t="shared" si="34"/>
        <v>0</v>
      </c>
      <c r="AX415" s="82">
        <f t="shared" si="34"/>
        <v>0</v>
      </c>
      <c r="AY415" s="82">
        <f t="shared" si="34"/>
        <v>0</v>
      </c>
      <c r="AZ415" s="82">
        <f t="shared" si="34"/>
        <v>0</v>
      </c>
      <c r="BA415" s="82">
        <f t="shared" si="34"/>
        <v>0</v>
      </c>
    </row>
    <row r="416" spans="1:53" x14ac:dyDescent="0.25">
      <c r="A416" t="s">
        <v>1333</v>
      </c>
      <c r="B416" t="s">
        <v>1334</v>
      </c>
      <c r="C416" t="s">
        <v>1335</v>
      </c>
      <c r="D416" t="s">
        <v>1336</v>
      </c>
      <c r="E416">
        <v>11.375</v>
      </c>
      <c r="F416" s="143">
        <v>43296</v>
      </c>
      <c r="G416" t="s">
        <v>42</v>
      </c>
      <c r="H416" t="s">
        <v>270</v>
      </c>
      <c r="I416" t="s">
        <v>259</v>
      </c>
      <c r="J416" t="s">
        <v>271</v>
      </c>
      <c r="K416" t="s">
        <v>272</v>
      </c>
      <c r="L416" t="s">
        <v>273</v>
      </c>
      <c r="M416" t="s">
        <v>927</v>
      </c>
      <c r="N416" t="s">
        <v>283</v>
      </c>
      <c r="O416">
        <v>472.1</v>
      </c>
      <c r="P416">
        <v>115.75</v>
      </c>
      <c r="Q416">
        <v>5.055555</v>
      </c>
      <c r="R416">
        <v>4.9410000000000003E-2</v>
      </c>
      <c r="S416">
        <v>0</v>
      </c>
      <c r="T416">
        <v>1.3859999999999999</v>
      </c>
      <c r="U416">
        <v>4.3620000000000001</v>
      </c>
      <c r="V416">
        <v>1.4</v>
      </c>
      <c r="W416">
        <v>4.9429999999999996</v>
      </c>
      <c r="X416">
        <v>413</v>
      </c>
      <c r="Y416">
        <v>115.625</v>
      </c>
      <c r="Z416">
        <v>4.2969999999999997</v>
      </c>
      <c r="AA416">
        <v>4.9799999999999997E-2</v>
      </c>
      <c r="AB416">
        <v>1.4490000000000001</v>
      </c>
      <c r="AC416">
        <v>4.67</v>
      </c>
      <c r="AD416">
        <v>1.5149999999999999</v>
      </c>
      <c r="AE416">
        <v>5.1449999999999996</v>
      </c>
      <c r="AF416">
        <v>446</v>
      </c>
      <c r="AG416">
        <v>0.73699999999999999</v>
      </c>
      <c r="AH416">
        <v>0.754</v>
      </c>
      <c r="AI416">
        <v>371</v>
      </c>
      <c r="AJ416">
        <v>415</v>
      </c>
      <c r="AK416">
        <v>399</v>
      </c>
      <c r="AL416">
        <v>433</v>
      </c>
      <c r="AQ416" s="82">
        <f t="shared" si="32"/>
        <v>0</v>
      </c>
      <c r="AR416" s="82">
        <f t="shared" si="34"/>
        <v>0</v>
      </c>
      <c r="AS416" s="82">
        <f t="shared" si="34"/>
        <v>0</v>
      </c>
      <c r="AT416" s="82">
        <f t="shared" si="34"/>
        <v>4.9410000000000003E-2</v>
      </c>
      <c r="AU416" s="82">
        <f t="shared" si="34"/>
        <v>0</v>
      </c>
      <c r="AV416" s="82">
        <f t="shared" si="34"/>
        <v>0</v>
      </c>
      <c r="AW416" s="82">
        <f t="shared" si="34"/>
        <v>0</v>
      </c>
      <c r="AX416" s="82">
        <f t="shared" si="34"/>
        <v>0</v>
      </c>
      <c r="AY416" s="82">
        <f t="shared" si="34"/>
        <v>0</v>
      </c>
      <c r="AZ416" s="82">
        <f t="shared" si="34"/>
        <v>0</v>
      </c>
      <c r="BA416" s="82">
        <f t="shared" si="34"/>
        <v>0</v>
      </c>
    </row>
    <row r="417" spans="1:53" x14ac:dyDescent="0.25">
      <c r="A417" t="s">
        <v>1328</v>
      </c>
      <c r="B417" t="s">
        <v>1329</v>
      </c>
      <c r="C417" t="s">
        <v>1330</v>
      </c>
      <c r="D417" t="s">
        <v>90</v>
      </c>
      <c r="E417">
        <v>8.5</v>
      </c>
      <c r="F417" s="143">
        <v>43814</v>
      </c>
      <c r="G417" t="s">
        <v>40</v>
      </c>
      <c r="H417" t="s">
        <v>270</v>
      </c>
      <c r="I417" t="s">
        <v>259</v>
      </c>
      <c r="J417" t="s">
        <v>271</v>
      </c>
      <c r="K417" t="s">
        <v>272</v>
      </c>
      <c r="L417" t="s">
        <v>296</v>
      </c>
      <c r="M417" t="s">
        <v>322</v>
      </c>
      <c r="N417" t="s">
        <v>304</v>
      </c>
      <c r="O417">
        <v>300</v>
      </c>
      <c r="P417">
        <v>110</v>
      </c>
      <c r="Q417">
        <v>0.23611099999999999</v>
      </c>
      <c r="R417">
        <v>2.8649999999999998E-2</v>
      </c>
      <c r="S417">
        <v>4.25</v>
      </c>
      <c r="T417">
        <v>1.8140000000000001</v>
      </c>
      <c r="U417">
        <v>5.1740000000000004</v>
      </c>
      <c r="V417">
        <v>3.0430000000000001</v>
      </c>
      <c r="W417">
        <v>5.726</v>
      </c>
      <c r="X417">
        <v>462</v>
      </c>
      <c r="Y417">
        <v>108.5</v>
      </c>
      <c r="Z417">
        <v>3.919</v>
      </c>
      <c r="AA417">
        <v>2.9659999999999999E-2</v>
      </c>
      <c r="AB417">
        <v>1.802</v>
      </c>
      <c r="AC417">
        <v>5.9969999999999999</v>
      </c>
      <c r="AD417">
        <v>3.4460000000000002</v>
      </c>
      <c r="AE417">
        <v>6.2910000000000004</v>
      </c>
      <c r="AF417">
        <v>534</v>
      </c>
      <c r="AG417">
        <v>1.8380000000000001</v>
      </c>
      <c r="AH417">
        <v>2.1549999999999998</v>
      </c>
      <c r="AI417">
        <v>459</v>
      </c>
      <c r="AJ417">
        <v>484</v>
      </c>
      <c r="AK417">
        <v>446</v>
      </c>
      <c r="AL417">
        <v>517</v>
      </c>
      <c r="AQ417" s="82">
        <f t="shared" si="32"/>
        <v>0</v>
      </c>
      <c r="AR417" s="82">
        <f t="shared" si="34"/>
        <v>0</v>
      </c>
      <c r="AS417" s="82">
        <f t="shared" si="34"/>
        <v>0</v>
      </c>
      <c r="AT417" s="82">
        <f t="shared" si="34"/>
        <v>0</v>
      </c>
      <c r="AU417" s="82">
        <f t="shared" si="34"/>
        <v>2.8649999999999998E-2</v>
      </c>
      <c r="AV417" s="82">
        <f t="shared" si="34"/>
        <v>0</v>
      </c>
      <c r="AW417" s="82">
        <f t="shared" si="34"/>
        <v>0</v>
      </c>
      <c r="AX417" s="82">
        <f t="shared" si="34"/>
        <v>0</v>
      </c>
      <c r="AY417" s="82">
        <f t="shared" si="34"/>
        <v>0</v>
      </c>
      <c r="AZ417" s="82">
        <f t="shared" si="34"/>
        <v>0</v>
      </c>
      <c r="BA417" s="82">
        <f t="shared" si="34"/>
        <v>0</v>
      </c>
    </row>
    <row r="418" spans="1:53" x14ac:dyDescent="0.25">
      <c r="A418" t="s">
        <v>1331</v>
      </c>
      <c r="B418" t="s">
        <v>1332</v>
      </c>
      <c r="C418" t="s">
        <v>1330</v>
      </c>
      <c r="D418" t="s">
        <v>90</v>
      </c>
      <c r="E418">
        <v>8.25</v>
      </c>
      <c r="F418" s="143">
        <v>43084</v>
      </c>
      <c r="G418" t="s">
        <v>40</v>
      </c>
      <c r="H418" t="s">
        <v>270</v>
      </c>
      <c r="I418" t="s">
        <v>259</v>
      </c>
      <c r="J418" t="s">
        <v>271</v>
      </c>
      <c r="K418" t="s">
        <v>272</v>
      </c>
      <c r="L418" t="s">
        <v>296</v>
      </c>
      <c r="M418" t="s">
        <v>322</v>
      </c>
      <c r="N418" t="s">
        <v>304</v>
      </c>
      <c r="O418">
        <v>300</v>
      </c>
      <c r="P418">
        <v>107.25</v>
      </c>
      <c r="Q418">
        <v>0.22916700000000001</v>
      </c>
      <c r="R418">
        <v>2.794E-2</v>
      </c>
      <c r="S418">
        <v>4.125</v>
      </c>
      <c r="T418">
        <v>0.93100000000000005</v>
      </c>
      <c r="U418">
        <v>4.726</v>
      </c>
      <c r="V418">
        <v>1.304</v>
      </c>
      <c r="W418">
        <v>5.2270000000000003</v>
      </c>
      <c r="X418">
        <v>451</v>
      </c>
      <c r="Y418">
        <v>107.5</v>
      </c>
      <c r="Z418">
        <v>3.8039999999999998</v>
      </c>
      <c r="AA418">
        <v>2.937E-2</v>
      </c>
      <c r="AB418">
        <v>0.96099999999999997</v>
      </c>
      <c r="AC418">
        <v>4.6870000000000003</v>
      </c>
      <c r="AD418">
        <v>1.32</v>
      </c>
      <c r="AE418">
        <v>5.0750000000000002</v>
      </c>
      <c r="AF418">
        <v>447</v>
      </c>
      <c r="AG418">
        <v>0.27</v>
      </c>
      <c r="AH418">
        <v>0.29399999999999998</v>
      </c>
      <c r="AI418">
        <v>444</v>
      </c>
      <c r="AJ418">
        <v>347</v>
      </c>
      <c r="AK418">
        <v>434</v>
      </c>
      <c r="AL418">
        <v>432</v>
      </c>
      <c r="AQ418" s="82">
        <f t="shared" si="32"/>
        <v>0</v>
      </c>
      <c r="AR418" s="82">
        <f t="shared" si="34"/>
        <v>0</v>
      </c>
      <c r="AS418" s="82">
        <f t="shared" si="34"/>
        <v>0</v>
      </c>
      <c r="AT418" s="82">
        <f t="shared" si="34"/>
        <v>2.794E-2</v>
      </c>
      <c r="AU418" s="82">
        <f t="shared" si="34"/>
        <v>0</v>
      </c>
      <c r="AV418" s="82">
        <f t="shared" si="34"/>
        <v>0</v>
      </c>
      <c r="AW418" s="82">
        <f t="shared" si="34"/>
        <v>0</v>
      </c>
      <c r="AX418" s="82">
        <f t="shared" si="34"/>
        <v>0</v>
      </c>
      <c r="AY418" s="82">
        <f t="shared" si="34"/>
        <v>0</v>
      </c>
      <c r="AZ418" s="82">
        <f t="shared" si="34"/>
        <v>0</v>
      </c>
      <c r="BA418" s="82">
        <f t="shared" si="34"/>
        <v>0</v>
      </c>
    </row>
    <row r="419" spans="1:53" x14ac:dyDescent="0.25">
      <c r="A419" t="s">
        <v>1314</v>
      </c>
      <c r="B419" t="s">
        <v>1315</v>
      </c>
      <c r="C419" t="s">
        <v>1316</v>
      </c>
      <c r="D419" t="s">
        <v>1317</v>
      </c>
      <c r="E419">
        <v>9.25</v>
      </c>
      <c r="F419" s="143">
        <v>42156</v>
      </c>
      <c r="G419" t="s">
        <v>348</v>
      </c>
      <c r="H419" t="s">
        <v>270</v>
      </c>
      <c r="I419" t="s">
        <v>259</v>
      </c>
      <c r="J419" t="s">
        <v>271</v>
      </c>
      <c r="K419" t="s">
        <v>272</v>
      </c>
      <c r="L419" t="s">
        <v>273</v>
      </c>
      <c r="M419" t="s">
        <v>281</v>
      </c>
      <c r="N419" t="s">
        <v>304</v>
      </c>
      <c r="O419">
        <v>220.3</v>
      </c>
      <c r="P419">
        <v>92.5</v>
      </c>
      <c r="Q419">
        <v>0.61666699999999997</v>
      </c>
      <c r="R419">
        <v>1.7770000000000001E-2</v>
      </c>
      <c r="S419">
        <v>0</v>
      </c>
      <c r="T419">
        <v>2.0779999999999998</v>
      </c>
      <c r="U419">
        <v>12.932</v>
      </c>
      <c r="V419">
        <v>2.0779999999999998</v>
      </c>
      <c r="W419">
        <v>12.932</v>
      </c>
      <c r="X419">
        <v>1263</v>
      </c>
      <c r="Y419">
        <v>92.25</v>
      </c>
      <c r="Z419">
        <v>0</v>
      </c>
      <c r="AA419">
        <v>1.787E-2</v>
      </c>
      <c r="AB419">
        <v>2.14</v>
      </c>
      <c r="AC419">
        <v>12.978999999999999</v>
      </c>
      <c r="AD419">
        <v>2.1379999999999999</v>
      </c>
      <c r="AE419">
        <v>12.978999999999999</v>
      </c>
      <c r="AF419">
        <v>1272</v>
      </c>
      <c r="AG419">
        <v>0.93899999999999995</v>
      </c>
      <c r="AH419">
        <v>1.012</v>
      </c>
      <c r="AI419">
        <v>1174</v>
      </c>
      <c r="AJ419">
        <v>1181</v>
      </c>
      <c r="AK419">
        <v>1250</v>
      </c>
      <c r="AL419">
        <v>1260</v>
      </c>
      <c r="AQ419" s="82">
        <f t="shared" si="32"/>
        <v>0</v>
      </c>
      <c r="AR419" s="82">
        <f t="shared" si="34"/>
        <v>0</v>
      </c>
      <c r="AS419" s="82">
        <f t="shared" si="34"/>
        <v>0</v>
      </c>
      <c r="AT419" s="82">
        <f t="shared" si="34"/>
        <v>0</v>
      </c>
      <c r="AU419" s="82">
        <f t="shared" si="34"/>
        <v>0</v>
      </c>
      <c r="AV419" s="82">
        <f t="shared" si="34"/>
        <v>0</v>
      </c>
      <c r="AW419" s="82">
        <f t="shared" si="34"/>
        <v>0</v>
      </c>
      <c r="AX419" s="82">
        <f t="shared" si="34"/>
        <v>0</v>
      </c>
      <c r="AY419" s="82">
        <f t="shared" si="34"/>
        <v>0</v>
      </c>
      <c r="AZ419" s="82">
        <f t="shared" si="34"/>
        <v>0</v>
      </c>
      <c r="BA419" s="82">
        <f t="shared" si="34"/>
        <v>1.7770000000000001E-2</v>
      </c>
    </row>
    <row r="420" spans="1:53" x14ac:dyDescent="0.25">
      <c r="A420" t="s">
        <v>1318</v>
      </c>
      <c r="B420" t="s">
        <v>1319</v>
      </c>
      <c r="C420" t="s">
        <v>1316</v>
      </c>
      <c r="D420" t="s">
        <v>1317</v>
      </c>
      <c r="E420">
        <v>10.5</v>
      </c>
      <c r="F420" s="143">
        <v>42887</v>
      </c>
      <c r="G420" t="s">
        <v>488</v>
      </c>
      <c r="H420" t="s">
        <v>270</v>
      </c>
      <c r="I420" t="s">
        <v>259</v>
      </c>
      <c r="J420" t="s">
        <v>271</v>
      </c>
      <c r="K420" t="s">
        <v>272</v>
      </c>
      <c r="L420" t="s">
        <v>273</v>
      </c>
      <c r="M420" t="s">
        <v>281</v>
      </c>
      <c r="N420" t="s">
        <v>275</v>
      </c>
      <c r="O420">
        <v>259.60000000000002</v>
      </c>
      <c r="P420">
        <v>86</v>
      </c>
      <c r="Q420">
        <v>0.7</v>
      </c>
      <c r="R420">
        <v>1.95E-2</v>
      </c>
      <c r="S420">
        <v>0</v>
      </c>
      <c r="T420">
        <v>3.3119999999999998</v>
      </c>
      <c r="U420">
        <v>14.922000000000001</v>
      </c>
      <c r="V420">
        <v>3.3279999999999998</v>
      </c>
      <c r="W420">
        <v>14.922000000000001</v>
      </c>
      <c r="X420">
        <v>1432</v>
      </c>
      <c r="Y420">
        <v>82.5</v>
      </c>
      <c r="Z420">
        <v>0</v>
      </c>
      <c r="AA420">
        <v>1.8839999999999999E-2</v>
      </c>
      <c r="AB420">
        <v>3.3359999999999999</v>
      </c>
      <c r="AC420">
        <v>16.116</v>
      </c>
      <c r="AD420">
        <v>3.35</v>
      </c>
      <c r="AE420">
        <v>16.116</v>
      </c>
      <c r="AF420">
        <v>1562</v>
      </c>
      <c r="AG420">
        <v>5.0910000000000002</v>
      </c>
      <c r="AH420">
        <v>5.3719999999999999</v>
      </c>
      <c r="AI420">
        <v>1275</v>
      </c>
      <c r="AJ420">
        <v>1359</v>
      </c>
      <c r="AK420">
        <v>1421</v>
      </c>
      <c r="AL420">
        <v>1551</v>
      </c>
      <c r="AQ420" s="82">
        <f t="shared" si="32"/>
        <v>0</v>
      </c>
      <c r="AR420" s="82">
        <f t="shared" si="34"/>
        <v>0</v>
      </c>
      <c r="AS420" s="82">
        <f t="shared" si="34"/>
        <v>0</v>
      </c>
      <c r="AT420" s="82">
        <f t="shared" si="34"/>
        <v>0</v>
      </c>
      <c r="AU420" s="82">
        <f t="shared" si="34"/>
        <v>0</v>
      </c>
      <c r="AV420" s="82">
        <f t="shared" si="34"/>
        <v>0</v>
      </c>
      <c r="AW420" s="82">
        <f t="shared" si="34"/>
        <v>0</v>
      </c>
      <c r="AX420" s="82">
        <f t="shared" si="34"/>
        <v>0</v>
      </c>
      <c r="AY420" s="82">
        <f t="shared" si="34"/>
        <v>0</v>
      </c>
      <c r="AZ420" s="82">
        <f t="shared" si="34"/>
        <v>0</v>
      </c>
      <c r="BA420" s="82">
        <f t="shared" si="34"/>
        <v>1.95E-2</v>
      </c>
    </row>
    <row r="421" spans="1:53" x14ac:dyDescent="0.25">
      <c r="A421" t="s">
        <v>1341</v>
      </c>
      <c r="B421" t="s">
        <v>1342</v>
      </c>
      <c r="C421" t="s">
        <v>1316</v>
      </c>
      <c r="D421" t="s">
        <v>1317</v>
      </c>
      <c r="E421">
        <v>8.875</v>
      </c>
      <c r="F421" s="143">
        <v>43539</v>
      </c>
      <c r="G421" t="s">
        <v>348</v>
      </c>
      <c r="H421" t="s">
        <v>270</v>
      </c>
      <c r="I421" t="s">
        <v>259</v>
      </c>
      <c r="J421" t="s">
        <v>271</v>
      </c>
      <c r="K421" t="s">
        <v>272</v>
      </c>
      <c r="L421" t="s">
        <v>273</v>
      </c>
      <c r="M421" t="s">
        <v>281</v>
      </c>
      <c r="N421" t="s">
        <v>304</v>
      </c>
      <c r="O421">
        <v>450</v>
      </c>
      <c r="P421">
        <v>94.875</v>
      </c>
      <c r="Q421">
        <v>2.4652780000000001</v>
      </c>
      <c r="R421">
        <v>3.7949999999999998E-2</v>
      </c>
      <c r="S421">
        <v>0</v>
      </c>
      <c r="T421">
        <v>4.5270000000000001</v>
      </c>
      <c r="U421">
        <v>9.9949999999999992</v>
      </c>
      <c r="V421">
        <v>4.57</v>
      </c>
      <c r="W421">
        <v>9.9949999999999992</v>
      </c>
      <c r="X421">
        <v>906</v>
      </c>
      <c r="Y421">
        <v>93.25</v>
      </c>
      <c r="Z421">
        <v>1.8740000000000001</v>
      </c>
      <c r="AA421">
        <v>3.7650000000000003E-2</v>
      </c>
      <c r="AB421">
        <v>4.5679999999999996</v>
      </c>
      <c r="AC421">
        <v>10.356</v>
      </c>
      <c r="AD421">
        <v>4.6079999999999997</v>
      </c>
      <c r="AE421">
        <v>10.356</v>
      </c>
      <c r="AF421">
        <v>956</v>
      </c>
      <c r="AG421">
        <v>2.33</v>
      </c>
      <c r="AH421">
        <v>2.85</v>
      </c>
      <c r="AI421">
        <v>845</v>
      </c>
      <c r="AJ421">
        <v>884</v>
      </c>
      <c r="AK421">
        <v>894</v>
      </c>
      <c r="AL421">
        <v>944</v>
      </c>
      <c r="AQ421" s="82">
        <f t="shared" si="32"/>
        <v>0</v>
      </c>
      <c r="AR421" s="82">
        <f t="shared" si="34"/>
        <v>0</v>
      </c>
      <c r="AS421" s="82">
        <f t="shared" si="34"/>
        <v>0</v>
      </c>
      <c r="AT421" s="82">
        <f t="shared" si="34"/>
        <v>0</v>
      </c>
      <c r="AU421" s="82">
        <f t="shared" si="34"/>
        <v>0</v>
      </c>
      <c r="AV421" s="82">
        <f t="shared" si="34"/>
        <v>0</v>
      </c>
      <c r="AW421" s="82">
        <f t="shared" si="34"/>
        <v>0</v>
      </c>
      <c r="AX421" s="82">
        <f t="shared" si="34"/>
        <v>0</v>
      </c>
      <c r="AY421" s="82">
        <f t="shared" si="34"/>
        <v>3.7949999999999998E-2</v>
      </c>
      <c r="AZ421" s="82">
        <f t="shared" si="34"/>
        <v>0</v>
      </c>
      <c r="BA421" s="82">
        <f t="shared" si="34"/>
        <v>0</v>
      </c>
    </row>
    <row r="422" spans="1:53" x14ac:dyDescent="0.25">
      <c r="A422" t="s">
        <v>1345</v>
      </c>
      <c r="B422" t="s">
        <v>1346</v>
      </c>
      <c r="C422" t="s">
        <v>1316</v>
      </c>
      <c r="D422" t="s">
        <v>1317</v>
      </c>
      <c r="E422">
        <v>9</v>
      </c>
      <c r="F422" s="143">
        <v>43539</v>
      </c>
      <c r="G422" t="s">
        <v>41</v>
      </c>
      <c r="H422" t="s">
        <v>270</v>
      </c>
      <c r="I422" t="s">
        <v>259</v>
      </c>
      <c r="J422" t="s">
        <v>271</v>
      </c>
      <c r="K422" t="s">
        <v>272</v>
      </c>
      <c r="L422" t="s">
        <v>273</v>
      </c>
      <c r="M422" t="s">
        <v>281</v>
      </c>
      <c r="N422" t="s">
        <v>283</v>
      </c>
      <c r="O422">
        <v>1125</v>
      </c>
      <c r="P422">
        <v>107.5</v>
      </c>
      <c r="Q422">
        <v>2.5</v>
      </c>
      <c r="R422">
        <v>0.10721</v>
      </c>
      <c r="S422">
        <v>0</v>
      </c>
      <c r="T422">
        <v>4.0759999999999996</v>
      </c>
      <c r="U422">
        <v>7.2450000000000001</v>
      </c>
      <c r="V422">
        <v>4.468</v>
      </c>
      <c r="W422">
        <v>7.34</v>
      </c>
      <c r="X422">
        <v>639</v>
      </c>
      <c r="Y422">
        <v>106.375</v>
      </c>
      <c r="Z422">
        <v>1.9</v>
      </c>
      <c r="AA422">
        <v>0.10714</v>
      </c>
      <c r="AB422">
        <v>4.1280000000000001</v>
      </c>
      <c r="AC422">
        <v>7.5119999999999996</v>
      </c>
      <c r="AD422">
        <v>4.5389999999999997</v>
      </c>
      <c r="AE422">
        <v>7.5880000000000001</v>
      </c>
      <c r="AF422">
        <v>678</v>
      </c>
      <c r="AG422">
        <v>1.593</v>
      </c>
      <c r="AH422">
        <v>2.0920000000000001</v>
      </c>
      <c r="AI422">
        <v>632</v>
      </c>
      <c r="AJ422">
        <v>671</v>
      </c>
      <c r="AK422">
        <v>627</v>
      </c>
      <c r="AL422">
        <v>666</v>
      </c>
      <c r="AQ422" s="82">
        <f t="shared" si="32"/>
        <v>0</v>
      </c>
      <c r="AR422" s="82">
        <f t="shared" ref="AR422:BA437" si="35">IF(AND($U422&gt;AQ$4,$U422&lt;=AR$4),$R422,0)</f>
        <v>0</v>
      </c>
      <c r="AS422" s="82">
        <f t="shared" si="35"/>
        <v>0</v>
      </c>
      <c r="AT422" s="82">
        <f t="shared" si="35"/>
        <v>0</v>
      </c>
      <c r="AU422" s="82">
        <f t="shared" si="35"/>
        <v>0</v>
      </c>
      <c r="AV422" s="82">
        <f t="shared" si="35"/>
        <v>0</v>
      </c>
      <c r="AW422" s="82">
        <f t="shared" si="35"/>
        <v>0.10721</v>
      </c>
      <c r="AX422" s="82">
        <f t="shared" si="35"/>
        <v>0</v>
      </c>
      <c r="AY422" s="82">
        <f t="shared" si="35"/>
        <v>0</v>
      </c>
      <c r="AZ422" s="82">
        <f t="shared" si="35"/>
        <v>0</v>
      </c>
      <c r="BA422" s="82">
        <f t="shared" si="35"/>
        <v>0</v>
      </c>
    </row>
    <row r="423" spans="1:53" x14ac:dyDescent="0.25">
      <c r="A423" t="s">
        <v>1355</v>
      </c>
      <c r="B423" t="s">
        <v>1356</v>
      </c>
      <c r="C423" t="s">
        <v>1357</v>
      </c>
      <c r="D423" t="s">
        <v>1358</v>
      </c>
      <c r="E423">
        <v>12.25</v>
      </c>
      <c r="F423" s="143">
        <v>42491</v>
      </c>
      <c r="G423" t="s">
        <v>41</v>
      </c>
      <c r="H423" t="s">
        <v>270</v>
      </c>
      <c r="I423" t="s">
        <v>259</v>
      </c>
      <c r="J423" t="s">
        <v>271</v>
      </c>
      <c r="K423" t="s">
        <v>272</v>
      </c>
      <c r="L423" t="s">
        <v>381</v>
      </c>
      <c r="M423" t="s">
        <v>455</v>
      </c>
      <c r="N423" t="s">
        <v>283</v>
      </c>
      <c r="O423">
        <v>185</v>
      </c>
      <c r="P423">
        <v>110.221</v>
      </c>
      <c r="Q423">
        <v>1.735417</v>
      </c>
      <c r="R423">
        <v>1.7940000000000001E-2</v>
      </c>
      <c r="S423">
        <v>0</v>
      </c>
      <c r="T423">
        <v>0.35699999999999998</v>
      </c>
      <c r="U423">
        <v>1.2849999999999999</v>
      </c>
      <c r="V423">
        <v>0.35399999999999998</v>
      </c>
      <c r="W423">
        <v>1.6180000000000001</v>
      </c>
      <c r="X423">
        <v>119</v>
      </c>
      <c r="Y423">
        <v>110.5</v>
      </c>
      <c r="Z423">
        <v>1.0209999999999999</v>
      </c>
      <c r="AA423">
        <v>1.8149999999999999E-2</v>
      </c>
      <c r="AB423">
        <v>0.41399999999999998</v>
      </c>
      <c r="AC423">
        <v>1.569</v>
      </c>
      <c r="AD423">
        <v>0.41</v>
      </c>
      <c r="AE423">
        <v>1.802</v>
      </c>
      <c r="AF423">
        <v>144</v>
      </c>
      <c r="AG423">
        <v>0.39100000000000001</v>
      </c>
      <c r="AH423">
        <v>0.36899999999999999</v>
      </c>
      <c r="AI423">
        <v>80</v>
      </c>
      <c r="AJ423">
        <v>118</v>
      </c>
      <c r="AK423">
        <v>98</v>
      </c>
      <c r="AL423">
        <v>127</v>
      </c>
      <c r="AQ423" s="82">
        <f t="shared" si="32"/>
        <v>1.7940000000000001E-2</v>
      </c>
      <c r="AR423" s="82">
        <f t="shared" si="35"/>
        <v>0</v>
      </c>
      <c r="AS423" s="82">
        <f t="shared" si="35"/>
        <v>0</v>
      </c>
      <c r="AT423" s="82">
        <f t="shared" si="35"/>
        <v>0</v>
      </c>
      <c r="AU423" s="82">
        <f t="shared" si="35"/>
        <v>0</v>
      </c>
      <c r="AV423" s="82">
        <f t="shared" si="35"/>
        <v>0</v>
      </c>
      <c r="AW423" s="82">
        <f t="shared" si="35"/>
        <v>0</v>
      </c>
      <c r="AX423" s="82">
        <f t="shared" si="35"/>
        <v>0</v>
      </c>
      <c r="AY423" s="82">
        <f t="shared" si="35"/>
        <v>0</v>
      </c>
      <c r="AZ423" s="82">
        <f t="shared" si="35"/>
        <v>0</v>
      </c>
      <c r="BA423" s="82">
        <f t="shared" si="35"/>
        <v>0</v>
      </c>
    </row>
    <row r="424" spans="1:53" x14ac:dyDescent="0.25">
      <c r="A424" t="s">
        <v>5706</v>
      </c>
      <c r="B424" t="s">
        <v>5707</v>
      </c>
      <c r="C424" t="s">
        <v>1363</v>
      </c>
      <c r="D424" t="s">
        <v>1364</v>
      </c>
      <c r="E424">
        <v>7.25</v>
      </c>
      <c r="F424" s="143">
        <v>44348</v>
      </c>
      <c r="G424" t="s">
        <v>40</v>
      </c>
      <c r="H424" t="s">
        <v>270</v>
      </c>
      <c r="I424" t="s">
        <v>259</v>
      </c>
      <c r="J424" t="s">
        <v>271</v>
      </c>
      <c r="K424" t="s">
        <v>272</v>
      </c>
      <c r="L424" t="s">
        <v>291</v>
      </c>
      <c r="M424" t="s">
        <v>303</v>
      </c>
      <c r="N424" t="s">
        <v>304</v>
      </c>
      <c r="O424">
        <v>393</v>
      </c>
      <c r="P424">
        <v>108.75</v>
      </c>
      <c r="Q424">
        <v>0.48333300000000001</v>
      </c>
      <c r="R424">
        <v>3.7190000000000001E-2</v>
      </c>
      <c r="S424">
        <v>0</v>
      </c>
      <c r="T424">
        <v>3.0259999999999998</v>
      </c>
      <c r="U424">
        <v>5.3970000000000002</v>
      </c>
      <c r="V424">
        <v>5.3810000000000002</v>
      </c>
      <c r="W424">
        <v>5.5309999999999997</v>
      </c>
      <c r="X424">
        <v>414</v>
      </c>
      <c r="Y424">
        <v>108.75</v>
      </c>
      <c r="Z424">
        <v>0</v>
      </c>
      <c r="AA424">
        <v>3.7589999999999998E-2</v>
      </c>
      <c r="AB424">
        <v>3.09</v>
      </c>
      <c r="AC424">
        <v>5.4260000000000002</v>
      </c>
      <c r="AD424">
        <v>5.4489999999999998</v>
      </c>
      <c r="AE424">
        <v>5.5339999999999998</v>
      </c>
      <c r="AF424">
        <v>431</v>
      </c>
      <c r="AG424">
        <v>0.44400000000000001</v>
      </c>
      <c r="AH424">
        <v>1.1279999999999999</v>
      </c>
      <c r="AI424">
        <v>404</v>
      </c>
      <c r="AJ424">
        <v>422</v>
      </c>
      <c r="AK424">
        <v>403</v>
      </c>
      <c r="AL424">
        <v>419</v>
      </c>
      <c r="AQ424" s="82">
        <f t="shared" si="32"/>
        <v>0</v>
      </c>
      <c r="AR424" s="82">
        <f t="shared" si="35"/>
        <v>0</v>
      </c>
      <c r="AS424" s="82">
        <f t="shared" si="35"/>
        <v>0</v>
      </c>
      <c r="AT424" s="82">
        <f t="shared" si="35"/>
        <v>0</v>
      </c>
      <c r="AU424" s="82">
        <f t="shared" si="35"/>
        <v>3.7190000000000001E-2</v>
      </c>
      <c r="AV424" s="82">
        <f t="shared" si="35"/>
        <v>0</v>
      </c>
      <c r="AW424" s="82">
        <f t="shared" si="35"/>
        <v>0</v>
      </c>
      <c r="AX424" s="82">
        <f t="shared" si="35"/>
        <v>0</v>
      </c>
      <c r="AY424" s="82">
        <f t="shared" si="35"/>
        <v>0</v>
      </c>
      <c r="AZ424" s="82">
        <f t="shared" si="35"/>
        <v>0</v>
      </c>
      <c r="BA424" s="82">
        <f t="shared" si="35"/>
        <v>0</v>
      </c>
    </row>
    <row r="425" spans="1:53" x14ac:dyDescent="0.25">
      <c r="A425" t="s">
        <v>5708</v>
      </c>
      <c r="B425" t="s">
        <v>5709</v>
      </c>
      <c r="C425" t="s">
        <v>1348</v>
      </c>
      <c r="D425" t="s">
        <v>1349</v>
      </c>
      <c r="E425">
        <v>5.25</v>
      </c>
      <c r="F425" s="143">
        <v>44044</v>
      </c>
      <c r="G425" t="s">
        <v>282</v>
      </c>
      <c r="H425" t="s">
        <v>270</v>
      </c>
      <c r="I425" t="s">
        <v>259</v>
      </c>
      <c r="J425" t="s">
        <v>271</v>
      </c>
      <c r="K425" t="s">
        <v>272</v>
      </c>
      <c r="L425" t="s">
        <v>291</v>
      </c>
      <c r="M425" t="s">
        <v>1350</v>
      </c>
      <c r="N425" t="s">
        <v>304</v>
      </c>
      <c r="O425">
        <v>799.4</v>
      </c>
      <c r="P425">
        <v>104.25</v>
      </c>
      <c r="Q425">
        <v>2.1145830000000001</v>
      </c>
      <c r="R425">
        <v>7.3660000000000003E-2</v>
      </c>
      <c r="S425">
        <v>0</v>
      </c>
      <c r="T425">
        <v>4.74</v>
      </c>
      <c r="U425">
        <v>4.3849999999999998</v>
      </c>
      <c r="V425">
        <v>5.766</v>
      </c>
      <c r="W425">
        <v>4.4279999999999999</v>
      </c>
      <c r="X425">
        <v>315</v>
      </c>
      <c r="Y425">
        <v>102.75</v>
      </c>
      <c r="Z425">
        <v>1.7649999999999999</v>
      </c>
      <c r="AA425">
        <v>7.349E-2</v>
      </c>
      <c r="AB425">
        <v>4.7910000000000004</v>
      </c>
      <c r="AC425">
        <v>4.6900000000000004</v>
      </c>
      <c r="AD425">
        <v>5.9690000000000003</v>
      </c>
      <c r="AE425">
        <v>4.7130000000000001</v>
      </c>
      <c r="AF425">
        <v>360</v>
      </c>
      <c r="AG425">
        <v>1.77</v>
      </c>
      <c r="AH425">
        <v>2.544</v>
      </c>
      <c r="AI425">
        <v>294</v>
      </c>
      <c r="AJ425">
        <v>337</v>
      </c>
      <c r="AK425">
        <v>304</v>
      </c>
      <c r="AL425">
        <v>348</v>
      </c>
      <c r="AQ425" s="82">
        <f t="shared" si="32"/>
        <v>0</v>
      </c>
      <c r="AR425" s="82">
        <f t="shared" si="35"/>
        <v>0</v>
      </c>
      <c r="AS425" s="82">
        <f t="shared" si="35"/>
        <v>0</v>
      </c>
      <c r="AT425" s="82">
        <f t="shared" si="35"/>
        <v>7.3660000000000003E-2</v>
      </c>
      <c r="AU425" s="82">
        <f t="shared" si="35"/>
        <v>0</v>
      </c>
      <c r="AV425" s="82">
        <f t="shared" si="35"/>
        <v>0</v>
      </c>
      <c r="AW425" s="82">
        <f t="shared" si="35"/>
        <v>0</v>
      </c>
      <c r="AX425" s="82">
        <f t="shared" si="35"/>
        <v>0</v>
      </c>
      <c r="AY425" s="82">
        <f t="shared" si="35"/>
        <v>0</v>
      </c>
      <c r="AZ425" s="82">
        <f t="shared" si="35"/>
        <v>0</v>
      </c>
      <c r="BA425" s="82">
        <f t="shared" si="35"/>
        <v>0</v>
      </c>
    </row>
    <row r="426" spans="1:53" x14ac:dyDescent="0.25">
      <c r="A426" t="s">
        <v>1365</v>
      </c>
      <c r="B426" t="s">
        <v>1366</v>
      </c>
      <c r="C426" t="s">
        <v>1367</v>
      </c>
      <c r="D426" t="s">
        <v>1368</v>
      </c>
      <c r="E426">
        <v>8.5</v>
      </c>
      <c r="F426" s="143">
        <v>43678</v>
      </c>
      <c r="G426" t="s">
        <v>42</v>
      </c>
      <c r="H426" t="s">
        <v>270</v>
      </c>
      <c r="I426" t="s">
        <v>254</v>
      </c>
      <c r="J426" t="s">
        <v>271</v>
      </c>
      <c r="K426" t="s">
        <v>272</v>
      </c>
      <c r="L426" t="s">
        <v>442</v>
      </c>
      <c r="M426" t="s">
        <v>443</v>
      </c>
      <c r="N426" t="s">
        <v>283</v>
      </c>
      <c r="O426">
        <v>550</v>
      </c>
      <c r="P426">
        <v>67</v>
      </c>
      <c r="Q426">
        <v>3.4</v>
      </c>
      <c r="R426">
        <v>3.354E-2</v>
      </c>
      <c r="S426">
        <v>0</v>
      </c>
      <c r="T426">
        <v>4.2279999999999998</v>
      </c>
      <c r="U426">
        <v>17.001999999999999</v>
      </c>
      <c r="V426">
        <v>4.2779999999999996</v>
      </c>
      <c r="W426">
        <v>17.001999999999999</v>
      </c>
      <c r="X426">
        <v>1601</v>
      </c>
      <c r="Y426">
        <v>74.25</v>
      </c>
      <c r="Z426">
        <v>2.8330000000000002</v>
      </c>
      <c r="AA426">
        <v>3.7289999999999997E-2</v>
      </c>
      <c r="AB426">
        <v>4.45</v>
      </c>
      <c r="AC426">
        <v>14.677</v>
      </c>
      <c r="AD426">
        <v>4.4989999999999997</v>
      </c>
      <c r="AE426">
        <v>14.677</v>
      </c>
      <c r="AF426">
        <v>1382</v>
      </c>
      <c r="AG426">
        <v>-8.67</v>
      </c>
      <c r="AH426">
        <v>-8.1509999999999998</v>
      </c>
      <c r="AI426">
        <v>1223</v>
      </c>
      <c r="AJ426">
        <v>1121</v>
      </c>
      <c r="AK426">
        <v>1589</v>
      </c>
      <c r="AL426">
        <v>1370</v>
      </c>
      <c r="AQ426" s="82">
        <f t="shared" si="32"/>
        <v>0</v>
      </c>
      <c r="AR426" s="82">
        <f t="shared" si="35"/>
        <v>0</v>
      </c>
      <c r="AS426" s="82">
        <f t="shared" si="35"/>
        <v>0</v>
      </c>
      <c r="AT426" s="82">
        <f t="shared" si="35"/>
        <v>0</v>
      </c>
      <c r="AU426" s="82">
        <f t="shared" si="35"/>
        <v>0</v>
      </c>
      <c r="AV426" s="82">
        <f t="shared" si="35"/>
        <v>0</v>
      </c>
      <c r="AW426" s="82">
        <f t="shared" si="35"/>
        <v>0</v>
      </c>
      <c r="AX426" s="82">
        <f t="shared" si="35"/>
        <v>0</v>
      </c>
      <c r="AY426" s="82">
        <f t="shared" si="35"/>
        <v>0</v>
      </c>
      <c r="AZ426" s="82">
        <f t="shared" si="35"/>
        <v>0</v>
      </c>
      <c r="BA426" s="82">
        <f t="shared" si="35"/>
        <v>3.354E-2</v>
      </c>
    </row>
    <row r="427" spans="1:53" x14ac:dyDescent="0.25">
      <c r="A427" t="s">
        <v>1369</v>
      </c>
      <c r="B427" t="s">
        <v>1370</v>
      </c>
      <c r="C427" t="s">
        <v>1371</v>
      </c>
      <c r="D427" t="s">
        <v>1372</v>
      </c>
      <c r="E427">
        <v>9.375</v>
      </c>
      <c r="F427" s="143">
        <v>43586</v>
      </c>
      <c r="G427" t="s">
        <v>42</v>
      </c>
      <c r="H427" t="s">
        <v>270</v>
      </c>
      <c r="I427" t="s">
        <v>259</v>
      </c>
      <c r="J427" t="s">
        <v>271</v>
      </c>
      <c r="K427" t="s">
        <v>272</v>
      </c>
      <c r="L427" t="s">
        <v>442</v>
      </c>
      <c r="M427" t="s">
        <v>538</v>
      </c>
      <c r="N427" t="s">
        <v>304</v>
      </c>
      <c r="O427">
        <v>399.6</v>
      </c>
      <c r="P427">
        <v>107.875</v>
      </c>
      <c r="Q427">
        <v>1.40625</v>
      </c>
      <c r="R427">
        <v>3.7830000000000003E-2</v>
      </c>
      <c r="S427">
        <v>0</v>
      </c>
      <c r="T427">
        <v>3.528</v>
      </c>
      <c r="U427">
        <v>7.2279999999999998</v>
      </c>
      <c r="V427">
        <v>4.0860000000000003</v>
      </c>
      <c r="W427">
        <v>7.4359999999999999</v>
      </c>
      <c r="X427">
        <v>647</v>
      </c>
      <c r="Y427">
        <v>107.75</v>
      </c>
      <c r="Z427">
        <v>0.78100000000000003</v>
      </c>
      <c r="AA427">
        <v>3.814E-2</v>
      </c>
      <c r="AB427">
        <v>3.59</v>
      </c>
      <c r="AC427">
        <v>7.2880000000000003</v>
      </c>
      <c r="AD427">
        <v>4.1989999999999998</v>
      </c>
      <c r="AE427">
        <v>7.4749999999999996</v>
      </c>
      <c r="AF427">
        <v>665</v>
      </c>
      <c r="AG427">
        <v>0.69099999999999995</v>
      </c>
      <c r="AH427">
        <v>1.113</v>
      </c>
      <c r="AI427">
        <v>637</v>
      </c>
      <c r="AJ427">
        <v>659</v>
      </c>
      <c r="AK427">
        <v>633</v>
      </c>
      <c r="AL427">
        <v>651</v>
      </c>
      <c r="AQ427" s="82">
        <f t="shared" si="32"/>
        <v>0</v>
      </c>
      <c r="AR427" s="82">
        <f t="shared" si="35"/>
        <v>0</v>
      </c>
      <c r="AS427" s="82">
        <f t="shared" si="35"/>
        <v>0</v>
      </c>
      <c r="AT427" s="82">
        <f t="shared" si="35"/>
        <v>0</v>
      </c>
      <c r="AU427" s="82">
        <f t="shared" si="35"/>
        <v>0</v>
      </c>
      <c r="AV427" s="82">
        <f t="shared" si="35"/>
        <v>0</v>
      </c>
      <c r="AW427" s="82">
        <f t="shared" si="35"/>
        <v>3.7830000000000003E-2</v>
      </c>
      <c r="AX427" s="82">
        <f t="shared" si="35"/>
        <v>0</v>
      </c>
      <c r="AY427" s="82">
        <f t="shared" si="35"/>
        <v>0</v>
      </c>
      <c r="AZ427" s="82">
        <f t="shared" si="35"/>
        <v>0</v>
      </c>
      <c r="BA427" s="82">
        <f t="shared" si="35"/>
        <v>0</v>
      </c>
    </row>
    <row r="428" spans="1:53" x14ac:dyDescent="0.25">
      <c r="A428" t="s">
        <v>1373</v>
      </c>
      <c r="B428" t="s">
        <v>1374</v>
      </c>
      <c r="C428" t="s">
        <v>1371</v>
      </c>
      <c r="D428" t="s">
        <v>1372</v>
      </c>
      <c r="E428">
        <v>9.375</v>
      </c>
      <c r="F428" s="143">
        <v>43586</v>
      </c>
      <c r="G428" t="s">
        <v>42</v>
      </c>
      <c r="H428" t="s">
        <v>270</v>
      </c>
      <c r="I428" t="s">
        <v>259</v>
      </c>
      <c r="J428" t="s">
        <v>271</v>
      </c>
      <c r="K428" t="s">
        <v>272</v>
      </c>
      <c r="L428" t="s">
        <v>442</v>
      </c>
      <c r="M428" t="s">
        <v>538</v>
      </c>
      <c r="N428" t="s">
        <v>304</v>
      </c>
      <c r="O428">
        <v>200</v>
      </c>
      <c r="P428">
        <v>107.875</v>
      </c>
      <c r="Q428">
        <v>1.40625</v>
      </c>
      <c r="R428">
        <v>1.8939999999999999E-2</v>
      </c>
      <c r="S428">
        <v>0</v>
      </c>
      <c r="T428">
        <v>3.528</v>
      </c>
      <c r="U428">
        <v>7.2279999999999998</v>
      </c>
      <c r="V428">
        <v>4.0860000000000003</v>
      </c>
      <c r="W428">
        <v>7.4359999999999999</v>
      </c>
      <c r="X428">
        <v>647</v>
      </c>
      <c r="Y428">
        <v>107.75</v>
      </c>
      <c r="Z428">
        <v>0.78100000000000003</v>
      </c>
      <c r="AA428">
        <v>1.9089999999999999E-2</v>
      </c>
      <c r="AB428">
        <v>3.59</v>
      </c>
      <c r="AC428">
        <v>7.2880000000000003</v>
      </c>
      <c r="AD428">
        <v>4.1989999999999998</v>
      </c>
      <c r="AE428">
        <v>7.4749999999999996</v>
      </c>
      <c r="AF428">
        <v>665</v>
      </c>
      <c r="AG428">
        <v>0.69099999999999995</v>
      </c>
      <c r="AH428">
        <v>1.113</v>
      </c>
      <c r="AI428">
        <v>637</v>
      </c>
      <c r="AJ428">
        <v>659</v>
      </c>
      <c r="AK428">
        <v>633</v>
      </c>
      <c r="AL428">
        <v>651</v>
      </c>
      <c r="AQ428" s="82">
        <f t="shared" si="32"/>
        <v>0</v>
      </c>
      <c r="AR428" s="82">
        <f t="shared" si="35"/>
        <v>0</v>
      </c>
      <c r="AS428" s="82">
        <f t="shared" si="35"/>
        <v>0</v>
      </c>
      <c r="AT428" s="82">
        <f t="shared" si="35"/>
        <v>0</v>
      </c>
      <c r="AU428" s="82">
        <f t="shared" si="35"/>
        <v>0</v>
      </c>
      <c r="AV428" s="82">
        <f t="shared" si="35"/>
        <v>0</v>
      </c>
      <c r="AW428" s="82">
        <f t="shared" si="35"/>
        <v>1.8939999999999999E-2</v>
      </c>
      <c r="AX428" s="82">
        <f t="shared" si="35"/>
        <v>0</v>
      </c>
      <c r="AY428" s="82">
        <f t="shared" si="35"/>
        <v>0</v>
      </c>
      <c r="AZ428" s="82">
        <f t="shared" si="35"/>
        <v>0</v>
      </c>
      <c r="BA428" s="82">
        <f t="shared" si="35"/>
        <v>0</v>
      </c>
    </row>
    <row r="429" spans="1:53" x14ac:dyDescent="0.25">
      <c r="A429" t="s">
        <v>5710</v>
      </c>
      <c r="B429" t="s">
        <v>5711</v>
      </c>
      <c r="C429" t="s">
        <v>1371</v>
      </c>
      <c r="D429" t="s">
        <v>1372</v>
      </c>
      <c r="E429">
        <v>9.625</v>
      </c>
      <c r="F429" s="143">
        <v>44044</v>
      </c>
      <c r="G429" t="s">
        <v>42</v>
      </c>
      <c r="H429" t="s">
        <v>270</v>
      </c>
      <c r="I429" t="s">
        <v>259</v>
      </c>
      <c r="J429" t="s">
        <v>271</v>
      </c>
      <c r="K429" t="s">
        <v>272</v>
      </c>
      <c r="L429" t="s">
        <v>442</v>
      </c>
      <c r="M429" t="s">
        <v>538</v>
      </c>
      <c r="N429" t="s">
        <v>304</v>
      </c>
      <c r="O429">
        <v>275</v>
      </c>
      <c r="P429">
        <v>108.625</v>
      </c>
      <c r="Q429">
        <v>4.7055550000000004</v>
      </c>
      <c r="R429">
        <v>2.7E-2</v>
      </c>
      <c r="S429">
        <v>0</v>
      </c>
      <c r="T429">
        <v>4.1660000000000004</v>
      </c>
      <c r="U429">
        <v>7.6950000000000003</v>
      </c>
      <c r="V429">
        <v>4.87</v>
      </c>
      <c r="W429">
        <v>7.8470000000000004</v>
      </c>
      <c r="X429">
        <v>665</v>
      </c>
      <c r="Y429">
        <v>108.5</v>
      </c>
      <c r="Z429">
        <v>4.0640000000000001</v>
      </c>
      <c r="AA429">
        <v>2.7230000000000001E-2</v>
      </c>
      <c r="AB429">
        <v>4.2279999999999998</v>
      </c>
      <c r="AC429">
        <v>7.7370000000000001</v>
      </c>
      <c r="AD429">
        <v>4.9409999999999998</v>
      </c>
      <c r="AE429">
        <v>7.8760000000000003</v>
      </c>
      <c r="AF429">
        <v>684</v>
      </c>
      <c r="AG429">
        <v>0.68100000000000005</v>
      </c>
      <c r="AH429">
        <v>1.274</v>
      </c>
      <c r="AI429">
        <v>649</v>
      </c>
      <c r="AJ429">
        <v>670</v>
      </c>
      <c r="AK429">
        <v>653</v>
      </c>
      <c r="AL429">
        <v>672</v>
      </c>
      <c r="AQ429" s="82">
        <f t="shared" si="32"/>
        <v>0</v>
      </c>
      <c r="AR429" s="82">
        <f t="shared" si="35"/>
        <v>0</v>
      </c>
      <c r="AS429" s="82">
        <f t="shared" si="35"/>
        <v>0</v>
      </c>
      <c r="AT429" s="82">
        <f t="shared" si="35"/>
        <v>0</v>
      </c>
      <c r="AU429" s="82">
        <f t="shared" si="35"/>
        <v>0</v>
      </c>
      <c r="AV429" s="82">
        <f t="shared" si="35"/>
        <v>0</v>
      </c>
      <c r="AW429" s="82">
        <f t="shared" si="35"/>
        <v>2.7E-2</v>
      </c>
      <c r="AX429" s="82">
        <f t="shared" si="35"/>
        <v>0</v>
      </c>
      <c r="AY429" s="82">
        <f t="shared" si="35"/>
        <v>0</v>
      </c>
      <c r="AZ429" s="82">
        <f t="shared" si="35"/>
        <v>0</v>
      </c>
      <c r="BA429" s="82">
        <f t="shared" si="35"/>
        <v>0</v>
      </c>
    </row>
    <row r="430" spans="1:53" x14ac:dyDescent="0.25">
      <c r="A430" t="s">
        <v>1351</v>
      </c>
      <c r="B430" t="s">
        <v>1352</v>
      </c>
      <c r="C430" t="s">
        <v>1353</v>
      </c>
      <c r="D430" t="s">
        <v>1354</v>
      </c>
      <c r="E430">
        <v>8.25</v>
      </c>
      <c r="F430" s="143">
        <v>43739</v>
      </c>
      <c r="G430" t="s">
        <v>423</v>
      </c>
      <c r="H430" t="s">
        <v>270</v>
      </c>
      <c r="I430" t="s">
        <v>259</v>
      </c>
      <c r="J430" t="s">
        <v>271</v>
      </c>
      <c r="K430" t="s">
        <v>272</v>
      </c>
      <c r="L430" t="s">
        <v>442</v>
      </c>
      <c r="M430" t="s">
        <v>443</v>
      </c>
      <c r="N430" t="s">
        <v>304</v>
      </c>
      <c r="O430">
        <v>300</v>
      </c>
      <c r="P430">
        <v>112.5</v>
      </c>
      <c r="Q430">
        <v>1.925</v>
      </c>
      <c r="R430">
        <v>2.9739999999999999E-2</v>
      </c>
      <c r="S430">
        <v>0</v>
      </c>
      <c r="T430">
        <v>1.6339999999999999</v>
      </c>
      <c r="U430">
        <v>3.2</v>
      </c>
      <c r="V430">
        <v>2.052</v>
      </c>
      <c r="W430">
        <v>3.97</v>
      </c>
      <c r="X430">
        <v>290</v>
      </c>
      <c r="Y430">
        <v>112.5</v>
      </c>
      <c r="Z430">
        <v>1.375</v>
      </c>
      <c r="AA430">
        <v>3.005E-2</v>
      </c>
      <c r="AB430">
        <v>1.6990000000000001</v>
      </c>
      <c r="AC430">
        <v>3.359</v>
      </c>
      <c r="AD430">
        <v>2.2000000000000002</v>
      </c>
      <c r="AE430">
        <v>3.996</v>
      </c>
      <c r="AF430">
        <v>307</v>
      </c>
      <c r="AG430">
        <v>0.48299999999999998</v>
      </c>
      <c r="AH430">
        <v>0.59</v>
      </c>
      <c r="AI430">
        <v>271</v>
      </c>
      <c r="AJ430">
        <v>295</v>
      </c>
      <c r="AK430">
        <v>274</v>
      </c>
      <c r="AL430">
        <v>292</v>
      </c>
      <c r="AQ430" s="82">
        <f t="shared" si="32"/>
        <v>0</v>
      </c>
      <c r="AR430" s="82">
        <f t="shared" si="35"/>
        <v>0</v>
      </c>
      <c r="AS430" s="82">
        <f t="shared" si="35"/>
        <v>2.9739999999999999E-2</v>
      </c>
      <c r="AT430" s="82">
        <f t="shared" si="35"/>
        <v>0</v>
      </c>
      <c r="AU430" s="82">
        <f t="shared" si="35"/>
        <v>0</v>
      </c>
      <c r="AV430" s="82">
        <f t="shared" si="35"/>
        <v>0</v>
      </c>
      <c r="AW430" s="82">
        <f t="shared" si="35"/>
        <v>0</v>
      </c>
      <c r="AX430" s="82">
        <f t="shared" si="35"/>
        <v>0</v>
      </c>
      <c r="AY430" s="82">
        <f t="shared" si="35"/>
        <v>0</v>
      </c>
      <c r="AZ430" s="82">
        <f t="shared" si="35"/>
        <v>0</v>
      </c>
      <c r="BA430" s="82">
        <f t="shared" si="35"/>
        <v>0</v>
      </c>
    </row>
    <row r="431" spans="1:53" x14ac:dyDescent="0.25">
      <c r="A431" t="s">
        <v>1359</v>
      </c>
      <c r="B431" t="s">
        <v>1360</v>
      </c>
      <c r="C431" t="s">
        <v>1353</v>
      </c>
      <c r="D431" t="s">
        <v>1354</v>
      </c>
      <c r="E431">
        <v>7.375</v>
      </c>
      <c r="F431" s="143">
        <v>44105</v>
      </c>
      <c r="G431" t="s">
        <v>423</v>
      </c>
      <c r="H431" t="s">
        <v>270</v>
      </c>
      <c r="I431" t="s">
        <v>259</v>
      </c>
      <c r="J431" t="s">
        <v>271</v>
      </c>
      <c r="K431" t="s">
        <v>272</v>
      </c>
      <c r="L431" t="s">
        <v>442</v>
      </c>
      <c r="M431" t="s">
        <v>443</v>
      </c>
      <c r="N431" t="s">
        <v>304</v>
      </c>
      <c r="O431">
        <v>200</v>
      </c>
      <c r="P431">
        <v>113.5</v>
      </c>
      <c r="Q431">
        <v>1.7208330000000001</v>
      </c>
      <c r="R431">
        <v>1.9970000000000002E-2</v>
      </c>
      <c r="S431">
        <v>0</v>
      </c>
      <c r="T431">
        <v>2.4910000000000001</v>
      </c>
      <c r="U431">
        <v>3.492</v>
      </c>
      <c r="V431">
        <v>3.7679999999999998</v>
      </c>
      <c r="W431">
        <v>4.1100000000000003</v>
      </c>
      <c r="X431">
        <v>284</v>
      </c>
      <c r="Y431">
        <v>112.5</v>
      </c>
      <c r="Z431">
        <v>1.2290000000000001</v>
      </c>
      <c r="AA431">
        <v>2.001E-2</v>
      </c>
      <c r="AB431">
        <v>2.5489999999999999</v>
      </c>
      <c r="AC431">
        <v>3.9119999999999999</v>
      </c>
      <c r="AD431">
        <v>4.0069999999999997</v>
      </c>
      <c r="AE431">
        <v>4.3940000000000001</v>
      </c>
      <c r="AF431">
        <v>328</v>
      </c>
      <c r="AG431">
        <v>1.3120000000000001</v>
      </c>
      <c r="AH431">
        <v>1.7070000000000001</v>
      </c>
      <c r="AI431">
        <v>274</v>
      </c>
      <c r="AJ431">
        <v>320</v>
      </c>
      <c r="AK431">
        <v>270</v>
      </c>
      <c r="AL431">
        <v>314</v>
      </c>
      <c r="AQ431" s="82">
        <f t="shared" si="32"/>
        <v>0</v>
      </c>
      <c r="AR431" s="82">
        <f t="shared" si="35"/>
        <v>0</v>
      </c>
      <c r="AS431" s="82">
        <f t="shared" si="35"/>
        <v>1.9970000000000002E-2</v>
      </c>
      <c r="AT431" s="82">
        <f t="shared" si="35"/>
        <v>0</v>
      </c>
      <c r="AU431" s="82">
        <f t="shared" si="35"/>
        <v>0</v>
      </c>
      <c r="AV431" s="82">
        <f t="shared" si="35"/>
        <v>0</v>
      </c>
      <c r="AW431" s="82">
        <f t="shared" si="35"/>
        <v>0</v>
      </c>
      <c r="AX431" s="82">
        <f t="shared" si="35"/>
        <v>0</v>
      </c>
      <c r="AY431" s="82">
        <f t="shared" si="35"/>
        <v>0</v>
      </c>
      <c r="AZ431" s="82">
        <f t="shared" si="35"/>
        <v>0</v>
      </c>
      <c r="BA431" s="82">
        <f t="shared" si="35"/>
        <v>0</v>
      </c>
    </row>
    <row r="432" spans="1:53" x14ac:dyDescent="0.25">
      <c r="A432" t="s">
        <v>1361</v>
      </c>
      <c r="B432" t="s">
        <v>1362</v>
      </c>
      <c r="C432" t="s">
        <v>1353</v>
      </c>
      <c r="D432" t="s">
        <v>1354</v>
      </c>
      <c r="E432">
        <v>7.125</v>
      </c>
      <c r="F432" s="143">
        <v>44287</v>
      </c>
      <c r="G432" t="s">
        <v>423</v>
      </c>
      <c r="H432" t="s">
        <v>270</v>
      </c>
      <c r="I432" t="s">
        <v>259</v>
      </c>
      <c r="J432" t="s">
        <v>271</v>
      </c>
      <c r="K432" t="s">
        <v>272</v>
      </c>
      <c r="L432" t="s">
        <v>442</v>
      </c>
      <c r="M432" t="s">
        <v>443</v>
      </c>
      <c r="N432" t="s">
        <v>304</v>
      </c>
      <c r="O432">
        <v>400</v>
      </c>
      <c r="P432">
        <v>113.5</v>
      </c>
      <c r="Q432">
        <v>1.6625000000000001</v>
      </c>
      <c r="R432">
        <v>3.9910000000000001E-2</v>
      </c>
      <c r="S432">
        <v>0</v>
      </c>
      <c r="T432">
        <v>2.9009999999999998</v>
      </c>
      <c r="U432">
        <v>3.73</v>
      </c>
      <c r="V432">
        <v>4.5259999999999998</v>
      </c>
      <c r="W432">
        <v>4.2359999999999998</v>
      </c>
      <c r="X432">
        <v>287</v>
      </c>
      <c r="Y432">
        <v>112.75</v>
      </c>
      <c r="Z432">
        <v>1.1879999999999999</v>
      </c>
      <c r="AA432">
        <v>4.0090000000000001E-2</v>
      </c>
      <c r="AB432">
        <v>2.96</v>
      </c>
      <c r="AC432">
        <v>4.008</v>
      </c>
      <c r="AD432">
        <v>4.6929999999999996</v>
      </c>
      <c r="AE432">
        <v>4.4130000000000003</v>
      </c>
      <c r="AF432">
        <v>321</v>
      </c>
      <c r="AG432">
        <v>1.075</v>
      </c>
      <c r="AH432">
        <v>1.6040000000000001</v>
      </c>
      <c r="AI432">
        <v>279</v>
      </c>
      <c r="AJ432">
        <v>314</v>
      </c>
      <c r="AK432">
        <v>274</v>
      </c>
      <c r="AL432">
        <v>308</v>
      </c>
      <c r="AQ432" s="82">
        <f t="shared" si="32"/>
        <v>0</v>
      </c>
      <c r="AR432" s="82">
        <f t="shared" si="35"/>
        <v>0</v>
      </c>
      <c r="AS432" s="82">
        <f t="shared" si="35"/>
        <v>3.9910000000000001E-2</v>
      </c>
      <c r="AT432" s="82">
        <f t="shared" si="35"/>
        <v>0</v>
      </c>
      <c r="AU432" s="82">
        <f t="shared" si="35"/>
        <v>0</v>
      </c>
      <c r="AV432" s="82">
        <f t="shared" si="35"/>
        <v>0</v>
      </c>
      <c r="AW432" s="82">
        <f t="shared" si="35"/>
        <v>0</v>
      </c>
      <c r="AX432" s="82">
        <f t="shared" si="35"/>
        <v>0</v>
      </c>
      <c r="AY432" s="82">
        <f t="shared" si="35"/>
        <v>0</v>
      </c>
      <c r="AZ432" s="82">
        <f t="shared" si="35"/>
        <v>0</v>
      </c>
      <c r="BA432" s="82">
        <f t="shared" si="35"/>
        <v>0</v>
      </c>
    </row>
    <row r="433" spans="1:53" x14ac:dyDescent="0.25">
      <c r="A433" t="s">
        <v>5712</v>
      </c>
      <c r="B433" t="s">
        <v>5713</v>
      </c>
      <c r="C433" t="s">
        <v>1353</v>
      </c>
      <c r="D433" t="s">
        <v>1354</v>
      </c>
      <c r="E433">
        <v>5</v>
      </c>
      <c r="F433" s="143">
        <v>44819</v>
      </c>
      <c r="G433" t="s">
        <v>423</v>
      </c>
      <c r="H433" t="s">
        <v>270</v>
      </c>
      <c r="I433" t="s">
        <v>259</v>
      </c>
      <c r="J433" t="s">
        <v>271</v>
      </c>
      <c r="K433" t="s">
        <v>272</v>
      </c>
      <c r="L433" t="s">
        <v>442</v>
      </c>
      <c r="M433" t="s">
        <v>443</v>
      </c>
      <c r="N433" t="s">
        <v>304</v>
      </c>
      <c r="O433">
        <v>800</v>
      </c>
      <c r="P433">
        <v>108</v>
      </c>
      <c r="Q433">
        <v>1.388889</v>
      </c>
      <c r="R433">
        <v>7.5819999999999999E-2</v>
      </c>
      <c r="S433">
        <v>0</v>
      </c>
      <c r="T433">
        <v>3.7639999999999998</v>
      </c>
      <c r="U433">
        <v>3.4990000000000001</v>
      </c>
      <c r="V433">
        <v>6.617</v>
      </c>
      <c r="W433">
        <v>3.64</v>
      </c>
      <c r="X433">
        <v>197</v>
      </c>
      <c r="Y433">
        <v>106</v>
      </c>
      <c r="Z433">
        <v>1.056</v>
      </c>
      <c r="AA433">
        <v>7.5329999999999994E-2</v>
      </c>
      <c r="AB433">
        <v>3.8149999999999999</v>
      </c>
      <c r="AC433">
        <v>4.0019999999999998</v>
      </c>
      <c r="AD433">
        <v>6.8920000000000003</v>
      </c>
      <c r="AE433">
        <v>3.98</v>
      </c>
      <c r="AF433">
        <v>250</v>
      </c>
      <c r="AG433">
        <v>2.1800000000000002</v>
      </c>
      <c r="AH433">
        <v>3.18</v>
      </c>
      <c r="AI433">
        <v>185</v>
      </c>
      <c r="AJ433">
        <v>234</v>
      </c>
      <c r="AK433">
        <v>190</v>
      </c>
      <c r="AL433">
        <v>241</v>
      </c>
      <c r="AQ433" s="82">
        <f t="shared" si="32"/>
        <v>0</v>
      </c>
      <c r="AR433" s="82">
        <f t="shared" si="35"/>
        <v>0</v>
      </c>
      <c r="AS433" s="82">
        <f t="shared" si="35"/>
        <v>7.5819999999999999E-2</v>
      </c>
      <c r="AT433" s="82">
        <f t="shared" si="35"/>
        <v>0</v>
      </c>
      <c r="AU433" s="82">
        <f t="shared" si="35"/>
        <v>0</v>
      </c>
      <c r="AV433" s="82">
        <f t="shared" si="35"/>
        <v>0</v>
      </c>
      <c r="AW433" s="82">
        <f t="shared" si="35"/>
        <v>0</v>
      </c>
      <c r="AX433" s="82">
        <f t="shared" si="35"/>
        <v>0</v>
      </c>
      <c r="AY433" s="82">
        <f t="shared" si="35"/>
        <v>0</v>
      </c>
      <c r="AZ433" s="82">
        <f t="shared" si="35"/>
        <v>0</v>
      </c>
      <c r="BA433" s="82">
        <f t="shared" si="35"/>
        <v>0</v>
      </c>
    </row>
    <row r="434" spans="1:53" x14ac:dyDescent="0.25">
      <c r="A434" t="s">
        <v>5714</v>
      </c>
      <c r="B434" t="s">
        <v>5715</v>
      </c>
      <c r="C434" t="s">
        <v>1353</v>
      </c>
      <c r="D434" t="s">
        <v>1354</v>
      </c>
      <c r="E434">
        <v>5</v>
      </c>
      <c r="F434" s="143">
        <v>44819</v>
      </c>
      <c r="G434" t="s">
        <v>423</v>
      </c>
      <c r="H434" t="s">
        <v>270</v>
      </c>
      <c r="I434" t="s">
        <v>259</v>
      </c>
      <c r="J434" t="s">
        <v>271</v>
      </c>
      <c r="K434" t="s">
        <v>272</v>
      </c>
      <c r="L434" t="s">
        <v>442</v>
      </c>
      <c r="M434" t="s">
        <v>443</v>
      </c>
      <c r="N434" t="s">
        <v>304</v>
      </c>
      <c r="O434">
        <v>1200</v>
      </c>
      <c r="P434">
        <v>108</v>
      </c>
      <c r="Q434">
        <v>1.388889</v>
      </c>
      <c r="R434">
        <v>0.11372</v>
      </c>
      <c r="S434">
        <v>0</v>
      </c>
      <c r="T434">
        <v>3.7639999999999998</v>
      </c>
      <c r="U434">
        <v>3.4990000000000001</v>
      </c>
      <c r="V434">
        <v>6.617</v>
      </c>
      <c r="W434">
        <v>3.64</v>
      </c>
      <c r="X434">
        <v>197</v>
      </c>
      <c r="Y434">
        <v>106.25</v>
      </c>
      <c r="Z434">
        <v>1.056</v>
      </c>
      <c r="AA434">
        <v>0.11326</v>
      </c>
      <c r="AB434">
        <v>3.8170000000000002</v>
      </c>
      <c r="AC434">
        <v>3.9409999999999998</v>
      </c>
      <c r="AD434">
        <v>6.8639999999999999</v>
      </c>
      <c r="AE434">
        <v>3.9369999999999998</v>
      </c>
      <c r="AF434">
        <v>245</v>
      </c>
      <c r="AG434">
        <v>1.9410000000000001</v>
      </c>
      <c r="AH434">
        <v>2.9359999999999999</v>
      </c>
      <c r="AI434">
        <v>185</v>
      </c>
      <c r="AJ434">
        <v>230</v>
      </c>
      <c r="AK434">
        <v>190</v>
      </c>
      <c r="AL434">
        <v>237</v>
      </c>
      <c r="AQ434" s="82">
        <f t="shared" si="32"/>
        <v>0</v>
      </c>
      <c r="AR434" s="82">
        <f t="shared" si="35"/>
        <v>0</v>
      </c>
      <c r="AS434" s="82">
        <f t="shared" si="35"/>
        <v>0.11372</v>
      </c>
      <c r="AT434" s="82">
        <f t="shared" si="35"/>
        <v>0</v>
      </c>
      <c r="AU434" s="82">
        <f t="shared" si="35"/>
        <v>0</v>
      </c>
      <c r="AV434" s="82">
        <f t="shared" si="35"/>
        <v>0</v>
      </c>
      <c r="AW434" s="82">
        <f t="shared" si="35"/>
        <v>0</v>
      </c>
      <c r="AX434" s="82">
        <f t="shared" si="35"/>
        <v>0</v>
      </c>
      <c r="AY434" s="82">
        <f t="shared" si="35"/>
        <v>0</v>
      </c>
      <c r="AZ434" s="82">
        <f t="shared" si="35"/>
        <v>0</v>
      </c>
      <c r="BA434" s="82">
        <f t="shared" si="35"/>
        <v>0</v>
      </c>
    </row>
    <row r="435" spans="1:53" x14ac:dyDescent="0.25">
      <c r="A435" t="s">
        <v>1393</v>
      </c>
      <c r="B435" t="s">
        <v>1394</v>
      </c>
      <c r="C435" t="s">
        <v>1395</v>
      </c>
      <c r="D435" t="s">
        <v>1396</v>
      </c>
      <c r="E435">
        <v>8.75</v>
      </c>
      <c r="F435" s="143">
        <v>43054</v>
      </c>
      <c r="G435" t="s">
        <v>348</v>
      </c>
      <c r="H435" t="s">
        <v>270</v>
      </c>
      <c r="I435" t="s">
        <v>259</v>
      </c>
      <c r="J435" t="s">
        <v>271</v>
      </c>
      <c r="K435" t="s">
        <v>272</v>
      </c>
      <c r="L435" t="s">
        <v>381</v>
      </c>
      <c r="M435" t="s">
        <v>382</v>
      </c>
      <c r="N435" t="s">
        <v>304</v>
      </c>
      <c r="O435">
        <v>246.2</v>
      </c>
      <c r="P435">
        <v>64.5</v>
      </c>
      <c r="Q435">
        <v>0.97222200000000003</v>
      </c>
      <c r="R435">
        <v>1.396E-2</v>
      </c>
      <c r="S435">
        <v>0</v>
      </c>
      <c r="T435">
        <v>3.4380000000000002</v>
      </c>
      <c r="U435">
        <v>20.597999999999999</v>
      </c>
      <c r="V435">
        <v>3.46</v>
      </c>
      <c r="W435">
        <v>20.597999999999999</v>
      </c>
      <c r="X435">
        <v>1991</v>
      </c>
      <c r="Y435">
        <v>66.5</v>
      </c>
      <c r="Z435">
        <v>0.38900000000000001</v>
      </c>
      <c r="AA435">
        <v>1.448E-2</v>
      </c>
      <c r="AB435">
        <v>3.5339999999999998</v>
      </c>
      <c r="AC435">
        <v>19.617999999999999</v>
      </c>
      <c r="AD435">
        <v>3.5539999999999998</v>
      </c>
      <c r="AE435">
        <v>19.617999999999999</v>
      </c>
      <c r="AF435">
        <v>1904</v>
      </c>
      <c r="AG435">
        <v>-2.1179999999999999</v>
      </c>
      <c r="AH435">
        <v>-1.78</v>
      </c>
      <c r="AI435">
        <v>1504</v>
      </c>
      <c r="AJ435">
        <v>1465</v>
      </c>
      <c r="AK435">
        <v>1980</v>
      </c>
      <c r="AL435">
        <v>1893</v>
      </c>
      <c r="AQ435" s="82">
        <f t="shared" si="32"/>
        <v>0</v>
      </c>
      <c r="AR435" s="82">
        <f t="shared" si="35"/>
        <v>0</v>
      </c>
      <c r="AS435" s="82">
        <f t="shared" si="35"/>
        <v>0</v>
      </c>
      <c r="AT435" s="82">
        <f t="shared" si="35"/>
        <v>0</v>
      </c>
      <c r="AU435" s="82">
        <f t="shared" si="35"/>
        <v>0</v>
      </c>
      <c r="AV435" s="82">
        <f t="shared" si="35"/>
        <v>0</v>
      </c>
      <c r="AW435" s="82">
        <f t="shared" si="35"/>
        <v>0</v>
      </c>
      <c r="AX435" s="82">
        <f t="shared" si="35"/>
        <v>0</v>
      </c>
      <c r="AY435" s="82">
        <f t="shared" si="35"/>
        <v>0</v>
      </c>
      <c r="AZ435" s="82">
        <f t="shared" si="35"/>
        <v>0</v>
      </c>
      <c r="BA435" s="82">
        <f t="shared" si="35"/>
        <v>1.396E-2</v>
      </c>
    </row>
    <row r="436" spans="1:53" x14ac:dyDescent="0.25">
      <c r="A436" t="s">
        <v>1403</v>
      </c>
      <c r="B436" t="s">
        <v>1404</v>
      </c>
      <c r="C436" t="s">
        <v>1405</v>
      </c>
      <c r="D436" t="s">
        <v>1406</v>
      </c>
      <c r="E436">
        <v>10</v>
      </c>
      <c r="F436" s="143">
        <v>43435</v>
      </c>
      <c r="G436" t="s">
        <v>41</v>
      </c>
      <c r="H436" t="s">
        <v>270</v>
      </c>
      <c r="I436" t="s">
        <v>259</v>
      </c>
      <c r="J436" t="s">
        <v>271</v>
      </c>
      <c r="K436" t="s">
        <v>272</v>
      </c>
      <c r="L436" t="s">
        <v>291</v>
      </c>
      <c r="M436" t="s">
        <v>1407</v>
      </c>
      <c r="N436" t="s">
        <v>304</v>
      </c>
      <c r="O436">
        <v>415</v>
      </c>
      <c r="P436">
        <v>111.5</v>
      </c>
      <c r="Q436">
        <v>0.66666700000000001</v>
      </c>
      <c r="R436">
        <v>4.0329999999999998E-2</v>
      </c>
      <c r="S436">
        <v>0</v>
      </c>
      <c r="T436">
        <v>1.752</v>
      </c>
      <c r="U436">
        <v>6.077</v>
      </c>
      <c r="V436">
        <v>2.6230000000000002</v>
      </c>
      <c r="W436">
        <v>6.5359999999999996</v>
      </c>
      <c r="X436">
        <v>564</v>
      </c>
      <c r="Y436">
        <v>111.125</v>
      </c>
      <c r="Z436">
        <v>0</v>
      </c>
      <c r="AA436">
        <v>4.0559999999999999E-2</v>
      </c>
      <c r="AB436">
        <v>1.8140000000000001</v>
      </c>
      <c r="AC436">
        <v>6.3710000000000004</v>
      </c>
      <c r="AD436">
        <v>2.831</v>
      </c>
      <c r="AE436">
        <v>6.7039999999999997</v>
      </c>
      <c r="AF436">
        <v>595</v>
      </c>
      <c r="AG436">
        <v>0.93700000000000006</v>
      </c>
      <c r="AH436">
        <v>1.1319999999999999</v>
      </c>
      <c r="AI436">
        <v>570</v>
      </c>
      <c r="AJ436">
        <v>609</v>
      </c>
      <c r="AK436">
        <v>549</v>
      </c>
      <c r="AL436">
        <v>579</v>
      </c>
      <c r="AQ436" s="82">
        <f t="shared" si="32"/>
        <v>0</v>
      </c>
      <c r="AR436" s="82">
        <f t="shared" si="35"/>
        <v>0</v>
      </c>
      <c r="AS436" s="82">
        <f t="shared" si="35"/>
        <v>0</v>
      </c>
      <c r="AT436" s="82">
        <f t="shared" si="35"/>
        <v>0</v>
      </c>
      <c r="AU436" s="82">
        <f t="shared" si="35"/>
        <v>0</v>
      </c>
      <c r="AV436" s="82">
        <f t="shared" si="35"/>
        <v>4.0329999999999998E-2</v>
      </c>
      <c r="AW436" s="82">
        <f t="shared" si="35"/>
        <v>0</v>
      </c>
      <c r="AX436" s="82">
        <f t="shared" si="35"/>
        <v>0</v>
      </c>
      <c r="AY436" s="82">
        <f t="shared" si="35"/>
        <v>0</v>
      </c>
      <c r="AZ436" s="82">
        <f t="shared" si="35"/>
        <v>0</v>
      </c>
      <c r="BA436" s="82">
        <f t="shared" si="35"/>
        <v>0</v>
      </c>
    </row>
    <row r="437" spans="1:53" x14ac:dyDescent="0.25">
      <c r="A437" t="s">
        <v>1381</v>
      </c>
      <c r="B437" t="s">
        <v>1382</v>
      </c>
      <c r="C437" t="s">
        <v>1383</v>
      </c>
      <c r="D437" t="s">
        <v>1384</v>
      </c>
      <c r="E437">
        <v>10.625</v>
      </c>
      <c r="F437" s="143">
        <v>42536</v>
      </c>
      <c r="G437" t="s">
        <v>282</v>
      </c>
      <c r="H437" t="s">
        <v>270</v>
      </c>
      <c r="I437" t="s">
        <v>259</v>
      </c>
      <c r="J437" t="s">
        <v>271</v>
      </c>
      <c r="K437" t="s">
        <v>272</v>
      </c>
      <c r="L437" t="s">
        <v>296</v>
      </c>
      <c r="M437" t="s">
        <v>297</v>
      </c>
      <c r="N437" t="s">
        <v>304</v>
      </c>
      <c r="O437">
        <v>150</v>
      </c>
      <c r="P437">
        <v>109.25</v>
      </c>
      <c r="Q437">
        <v>0.29513899999999998</v>
      </c>
      <c r="R437">
        <v>1.4239999999999999E-2</v>
      </c>
      <c r="S437">
        <v>5.3120000000000003</v>
      </c>
      <c r="T437">
        <v>0.46800000000000003</v>
      </c>
      <c r="U437">
        <v>2.0880000000000001</v>
      </c>
      <c r="V437">
        <v>0.46600000000000003</v>
      </c>
      <c r="W437">
        <v>2.4260000000000002</v>
      </c>
      <c r="X437">
        <v>197</v>
      </c>
      <c r="Y437">
        <v>109.75</v>
      </c>
      <c r="Z437">
        <v>4.899</v>
      </c>
      <c r="AA437">
        <v>1.5129999999999999E-2</v>
      </c>
      <c r="AB437">
        <v>0.51</v>
      </c>
      <c r="AC437">
        <v>2.1789999999999998</v>
      </c>
      <c r="AD437">
        <v>0.50800000000000001</v>
      </c>
      <c r="AE437">
        <v>2.4049999999999998</v>
      </c>
      <c r="AF437">
        <v>203</v>
      </c>
      <c r="AG437">
        <v>0.18099999999999999</v>
      </c>
      <c r="AH437">
        <v>0.157</v>
      </c>
      <c r="AI437">
        <v>182</v>
      </c>
      <c r="AJ437">
        <v>123</v>
      </c>
      <c r="AK437">
        <v>178</v>
      </c>
      <c r="AL437">
        <v>187</v>
      </c>
      <c r="AQ437" s="82">
        <f t="shared" si="32"/>
        <v>0</v>
      </c>
      <c r="AR437" s="82">
        <f t="shared" si="35"/>
        <v>1.4239999999999999E-2</v>
      </c>
      <c r="AS437" s="82">
        <f t="shared" si="35"/>
        <v>0</v>
      </c>
      <c r="AT437" s="82">
        <f t="shared" si="35"/>
        <v>0</v>
      </c>
      <c r="AU437" s="82">
        <f t="shared" si="35"/>
        <v>0</v>
      </c>
      <c r="AV437" s="82">
        <f t="shared" si="35"/>
        <v>0</v>
      </c>
      <c r="AW437" s="82">
        <f t="shared" si="35"/>
        <v>0</v>
      </c>
      <c r="AX437" s="82">
        <f t="shared" si="35"/>
        <v>0</v>
      </c>
      <c r="AY437" s="82">
        <f t="shared" si="35"/>
        <v>0</v>
      </c>
      <c r="AZ437" s="82">
        <f t="shared" si="35"/>
        <v>0</v>
      </c>
      <c r="BA437" s="82">
        <f t="shared" si="35"/>
        <v>0</v>
      </c>
    </row>
    <row r="438" spans="1:53" x14ac:dyDescent="0.25">
      <c r="A438" t="s">
        <v>1401</v>
      </c>
      <c r="B438" t="s">
        <v>1402</v>
      </c>
      <c r="C438" t="s">
        <v>1383</v>
      </c>
      <c r="D438" t="s">
        <v>1384</v>
      </c>
      <c r="E438">
        <v>7.125</v>
      </c>
      <c r="F438" s="143">
        <v>43405</v>
      </c>
      <c r="G438" t="s">
        <v>282</v>
      </c>
      <c r="H438" t="s">
        <v>270</v>
      </c>
      <c r="I438" t="s">
        <v>259</v>
      </c>
      <c r="J438" t="s">
        <v>271</v>
      </c>
      <c r="K438" t="s">
        <v>272</v>
      </c>
      <c r="L438" t="s">
        <v>296</v>
      </c>
      <c r="M438" t="s">
        <v>297</v>
      </c>
      <c r="N438" t="s">
        <v>304</v>
      </c>
      <c r="O438">
        <v>375</v>
      </c>
      <c r="P438">
        <v>109</v>
      </c>
      <c r="Q438">
        <v>1.0687500000000001</v>
      </c>
      <c r="R438">
        <v>3.576E-2</v>
      </c>
      <c r="S438">
        <v>0</v>
      </c>
      <c r="T438">
        <v>1.722</v>
      </c>
      <c r="U438">
        <v>3.907</v>
      </c>
      <c r="V438">
        <v>2.677</v>
      </c>
      <c r="W438">
        <v>4.3639999999999999</v>
      </c>
      <c r="X438">
        <v>346</v>
      </c>
      <c r="Y438">
        <v>108.5</v>
      </c>
      <c r="Z438">
        <v>0.59399999999999997</v>
      </c>
      <c r="AA438">
        <v>3.5979999999999998E-2</v>
      </c>
      <c r="AB438">
        <v>1.784</v>
      </c>
      <c r="AC438">
        <v>4.2610000000000001</v>
      </c>
      <c r="AD438">
        <v>2.923</v>
      </c>
      <c r="AE438">
        <v>4.5780000000000003</v>
      </c>
      <c r="AF438">
        <v>381</v>
      </c>
      <c r="AG438">
        <v>0.89400000000000002</v>
      </c>
      <c r="AH438">
        <v>1.103</v>
      </c>
      <c r="AI438">
        <v>330</v>
      </c>
      <c r="AJ438">
        <v>369</v>
      </c>
      <c r="AK438">
        <v>330</v>
      </c>
      <c r="AL438">
        <v>365</v>
      </c>
      <c r="AQ438" s="82">
        <f t="shared" si="32"/>
        <v>0</v>
      </c>
      <c r="AR438" s="82">
        <f t="shared" ref="AR438:BA453" si="36">IF(AND($U438&gt;AQ$4,$U438&lt;=AR$4),$R438,0)</f>
        <v>0</v>
      </c>
      <c r="AS438" s="82">
        <f t="shared" si="36"/>
        <v>3.576E-2</v>
      </c>
      <c r="AT438" s="82">
        <f t="shared" si="36"/>
        <v>0</v>
      </c>
      <c r="AU438" s="82">
        <f t="shared" si="36"/>
        <v>0</v>
      </c>
      <c r="AV438" s="82">
        <f t="shared" si="36"/>
        <v>0</v>
      </c>
      <c r="AW438" s="82">
        <f t="shared" si="36"/>
        <v>0</v>
      </c>
      <c r="AX438" s="82">
        <f t="shared" si="36"/>
        <v>0</v>
      </c>
      <c r="AY438" s="82">
        <f t="shared" si="36"/>
        <v>0</v>
      </c>
      <c r="AZ438" s="82">
        <f t="shared" si="36"/>
        <v>0</v>
      </c>
      <c r="BA438" s="82">
        <f t="shared" si="36"/>
        <v>0</v>
      </c>
    </row>
    <row r="439" spans="1:53" x14ac:dyDescent="0.25">
      <c r="A439" t="s">
        <v>1385</v>
      </c>
      <c r="B439" t="s">
        <v>1386</v>
      </c>
      <c r="C439" t="s">
        <v>1387</v>
      </c>
      <c r="D439" t="s">
        <v>1388</v>
      </c>
      <c r="E439">
        <v>12</v>
      </c>
      <c r="F439" s="143">
        <v>42339</v>
      </c>
      <c r="G439" t="s">
        <v>280</v>
      </c>
      <c r="H439" t="s">
        <v>270</v>
      </c>
      <c r="I439" t="s">
        <v>259</v>
      </c>
      <c r="J439" t="s">
        <v>271</v>
      </c>
      <c r="K439" t="s">
        <v>272</v>
      </c>
      <c r="L439" t="s">
        <v>1124</v>
      </c>
      <c r="M439" t="s">
        <v>1131</v>
      </c>
      <c r="N439" t="s">
        <v>283</v>
      </c>
      <c r="O439">
        <v>2027.5</v>
      </c>
      <c r="P439">
        <v>107.75</v>
      </c>
      <c r="Q439">
        <v>0.8</v>
      </c>
      <c r="R439">
        <v>0.19067000000000001</v>
      </c>
      <c r="S439">
        <v>0</v>
      </c>
      <c r="T439">
        <v>2.4590000000000001</v>
      </c>
      <c r="U439">
        <v>8.8490000000000002</v>
      </c>
      <c r="V439">
        <v>0.08</v>
      </c>
      <c r="W439">
        <v>4.3470000000000004</v>
      </c>
      <c r="X439">
        <v>403</v>
      </c>
      <c r="Y439">
        <v>105.5</v>
      </c>
      <c r="Z439">
        <v>0</v>
      </c>
      <c r="AA439">
        <v>0.18814</v>
      </c>
      <c r="AB439">
        <v>1.7629999999999999</v>
      </c>
      <c r="AC439">
        <v>8.9359999999999999</v>
      </c>
      <c r="AD439">
        <v>1.536</v>
      </c>
      <c r="AE439">
        <v>9.0120000000000005</v>
      </c>
      <c r="AF439">
        <v>870</v>
      </c>
      <c r="AG439">
        <v>2.891</v>
      </c>
      <c r="AH439">
        <v>2.9140000000000001</v>
      </c>
      <c r="AI439">
        <v>423</v>
      </c>
      <c r="AJ439">
        <v>875</v>
      </c>
      <c r="AK439">
        <v>382</v>
      </c>
      <c r="AL439">
        <v>857</v>
      </c>
      <c r="AQ439" s="82">
        <f t="shared" si="32"/>
        <v>0</v>
      </c>
      <c r="AR439" s="82">
        <f t="shared" si="36"/>
        <v>0</v>
      </c>
      <c r="AS439" s="82">
        <f t="shared" si="36"/>
        <v>0</v>
      </c>
      <c r="AT439" s="82">
        <f t="shared" si="36"/>
        <v>0</v>
      </c>
      <c r="AU439" s="82">
        <f t="shared" si="36"/>
        <v>0</v>
      </c>
      <c r="AV439" s="82">
        <f t="shared" si="36"/>
        <v>0</v>
      </c>
      <c r="AW439" s="82">
        <f t="shared" si="36"/>
        <v>0</v>
      </c>
      <c r="AX439" s="82">
        <f t="shared" si="36"/>
        <v>0.19067000000000001</v>
      </c>
      <c r="AY439" s="82">
        <f t="shared" si="36"/>
        <v>0</v>
      </c>
      <c r="AZ439" s="82">
        <f t="shared" si="36"/>
        <v>0</v>
      </c>
      <c r="BA439" s="82">
        <f t="shared" si="36"/>
        <v>0</v>
      </c>
    </row>
    <row r="440" spans="1:53" x14ac:dyDescent="0.25">
      <c r="A440" t="s">
        <v>1389</v>
      </c>
      <c r="B440" t="s">
        <v>1390</v>
      </c>
      <c r="C440" t="s">
        <v>1387</v>
      </c>
      <c r="D440" t="s">
        <v>1388</v>
      </c>
      <c r="E440">
        <v>12</v>
      </c>
      <c r="F440" s="143">
        <v>42339</v>
      </c>
      <c r="G440" t="s">
        <v>280</v>
      </c>
      <c r="H440" t="s">
        <v>270</v>
      </c>
      <c r="I440" t="s">
        <v>259</v>
      </c>
      <c r="J440" t="s">
        <v>271</v>
      </c>
      <c r="K440" t="s">
        <v>272</v>
      </c>
      <c r="L440" t="s">
        <v>1124</v>
      </c>
      <c r="M440" t="s">
        <v>1131</v>
      </c>
      <c r="N440" t="s">
        <v>283</v>
      </c>
      <c r="O440">
        <v>920</v>
      </c>
      <c r="P440">
        <v>107.25</v>
      </c>
      <c r="Q440">
        <v>0.8</v>
      </c>
      <c r="R440">
        <v>8.6120000000000002E-2</v>
      </c>
      <c r="S440">
        <v>0</v>
      </c>
      <c r="T440">
        <v>2.444</v>
      </c>
      <c r="U440">
        <v>9.1210000000000004</v>
      </c>
      <c r="V440">
        <v>0.876</v>
      </c>
      <c r="W440">
        <v>7.1710000000000003</v>
      </c>
      <c r="X440">
        <v>680</v>
      </c>
      <c r="Y440">
        <v>105</v>
      </c>
      <c r="Z440">
        <v>0</v>
      </c>
      <c r="AA440">
        <v>8.4959999999999994E-2</v>
      </c>
      <c r="AB440">
        <v>1.76</v>
      </c>
      <c r="AC440">
        <v>9.2059999999999995</v>
      </c>
      <c r="AD440">
        <v>1.7390000000000001</v>
      </c>
      <c r="AE440">
        <v>9.2829999999999995</v>
      </c>
      <c r="AF440">
        <v>897</v>
      </c>
      <c r="AG440">
        <v>2.9049999999999998</v>
      </c>
      <c r="AH440">
        <v>2.9369999999999998</v>
      </c>
      <c r="AI440">
        <v>667</v>
      </c>
      <c r="AJ440">
        <v>899</v>
      </c>
      <c r="AK440">
        <v>665</v>
      </c>
      <c r="AL440">
        <v>884</v>
      </c>
      <c r="AQ440" s="82">
        <f t="shared" si="32"/>
        <v>0</v>
      </c>
      <c r="AR440" s="82">
        <f t="shared" si="36"/>
        <v>0</v>
      </c>
      <c r="AS440" s="82">
        <f t="shared" si="36"/>
        <v>0</v>
      </c>
      <c r="AT440" s="82">
        <f t="shared" si="36"/>
        <v>0</v>
      </c>
      <c r="AU440" s="82">
        <f t="shared" si="36"/>
        <v>0</v>
      </c>
      <c r="AV440" s="82">
        <f t="shared" si="36"/>
        <v>0</v>
      </c>
      <c r="AW440" s="82">
        <f t="shared" si="36"/>
        <v>0</v>
      </c>
      <c r="AX440" s="82">
        <f t="shared" si="36"/>
        <v>0</v>
      </c>
      <c r="AY440" s="82">
        <f t="shared" si="36"/>
        <v>8.6120000000000002E-2</v>
      </c>
      <c r="AZ440" s="82">
        <f t="shared" si="36"/>
        <v>0</v>
      </c>
      <c r="BA440" s="82">
        <f t="shared" si="36"/>
        <v>0</v>
      </c>
    </row>
    <row r="441" spans="1:53" x14ac:dyDescent="0.25">
      <c r="A441" t="s">
        <v>1391</v>
      </c>
      <c r="B441" t="s">
        <v>1392</v>
      </c>
      <c r="C441" t="s">
        <v>1387</v>
      </c>
      <c r="D441" t="s">
        <v>1388</v>
      </c>
      <c r="E441">
        <v>12</v>
      </c>
      <c r="F441" s="143">
        <v>43070</v>
      </c>
      <c r="G441" t="s">
        <v>430</v>
      </c>
      <c r="H441" t="s">
        <v>270</v>
      </c>
      <c r="I441" t="s">
        <v>259</v>
      </c>
      <c r="J441" t="s">
        <v>271</v>
      </c>
      <c r="K441" t="s">
        <v>272</v>
      </c>
      <c r="L441" t="s">
        <v>1124</v>
      </c>
      <c r="M441" t="s">
        <v>1131</v>
      </c>
      <c r="N441" t="s">
        <v>283</v>
      </c>
      <c r="O441">
        <v>500</v>
      </c>
      <c r="P441">
        <v>117.5</v>
      </c>
      <c r="Q441">
        <v>0.8</v>
      </c>
      <c r="R441">
        <v>5.1240000000000001E-2</v>
      </c>
      <c r="S441">
        <v>0</v>
      </c>
      <c r="T441">
        <v>1.7410000000000001</v>
      </c>
      <c r="U441">
        <v>5.3360000000000003</v>
      </c>
      <c r="V441">
        <v>1.837</v>
      </c>
      <c r="W441">
        <v>5.766</v>
      </c>
      <c r="X441">
        <v>507</v>
      </c>
      <c r="Y441">
        <v>110</v>
      </c>
      <c r="Z441">
        <v>0</v>
      </c>
      <c r="AA441">
        <v>4.8379999999999999E-2</v>
      </c>
      <c r="AB441">
        <v>3.1859999999999999</v>
      </c>
      <c r="AC441">
        <v>8.9700000000000006</v>
      </c>
      <c r="AD441">
        <v>3.3530000000000002</v>
      </c>
      <c r="AE441">
        <v>9.0719999999999992</v>
      </c>
      <c r="AF441">
        <v>849</v>
      </c>
      <c r="AG441">
        <v>7.5449999999999999</v>
      </c>
      <c r="AH441">
        <v>7.8</v>
      </c>
      <c r="AI441">
        <v>540</v>
      </c>
      <c r="AJ441">
        <v>871</v>
      </c>
      <c r="AK441">
        <v>493</v>
      </c>
      <c r="AL441">
        <v>837</v>
      </c>
      <c r="AQ441" s="82">
        <f t="shared" si="32"/>
        <v>0</v>
      </c>
      <c r="AR441" s="82">
        <f t="shared" si="36"/>
        <v>0</v>
      </c>
      <c r="AS441" s="82">
        <f t="shared" si="36"/>
        <v>0</v>
      </c>
      <c r="AT441" s="82">
        <f t="shared" si="36"/>
        <v>0</v>
      </c>
      <c r="AU441" s="82">
        <f t="shared" si="36"/>
        <v>5.1240000000000001E-2</v>
      </c>
      <c r="AV441" s="82">
        <f t="shared" si="36"/>
        <v>0</v>
      </c>
      <c r="AW441" s="82">
        <f t="shared" si="36"/>
        <v>0</v>
      </c>
      <c r="AX441" s="82">
        <f t="shared" si="36"/>
        <v>0</v>
      </c>
      <c r="AY441" s="82">
        <f t="shared" si="36"/>
        <v>0</v>
      </c>
      <c r="AZ441" s="82">
        <f t="shared" si="36"/>
        <v>0</v>
      </c>
      <c r="BA441" s="82">
        <f t="shared" si="36"/>
        <v>0</v>
      </c>
    </row>
    <row r="442" spans="1:53" x14ac:dyDescent="0.25">
      <c r="A442" t="s">
        <v>1408</v>
      </c>
      <c r="B442" t="s">
        <v>1409</v>
      </c>
      <c r="C442" t="s">
        <v>1387</v>
      </c>
      <c r="D442" t="s">
        <v>1388</v>
      </c>
      <c r="E442">
        <v>14.75</v>
      </c>
      <c r="F442" s="143">
        <v>42705</v>
      </c>
      <c r="G442" t="s">
        <v>280</v>
      </c>
      <c r="H442" t="s">
        <v>270</v>
      </c>
      <c r="I442" t="s">
        <v>259</v>
      </c>
      <c r="J442" t="s">
        <v>271</v>
      </c>
      <c r="K442" t="s">
        <v>272</v>
      </c>
      <c r="L442" t="s">
        <v>1124</v>
      </c>
      <c r="M442" t="s">
        <v>1131</v>
      </c>
      <c r="N442" t="s">
        <v>283</v>
      </c>
      <c r="O442">
        <v>300</v>
      </c>
      <c r="P442">
        <v>137.5</v>
      </c>
      <c r="Q442">
        <v>0.98333300000000001</v>
      </c>
      <c r="R442">
        <v>3.5990000000000001E-2</v>
      </c>
      <c r="S442">
        <v>0</v>
      </c>
      <c r="T442">
        <v>3.1629999999999998</v>
      </c>
      <c r="U442">
        <v>4.2859999999999996</v>
      </c>
      <c r="V442">
        <v>3.1720000000000002</v>
      </c>
      <c r="W442">
        <v>4.2859999999999996</v>
      </c>
      <c r="X442">
        <v>377</v>
      </c>
      <c r="Y442">
        <v>124.5</v>
      </c>
      <c r="Z442">
        <v>0</v>
      </c>
      <c r="AA442">
        <v>3.2849999999999997E-2</v>
      </c>
      <c r="AB442">
        <v>3.1379999999999999</v>
      </c>
      <c r="AC442">
        <v>7.5410000000000004</v>
      </c>
      <c r="AD442">
        <v>3.1440000000000001</v>
      </c>
      <c r="AE442">
        <v>7.5410000000000004</v>
      </c>
      <c r="AF442">
        <v>711</v>
      </c>
      <c r="AG442">
        <v>11.231999999999999</v>
      </c>
      <c r="AH442">
        <v>11.452999999999999</v>
      </c>
      <c r="AI442">
        <v>437</v>
      </c>
      <c r="AJ442">
        <v>788</v>
      </c>
      <c r="AK442">
        <v>366</v>
      </c>
      <c r="AL442">
        <v>700</v>
      </c>
      <c r="AQ442" s="82">
        <f t="shared" si="32"/>
        <v>0</v>
      </c>
      <c r="AR442" s="82">
        <f t="shared" si="36"/>
        <v>0</v>
      </c>
      <c r="AS442" s="82">
        <f t="shared" si="36"/>
        <v>0</v>
      </c>
      <c r="AT442" s="82">
        <f t="shared" si="36"/>
        <v>3.5990000000000001E-2</v>
      </c>
      <c r="AU442" s="82">
        <f t="shared" si="36"/>
        <v>0</v>
      </c>
      <c r="AV442" s="82">
        <f t="shared" si="36"/>
        <v>0</v>
      </c>
      <c r="AW442" s="82">
        <f t="shared" si="36"/>
        <v>0</v>
      </c>
      <c r="AX442" s="82">
        <f t="shared" si="36"/>
        <v>0</v>
      </c>
      <c r="AY442" s="82">
        <f t="shared" si="36"/>
        <v>0</v>
      </c>
      <c r="AZ442" s="82">
        <f t="shared" si="36"/>
        <v>0</v>
      </c>
      <c r="BA442" s="82">
        <f t="shared" si="36"/>
        <v>0</v>
      </c>
    </row>
    <row r="443" spans="1:53" x14ac:dyDescent="0.25">
      <c r="A443" t="s">
        <v>1397</v>
      </c>
      <c r="B443" t="s">
        <v>1398</v>
      </c>
      <c r="C443" t="s">
        <v>1399</v>
      </c>
      <c r="D443" t="s">
        <v>1400</v>
      </c>
      <c r="E443">
        <v>8.5</v>
      </c>
      <c r="F443" s="143">
        <v>42840</v>
      </c>
      <c r="G443" t="s">
        <v>488</v>
      </c>
      <c r="H443" t="s">
        <v>270</v>
      </c>
      <c r="I443" t="s">
        <v>256</v>
      </c>
      <c r="J443" t="s">
        <v>271</v>
      </c>
      <c r="K443" t="s">
        <v>272</v>
      </c>
      <c r="L443" t="s">
        <v>291</v>
      </c>
      <c r="M443" t="s">
        <v>327</v>
      </c>
      <c r="N443" t="s">
        <v>304</v>
      </c>
      <c r="O443">
        <v>395.7</v>
      </c>
      <c r="P443">
        <v>79.25</v>
      </c>
      <c r="Q443">
        <v>1.6527780000000001</v>
      </c>
      <c r="R443">
        <v>2.7730000000000001E-2</v>
      </c>
      <c r="S443">
        <v>0</v>
      </c>
      <c r="T443">
        <v>3.286</v>
      </c>
      <c r="U443">
        <v>15.234999999999999</v>
      </c>
      <c r="V443">
        <v>3.3</v>
      </c>
      <c r="W443">
        <v>15.234999999999999</v>
      </c>
      <c r="X443">
        <v>1465</v>
      </c>
      <c r="Y443">
        <v>78</v>
      </c>
      <c r="Z443">
        <v>1.0860000000000001</v>
      </c>
      <c r="AA443">
        <v>2.7529999999999999E-2</v>
      </c>
      <c r="AB443">
        <v>3.3359999999999999</v>
      </c>
      <c r="AC443">
        <v>15.621</v>
      </c>
      <c r="AD443">
        <v>3.3479999999999999</v>
      </c>
      <c r="AE443">
        <v>15.621</v>
      </c>
      <c r="AF443">
        <v>1514</v>
      </c>
      <c r="AG443">
        <v>2.2970000000000002</v>
      </c>
      <c r="AH443">
        <v>2.5739999999999998</v>
      </c>
      <c r="AI443">
        <v>1247</v>
      </c>
      <c r="AJ443">
        <v>1278</v>
      </c>
      <c r="AK443">
        <v>1454</v>
      </c>
      <c r="AL443">
        <v>1503</v>
      </c>
      <c r="AQ443" s="82">
        <f t="shared" si="32"/>
        <v>0</v>
      </c>
      <c r="AR443" s="82">
        <f t="shared" si="36"/>
        <v>0</v>
      </c>
      <c r="AS443" s="82">
        <f t="shared" si="36"/>
        <v>0</v>
      </c>
      <c r="AT443" s="82">
        <f t="shared" si="36"/>
        <v>0</v>
      </c>
      <c r="AU443" s="82">
        <f t="shared" si="36"/>
        <v>0</v>
      </c>
      <c r="AV443" s="82">
        <f t="shared" si="36"/>
        <v>0</v>
      </c>
      <c r="AW443" s="82">
        <f t="shared" si="36"/>
        <v>0</v>
      </c>
      <c r="AX443" s="82">
        <f t="shared" si="36"/>
        <v>0</v>
      </c>
      <c r="AY443" s="82">
        <f t="shared" si="36"/>
        <v>0</v>
      </c>
      <c r="AZ443" s="82">
        <f t="shared" si="36"/>
        <v>0</v>
      </c>
      <c r="BA443" s="82">
        <f t="shared" si="36"/>
        <v>2.7730000000000001E-2</v>
      </c>
    </row>
    <row r="444" spans="1:53" x14ac:dyDescent="0.25">
      <c r="A444" t="s">
        <v>1377</v>
      </c>
      <c r="B444" t="s">
        <v>1378</v>
      </c>
      <c r="C444" t="s">
        <v>1375</v>
      </c>
      <c r="D444" t="s">
        <v>1376</v>
      </c>
      <c r="E444">
        <v>6.5</v>
      </c>
      <c r="F444" s="143">
        <v>42931</v>
      </c>
      <c r="G444" t="s">
        <v>423</v>
      </c>
      <c r="H444" t="s">
        <v>270</v>
      </c>
      <c r="I444" t="s">
        <v>259</v>
      </c>
      <c r="J444" t="s">
        <v>271</v>
      </c>
      <c r="K444" t="s">
        <v>272</v>
      </c>
      <c r="L444" t="s">
        <v>296</v>
      </c>
      <c r="M444" t="s">
        <v>492</v>
      </c>
      <c r="N444" t="s">
        <v>304</v>
      </c>
      <c r="O444">
        <v>400</v>
      </c>
      <c r="P444">
        <v>106.75</v>
      </c>
      <c r="Q444">
        <v>2.8888889999999998</v>
      </c>
      <c r="R444">
        <v>3.7999999999999999E-2</v>
      </c>
      <c r="S444">
        <v>0</v>
      </c>
      <c r="T444">
        <v>3.8380000000000001</v>
      </c>
      <c r="U444">
        <v>4.8310000000000004</v>
      </c>
      <c r="V444">
        <v>3.8530000000000002</v>
      </c>
      <c r="W444">
        <v>4.8310000000000004</v>
      </c>
      <c r="X444">
        <v>418</v>
      </c>
      <c r="Y444">
        <v>106</v>
      </c>
      <c r="Z444">
        <v>2.456</v>
      </c>
      <c r="AA444">
        <v>3.8159999999999999E-2</v>
      </c>
      <c r="AB444">
        <v>3.8959999999999999</v>
      </c>
      <c r="AC444">
        <v>5.0270000000000001</v>
      </c>
      <c r="AD444">
        <v>3.9079999999999999</v>
      </c>
      <c r="AE444">
        <v>5.0270000000000001</v>
      </c>
      <c r="AF444">
        <v>448</v>
      </c>
      <c r="AG444">
        <v>1.091</v>
      </c>
      <c r="AH444">
        <v>1.4530000000000001</v>
      </c>
      <c r="AI444">
        <v>415</v>
      </c>
      <c r="AJ444">
        <v>445</v>
      </c>
      <c r="AK444">
        <v>407</v>
      </c>
      <c r="AL444">
        <v>438</v>
      </c>
      <c r="AQ444" s="82">
        <f t="shared" si="32"/>
        <v>0</v>
      </c>
      <c r="AR444" s="82">
        <f t="shared" si="36"/>
        <v>0</v>
      </c>
      <c r="AS444" s="82">
        <f t="shared" si="36"/>
        <v>0</v>
      </c>
      <c r="AT444" s="82">
        <f t="shared" si="36"/>
        <v>3.7999999999999999E-2</v>
      </c>
      <c r="AU444" s="82">
        <f t="shared" si="36"/>
        <v>0</v>
      </c>
      <c r="AV444" s="82">
        <f t="shared" si="36"/>
        <v>0</v>
      </c>
      <c r="AW444" s="82">
        <f t="shared" si="36"/>
        <v>0</v>
      </c>
      <c r="AX444" s="82">
        <f t="shared" si="36"/>
        <v>0</v>
      </c>
      <c r="AY444" s="82">
        <f t="shared" si="36"/>
        <v>0</v>
      </c>
      <c r="AZ444" s="82">
        <f t="shared" si="36"/>
        <v>0</v>
      </c>
      <c r="BA444" s="82">
        <f t="shared" si="36"/>
        <v>0</v>
      </c>
    </row>
    <row r="445" spans="1:53" x14ac:dyDescent="0.25">
      <c r="A445" t="s">
        <v>1379</v>
      </c>
      <c r="B445" t="s">
        <v>1380</v>
      </c>
      <c r="C445" t="s">
        <v>1375</v>
      </c>
      <c r="D445" t="s">
        <v>1376</v>
      </c>
      <c r="E445">
        <v>7.35</v>
      </c>
      <c r="F445" s="143">
        <v>43327</v>
      </c>
      <c r="G445" t="s">
        <v>423</v>
      </c>
      <c r="H445" t="s">
        <v>270</v>
      </c>
      <c r="I445" t="s">
        <v>259</v>
      </c>
      <c r="J445" t="s">
        <v>271</v>
      </c>
      <c r="K445" t="s">
        <v>272</v>
      </c>
      <c r="L445" t="s">
        <v>296</v>
      </c>
      <c r="M445" t="s">
        <v>492</v>
      </c>
      <c r="N445" t="s">
        <v>304</v>
      </c>
      <c r="O445">
        <v>500</v>
      </c>
      <c r="P445">
        <v>108.5</v>
      </c>
      <c r="Q445">
        <v>2.6541670000000002</v>
      </c>
      <c r="R445">
        <v>4.8149999999999998E-2</v>
      </c>
      <c r="S445">
        <v>0</v>
      </c>
      <c r="T445">
        <v>4.5220000000000002</v>
      </c>
      <c r="U445">
        <v>5.5709999999999997</v>
      </c>
      <c r="V445">
        <v>4.556</v>
      </c>
      <c r="W445">
        <v>5.5709999999999997</v>
      </c>
      <c r="X445">
        <v>472</v>
      </c>
      <c r="Y445">
        <v>107.75</v>
      </c>
      <c r="Z445">
        <v>2.1640000000000001</v>
      </c>
      <c r="AA445">
        <v>4.8340000000000001E-2</v>
      </c>
      <c r="AB445">
        <v>4.5789999999999997</v>
      </c>
      <c r="AC445">
        <v>5.7350000000000003</v>
      </c>
      <c r="AD445">
        <v>4.6070000000000002</v>
      </c>
      <c r="AE445">
        <v>5.7350000000000003</v>
      </c>
      <c r="AF445">
        <v>501</v>
      </c>
      <c r="AG445">
        <v>1.1279999999999999</v>
      </c>
      <c r="AH445">
        <v>1.6319999999999999</v>
      </c>
      <c r="AI445">
        <v>471</v>
      </c>
      <c r="AJ445">
        <v>500</v>
      </c>
      <c r="AK445">
        <v>460</v>
      </c>
      <c r="AL445">
        <v>490</v>
      </c>
      <c r="AQ445" s="82">
        <f t="shared" si="32"/>
        <v>0</v>
      </c>
      <c r="AR445" s="82">
        <f t="shared" si="36"/>
        <v>0</v>
      </c>
      <c r="AS445" s="82">
        <f t="shared" si="36"/>
        <v>0</v>
      </c>
      <c r="AT445" s="82">
        <f t="shared" si="36"/>
        <v>0</v>
      </c>
      <c r="AU445" s="82">
        <f t="shared" si="36"/>
        <v>4.8149999999999998E-2</v>
      </c>
      <c r="AV445" s="82">
        <f t="shared" si="36"/>
        <v>0</v>
      </c>
      <c r="AW445" s="82">
        <f t="shared" si="36"/>
        <v>0</v>
      </c>
      <c r="AX445" s="82">
        <f t="shared" si="36"/>
        <v>0</v>
      </c>
      <c r="AY445" s="82">
        <f t="shared" si="36"/>
        <v>0</v>
      </c>
      <c r="AZ445" s="82">
        <f t="shared" si="36"/>
        <v>0</v>
      </c>
      <c r="BA445" s="82">
        <f t="shared" si="36"/>
        <v>0</v>
      </c>
    </row>
    <row r="446" spans="1:53" x14ac:dyDescent="0.25">
      <c r="A446" t="s">
        <v>1431</v>
      </c>
      <c r="B446" t="s">
        <v>1432</v>
      </c>
      <c r="C446" t="s">
        <v>1433</v>
      </c>
      <c r="D446" t="s">
        <v>1434</v>
      </c>
      <c r="E446">
        <v>7.875</v>
      </c>
      <c r="F446" s="143">
        <v>43497</v>
      </c>
      <c r="G446" t="s">
        <v>40</v>
      </c>
      <c r="H446" t="s">
        <v>270</v>
      </c>
      <c r="I446" t="s">
        <v>259</v>
      </c>
      <c r="J446" t="s">
        <v>271</v>
      </c>
      <c r="K446" t="s">
        <v>272</v>
      </c>
      <c r="L446" t="s">
        <v>381</v>
      </c>
      <c r="M446" t="s">
        <v>455</v>
      </c>
      <c r="N446" t="s">
        <v>275</v>
      </c>
      <c r="O446">
        <v>150</v>
      </c>
      <c r="P446">
        <v>107.75</v>
      </c>
      <c r="Q446">
        <v>3.15</v>
      </c>
      <c r="R446">
        <v>1.4409999999999999E-2</v>
      </c>
      <c r="S446">
        <v>0</v>
      </c>
      <c r="T446">
        <v>1.875</v>
      </c>
      <c r="U446">
        <v>5.6950000000000003</v>
      </c>
      <c r="V446">
        <v>3.577</v>
      </c>
      <c r="W446">
        <v>5.851</v>
      </c>
      <c r="X446">
        <v>491</v>
      </c>
      <c r="Y446">
        <v>107</v>
      </c>
      <c r="Z446">
        <v>2.625</v>
      </c>
      <c r="AA446">
        <v>1.4460000000000001E-2</v>
      </c>
      <c r="AB446">
        <v>3.4649999999999999</v>
      </c>
      <c r="AC446">
        <v>5.95</v>
      </c>
      <c r="AD446">
        <v>3.8780000000000001</v>
      </c>
      <c r="AE446">
        <v>6.0919999999999996</v>
      </c>
      <c r="AF446">
        <v>528</v>
      </c>
      <c r="AG446">
        <v>1.163</v>
      </c>
      <c r="AH446">
        <v>1.526</v>
      </c>
      <c r="AI446">
        <v>458</v>
      </c>
      <c r="AJ446">
        <v>500</v>
      </c>
      <c r="AK446">
        <v>475</v>
      </c>
      <c r="AL446">
        <v>513</v>
      </c>
      <c r="AQ446" s="82">
        <f t="shared" si="32"/>
        <v>0</v>
      </c>
      <c r="AR446" s="82">
        <f t="shared" si="36"/>
        <v>0</v>
      </c>
      <c r="AS446" s="82">
        <f t="shared" si="36"/>
        <v>0</v>
      </c>
      <c r="AT446" s="82">
        <f t="shared" si="36"/>
        <v>0</v>
      </c>
      <c r="AU446" s="82">
        <f t="shared" si="36"/>
        <v>1.4409999999999999E-2</v>
      </c>
      <c r="AV446" s="82">
        <f t="shared" si="36"/>
        <v>0</v>
      </c>
      <c r="AW446" s="82">
        <f t="shared" si="36"/>
        <v>0</v>
      </c>
      <c r="AX446" s="82">
        <f t="shared" si="36"/>
        <v>0</v>
      </c>
      <c r="AY446" s="82">
        <f t="shared" si="36"/>
        <v>0</v>
      </c>
      <c r="AZ446" s="82">
        <f t="shared" si="36"/>
        <v>0</v>
      </c>
      <c r="BA446" s="82">
        <f t="shared" si="36"/>
        <v>0</v>
      </c>
    </row>
    <row r="447" spans="1:53" x14ac:dyDescent="0.25">
      <c r="A447" t="s">
        <v>5716</v>
      </c>
      <c r="B447" t="s">
        <v>5717</v>
      </c>
      <c r="C447" t="s">
        <v>5718</v>
      </c>
      <c r="D447" t="s">
        <v>1428</v>
      </c>
      <c r="E447">
        <v>7.75</v>
      </c>
      <c r="F447" s="143">
        <v>43556</v>
      </c>
      <c r="G447" t="s">
        <v>42</v>
      </c>
      <c r="H447" t="s">
        <v>270</v>
      </c>
      <c r="I447" t="s">
        <v>259</v>
      </c>
      <c r="J447" t="s">
        <v>271</v>
      </c>
      <c r="K447" t="s">
        <v>272</v>
      </c>
      <c r="L447" t="s">
        <v>442</v>
      </c>
      <c r="M447" t="s">
        <v>538</v>
      </c>
      <c r="N447" t="s">
        <v>304</v>
      </c>
      <c r="O447">
        <v>200</v>
      </c>
      <c r="P447">
        <v>104.25</v>
      </c>
      <c r="Q447">
        <v>1.808333</v>
      </c>
      <c r="R447">
        <v>1.8380000000000001E-2</v>
      </c>
      <c r="S447">
        <v>0</v>
      </c>
      <c r="T447">
        <v>3.5489999999999999</v>
      </c>
      <c r="U447">
        <v>6.5869999999999997</v>
      </c>
      <c r="V447">
        <v>4.4569999999999999</v>
      </c>
      <c r="W447">
        <v>6.7249999999999996</v>
      </c>
      <c r="X447">
        <v>575</v>
      </c>
      <c r="Y447">
        <v>102</v>
      </c>
      <c r="Z447">
        <v>1.292</v>
      </c>
      <c r="AA447">
        <v>1.8169999999999999E-2</v>
      </c>
      <c r="AB447">
        <v>3.5950000000000002</v>
      </c>
      <c r="AC447">
        <v>7.2</v>
      </c>
      <c r="AD447">
        <v>4.6399999999999997</v>
      </c>
      <c r="AE447">
        <v>7.2510000000000003</v>
      </c>
      <c r="AF447">
        <v>642</v>
      </c>
      <c r="AG447">
        <v>2.6779999999999999</v>
      </c>
      <c r="AH447">
        <v>3.1909999999999998</v>
      </c>
      <c r="AI447">
        <v>554</v>
      </c>
      <c r="AJ447">
        <v>616</v>
      </c>
      <c r="AK447">
        <v>563</v>
      </c>
      <c r="AL447">
        <v>629</v>
      </c>
      <c r="AQ447" s="82">
        <f t="shared" si="32"/>
        <v>0</v>
      </c>
      <c r="AR447" s="82">
        <f t="shared" si="36"/>
        <v>0</v>
      </c>
      <c r="AS447" s="82">
        <f t="shared" si="36"/>
        <v>0</v>
      </c>
      <c r="AT447" s="82">
        <f t="shared" si="36"/>
        <v>0</v>
      </c>
      <c r="AU447" s="82">
        <f t="shared" si="36"/>
        <v>0</v>
      </c>
      <c r="AV447" s="82">
        <f t="shared" si="36"/>
        <v>1.8380000000000001E-2</v>
      </c>
      <c r="AW447" s="82">
        <f t="shared" si="36"/>
        <v>0</v>
      </c>
      <c r="AX447" s="82">
        <f t="shared" si="36"/>
        <v>0</v>
      </c>
      <c r="AY447" s="82">
        <f t="shared" si="36"/>
        <v>0</v>
      </c>
      <c r="AZ447" s="82">
        <f t="shared" si="36"/>
        <v>0</v>
      </c>
      <c r="BA447" s="82">
        <f t="shared" si="36"/>
        <v>0</v>
      </c>
    </row>
    <row r="448" spans="1:53" x14ac:dyDescent="0.25">
      <c r="A448" t="s">
        <v>5719</v>
      </c>
      <c r="B448" t="s">
        <v>5720</v>
      </c>
      <c r="C448" t="s">
        <v>5718</v>
      </c>
      <c r="D448" t="s">
        <v>1428</v>
      </c>
      <c r="E448">
        <v>7.75</v>
      </c>
      <c r="F448" s="143">
        <v>43556</v>
      </c>
      <c r="G448" t="s">
        <v>42</v>
      </c>
      <c r="H448" t="s">
        <v>270</v>
      </c>
      <c r="I448" t="s">
        <v>259</v>
      </c>
      <c r="J448" t="s">
        <v>271</v>
      </c>
      <c r="K448" t="s">
        <v>272</v>
      </c>
      <c r="L448" t="s">
        <v>442</v>
      </c>
      <c r="M448" t="s">
        <v>538</v>
      </c>
      <c r="N448" t="s">
        <v>304</v>
      </c>
      <c r="O448">
        <v>150</v>
      </c>
      <c r="P448">
        <v>104.25</v>
      </c>
      <c r="Q448">
        <v>1.808333</v>
      </c>
      <c r="R448">
        <v>1.3780000000000001E-2</v>
      </c>
      <c r="S448">
        <v>0</v>
      </c>
      <c r="T448">
        <v>3.5489999999999999</v>
      </c>
      <c r="U448">
        <v>6.5869999999999997</v>
      </c>
      <c r="V448">
        <v>4.4569999999999999</v>
      </c>
      <c r="W448">
        <v>6.7249999999999996</v>
      </c>
      <c r="X448">
        <v>575</v>
      </c>
      <c r="Y448">
        <v>102</v>
      </c>
      <c r="Z448">
        <v>1.292</v>
      </c>
      <c r="AA448">
        <v>1.363E-2</v>
      </c>
      <c r="AB448">
        <v>3.5950000000000002</v>
      </c>
      <c r="AC448">
        <v>7.2</v>
      </c>
      <c r="AD448">
        <v>4.6399999999999997</v>
      </c>
      <c r="AE448">
        <v>7.2510000000000003</v>
      </c>
      <c r="AF448">
        <v>642</v>
      </c>
      <c r="AG448">
        <v>2.6789999999999998</v>
      </c>
      <c r="AH448">
        <v>3.1909999999999998</v>
      </c>
      <c r="AI448">
        <v>554</v>
      </c>
      <c r="AJ448">
        <v>616</v>
      </c>
      <c r="AK448">
        <v>563</v>
      </c>
      <c r="AL448">
        <v>629</v>
      </c>
      <c r="AQ448" s="82">
        <f t="shared" si="32"/>
        <v>0</v>
      </c>
      <c r="AR448" s="82">
        <f t="shared" si="36"/>
        <v>0</v>
      </c>
      <c r="AS448" s="82">
        <f t="shared" si="36"/>
        <v>0</v>
      </c>
      <c r="AT448" s="82">
        <f t="shared" si="36"/>
        <v>0</v>
      </c>
      <c r="AU448" s="82">
        <f t="shared" si="36"/>
        <v>0</v>
      </c>
      <c r="AV448" s="82">
        <f t="shared" si="36"/>
        <v>1.3780000000000001E-2</v>
      </c>
      <c r="AW448" s="82">
        <f t="shared" si="36"/>
        <v>0</v>
      </c>
      <c r="AX448" s="82">
        <f t="shared" si="36"/>
        <v>0</v>
      </c>
      <c r="AY448" s="82">
        <f t="shared" si="36"/>
        <v>0</v>
      </c>
      <c r="AZ448" s="82">
        <f t="shared" si="36"/>
        <v>0</v>
      </c>
      <c r="BA448" s="82">
        <f t="shared" si="36"/>
        <v>0</v>
      </c>
    </row>
    <row r="449" spans="1:53" x14ac:dyDescent="0.25">
      <c r="A449" t="s">
        <v>5721</v>
      </c>
      <c r="B449" t="s">
        <v>5722</v>
      </c>
      <c r="C449" t="s">
        <v>1429</v>
      </c>
      <c r="D449" t="s">
        <v>1430</v>
      </c>
      <c r="E449">
        <v>7.75</v>
      </c>
      <c r="F449" s="143">
        <v>43586</v>
      </c>
      <c r="G449" t="s">
        <v>280</v>
      </c>
      <c r="H449" t="s">
        <v>270</v>
      </c>
      <c r="I449" t="s">
        <v>259</v>
      </c>
      <c r="J449" t="s">
        <v>271</v>
      </c>
      <c r="K449" t="s">
        <v>272</v>
      </c>
      <c r="L449" t="s">
        <v>320</v>
      </c>
      <c r="M449" t="s">
        <v>543</v>
      </c>
      <c r="N449" t="s">
        <v>304</v>
      </c>
      <c r="O449">
        <v>610</v>
      </c>
      <c r="P449">
        <v>98.25</v>
      </c>
      <c r="Q449">
        <v>1.1625000000000001</v>
      </c>
      <c r="R449">
        <v>5.2540000000000003E-2</v>
      </c>
      <c r="S449">
        <v>0</v>
      </c>
      <c r="T449">
        <v>4.8659999999999997</v>
      </c>
      <c r="U449">
        <v>8.1050000000000004</v>
      </c>
      <c r="V449">
        <v>4.8620000000000001</v>
      </c>
      <c r="W449">
        <v>8.0950000000000006</v>
      </c>
      <c r="X449">
        <v>711</v>
      </c>
      <c r="Y449">
        <v>96.75</v>
      </c>
      <c r="Z449">
        <v>0.64600000000000002</v>
      </c>
      <c r="AA449">
        <v>5.2260000000000001E-2</v>
      </c>
      <c r="AB449">
        <v>4.9119999999999999</v>
      </c>
      <c r="AC449">
        <v>8.4139999999999997</v>
      </c>
      <c r="AD449">
        <v>4.9560000000000004</v>
      </c>
      <c r="AE449">
        <v>8.4130000000000003</v>
      </c>
      <c r="AF449">
        <v>757</v>
      </c>
      <c r="AG449">
        <v>2.0710000000000002</v>
      </c>
      <c r="AH449">
        <v>2.6459999999999999</v>
      </c>
      <c r="AI449">
        <v>671</v>
      </c>
      <c r="AJ449">
        <v>713</v>
      </c>
      <c r="AK449">
        <v>699</v>
      </c>
      <c r="AL449">
        <v>746</v>
      </c>
      <c r="AQ449" s="82">
        <f t="shared" si="32"/>
        <v>0</v>
      </c>
      <c r="AR449" s="82">
        <f t="shared" si="36"/>
        <v>0</v>
      </c>
      <c r="AS449" s="82">
        <f t="shared" si="36"/>
        <v>0</v>
      </c>
      <c r="AT449" s="82">
        <f t="shared" si="36"/>
        <v>0</v>
      </c>
      <c r="AU449" s="82">
        <f t="shared" si="36"/>
        <v>0</v>
      </c>
      <c r="AV449" s="82">
        <f t="shared" si="36"/>
        <v>0</v>
      </c>
      <c r="AW449" s="82">
        <f t="shared" si="36"/>
        <v>0</v>
      </c>
      <c r="AX449" s="82">
        <f t="shared" si="36"/>
        <v>5.2540000000000003E-2</v>
      </c>
      <c r="AY449" s="82">
        <f t="shared" si="36"/>
        <v>0</v>
      </c>
      <c r="AZ449" s="82">
        <f t="shared" si="36"/>
        <v>0</v>
      </c>
      <c r="BA449" s="82">
        <f t="shared" si="36"/>
        <v>0</v>
      </c>
    </row>
    <row r="450" spans="1:53" x14ac:dyDescent="0.25">
      <c r="A450" t="s">
        <v>1416</v>
      </c>
      <c r="B450" t="s">
        <v>1417</v>
      </c>
      <c r="C450" t="s">
        <v>1418</v>
      </c>
      <c r="D450" t="s">
        <v>1419</v>
      </c>
      <c r="E450">
        <v>8</v>
      </c>
      <c r="F450" s="143">
        <v>43617</v>
      </c>
      <c r="G450" t="s">
        <v>423</v>
      </c>
      <c r="H450" t="s">
        <v>270</v>
      </c>
      <c r="I450" t="s">
        <v>259</v>
      </c>
      <c r="J450" t="s">
        <v>271</v>
      </c>
      <c r="K450" t="s">
        <v>272</v>
      </c>
      <c r="L450" t="s">
        <v>296</v>
      </c>
      <c r="M450" t="s">
        <v>322</v>
      </c>
      <c r="N450" t="s">
        <v>304</v>
      </c>
      <c r="O450">
        <v>100</v>
      </c>
      <c r="P450">
        <v>108</v>
      </c>
      <c r="Q450">
        <v>0.53333299999999995</v>
      </c>
      <c r="R450">
        <v>9.4000000000000004E-3</v>
      </c>
      <c r="S450">
        <v>0</v>
      </c>
      <c r="T450">
        <v>1.347</v>
      </c>
      <c r="U450">
        <v>4.8780000000000001</v>
      </c>
      <c r="V450">
        <v>2.347</v>
      </c>
      <c r="W450">
        <v>5.4459999999999997</v>
      </c>
      <c r="X450">
        <v>444</v>
      </c>
      <c r="Y450">
        <v>107.5</v>
      </c>
      <c r="Z450">
        <v>0</v>
      </c>
      <c r="AA450">
        <v>9.4500000000000001E-3</v>
      </c>
      <c r="AB450">
        <v>1.409</v>
      </c>
      <c r="AC450">
        <v>5.3280000000000003</v>
      </c>
      <c r="AD450">
        <v>2.6669999999999998</v>
      </c>
      <c r="AE450">
        <v>5.7069999999999999</v>
      </c>
      <c r="AF450">
        <v>485</v>
      </c>
      <c r="AG450">
        <v>0.96099999999999997</v>
      </c>
      <c r="AH450">
        <v>1.1559999999999999</v>
      </c>
      <c r="AI450">
        <v>429</v>
      </c>
      <c r="AJ450">
        <v>478</v>
      </c>
      <c r="AK450">
        <v>427</v>
      </c>
      <c r="AL450">
        <v>467</v>
      </c>
      <c r="AQ450" s="82">
        <f t="shared" si="32"/>
        <v>0</v>
      </c>
      <c r="AR450" s="82">
        <f t="shared" si="36"/>
        <v>0</v>
      </c>
      <c r="AS450" s="82">
        <f t="shared" si="36"/>
        <v>0</v>
      </c>
      <c r="AT450" s="82">
        <f t="shared" si="36"/>
        <v>9.4000000000000004E-3</v>
      </c>
      <c r="AU450" s="82">
        <f t="shared" si="36"/>
        <v>0</v>
      </c>
      <c r="AV450" s="82">
        <f t="shared" si="36"/>
        <v>0</v>
      </c>
      <c r="AW450" s="82">
        <f t="shared" si="36"/>
        <v>0</v>
      </c>
      <c r="AX450" s="82">
        <f t="shared" si="36"/>
        <v>0</v>
      </c>
      <c r="AY450" s="82">
        <f t="shared" si="36"/>
        <v>0</v>
      </c>
      <c r="AZ450" s="82">
        <f t="shared" si="36"/>
        <v>0</v>
      </c>
      <c r="BA450" s="82">
        <f t="shared" si="36"/>
        <v>0</v>
      </c>
    </row>
    <row r="451" spans="1:53" x14ac:dyDescent="0.25">
      <c r="A451" t="s">
        <v>1410</v>
      </c>
      <c r="B451" t="s">
        <v>1411</v>
      </c>
      <c r="C451" t="s">
        <v>1412</v>
      </c>
      <c r="D451" t="s">
        <v>1413</v>
      </c>
      <c r="E451">
        <v>6.875</v>
      </c>
      <c r="F451" s="143">
        <v>42353</v>
      </c>
      <c r="G451" t="s">
        <v>371</v>
      </c>
      <c r="H451" t="s">
        <v>270</v>
      </c>
      <c r="I451" t="s">
        <v>259</v>
      </c>
      <c r="J451" t="s">
        <v>271</v>
      </c>
      <c r="K451" t="s">
        <v>358</v>
      </c>
      <c r="L451" t="s">
        <v>358</v>
      </c>
      <c r="M451" t="s">
        <v>359</v>
      </c>
      <c r="N451" t="s">
        <v>304</v>
      </c>
      <c r="O451">
        <v>125</v>
      </c>
      <c r="P451">
        <v>113.24299999999999</v>
      </c>
      <c r="Q451">
        <v>0.190972</v>
      </c>
      <c r="R451">
        <v>1.2279999999999999E-2</v>
      </c>
      <c r="S451">
        <v>3.4380000000000002</v>
      </c>
      <c r="T451">
        <v>2.72</v>
      </c>
      <c r="U451">
        <v>2.2440000000000002</v>
      </c>
      <c r="V451">
        <v>2.722</v>
      </c>
      <c r="W451">
        <v>2.2440000000000002</v>
      </c>
      <c r="X451">
        <v>186</v>
      </c>
      <c r="Y451">
        <v>113.708</v>
      </c>
      <c r="Z451">
        <v>3.17</v>
      </c>
      <c r="AA451">
        <v>1.285E-2</v>
      </c>
      <c r="AB451">
        <v>2.706</v>
      </c>
      <c r="AC451">
        <v>2.1869999999999998</v>
      </c>
      <c r="AD451">
        <v>2.706</v>
      </c>
      <c r="AE451">
        <v>2.1869999999999998</v>
      </c>
      <c r="AF451">
        <v>187</v>
      </c>
      <c r="AG451">
        <v>-5.0000000000000001E-3</v>
      </c>
      <c r="AH451">
        <v>0.129</v>
      </c>
      <c r="AI451">
        <v>185</v>
      </c>
      <c r="AJ451">
        <v>186</v>
      </c>
      <c r="AK451">
        <v>174</v>
      </c>
      <c r="AL451">
        <v>175</v>
      </c>
      <c r="AQ451" s="82">
        <f t="shared" si="32"/>
        <v>0</v>
      </c>
      <c r="AR451" s="82">
        <f t="shared" si="36"/>
        <v>1.2279999999999999E-2</v>
      </c>
      <c r="AS451" s="82">
        <f t="shared" si="36"/>
        <v>0</v>
      </c>
      <c r="AT451" s="82">
        <f t="shared" si="36"/>
        <v>0</v>
      </c>
      <c r="AU451" s="82">
        <f t="shared" si="36"/>
        <v>0</v>
      </c>
      <c r="AV451" s="82">
        <f t="shared" si="36"/>
        <v>0</v>
      </c>
      <c r="AW451" s="82">
        <f t="shared" si="36"/>
        <v>0</v>
      </c>
      <c r="AX451" s="82">
        <f t="shared" si="36"/>
        <v>0</v>
      </c>
      <c r="AY451" s="82">
        <f t="shared" si="36"/>
        <v>0</v>
      </c>
      <c r="AZ451" s="82">
        <f t="shared" si="36"/>
        <v>0</v>
      </c>
      <c r="BA451" s="82">
        <f t="shared" si="36"/>
        <v>0</v>
      </c>
    </row>
    <row r="452" spans="1:53" x14ac:dyDescent="0.25">
      <c r="A452" t="s">
        <v>1414</v>
      </c>
      <c r="B452" t="s">
        <v>1415</v>
      </c>
      <c r="C452" t="s">
        <v>1412</v>
      </c>
      <c r="D452" t="s">
        <v>1413</v>
      </c>
      <c r="E452">
        <v>6.55</v>
      </c>
      <c r="F452" s="143">
        <v>42933</v>
      </c>
      <c r="G452" t="s">
        <v>371</v>
      </c>
      <c r="H452" t="s">
        <v>270</v>
      </c>
      <c r="I452" t="s">
        <v>259</v>
      </c>
      <c r="J452" t="s">
        <v>271</v>
      </c>
      <c r="K452" t="s">
        <v>358</v>
      </c>
      <c r="L452" t="s">
        <v>358</v>
      </c>
      <c r="M452" t="s">
        <v>359</v>
      </c>
      <c r="N452" t="s">
        <v>304</v>
      </c>
      <c r="O452">
        <v>250</v>
      </c>
      <c r="P452">
        <v>117.22</v>
      </c>
      <c r="Q452">
        <v>2.8747220000000002</v>
      </c>
      <c r="R452">
        <v>2.6009999999999998E-2</v>
      </c>
      <c r="S452">
        <v>0</v>
      </c>
      <c r="T452">
        <v>3.919</v>
      </c>
      <c r="U452">
        <v>2.528</v>
      </c>
      <c r="V452">
        <v>3.9350000000000001</v>
      </c>
      <c r="W452">
        <v>2.528</v>
      </c>
      <c r="X452">
        <v>188</v>
      </c>
      <c r="Y452">
        <v>118.015</v>
      </c>
      <c r="Z452">
        <v>2.4380000000000002</v>
      </c>
      <c r="AA452">
        <v>2.649E-2</v>
      </c>
      <c r="AB452">
        <v>3.9889999999999999</v>
      </c>
      <c r="AC452">
        <v>2.4119999999999999</v>
      </c>
      <c r="AD452">
        <v>4.0010000000000003</v>
      </c>
      <c r="AE452">
        <v>2.4119999999999999</v>
      </c>
      <c r="AF452">
        <v>186</v>
      </c>
      <c r="AG452">
        <v>-0.29699999999999999</v>
      </c>
      <c r="AH452">
        <v>7.4999999999999997E-2</v>
      </c>
      <c r="AI452">
        <v>190</v>
      </c>
      <c r="AJ452">
        <v>190</v>
      </c>
      <c r="AK452">
        <v>176</v>
      </c>
      <c r="AL452">
        <v>176</v>
      </c>
      <c r="AQ452" s="82">
        <f t="shared" si="32"/>
        <v>0</v>
      </c>
      <c r="AR452" s="82">
        <f t="shared" si="36"/>
        <v>2.6009999999999998E-2</v>
      </c>
      <c r="AS452" s="82">
        <f t="shared" si="36"/>
        <v>0</v>
      </c>
      <c r="AT452" s="82">
        <f t="shared" si="36"/>
        <v>0</v>
      </c>
      <c r="AU452" s="82">
        <f t="shared" si="36"/>
        <v>0</v>
      </c>
      <c r="AV452" s="82">
        <f t="shared" si="36"/>
        <v>0</v>
      </c>
      <c r="AW452" s="82">
        <f t="shared" si="36"/>
        <v>0</v>
      </c>
      <c r="AX452" s="82">
        <f t="shared" si="36"/>
        <v>0</v>
      </c>
      <c r="AY452" s="82">
        <f t="shared" si="36"/>
        <v>0</v>
      </c>
      <c r="AZ452" s="82">
        <f t="shared" si="36"/>
        <v>0</v>
      </c>
      <c r="BA452" s="82">
        <f t="shared" si="36"/>
        <v>0</v>
      </c>
    </row>
    <row r="453" spans="1:53" x14ac:dyDescent="0.25">
      <c r="A453" t="s">
        <v>1420</v>
      </c>
      <c r="B453" t="s">
        <v>1421</v>
      </c>
      <c r="C453" t="s">
        <v>1412</v>
      </c>
      <c r="D453" t="s">
        <v>1413</v>
      </c>
      <c r="E453">
        <v>8.75</v>
      </c>
      <c r="F453" s="143">
        <v>43631</v>
      </c>
      <c r="G453" t="s">
        <v>371</v>
      </c>
      <c r="H453" t="s">
        <v>270</v>
      </c>
      <c r="I453" t="s">
        <v>259</v>
      </c>
      <c r="J453" t="s">
        <v>271</v>
      </c>
      <c r="K453" t="s">
        <v>358</v>
      </c>
      <c r="L453" t="s">
        <v>358</v>
      </c>
      <c r="M453" t="s">
        <v>359</v>
      </c>
      <c r="N453" t="s">
        <v>304</v>
      </c>
      <c r="O453">
        <v>300</v>
      </c>
      <c r="P453">
        <v>129.636</v>
      </c>
      <c r="Q453">
        <v>0.24305599999999999</v>
      </c>
      <c r="R453">
        <v>3.3759999999999998E-2</v>
      </c>
      <c r="S453">
        <v>4.375</v>
      </c>
      <c r="T453">
        <v>5.1680000000000001</v>
      </c>
      <c r="U453">
        <v>3.5790000000000002</v>
      </c>
      <c r="V453">
        <v>5.2160000000000002</v>
      </c>
      <c r="W453">
        <v>3.5790000000000002</v>
      </c>
      <c r="X453">
        <v>257</v>
      </c>
      <c r="Y453">
        <v>131.041</v>
      </c>
      <c r="Z453">
        <v>4.0350000000000001</v>
      </c>
      <c r="AA453">
        <v>3.5639999999999998E-2</v>
      </c>
      <c r="AB453">
        <v>5.0750000000000002</v>
      </c>
      <c r="AC453">
        <v>3.4129999999999998</v>
      </c>
      <c r="AD453">
        <v>5.1159999999999997</v>
      </c>
      <c r="AE453">
        <v>3.4129999999999998</v>
      </c>
      <c r="AF453">
        <v>255</v>
      </c>
      <c r="AG453">
        <v>-0.60799999999999998</v>
      </c>
      <c r="AH453">
        <v>-5.0000000000000001E-3</v>
      </c>
      <c r="AI453">
        <v>279</v>
      </c>
      <c r="AJ453">
        <v>278</v>
      </c>
      <c r="AK453">
        <v>246</v>
      </c>
      <c r="AL453">
        <v>243</v>
      </c>
      <c r="AQ453" s="82">
        <f t="shared" si="32"/>
        <v>0</v>
      </c>
      <c r="AR453" s="82">
        <f t="shared" si="36"/>
        <v>0</v>
      </c>
      <c r="AS453" s="82">
        <f t="shared" si="36"/>
        <v>3.3759999999999998E-2</v>
      </c>
      <c r="AT453" s="82">
        <f t="shared" si="36"/>
        <v>0</v>
      </c>
      <c r="AU453" s="82">
        <f t="shared" si="36"/>
        <v>0</v>
      </c>
      <c r="AV453" s="82">
        <f t="shared" si="36"/>
        <v>0</v>
      </c>
      <c r="AW453" s="82">
        <f t="shared" si="36"/>
        <v>0</v>
      </c>
      <c r="AX453" s="82">
        <f t="shared" si="36"/>
        <v>0</v>
      </c>
      <c r="AY453" s="82">
        <f t="shared" si="36"/>
        <v>0</v>
      </c>
      <c r="AZ453" s="82">
        <f t="shared" si="36"/>
        <v>0</v>
      </c>
      <c r="BA453" s="82">
        <f t="shared" si="36"/>
        <v>0</v>
      </c>
    </row>
    <row r="454" spans="1:53" x14ac:dyDescent="0.25">
      <c r="A454" t="s">
        <v>1422</v>
      </c>
      <c r="B454" t="s">
        <v>1423</v>
      </c>
      <c r="C454" t="s">
        <v>1412</v>
      </c>
      <c r="D454" t="s">
        <v>1413</v>
      </c>
      <c r="E454">
        <v>6.25</v>
      </c>
      <c r="F454" s="143">
        <v>43862</v>
      </c>
      <c r="G454" t="s">
        <v>371</v>
      </c>
      <c r="H454" t="s">
        <v>270</v>
      </c>
      <c r="I454" t="s">
        <v>259</v>
      </c>
      <c r="J454" t="s">
        <v>271</v>
      </c>
      <c r="K454" t="s">
        <v>358</v>
      </c>
      <c r="L454" t="s">
        <v>358</v>
      </c>
      <c r="M454" t="s">
        <v>359</v>
      </c>
      <c r="N454" t="s">
        <v>304</v>
      </c>
      <c r="O454">
        <v>300</v>
      </c>
      <c r="P454">
        <v>116.628</v>
      </c>
      <c r="Q454">
        <v>2.5</v>
      </c>
      <c r="R454">
        <v>3.0960000000000001E-2</v>
      </c>
      <c r="S454">
        <v>0</v>
      </c>
      <c r="T454">
        <v>5.7240000000000002</v>
      </c>
      <c r="U454">
        <v>3.577</v>
      </c>
      <c r="V454">
        <v>5.8010000000000002</v>
      </c>
      <c r="W454">
        <v>3.577</v>
      </c>
      <c r="X454">
        <v>241</v>
      </c>
      <c r="Y454">
        <v>117.92</v>
      </c>
      <c r="Z454">
        <v>2.0830000000000002</v>
      </c>
      <c r="AA454">
        <v>3.1660000000000001E-2</v>
      </c>
      <c r="AB454">
        <v>5.8019999999999996</v>
      </c>
      <c r="AC454">
        <v>3.41</v>
      </c>
      <c r="AD454">
        <v>5.8719999999999999</v>
      </c>
      <c r="AE454">
        <v>3.41</v>
      </c>
      <c r="AF454">
        <v>240</v>
      </c>
      <c r="AG454">
        <v>-0.72899999999999998</v>
      </c>
      <c r="AH454">
        <v>0.02</v>
      </c>
      <c r="AI454">
        <v>245</v>
      </c>
      <c r="AJ454">
        <v>245</v>
      </c>
      <c r="AK454">
        <v>231</v>
      </c>
      <c r="AL454">
        <v>229</v>
      </c>
      <c r="AQ454" s="82">
        <f t="shared" ref="AQ454:AQ517" si="37">IF($U454&lt;=AQ$4,$R454,0)</f>
        <v>0</v>
      </c>
      <c r="AR454" s="82">
        <f t="shared" ref="AR454:BA469" si="38">IF(AND($U454&gt;AQ$4,$U454&lt;=AR$4),$R454,0)</f>
        <v>0</v>
      </c>
      <c r="AS454" s="82">
        <f t="shared" si="38"/>
        <v>3.0960000000000001E-2</v>
      </c>
      <c r="AT454" s="82">
        <f t="shared" si="38"/>
        <v>0</v>
      </c>
      <c r="AU454" s="82">
        <f t="shared" si="38"/>
        <v>0</v>
      </c>
      <c r="AV454" s="82">
        <f t="shared" si="38"/>
        <v>0</v>
      </c>
      <c r="AW454" s="82">
        <f t="shared" si="38"/>
        <v>0</v>
      </c>
      <c r="AX454" s="82">
        <f t="shared" si="38"/>
        <v>0</v>
      </c>
      <c r="AY454" s="82">
        <f t="shared" si="38"/>
        <v>0</v>
      </c>
      <c r="AZ454" s="82">
        <f t="shared" si="38"/>
        <v>0</v>
      </c>
      <c r="BA454" s="82">
        <f t="shared" si="38"/>
        <v>0</v>
      </c>
    </row>
    <row r="455" spans="1:53" x14ac:dyDescent="0.25">
      <c r="A455" t="s">
        <v>1424</v>
      </c>
      <c r="B455" t="s">
        <v>1425</v>
      </c>
      <c r="C455" t="s">
        <v>1412</v>
      </c>
      <c r="D455" t="s">
        <v>1413</v>
      </c>
      <c r="E455">
        <v>4.25</v>
      </c>
      <c r="F455" s="143">
        <v>42277</v>
      </c>
      <c r="G455" t="s">
        <v>371</v>
      </c>
      <c r="H455" t="s">
        <v>270</v>
      </c>
      <c r="I455" t="s">
        <v>259</v>
      </c>
      <c r="J455" t="s">
        <v>271</v>
      </c>
      <c r="K455" t="s">
        <v>358</v>
      </c>
      <c r="L455" t="s">
        <v>358</v>
      </c>
      <c r="M455" t="s">
        <v>359</v>
      </c>
      <c r="N455" t="s">
        <v>304</v>
      </c>
      <c r="O455">
        <v>250</v>
      </c>
      <c r="P455">
        <v>106.05</v>
      </c>
      <c r="Q455">
        <v>1.0034719999999999</v>
      </c>
      <c r="R455">
        <v>2.3189999999999999E-2</v>
      </c>
      <c r="S455">
        <v>0</v>
      </c>
      <c r="T455">
        <v>2.5920000000000001</v>
      </c>
      <c r="U455">
        <v>1.9890000000000001</v>
      </c>
      <c r="V455">
        <v>2.5939999999999999</v>
      </c>
      <c r="W455">
        <v>1.9890000000000001</v>
      </c>
      <c r="X455">
        <v>163</v>
      </c>
      <c r="Y455">
        <v>106.357</v>
      </c>
      <c r="Z455">
        <v>0.72</v>
      </c>
      <c r="AA455">
        <v>2.3539999999999998E-2</v>
      </c>
      <c r="AB455">
        <v>2.6589999999999998</v>
      </c>
      <c r="AC455">
        <v>1.931</v>
      </c>
      <c r="AD455">
        <v>2.6589999999999998</v>
      </c>
      <c r="AE455">
        <v>1.931</v>
      </c>
      <c r="AF455">
        <v>163</v>
      </c>
      <c r="AG455">
        <v>-2.1999999999999999E-2</v>
      </c>
      <c r="AH455">
        <v>9.9000000000000005E-2</v>
      </c>
      <c r="AI455">
        <v>154</v>
      </c>
      <c r="AJ455">
        <v>154</v>
      </c>
      <c r="AK455">
        <v>150</v>
      </c>
      <c r="AL455">
        <v>150</v>
      </c>
      <c r="AQ455" s="82">
        <f t="shared" si="37"/>
        <v>2.3189999999999999E-2</v>
      </c>
      <c r="AR455" s="82">
        <f t="shared" si="38"/>
        <v>0</v>
      </c>
      <c r="AS455" s="82">
        <f t="shared" si="38"/>
        <v>0</v>
      </c>
      <c r="AT455" s="82">
        <f t="shared" si="38"/>
        <v>0</v>
      </c>
      <c r="AU455" s="82">
        <f t="shared" si="38"/>
        <v>0</v>
      </c>
      <c r="AV455" s="82">
        <f t="shared" si="38"/>
        <v>0</v>
      </c>
      <c r="AW455" s="82">
        <f t="shared" si="38"/>
        <v>0</v>
      </c>
      <c r="AX455" s="82">
        <f t="shared" si="38"/>
        <v>0</v>
      </c>
      <c r="AY455" s="82">
        <f t="shared" si="38"/>
        <v>0</v>
      </c>
      <c r="AZ455" s="82">
        <f t="shared" si="38"/>
        <v>0</v>
      </c>
      <c r="BA455" s="82">
        <f t="shared" si="38"/>
        <v>0</v>
      </c>
    </row>
    <row r="456" spans="1:53" x14ac:dyDescent="0.25">
      <c r="A456" t="s">
        <v>1426</v>
      </c>
      <c r="B456" t="s">
        <v>1427</v>
      </c>
      <c r="C456" t="s">
        <v>1412</v>
      </c>
      <c r="D456" t="s">
        <v>1413</v>
      </c>
      <c r="E456">
        <v>5.05</v>
      </c>
      <c r="F456" s="143">
        <v>43146</v>
      </c>
      <c r="G456" t="s">
        <v>371</v>
      </c>
      <c r="H456" t="s">
        <v>270</v>
      </c>
      <c r="I456" t="s">
        <v>259</v>
      </c>
      <c r="J456" t="s">
        <v>271</v>
      </c>
      <c r="K456" t="s">
        <v>358</v>
      </c>
      <c r="L456" t="s">
        <v>358</v>
      </c>
      <c r="M456" t="s">
        <v>359</v>
      </c>
      <c r="N456" t="s">
        <v>304</v>
      </c>
      <c r="O456">
        <v>250</v>
      </c>
      <c r="P456">
        <v>111.581</v>
      </c>
      <c r="Q456">
        <v>1.8236110000000001</v>
      </c>
      <c r="R456">
        <v>2.4559999999999998E-2</v>
      </c>
      <c r="S456">
        <v>0</v>
      </c>
      <c r="T456">
        <v>4.4930000000000003</v>
      </c>
      <c r="U456">
        <v>2.6259999999999999</v>
      </c>
      <c r="V456">
        <v>4.5250000000000004</v>
      </c>
      <c r="W456">
        <v>2.6259999999999999</v>
      </c>
      <c r="X456">
        <v>185</v>
      </c>
      <c r="Y456">
        <v>112.59</v>
      </c>
      <c r="Z456">
        <v>1.4870000000000001</v>
      </c>
      <c r="AA456">
        <v>2.5080000000000002E-2</v>
      </c>
      <c r="AB456">
        <v>4.5650000000000004</v>
      </c>
      <c r="AC456">
        <v>2.4580000000000002</v>
      </c>
      <c r="AD456">
        <v>4.593</v>
      </c>
      <c r="AE456">
        <v>2.4580000000000002</v>
      </c>
      <c r="AF456">
        <v>180</v>
      </c>
      <c r="AG456">
        <v>-0.58899999999999997</v>
      </c>
      <c r="AH456">
        <v>-9.9000000000000005E-2</v>
      </c>
      <c r="AI456">
        <v>181</v>
      </c>
      <c r="AJ456">
        <v>178</v>
      </c>
      <c r="AK456">
        <v>173</v>
      </c>
      <c r="AL456">
        <v>169</v>
      </c>
      <c r="AQ456" s="82">
        <f t="shared" si="37"/>
        <v>0</v>
      </c>
      <c r="AR456" s="82">
        <f t="shared" si="38"/>
        <v>2.4559999999999998E-2</v>
      </c>
      <c r="AS456" s="82">
        <f t="shared" si="38"/>
        <v>0</v>
      </c>
      <c r="AT456" s="82">
        <f t="shared" si="38"/>
        <v>0</v>
      </c>
      <c r="AU456" s="82">
        <f t="shared" si="38"/>
        <v>0</v>
      </c>
      <c r="AV456" s="82">
        <f t="shared" si="38"/>
        <v>0</v>
      </c>
      <c r="AW456" s="82">
        <f t="shared" si="38"/>
        <v>0</v>
      </c>
      <c r="AX456" s="82">
        <f t="shared" si="38"/>
        <v>0</v>
      </c>
      <c r="AY456" s="82">
        <f t="shared" si="38"/>
        <v>0</v>
      </c>
      <c r="AZ456" s="82">
        <f t="shared" si="38"/>
        <v>0</v>
      </c>
      <c r="BA456" s="82">
        <f t="shared" si="38"/>
        <v>0</v>
      </c>
    </row>
    <row r="457" spans="1:53" x14ac:dyDescent="0.25">
      <c r="A457" t="s">
        <v>1435</v>
      </c>
      <c r="B457" t="s">
        <v>1436</v>
      </c>
      <c r="C457" t="s">
        <v>1412</v>
      </c>
      <c r="D457" t="s">
        <v>1413</v>
      </c>
      <c r="E457">
        <v>2.75</v>
      </c>
      <c r="F457" s="143">
        <v>41774</v>
      </c>
      <c r="G457" t="s">
        <v>371</v>
      </c>
      <c r="H457" t="s">
        <v>270</v>
      </c>
      <c r="I457" t="s">
        <v>259</v>
      </c>
      <c r="J457" t="s">
        <v>271</v>
      </c>
      <c r="K457" t="s">
        <v>358</v>
      </c>
      <c r="L457" t="s">
        <v>358</v>
      </c>
      <c r="M457" t="s">
        <v>359</v>
      </c>
      <c r="N457" t="s">
        <v>304</v>
      </c>
      <c r="O457">
        <v>250</v>
      </c>
      <c r="P457">
        <v>101.398</v>
      </c>
      <c r="Q457">
        <v>0.30555599999999999</v>
      </c>
      <c r="R457">
        <v>2.2030000000000001E-2</v>
      </c>
      <c r="S457">
        <v>0</v>
      </c>
      <c r="T457">
        <v>1.357</v>
      </c>
      <c r="U457">
        <v>1.726</v>
      </c>
      <c r="V457">
        <v>1.3540000000000001</v>
      </c>
      <c r="W457">
        <v>1.726</v>
      </c>
      <c r="X457">
        <v>150</v>
      </c>
      <c r="Y457">
        <v>101.491</v>
      </c>
      <c r="Z457">
        <v>0.122</v>
      </c>
      <c r="AA457">
        <v>2.2339999999999999E-2</v>
      </c>
      <c r="AB457">
        <v>1.423</v>
      </c>
      <c r="AC457">
        <v>1.708</v>
      </c>
      <c r="AD457">
        <v>1.419</v>
      </c>
      <c r="AE457">
        <v>1.708</v>
      </c>
      <c r="AF457">
        <v>149</v>
      </c>
      <c r="AG457">
        <v>8.8999999999999996E-2</v>
      </c>
      <c r="AH457">
        <v>8.6999999999999994E-2</v>
      </c>
      <c r="AI457">
        <v>135</v>
      </c>
      <c r="AJ457">
        <v>136</v>
      </c>
      <c r="AK457">
        <v>136</v>
      </c>
      <c r="AL457">
        <v>137</v>
      </c>
      <c r="AQ457" s="82">
        <f t="shared" si="37"/>
        <v>2.2030000000000001E-2</v>
      </c>
      <c r="AR457" s="82">
        <f t="shared" si="38"/>
        <v>0</v>
      </c>
      <c r="AS457" s="82">
        <f t="shared" si="38"/>
        <v>0</v>
      </c>
      <c r="AT457" s="82">
        <f t="shared" si="38"/>
        <v>0</v>
      </c>
      <c r="AU457" s="82">
        <f t="shared" si="38"/>
        <v>0</v>
      </c>
      <c r="AV457" s="82">
        <f t="shared" si="38"/>
        <v>0</v>
      </c>
      <c r="AW457" s="82">
        <f t="shared" si="38"/>
        <v>0</v>
      </c>
      <c r="AX457" s="82">
        <f t="shared" si="38"/>
        <v>0</v>
      </c>
      <c r="AY457" s="82">
        <f t="shared" si="38"/>
        <v>0</v>
      </c>
      <c r="AZ457" s="82">
        <f t="shared" si="38"/>
        <v>0</v>
      </c>
      <c r="BA457" s="82">
        <f t="shared" si="38"/>
        <v>0</v>
      </c>
    </row>
    <row r="458" spans="1:53" x14ac:dyDescent="0.25">
      <c r="A458" t="s">
        <v>1437</v>
      </c>
      <c r="B458" t="s">
        <v>1438</v>
      </c>
      <c r="C458" t="s">
        <v>1412</v>
      </c>
      <c r="D458" t="s">
        <v>1413</v>
      </c>
      <c r="E458">
        <v>5.05</v>
      </c>
      <c r="F458" s="143">
        <v>44635</v>
      </c>
      <c r="G458" t="s">
        <v>371</v>
      </c>
      <c r="H458" t="s">
        <v>270</v>
      </c>
      <c r="I458" t="s">
        <v>259</v>
      </c>
      <c r="J458" t="s">
        <v>271</v>
      </c>
      <c r="K458" t="s">
        <v>358</v>
      </c>
      <c r="L458" t="s">
        <v>358</v>
      </c>
      <c r="M458" t="s">
        <v>359</v>
      </c>
      <c r="N458" t="s">
        <v>304</v>
      </c>
      <c r="O458">
        <v>300</v>
      </c>
      <c r="P458">
        <v>110.426</v>
      </c>
      <c r="Q458">
        <v>1.4027780000000001</v>
      </c>
      <c r="R458">
        <v>2.9069999999999999E-2</v>
      </c>
      <c r="S458">
        <v>0</v>
      </c>
      <c r="T458">
        <v>7.194</v>
      </c>
      <c r="U458">
        <v>3.6749999999999998</v>
      </c>
      <c r="V458">
        <v>7.4829999999999997</v>
      </c>
      <c r="W458">
        <v>3.6850000000000001</v>
      </c>
      <c r="X458">
        <v>211</v>
      </c>
      <c r="Y458">
        <v>111.041</v>
      </c>
      <c r="Z458">
        <v>1.0660000000000001</v>
      </c>
      <c r="AA458">
        <v>2.9579999999999999E-2</v>
      </c>
      <c r="AB458">
        <v>7.2670000000000003</v>
      </c>
      <c r="AC458">
        <v>3.6070000000000002</v>
      </c>
      <c r="AD458">
        <v>7.5469999999999997</v>
      </c>
      <c r="AE458">
        <v>3.6179999999999999</v>
      </c>
      <c r="AF458">
        <v>222</v>
      </c>
      <c r="AG458">
        <v>-0.248</v>
      </c>
      <c r="AH458">
        <v>0.89600000000000002</v>
      </c>
      <c r="AI458">
        <v>209</v>
      </c>
      <c r="AJ458">
        <v>219</v>
      </c>
      <c r="AK458">
        <v>205</v>
      </c>
      <c r="AL458">
        <v>215</v>
      </c>
      <c r="AQ458" s="82">
        <f t="shared" si="37"/>
        <v>0</v>
      </c>
      <c r="AR458" s="82">
        <f t="shared" si="38"/>
        <v>0</v>
      </c>
      <c r="AS458" s="82">
        <f t="shared" si="38"/>
        <v>2.9069999999999999E-2</v>
      </c>
      <c r="AT458" s="82">
        <f t="shared" si="38"/>
        <v>0</v>
      </c>
      <c r="AU458" s="82">
        <f t="shared" si="38"/>
        <v>0</v>
      </c>
      <c r="AV458" s="82">
        <f t="shared" si="38"/>
        <v>0</v>
      </c>
      <c r="AW458" s="82">
        <f t="shared" si="38"/>
        <v>0</v>
      </c>
      <c r="AX458" s="82">
        <f t="shared" si="38"/>
        <v>0</v>
      </c>
      <c r="AY458" s="82">
        <f t="shared" si="38"/>
        <v>0</v>
      </c>
      <c r="AZ458" s="82">
        <f t="shared" si="38"/>
        <v>0</v>
      </c>
      <c r="BA458" s="82">
        <f t="shared" si="38"/>
        <v>0</v>
      </c>
    </row>
    <row r="459" spans="1:53" x14ac:dyDescent="0.25">
      <c r="A459" t="s">
        <v>1443</v>
      </c>
      <c r="B459" t="s">
        <v>1444</v>
      </c>
      <c r="C459" t="s">
        <v>1445</v>
      </c>
      <c r="D459" t="s">
        <v>1446</v>
      </c>
      <c r="E459">
        <v>8.1509999999999998</v>
      </c>
      <c r="F459" s="143">
        <v>48029</v>
      </c>
      <c r="G459" t="s">
        <v>41</v>
      </c>
      <c r="H459" t="s">
        <v>270</v>
      </c>
      <c r="I459" t="s">
        <v>259</v>
      </c>
      <c r="J459" t="s">
        <v>271</v>
      </c>
      <c r="K459" t="s">
        <v>284</v>
      </c>
      <c r="L459" t="s">
        <v>524</v>
      </c>
      <c r="M459" t="s">
        <v>524</v>
      </c>
      <c r="N459" t="s">
        <v>828</v>
      </c>
      <c r="O459">
        <v>1000</v>
      </c>
      <c r="P459">
        <v>98</v>
      </c>
      <c r="Q459">
        <v>3.9622920000000001</v>
      </c>
      <c r="R459">
        <v>8.8340000000000002E-2</v>
      </c>
      <c r="S459">
        <v>0</v>
      </c>
      <c r="T459">
        <v>9.0169999999999995</v>
      </c>
      <c r="U459">
        <v>8.3650000000000002</v>
      </c>
      <c r="V459">
        <v>9.1440000000000001</v>
      </c>
      <c r="W459">
        <v>8.3420000000000005</v>
      </c>
      <c r="X459">
        <v>611</v>
      </c>
      <c r="Y459">
        <v>94.5</v>
      </c>
      <c r="Z459">
        <v>3.419</v>
      </c>
      <c r="AA459">
        <v>8.6120000000000002E-2</v>
      </c>
      <c r="AB459">
        <v>8.9079999999999995</v>
      </c>
      <c r="AC459">
        <v>8.7539999999999996</v>
      </c>
      <c r="AD459">
        <v>9.077</v>
      </c>
      <c r="AE459">
        <v>8.7379999999999995</v>
      </c>
      <c r="AF459">
        <v>668</v>
      </c>
      <c r="AG459">
        <v>4.1289999999999996</v>
      </c>
      <c r="AH459">
        <v>5.3310000000000004</v>
      </c>
      <c r="AI459">
        <v>560</v>
      </c>
      <c r="AJ459">
        <v>606</v>
      </c>
      <c r="AK459">
        <v>614</v>
      </c>
      <c r="AL459">
        <v>674</v>
      </c>
      <c r="AQ459" s="82">
        <f t="shared" si="37"/>
        <v>0</v>
      </c>
      <c r="AR459" s="82">
        <f t="shared" si="38"/>
        <v>0</v>
      </c>
      <c r="AS459" s="82">
        <f t="shared" si="38"/>
        <v>0</v>
      </c>
      <c r="AT459" s="82">
        <f t="shared" si="38"/>
        <v>0</v>
      </c>
      <c r="AU459" s="82">
        <f t="shared" si="38"/>
        <v>0</v>
      </c>
      <c r="AV459" s="82">
        <f t="shared" si="38"/>
        <v>0</v>
      </c>
      <c r="AW459" s="82">
        <f t="shared" si="38"/>
        <v>0</v>
      </c>
      <c r="AX459" s="82">
        <f t="shared" si="38"/>
        <v>8.8340000000000002E-2</v>
      </c>
      <c r="AY459" s="82">
        <f t="shared" si="38"/>
        <v>0</v>
      </c>
      <c r="AZ459" s="82">
        <f t="shared" si="38"/>
        <v>0</v>
      </c>
      <c r="BA459" s="82">
        <f t="shared" si="38"/>
        <v>0</v>
      </c>
    </row>
    <row r="460" spans="1:53" x14ac:dyDescent="0.25">
      <c r="A460" t="s">
        <v>1460</v>
      </c>
      <c r="B460" t="s">
        <v>1461</v>
      </c>
      <c r="C460" t="s">
        <v>1462</v>
      </c>
      <c r="D460" t="s">
        <v>1463</v>
      </c>
      <c r="E460">
        <v>5.75</v>
      </c>
      <c r="F460" s="143">
        <v>42887</v>
      </c>
      <c r="G460" t="s">
        <v>423</v>
      </c>
      <c r="H460" t="s">
        <v>270</v>
      </c>
      <c r="I460" t="s">
        <v>259</v>
      </c>
      <c r="J460" t="s">
        <v>271</v>
      </c>
      <c r="K460" t="s">
        <v>272</v>
      </c>
      <c r="L460" t="s">
        <v>335</v>
      </c>
      <c r="M460" t="s">
        <v>452</v>
      </c>
      <c r="N460" t="s">
        <v>304</v>
      </c>
      <c r="O460">
        <v>425</v>
      </c>
      <c r="P460">
        <v>106</v>
      </c>
      <c r="Q460">
        <v>0.38333299999999998</v>
      </c>
      <c r="R460">
        <v>3.9170000000000003E-2</v>
      </c>
      <c r="S460">
        <v>0</v>
      </c>
      <c r="T460">
        <v>3.895</v>
      </c>
      <c r="U460">
        <v>4.25</v>
      </c>
      <c r="V460">
        <v>3.9119999999999999</v>
      </c>
      <c r="W460">
        <v>4.25</v>
      </c>
      <c r="X460">
        <v>362</v>
      </c>
      <c r="Y460">
        <v>106.25</v>
      </c>
      <c r="Z460">
        <v>0</v>
      </c>
      <c r="AA460">
        <v>3.9719999999999998E-2</v>
      </c>
      <c r="AB460">
        <v>3.9620000000000002</v>
      </c>
      <c r="AC460">
        <v>4.2110000000000003</v>
      </c>
      <c r="AD460">
        <v>3.9750000000000001</v>
      </c>
      <c r="AE460">
        <v>4.2110000000000003</v>
      </c>
      <c r="AF460">
        <v>368</v>
      </c>
      <c r="AG460">
        <v>0.125</v>
      </c>
      <c r="AH460">
        <v>0.48199999999999998</v>
      </c>
      <c r="AI460">
        <v>356</v>
      </c>
      <c r="AJ460">
        <v>364</v>
      </c>
      <c r="AK460">
        <v>351</v>
      </c>
      <c r="AL460">
        <v>358</v>
      </c>
      <c r="AQ460" s="82">
        <f t="shared" si="37"/>
        <v>0</v>
      </c>
      <c r="AR460" s="82">
        <f t="shared" si="38"/>
        <v>0</v>
      </c>
      <c r="AS460" s="82">
        <f t="shared" si="38"/>
        <v>0</v>
      </c>
      <c r="AT460" s="82">
        <f t="shared" si="38"/>
        <v>3.9170000000000003E-2</v>
      </c>
      <c r="AU460" s="82">
        <f t="shared" si="38"/>
        <v>0</v>
      </c>
      <c r="AV460" s="82">
        <f t="shared" si="38"/>
        <v>0</v>
      </c>
      <c r="AW460" s="82">
        <f t="shared" si="38"/>
        <v>0</v>
      </c>
      <c r="AX460" s="82">
        <f t="shared" si="38"/>
        <v>0</v>
      </c>
      <c r="AY460" s="82">
        <f t="shared" si="38"/>
        <v>0</v>
      </c>
      <c r="AZ460" s="82">
        <f t="shared" si="38"/>
        <v>0</v>
      </c>
      <c r="BA460" s="82">
        <f t="shared" si="38"/>
        <v>0</v>
      </c>
    </row>
    <row r="461" spans="1:53" x14ac:dyDescent="0.25">
      <c r="A461" t="s">
        <v>5723</v>
      </c>
      <c r="B461" t="s">
        <v>5724</v>
      </c>
      <c r="C461" t="s">
        <v>1451</v>
      </c>
      <c r="D461" t="s">
        <v>1452</v>
      </c>
      <c r="E461">
        <v>9.375</v>
      </c>
      <c r="F461" s="143">
        <v>43966</v>
      </c>
      <c r="G461" t="s">
        <v>42</v>
      </c>
      <c r="H461" t="s">
        <v>270</v>
      </c>
      <c r="I461" t="s">
        <v>259</v>
      </c>
      <c r="J461" t="s">
        <v>271</v>
      </c>
      <c r="K461" t="s">
        <v>284</v>
      </c>
      <c r="L461" t="s">
        <v>285</v>
      </c>
      <c r="M461" t="s">
        <v>309</v>
      </c>
      <c r="N461" t="s">
        <v>283</v>
      </c>
      <c r="O461">
        <v>400</v>
      </c>
      <c r="P461">
        <v>101.125</v>
      </c>
      <c r="Q461">
        <v>1.0416669999999999</v>
      </c>
      <c r="R461">
        <v>3.5400000000000001E-2</v>
      </c>
      <c r="S461">
        <v>0</v>
      </c>
      <c r="T461">
        <v>4.1280000000000001</v>
      </c>
      <c r="U461">
        <v>9.1020000000000003</v>
      </c>
      <c r="V461">
        <v>5.1239999999999997</v>
      </c>
      <c r="W461">
        <v>9.1050000000000004</v>
      </c>
      <c r="X461">
        <v>795</v>
      </c>
      <c r="Y461">
        <v>101.75</v>
      </c>
      <c r="Z461">
        <v>0.41699999999999998</v>
      </c>
      <c r="AA461">
        <v>3.594E-2</v>
      </c>
      <c r="AB461">
        <v>4.1980000000000004</v>
      </c>
      <c r="AC461">
        <v>8.9610000000000003</v>
      </c>
      <c r="AD461">
        <v>5.1669999999999998</v>
      </c>
      <c r="AE461">
        <v>8.98</v>
      </c>
      <c r="AF461">
        <v>798</v>
      </c>
      <c r="AG461">
        <v>0</v>
      </c>
      <c r="AH461">
        <v>0.628</v>
      </c>
      <c r="AI461">
        <v>760</v>
      </c>
      <c r="AJ461">
        <v>767</v>
      </c>
      <c r="AK461">
        <v>784</v>
      </c>
      <c r="AL461">
        <v>786</v>
      </c>
      <c r="AQ461" s="82">
        <f t="shared" si="37"/>
        <v>0</v>
      </c>
      <c r="AR461" s="82">
        <f t="shared" si="38"/>
        <v>0</v>
      </c>
      <c r="AS461" s="82">
        <f t="shared" si="38"/>
        <v>0</v>
      </c>
      <c r="AT461" s="82">
        <f t="shared" si="38"/>
        <v>0</v>
      </c>
      <c r="AU461" s="82">
        <f t="shared" si="38"/>
        <v>0</v>
      </c>
      <c r="AV461" s="82">
        <f t="shared" si="38"/>
        <v>0</v>
      </c>
      <c r="AW461" s="82">
        <f t="shared" si="38"/>
        <v>0</v>
      </c>
      <c r="AX461" s="82">
        <f t="shared" si="38"/>
        <v>0</v>
      </c>
      <c r="AY461" s="82">
        <f t="shared" si="38"/>
        <v>3.5400000000000001E-2</v>
      </c>
      <c r="AZ461" s="82">
        <f t="shared" si="38"/>
        <v>0</v>
      </c>
      <c r="BA461" s="82">
        <f t="shared" si="38"/>
        <v>0</v>
      </c>
    </row>
    <row r="462" spans="1:53" x14ac:dyDescent="0.25">
      <c r="A462" t="s">
        <v>1439</v>
      </c>
      <c r="B462" t="s">
        <v>1440</v>
      </c>
      <c r="C462" t="s">
        <v>1441</v>
      </c>
      <c r="D462" t="s">
        <v>1442</v>
      </c>
      <c r="E462">
        <v>7.25</v>
      </c>
      <c r="F462" s="143">
        <v>42384</v>
      </c>
      <c r="G462" t="s">
        <v>423</v>
      </c>
      <c r="H462" t="s">
        <v>270</v>
      </c>
      <c r="I462" t="s">
        <v>259</v>
      </c>
      <c r="J462" t="s">
        <v>271</v>
      </c>
      <c r="K462" t="s">
        <v>272</v>
      </c>
      <c r="L462" t="s">
        <v>381</v>
      </c>
      <c r="M462" t="s">
        <v>455</v>
      </c>
      <c r="N462" t="s">
        <v>304</v>
      </c>
      <c r="O462">
        <v>254.3</v>
      </c>
      <c r="P462">
        <v>112.5</v>
      </c>
      <c r="Q462">
        <v>3.2222219999999999</v>
      </c>
      <c r="R462">
        <v>2.5499999999999998E-2</v>
      </c>
      <c r="S462">
        <v>0</v>
      </c>
      <c r="T462">
        <v>2.6949999999999998</v>
      </c>
      <c r="U462">
        <v>2.9420000000000002</v>
      </c>
      <c r="V462">
        <v>2.6989999999999998</v>
      </c>
      <c r="W462">
        <v>2.9420000000000002</v>
      </c>
      <c r="X462">
        <v>255</v>
      </c>
      <c r="Y462">
        <v>112.5</v>
      </c>
      <c r="Z462">
        <v>2.7389999999999999</v>
      </c>
      <c r="AA462">
        <v>2.5780000000000001E-2</v>
      </c>
      <c r="AB462">
        <v>2.7589999999999999</v>
      </c>
      <c r="AC462">
        <v>3.0230000000000001</v>
      </c>
      <c r="AD462">
        <v>2.7610000000000001</v>
      </c>
      <c r="AE462">
        <v>3.0230000000000001</v>
      </c>
      <c r="AF462">
        <v>269</v>
      </c>
      <c r="AG462">
        <v>0.41899999999999998</v>
      </c>
      <c r="AH462">
        <v>0.56299999999999994</v>
      </c>
      <c r="AI462">
        <v>256</v>
      </c>
      <c r="AJ462">
        <v>272</v>
      </c>
      <c r="AK462">
        <v>242</v>
      </c>
      <c r="AL462">
        <v>257</v>
      </c>
      <c r="AQ462" s="82">
        <f t="shared" si="37"/>
        <v>0</v>
      </c>
      <c r="AR462" s="82">
        <f t="shared" si="38"/>
        <v>2.5499999999999998E-2</v>
      </c>
      <c r="AS462" s="82">
        <f t="shared" si="38"/>
        <v>0</v>
      </c>
      <c r="AT462" s="82">
        <f t="shared" si="38"/>
        <v>0</v>
      </c>
      <c r="AU462" s="82">
        <f t="shared" si="38"/>
        <v>0</v>
      </c>
      <c r="AV462" s="82">
        <f t="shared" si="38"/>
        <v>0</v>
      </c>
      <c r="AW462" s="82">
        <f t="shared" si="38"/>
        <v>0</v>
      </c>
      <c r="AX462" s="82">
        <f t="shared" si="38"/>
        <v>0</v>
      </c>
      <c r="AY462" s="82">
        <f t="shared" si="38"/>
        <v>0</v>
      </c>
      <c r="AZ462" s="82">
        <f t="shared" si="38"/>
        <v>0</v>
      </c>
      <c r="BA462" s="82">
        <f t="shared" si="38"/>
        <v>0</v>
      </c>
    </row>
    <row r="463" spans="1:53" x14ac:dyDescent="0.25">
      <c r="A463" t="s">
        <v>1468</v>
      </c>
      <c r="B463" t="s">
        <v>1469</v>
      </c>
      <c r="C463" t="s">
        <v>1453</v>
      </c>
      <c r="D463" t="s">
        <v>1442</v>
      </c>
      <c r="E463">
        <v>7.875</v>
      </c>
      <c r="F463" s="143">
        <v>43070</v>
      </c>
      <c r="G463" t="s">
        <v>423</v>
      </c>
      <c r="H463" t="s">
        <v>270</v>
      </c>
      <c r="I463" t="s">
        <v>259</v>
      </c>
      <c r="J463" t="s">
        <v>271</v>
      </c>
      <c r="K463" t="s">
        <v>272</v>
      </c>
      <c r="L463" t="s">
        <v>381</v>
      </c>
      <c r="M463" t="s">
        <v>455</v>
      </c>
      <c r="N463" t="s">
        <v>304</v>
      </c>
      <c r="O463">
        <v>1497.9</v>
      </c>
      <c r="P463">
        <v>118.25</v>
      </c>
      <c r="Q463">
        <v>0.52500000000000002</v>
      </c>
      <c r="R463">
        <v>0.15414</v>
      </c>
      <c r="S463">
        <v>0</v>
      </c>
      <c r="T463">
        <v>4.1559999999999997</v>
      </c>
      <c r="U463">
        <v>3.7839999999999998</v>
      </c>
      <c r="V463">
        <v>4.1790000000000003</v>
      </c>
      <c r="W463">
        <v>3.7839999999999998</v>
      </c>
      <c r="X463">
        <v>307</v>
      </c>
      <c r="Y463">
        <v>117.75</v>
      </c>
      <c r="Z463">
        <v>0</v>
      </c>
      <c r="AA463">
        <v>0.15512999999999999</v>
      </c>
      <c r="AB463">
        <v>4.2160000000000002</v>
      </c>
      <c r="AC463">
        <v>3.93</v>
      </c>
      <c r="AD463">
        <v>4.234</v>
      </c>
      <c r="AE463">
        <v>3.93</v>
      </c>
      <c r="AF463">
        <v>333</v>
      </c>
      <c r="AG463">
        <v>0.871</v>
      </c>
      <c r="AH463">
        <v>1.2989999999999999</v>
      </c>
      <c r="AI463">
        <v>319</v>
      </c>
      <c r="AJ463">
        <v>347</v>
      </c>
      <c r="AK463">
        <v>295</v>
      </c>
      <c r="AL463">
        <v>322</v>
      </c>
      <c r="AQ463" s="82">
        <f t="shared" si="37"/>
        <v>0</v>
      </c>
      <c r="AR463" s="82">
        <f t="shared" si="38"/>
        <v>0</v>
      </c>
      <c r="AS463" s="82">
        <f t="shared" si="38"/>
        <v>0.15414</v>
      </c>
      <c r="AT463" s="82">
        <f t="shared" si="38"/>
        <v>0</v>
      </c>
      <c r="AU463" s="82">
        <f t="shared" si="38"/>
        <v>0</v>
      </c>
      <c r="AV463" s="82">
        <f t="shared" si="38"/>
        <v>0</v>
      </c>
      <c r="AW463" s="82">
        <f t="shared" si="38"/>
        <v>0</v>
      </c>
      <c r="AX463" s="82">
        <f t="shared" si="38"/>
        <v>0</v>
      </c>
      <c r="AY463" s="82">
        <f t="shared" si="38"/>
        <v>0</v>
      </c>
      <c r="AZ463" s="82">
        <f t="shared" si="38"/>
        <v>0</v>
      </c>
      <c r="BA463" s="82">
        <f t="shared" si="38"/>
        <v>0</v>
      </c>
    </row>
    <row r="464" spans="1:53" x14ac:dyDescent="0.25">
      <c r="A464" t="s">
        <v>1472</v>
      </c>
      <c r="B464" t="s">
        <v>1473</v>
      </c>
      <c r="C464" t="s">
        <v>1474</v>
      </c>
      <c r="D464" t="s">
        <v>1442</v>
      </c>
      <c r="E464">
        <v>6.25</v>
      </c>
      <c r="F464" s="143">
        <v>42675</v>
      </c>
      <c r="G464" t="s">
        <v>423</v>
      </c>
      <c r="H464" t="s">
        <v>270</v>
      </c>
      <c r="I464" t="s">
        <v>259</v>
      </c>
      <c r="J464" t="s">
        <v>271</v>
      </c>
      <c r="K464" t="s">
        <v>272</v>
      </c>
      <c r="L464" t="s">
        <v>381</v>
      </c>
      <c r="M464" t="s">
        <v>455</v>
      </c>
      <c r="N464" t="s">
        <v>304</v>
      </c>
      <c r="O464">
        <v>500</v>
      </c>
      <c r="P464">
        <v>110.5</v>
      </c>
      <c r="Q464">
        <v>0.9375</v>
      </c>
      <c r="R464">
        <v>4.827E-2</v>
      </c>
      <c r="S464">
        <v>0</v>
      </c>
      <c r="T464">
        <v>3.4180000000000001</v>
      </c>
      <c r="U464">
        <v>3.3210000000000002</v>
      </c>
      <c r="V464">
        <v>3.4289999999999998</v>
      </c>
      <c r="W464">
        <v>3.3210000000000002</v>
      </c>
      <c r="X464">
        <v>279</v>
      </c>
      <c r="Y464">
        <v>109.25</v>
      </c>
      <c r="Z464">
        <v>0.52100000000000002</v>
      </c>
      <c r="AA464">
        <v>4.827E-2</v>
      </c>
      <c r="AB464">
        <v>3.4740000000000002</v>
      </c>
      <c r="AC464">
        <v>3.6909999999999998</v>
      </c>
      <c r="AD464">
        <v>3.4830000000000001</v>
      </c>
      <c r="AE464">
        <v>3.6909999999999998</v>
      </c>
      <c r="AF464">
        <v>325</v>
      </c>
      <c r="AG464">
        <v>1.518</v>
      </c>
      <c r="AH464">
        <v>1.776</v>
      </c>
      <c r="AI464">
        <v>280</v>
      </c>
      <c r="AJ464">
        <v>326</v>
      </c>
      <c r="AK464">
        <v>268</v>
      </c>
      <c r="AL464">
        <v>314</v>
      </c>
      <c r="AQ464" s="82">
        <f t="shared" si="37"/>
        <v>0</v>
      </c>
      <c r="AR464" s="82">
        <f t="shared" si="38"/>
        <v>0</v>
      </c>
      <c r="AS464" s="82">
        <f t="shared" si="38"/>
        <v>4.827E-2</v>
      </c>
      <c r="AT464" s="82">
        <f t="shared" si="38"/>
        <v>0</v>
      </c>
      <c r="AU464" s="82">
        <f t="shared" si="38"/>
        <v>0</v>
      </c>
      <c r="AV464" s="82">
        <f t="shared" si="38"/>
        <v>0</v>
      </c>
      <c r="AW464" s="82">
        <f t="shared" si="38"/>
        <v>0</v>
      </c>
      <c r="AX464" s="82">
        <f t="shared" si="38"/>
        <v>0</v>
      </c>
      <c r="AY464" s="82">
        <f t="shared" si="38"/>
        <v>0</v>
      </c>
      <c r="AZ464" s="82">
        <f t="shared" si="38"/>
        <v>0</v>
      </c>
      <c r="BA464" s="82">
        <f t="shared" si="38"/>
        <v>0</v>
      </c>
    </row>
    <row r="465" spans="1:53" x14ac:dyDescent="0.25">
      <c r="A465" t="s">
        <v>5725</v>
      </c>
      <c r="B465" t="s">
        <v>5726</v>
      </c>
      <c r="C465" t="s">
        <v>1474</v>
      </c>
      <c r="D465" t="s">
        <v>1442</v>
      </c>
      <c r="E465">
        <v>3.875</v>
      </c>
      <c r="F465" s="143">
        <v>42309</v>
      </c>
      <c r="G465" t="s">
        <v>423</v>
      </c>
      <c r="H465" t="s">
        <v>270</v>
      </c>
      <c r="I465" t="s">
        <v>259</v>
      </c>
      <c r="J465" t="s">
        <v>271</v>
      </c>
      <c r="K465" t="s">
        <v>272</v>
      </c>
      <c r="L465" t="s">
        <v>381</v>
      </c>
      <c r="M465" t="s">
        <v>455</v>
      </c>
      <c r="N465" t="s">
        <v>304</v>
      </c>
      <c r="O465">
        <v>750</v>
      </c>
      <c r="P465">
        <v>102.875</v>
      </c>
      <c r="Q465">
        <v>0.72118099999999996</v>
      </c>
      <c r="R465">
        <v>6.7309999999999995E-2</v>
      </c>
      <c r="S465">
        <v>0</v>
      </c>
      <c r="T465">
        <v>2.673</v>
      </c>
      <c r="U465">
        <v>2.8170000000000002</v>
      </c>
      <c r="V465">
        <v>2.6760000000000002</v>
      </c>
      <c r="W465">
        <v>2.8170000000000002</v>
      </c>
      <c r="X465">
        <v>244</v>
      </c>
      <c r="Y465">
        <v>102.625</v>
      </c>
      <c r="Z465">
        <v>0.46300000000000002</v>
      </c>
      <c r="AA465">
        <v>6.8000000000000005E-2</v>
      </c>
      <c r="AB465">
        <v>2.7370000000000001</v>
      </c>
      <c r="AC465">
        <v>2.9279999999999999</v>
      </c>
      <c r="AD465">
        <v>2.738</v>
      </c>
      <c r="AE465">
        <v>2.9279999999999999</v>
      </c>
      <c r="AF465">
        <v>262</v>
      </c>
      <c r="AG465">
        <v>0.49299999999999999</v>
      </c>
      <c r="AH465">
        <v>0.624</v>
      </c>
      <c r="AI465">
        <v>233</v>
      </c>
      <c r="AJ465">
        <v>250</v>
      </c>
      <c r="AK465">
        <v>232</v>
      </c>
      <c r="AL465">
        <v>249</v>
      </c>
      <c r="AQ465" s="82">
        <f t="shared" si="37"/>
        <v>0</v>
      </c>
      <c r="AR465" s="82">
        <f t="shared" si="38"/>
        <v>6.7309999999999995E-2</v>
      </c>
      <c r="AS465" s="82">
        <f t="shared" si="38"/>
        <v>0</v>
      </c>
      <c r="AT465" s="82">
        <f t="shared" si="38"/>
        <v>0</v>
      </c>
      <c r="AU465" s="82">
        <f t="shared" si="38"/>
        <v>0</v>
      </c>
      <c r="AV465" s="82">
        <f t="shared" si="38"/>
        <v>0</v>
      </c>
      <c r="AW465" s="82">
        <f t="shared" si="38"/>
        <v>0</v>
      </c>
      <c r="AX465" s="82">
        <f t="shared" si="38"/>
        <v>0</v>
      </c>
      <c r="AY465" s="82">
        <f t="shared" si="38"/>
        <v>0</v>
      </c>
      <c r="AZ465" s="82">
        <f t="shared" si="38"/>
        <v>0</v>
      </c>
      <c r="BA465" s="82">
        <f t="shared" si="38"/>
        <v>0</v>
      </c>
    </row>
    <row r="466" spans="1:53" x14ac:dyDescent="0.25">
      <c r="A466" t="s">
        <v>1447</v>
      </c>
      <c r="B466" t="s">
        <v>1448</v>
      </c>
      <c r="C466" t="s">
        <v>1449</v>
      </c>
      <c r="D466" t="s">
        <v>1450</v>
      </c>
      <c r="E466">
        <v>8.625</v>
      </c>
      <c r="F466" s="143">
        <v>43631</v>
      </c>
      <c r="G466" t="s">
        <v>41</v>
      </c>
      <c r="H466" t="s">
        <v>270</v>
      </c>
      <c r="I466" t="s">
        <v>259</v>
      </c>
      <c r="J466" t="s">
        <v>271</v>
      </c>
      <c r="K466" t="s">
        <v>272</v>
      </c>
      <c r="L466" t="s">
        <v>291</v>
      </c>
      <c r="M466" t="s">
        <v>588</v>
      </c>
      <c r="N466" t="s">
        <v>304</v>
      </c>
      <c r="O466">
        <v>470</v>
      </c>
      <c r="P466">
        <v>111</v>
      </c>
      <c r="Q466">
        <v>0.23958299999999999</v>
      </c>
      <c r="R466">
        <v>4.53E-2</v>
      </c>
      <c r="S466">
        <v>4.3120000000000003</v>
      </c>
      <c r="T466">
        <v>1.389</v>
      </c>
      <c r="U466">
        <v>3.7509999999999999</v>
      </c>
      <c r="V466">
        <v>1.72</v>
      </c>
      <c r="W466">
        <v>4.5060000000000002</v>
      </c>
      <c r="X466">
        <v>350</v>
      </c>
      <c r="Y466">
        <v>110.5</v>
      </c>
      <c r="Z466">
        <v>3.9769999999999999</v>
      </c>
      <c r="AA466">
        <v>4.7320000000000001E-2</v>
      </c>
      <c r="AB466">
        <v>1.3979999999999999</v>
      </c>
      <c r="AC466">
        <v>4.2439999999999998</v>
      </c>
      <c r="AD466">
        <v>1.881</v>
      </c>
      <c r="AE466">
        <v>4.84</v>
      </c>
      <c r="AF466">
        <v>398</v>
      </c>
      <c r="AG466">
        <v>0.93899999999999995</v>
      </c>
      <c r="AH466">
        <v>1.014</v>
      </c>
      <c r="AI466">
        <v>350</v>
      </c>
      <c r="AJ466">
        <v>340</v>
      </c>
      <c r="AK466">
        <v>334</v>
      </c>
      <c r="AL466">
        <v>382</v>
      </c>
      <c r="AQ466" s="82">
        <f t="shared" si="37"/>
        <v>0</v>
      </c>
      <c r="AR466" s="82">
        <f t="shared" si="38"/>
        <v>0</v>
      </c>
      <c r="AS466" s="82">
        <f t="shared" si="38"/>
        <v>4.53E-2</v>
      </c>
      <c r="AT466" s="82">
        <f t="shared" si="38"/>
        <v>0</v>
      </c>
      <c r="AU466" s="82">
        <f t="shared" si="38"/>
        <v>0</v>
      </c>
      <c r="AV466" s="82">
        <f t="shared" si="38"/>
        <v>0</v>
      </c>
      <c r="AW466" s="82">
        <f t="shared" si="38"/>
        <v>0</v>
      </c>
      <c r="AX466" s="82">
        <f t="shared" si="38"/>
        <v>0</v>
      </c>
      <c r="AY466" s="82">
        <f t="shared" si="38"/>
        <v>0</v>
      </c>
      <c r="AZ466" s="82">
        <f t="shared" si="38"/>
        <v>0</v>
      </c>
      <c r="BA466" s="82">
        <f t="shared" si="38"/>
        <v>0</v>
      </c>
    </row>
    <row r="467" spans="1:53" x14ac:dyDescent="0.25">
      <c r="A467" t="s">
        <v>1470</v>
      </c>
      <c r="B467" t="s">
        <v>1471</v>
      </c>
      <c r="C467" t="s">
        <v>1449</v>
      </c>
      <c r="D467" t="s">
        <v>1450</v>
      </c>
      <c r="E467">
        <v>7.375</v>
      </c>
      <c r="F467" s="143">
        <v>44362</v>
      </c>
      <c r="G467" t="s">
        <v>42</v>
      </c>
      <c r="H467" t="s">
        <v>270</v>
      </c>
      <c r="I467" t="s">
        <v>259</v>
      </c>
      <c r="J467" t="s">
        <v>271</v>
      </c>
      <c r="K467" t="s">
        <v>272</v>
      </c>
      <c r="L467" t="s">
        <v>291</v>
      </c>
      <c r="M467" t="s">
        <v>588</v>
      </c>
      <c r="N467" t="s">
        <v>275</v>
      </c>
      <c r="O467">
        <v>199.5</v>
      </c>
      <c r="P467">
        <v>110.25</v>
      </c>
      <c r="Q467">
        <v>0.20486099999999999</v>
      </c>
      <c r="R467">
        <v>1.9089999999999999E-2</v>
      </c>
      <c r="S467">
        <v>3.6880000000000002</v>
      </c>
      <c r="T467">
        <v>3.0659999999999998</v>
      </c>
      <c r="U467">
        <v>5.0999999999999996</v>
      </c>
      <c r="V467">
        <v>5.2329999999999997</v>
      </c>
      <c r="W467">
        <v>5.3419999999999996</v>
      </c>
      <c r="X467">
        <v>395</v>
      </c>
      <c r="Y467">
        <v>109.5</v>
      </c>
      <c r="Z467">
        <v>3.4009999999999998</v>
      </c>
      <c r="AA467">
        <v>1.9810000000000001E-2</v>
      </c>
      <c r="AB467">
        <v>3.0249999999999999</v>
      </c>
      <c r="AC467">
        <v>5.3520000000000003</v>
      </c>
      <c r="AD467">
        <v>5.1769999999999996</v>
      </c>
      <c r="AE467">
        <v>5.53</v>
      </c>
      <c r="AF467">
        <v>431</v>
      </c>
      <c r="AG467">
        <v>1.1000000000000001</v>
      </c>
      <c r="AH467">
        <v>1.74</v>
      </c>
      <c r="AI467">
        <v>389</v>
      </c>
      <c r="AJ467">
        <v>409</v>
      </c>
      <c r="AK467">
        <v>384</v>
      </c>
      <c r="AL467">
        <v>418</v>
      </c>
      <c r="AQ467" s="82">
        <f t="shared" si="37"/>
        <v>0</v>
      </c>
      <c r="AR467" s="82">
        <f t="shared" si="38"/>
        <v>0</v>
      </c>
      <c r="AS467" s="82">
        <f t="shared" si="38"/>
        <v>0</v>
      </c>
      <c r="AT467" s="82">
        <f t="shared" si="38"/>
        <v>0</v>
      </c>
      <c r="AU467" s="82">
        <f t="shared" si="38"/>
        <v>1.9089999999999999E-2</v>
      </c>
      <c r="AV467" s="82">
        <f t="shared" si="38"/>
        <v>0</v>
      </c>
      <c r="AW467" s="82">
        <f t="shared" si="38"/>
        <v>0</v>
      </c>
      <c r="AX467" s="82">
        <f t="shared" si="38"/>
        <v>0</v>
      </c>
      <c r="AY467" s="82">
        <f t="shared" si="38"/>
        <v>0</v>
      </c>
      <c r="AZ467" s="82">
        <f t="shared" si="38"/>
        <v>0</v>
      </c>
      <c r="BA467" s="82">
        <f t="shared" si="38"/>
        <v>0</v>
      </c>
    </row>
    <row r="468" spans="1:53" x14ac:dyDescent="0.25">
      <c r="A468" t="s">
        <v>1464</v>
      </c>
      <c r="B468" t="s">
        <v>1465</v>
      </c>
      <c r="C468" t="s">
        <v>1466</v>
      </c>
      <c r="D468" t="s">
        <v>1467</v>
      </c>
      <c r="E468">
        <v>7.25</v>
      </c>
      <c r="F468" s="143">
        <v>43570</v>
      </c>
      <c r="G468" t="s">
        <v>40</v>
      </c>
      <c r="H468" t="s">
        <v>270</v>
      </c>
      <c r="I468" t="s">
        <v>259</v>
      </c>
      <c r="J468" t="s">
        <v>271</v>
      </c>
      <c r="K468" t="s">
        <v>272</v>
      </c>
      <c r="L468" t="s">
        <v>1138</v>
      </c>
      <c r="M468" t="s">
        <v>1347</v>
      </c>
      <c r="N468" t="s">
        <v>304</v>
      </c>
      <c r="O468">
        <v>396.5</v>
      </c>
      <c r="P468">
        <v>95.5</v>
      </c>
      <c r="Q468">
        <v>1.4097219999999999</v>
      </c>
      <c r="R468">
        <v>3.329E-2</v>
      </c>
      <c r="S468">
        <v>0</v>
      </c>
      <c r="T468">
        <v>4.8689999999999998</v>
      </c>
      <c r="U468">
        <v>8.1739999999999995</v>
      </c>
      <c r="V468">
        <v>4.9210000000000003</v>
      </c>
      <c r="W468">
        <v>8.1739999999999995</v>
      </c>
      <c r="X468">
        <v>719</v>
      </c>
      <c r="Y468">
        <v>96</v>
      </c>
      <c r="Z468">
        <v>0.92600000000000005</v>
      </c>
      <c r="AA468">
        <v>3.3799999999999997E-2</v>
      </c>
      <c r="AB468">
        <v>4.9400000000000004</v>
      </c>
      <c r="AC468">
        <v>8.0619999999999994</v>
      </c>
      <c r="AD468">
        <v>4.9870000000000001</v>
      </c>
      <c r="AE468">
        <v>8.0619999999999994</v>
      </c>
      <c r="AF468">
        <v>722</v>
      </c>
      <c r="AG468">
        <v>-1.7000000000000001E-2</v>
      </c>
      <c r="AH468">
        <v>0.56299999999999994</v>
      </c>
      <c r="AI468">
        <v>671</v>
      </c>
      <c r="AJ468">
        <v>677</v>
      </c>
      <c r="AK468">
        <v>708</v>
      </c>
      <c r="AL468">
        <v>711</v>
      </c>
      <c r="AQ468" s="82">
        <f t="shared" si="37"/>
        <v>0</v>
      </c>
      <c r="AR468" s="82">
        <f t="shared" si="38"/>
        <v>0</v>
      </c>
      <c r="AS468" s="82">
        <f t="shared" si="38"/>
        <v>0</v>
      </c>
      <c r="AT468" s="82">
        <f t="shared" si="38"/>
        <v>0</v>
      </c>
      <c r="AU468" s="82">
        <f t="shared" si="38"/>
        <v>0</v>
      </c>
      <c r="AV468" s="82">
        <f t="shared" si="38"/>
        <v>0</v>
      </c>
      <c r="AW468" s="82">
        <f t="shared" si="38"/>
        <v>0</v>
      </c>
      <c r="AX468" s="82">
        <f t="shared" si="38"/>
        <v>3.329E-2</v>
      </c>
      <c r="AY468" s="82">
        <f t="shared" si="38"/>
        <v>0</v>
      </c>
      <c r="AZ468" s="82">
        <f t="shared" si="38"/>
        <v>0</v>
      </c>
      <c r="BA468" s="82">
        <f t="shared" si="38"/>
        <v>0</v>
      </c>
    </row>
    <row r="469" spans="1:53" x14ac:dyDescent="0.25">
      <c r="A469" t="s">
        <v>5727</v>
      </c>
      <c r="B469" t="s">
        <v>5728</v>
      </c>
      <c r="C469" t="s">
        <v>5729</v>
      </c>
      <c r="D469" t="s">
        <v>1454</v>
      </c>
      <c r="E469">
        <v>6.375</v>
      </c>
      <c r="F469" s="143">
        <v>44105</v>
      </c>
      <c r="G469" t="s">
        <v>282</v>
      </c>
      <c r="H469" t="s">
        <v>270</v>
      </c>
      <c r="I469" t="s">
        <v>259</v>
      </c>
      <c r="J469" t="s">
        <v>271</v>
      </c>
      <c r="K469" t="s">
        <v>284</v>
      </c>
      <c r="L469" t="s">
        <v>497</v>
      </c>
      <c r="M469" t="s">
        <v>1455</v>
      </c>
      <c r="N469" t="s">
        <v>283</v>
      </c>
      <c r="O469">
        <v>275</v>
      </c>
      <c r="P469">
        <v>104.75</v>
      </c>
      <c r="Q469">
        <v>1.5406249999999999</v>
      </c>
      <c r="R469">
        <v>2.5319999999999999E-2</v>
      </c>
      <c r="S469">
        <v>0</v>
      </c>
      <c r="T469">
        <v>4.7409999999999997</v>
      </c>
      <c r="U469">
        <v>5.4029999999999996</v>
      </c>
      <c r="V469">
        <v>5.7320000000000002</v>
      </c>
      <c r="W469">
        <v>5.468</v>
      </c>
      <c r="X469">
        <v>418</v>
      </c>
      <c r="Y469">
        <v>104.5</v>
      </c>
      <c r="Z469">
        <v>1.1160000000000001</v>
      </c>
      <c r="AA469">
        <v>2.555E-2</v>
      </c>
      <c r="AB469">
        <v>4.8029999999999999</v>
      </c>
      <c r="AC469">
        <v>5.4619999999999997</v>
      </c>
      <c r="AD469">
        <v>5.8380000000000001</v>
      </c>
      <c r="AE469">
        <v>5.52</v>
      </c>
      <c r="AF469">
        <v>440</v>
      </c>
      <c r="AG469">
        <v>0.63900000000000001</v>
      </c>
      <c r="AH469">
        <v>1.391</v>
      </c>
      <c r="AI469">
        <v>398</v>
      </c>
      <c r="AJ469">
        <v>420</v>
      </c>
      <c r="AK469">
        <v>407</v>
      </c>
      <c r="AL469">
        <v>428</v>
      </c>
      <c r="AQ469" s="82">
        <f t="shared" si="37"/>
        <v>0</v>
      </c>
      <c r="AR469" s="82">
        <f t="shared" si="38"/>
        <v>0</v>
      </c>
      <c r="AS469" s="82">
        <f t="shared" si="38"/>
        <v>0</v>
      </c>
      <c r="AT469" s="82">
        <f t="shared" si="38"/>
        <v>0</v>
      </c>
      <c r="AU469" s="82">
        <f t="shared" si="38"/>
        <v>2.5319999999999999E-2</v>
      </c>
      <c r="AV469" s="82">
        <f t="shared" si="38"/>
        <v>0</v>
      </c>
      <c r="AW469" s="82">
        <f t="shared" si="38"/>
        <v>0</v>
      </c>
      <c r="AX469" s="82">
        <f t="shared" si="38"/>
        <v>0</v>
      </c>
      <c r="AY469" s="82">
        <f t="shared" si="38"/>
        <v>0</v>
      </c>
      <c r="AZ469" s="82">
        <f t="shared" si="38"/>
        <v>0</v>
      </c>
      <c r="BA469" s="82">
        <f t="shared" si="38"/>
        <v>0</v>
      </c>
    </row>
    <row r="470" spans="1:53" x14ac:dyDescent="0.25">
      <c r="A470" t="s">
        <v>5730</v>
      </c>
      <c r="B470" t="s">
        <v>5731</v>
      </c>
      <c r="C470" t="s">
        <v>5732</v>
      </c>
      <c r="D470" t="s">
        <v>5733</v>
      </c>
      <c r="E470">
        <v>10.875</v>
      </c>
      <c r="F470" s="143">
        <v>43983</v>
      </c>
      <c r="G470" t="s">
        <v>42</v>
      </c>
      <c r="H470" t="s">
        <v>270</v>
      </c>
      <c r="I470" t="s">
        <v>259</v>
      </c>
      <c r="J470" t="s">
        <v>271</v>
      </c>
      <c r="K470" t="s">
        <v>272</v>
      </c>
      <c r="L470" t="s">
        <v>1124</v>
      </c>
      <c r="M470" t="s">
        <v>1125</v>
      </c>
      <c r="N470" t="s">
        <v>304</v>
      </c>
      <c r="O470">
        <v>300</v>
      </c>
      <c r="P470">
        <v>109.75</v>
      </c>
      <c r="Q470">
        <v>0.72499999999999998</v>
      </c>
      <c r="R470">
        <v>2.8709999999999999E-2</v>
      </c>
      <c r="S470">
        <v>0</v>
      </c>
      <c r="T470">
        <v>3.5049999999999999</v>
      </c>
      <c r="U470">
        <v>8.69</v>
      </c>
      <c r="V470">
        <v>4.7160000000000002</v>
      </c>
      <c r="W470">
        <v>8.8339999999999996</v>
      </c>
      <c r="X470">
        <v>769</v>
      </c>
      <c r="Y470">
        <v>107.5</v>
      </c>
      <c r="Z470">
        <v>0</v>
      </c>
      <c r="AA470">
        <v>2.8369999999999999E-2</v>
      </c>
      <c r="AB470">
        <v>4.141</v>
      </c>
      <c r="AC470">
        <v>9.2970000000000006</v>
      </c>
      <c r="AD470">
        <v>4.9020000000000001</v>
      </c>
      <c r="AE470">
        <v>9.33</v>
      </c>
      <c r="AF470">
        <v>834</v>
      </c>
      <c r="AG470">
        <v>2.7669999999999999</v>
      </c>
      <c r="AH470">
        <v>3.3460000000000001</v>
      </c>
      <c r="AI470">
        <v>773</v>
      </c>
      <c r="AJ470">
        <v>831</v>
      </c>
      <c r="AK470">
        <v>757</v>
      </c>
      <c r="AL470">
        <v>822</v>
      </c>
      <c r="AQ470" s="82">
        <f t="shared" si="37"/>
        <v>0</v>
      </c>
      <c r="AR470" s="82">
        <f t="shared" ref="AR470:BA485" si="39">IF(AND($U470&gt;AQ$4,$U470&lt;=AR$4),$R470,0)</f>
        <v>0</v>
      </c>
      <c r="AS470" s="82">
        <f t="shared" si="39"/>
        <v>0</v>
      </c>
      <c r="AT470" s="82">
        <f t="shared" si="39"/>
        <v>0</v>
      </c>
      <c r="AU470" s="82">
        <f t="shared" si="39"/>
        <v>0</v>
      </c>
      <c r="AV470" s="82">
        <f t="shared" si="39"/>
        <v>0</v>
      </c>
      <c r="AW470" s="82">
        <f t="shared" si="39"/>
        <v>0</v>
      </c>
      <c r="AX470" s="82">
        <f t="shared" si="39"/>
        <v>2.8709999999999999E-2</v>
      </c>
      <c r="AY470" s="82">
        <f t="shared" si="39"/>
        <v>0</v>
      </c>
      <c r="AZ470" s="82">
        <f t="shared" si="39"/>
        <v>0</v>
      </c>
      <c r="BA470" s="82">
        <f t="shared" si="39"/>
        <v>0</v>
      </c>
    </row>
    <row r="471" spans="1:53" x14ac:dyDescent="0.25">
      <c r="A471" t="s">
        <v>1480</v>
      </c>
      <c r="B471" t="s">
        <v>1481</v>
      </c>
      <c r="C471" t="s">
        <v>1458</v>
      </c>
      <c r="D471" t="s">
        <v>1459</v>
      </c>
      <c r="E471">
        <v>8.25</v>
      </c>
      <c r="F471" s="143">
        <v>43922</v>
      </c>
      <c r="G471" t="s">
        <v>282</v>
      </c>
      <c r="H471" t="s">
        <v>270</v>
      </c>
      <c r="I471" t="s">
        <v>259</v>
      </c>
      <c r="J471" t="s">
        <v>271</v>
      </c>
      <c r="K471" t="s">
        <v>272</v>
      </c>
      <c r="L471" t="s">
        <v>296</v>
      </c>
      <c r="M471" t="s">
        <v>322</v>
      </c>
      <c r="N471" t="s">
        <v>304</v>
      </c>
      <c r="O471">
        <v>1250</v>
      </c>
      <c r="P471">
        <v>108.25</v>
      </c>
      <c r="Q471">
        <v>1.925</v>
      </c>
      <c r="R471">
        <v>0.11931</v>
      </c>
      <c r="S471">
        <v>0</v>
      </c>
      <c r="T471">
        <v>2.0270000000000001</v>
      </c>
      <c r="U471">
        <v>6.02</v>
      </c>
      <c r="V471">
        <v>3.9940000000000002</v>
      </c>
      <c r="W471">
        <v>6.282</v>
      </c>
      <c r="X471">
        <v>512</v>
      </c>
      <c r="Y471">
        <v>106.75</v>
      </c>
      <c r="Z471">
        <v>1.375</v>
      </c>
      <c r="AA471">
        <v>0.11888</v>
      </c>
      <c r="AB471">
        <v>2.8660000000000001</v>
      </c>
      <c r="AC471">
        <v>6.702</v>
      </c>
      <c r="AD471">
        <v>4.4740000000000002</v>
      </c>
      <c r="AE471">
        <v>6.7169999999999996</v>
      </c>
      <c r="AF471">
        <v>571</v>
      </c>
      <c r="AG471">
        <v>1.8959999999999999</v>
      </c>
      <c r="AH471">
        <v>2.391</v>
      </c>
      <c r="AI471">
        <v>488</v>
      </c>
      <c r="AJ471">
        <v>548</v>
      </c>
      <c r="AK471">
        <v>497</v>
      </c>
      <c r="AL471">
        <v>556</v>
      </c>
      <c r="AQ471" s="82">
        <f t="shared" si="37"/>
        <v>0</v>
      </c>
      <c r="AR471" s="82">
        <f t="shared" si="39"/>
        <v>0</v>
      </c>
      <c r="AS471" s="82">
        <f t="shared" si="39"/>
        <v>0</v>
      </c>
      <c r="AT471" s="82">
        <f t="shared" si="39"/>
        <v>0</v>
      </c>
      <c r="AU471" s="82">
        <f t="shared" si="39"/>
        <v>0</v>
      </c>
      <c r="AV471" s="82">
        <f t="shared" si="39"/>
        <v>0.11931</v>
      </c>
      <c r="AW471" s="82">
        <f t="shared" si="39"/>
        <v>0</v>
      </c>
      <c r="AX471" s="82">
        <f t="shared" si="39"/>
        <v>0</v>
      </c>
      <c r="AY471" s="82">
        <f t="shared" si="39"/>
        <v>0</v>
      </c>
      <c r="AZ471" s="82">
        <f t="shared" si="39"/>
        <v>0</v>
      </c>
      <c r="BA471" s="82">
        <f t="shared" si="39"/>
        <v>0</v>
      </c>
    </row>
    <row r="472" spans="1:53" x14ac:dyDescent="0.25">
      <c r="A472" t="s">
        <v>1456</v>
      </c>
      <c r="B472" t="s">
        <v>1457</v>
      </c>
      <c r="C472" t="s">
        <v>1458</v>
      </c>
      <c r="D472" t="s">
        <v>1459</v>
      </c>
      <c r="E472">
        <v>8</v>
      </c>
      <c r="F472" s="143">
        <v>42826</v>
      </c>
      <c r="G472" t="s">
        <v>282</v>
      </c>
      <c r="H472" t="s">
        <v>270</v>
      </c>
      <c r="I472" t="s">
        <v>259</v>
      </c>
      <c r="J472" t="s">
        <v>271</v>
      </c>
      <c r="K472" t="s">
        <v>272</v>
      </c>
      <c r="L472" t="s">
        <v>296</v>
      </c>
      <c r="M472" t="s">
        <v>322</v>
      </c>
      <c r="N472" t="s">
        <v>304</v>
      </c>
      <c r="O472">
        <v>1500</v>
      </c>
      <c r="P472">
        <v>108.25</v>
      </c>
      <c r="Q472">
        <v>1.8666670000000001</v>
      </c>
      <c r="R472">
        <v>0.1431</v>
      </c>
      <c r="S472">
        <v>0</v>
      </c>
      <c r="T472">
        <v>1.1870000000000001</v>
      </c>
      <c r="U472">
        <v>4.3339999999999996</v>
      </c>
      <c r="V472">
        <v>1.486</v>
      </c>
      <c r="W472">
        <v>4.6909999999999998</v>
      </c>
      <c r="X472">
        <v>410</v>
      </c>
      <c r="Y472">
        <v>107</v>
      </c>
      <c r="Z472">
        <v>1.333</v>
      </c>
      <c r="AA472">
        <v>0.14293</v>
      </c>
      <c r="AB472">
        <v>1.246</v>
      </c>
      <c r="AC472">
        <v>5.4119999999999999</v>
      </c>
      <c r="AD472">
        <v>2.109</v>
      </c>
      <c r="AE472">
        <v>5.5540000000000003</v>
      </c>
      <c r="AF472">
        <v>506</v>
      </c>
      <c r="AG472">
        <v>1.6459999999999999</v>
      </c>
      <c r="AH472">
        <v>1.75</v>
      </c>
      <c r="AI472">
        <v>374</v>
      </c>
      <c r="AJ472">
        <v>479</v>
      </c>
      <c r="AK472">
        <v>394</v>
      </c>
      <c r="AL472">
        <v>490</v>
      </c>
      <c r="AQ472" s="82">
        <f t="shared" si="37"/>
        <v>0</v>
      </c>
      <c r="AR472" s="82">
        <f t="shared" si="39"/>
        <v>0</v>
      </c>
      <c r="AS472" s="82">
        <f t="shared" si="39"/>
        <v>0</v>
      </c>
      <c r="AT472" s="82">
        <f t="shared" si="39"/>
        <v>0.1431</v>
      </c>
      <c r="AU472" s="82">
        <f t="shared" si="39"/>
        <v>0</v>
      </c>
      <c r="AV472" s="82">
        <f t="shared" si="39"/>
        <v>0</v>
      </c>
      <c r="AW472" s="82">
        <f t="shared" si="39"/>
        <v>0</v>
      </c>
      <c r="AX472" s="82">
        <f t="shared" si="39"/>
        <v>0</v>
      </c>
      <c r="AY472" s="82">
        <f t="shared" si="39"/>
        <v>0</v>
      </c>
      <c r="AZ472" s="82">
        <f t="shared" si="39"/>
        <v>0</v>
      </c>
      <c r="BA472" s="82">
        <f t="shared" si="39"/>
        <v>0</v>
      </c>
    </row>
    <row r="473" spans="1:53" x14ac:dyDescent="0.25">
      <c r="A473" t="s">
        <v>1492</v>
      </c>
      <c r="B473" t="s">
        <v>1493</v>
      </c>
      <c r="C473" t="s">
        <v>1458</v>
      </c>
      <c r="D473" t="s">
        <v>1459</v>
      </c>
      <c r="E473">
        <v>6.375</v>
      </c>
      <c r="F473" s="143">
        <v>44256</v>
      </c>
      <c r="G473" t="s">
        <v>282</v>
      </c>
      <c r="H473" t="s">
        <v>270</v>
      </c>
      <c r="I473" t="s">
        <v>259</v>
      </c>
      <c r="J473" t="s">
        <v>271</v>
      </c>
      <c r="K473" t="s">
        <v>272</v>
      </c>
      <c r="L473" t="s">
        <v>296</v>
      </c>
      <c r="M473" t="s">
        <v>322</v>
      </c>
      <c r="N473" t="s">
        <v>304</v>
      </c>
      <c r="O473">
        <v>250</v>
      </c>
      <c r="P473">
        <v>102.5</v>
      </c>
      <c r="Q473">
        <v>2.0187499999999998</v>
      </c>
      <c r="R473">
        <v>2.264E-2</v>
      </c>
      <c r="S473">
        <v>0</v>
      </c>
      <c r="T473">
        <v>4.9749999999999996</v>
      </c>
      <c r="U473">
        <v>5.8849999999999998</v>
      </c>
      <c r="V473">
        <v>5.968</v>
      </c>
      <c r="W473">
        <v>5.8769999999999998</v>
      </c>
      <c r="X473">
        <v>452</v>
      </c>
      <c r="Y473">
        <v>100.75</v>
      </c>
      <c r="Z473">
        <v>1.5940000000000001</v>
      </c>
      <c r="AA473">
        <v>2.2499999999999999E-2</v>
      </c>
      <c r="AB473">
        <v>5.0199999999999996</v>
      </c>
      <c r="AC473">
        <v>6.226</v>
      </c>
      <c r="AD473">
        <v>6.1870000000000003</v>
      </c>
      <c r="AE473">
        <v>6.1959999999999997</v>
      </c>
      <c r="AF473">
        <v>501</v>
      </c>
      <c r="AG473">
        <v>2.125</v>
      </c>
      <c r="AH473">
        <v>2.9620000000000002</v>
      </c>
      <c r="AI473">
        <v>424</v>
      </c>
      <c r="AJ473">
        <v>470</v>
      </c>
      <c r="AK473">
        <v>442</v>
      </c>
      <c r="AL473">
        <v>490</v>
      </c>
      <c r="AQ473" s="82">
        <f t="shared" si="37"/>
        <v>0</v>
      </c>
      <c r="AR473" s="82">
        <f t="shared" si="39"/>
        <v>0</v>
      </c>
      <c r="AS473" s="82">
        <f t="shared" si="39"/>
        <v>0</v>
      </c>
      <c r="AT473" s="82">
        <f t="shared" si="39"/>
        <v>0</v>
      </c>
      <c r="AU473" s="82">
        <f t="shared" si="39"/>
        <v>2.264E-2</v>
      </c>
      <c r="AV473" s="82">
        <f t="shared" si="39"/>
        <v>0</v>
      </c>
      <c r="AW473" s="82">
        <f t="shared" si="39"/>
        <v>0</v>
      </c>
      <c r="AX473" s="82">
        <f t="shared" si="39"/>
        <v>0</v>
      </c>
      <c r="AY473" s="82">
        <f t="shared" si="39"/>
        <v>0</v>
      </c>
      <c r="AZ473" s="82">
        <f t="shared" si="39"/>
        <v>0</v>
      </c>
      <c r="BA473" s="82">
        <f t="shared" si="39"/>
        <v>0</v>
      </c>
    </row>
    <row r="474" spans="1:53" x14ac:dyDescent="0.25">
      <c r="A474" t="s">
        <v>1484</v>
      </c>
      <c r="B474" t="s">
        <v>1485</v>
      </c>
      <c r="C474" t="s">
        <v>1486</v>
      </c>
      <c r="D474" t="s">
        <v>1487</v>
      </c>
      <c r="E474">
        <v>7.875</v>
      </c>
      <c r="F474" s="143">
        <v>43054</v>
      </c>
      <c r="G474" t="s">
        <v>41</v>
      </c>
      <c r="H474" t="s">
        <v>270</v>
      </c>
      <c r="I474" t="s">
        <v>259</v>
      </c>
      <c r="J474" t="s">
        <v>271</v>
      </c>
      <c r="K474" t="s">
        <v>272</v>
      </c>
      <c r="L474" t="s">
        <v>551</v>
      </c>
      <c r="M474" t="s">
        <v>1014</v>
      </c>
      <c r="N474" t="s">
        <v>304</v>
      </c>
      <c r="O474">
        <v>200</v>
      </c>
      <c r="P474">
        <v>102</v>
      </c>
      <c r="Q474">
        <v>0.875</v>
      </c>
      <c r="R474">
        <v>1.7829999999999999E-2</v>
      </c>
      <c r="S474">
        <v>0</v>
      </c>
      <c r="T474">
        <v>3.2829999999999999</v>
      </c>
      <c r="U474">
        <v>7.2720000000000002</v>
      </c>
      <c r="V474">
        <v>3.8239999999999998</v>
      </c>
      <c r="W474">
        <v>7.3079999999999998</v>
      </c>
      <c r="X474">
        <v>660</v>
      </c>
      <c r="Y474">
        <v>100.5</v>
      </c>
      <c r="Z474">
        <v>0.35</v>
      </c>
      <c r="AA474">
        <v>1.7739999999999999E-2</v>
      </c>
      <c r="AB474">
        <v>3.3359999999999999</v>
      </c>
      <c r="AC474">
        <v>7.7240000000000002</v>
      </c>
      <c r="AD474">
        <v>3.9449999999999998</v>
      </c>
      <c r="AE474">
        <v>7.7169999999999996</v>
      </c>
      <c r="AF474">
        <v>712</v>
      </c>
      <c r="AG474">
        <v>2.008</v>
      </c>
      <c r="AH474">
        <v>2.3769999999999998</v>
      </c>
      <c r="AI474">
        <v>639</v>
      </c>
      <c r="AJ474">
        <v>687</v>
      </c>
      <c r="AK474">
        <v>648</v>
      </c>
      <c r="AL474">
        <v>701</v>
      </c>
      <c r="AQ474" s="82">
        <f t="shared" si="37"/>
        <v>0</v>
      </c>
      <c r="AR474" s="82">
        <f t="shared" si="39"/>
        <v>0</v>
      </c>
      <c r="AS474" s="82">
        <f t="shared" si="39"/>
        <v>0</v>
      </c>
      <c r="AT474" s="82">
        <f t="shared" si="39"/>
        <v>0</v>
      </c>
      <c r="AU474" s="82">
        <f t="shared" si="39"/>
        <v>0</v>
      </c>
      <c r="AV474" s="82">
        <f t="shared" si="39"/>
        <v>0</v>
      </c>
      <c r="AW474" s="82">
        <f t="shared" si="39"/>
        <v>1.7829999999999999E-2</v>
      </c>
      <c r="AX474" s="82">
        <f t="shared" si="39"/>
        <v>0</v>
      </c>
      <c r="AY474" s="82">
        <f t="shared" si="39"/>
        <v>0</v>
      </c>
      <c r="AZ474" s="82">
        <f t="shared" si="39"/>
        <v>0</v>
      </c>
      <c r="BA474" s="82">
        <f t="shared" si="39"/>
        <v>0</v>
      </c>
    </row>
    <row r="475" spans="1:53" x14ac:dyDescent="0.25">
      <c r="A475" t="s">
        <v>1488</v>
      </c>
      <c r="B475" t="s">
        <v>1489</v>
      </c>
      <c r="C475" t="s">
        <v>1490</v>
      </c>
      <c r="D475" t="s">
        <v>1491</v>
      </c>
      <c r="E475">
        <v>9.25</v>
      </c>
      <c r="F475" s="143">
        <v>43511</v>
      </c>
      <c r="G475" t="s">
        <v>280</v>
      </c>
      <c r="H475" t="s">
        <v>270</v>
      </c>
      <c r="I475" t="s">
        <v>302</v>
      </c>
      <c r="J475" t="s">
        <v>271</v>
      </c>
      <c r="K475" t="s">
        <v>272</v>
      </c>
      <c r="L475" t="s">
        <v>291</v>
      </c>
      <c r="M475" t="s">
        <v>600</v>
      </c>
      <c r="N475" t="s">
        <v>304</v>
      </c>
      <c r="O475">
        <v>300</v>
      </c>
      <c r="P475">
        <v>76.5</v>
      </c>
      <c r="Q475">
        <v>3.3402780000000001</v>
      </c>
      <c r="R475">
        <v>2.0750000000000001E-2</v>
      </c>
      <c r="S475">
        <v>0</v>
      </c>
      <c r="T475">
        <v>4.0979999999999999</v>
      </c>
      <c r="U475">
        <v>15.275</v>
      </c>
      <c r="V475">
        <v>4.141</v>
      </c>
      <c r="W475">
        <v>15.275</v>
      </c>
      <c r="X475">
        <v>1436</v>
      </c>
      <c r="Y475">
        <v>73.5</v>
      </c>
      <c r="Z475">
        <v>2.7240000000000002</v>
      </c>
      <c r="AA475">
        <v>2.0109999999999999E-2</v>
      </c>
      <c r="AB475">
        <v>4.1070000000000002</v>
      </c>
      <c r="AC475">
        <v>16.158999999999999</v>
      </c>
      <c r="AD475">
        <v>4.1470000000000002</v>
      </c>
      <c r="AE475">
        <v>16.158999999999999</v>
      </c>
      <c r="AF475">
        <v>1538</v>
      </c>
      <c r="AG475">
        <v>4.7450000000000001</v>
      </c>
      <c r="AH475">
        <v>5.1980000000000004</v>
      </c>
      <c r="AI475">
        <v>1186</v>
      </c>
      <c r="AJ475">
        <v>1244</v>
      </c>
      <c r="AK475">
        <v>1424</v>
      </c>
      <c r="AL475">
        <v>1526</v>
      </c>
      <c r="AQ475" s="82">
        <f t="shared" si="37"/>
        <v>0</v>
      </c>
      <c r="AR475" s="82">
        <f t="shared" si="39"/>
        <v>0</v>
      </c>
      <c r="AS475" s="82">
        <f t="shared" si="39"/>
        <v>0</v>
      </c>
      <c r="AT475" s="82">
        <f t="shared" si="39"/>
        <v>0</v>
      </c>
      <c r="AU475" s="82">
        <f t="shared" si="39"/>
        <v>0</v>
      </c>
      <c r="AV475" s="82">
        <f t="shared" si="39"/>
        <v>0</v>
      </c>
      <c r="AW475" s="82">
        <f t="shared" si="39"/>
        <v>0</v>
      </c>
      <c r="AX475" s="82">
        <f t="shared" si="39"/>
        <v>0</v>
      </c>
      <c r="AY475" s="82">
        <f t="shared" si="39"/>
        <v>0</v>
      </c>
      <c r="AZ475" s="82">
        <f t="shared" si="39"/>
        <v>0</v>
      </c>
      <c r="BA475" s="82">
        <f t="shared" si="39"/>
        <v>2.0750000000000001E-2</v>
      </c>
    </row>
    <row r="476" spans="1:53" x14ac:dyDescent="0.25">
      <c r="A476" t="s">
        <v>5734</v>
      </c>
      <c r="B476" t="s">
        <v>5735</v>
      </c>
      <c r="C476" t="s">
        <v>1482</v>
      </c>
      <c r="D476" t="s">
        <v>1483</v>
      </c>
      <c r="E476">
        <v>10.75</v>
      </c>
      <c r="F476" s="143">
        <v>43586</v>
      </c>
      <c r="G476" t="s">
        <v>42</v>
      </c>
      <c r="H476" t="s">
        <v>270</v>
      </c>
      <c r="I476" t="s">
        <v>259</v>
      </c>
      <c r="J476" t="s">
        <v>271</v>
      </c>
      <c r="K476" t="s">
        <v>284</v>
      </c>
      <c r="L476" t="s">
        <v>285</v>
      </c>
      <c r="M476" t="s">
        <v>309</v>
      </c>
      <c r="N476" t="s">
        <v>283</v>
      </c>
      <c r="O476">
        <v>395</v>
      </c>
      <c r="P476">
        <v>96.25</v>
      </c>
      <c r="Q476">
        <v>1.6125</v>
      </c>
      <c r="R476">
        <v>3.3489999999999999E-2</v>
      </c>
      <c r="S476">
        <v>0</v>
      </c>
      <c r="T476">
        <v>4.3979999999999997</v>
      </c>
      <c r="U476">
        <v>11.593</v>
      </c>
      <c r="V476">
        <v>4.4400000000000004</v>
      </c>
      <c r="W476">
        <v>11.593</v>
      </c>
      <c r="X476">
        <v>1065</v>
      </c>
      <c r="Y476">
        <v>97</v>
      </c>
      <c r="Z476">
        <v>0.89600000000000002</v>
      </c>
      <c r="AA476">
        <v>3.4009999999999999E-2</v>
      </c>
      <c r="AB476">
        <v>4.4720000000000004</v>
      </c>
      <c r="AC476">
        <v>11.417999999999999</v>
      </c>
      <c r="AD476">
        <v>4.51</v>
      </c>
      <c r="AE476">
        <v>11.417</v>
      </c>
      <c r="AF476">
        <v>1061</v>
      </c>
      <c r="AG476">
        <v>-3.4000000000000002E-2</v>
      </c>
      <c r="AH476">
        <v>0.47</v>
      </c>
      <c r="AI476">
        <v>1003</v>
      </c>
      <c r="AJ476">
        <v>1005</v>
      </c>
      <c r="AK476">
        <v>1054</v>
      </c>
      <c r="AL476">
        <v>1050</v>
      </c>
      <c r="AQ476" s="82">
        <f t="shared" si="37"/>
        <v>0</v>
      </c>
      <c r="AR476" s="82">
        <f t="shared" si="39"/>
        <v>0</v>
      </c>
      <c r="AS476" s="82">
        <f t="shared" si="39"/>
        <v>0</v>
      </c>
      <c r="AT476" s="82">
        <f t="shared" si="39"/>
        <v>0</v>
      </c>
      <c r="AU476" s="82">
        <f t="shared" si="39"/>
        <v>0</v>
      </c>
      <c r="AV476" s="82">
        <f t="shared" si="39"/>
        <v>0</v>
      </c>
      <c r="AW476" s="82">
        <f t="shared" si="39"/>
        <v>0</v>
      </c>
      <c r="AX476" s="82">
        <f t="shared" si="39"/>
        <v>0</v>
      </c>
      <c r="AY476" s="82">
        <f t="shared" si="39"/>
        <v>0</v>
      </c>
      <c r="AZ476" s="82">
        <f t="shared" si="39"/>
        <v>0</v>
      </c>
      <c r="BA476" s="82">
        <f t="shared" si="39"/>
        <v>3.3489999999999999E-2</v>
      </c>
    </row>
    <row r="477" spans="1:53" x14ac:dyDescent="0.25">
      <c r="A477" t="s">
        <v>5736</v>
      </c>
      <c r="B477" t="s">
        <v>5737</v>
      </c>
      <c r="C477" t="s">
        <v>5738</v>
      </c>
      <c r="D477" t="s">
        <v>5739</v>
      </c>
      <c r="E477">
        <v>10.125</v>
      </c>
      <c r="F477" s="143">
        <v>44027</v>
      </c>
      <c r="G477" t="s">
        <v>280</v>
      </c>
      <c r="H477" t="s">
        <v>270</v>
      </c>
      <c r="I477" t="s">
        <v>259</v>
      </c>
      <c r="J477" t="s">
        <v>271</v>
      </c>
      <c r="K477" t="s">
        <v>272</v>
      </c>
      <c r="L477" t="s">
        <v>381</v>
      </c>
      <c r="M477" t="s">
        <v>387</v>
      </c>
      <c r="N477" t="s">
        <v>304</v>
      </c>
      <c r="O477">
        <v>250</v>
      </c>
      <c r="P477">
        <v>106.5</v>
      </c>
      <c r="Q477">
        <v>4.8375000000000004</v>
      </c>
      <c r="R477">
        <v>2.4119999999999999E-2</v>
      </c>
      <c r="S477">
        <v>0</v>
      </c>
      <c r="T477">
        <v>4.0579999999999998</v>
      </c>
      <c r="U477">
        <v>8.625</v>
      </c>
      <c r="V477">
        <v>4.8099999999999996</v>
      </c>
      <c r="W477">
        <v>8.7479999999999993</v>
      </c>
      <c r="X477">
        <v>758</v>
      </c>
      <c r="Y477">
        <v>106.5</v>
      </c>
      <c r="Z477">
        <v>4.1619999999999999</v>
      </c>
      <c r="AA477">
        <v>2.4330000000000001E-2</v>
      </c>
      <c r="AB477">
        <v>4.1219999999999999</v>
      </c>
      <c r="AC477">
        <v>8.6359999999999992</v>
      </c>
      <c r="AD477">
        <v>4.8650000000000002</v>
      </c>
      <c r="AE477">
        <v>8.75</v>
      </c>
      <c r="AF477">
        <v>773</v>
      </c>
      <c r="AG477">
        <v>0.61</v>
      </c>
      <c r="AH477">
        <v>1.1919999999999999</v>
      </c>
      <c r="AI477">
        <v>737</v>
      </c>
      <c r="AJ477">
        <v>755</v>
      </c>
      <c r="AK477">
        <v>746</v>
      </c>
      <c r="AL477">
        <v>761</v>
      </c>
      <c r="AQ477" s="82">
        <f t="shared" si="37"/>
        <v>0</v>
      </c>
      <c r="AR477" s="82">
        <f t="shared" si="39"/>
        <v>0</v>
      </c>
      <c r="AS477" s="82">
        <f t="shared" si="39"/>
        <v>0</v>
      </c>
      <c r="AT477" s="82">
        <f t="shared" si="39"/>
        <v>0</v>
      </c>
      <c r="AU477" s="82">
        <f t="shared" si="39"/>
        <v>0</v>
      </c>
      <c r="AV477" s="82">
        <f t="shared" si="39"/>
        <v>0</v>
      </c>
      <c r="AW477" s="82">
        <f t="shared" si="39"/>
        <v>0</v>
      </c>
      <c r="AX477" s="82">
        <f t="shared" si="39"/>
        <v>2.4119999999999999E-2</v>
      </c>
      <c r="AY477" s="82">
        <f t="shared" si="39"/>
        <v>0</v>
      </c>
      <c r="AZ477" s="82">
        <f t="shared" si="39"/>
        <v>0</v>
      </c>
      <c r="BA477" s="82">
        <f t="shared" si="39"/>
        <v>0</v>
      </c>
    </row>
    <row r="478" spans="1:53" x14ac:dyDescent="0.25">
      <c r="A478" t="s">
        <v>1476</v>
      </c>
      <c r="B478" t="s">
        <v>1477</v>
      </c>
      <c r="C478" t="s">
        <v>1478</v>
      </c>
      <c r="D478" t="s">
        <v>1479</v>
      </c>
      <c r="E478">
        <v>10.625</v>
      </c>
      <c r="F478" s="143">
        <v>42401</v>
      </c>
      <c r="G478" t="s">
        <v>41</v>
      </c>
      <c r="H478" t="s">
        <v>270</v>
      </c>
      <c r="I478" t="s">
        <v>259</v>
      </c>
      <c r="J478" t="s">
        <v>271</v>
      </c>
      <c r="K478" t="s">
        <v>272</v>
      </c>
      <c r="L478" t="s">
        <v>296</v>
      </c>
      <c r="M478" t="s">
        <v>322</v>
      </c>
      <c r="N478" t="s">
        <v>283</v>
      </c>
      <c r="O478">
        <v>130</v>
      </c>
      <c r="P478">
        <v>105.5</v>
      </c>
      <c r="Q478">
        <v>4.25</v>
      </c>
      <c r="R478">
        <v>1.2359999999999999E-2</v>
      </c>
      <c r="S478">
        <v>0</v>
      </c>
      <c r="T478">
        <v>2.169</v>
      </c>
      <c r="U478">
        <v>8.2249999999999996</v>
      </c>
      <c r="V478">
        <v>2.2909999999999999</v>
      </c>
      <c r="W478">
        <v>8.2799999999999994</v>
      </c>
      <c r="X478">
        <v>788</v>
      </c>
      <c r="Y478">
        <v>106.25</v>
      </c>
      <c r="Z478">
        <v>3.5419999999999998</v>
      </c>
      <c r="AA478">
        <v>1.255E-2</v>
      </c>
      <c r="AB478">
        <v>2.2370000000000001</v>
      </c>
      <c r="AC478">
        <v>7.9669999999999996</v>
      </c>
      <c r="AD478">
        <v>2.024</v>
      </c>
      <c r="AE478">
        <v>8.0039999999999996</v>
      </c>
      <c r="AF478">
        <v>767</v>
      </c>
      <c r="AG478">
        <v>-3.7999999999999999E-2</v>
      </c>
      <c r="AH478">
        <v>5.2999999999999999E-2</v>
      </c>
      <c r="AI478">
        <v>792</v>
      </c>
      <c r="AJ478">
        <v>774</v>
      </c>
      <c r="AK478">
        <v>774</v>
      </c>
      <c r="AL478">
        <v>753</v>
      </c>
      <c r="AQ478" s="82">
        <f t="shared" si="37"/>
        <v>0</v>
      </c>
      <c r="AR478" s="82">
        <f t="shared" si="39"/>
        <v>0</v>
      </c>
      <c r="AS478" s="82">
        <f t="shared" si="39"/>
        <v>0</v>
      </c>
      <c r="AT478" s="82">
        <f t="shared" si="39"/>
        <v>0</v>
      </c>
      <c r="AU478" s="82">
        <f t="shared" si="39"/>
        <v>0</v>
      </c>
      <c r="AV478" s="82">
        <f t="shared" si="39"/>
        <v>0</v>
      </c>
      <c r="AW478" s="82">
        <f t="shared" si="39"/>
        <v>0</v>
      </c>
      <c r="AX478" s="82">
        <f t="shared" si="39"/>
        <v>1.2359999999999999E-2</v>
      </c>
      <c r="AY478" s="82">
        <f t="shared" si="39"/>
        <v>0</v>
      </c>
      <c r="AZ478" s="82">
        <f t="shared" si="39"/>
        <v>0</v>
      </c>
      <c r="BA478" s="82">
        <f t="shared" si="39"/>
        <v>0</v>
      </c>
    </row>
    <row r="479" spans="1:53" x14ac:dyDescent="0.25">
      <c r="A479" t="s">
        <v>5740</v>
      </c>
      <c r="B479" t="s">
        <v>5741</v>
      </c>
      <c r="C479" t="s">
        <v>5742</v>
      </c>
      <c r="D479" t="s">
        <v>5743</v>
      </c>
      <c r="E479">
        <v>4.5</v>
      </c>
      <c r="F479" s="143">
        <v>43723</v>
      </c>
      <c r="G479" t="s">
        <v>282</v>
      </c>
      <c r="H479" t="s">
        <v>270</v>
      </c>
      <c r="I479" t="s">
        <v>255</v>
      </c>
      <c r="J479" t="s">
        <v>271</v>
      </c>
      <c r="K479" t="s">
        <v>272</v>
      </c>
      <c r="L479" t="s">
        <v>343</v>
      </c>
      <c r="M479" t="s">
        <v>344</v>
      </c>
      <c r="N479" t="s">
        <v>283</v>
      </c>
      <c r="O479">
        <v>950</v>
      </c>
      <c r="P479">
        <v>102.0111</v>
      </c>
      <c r="Q479">
        <v>1.1375</v>
      </c>
      <c r="R479">
        <v>8.4900000000000003E-2</v>
      </c>
      <c r="S479">
        <v>0</v>
      </c>
      <c r="T479">
        <v>4.181</v>
      </c>
      <c r="U479">
        <v>4.0270000000000001</v>
      </c>
      <c r="V479">
        <v>5.4050000000000002</v>
      </c>
      <c r="W479">
        <v>4.0570000000000004</v>
      </c>
      <c r="X479">
        <v>295</v>
      </c>
      <c r="Y479">
        <v>101</v>
      </c>
      <c r="Z479">
        <v>0.83799999999999997</v>
      </c>
      <c r="AA479">
        <v>8.5089999999999999E-2</v>
      </c>
      <c r="AB479">
        <v>4.2389999999999999</v>
      </c>
      <c r="AC479">
        <v>4.266</v>
      </c>
      <c r="AD479">
        <v>5.5759999999999996</v>
      </c>
      <c r="AE479">
        <v>4.26</v>
      </c>
      <c r="AF479">
        <v>330</v>
      </c>
      <c r="AG479">
        <v>1.2869999999999999</v>
      </c>
      <c r="AH479">
        <v>1.9670000000000001</v>
      </c>
      <c r="AI479">
        <v>273</v>
      </c>
      <c r="AJ479">
        <v>308</v>
      </c>
      <c r="AK479">
        <v>282</v>
      </c>
      <c r="AL479">
        <v>318</v>
      </c>
      <c r="AQ479" s="82">
        <f t="shared" si="37"/>
        <v>0</v>
      </c>
      <c r="AR479" s="82">
        <f t="shared" si="39"/>
        <v>0</v>
      </c>
      <c r="AS479" s="82">
        <f t="shared" si="39"/>
        <v>0</v>
      </c>
      <c r="AT479" s="82">
        <f t="shared" si="39"/>
        <v>8.4900000000000003E-2</v>
      </c>
      <c r="AU479" s="82">
        <f t="shared" si="39"/>
        <v>0</v>
      </c>
      <c r="AV479" s="82">
        <f t="shared" si="39"/>
        <v>0</v>
      </c>
      <c r="AW479" s="82">
        <f t="shared" si="39"/>
        <v>0</v>
      </c>
      <c r="AX479" s="82">
        <f t="shared" si="39"/>
        <v>0</v>
      </c>
      <c r="AY479" s="82">
        <f t="shared" si="39"/>
        <v>0</v>
      </c>
      <c r="AZ479" s="82">
        <f t="shared" si="39"/>
        <v>0</v>
      </c>
      <c r="BA479" s="82">
        <f t="shared" si="39"/>
        <v>0</v>
      </c>
    </row>
    <row r="480" spans="1:53" x14ac:dyDescent="0.25">
      <c r="A480" t="s">
        <v>1515</v>
      </c>
      <c r="B480" t="s">
        <v>1516</v>
      </c>
      <c r="C480" t="s">
        <v>1517</v>
      </c>
      <c r="D480" t="s">
        <v>1518</v>
      </c>
      <c r="E480">
        <v>10.5</v>
      </c>
      <c r="F480" s="143">
        <v>43449</v>
      </c>
      <c r="G480" t="s">
        <v>42</v>
      </c>
      <c r="H480" t="s">
        <v>270</v>
      </c>
      <c r="I480" t="s">
        <v>258</v>
      </c>
      <c r="J480" t="s">
        <v>271</v>
      </c>
      <c r="K480" t="s">
        <v>272</v>
      </c>
      <c r="L480" t="s">
        <v>335</v>
      </c>
      <c r="M480" t="s">
        <v>804</v>
      </c>
      <c r="N480" t="s">
        <v>304</v>
      </c>
      <c r="O480">
        <v>745</v>
      </c>
      <c r="P480">
        <v>109.25</v>
      </c>
      <c r="Q480">
        <v>0.29166700000000001</v>
      </c>
      <c r="R480">
        <v>7.0699999999999999E-2</v>
      </c>
      <c r="S480">
        <v>5.25</v>
      </c>
      <c r="T480">
        <v>3.2450000000000001</v>
      </c>
      <c r="U480">
        <v>7.7489999999999997</v>
      </c>
      <c r="V480">
        <v>3.4849999999999999</v>
      </c>
      <c r="W480">
        <v>7.9509999999999996</v>
      </c>
      <c r="X480">
        <v>706</v>
      </c>
      <c r="Y480">
        <v>109</v>
      </c>
      <c r="Z480">
        <v>4.8419999999999996</v>
      </c>
      <c r="AA480">
        <v>7.46E-2</v>
      </c>
      <c r="AB480">
        <v>3.1560000000000001</v>
      </c>
      <c r="AC480">
        <v>7.8540000000000001</v>
      </c>
      <c r="AD480">
        <v>3.4590000000000001</v>
      </c>
      <c r="AE480">
        <v>8.0510000000000002</v>
      </c>
      <c r="AF480">
        <v>729</v>
      </c>
      <c r="AG480">
        <v>0.83399999999999996</v>
      </c>
      <c r="AH480">
        <v>1.1299999999999999</v>
      </c>
      <c r="AI480">
        <v>710</v>
      </c>
      <c r="AJ480">
        <v>687</v>
      </c>
      <c r="AK480">
        <v>691</v>
      </c>
      <c r="AL480">
        <v>715</v>
      </c>
      <c r="AQ480" s="82">
        <f t="shared" si="37"/>
        <v>0</v>
      </c>
      <c r="AR480" s="82">
        <f t="shared" si="39"/>
        <v>0</v>
      </c>
      <c r="AS480" s="82">
        <f t="shared" si="39"/>
        <v>0</v>
      </c>
      <c r="AT480" s="82">
        <f t="shared" si="39"/>
        <v>0</v>
      </c>
      <c r="AU480" s="82">
        <f t="shared" si="39"/>
        <v>0</v>
      </c>
      <c r="AV480" s="82">
        <f t="shared" si="39"/>
        <v>0</v>
      </c>
      <c r="AW480" s="82">
        <f t="shared" si="39"/>
        <v>7.0699999999999999E-2</v>
      </c>
      <c r="AX480" s="82">
        <f t="shared" si="39"/>
        <v>0</v>
      </c>
      <c r="AY480" s="82">
        <f t="shared" si="39"/>
        <v>0</v>
      </c>
      <c r="AZ480" s="82">
        <f t="shared" si="39"/>
        <v>0</v>
      </c>
      <c r="BA480" s="82">
        <f t="shared" si="39"/>
        <v>0</v>
      </c>
    </row>
    <row r="481" spans="1:53" x14ac:dyDescent="0.25">
      <c r="A481" t="s">
        <v>1494</v>
      </c>
      <c r="B481" t="s">
        <v>1495</v>
      </c>
      <c r="C481" t="s">
        <v>1496</v>
      </c>
      <c r="D481" t="s">
        <v>1497</v>
      </c>
      <c r="E481">
        <v>7</v>
      </c>
      <c r="F481" s="143">
        <v>46218</v>
      </c>
      <c r="G481" t="s">
        <v>488</v>
      </c>
      <c r="H481" t="s">
        <v>270</v>
      </c>
      <c r="I481" t="s">
        <v>259</v>
      </c>
      <c r="J481" t="s">
        <v>271</v>
      </c>
      <c r="K481" t="s">
        <v>272</v>
      </c>
      <c r="L481" t="s">
        <v>442</v>
      </c>
      <c r="M481" t="s">
        <v>1498</v>
      </c>
      <c r="N481" t="s">
        <v>304</v>
      </c>
      <c r="O481">
        <v>516.9</v>
      </c>
      <c r="P481">
        <v>40.792000000000002</v>
      </c>
      <c r="Q481">
        <v>3.1111110000000002</v>
      </c>
      <c r="R481">
        <v>1.966E-2</v>
      </c>
      <c r="S481">
        <v>0</v>
      </c>
      <c r="T481">
        <v>5.2560000000000002</v>
      </c>
      <c r="U481">
        <v>19.600999999999999</v>
      </c>
      <c r="V481">
        <v>2.4180000000000001</v>
      </c>
      <c r="W481">
        <v>19.600999999999999</v>
      </c>
      <c r="X481">
        <v>2978</v>
      </c>
      <c r="Y481">
        <v>38.042999999999999</v>
      </c>
      <c r="Z481">
        <v>2.6440000000000001</v>
      </c>
      <c r="AA481">
        <v>1.8499999999999999E-2</v>
      </c>
      <c r="AB481">
        <v>5.0570000000000004</v>
      </c>
      <c r="AC481">
        <v>20.827999999999999</v>
      </c>
      <c r="AD481">
        <v>2.3149999999999999</v>
      </c>
      <c r="AE481">
        <v>20.827999999999999</v>
      </c>
      <c r="AF481">
        <v>3233</v>
      </c>
      <c r="AG481">
        <v>7.9029999999999996</v>
      </c>
      <c r="AH481">
        <v>8.1129999999999995</v>
      </c>
      <c r="AI481">
        <v>1372</v>
      </c>
      <c r="AJ481">
        <v>1414</v>
      </c>
      <c r="AK481">
        <v>2969</v>
      </c>
      <c r="AL481">
        <v>3223</v>
      </c>
      <c r="AQ481" s="82">
        <f t="shared" si="37"/>
        <v>0</v>
      </c>
      <c r="AR481" s="82">
        <f t="shared" si="39"/>
        <v>0</v>
      </c>
      <c r="AS481" s="82">
        <f t="shared" si="39"/>
        <v>0</v>
      </c>
      <c r="AT481" s="82">
        <f t="shared" si="39"/>
        <v>0</v>
      </c>
      <c r="AU481" s="82">
        <f t="shared" si="39"/>
        <v>0</v>
      </c>
      <c r="AV481" s="82">
        <f t="shared" si="39"/>
        <v>0</v>
      </c>
      <c r="AW481" s="82">
        <f t="shared" si="39"/>
        <v>0</v>
      </c>
      <c r="AX481" s="82">
        <f t="shared" si="39"/>
        <v>0</v>
      </c>
      <c r="AY481" s="82">
        <f t="shared" si="39"/>
        <v>0</v>
      </c>
      <c r="AZ481" s="82">
        <f t="shared" si="39"/>
        <v>0</v>
      </c>
      <c r="BA481" s="82">
        <f t="shared" si="39"/>
        <v>1.966E-2</v>
      </c>
    </row>
    <row r="482" spans="1:53" x14ac:dyDescent="0.25">
      <c r="A482" t="s">
        <v>1519</v>
      </c>
      <c r="B482" t="s">
        <v>1520</v>
      </c>
      <c r="C482" t="s">
        <v>1521</v>
      </c>
      <c r="D482" t="s">
        <v>1522</v>
      </c>
      <c r="E482">
        <v>8.5</v>
      </c>
      <c r="F482" s="143">
        <v>43221</v>
      </c>
      <c r="G482" t="s">
        <v>40</v>
      </c>
      <c r="H482" t="s">
        <v>270</v>
      </c>
      <c r="I482" t="s">
        <v>259</v>
      </c>
      <c r="J482" t="s">
        <v>271</v>
      </c>
      <c r="K482" t="s">
        <v>272</v>
      </c>
      <c r="L482" t="s">
        <v>343</v>
      </c>
      <c r="M482" t="s">
        <v>344</v>
      </c>
      <c r="N482" t="s">
        <v>304</v>
      </c>
      <c r="O482">
        <v>450</v>
      </c>
      <c r="P482">
        <v>108</v>
      </c>
      <c r="Q482">
        <v>1.2749999999999999</v>
      </c>
      <c r="R482">
        <v>4.2599999999999999E-2</v>
      </c>
      <c r="S482">
        <v>0</v>
      </c>
      <c r="T482">
        <v>1.26</v>
      </c>
      <c r="U482">
        <v>5.3470000000000004</v>
      </c>
      <c r="V482">
        <v>2.0830000000000002</v>
      </c>
      <c r="W482">
        <v>5.7729999999999997</v>
      </c>
      <c r="X482">
        <v>498</v>
      </c>
      <c r="Y482">
        <v>105.75</v>
      </c>
      <c r="Z482">
        <v>0.70799999999999996</v>
      </c>
      <c r="AA482">
        <v>4.2139999999999997E-2</v>
      </c>
      <c r="AB482">
        <v>2.9329999999999998</v>
      </c>
      <c r="AC482">
        <v>6.59</v>
      </c>
      <c r="AD482">
        <v>3.4660000000000002</v>
      </c>
      <c r="AE482">
        <v>6.7629999999999999</v>
      </c>
      <c r="AF482">
        <v>610</v>
      </c>
      <c r="AG482">
        <v>2.6459999999999999</v>
      </c>
      <c r="AH482">
        <v>2.9329999999999998</v>
      </c>
      <c r="AI482">
        <v>473</v>
      </c>
      <c r="AJ482">
        <v>596</v>
      </c>
      <c r="AK482">
        <v>481</v>
      </c>
      <c r="AL482">
        <v>596</v>
      </c>
      <c r="AQ482" s="82">
        <f t="shared" si="37"/>
        <v>0</v>
      </c>
      <c r="AR482" s="82">
        <f t="shared" si="39"/>
        <v>0</v>
      </c>
      <c r="AS482" s="82">
        <f t="shared" si="39"/>
        <v>0</v>
      </c>
      <c r="AT482" s="82">
        <f t="shared" si="39"/>
        <v>0</v>
      </c>
      <c r="AU482" s="82">
        <f t="shared" si="39"/>
        <v>4.2599999999999999E-2</v>
      </c>
      <c r="AV482" s="82">
        <f t="shared" si="39"/>
        <v>0</v>
      </c>
      <c r="AW482" s="82">
        <f t="shared" si="39"/>
        <v>0</v>
      </c>
      <c r="AX482" s="82">
        <f t="shared" si="39"/>
        <v>0</v>
      </c>
      <c r="AY482" s="82">
        <f t="shared" si="39"/>
        <v>0</v>
      </c>
      <c r="AZ482" s="82">
        <f t="shared" si="39"/>
        <v>0</v>
      </c>
      <c r="BA482" s="82">
        <f t="shared" si="39"/>
        <v>0</v>
      </c>
    </row>
    <row r="483" spans="1:53" x14ac:dyDescent="0.25">
      <c r="A483" t="s">
        <v>1525</v>
      </c>
      <c r="B483" t="s">
        <v>1526</v>
      </c>
      <c r="C483" t="s">
        <v>1527</v>
      </c>
      <c r="D483" t="s">
        <v>1528</v>
      </c>
      <c r="E483">
        <v>8</v>
      </c>
      <c r="F483" s="143">
        <v>43146</v>
      </c>
      <c r="G483" t="s">
        <v>280</v>
      </c>
      <c r="H483" t="s">
        <v>270</v>
      </c>
      <c r="I483" t="s">
        <v>259</v>
      </c>
      <c r="J483" t="s">
        <v>271</v>
      </c>
      <c r="K483" t="s">
        <v>272</v>
      </c>
      <c r="L483" t="s">
        <v>551</v>
      </c>
      <c r="M483" t="s">
        <v>604</v>
      </c>
      <c r="N483" t="s">
        <v>304</v>
      </c>
      <c r="O483">
        <v>215</v>
      </c>
      <c r="P483">
        <v>97.5</v>
      </c>
      <c r="Q483">
        <v>2.8888889999999998</v>
      </c>
      <c r="R483">
        <v>1.8700000000000001E-2</v>
      </c>
      <c r="S483">
        <v>0</v>
      </c>
      <c r="T483">
        <v>4.0069999999999997</v>
      </c>
      <c r="U483">
        <v>8.6080000000000005</v>
      </c>
      <c r="V483">
        <v>4.0359999999999996</v>
      </c>
      <c r="W483">
        <v>8.6080000000000005</v>
      </c>
      <c r="X483">
        <v>785</v>
      </c>
      <c r="Y483">
        <v>95.125</v>
      </c>
      <c r="Z483">
        <v>2.3559999999999999</v>
      </c>
      <c r="AA483">
        <v>1.8429999999999998E-2</v>
      </c>
      <c r="AB483">
        <v>4.0460000000000003</v>
      </c>
      <c r="AC483">
        <v>9.1940000000000008</v>
      </c>
      <c r="AD483">
        <v>4.0730000000000004</v>
      </c>
      <c r="AE483">
        <v>9.1940000000000008</v>
      </c>
      <c r="AF483">
        <v>856</v>
      </c>
      <c r="AG483">
        <v>2.984</v>
      </c>
      <c r="AH483">
        <v>3.4009999999999998</v>
      </c>
      <c r="AI483">
        <v>746</v>
      </c>
      <c r="AJ483">
        <v>804</v>
      </c>
      <c r="AK483">
        <v>773</v>
      </c>
      <c r="AL483">
        <v>844</v>
      </c>
      <c r="AQ483" s="82">
        <f t="shared" si="37"/>
        <v>0</v>
      </c>
      <c r="AR483" s="82">
        <f t="shared" si="39"/>
        <v>0</v>
      </c>
      <c r="AS483" s="82">
        <f t="shared" si="39"/>
        <v>0</v>
      </c>
      <c r="AT483" s="82">
        <f t="shared" si="39"/>
        <v>0</v>
      </c>
      <c r="AU483" s="82">
        <f t="shared" si="39"/>
        <v>0</v>
      </c>
      <c r="AV483" s="82">
        <f t="shared" si="39"/>
        <v>0</v>
      </c>
      <c r="AW483" s="82">
        <f t="shared" si="39"/>
        <v>0</v>
      </c>
      <c r="AX483" s="82">
        <f t="shared" si="39"/>
        <v>1.8700000000000001E-2</v>
      </c>
      <c r="AY483" s="82">
        <f t="shared" si="39"/>
        <v>0</v>
      </c>
      <c r="AZ483" s="82">
        <f t="shared" si="39"/>
        <v>0</v>
      </c>
      <c r="BA483" s="82">
        <f t="shared" si="39"/>
        <v>0</v>
      </c>
    </row>
    <row r="484" spans="1:53" x14ac:dyDescent="0.25">
      <c r="A484" t="s">
        <v>1503</v>
      </c>
      <c r="B484" t="s">
        <v>1504</v>
      </c>
      <c r="C484" t="s">
        <v>1505</v>
      </c>
      <c r="D484" t="s">
        <v>24</v>
      </c>
      <c r="E484">
        <v>8</v>
      </c>
      <c r="F484" s="143">
        <v>42522</v>
      </c>
      <c r="G484" t="s">
        <v>423</v>
      </c>
      <c r="H484" t="s">
        <v>270</v>
      </c>
      <c r="I484" t="s">
        <v>259</v>
      </c>
      <c r="J484" t="s">
        <v>271</v>
      </c>
      <c r="K484" t="s">
        <v>358</v>
      </c>
      <c r="L484" t="s">
        <v>358</v>
      </c>
      <c r="M484" t="s">
        <v>389</v>
      </c>
      <c r="N484" t="s">
        <v>283</v>
      </c>
      <c r="O484">
        <v>1000</v>
      </c>
      <c r="P484">
        <v>106.5</v>
      </c>
      <c r="Q484">
        <v>0.53333299999999995</v>
      </c>
      <c r="R484">
        <v>9.2730000000000007E-2</v>
      </c>
      <c r="S484">
        <v>0</v>
      </c>
      <c r="T484">
        <v>0.42899999999999999</v>
      </c>
      <c r="U484">
        <v>2.0840000000000001</v>
      </c>
      <c r="V484">
        <v>0.42799999999999999</v>
      </c>
      <c r="W484">
        <v>2.4249999999999998</v>
      </c>
      <c r="X484">
        <v>197</v>
      </c>
      <c r="Y484">
        <v>106.75</v>
      </c>
      <c r="Z484">
        <v>0</v>
      </c>
      <c r="AA484">
        <v>9.3890000000000001E-2</v>
      </c>
      <c r="AB484">
        <v>0.49399999999999999</v>
      </c>
      <c r="AC484">
        <v>2.3420000000000001</v>
      </c>
      <c r="AD484">
        <v>0.49299999999999999</v>
      </c>
      <c r="AE484">
        <v>2.5739999999999998</v>
      </c>
      <c r="AF484">
        <v>220</v>
      </c>
      <c r="AG484">
        <v>0.26500000000000001</v>
      </c>
      <c r="AH484">
        <v>0.24099999999999999</v>
      </c>
      <c r="AI484">
        <v>165</v>
      </c>
      <c r="AJ484">
        <v>213</v>
      </c>
      <c r="AK484">
        <v>177</v>
      </c>
      <c r="AL484">
        <v>203</v>
      </c>
      <c r="AQ484" s="82">
        <f t="shared" si="37"/>
        <v>0</v>
      </c>
      <c r="AR484" s="82">
        <f t="shared" si="39"/>
        <v>9.2730000000000007E-2</v>
      </c>
      <c r="AS484" s="82">
        <f t="shared" si="39"/>
        <v>0</v>
      </c>
      <c r="AT484" s="82">
        <f t="shared" si="39"/>
        <v>0</v>
      </c>
      <c r="AU484" s="82">
        <f t="shared" si="39"/>
        <v>0</v>
      </c>
      <c r="AV484" s="82">
        <f t="shared" si="39"/>
        <v>0</v>
      </c>
      <c r="AW484" s="82">
        <f t="shared" si="39"/>
        <v>0</v>
      </c>
      <c r="AX484" s="82">
        <f t="shared" si="39"/>
        <v>0</v>
      </c>
      <c r="AY484" s="82">
        <f t="shared" si="39"/>
        <v>0</v>
      </c>
      <c r="AZ484" s="82">
        <f t="shared" si="39"/>
        <v>0</v>
      </c>
      <c r="BA484" s="82">
        <f t="shared" si="39"/>
        <v>0</v>
      </c>
    </row>
    <row r="485" spans="1:53" x14ac:dyDescent="0.25">
      <c r="A485" t="s">
        <v>1506</v>
      </c>
      <c r="B485" t="s">
        <v>1507</v>
      </c>
      <c r="C485" t="s">
        <v>1508</v>
      </c>
      <c r="D485" t="s">
        <v>24</v>
      </c>
      <c r="E485">
        <v>7.25</v>
      </c>
      <c r="F485" s="143">
        <v>43023</v>
      </c>
      <c r="G485" t="s">
        <v>282</v>
      </c>
      <c r="H485" t="s">
        <v>270</v>
      </c>
      <c r="I485" t="s">
        <v>259</v>
      </c>
      <c r="J485" t="s">
        <v>271</v>
      </c>
      <c r="K485" t="s">
        <v>358</v>
      </c>
      <c r="L485" t="s">
        <v>358</v>
      </c>
      <c r="M485" t="s">
        <v>389</v>
      </c>
      <c r="N485" t="s">
        <v>283</v>
      </c>
      <c r="O485">
        <v>1080</v>
      </c>
      <c r="P485">
        <v>106.5</v>
      </c>
      <c r="Q485">
        <v>1.4097219999999999</v>
      </c>
      <c r="R485">
        <v>0.10097</v>
      </c>
      <c r="S485">
        <v>0</v>
      </c>
      <c r="T485">
        <v>0.77500000000000002</v>
      </c>
      <c r="U485">
        <v>3.4649999999999999</v>
      </c>
      <c r="V485">
        <v>0.91500000000000004</v>
      </c>
      <c r="W485">
        <v>3.9830000000000001</v>
      </c>
      <c r="X485">
        <v>329</v>
      </c>
      <c r="Y485">
        <v>107</v>
      </c>
      <c r="Z485">
        <v>0.92600000000000005</v>
      </c>
      <c r="AA485">
        <v>0.10252</v>
      </c>
      <c r="AB485">
        <v>0.84199999999999997</v>
      </c>
      <c r="AC485">
        <v>3.1749999999999998</v>
      </c>
      <c r="AD485">
        <v>0.95499999999999996</v>
      </c>
      <c r="AE485">
        <v>3.5659999999999998</v>
      </c>
      <c r="AF485">
        <v>298</v>
      </c>
      <c r="AG485">
        <v>-1.4999999999999999E-2</v>
      </c>
      <c r="AH485">
        <v>-2.8000000000000001E-2</v>
      </c>
      <c r="AI485">
        <v>275</v>
      </c>
      <c r="AJ485">
        <v>268</v>
      </c>
      <c r="AK485">
        <v>313</v>
      </c>
      <c r="AL485">
        <v>285</v>
      </c>
      <c r="AQ485" s="82">
        <f t="shared" si="37"/>
        <v>0</v>
      </c>
      <c r="AR485" s="82">
        <f t="shared" si="39"/>
        <v>0</v>
      </c>
      <c r="AS485" s="82">
        <f t="shared" si="39"/>
        <v>0.10097</v>
      </c>
      <c r="AT485" s="82">
        <f t="shared" si="39"/>
        <v>0</v>
      </c>
      <c r="AU485" s="82">
        <f t="shared" si="39"/>
        <v>0</v>
      </c>
      <c r="AV485" s="82">
        <f t="shared" si="39"/>
        <v>0</v>
      </c>
      <c r="AW485" s="82">
        <f t="shared" si="39"/>
        <v>0</v>
      </c>
      <c r="AX485" s="82">
        <f t="shared" si="39"/>
        <v>0</v>
      </c>
      <c r="AY485" s="82">
        <f t="shared" si="39"/>
        <v>0</v>
      </c>
      <c r="AZ485" s="82">
        <f t="shared" si="39"/>
        <v>0</v>
      </c>
      <c r="BA485" s="82">
        <f t="shared" si="39"/>
        <v>0</v>
      </c>
    </row>
    <row r="486" spans="1:53" x14ac:dyDescent="0.25">
      <c r="A486" t="s">
        <v>1509</v>
      </c>
      <c r="B486" t="s">
        <v>1510</v>
      </c>
      <c r="C486" t="s">
        <v>1508</v>
      </c>
      <c r="D486" t="s">
        <v>24</v>
      </c>
      <c r="E486">
        <v>8</v>
      </c>
      <c r="F486" s="143">
        <v>43692</v>
      </c>
      <c r="G486" t="s">
        <v>282</v>
      </c>
      <c r="H486" t="s">
        <v>270</v>
      </c>
      <c r="I486" t="s">
        <v>259</v>
      </c>
      <c r="J486" t="s">
        <v>271</v>
      </c>
      <c r="K486" t="s">
        <v>358</v>
      </c>
      <c r="L486" t="s">
        <v>358</v>
      </c>
      <c r="M486" t="s">
        <v>389</v>
      </c>
      <c r="N486" t="s">
        <v>283</v>
      </c>
      <c r="O486">
        <v>360</v>
      </c>
      <c r="P486">
        <v>109.7</v>
      </c>
      <c r="Q486">
        <v>2.8888889999999998</v>
      </c>
      <c r="R486">
        <v>3.5119999999999998E-2</v>
      </c>
      <c r="S486">
        <v>0</v>
      </c>
      <c r="T486">
        <v>2.3210000000000002</v>
      </c>
      <c r="U486">
        <v>5.431</v>
      </c>
      <c r="V486">
        <v>3.8450000000000002</v>
      </c>
      <c r="W486">
        <v>5.7229999999999999</v>
      </c>
      <c r="X486">
        <v>468</v>
      </c>
      <c r="Y486">
        <v>109.25</v>
      </c>
      <c r="Z486">
        <v>2.3559999999999999</v>
      </c>
      <c r="AA486">
        <v>3.5340000000000003E-2</v>
      </c>
      <c r="AB486">
        <v>2.3820000000000001</v>
      </c>
      <c r="AC486">
        <v>5.649</v>
      </c>
      <c r="AD486">
        <v>3.9990000000000001</v>
      </c>
      <c r="AE486">
        <v>5.8540000000000001</v>
      </c>
      <c r="AF486">
        <v>496</v>
      </c>
      <c r="AG486">
        <v>0.88100000000000001</v>
      </c>
      <c r="AH486">
        <v>1.2749999999999999</v>
      </c>
      <c r="AI486">
        <v>447</v>
      </c>
      <c r="AJ486">
        <v>478</v>
      </c>
      <c r="AK486">
        <v>453</v>
      </c>
      <c r="AL486">
        <v>480</v>
      </c>
      <c r="AQ486" s="82">
        <f t="shared" si="37"/>
        <v>0</v>
      </c>
      <c r="AR486" s="82">
        <f t="shared" ref="AR486:BA501" si="40">IF(AND($U486&gt;AQ$4,$U486&lt;=AR$4),$R486,0)</f>
        <v>0</v>
      </c>
      <c r="AS486" s="82">
        <f t="shared" si="40"/>
        <v>0</v>
      </c>
      <c r="AT486" s="82">
        <f t="shared" si="40"/>
        <v>0</v>
      </c>
      <c r="AU486" s="82">
        <f t="shared" si="40"/>
        <v>3.5119999999999998E-2</v>
      </c>
      <c r="AV486" s="82">
        <f t="shared" si="40"/>
        <v>0</v>
      </c>
      <c r="AW486" s="82">
        <f t="shared" si="40"/>
        <v>0</v>
      </c>
      <c r="AX486" s="82">
        <f t="shared" si="40"/>
        <v>0</v>
      </c>
      <c r="AY486" s="82">
        <f t="shared" si="40"/>
        <v>0</v>
      </c>
      <c r="AZ486" s="82">
        <f t="shared" si="40"/>
        <v>0</v>
      </c>
      <c r="BA486" s="82">
        <f t="shared" si="40"/>
        <v>0</v>
      </c>
    </row>
    <row r="487" spans="1:53" x14ac:dyDescent="0.25">
      <c r="A487" t="s">
        <v>1511</v>
      </c>
      <c r="B487" t="s">
        <v>1512</v>
      </c>
      <c r="C487" t="s">
        <v>1508</v>
      </c>
      <c r="D487" t="s">
        <v>24</v>
      </c>
      <c r="E487">
        <v>7.875</v>
      </c>
      <c r="F487" s="143">
        <v>44043</v>
      </c>
      <c r="G487" t="s">
        <v>282</v>
      </c>
      <c r="H487" t="s">
        <v>270</v>
      </c>
      <c r="I487" t="s">
        <v>259</v>
      </c>
      <c r="J487" t="s">
        <v>271</v>
      </c>
      <c r="K487" t="s">
        <v>358</v>
      </c>
      <c r="L487" t="s">
        <v>358</v>
      </c>
      <c r="M487" t="s">
        <v>389</v>
      </c>
      <c r="N487" t="s">
        <v>283</v>
      </c>
      <c r="O487">
        <v>990.3</v>
      </c>
      <c r="P487">
        <v>112</v>
      </c>
      <c r="Q487">
        <v>3.171875</v>
      </c>
      <c r="R487">
        <v>9.8809999999999995E-2</v>
      </c>
      <c r="S487">
        <v>0</v>
      </c>
      <c r="T487">
        <v>2.2989999999999999</v>
      </c>
      <c r="U487">
        <v>4.3810000000000002</v>
      </c>
      <c r="V487">
        <v>3.669</v>
      </c>
      <c r="W487">
        <v>4.9349999999999996</v>
      </c>
      <c r="X487">
        <v>370</v>
      </c>
      <c r="Y487">
        <v>111</v>
      </c>
      <c r="Z487">
        <v>2.6469999999999998</v>
      </c>
      <c r="AA487">
        <v>9.8989999999999995E-2</v>
      </c>
      <c r="AB487">
        <v>2.3570000000000002</v>
      </c>
      <c r="AC487">
        <v>4.8239999999999998</v>
      </c>
      <c r="AD487">
        <v>3.9249999999999998</v>
      </c>
      <c r="AE487">
        <v>5.234</v>
      </c>
      <c r="AF487">
        <v>416</v>
      </c>
      <c r="AG487">
        <v>1.3420000000000001</v>
      </c>
      <c r="AH487">
        <v>1.732</v>
      </c>
      <c r="AI487">
        <v>348</v>
      </c>
      <c r="AJ487">
        <v>395</v>
      </c>
      <c r="AK487">
        <v>356</v>
      </c>
      <c r="AL487">
        <v>401</v>
      </c>
      <c r="AQ487" s="82">
        <f t="shared" si="37"/>
        <v>0</v>
      </c>
      <c r="AR487" s="82">
        <f t="shared" si="40"/>
        <v>0</v>
      </c>
      <c r="AS487" s="82">
        <f t="shared" si="40"/>
        <v>0</v>
      </c>
      <c r="AT487" s="82">
        <f t="shared" si="40"/>
        <v>9.8809999999999995E-2</v>
      </c>
      <c r="AU487" s="82">
        <f t="shared" si="40"/>
        <v>0</v>
      </c>
      <c r="AV487" s="82">
        <f t="shared" si="40"/>
        <v>0</v>
      </c>
      <c r="AW487" s="82">
        <f t="shared" si="40"/>
        <v>0</v>
      </c>
      <c r="AX487" s="82">
        <f t="shared" si="40"/>
        <v>0</v>
      </c>
      <c r="AY487" s="82">
        <f t="shared" si="40"/>
        <v>0</v>
      </c>
      <c r="AZ487" s="82">
        <f t="shared" si="40"/>
        <v>0</v>
      </c>
      <c r="BA487" s="82">
        <f t="shared" si="40"/>
        <v>0</v>
      </c>
    </row>
    <row r="488" spans="1:53" x14ac:dyDescent="0.25">
      <c r="A488" t="s">
        <v>1513</v>
      </c>
      <c r="B488" t="s">
        <v>1514</v>
      </c>
      <c r="C488" t="s">
        <v>1508</v>
      </c>
      <c r="D488" t="s">
        <v>24</v>
      </c>
      <c r="E488">
        <v>7.5</v>
      </c>
      <c r="F488" s="143">
        <v>44242</v>
      </c>
      <c r="G488" t="s">
        <v>282</v>
      </c>
      <c r="H488" t="s">
        <v>270</v>
      </c>
      <c r="I488" t="s">
        <v>259</v>
      </c>
      <c r="J488" t="s">
        <v>271</v>
      </c>
      <c r="K488" t="s">
        <v>358</v>
      </c>
      <c r="L488" t="s">
        <v>358</v>
      </c>
      <c r="M488" t="s">
        <v>389</v>
      </c>
      <c r="N488" t="s">
        <v>283</v>
      </c>
      <c r="O488">
        <v>1801.1</v>
      </c>
      <c r="P488">
        <v>111</v>
      </c>
      <c r="Q488">
        <v>2.7083330000000001</v>
      </c>
      <c r="R488">
        <v>0.17743</v>
      </c>
      <c r="S488">
        <v>0</v>
      </c>
      <c r="T488">
        <v>2.5150000000000001</v>
      </c>
      <c r="U488">
        <v>4.5860000000000003</v>
      </c>
      <c r="V488">
        <v>4.3230000000000004</v>
      </c>
      <c r="W488">
        <v>5.0359999999999996</v>
      </c>
      <c r="X488">
        <v>370</v>
      </c>
      <c r="Y488">
        <v>110.5</v>
      </c>
      <c r="Z488">
        <v>2.2080000000000002</v>
      </c>
      <c r="AA488">
        <v>0.17854999999999999</v>
      </c>
      <c r="AB488">
        <v>2.5760000000000001</v>
      </c>
      <c r="AC488">
        <v>4.8109999999999999</v>
      </c>
      <c r="AD488">
        <v>4.484</v>
      </c>
      <c r="AE488">
        <v>5.1609999999999996</v>
      </c>
      <c r="AF488">
        <v>399</v>
      </c>
      <c r="AG488">
        <v>0.88700000000000001</v>
      </c>
      <c r="AH488">
        <v>1.3859999999999999</v>
      </c>
      <c r="AI488">
        <v>350</v>
      </c>
      <c r="AJ488">
        <v>380</v>
      </c>
      <c r="AK488">
        <v>357</v>
      </c>
      <c r="AL488">
        <v>385</v>
      </c>
      <c r="AQ488" s="82">
        <f t="shared" si="37"/>
        <v>0</v>
      </c>
      <c r="AR488" s="82">
        <f t="shared" si="40"/>
        <v>0</v>
      </c>
      <c r="AS488" s="82">
        <f t="shared" si="40"/>
        <v>0</v>
      </c>
      <c r="AT488" s="82">
        <f t="shared" si="40"/>
        <v>0.17743</v>
      </c>
      <c r="AU488" s="82">
        <f t="shared" si="40"/>
        <v>0</v>
      </c>
      <c r="AV488" s="82">
        <f t="shared" si="40"/>
        <v>0</v>
      </c>
      <c r="AW488" s="82">
        <f t="shared" si="40"/>
        <v>0</v>
      </c>
      <c r="AX488" s="82">
        <f t="shared" si="40"/>
        <v>0</v>
      </c>
      <c r="AY488" s="82">
        <f t="shared" si="40"/>
        <v>0</v>
      </c>
      <c r="AZ488" s="82">
        <f t="shared" si="40"/>
        <v>0</v>
      </c>
      <c r="BA488" s="82">
        <f t="shared" si="40"/>
        <v>0</v>
      </c>
    </row>
    <row r="489" spans="1:53" x14ac:dyDescent="0.25">
      <c r="A489" t="s">
        <v>1523</v>
      </c>
      <c r="B489" t="s">
        <v>1524</v>
      </c>
      <c r="C489" t="s">
        <v>1508</v>
      </c>
      <c r="D489" t="s">
        <v>24</v>
      </c>
      <c r="E489">
        <v>7.875</v>
      </c>
      <c r="F489" s="143">
        <v>44941</v>
      </c>
      <c r="G489" t="s">
        <v>282</v>
      </c>
      <c r="H489" t="s">
        <v>270</v>
      </c>
      <c r="I489" t="s">
        <v>259</v>
      </c>
      <c r="J489" t="s">
        <v>271</v>
      </c>
      <c r="K489" t="s">
        <v>358</v>
      </c>
      <c r="L489" t="s">
        <v>358</v>
      </c>
      <c r="M489" t="s">
        <v>389</v>
      </c>
      <c r="N489" t="s">
        <v>283</v>
      </c>
      <c r="O489">
        <v>1080.0999999999999</v>
      </c>
      <c r="P489">
        <v>113</v>
      </c>
      <c r="Q489">
        <v>3.5</v>
      </c>
      <c r="R489">
        <v>0.10902000000000001</v>
      </c>
      <c r="S489">
        <v>0</v>
      </c>
      <c r="T489">
        <v>3.3959999999999999</v>
      </c>
      <c r="U489">
        <v>5.165</v>
      </c>
      <c r="V489">
        <v>5.5730000000000004</v>
      </c>
      <c r="W489">
        <v>5.5430000000000001</v>
      </c>
      <c r="X489">
        <v>391</v>
      </c>
      <c r="Y489">
        <v>111.5</v>
      </c>
      <c r="Z489">
        <v>2.9750000000000001</v>
      </c>
      <c r="AA489">
        <v>0.10875</v>
      </c>
      <c r="AB489">
        <v>3.448</v>
      </c>
      <c r="AC489">
        <v>5.5739999999999998</v>
      </c>
      <c r="AD489">
        <v>5.774</v>
      </c>
      <c r="AE489">
        <v>5.8239999999999998</v>
      </c>
      <c r="AF489">
        <v>437</v>
      </c>
      <c r="AG489">
        <v>1.7689999999999999</v>
      </c>
      <c r="AH489">
        <v>2.5510000000000002</v>
      </c>
      <c r="AI489">
        <v>379</v>
      </c>
      <c r="AJ489">
        <v>423</v>
      </c>
      <c r="AK489">
        <v>382</v>
      </c>
      <c r="AL489">
        <v>427</v>
      </c>
      <c r="AQ489" s="82">
        <f t="shared" si="37"/>
        <v>0</v>
      </c>
      <c r="AR489" s="82">
        <f t="shared" si="40"/>
        <v>0</v>
      </c>
      <c r="AS489" s="82">
        <f t="shared" si="40"/>
        <v>0</v>
      </c>
      <c r="AT489" s="82">
        <f t="shared" si="40"/>
        <v>0</v>
      </c>
      <c r="AU489" s="82">
        <f t="shared" si="40"/>
        <v>0.10902000000000001</v>
      </c>
      <c r="AV489" s="82">
        <f t="shared" si="40"/>
        <v>0</v>
      </c>
      <c r="AW489" s="82">
        <f t="shared" si="40"/>
        <v>0</v>
      </c>
      <c r="AX489" s="82">
        <f t="shared" si="40"/>
        <v>0</v>
      </c>
      <c r="AY489" s="82">
        <f t="shared" si="40"/>
        <v>0</v>
      </c>
      <c r="AZ489" s="82">
        <f t="shared" si="40"/>
        <v>0</v>
      </c>
      <c r="BA489" s="82">
        <f t="shared" si="40"/>
        <v>0</v>
      </c>
    </row>
    <row r="490" spans="1:53" x14ac:dyDescent="0.25">
      <c r="A490" t="s">
        <v>1499</v>
      </c>
      <c r="B490" t="s">
        <v>1500</v>
      </c>
      <c r="C490" t="s">
        <v>1501</v>
      </c>
      <c r="D490" t="s">
        <v>1502</v>
      </c>
      <c r="E490">
        <v>7.75</v>
      </c>
      <c r="F490" s="143">
        <v>43252</v>
      </c>
      <c r="G490" t="s">
        <v>41</v>
      </c>
      <c r="H490" t="s">
        <v>270</v>
      </c>
      <c r="I490" t="s">
        <v>259</v>
      </c>
      <c r="J490" t="s">
        <v>271</v>
      </c>
      <c r="K490" t="s">
        <v>272</v>
      </c>
      <c r="L490" t="s">
        <v>442</v>
      </c>
      <c r="M490" t="s">
        <v>697</v>
      </c>
      <c r="N490" t="s">
        <v>304</v>
      </c>
      <c r="O490">
        <v>249.5</v>
      </c>
      <c r="P490">
        <v>105.375</v>
      </c>
      <c r="Q490">
        <v>0.51666699999999999</v>
      </c>
      <c r="R490">
        <v>2.2890000000000001E-2</v>
      </c>
      <c r="S490">
        <v>0</v>
      </c>
      <c r="T490">
        <v>0.42599999999999999</v>
      </c>
      <c r="U490">
        <v>4.05</v>
      </c>
      <c r="V490">
        <v>0.505</v>
      </c>
      <c r="W490">
        <v>4.758</v>
      </c>
      <c r="X490">
        <v>394</v>
      </c>
      <c r="Y490">
        <v>105.125</v>
      </c>
      <c r="Z490">
        <v>0</v>
      </c>
      <c r="AA490">
        <v>2.307E-2</v>
      </c>
      <c r="AB490">
        <v>0.48799999999999999</v>
      </c>
      <c r="AC490">
        <v>4.9939999999999998</v>
      </c>
      <c r="AD490">
        <v>1.006</v>
      </c>
      <c r="AE490">
        <v>5.508</v>
      </c>
      <c r="AF490">
        <v>482</v>
      </c>
      <c r="AG490">
        <v>0.72899999999999998</v>
      </c>
      <c r="AH490">
        <v>0.752</v>
      </c>
      <c r="AI490">
        <v>342</v>
      </c>
      <c r="AJ490">
        <v>472</v>
      </c>
      <c r="AK490">
        <v>374</v>
      </c>
      <c r="AL490">
        <v>463</v>
      </c>
      <c r="AQ490" s="82">
        <f t="shared" si="37"/>
        <v>0</v>
      </c>
      <c r="AR490" s="82">
        <f t="shared" si="40"/>
        <v>0</v>
      </c>
      <c r="AS490" s="82">
        <f t="shared" si="40"/>
        <v>0</v>
      </c>
      <c r="AT490" s="82">
        <f t="shared" si="40"/>
        <v>2.2890000000000001E-2</v>
      </c>
      <c r="AU490" s="82">
        <f t="shared" si="40"/>
        <v>0</v>
      </c>
      <c r="AV490" s="82">
        <f t="shared" si="40"/>
        <v>0</v>
      </c>
      <c r="AW490" s="82">
        <f t="shared" si="40"/>
        <v>0</v>
      </c>
      <c r="AX490" s="82">
        <f t="shared" si="40"/>
        <v>0</v>
      </c>
      <c r="AY490" s="82">
        <f t="shared" si="40"/>
        <v>0</v>
      </c>
      <c r="AZ490" s="82">
        <f t="shared" si="40"/>
        <v>0</v>
      </c>
      <c r="BA490" s="82">
        <f t="shared" si="40"/>
        <v>0</v>
      </c>
    </row>
    <row r="491" spans="1:53" x14ac:dyDescent="0.25">
      <c r="A491" t="s">
        <v>1553</v>
      </c>
      <c r="B491" t="s">
        <v>1554</v>
      </c>
      <c r="C491" t="s">
        <v>1555</v>
      </c>
      <c r="D491" t="s">
        <v>1502</v>
      </c>
      <c r="E491">
        <v>7.125</v>
      </c>
      <c r="F491" s="143">
        <v>44287</v>
      </c>
      <c r="G491" t="s">
        <v>41</v>
      </c>
      <c r="H491" t="s">
        <v>270</v>
      </c>
      <c r="I491" t="s">
        <v>259</v>
      </c>
      <c r="J491" t="s">
        <v>271</v>
      </c>
      <c r="K491" t="s">
        <v>272</v>
      </c>
      <c r="L491" t="s">
        <v>442</v>
      </c>
      <c r="M491" t="s">
        <v>697</v>
      </c>
      <c r="N491" t="s">
        <v>304</v>
      </c>
      <c r="O491">
        <v>510</v>
      </c>
      <c r="P491">
        <v>107.25</v>
      </c>
      <c r="Q491">
        <v>1.6625000000000001</v>
      </c>
      <c r="R491">
        <v>4.8120000000000003E-2</v>
      </c>
      <c r="S491">
        <v>0</v>
      </c>
      <c r="T491">
        <v>2.8620000000000001</v>
      </c>
      <c r="U491">
        <v>5.6669999999999998</v>
      </c>
      <c r="V491">
        <v>5.3760000000000003</v>
      </c>
      <c r="W491">
        <v>5.6890000000000001</v>
      </c>
      <c r="X491">
        <v>433</v>
      </c>
      <c r="Y491">
        <v>105.375</v>
      </c>
      <c r="Z491">
        <v>1.1879999999999999</v>
      </c>
      <c r="AA491">
        <v>4.7800000000000002E-2</v>
      </c>
      <c r="AB491">
        <v>5.0309999999999997</v>
      </c>
      <c r="AC491">
        <v>6.0869999999999997</v>
      </c>
      <c r="AD491">
        <v>5.7080000000000002</v>
      </c>
      <c r="AE491">
        <v>6.0860000000000003</v>
      </c>
      <c r="AF491">
        <v>489</v>
      </c>
      <c r="AG491">
        <v>2.2050000000000001</v>
      </c>
      <c r="AH491">
        <v>2.9460000000000002</v>
      </c>
      <c r="AI491">
        <v>414</v>
      </c>
      <c r="AJ491">
        <v>467</v>
      </c>
      <c r="AK491">
        <v>422</v>
      </c>
      <c r="AL491">
        <v>477</v>
      </c>
      <c r="AQ491" s="82">
        <f t="shared" si="37"/>
        <v>0</v>
      </c>
      <c r="AR491" s="82">
        <f t="shared" si="40"/>
        <v>0</v>
      </c>
      <c r="AS491" s="82">
        <f t="shared" si="40"/>
        <v>0</v>
      </c>
      <c r="AT491" s="82">
        <f t="shared" si="40"/>
        <v>0</v>
      </c>
      <c r="AU491" s="82">
        <f t="shared" si="40"/>
        <v>4.8120000000000003E-2</v>
      </c>
      <c r="AV491" s="82">
        <f t="shared" si="40"/>
        <v>0</v>
      </c>
      <c r="AW491" s="82">
        <f t="shared" si="40"/>
        <v>0</v>
      </c>
      <c r="AX491" s="82">
        <f t="shared" si="40"/>
        <v>0</v>
      </c>
      <c r="AY491" s="82">
        <f t="shared" si="40"/>
        <v>0</v>
      </c>
      <c r="AZ491" s="82">
        <f t="shared" si="40"/>
        <v>0</v>
      </c>
      <c r="BA491" s="82">
        <f t="shared" si="40"/>
        <v>0</v>
      </c>
    </row>
    <row r="492" spans="1:53" x14ac:dyDescent="0.25">
      <c r="A492" t="s">
        <v>1529</v>
      </c>
      <c r="B492" t="s">
        <v>1530</v>
      </c>
      <c r="C492" t="s">
        <v>1531</v>
      </c>
      <c r="D492" t="s">
        <v>1532</v>
      </c>
      <c r="E492">
        <v>7.5</v>
      </c>
      <c r="F492" s="143">
        <v>41944</v>
      </c>
      <c r="G492" t="s">
        <v>280</v>
      </c>
      <c r="H492" t="s">
        <v>270</v>
      </c>
      <c r="I492" t="s">
        <v>259</v>
      </c>
      <c r="J492" t="s">
        <v>271</v>
      </c>
      <c r="K492" t="s">
        <v>272</v>
      </c>
      <c r="L492" t="s">
        <v>609</v>
      </c>
      <c r="M492" t="s">
        <v>907</v>
      </c>
      <c r="N492" t="s">
        <v>304</v>
      </c>
      <c r="O492">
        <v>106.4</v>
      </c>
      <c r="P492">
        <v>100.125</v>
      </c>
      <c r="Q492">
        <v>1.125</v>
      </c>
      <c r="R492">
        <v>9.3299999999999998E-3</v>
      </c>
      <c r="S492">
        <v>0</v>
      </c>
      <c r="T492">
        <v>7.4999999999999997E-2</v>
      </c>
      <c r="U492">
        <v>5.7610000000000001</v>
      </c>
      <c r="V492">
        <v>0.08</v>
      </c>
      <c r="W492">
        <v>6.1559999999999997</v>
      </c>
      <c r="X492">
        <v>589</v>
      </c>
      <c r="Y492">
        <v>99.5</v>
      </c>
      <c r="Z492">
        <v>0.625</v>
      </c>
      <c r="AA492">
        <v>9.3699999999999999E-3</v>
      </c>
      <c r="AB492">
        <v>1.7430000000000001</v>
      </c>
      <c r="AC492">
        <v>7.78</v>
      </c>
      <c r="AD492">
        <v>1.399</v>
      </c>
      <c r="AE492">
        <v>7.78</v>
      </c>
      <c r="AF492">
        <v>755</v>
      </c>
      <c r="AG492">
        <v>1.1240000000000001</v>
      </c>
      <c r="AH492">
        <v>1.143</v>
      </c>
      <c r="AI492">
        <v>567</v>
      </c>
      <c r="AJ492">
        <v>729</v>
      </c>
      <c r="AK492">
        <v>566</v>
      </c>
      <c r="AL492">
        <v>741</v>
      </c>
      <c r="AQ492" s="82">
        <f t="shared" si="37"/>
        <v>0</v>
      </c>
      <c r="AR492" s="82">
        <f t="shared" si="40"/>
        <v>0</v>
      </c>
      <c r="AS492" s="82">
        <f t="shared" si="40"/>
        <v>0</v>
      </c>
      <c r="AT492" s="82">
        <f t="shared" si="40"/>
        <v>0</v>
      </c>
      <c r="AU492" s="82">
        <f t="shared" si="40"/>
        <v>9.3299999999999998E-3</v>
      </c>
      <c r="AV492" s="82">
        <f t="shared" si="40"/>
        <v>0</v>
      </c>
      <c r="AW492" s="82">
        <f t="shared" si="40"/>
        <v>0</v>
      </c>
      <c r="AX492" s="82">
        <f t="shared" si="40"/>
        <v>0</v>
      </c>
      <c r="AY492" s="82">
        <f t="shared" si="40"/>
        <v>0</v>
      </c>
      <c r="AZ492" s="82">
        <f t="shared" si="40"/>
        <v>0</v>
      </c>
      <c r="BA492" s="82">
        <f t="shared" si="40"/>
        <v>0</v>
      </c>
    </row>
    <row r="493" spans="1:53" x14ac:dyDescent="0.25">
      <c r="A493" t="s">
        <v>1537</v>
      </c>
      <c r="B493" t="s">
        <v>1538</v>
      </c>
      <c r="C493" t="s">
        <v>1539</v>
      </c>
      <c r="D493" t="s">
        <v>1540</v>
      </c>
      <c r="E493">
        <v>7.5</v>
      </c>
      <c r="F493" s="143">
        <v>42704</v>
      </c>
      <c r="G493" t="s">
        <v>282</v>
      </c>
      <c r="H493" t="s">
        <v>270</v>
      </c>
      <c r="I493" t="s">
        <v>259</v>
      </c>
      <c r="J493" t="s">
        <v>271</v>
      </c>
      <c r="K493" t="s">
        <v>272</v>
      </c>
      <c r="L493" t="s">
        <v>442</v>
      </c>
      <c r="M493" t="s">
        <v>697</v>
      </c>
      <c r="N493" t="s">
        <v>283</v>
      </c>
      <c r="O493">
        <v>1482</v>
      </c>
      <c r="P493">
        <v>110.25</v>
      </c>
      <c r="Q493">
        <v>0.52083299999999999</v>
      </c>
      <c r="R493">
        <v>0.14222000000000001</v>
      </c>
      <c r="S493">
        <v>0</v>
      </c>
      <c r="T493">
        <v>3.4079999999999999</v>
      </c>
      <c r="U493">
        <v>4.617</v>
      </c>
      <c r="V493">
        <v>3.4180000000000001</v>
      </c>
      <c r="W493">
        <v>4.617</v>
      </c>
      <c r="X493">
        <v>408</v>
      </c>
      <c r="Y493">
        <v>108</v>
      </c>
      <c r="Z493">
        <v>2.1000000000000001E-2</v>
      </c>
      <c r="AA493">
        <v>0.14080999999999999</v>
      </c>
      <c r="AB493">
        <v>3.456</v>
      </c>
      <c r="AC493">
        <v>5.2549999999999999</v>
      </c>
      <c r="AD493">
        <v>3.464</v>
      </c>
      <c r="AE493">
        <v>5.2549999999999999</v>
      </c>
      <c r="AF493">
        <v>481</v>
      </c>
      <c r="AG493">
        <v>2.5459999999999998</v>
      </c>
      <c r="AH493">
        <v>2.806</v>
      </c>
      <c r="AI493">
        <v>413</v>
      </c>
      <c r="AJ493">
        <v>484</v>
      </c>
      <c r="AK493">
        <v>397</v>
      </c>
      <c r="AL493">
        <v>470</v>
      </c>
      <c r="AQ493" s="82">
        <f t="shared" si="37"/>
        <v>0</v>
      </c>
      <c r="AR493" s="82">
        <f t="shared" si="40"/>
        <v>0</v>
      </c>
      <c r="AS493" s="82">
        <f t="shared" si="40"/>
        <v>0</v>
      </c>
      <c r="AT493" s="82">
        <f t="shared" si="40"/>
        <v>0.14222000000000001</v>
      </c>
      <c r="AU493" s="82">
        <f t="shared" si="40"/>
        <v>0</v>
      </c>
      <c r="AV493" s="82">
        <f t="shared" si="40"/>
        <v>0</v>
      </c>
      <c r="AW493" s="82">
        <f t="shared" si="40"/>
        <v>0</v>
      </c>
      <c r="AX493" s="82">
        <f t="shared" si="40"/>
        <v>0</v>
      </c>
      <c r="AY493" s="82">
        <f t="shared" si="40"/>
        <v>0</v>
      </c>
      <c r="AZ493" s="82">
        <f t="shared" si="40"/>
        <v>0</v>
      </c>
      <c r="BA493" s="82">
        <f t="shared" si="40"/>
        <v>0</v>
      </c>
    </row>
    <row r="494" spans="1:53" x14ac:dyDescent="0.25">
      <c r="A494" t="s">
        <v>1541</v>
      </c>
      <c r="B494" t="s">
        <v>1542</v>
      </c>
      <c r="C494" t="s">
        <v>1539</v>
      </c>
      <c r="D494" t="s">
        <v>1540</v>
      </c>
      <c r="E494">
        <v>7.5</v>
      </c>
      <c r="F494" s="143">
        <v>42704</v>
      </c>
      <c r="G494" t="s">
        <v>40</v>
      </c>
      <c r="H494" t="s">
        <v>270</v>
      </c>
      <c r="I494" t="s">
        <v>259</v>
      </c>
      <c r="J494" t="s">
        <v>271</v>
      </c>
      <c r="K494" t="s">
        <v>272</v>
      </c>
      <c r="L494" t="s">
        <v>442</v>
      </c>
      <c r="M494" t="s">
        <v>697</v>
      </c>
      <c r="N494" t="s">
        <v>283</v>
      </c>
      <c r="O494">
        <v>183.5</v>
      </c>
      <c r="P494">
        <v>105.25</v>
      </c>
      <c r="Q494">
        <v>0.52083299999999999</v>
      </c>
      <c r="R494">
        <v>1.6820000000000002E-2</v>
      </c>
      <c r="S494">
        <v>0</v>
      </c>
      <c r="T494">
        <v>3.3730000000000002</v>
      </c>
      <c r="U494">
        <v>5.98</v>
      </c>
      <c r="V494">
        <v>3.383</v>
      </c>
      <c r="W494">
        <v>5.98</v>
      </c>
      <c r="X494">
        <v>544</v>
      </c>
      <c r="Y494">
        <v>104</v>
      </c>
      <c r="Z494">
        <v>2.1000000000000001E-2</v>
      </c>
      <c r="AA494">
        <v>1.6789999999999999E-2</v>
      </c>
      <c r="AB494">
        <v>3.4279999999999999</v>
      </c>
      <c r="AC494">
        <v>6.351</v>
      </c>
      <c r="AD494">
        <v>3.4359999999999999</v>
      </c>
      <c r="AE494">
        <v>6.351</v>
      </c>
      <c r="AF494">
        <v>591</v>
      </c>
      <c r="AG494">
        <v>1.6819999999999999</v>
      </c>
      <c r="AH494">
        <v>1.94</v>
      </c>
      <c r="AI494">
        <v>540</v>
      </c>
      <c r="AJ494">
        <v>583</v>
      </c>
      <c r="AK494">
        <v>533</v>
      </c>
      <c r="AL494">
        <v>580</v>
      </c>
      <c r="AQ494" s="82">
        <f t="shared" si="37"/>
        <v>0</v>
      </c>
      <c r="AR494" s="82">
        <f t="shared" si="40"/>
        <v>0</v>
      </c>
      <c r="AS494" s="82">
        <f t="shared" si="40"/>
        <v>0</v>
      </c>
      <c r="AT494" s="82">
        <f t="shared" si="40"/>
        <v>0</v>
      </c>
      <c r="AU494" s="82">
        <f t="shared" si="40"/>
        <v>1.6820000000000002E-2</v>
      </c>
      <c r="AV494" s="82">
        <f t="shared" si="40"/>
        <v>0</v>
      </c>
      <c r="AW494" s="82">
        <f t="shared" si="40"/>
        <v>0</v>
      </c>
      <c r="AX494" s="82">
        <f t="shared" si="40"/>
        <v>0</v>
      </c>
      <c r="AY494" s="82">
        <f t="shared" si="40"/>
        <v>0</v>
      </c>
      <c r="AZ494" s="82">
        <f t="shared" si="40"/>
        <v>0</v>
      </c>
      <c r="BA494" s="82">
        <f t="shared" si="40"/>
        <v>0</v>
      </c>
    </row>
    <row r="495" spans="1:53" x14ac:dyDescent="0.25">
      <c r="A495" t="s">
        <v>5744</v>
      </c>
      <c r="B495" t="s">
        <v>5745</v>
      </c>
      <c r="C495" t="s">
        <v>1539</v>
      </c>
      <c r="D495" t="s">
        <v>1540</v>
      </c>
      <c r="E495">
        <v>6.5</v>
      </c>
      <c r="F495" s="143">
        <v>44136</v>
      </c>
      <c r="G495" t="s">
        <v>40</v>
      </c>
      <c r="H495" t="s">
        <v>270</v>
      </c>
      <c r="I495" t="s">
        <v>259</v>
      </c>
      <c r="J495" t="s">
        <v>271</v>
      </c>
      <c r="K495" t="s">
        <v>272</v>
      </c>
      <c r="L495" t="s">
        <v>442</v>
      </c>
      <c r="M495" t="s">
        <v>697</v>
      </c>
      <c r="N495" t="s">
        <v>283</v>
      </c>
      <c r="O495">
        <v>420</v>
      </c>
      <c r="P495">
        <v>102</v>
      </c>
      <c r="Q495">
        <v>1.245833</v>
      </c>
      <c r="R495">
        <v>3.7569999999999999E-2</v>
      </c>
      <c r="S495">
        <v>0</v>
      </c>
      <c r="T495">
        <v>4.7670000000000003</v>
      </c>
      <c r="U495">
        <v>6.085</v>
      </c>
      <c r="V495">
        <v>5.9160000000000004</v>
      </c>
      <c r="W495">
        <v>6.093</v>
      </c>
      <c r="X495">
        <v>480</v>
      </c>
      <c r="Y495">
        <v>100</v>
      </c>
      <c r="Z495">
        <v>0.81200000000000006</v>
      </c>
      <c r="AA495">
        <v>3.7240000000000002E-2</v>
      </c>
      <c r="AB495">
        <v>4.8109999999999999</v>
      </c>
      <c r="AC495">
        <v>6.4969999999999999</v>
      </c>
      <c r="AD495">
        <v>6.0209999999999999</v>
      </c>
      <c r="AE495">
        <v>6.4530000000000003</v>
      </c>
      <c r="AF495">
        <v>532</v>
      </c>
      <c r="AG495">
        <v>2.4140000000000001</v>
      </c>
      <c r="AH495">
        <v>3.2080000000000002</v>
      </c>
      <c r="AI495">
        <v>455</v>
      </c>
      <c r="AJ495">
        <v>501</v>
      </c>
      <c r="AK495">
        <v>469</v>
      </c>
      <c r="AL495">
        <v>521</v>
      </c>
      <c r="AQ495" s="82">
        <f t="shared" si="37"/>
        <v>0</v>
      </c>
      <c r="AR495" s="82">
        <f t="shared" si="40"/>
        <v>0</v>
      </c>
      <c r="AS495" s="82">
        <f t="shared" si="40"/>
        <v>0</v>
      </c>
      <c r="AT495" s="82">
        <f t="shared" si="40"/>
        <v>0</v>
      </c>
      <c r="AU495" s="82">
        <f t="shared" si="40"/>
        <v>0</v>
      </c>
      <c r="AV495" s="82">
        <f t="shared" si="40"/>
        <v>3.7569999999999999E-2</v>
      </c>
      <c r="AW495" s="82">
        <f t="shared" si="40"/>
        <v>0</v>
      </c>
      <c r="AX495" s="82">
        <f t="shared" si="40"/>
        <v>0</v>
      </c>
      <c r="AY495" s="82">
        <f t="shared" si="40"/>
        <v>0</v>
      </c>
      <c r="AZ495" s="82">
        <f t="shared" si="40"/>
        <v>0</v>
      </c>
      <c r="BA495" s="82">
        <f t="shared" si="40"/>
        <v>0</v>
      </c>
    </row>
    <row r="496" spans="1:53" x14ac:dyDescent="0.25">
      <c r="A496" t="s">
        <v>1533</v>
      </c>
      <c r="B496" t="s">
        <v>1534</v>
      </c>
      <c r="C496" t="s">
        <v>1535</v>
      </c>
      <c r="D496" t="s">
        <v>1536</v>
      </c>
      <c r="E496">
        <v>10.75</v>
      </c>
      <c r="F496" s="143">
        <v>42401</v>
      </c>
      <c r="G496" t="s">
        <v>280</v>
      </c>
      <c r="H496" t="s">
        <v>270</v>
      </c>
      <c r="I496" t="s">
        <v>259</v>
      </c>
      <c r="J496" t="s">
        <v>271</v>
      </c>
      <c r="K496" t="s">
        <v>272</v>
      </c>
      <c r="L496" t="s">
        <v>335</v>
      </c>
      <c r="M496" t="s">
        <v>353</v>
      </c>
      <c r="N496" t="s">
        <v>275</v>
      </c>
      <c r="O496">
        <v>177.3</v>
      </c>
      <c r="P496">
        <v>97</v>
      </c>
      <c r="Q496">
        <v>4.3</v>
      </c>
      <c r="R496">
        <v>1.5559999999999999E-2</v>
      </c>
      <c r="S496">
        <v>0</v>
      </c>
      <c r="T496">
        <v>2.452</v>
      </c>
      <c r="U496">
        <v>11.926</v>
      </c>
      <c r="V496">
        <v>2.4590000000000001</v>
      </c>
      <c r="W496">
        <v>11.926</v>
      </c>
      <c r="X496">
        <v>1152</v>
      </c>
      <c r="Y496">
        <v>97</v>
      </c>
      <c r="Z496">
        <v>3.5830000000000002</v>
      </c>
      <c r="AA496">
        <v>1.5689999999999999E-2</v>
      </c>
      <c r="AB496">
        <v>2.5150000000000001</v>
      </c>
      <c r="AC496">
        <v>11.901</v>
      </c>
      <c r="AD496">
        <v>2.5209999999999999</v>
      </c>
      <c r="AE496">
        <v>11.901</v>
      </c>
      <c r="AF496">
        <v>1156</v>
      </c>
      <c r="AG496">
        <v>0.71299999999999997</v>
      </c>
      <c r="AH496">
        <v>0.84099999999999997</v>
      </c>
      <c r="AI496">
        <v>1102</v>
      </c>
      <c r="AJ496">
        <v>1108</v>
      </c>
      <c r="AK496">
        <v>1140</v>
      </c>
      <c r="AL496">
        <v>1144</v>
      </c>
      <c r="AQ496" s="82">
        <f t="shared" si="37"/>
        <v>0</v>
      </c>
      <c r="AR496" s="82">
        <f t="shared" si="40"/>
        <v>0</v>
      </c>
      <c r="AS496" s="82">
        <f t="shared" si="40"/>
        <v>0</v>
      </c>
      <c r="AT496" s="82">
        <f t="shared" si="40"/>
        <v>0</v>
      </c>
      <c r="AU496" s="82">
        <f t="shared" si="40"/>
        <v>0</v>
      </c>
      <c r="AV496" s="82">
        <f t="shared" si="40"/>
        <v>0</v>
      </c>
      <c r="AW496" s="82">
        <f t="shared" si="40"/>
        <v>0</v>
      </c>
      <c r="AX496" s="82">
        <f t="shared" si="40"/>
        <v>0</v>
      </c>
      <c r="AY496" s="82">
        <f t="shared" si="40"/>
        <v>0</v>
      </c>
      <c r="AZ496" s="82">
        <f t="shared" si="40"/>
        <v>0</v>
      </c>
      <c r="BA496" s="82">
        <f t="shared" si="40"/>
        <v>1.5559999999999999E-2</v>
      </c>
    </row>
    <row r="497" spans="1:53" x14ac:dyDescent="0.25">
      <c r="A497" t="s">
        <v>5746</v>
      </c>
      <c r="B497" t="s">
        <v>5747</v>
      </c>
      <c r="C497" t="s">
        <v>5748</v>
      </c>
      <c r="D497" t="s">
        <v>5749</v>
      </c>
      <c r="E497">
        <v>10.25</v>
      </c>
      <c r="F497" s="143">
        <v>42962</v>
      </c>
      <c r="G497" t="s">
        <v>280</v>
      </c>
      <c r="H497" t="s">
        <v>270</v>
      </c>
      <c r="I497" t="s">
        <v>259</v>
      </c>
      <c r="J497" t="s">
        <v>271</v>
      </c>
      <c r="K497" t="s">
        <v>272</v>
      </c>
      <c r="L497" t="s">
        <v>1138</v>
      </c>
      <c r="M497" t="s">
        <v>1139</v>
      </c>
      <c r="N497" t="s">
        <v>283</v>
      </c>
      <c r="O497">
        <v>350</v>
      </c>
      <c r="P497">
        <v>105.5</v>
      </c>
      <c r="Q497">
        <v>3.8722219999999998</v>
      </c>
      <c r="R497">
        <v>3.3169999999999998E-2</v>
      </c>
      <c r="S497">
        <v>0</v>
      </c>
      <c r="T497">
        <v>2.9119999999999999</v>
      </c>
      <c r="U497">
        <v>8.4550000000000001</v>
      </c>
      <c r="V497">
        <v>3.2349999999999999</v>
      </c>
      <c r="W497">
        <v>8.5570000000000004</v>
      </c>
      <c r="X497">
        <v>791</v>
      </c>
      <c r="Y497">
        <v>104</v>
      </c>
      <c r="Z497">
        <v>3.1890000000000001</v>
      </c>
      <c r="AA497">
        <v>3.3000000000000002E-2</v>
      </c>
      <c r="AB497">
        <v>2.9630000000000001</v>
      </c>
      <c r="AC497">
        <v>8.9480000000000004</v>
      </c>
      <c r="AD497">
        <v>3.3380000000000001</v>
      </c>
      <c r="AE497">
        <v>9.0150000000000006</v>
      </c>
      <c r="AF497">
        <v>847</v>
      </c>
      <c r="AG497">
        <v>2.0369999999999999</v>
      </c>
      <c r="AH497">
        <v>2.2999999999999998</v>
      </c>
      <c r="AI497">
        <v>776</v>
      </c>
      <c r="AJ497">
        <v>829</v>
      </c>
      <c r="AK497">
        <v>779</v>
      </c>
      <c r="AL497">
        <v>835</v>
      </c>
      <c r="AQ497" s="82">
        <f t="shared" si="37"/>
        <v>0</v>
      </c>
      <c r="AR497" s="82">
        <f t="shared" si="40"/>
        <v>0</v>
      </c>
      <c r="AS497" s="82">
        <f t="shared" si="40"/>
        <v>0</v>
      </c>
      <c r="AT497" s="82">
        <f t="shared" si="40"/>
        <v>0</v>
      </c>
      <c r="AU497" s="82">
        <f t="shared" si="40"/>
        <v>0</v>
      </c>
      <c r="AV497" s="82">
        <f t="shared" si="40"/>
        <v>0</v>
      </c>
      <c r="AW497" s="82">
        <f t="shared" si="40"/>
        <v>0</v>
      </c>
      <c r="AX497" s="82">
        <f t="shared" si="40"/>
        <v>3.3169999999999998E-2</v>
      </c>
      <c r="AY497" s="82">
        <f t="shared" si="40"/>
        <v>0</v>
      </c>
      <c r="AZ497" s="82">
        <f t="shared" si="40"/>
        <v>0</v>
      </c>
      <c r="BA497" s="82">
        <f t="shared" si="40"/>
        <v>0</v>
      </c>
    </row>
    <row r="498" spans="1:53" x14ac:dyDescent="0.25">
      <c r="A498" t="s">
        <v>1543</v>
      </c>
      <c r="B498" t="s">
        <v>1544</v>
      </c>
      <c r="C498" t="s">
        <v>1545</v>
      </c>
      <c r="D498" t="s">
        <v>1546</v>
      </c>
      <c r="E498">
        <v>8.375</v>
      </c>
      <c r="F498" s="143">
        <v>43023</v>
      </c>
      <c r="G498" t="s">
        <v>42</v>
      </c>
      <c r="H498" t="s">
        <v>270</v>
      </c>
      <c r="I498" t="s">
        <v>259</v>
      </c>
      <c r="J498" t="s">
        <v>271</v>
      </c>
      <c r="K498" t="s">
        <v>272</v>
      </c>
      <c r="L498" t="s">
        <v>442</v>
      </c>
      <c r="M498" t="s">
        <v>443</v>
      </c>
      <c r="N498" t="s">
        <v>304</v>
      </c>
      <c r="O498">
        <v>300</v>
      </c>
      <c r="P498">
        <v>105.25</v>
      </c>
      <c r="Q498">
        <v>1.6284719999999999</v>
      </c>
      <c r="R498">
        <v>2.7779999999999999E-2</v>
      </c>
      <c r="S498">
        <v>0</v>
      </c>
      <c r="T498">
        <v>2.4510000000000001</v>
      </c>
      <c r="U498">
        <v>6.298</v>
      </c>
      <c r="V498">
        <v>2.419</v>
      </c>
      <c r="W498">
        <v>6.5229999999999997</v>
      </c>
      <c r="X498">
        <v>583</v>
      </c>
      <c r="Y498">
        <v>104</v>
      </c>
      <c r="Z498">
        <v>1.07</v>
      </c>
      <c r="AA498">
        <v>2.7720000000000002E-2</v>
      </c>
      <c r="AB498">
        <v>2.508</v>
      </c>
      <c r="AC498">
        <v>6.8129999999999997</v>
      </c>
      <c r="AD498">
        <v>3.1579999999999999</v>
      </c>
      <c r="AE498">
        <v>6.9749999999999996</v>
      </c>
      <c r="AF498">
        <v>640</v>
      </c>
      <c r="AG498">
        <v>1.7210000000000001</v>
      </c>
      <c r="AH498">
        <v>1.9419999999999999</v>
      </c>
      <c r="AI498">
        <v>536</v>
      </c>
      <c r="AJ498">
        <v>620</v>
      </c>
      <c r="AK498">
        <v>568</v>
      </c>
      <c r="AL498">
        <v>626</v>
      </c>
      <c r="AQ498" s="82">
        <f t="shared" si="37"/>
        <v>0</v>
      </c>
      <c r="AR498" s="82">
        <f t="shared" si="40"/>
        <v>0</v>
      </c>
      <c r="AS498" s="82">
        <f t="shared" si="40"/>
        <v>0</v>
      </c>
      <c r="AT498" s="82">
        <f t="shared" si="40"/>
        <v>0</v>
      </c>
      <c r="AU498" s="82">
        <f t="shared" si="40"/>
        <v>0</v>
      </c>
      <c r="AV498" s="82">
        <f t="shared" si="40"/>
        <v>2.7779999999999999E-2</v>
      </c>
      <c r="AW498" s="82">
        <f t="shared" si="40"/>
        <v>0</v>
      </c>
      <c r="AX498" s="82">
        <f t="shared" si="40"/>
        <v>0</v>
      </c>
      <c r="AY498" s="82">
        <f t="shared" si="40"/>
        <v>0</v>
      </c>
      <c r="AZ498" s="82">
        <f t="shared" si="40"/>
        <v>0</v>
      </c>
      <c r="BA498" s="82">
        <f t="shared" si="40"/>
        <v>0</v>
      </c>
    </row>
    <row r="499" spans="1:53" x14ac:dyDescent="0.25">
      <c r="A499" t="s">
        <v>1551</v>
      </c>
      <c r="B499" t="s">
        <v>1552</v>
      </c>
      <c r="C499" t="s">
        <v>1545</v>
      </c>
      <c r="D499" t="s">
        <v>1546</v>
      </c>
      <c r="E499">
        <v>7.75</v>
      </c>
      <c r="F499" s="143">
        <v>43556</v>
      </c>
      <c r="G499" t="s">
        <v>42</v>
      </c>
      <c r="H499" t="s">
        <v>270</v>
      </c>
      <c r="I499" t="s">
        <v>259</v>
      </c>
      <c r="J499" t="s">
        <v>271</v>
      </c>
      <c r="K499" t="s">
        <v>272</v>
      </c>
      <c r="L499" t="s">
        <v>442</v>
      </c>
      <c r="M499" t="s">
        <v>443</v>
      </c>
      <c r="N499" t="s">
        <v>304</v>
      </c>
      <c r="O499">
        <v>300</v>
      </c>
      <c r="P499">
        <v>101.75</v>
      </c>
      <c r="Q499">
        <v>1.808333</v>
      </c>
      <c r="R499">
        <v>2.6919999999999999E-2</v>
      </c>
      <c r="S499">
        <v>0</v>
      </c>
      <c r="T499">
        <v>3.5289999999999999</v>
      </c>
      <c r="U499">
        <v>7.2610000000000001</v>
      </c>
      <c r="V499">
        <v>4.6040000000000001</v>
      </c>
      <c r="W499">
        <v>7.31</v>
      </c>
      <c r="X499">
        <v>634</v>
      </c>
      <c r="Y499">
        <v>100.75</v>
      </c>
      <c r="Z499">
        <v>1.292</v>
      </c>
      <c r="AA499">
        <v>2.6929999999999999E-2</v>
      </c>
      <c r="AB499">
        <v>3.585</v>
      </c>
      <c r="AC499">
        <v>7.54</v>
      </c>
      <c r="AD499">
        <v>4.7169999999999996</v>
      </c>
      <c r="AE499">
        <v>7.5389999999999997</v>
      </c>
      <c r="AF499">
        <v>671</v>
      </c>
      <c r="AG499">
        <v>1.486</v>
      </c>
      <c r="AH499">
        <v>2.0150000000000001</v>
      </c>
      <c r="AI499">
        <v>605</v>
      </c>
      <c r="AJ499">
        <v>640</v>
      </c>
      <c r="AK499">
        <v>621</v>
      </c>
      <c r="AL499">
        <v>658</v>
      </c>
      <c r="AQ499" s="82">
        <f t="shared" si="37"/>
        <v>0</v>
      </c>
      <c r="AR499" s="82">
        <f t="shared" si="40"/>
        <v>0</v>
      </c>
      <c r="AS499" s="82">
        <f t="shared" si="40"/>
        <v>0</v>
      </c>
      <c r="AT499" s="82">
        <f t="shared" si="40"/>
        <v>0</v>
      </c>
      <c r="AU499" s="82">
        <f t="shared" si="40"/>
        <v>0</v>
      </c>
      <c r="AV499" s="82">
        <f t="shared" si="40"/>
        <v>0</v>
      </c>
      <c r="AW499" s="82">
        <f t="shared" si="40"/>
        <v>2.6919999999999999E-2</v>
      </c>
      <c r="AX499" s="82">
        <f t="shared" si="40"/>
        <v>0</v>
      </c>
      <c r="AY499" s="82">
        <f t="shared" si="40"/>
        <v>0</v>
      </c>
      <c r="AZ499" s="82">
        <f t="shared" si="40"/>
        <v>0</v>
      </c>
      <c r="BA499" s="82">
        <f t="shared" si="40"/>
        <v>0</v>
      </c>
    </row>
    <row r="500" spans="1:53" x14ac:dyDescent="0.25">
      <c r="A500" t="s">
        <v>5750</v>
      </c>
      <c r="B500" t="s">
        <v>5751</v>
      </c>
      <c r="C500" t="s">
        <v>1545</v>
      </c>
      <c r="D500" t="s">
        <v>1546</v>
      </c>
      <c r="E500">
        <v>9.5</v>
      </c>
      <c r="F500" s="143">
        <v>43997</v>
      </c>
      <c r="G500" t="s">
        <v>42</v>
      </c>
      <c r="H500" t="s">
        <v>270</v>
      </c>
      <c r="I500" t="s">
        <v>259</v>
      </c>
      <c r="J500" t="s">
        <v>271</v>
      </c>
      <c r="K500" t="s">
        <v>272</v>
      </c>
      <c r="L500" t="s">
        <v>442</v>
      </c>
      <c r="M500" t="s">
        <v>443</v>
      </c>
      <c r="N500" t="s">
        <v>304</v>
      </c>
      <c r="O500">
        <v>300</v>
      </c>
      <c r="P500">
        <v>107.5</v>
      </c>
      <c r="Q500">
        <v>0.26388899999999998</v>
      </c>
      <c r="R500">
        <v>2.801E-2</v>
      </c>
      <c r="S500">
        <v>5.0140000000000002</v>
      </c>
      <c r="T500">
        <v>4.2590000000000003</v>
      </c>
      <c r="U500">
        <v>7.7889999999999997</v>
      </c>
      <c r="V500">
        <v>5.0389999999999997</v>
      </c>
      <c r="W500">
        <v>7.9340000000000002</v>
      </c>
      <c r="X500">
        <v>676</v>
      </c>
      <c r="Y500">
        <v>106.25</v>
      </c>
      <c r="Z500">
        <v>4.6440000000000001</v>
      </c>
      <c r="AA500">
        <v>2.9260000000000001E-2</v>
      </c>
      <c r="AB500">
        <v>4.1180000000000003</v>
      </c>
      <c r="AC500">
        <v>8.0760000000000005</v>
      </c>
      <c r="AD500">
        <v>4.8949999999999996</v>
      </c>
      <c r="AE500">
        <v>8.1890000000000001</v>
      </c>
      <c r="AF500">
        <v>717</v>
      </c>
      <c r="AG500">
        <v>1.698</v>
      </c>
      <c r="AH500">
        <v>2.2839999999999998</v>
      </c>
      <c r="AI500">
        <v>669</v>
      </c>
      <c r="AJ500">
        <v>696</v>
      </c>
      <c r="AK500">
        <v>665</v>
      </c>
      <c r="AL500">
        <v>705</v>
      </c>
      <c r="AQ500" s="82">
        <f t="shared" si="37"/>
        <v>0</v>
      </c>
      <c r="AR500" s="82">
        <f t="shared" si="40"/>
        <v>0</v>
      </c>
      <c r="AS500" s="82">
        <f t="shared" si="40"/>
        <v>0</v>
      </c>
      <c r="AT500" s="82">
        <f t="shared" si="40"/>
        <v>0</v>
      </c>
      <c r="AU500" s="82">
        <f t="shared" si="40"/>
        <v>0</v>
      </c>
      <c r="AV500" s="82">
        <f t="shared" si="40"/>
        <v>0</v>
      </c>
      <c r="AW500" s="82">
        <f t="shared" si="40"/>
        <v>2.801E-2</v>
      </c>
      <c r="AX500" s="82">
        <f t="shared" si="40"/>
        <v>0</v>
      </c>
      <c r="AY500" s="82">
        <f t="shared" si="40"/>
        <v>0</v>
      </c>
      <c r="AZ500" s="82">
        <f t="shared" si="40"/>
        <v>0</v>
      </c>
      <c r="BA500" s="82">
        <f t="shared" si="40"/>
        <v>0</v>
      </c>
    </row>
    <row r="501" spans="1:53" x14ac:dyDescent="0.25">
      <c r="A501" t="s">
        <v>1564</v>
      </c>
      <c r="B501" t="s">
        <v>1565</v>
      </c>
      <c r="C501" t="s">
        <v>1566</v>
      </c>
      <c r="D501" t="s">
        <v>1567</v>
      </c>
      <c r="E501">
        <v>10.5</v>
      </c>
      <c r="F501" s="143">
        <v>43661</v>
      </c>
      <c r="G501" t="s">
        <v>42</v>
      </c>
      <c r="H501" t="s">
        <v>270</v>
      </c>
      <c r="I501" t="s">
        <v>259</v>
      </c>
      <c r="J501" t="s">
        <v>271</v>
      </c>
      <c r="K501" t="s">
        <v>272</v>
      </c>
      <c r="L501" t="s">
        <v>320</v>
      </c>
      <c r="M501" t="s">
        <v>543</v>
      </c>
      <c r="N501" t="s">
        <v>304</v>
      </c>
      <c r="O501">
        <v>300</v>
      </c>
      <c r="P501">
        <v>112.75</v>
      </c>
      <c r="Q501">
        <v>4.6666670000000003</v>
      </c>
      <c r="R501">
        <v>3.0519999999999999E-2</v>
      </c>
      <c r="S501">
        <v>0</v>
      </c>
      <c r="T501">
        <v>2.1619999999999999</v>
      </c>
      <c r="U501">
        <v>6.8840000000000003</v>
      </c>
      <c r="V501">
        <v>3.379</v>
      </c>
      <c r="W501">
        <v>7.2409999999999997</v>
      </c>
      <c r="X501">
        <v>625</v>
      </c>
      <c r="Y501">
        <v>112</v>
      </c>
      <c r="Z501">
        <v>3.9670000000000001</v>
      </c>
      <c r="AA501">
        <v>3.0599999999999999E-2</v>
      </c>
      <c r="AB501">
        <v>2.2210000000000001</v>
      </c>
      <c r="AC501">
        <v>7.24</v>
      </c>
      <c r="AD501">
        <v>3.5910000000000002</v>
      </c>
      <c r="AE501">
        <v>7.4790000000000001</v>
      </c>
      <c r="AF501">
        <v>662</v>
      </c>
      <c r="AG501">
        <v>1.25</v>
      </c>
      <c r="AH501">
        <v>1.573</v>
      </c>
      <c r="AI501">
        <v>605</v>
      </c>
      <c r="AJ501">
        <v>648</v>
      </c>
      <c r="AK501">
        <v>610</v>
      </c>
      <c r="AL501">
        <v>648</v>
      </c>
      <c r="AQ501" s="82">
        <f t="shared" si="37"/>
        <v>0</v>
      </c>
      <c r="AR501" s="82">
        <f t="shared" si="40"/>
        <v>0</v>
      </c>
      <c r="AS501" s="82">
        <f t="shared" si="40"/>
        <v>0</v>
      </c>
      <c r="AT501" s="82">
        <f t="shared" si="40"/>
        <v>0</v>
      </c>
      <c r="AU501" s="82">
        <f t="shared" si="40"/>
        <v>0</v>
      </c>
      <c r="AV501" s="82">
        <f t="shared" si="40"/>
        <v>3.0519999999999999E-2</v>
      </c>
      <c r="AW501" s="82">
        <f t="shared" si="40"/>
        <v>0</v>
      </c>
      <c r="AX501" s="82">
        <f t="shared" si="40"/>
        <v>0</v>
      </c>
      <c r="AY501" s="82">
        <f t="shared" si="40"/>
        <v>0</v>
      </c>
      <c r="AZ501" s="82">
        <f t="shared" si="40"/>
        <v>0</v>
      </c>
      <c r="BA501" s="82">
        <f t="shared" si="40"/>
        <v>0</v>
      </c>
    </row>
    <row r="502" spans="1:53" x14ac:dyDescent="0.25">
      <c r="A502" t="s">
        <v>1560</v>
      </c>
      <c r="B502" t="s">
        <v>1561</v>
      </c>
      <c r="C502" t="s">
        <v>1562</v>
      </c>
      <c r="D502" t="s">
        <v>1563</v>
      </c>
      <c r="E502">
        <v>8.625</v>
      </c>
      <c r="F502" s="143">
        <v>43388</v>
      </c>
      <c r="G502" t="s">
        <v>42</v>
      </c>
      <c r="H502" t="s">
        <v>270</v>
      </c>
      <c r="I502" t="s">
        <v>259</v>
      </c>
      <c r="J502" t="s">
        <v>271</v>
      </c>
      <c r="K502" t="s">
        <v>272</v>
      </c>
      <c r="L502" t="s">
        <v>442</v>
      </c>
      <c r="M502" t="s">
        <v>443</v>
      </c>
      <c r="N502" t="s">
        <v>304</v>
      </c>
      <c r="O502">
        <v>600</v>
      </c>
      <c r="P502">
        <v>107.875</v>
      </c>
      <c r="Q502">
        <v>1.6770830000000001</v>
      </c>
      <c r="R502">
        <v>5.6950000000000001E-2</v>
      </c>
      <c r="S502">
        <v>0</v>
      </c>
      <c r="T502">
        <v>1.641</v>
      </c>
      <c r="U502">
        <v>6.2309999999999999</v>
      </c>
      <c r="V502">
        <v>3.0640000000000001</v>
      </c>
      <c r="W502">
        <v>6.4820000000000002</v>
      </c>
      <c r="X502">
        <v>561</v>
      </c>
      <c r="Y502">
        <v>106.25</v>
      </c>
      <c r="Z502">
        <v>1.1020000000000001</v>
      </c>
      <c r="AA502">
        <v>5.6649999999999999E-2</v>
      </c>
      <c r="AB502">
        <v>3.2450000000000001</v>
      </c>
      <c r="AC502">
        <v>7.077</v>
      </c>
      <c r="AD502">
        <v>3.778</v>
      </c>
      <c r="AE502">
        <v>7.06</v>
      </c>
      <c r="AF502">
        <v>632</v>
      </c>
      <c r="AG502">
        <v>2.0489999999999999</v>
      </c>
      <c r="AH502">
        <v>2.4039999999999999</v>
      </c>
      <c r="AI502">
        <v>538</v>
      </c>
      <c r="AJ502">
        <v>614</v>
      </c>
      <c r="AK502">
        <v>544</v>
      </c>
      <c r="AL502">
        <v>616</v>
      </c>
      <c r="AQ502" s="82">
        <f t="shared" si="37"/>
        <v>0</v>
      </c>
      <c r="AR502" s="82">
        <f t="shared" ref="AR502:BA517" si="41">IF(AND($U502&gt;AQ$4,$U502&lt;=AR$4),$R502,0)</f>
        <v>0</v>
      </c>
      <c r="AS502" s="82">
        <f t="shared" si="41"/>
        <v>0</v>
      </c>
      <c r="AT502" s="82">
        <f t="shared" si="41"/>
        <v>0</v>
      </c>
      <c r="AU502" s="82">
        <f t="shared" si="41"/>
        <v>0</v>
      </c>
      <c r="AV502" s="82">
        <f t="shared" si="41"/>
        <v>5.6950000000000001E-2</v>
      </c>
      <c r="AW502" s="82">
        <f t="shared" si="41"/>
        <v>0</v>
      </c>
      <c r="AX502" s="82">
        <f t="shared" si="41"/>
        <v>0</v>
      </c>
      <c r="AY502" s="82">
        <f t="shared" si="41"/>
        <v>0</v>
      </c>
      <c r="AZ502" s="82">
        <f t="shared" si="41"/>
        <v>0</v>
      </c>
      <c r="BA502" s="82">
        <f t="shared" si="41"/>
        <v>0</v>
      </c>
    </row>
    <row r="503" spans="1:53" x14ac:dyDescent="0.25">
      <c r="A503" t="s">
        <v>5752</v>
      </c>
      <c r="B503" t="s">
        <v>5753</v>
      </c>
      <c r="C503" t="s">
        <v>1562</v>
      </c>
      <c r="D503" t="s">
        <v>1563</v>
      </c>
      <c r="E503">
        <v>7.5</v>
      </c>
      <c r="F503" s="143">
        <v>44089</v>
      </c>
      <c r="G503" t="s">
        <v>42</v>
      </c>
      <c r="H503" t="s">
        <v>270</v>
      </c>
      <c r="I503" t="s">
        <v>259</v>
      </c>
      <c r="J503" t="s">
        <v>271</v>
      </c>
      <c r="K503" t="s">
        <v>272</v>
      </c>
      <c r="L503" t="s">
        <v>442</v>
      </c>
      <c r="M503" t="s">
        <v>443</v>
      </c>
      <c r="N503" t="s">
        <v>304</v>
      </c>
      <c r="O503">
        <v>300</v>
      </c>
      <c r="P503">
        <v>102.75</v>
      </c>
      <c r="Q503">
        <v>2.1875</v>
      </c>
      <c r="R503">
        <v>2.7269999999999999E-2</v>
      </c>
      <c r="S503">
        <v>0</v>
      </c>
      <c r="T503">
        <v>4.5190000000000001</v>
      </c>
      <c r="U503">
        <v>6.9059999999999997</v>
      </c>
      <c r="V503">
        <v>5.5620000000000003</v>
      </c>
      <c r="W503">
        <v>6.9390000000000001</v>
      </c>
      <c r="X503">
        <v>569</v>
      </c>
      <c r="Y503">
        <v>101.5</v>
      </c>
      <c r="Z503">
        <v>1.6879999999999999</v>
      </c>
      <c r="AA503">
        <v>2.7230000000000001E-2</v>
      </c>
      <c r="AB503">
        <v>4.57</v>
      </c>
      <c r="AC503">
        <v>7.1749999999999998</v>
      </c>
      <c r="AD503">
        <v>5.6479999999999997</v>
      </c>
      <c r="AE503">
        <v>7.1760000000000002</v>
      </c>
      <c r="AF503">
        <v>608</v>
      </c>
      <c r="AG503">
        <v>1.696</v>
      </c>
      <c r="AH503">
        <v>2.42</v>
      </c>
      <c r="AI503">
        <v>543</v>
      </c>
      <c r="AJ503">
        <v>578</v>
      </c>
      <c r="AK503">
        <v>558</v>
      </c>
      <c r="AL503">
        <v>597</v>
      </c>
      <c r="AQ503" s="82">
        <f t="shared" si="37"/>
        <v>0</v>
      </c>
      <c r="AR503" s="82">
        <f t="shared" si="41"/>
        <v>0</v>
      </c>
      <c r="AS503" s="82">
        <f t="shared" si="41"/>
        <v>0</v>
      </c>
      <c r="AT503" s="82">
        <f t="shared" si="41"/>
        <v>0</v>
      </c>
      <c r="AU503" s="82">
        <f t="shared" si="41"/>
        <v>0</v>
      </c>
      <c r="AV503" s="82">
        <f t="shared" si="41"/>
        <v>2.7269999999999999E-2</v>
      </c>
      <c r="AW503" s="82">
        <f t="shared" si="41"/>
        <v>0</v>
      </c>
      <c r="AX503" s="82">
        <f t="shared" si="41"/>
        <v>0</v>
      </c>
      <c r="AY503" s="82">
        <f t="shared" si="41"/>
        <v>0</v>
      </c>
      <c r="AZ503" s="82">
        <f t="shared" si="41"/>
        <v>0</v>
      </c>
      <c r="BA503" s="82">
        <f t="shared" si="41"/>
        <v>0</v>
      </c>
    </row>
    <row r="504" spans="1:53" x14ac:dyDescent="0.25">
      <c r="A504" t="s">
        <v>1547</v>
      </c>
      <c r="B504" t="s">
        <v>1548</v>
      </c>
      <c r="C504" t="s">
        <v>1549</v>
      </c>
      <c r="D504" t="s">
        <v>1550</v>
      </c>
      <c r="E504">
        <v>8.375</v>
      </c>
      <c r="F504" s="143">
        <v>42856</v>
      </c>
      <c r="G504" t="s">
        <v>40</v>
      </c>
      <c r="H504" t="s">
        <v>270</v>
      </c>
      <c r="I504" t="s">
        <v>259</v>
      </c>
      <c r="J504" t="s">
        <v>271</v>
      </c>
      <c r="K504" t="s">
        <v>272</v>
      </c>
      <c r="L504" t="s">
        <v>609</v>
      </c>
      <c r="M504" t="s">
        <v>907</v>
      </c>
      <c r="N504" t="s">
        <v>283</v>
      </c>
      <c r="O504">
        <v>270</v>
      </c>
      <c r="P504">
        <v>106</v>
      </c>
      <c r="Q504">
        <v>1.2562500000000001</v>
      </c>
      <c r="R504">
        <v>2.5090000000000001E-2</v>
      </c>
      <c r="S504">
        <v>0</v>
      </c>
      <c r="T504">
        <v>2.8769999999999998</v>
      </c>
      <c r="U504">
        <v>6.3540000000000001</v>
      </c>
      <c r="V504">
        <v>2.976</v>
      </c>
      <c r="W504">
        <v>6.4450000000000003</v>
      </c>
      <c r="X504">
        <v>584</v>
      </c>
      <c r="Y504">
        <v>105.25</v>
      </c>
      <c r="Z504">
        <v>0.69799999999999995</v>
      </c>
      <c r="AA504">
        <v>2.5159999999999998E-2</v>
      </c>
      <c r="AB504">
        <v>2.9359999999999999</v>
      </c>
      <c r="AC504">
        <v>6.6289999999999996</v>
      </c>
      <c r="AD504">
        <v>3.32</v>
      </c>
      <c r="AE504">
        <v>6.6989999999999998</v>
      </c>
      <c r="AF504">
        <v>620</v>
      </c>
      <c r="AG504">
        <v>1.2350000000000001</v>
      </c>
      <c r="AH504">
        <v>1.474</v>
      </c>
      <c r="AI504">
        <v>569</v>
      </c>
      <c r="AJ504">
        <v>612</v>
      </c>
      <c r="AK504">
        <v>571</v>
      </c>
      <c r="AL504">
        <v>607</v>
      </c>
      <c r="AQ504" s="82">
        <f t="shared" si="37"/>
        <v>0</v>
      </c>
      <c r="AR504" s="82">
        <f t="shared" si="41"/>
        <v>0</v>
      </c>
      <c r="AS504" s="82">
        <f t="shared" si="41"/>
        <v>0</v>
      </c>
      <c r="AT504" s="82">
        <f t="shared" si="41"/>
        <v>0</v>
      </c>
      <c r="AU504" s="82">
        <f t="shared" si="41"/>
        <v>0</v>
      </c>
      <c r="AV504" s="82">
        <f t="shared" si="41"/>
        <v>2.5090000000000001E-2</v>
      </c>
      <c r="AW504" s="82">
        <f t="shared" si="41"/>
        <v>0</v>
      </c>
      <c r="AX504" s="82">
        <f t="shared" si="41"/>
        <v>0</v>
      </c>
      <c r="AY504" s="82">
        <f t="shared" si="41"/>
        <v>0</v>
      </c>
      <c r="AZ504" s="82">
        <f t="shared" si="41"/>
        <v>0</v>
      </c>
      <c r="BA504" s="82">
        <f t="shared" si="41"/>
        <v>0</v>
      </c>
    </row>
    <row r="505" spans="1:53" x14ac:dyDescent="0.25">
      <c r="A505" t="s">
        <v>1556</v>
      </c>
      <c r="B505" t="s">
        <v>1557</v>
      </c>
      <c r="C505" t="s">
        <v>5754</v>
      </c>
      <c r="D505" t="s">
        <v>1558</v>
      </c>
      <c r="E505">
        <v>8.875</v>
      </c>
      <c r="F505" s="143">
        <v>42491</v>
      </c>
      <c r="G505" t="s">
        <v>42</v>
      </c>
      <c r="H505" t="s">
        <v>270</v>
      </c>
      <c r="I505" t="s">
        <v>1559</v>
      </c>
      <c r="J505" t="s">
        <v>271</v>
      </c>
      <c r="K505" t="s">
        <v>272</v>
      </c>
      <c r="L505" t="s">
        <v>296</v>
      </c>
      <c r="M505" t="s">
        <v>322</v>
      </c>
      <c r="N505" t="s">
        <v>283</v>
      </c>
      <c r="O505">
        <v>405</v>
      </c>
      <c r="P505">
        <v>86</v>
      </c>
      <c r="Q505">
        <v>1.33125</v>
      </c>
      <c r="R505">
        <v>3.0640000000000001E-2</v>
      </c>
      <c r="S505">
        <v>0</v>
      </c>
      <c r="T505">
        <v>2.702</v>
      </c>
      <c r="U505">
        <v>14.263999999999999</v>
      </c>
      <c r="V505">
        <v>2.7069999999999999</v>
      </c>
      <c r="W505">
        <v>14.263999999999999</v>
      </c>
      <c r="X505">
        <v>1383</v>
      </c>
      <c r="Y505">
        <v>84</v>
      </c>
      <c r="Z505">
        <v>0.74</v>
      </c>
      <c r="AA505">
        <v>3.0190000000000002E-2</v>
      </c>
      <c r="AB505">
        <v>2.7490000000000001</v>
      </c>
      <c r="AC505">
        <v>15.023999999999999</v>
      </c>
      <c r="AD505">
        <v>2.754</v>
      </c>
      <c r="AE505">
        <v>15.023999999999999</v>
      </c>
      <c r="AF505">
        <v>1467</v>
      </c>
      <c r="AG505">
        <v>3.0579999999999998</v>
      </c>
      <c r="AH505">
        <v>3.2189999999999999</v>
      </c>
      <c r="AI505">
        <v>1235</v>
      </c>
      <c r="AJ505">
        <v>1292</v>
      </c>
      <c r="AK505">
        <v>1372</v>
      </c>
      <c r="AL505">
        <v>1456</v>
      </c>
      <c r="AQ505" s="82">
        <f t="shared" si="37"/>
        <v>0</v>
      </c>
      <c r="AR505" s="82">
        <f t="shared" si="41"/>
        <v>0</v>
      </c>
      <c r="AS505" s="82">
        <f t="shared" si="41"/>
        <v>0</v>
      </c>
      <c r="AT505" s="82">
        <f t="shared" si="41"/>
        <v>0</v>
      </c>
      <c r="AU505" s="82">
        <f t="shared" si="41"/>
        <v>0</v>
      </c>
      <c r="AV505" s="82">
        <f t="shared" si="41"/>
        <v>0</v>
      </c>
      <c r="AW505" s="82">
        <f t="shared" si="41"/>
        <v>0</v>
      </c>
      <c r="AX505" s="82">
        <f t="shared" si="41"/>
        <v>0</v>
      </c>
      <c r="AY505" s="82">
        <f t="shared" si="41"/>
        <v>0</v>
      </c>
      <c r="AZ505" s="82">
        <f t="shared" si="41"/>
        <v>0</v>
      </c>
      <c r="BA505" s="82">
        <f t="shared" si="41"/>
        <v>3.0640000000000001E-2</v>
      </c>
    </row>
    <row r="506" spans="1:53" x14ac:dyDescent="0.25">
      <c r="A506" t="s">
        <v>1568</v>
      </c>
      <c r="B506" t="s">
        <v>1569</v>
      </c>
      <c r="C506" t="s">
        <v>1570</v>
      </c>
      <c r="D506" t="s">
        <v>1571</v>
      </c>
      <c r="E506">
        <v>7.625</v>
      </c>
      <c r="F506" s="143">
        <v>46461</v>
      </c>
      <c r="G506" t="s">
        <v>40</v>
      </c>
      <c r="H506" t="s">
        <v>270</v>
      </c>
      <c r="I506" t="s">
        <v>259</v>
      </c>
      <c r="J506" t="s">
        <v>271</v>
      </c>
      <c r="K506" t="s">
        <v>272</v>
      </c>
      <c r="L506" t="s">
        <v>343</v>
      </c>
      <c r="M506" t="s">
        <v>344</v>
      </c>
      <c r="N506" t="s">
        <v>304</v>
      </c>
      <c r="O506">
        <v>116.9</v>
      </c>
      <c r="P506">
        <v>103.75</v>
      </c>
      <c r="Q506">
        <v>2.1180560000000002</v>
      </c>
      <c r="R506">
        <v>1.072E-2</v>
      </c>
      <c r="S506">
        <v>0</v>
      </c>
      <c r="T506">
        <v>8.5380000000000003</v>
      </c>
      <c r="U506">
        <v>7.1980000000000004</v>
      </c>
      <c r="V506">
        <v>8.7360000000000007</v>
      </c>
      <c r="W506">
        <v>7.1980000000000004</v>
      </c>
      <c r="X506">
        <v>514</v>
      </c>
      <c r="Y506">
        <v>102.5</v>
      </c>
      <c r="Z506">
        <v>1.61</v>
      </c>
      <c r="AA506">
        <v>1.0699999999999999E-2</v>
      </c>
      <c r="AB506">
        <v>8.5619999999999994</v>
      </c>
      <c r="AC506">
        <v>7.3380000000000001</v>
      </c>
      <c r="AD506">
        <v>8.7520000000000007</v>
      </c>
      <c r="AE506">
        <v>7.3380000000000001</v>
      </c>
      <c r="AF506">
        <v>546</v>
      </c>
      <c r="AG506">
        <v>1.6890000000000001</v>
      </c>
      <c r="AH506">
        <v>2.9430000000000001</v>
      </c>
      <c r="AI506">
        <v>496</v>
      </c>
      <c r="AJ506">
        <v>524</v>
      </c>
      <c r="AK506">
        <v>516</v>
      </c>
      <c r="AL506">
        <v>548</v>
      </c>
      <c r="AQ506" s="82">
        <f t="shared" si="37"/>
        <v>0</v>
      </c>
      <c r="AR506" s="82">
        <f t="shared" si="41"/>
        <v>0</v>
      </c>
      <c r="AS506" s="82">
        <f t="shared" si="41"/>
        <v>0</v>
      </c>
      <c r="AT506" s="82">
        <f t="shared" si="41"/>
        <v>0</v>
      </c>
      <c r="AU506" s="82">
        <f t="shared" si="41"/>
        <v>0</v>
      </c>
      <c r="AV506" s="82">
        <f t="shared" si="41"/>
        <v>0</v>
      </c>
      <c r="AW506" s="82">
        <f t="shared" si="41"/>
        <v>1.072E-2</v>
      </c>
      <c r="AX506" s="82">
        <f t="shared" si="41"/>
        <v>0</v>
      </c>
      <c r="AY506" s="82">
        <f t="shared" si="41"/>
        <v>0</v>
      </c>
      <c r="AZ506" s="82">
        <f t="shared" si="41"/>
        <v>0</v>
      </c>
      <c r="BA506" s="82">
        <f t="shared" si="41"/>
        <v>0</v>
      </c>
    </row>
    <row r="507" spans="1:53" x14ac:dyDescent="0.25">
      <c r="A507" t="s">
        <v>1572</v>
      </c>
      <c r="B507" t="s">
        <v>1573</v>
      </c>
      <c r="C507" t="s">
        <v>1570</v>
      </c>
      <c r="D507" t="s">
        <v>1571</v>
      </c>
      <c r="E507">
        <v>8</v>
      </c>
      <c r="F507" s="143">
        <v>43814</v>
      </c>
      <c r="G507" t="s">
        <v>40</v>
      </c>
      <c r="H507" t="s">
        <v>270</v>
      </c>
      <c r="I507" t="s">
        <v>259</v>
      </c>
      <c r="J507" t="s">
        <v>271</v>
      </c>
      <c r="K507" t="s">
        <v>272</v>
      </c>
      <c r="L507" t="s">
        <v>343</v>
      </c>
      <c r="M507" t="s">
        <v>344</v>
      </c>
      <c r="N507" t="s">
        <v>304</v>
      </c>
      <c r="O507">
        <v>173.6</v>
      </c>
      <c r="P507">
        <v>112.5</v>
      </c>
      <c r="Q507">
        <v>0.222222</v>
      </c>
      <c r="R507">
        <v>1.695E-2</v>
      </c>
      <c r="S507">
        <v>4</v>
      </c>
      <c r="T507">
        <v>5.4080000000000004</v>
      </c>
      <c r="U507">
        <v>5.7949999999999999</v>
      </c>
      <c r="V507">
        <v>5.468</v>
      </c>
      <c r="W507">
        <v>5.7949999999999999</v>
      </c>
      <c r="X507">
        <v>469</v>
      </c>
      <c r="Y507">
        <v>112</v>
      </c>
      <c r="Z507">
        <v>3.6890000000000001</v>
      </c>
      <c r="AA507">
        <v>1.7670000000000002E-2</v>
      </c>
      <c r="AB507">
        <v>5.2789999999999999</v>
      </c>
      <c r="AC507">
        <v>5.8920000000000003</v>
      </c>
      <c r="AD507">
        <v>5.33</v>
      </c>
      <c r="AE507">
        <v>5.8920000000000003</v>
      </c>
      <c r="AF507">
        <v>494</v>
      </c>
      <c r="AG507">
        <v>0.89300000000000002</v>
      </c>
      <c r="AH507">
        <v>1.55</v>
      </c>
      <c r="AI507">
        <v>476</v>
      </c>
      <c r="AJ507">
        <v>501</v>
      </c>
      <c r="AK507">
        <v>458</v>
      </c>
      <c r="AL507">
        <v>482</v>
      </c>
      <c r="AQ507" s="82">
        <f t="shared" si="37"/>
        <v>0</v>
      </c>
      <c r="AR507" s="82">
        <f t="shared" si="41"/>
        <v>0</v>
      </c>
      <c r="AS507" s="82">
        <f t="shared" si="41"/>
        <v>0</v>
      </c>
      <c r="AT507" s="82">
        <f t="shared" si="41"/>
        <v>0</v>
      </c>
      <c r="AU507" s="82">
        <f t="shared" si="41"/>
        <v>1.695E-2</v>
      </c>
      <c r="AV507" s="82">
        <f t="shared" si="41"/>
        <v>0</v>
      </c>
      <c r="AW507" s="82">
        <f t="shared" si="41"/>
        <v>0</v>
      </c>
      <c r="AX507" s="82">
        <f t="shared" si="41"/>
        <v>0</v>
      </c>
      <c r="AY507" s="82">
        <f t="shared" si="41"/>
        <v>0</v>
      </c>
      <c r="AZ507" s="82">
        <f t="shared" si="41"/>
        <v>0</v>
      </c>
      <c r="BA507" s="82">
        <f t="shared" si="41"/>
        <v>0</v>
      </c>
    </row>
    <row r="508" spans="1:53" x14ac:dyDescent="0.25">
      <c r="A508" t="s">
        <v>1588</v>
      </c>
      <c r="B508" t="s">
        <v>1589</v>
      </c>
      <c r="C508" t="s">
        <v>1590</v>
      </c>
      <c r="D508" t="s">
        <v>1577</v>
      </c>
      <c r="E508">
        <v>7.2</v>
      </c>
      <c r="F508" s="143">
        <v>45992</v>
      </c>
      <c r="G508" t="s">
        <v>371</v>
      </c>
      <c r="H508" t="s">
        <v>270</v>
      </c>
      <c r="I508" t="s">
        <v>259</v>
      </c>
      <c r="J508" t="s">
        <v>271</v>
      </c>
      <c r="K508" t="s">
        <v>272</v>
      </c>
      <c r="L508" t="s">
        <v>1124</v>
      </c>
      <c r="M508" t="s">
        <v>1125</v>
      </c>
      <c r="N508" t="s">
        <v>304</v>
      </c>
      <c r="O508">
        <v>100</v>
      </c>
      <c r="P508">
        <v>105.387</v>
      </c>
      <c r="Q508">
        <v>0.48</v>
      </c>
      <c r="R508">
        <v>9.1699999999999993E-3</v>
      </c>
      <c r="S508">
        <v>0</v>
      </c>
      <c r="T508">
        <v>8.4320000000000004</v>
      </c>
      <c r="U508">
        <v>6.5739999999999998</v>
      </c>
      <c r="V508">
        <v>8.6430000000000007</v>
      </c>
      <c r="W508">
        <v>6.5739999999999998</v>
      </c>
      <c r="X508">
        <v>459</v>
      </c>
      <c r="Y508">
        <v>106.929</v>
      </c>
      <c r="Z508">
        <v>0</v>
      </c>
      <c r="AA508">
        <v>9.41E-3</v>
      </c>
      <c r="AB508">
        <v>8.5359999999999996</v>
      </c>
      <c r="AC508">
        <v>6.407</v>
      </c>
      <c r="AD508">
        <v>8.7420000000000009</v>
      </c>
      <c r="AE508">
        <v>6.407</v>
      </c>
      <c r="AF508">
        <v>460</v>
      </c>
      <c r="AG508">
        <v>-0.99299999999999999</v>
      </c>
      <c r="AH508">
        <v>0.29699999999999999</v>
      </c>
      <c r="AI508">
        <v>448</v>
      </c>
      <c r="AJ508">
        <v>454</v>
      </c>
      <c r="AK508">
        <v>460</v>
      </c>
      <c r="AL508">
        <v>461</v>
      </c>
      <c r="AQ508" s="82">
        <f t="shared" si="37"/>
        <v>0</v>
      </c>
      <c r="AR508" s="82">
        <f t="shared" si="41"/>
        <v>0</v>
      </c>
      <c r="AS508" s="82">
        <f t="shared" si="41"/>
        <v>0</v>
      </c>
      <c r="AT508" s="82">
        <f t="shared" si="41"/>
        <v>0</v>
      </c>
      <c r="AU508" s="82">
        <f t="shared" si="41"/>
        <v>0</v>
      </c>
      <c r="AV508" s="82">
        <f t="shared" si="41"/>
        <v>9.1699999999999993E-3</v>
      </c>
      <c r="AW508" s="82">
        <f t="shared" si="41"/>
        <v>0</v>
      </c>
      <c r="AX508" s="82">
        <f t="shared" si="41"/>
        <v>0</v>
      </c>
      <c r="AY508" s="82">
        <f t="shared" si="41"/>
        <v>0</v>
      </c>
      <c r="AZ508" s="82">
        <f t="shared" si="41"/>
        <v>0</v>
      </c>
      <c r="BA508" s="82">
        <f t="shared" si="41"/>
        <v>0</v>
      </c>
    </row>
    <row r="509" spans="1:53" x14ac:dyDescent="0.25">
      <c r="A509" t="s">
        <v>1591</v>
      </c>
      <c r="B509" t="s">
        <v>1592</v>
      </c>
      <c r="C509" t="s">
        <v>1590</v>
      </c>
      <c r="D509" t="s">
        <v>1577</v>
      </c>
      <c r="E509">
        <v>6.875</v>
      </c>
      <c r="F509" s="143">
        <v>46767</v>
      </c>
      <c r="G509" t="s">
        <v>371</v>
      </c>
      <c r="H509" t="s">
        <v>270</v>
      </c>
      <c r="I509" t="s">
        <v>259</v>
      </c>
      <c r="J509" t="s">
        <v>271</v>
      </c>
      <c r="K509" t="s">
        <v>272</v>
      </c>
      <c r="L509" t="s">
        <v>1124</v>
      </c>
      <c r="M509" t="s">
        <v>1125</v>
      </c>
      <c r="N509" t="s">
        <v>304</v>
      </c>
      <c r="O509">
        <v>425</v>
      </c>
      <c r="P509">
        <v>102.776</v>
      </c>
      <c r="Q509">
        <v>3.0555560000000002</v>
      </c>
      <c r="R509">
        <v>3.8969999999999998E-2</v>
      </c>
      <c r="S509">
        <v>0</v>
      </c>
      <c r="T509">
        <v>9.11</v>
      </c>
      <c r="U509">
        <v>6.5810000000000004</v>
      </c>
      <c r="V509">
        <v>9.3460000000000001</v>
      </c>
      <c r="W509">
        <v>6.5810000000000004</v>
      </c>
      <c r="X509">
        <v>442</v>
      </c>
      <c r="Y509">
        <v>104.15300000000001</v>
      </c>
      <c r="Z509">
        <v>2.597</v>
      </c>
      <c r="AA509">
        <v>3.9899999999999998E-2</v>
      </c>
      <c r="AB509">
        <v>9.2200000000000006</v>
      </c>
      <c r="AC509">
        <v>6.44</v>
      </c>
      <c r="AD509">
        <v>9.4559999999999995</v>
      </c>
      <c r="AE509">
        <v>6.44</v>
      </c>
      <c r="AF509">
        <v>445</v>
      </c>
      <c r="AG509">
        <v>-0.86099999999999999</v>
      </c>
      <c r="AH509">
        <v>0.48299999999999998</v>
      </c>
      <c r="AI509">
        <v>424</v>
      </c>
      <c r="AJ509">
        <v>432</v>
      </c>
      <c r="AK509">
        <v>445</v>
      </c>
      <c r="AL509">
        <v>449</v>
      </c>
      <c r="AQ509" s="82">
        <f t="shared" si="37"/>
        <v>0</v>
      </c>
      <c r="AR509" s="82">
        <f t="shared" si="41"/>
        <v>0</v>
      </c>
      <c r="AS509" s="82">
        <f t="shared" si="41"/>
        <v>0</v>
      </c>
      <c r="AT509" s="82">
        <f t="shared" si="41"/>
        <v>0</v>
      </c>
      <c r="AU509" s="82">
        <f t="shared" si="41"/>
        <v>0</v>
      </c>
      <c r="AV509" s="82">
        <f t="shared" si="41"/>
        <v>3.8969999999999998E-2</v>
      </c>
      <c r="AW509" s="82">
        <f t="shared" si="41"/>
        <v>0</v>
      </c>
      <c r="AX509" s="82">
        <f t="shared" si="41"/>
        <v>0</v>
      </c>
      <c r="AY509" s="82">
        <f t="shared" si="41"/>
        <v>0</v>
      </c>
      <c r="AZ509" s="82">
        <f t="shared" si="41"/>
        <v>0</v>
      </c>
      <c r="BA509" s="82">
        <f t="shared" si="41"/>
        <v>0</v>
      </c>
    </row>
    <row r="510" spans="1:53" x14ac:dyDescent="0.25">
      <c r="A510" t="s">
        <v>1593</v>
      </c>
      <c r="B510" t="s">
        <v>1594</v>
      </c>
      <c r="C510" t="s">
        <v>1595</v>
      </c>
      <c r="D510" t="s">
        <v>1577</v>
      </c>
      <c r="E510">
        <v>6.875</v>
      </c>
      <c r="F510" s="143">
        <v>46949</v>
      </c>
      <c r="G510" t="s">
        <v>371</v>
      </c>
      <c r="H510" t="s">
        <v>270</v>
      </c>
      <c r="I510" t="s">
        <v>259</v>
      </c>
      <c r="J510" t="s">
        <v>271</v>
      </c>
      <c r="K510" t="s">
        <v>272</v>
      </c>
      <c r="L510" t="s">
        <v>1124</v>
      </c>
      <c r="M510" t="s">
        <v>1125</v>
      </c>
      <c r="N510" t="s">
        <v>304</v>
      </c>
      <c r="O510">
        <v>351.7</v>
      </c>
      <c r="P510">
        <v>103.32299999999999</v>
      </c>
      <c r="Q510">
        <v>3.0555560000000002</v>
      </c>
      <c r="R510">
        <v>3.2410000000000001E-2</v>
      </c>
      <c r="S510">
        <v>0</v>
      </c>
      <c r="T510">
        <v>9.3019999999999996</v>
      </c>
      <c r="U510">
        <v>6.5309999999999997</v>
      </c>
      <c r="V510">
        <v>9.5419999999999998</v>
      </c>
      <c r="W510">
        <v>6.5309999999999997</v>
      </c>
      <c r="X510">
        <v>434</v>
      </c>
      <c r="Y510">
        <v>102.74299999999999</v>
      </c>
      <c r="Z510">
        <v>2.597</v>
      </c>
      <c r="AA510">
        <v>3.2590000000000001E-2</v>
      </c>
      <c r="AB510">
        <v>9.3460000000000001</v>
      </c>
      <c r="AC510">
        <v>6.59</v>
      </c>
      <c r="AD510">
        <v>9.5820000000000007</v>
      </c>
      <c r="AE510">
        <v>6.59</v>
      </c>
      <c r="AF510">
        <v>457</v>
      </c>
      <c r="AG510">
        <v>0.98599999999999999</v>
      </c>
      <c r="AH510">
        <v>2.3330000000000002</v>
      </c>
      <c r="AI510">
        <v>417</v>
      </c>
      <c r="AJ510">
        <v>440</v>
      </c>
      <c r="AK510">
        <v>437</v>
      </c>
      <c r="AL510">
        <v>462</v>
      </c>
      <c r="AQ510" s="82">
        <f t="shared" si="37"/>
        <v>0</v>
      </c>
      <c r="AR510" s="82">
        <f t="shared" si="41"/>
        <v>0</v>
      </c>
      <c r="AS510" s="82">
        <f t="shared" si="41"/>
        <v>0</v>
      </c>
      <c r="AT510" s="82">
        <f t="shared" si="41"/>
        <v>0</v>
      </c>
      <c r="AU510" s="82">
        <f t="shared" si="41"/>
        <v>0</v>
      </c>
      <c r="AV510" s="82">
        <f t="shared" si="41"/>
        <v>3.2410000000000001E-2</v>
      </c>
      <c r="AW510" s="82">
        <f t="shared" si="41"/>
        <v>0</v>
      </c>
      <c r="AX510" s="82">
        <f t="shared" si="41"/>
        <v>0</v>
      </c>
      <c r="AY510" s="82">
        <f t="shared" si="41"/>
        <v>0</v>
      </c>
      <c r="AZ510" s="82">
        <f t="shared" si="41"/>
        <v>0</v>
      </c>
      <c r="BA510" s="82">
        <f t="shared" si="41"/>
        <v>0</v>
      </c>
    </row>
    <row r="511" spans="1:53" x14ac:dyDescent="0.25">
      <c r="A511" t="s">
        <v>1596</v>
      </c>
      <c r="B511" t="s">
        <v>1597</v>
      </c>
      <c r="C511" t="s">
        <v>1598</v>
      </c>
      <c r="D511" t="s">
        <v>1577</v>
      </c>
      <c r="E511">
        <v>6.5</v>
      </c>
      <c r="F511" s="143">
        <v>43419</v>
      </c>
      <c r="G511" t="s">
        <v>371</v>
      </c>
      <c r="H511" t="s">
        <v>270</v>
      </c>
      <c r="I511" t="s">
        <v>259</v>
      </c>
      <c r="J511" t="s">
        <v>271</v>
      </c>
      <c r="K511" t="s">
        <v>272</v>
      </c>
      <c r="L511" t="s">
        <v>1124</v>
      </c>
      <c r="M511" t="s">
        <v>1125</v>
      </c>
      <c r="N511" t="s">
        <v>304</v>
      </c>
      <c r="O511">
        <v>174.4</v>
      </c>
      <c r="P511">
        <v>112.85599999999999</v>
      </c>
      <c r="Q511">
        <v>0.72222200000000003</v>
      </c>
      <c r="R511">
        <v>1.7160000000000002E-2</v>
      </c>
      <c r="S511">
        <v>0</v>
      </c>
      <c r="T511">
        <v>4.9189999999999996</v>
      </c>
      <c r="U511">
        <v>4.0250000000000004</v>
      </c>
      <c r="V511">
        <v>4.9610000000000003</v>
      </c>
      <c r="W511">
        <v>4.0250000000000004</v>
      </c>
      <c r="X511">
        <v>311</v>
      </c>
      <c r="Y511">
        <v>113.65600000000001</v>
      </c>
      <c r="Z511">
        <v>0.28899999999999998</v>
      </c>
      <c r="AA511">
        <v>1.7479999999999999E-2</v>
      </c>
      <c r="AB511">
        <v>4.99</v>
      </c>
      <c r="AC511">
        <v>3.907</v>
      </c>
      <c r="AD511">
        <v>5.0270000000000001</v>
      </c>
      <c r="AE511">
        <v>3.907</v>
      </c>
      <c r="AF511">
        <v>313</v>
      </c>
      <c r="AG511">
        <v>-0.32200000000000001</v>
      </c>
      <c r="AH511">
        <v>0.249</v>
      </c>
      <c r="AI511">
        <v>313</v>
      </c>
      <c r="AJ511">
        <v>317</v>
      </c>
      <c r="AK511">
        <v>299</v>
      </c>
      <c r="AL511">
        <v>301</v>
      </c>
      <c r="AQ511" s="82">
        <f t="shared" si="37"/>
        <v>0</v>
      </c>
      <c r="AR511" s="82">
        <f t="shared" si="41"/>
        <v>0</v>
      </c>
      <c r="AS511" s="82">
        <f t="shared" si="41"/>
        <v>0</v>
      </c>
      <c r="AT511" s="82">
        <f t="shared" si="41"/>
        <v>1.7160000000000002E-2</v>
      </c>
      <c r="AU511" s="82">
        <f t="shared" si="41"/>
        <v>0</v>
      </c>
      <c r="AV511" s="82">
        <f t="shared" si="41"/>
        <v>0</v>
      </c>
      <c r="AW511" s="82">
        <f t="shared" si="41"/>
        <v>0</v>
      </c>
      <c r="AX511" s="82">
        <f t="shared" si="41"/>
        <v>0</v>
      </c>
      <c r="AY511" s="82">
        <f t="shared" si="41"/>
        <v>0</v>
      </c>
      <c r="AZ511" s="82">
        <f t="shared" si="41"/>
        <v>0</v>
      </c>
      <c r="BA511" s="82">
        <f t="shared" si="41"/>
        <v>0</v>
      </c>
    </row>
    <row r="512" spans="1:53" x14ac:dyDescent="0.25">
      <c r="A512" t="s">
        <v>1599</v>
      </c>
      <c r="B512" t="s">
        <v>1600</v>
      </c>
      <c r="C512" t="s">
        <v>1595</v>
      </c>
      <c r="D512" t="s">
        <v>1577</v>
      </c>
      <c r="E512">
        <v>7.75</v>
      </c>
      <c r="F512" s="143">
        <v>47894</v>
      </c>
      <c r="G512" t="s">
        <v>371</v>
      </c>
      <c r="H512" t="s">
        <v>270</v>
      </c>
      <c r="I512" t="s">
        <v>259</v>
      </c>
      <c r="J512" t="s">
        <v>271</v>
      </c>
      <c r="K512" t="s">
        <v>272</v>
      </c>
      <c r="L512" t="s">
        <v>1124</v>
      </c>
      <c r="M512" t="s">
        <v>1125</v>
      </c>
      <c r="N512" t="s">
        <v>304</v>
      </c>
      <c r="O512">
        <v>358.1</v>
      </c>
      <c r="P512">
        <v>104.666</v>
      </c>
      <c r="Q512">
        <v>2.7986110000000002</v>
      </c>
      <c r="R512">
        <v>3.3340000000000002E-2</v>
      </c>
      <c r="S512">
        <v>0</v>
      </c>
      <c r="T512">
        <v>9.6010000000000009</v>
      </c>
      <c r="U512">
        <v>7.2809999999999997</v>
      </c>
      <c r="V512">
        <v>9.7870000000000008</v>
      </c>
      <c r="W512">
        <v>7.2809999999999997</v>
      </c>
      <c r="X512">
        <v>502</v>
      </c>
      <c r="Y512">
        <v>104.06399999999999</v>
      </c>
      <c r="Z512">
        <v>2.282</v>
      </c>
      <c r="AA512">
        <v>3.3500000000000002E-2</v>
      </c>
      <c r="AB512">
        <v>9.6389999999999993</v>
      </c>
      <c r="AC512">
        <v>7.34</v>
      </c>
      <c r="AD512">
        <v>9.8249999999999993</v>
      </c>
      <c r="AE512">
        <v>7.34</v>
      </c>
      <c r="AF512">
        <v>525</v>
      </c>
      <c r="AG512">
        <v>1.052</v>
      </c>
      <c r="AH512">
        <v>2.3620000000000001</v>
      </c>
      <c r="AI512">
        <v>485</v>
      </c>
      <c r="AJ512">
        <v>508</v>
      </c>
      <c r="AK512">
        <v>506</v>
      </c>
      <c r="AL512">
        <v>531</v>
      </c>
      <c r="AQ512" s="82">
        <f t="shared" si="37"/>
        <v>0</v>
      </c>
      <c r="AR512" s="82">
        <f t="shared" si="41"/>
        <v>0</v>
      </c>
      <c r="AS512" s="82">
        <f t="shared" si="41"/>
        <v>0</v>
      </c>
      <c r="AT512" s="82">
        <f t="shared" si="41"/>
        <v>0</v>
      </c>
      <c r="AU512" s="82">
        <f t="shared" si="41"/>
        <v>0</v>
      </c>
      <c r="AV512" s="82">
        <f t="shared" si="41"/>
        <v>0</v>
      </c>
      <c r="AW512" s="82">
        <f t="shared" si="41"/>
        <v>3.3340000000000002E-2</v>
      </c>
      <c r="AX512" s="82">
        <f t="shared" si="41"/>
        <v>0</v>
      </c>
      <c r="AY512" s="82">
        <f t="shared" si="41"/>
        <v>0</v>
      </c>
      <c r="AZ512" s="82">
        <f t="shared" si="41"/>
        <v>0</v>
      </c>
      <c r="BA512" s="82">
        <f t="shared" si="41"/>
        <v>0</v>
      </c>
    </row>
    <row r="513" spans="1:53" x14ac:dyDescent="0.25">
      <c r="A513" t="s">
        <v>1574</v>
      </c>
      <c r="B513" t="s">
        <v>1575</v>
      </c>
      <c r="C513" t="s">
        <v>1576</v>
      </c>
      <c r="D513" t="s">
        <v>1577</v>
      </c>
      <c r="E513">
        <v>5</v>
      </c>
      <c r="F513" s="143">
        <v>42050</v>
      </c>
      <c r="G513" t="s">
        <v>371</v>
      </c>
      <c r="H513" t="s">
        <v>270</v>
      </c>
      <c r="I513" t="s">
        <v>259</v>
      </c>
      <c r="J513" t="s">
        <v>271</v>
      </c>
      <c r="K513" t="s">
        <v>272</v>
      </c>
      <c r="L513" t="s">
        <v>1124</v>
      </c>
      <c r="M513" t="s">
        <v>1125</v>
      </c>
      <c r="N513" t="s">
        <v>304</v>
      </c>
      <c r="O513">
        <v>350</v>
      </c>
      <c r="P513">
        <v>105.084</v>
      </c>
      <c r="Q513">
        <v>1.8055559999999999</v>
      </c>
      <c r="R513">
        <v>3.2410000000000001E-2</v>
      </c>
      <c r="S513">
        <v>0</v>
      </c>
      <c r="T513">
        <v>1.998</v>
      </c>
      <c r="U513">
        <v>2.5409999999999999</v>
      </c>
      <c r="V513">
        <v>2.0019999999999998</v>
      </c>
      <c r="W513">
        <v>2.5409999999999999</v>
      </c>
      <c r="X513">
        <v>225</v>
      </c>
      <c r="Y513">
        <v>106.58</v>
      </c>
      <c r="Z513">
        <v>1.472</v>
      </c>
      <c r="AA513">
        <v>3.3259999999999998E-2</v>
      </c>
      <c r="AB513">
        <v>2.0710000000000002</v>
      </c>
      <c r="AC513">
        <v>1.9370000000000001</v>
      </c>
      <c r="AD513">
        <v>2.073</v>
      </c>
      <c r="AE513">
        <v>1.9370000000000001</v>
      </c>
      <c r="AF513">
        <v>168</v>
      </c>
      <c r="AG513">
        <v>-1.0760000000000001</v>
      </c>
      <c r="AH513">
        <v>-1.0189999999999999</v>
      </c>
      <c r="AI513">
        <v>215</v>
      </c>
      <c r="AJ513">
        <v>159</v>
      </c>
      <c r="AK513">
        <v>212</v>
      </c>
      <c r="AL513">
        <v>155</v>
      </c>
      <c r="AQ513" s="82">
        <f t="shared" si="37"/>
        <v>0</v>
      </c>
      <c r="AR513" s="82">
        <f t="shared" si="41"/>
        <v>3.2410000000000001E-2</v>
      </c>
      <c r="AS513" s="82">
        <f t="shared" si="41"/>
        <v>0</v>
      </c>
      <c r="AT513" s="82">
        <f t="shared" si="41"/>
        <v>0</v>
      </c>
      <c r="AU513" s="82">
        <f t="shared" si="41"/>
        <v>0</v>
      </c>
      <c r="AV513" s="82">
        <f t="shared" si="41"/>
        <v>0</v>
      </c>
      <c r="AW513" s="82">
        <f t="shared" si="41"/>
        <v>0</v>
      </c>
      <c r="AX513" s="82">
        <f t="shared" si="41"/>
        <v>0</v>
      </c>
      <c r="AY513" s="82">
        <f t="shared" si="41"/>
        <v>0</v>
      </c>
      <c r="AZ513" s="82">
        <f t="shared" si="41"/>
        <v>0</v>
      </c>
      <c r="BA513" s="82">
        <f t="shared" si="41"/>
        <v>0</v>
      </c>
    </row>
    <row r="514" spans="1:53" x14ac:dyDescent="0.25">
      <c r="A514" t="s">
        <v>1580</v>
      </c>
      <c r="B514" t="s">
        <v>1581</v>
      </c>
      <c r="C514" t="s">
        <v>1579</v>
      </c>
      <c r="D514" t="s">
        <v>1577</v>
      </c>
      <c r="E514">
        <v>7.0819999999999999</v>
      </c>
      <c r="F514" s="143">
        <v>42522</v>
      </c>
      <c r="G514" t="s">
        <v>371</v>
      </c>
      <c r="H514" t="s">
        <v>270</v>
      </c>
      <c r="I514" t="s">
        <v>259</v>
      </c>
      <c r="J514" t="s">
        <v>271</v>
      </c>
      <c r="K514" t="s">
        <v>272</v>
      </c>
      <c r="L514" t="s">
        <v>1124</v>
      </c>
      <c r="M514" t="s">
        <v>1125</v>
      </c>
      <c r="N514" t="s">
        <v>304</v>
      </c>
      <c r="O514">
        <v>1184.2</v>
      </c>
      <c r="P514">
        <v>116.48</v>
      </c>
      <c r="Q514">
        <v>0.47213300000000002</v>
      </c>
      <c r="R514">
        <v>0.11999</v>
      </c>
      <c r="S514">
        <v>0</v>
      </c>
      <c r="T514">
        <v>3.0910000000000002</v>
      </c>
      <c r="U514">
        <v>2.0830000000000002</v>
      </c>
      <c r="V514">
        <v>3.0979999999999999</v>
      </c>
      <c r="W514">
        <v>2.0830000000000002</v>
      </c>
      <c r="X514">
        <v>163</v>
      </c>
      <c r="Y514">
        <v>117.401</v>
      </c>
      <c r="Z514">
        <v>0</v>
      </c>
      <c r="AA514">
        <v>0.12228</v>
      </c>
      <c r="AB514">
        <v>3.161</v>
      </c>
      <c r="AC514">
        <v>1.9179999999999999</v>
      </c>
      <c r="AD514">
        <v>3.165</v>
      </c>
      <c r="AE514">
        <v>1.9179999999999999</v>
      </c>
      <c r="AF514">
        <v>154</v>
      </c>
      <c r="AG514">
        <v>-0.38200000000000001</v>
      </c>
      <c r="AH514">
        <v>-0.186</v>
      </c>
      <c r="AI514">
        <v>163</v>
      </c>
      <c r="AJ514">
        <v>154</v>
      </c>
      <c r="AK514">
        <v>151</v>
      </c>
      <c r="AL514">
        <v>143</v>
      </c>
      <c r="AQ514" s="82">
        <f t="shared" si="37"/>
        <v>0</v>
      </c>
      <c r="AR514" s="82">
        <f t="shared" si="41"/>
        <v>0.11999</v>
      </c>
      <c r="AS514" s="82">
        <f t="shared" si="41"/>
        <v>0</v>
      </c>
      <c r="AT514" s="82">
        <f t="shared" si="41"/>
        <v>0</v>
      </c>
      <c r="AU514" s="82">
        <f t="shared" si="41"/>
        <v>0</v>
      </c>
      <c r="AV514" s="82">
        <f t="shared" si="41"/>
        <v>0</v>
      </c>
      <c r="AW514" s="82">
        <f t="shared" si="41"/>
        <v>0</v>
      </c>
      <c r="AX514" s="82">
        <f t="shared" si="41"/>
        <v>0</v>
      </c>
      <c r="AY514" s="82">
        <f t="shared" si="41"/>
        <v>0</v>
      </c>
      <c r="AZ514" s="82">
        <f t="shared" si="41"/>
        <v>0</v>
      </c>
      <c r="BA514" s="82">
        <f t="shared" si="41"/>
        <v>0</v>
      </c>
    </row>
    <row r="515" spans="1:53" x14ac:dyDescent="0.25">
      <c r="A515" t="s">
        <v>1601</v>
      </c>
      <c r="B515" t="s">
        <v>1602</v>
      </c>
      <c r="C515" t="s">
        <v>1579</v>
      </c>
      <c r="D515" t="s">
        <v>1577</v>
      </c>
      <c r="E515">
        <v>7.9950000000000001</v>
      </c>
      <c r="F515" s="143">
        <v>49827</v>
      </c>
      <c r="G515" t="s">
        <v>371</v>
      </c>
      <c r="H515" t="s">
        <v>270</v>
      </c>
      <c r="I515" t="s">
        <v>259</v>
      </c>
      <c r="J515" t="s">
        <v>271</v>
      </c>
      <c r="K515" t="s">
        <v>272</v>
      </c>
      <c r="L515" t="s">
        <v>1124</v>
      </c>
      <c r="M515" t="s">
        <v>1125</v>
      </c>
      <c r="N515" t="s">
        <v>304</v>
      </c>
      <c r="O515">
        <v>1485</v>
      </c>
      <c r="P515">
        <v>110.37</v>
      </c>
      <c r="Q515">
        <v>0.53300000000000003</v>
      </c>
      <c r="R515">
        <v>0.14268</v>
      </c>
      <c r="S515">
        <v>0</v>
      </c>
      <c r="T515">
        <v>11.047000000000001</v>
      </c>
      <c r="U515">
        <v>7.0810000000000004</v>
      </c>
      <c r="V515">
        <v>11.172000000000001</v>
      </c>
      <c r="W515">
        <v>7.0810000000000004</v>
      </c>
      <c r="X515">
        <v>469</v>
      </c>
      <c r="Y515">
        <v>109.06399999999999</v>
      </c>
      <c r="Z515">
        <v>0</v>
      </c>
      <c r="AA515">
        <v>0.14244999999999999</v>
      </c>
      <c r="AB515">
        <v>11.041</v>
      </c>
      <c r="AC515">
        <v>7.19</v>
      </c>
      <c r="AD515">
        <v>11.163</v>
      </c>
      <c r="AE515">
        <v>7.19</v>
      </c>
      <c r="AF515">
        <v>495</v>
      </c>
      <c r="AG515">
        <v>1.6859999999999999</v>
      </c>
      <c r="AH515">
        <v>3.1230000000000002</v>
      </c>
      <c r="AI515">
        <v>469</v>
      </c>
      <c r="AJ515">
        <v>496</v>
      </c>
      <c r="AK515">
        <v>474</v>
      </c>
      <c r="AL515">
        <v>505</v>
      </c>
      <c r="AQ515" s="82">
        <f t="shared" si="37"/>
        <v>0</v>
      </c>
      <c r="AR515" s="82">
        <f t="shared" si="41"/>
        <v>0</v>
      </c>
      <c r="AS515" s="82">
        <f t="shared" si="41"/>
        <v>0</v>
      </c>
      <c r="AT515" s="82">
        <f t="shared" si="41"/>
        <v>0</v>
      </c>
      <c r="AU515" s="82">
        <f t="shared" si="41"/>
        <v>0</v>
      </c>
      <c r="AV515" s="82">
        <f t="shared" si="41"/>
        <v>0</v>
      </c>
      <c r="AW515" s="82">
        <f t="shared" si="41"/>
        <v>0.14268</v>
      </c>
      <c r="AX515" s="82">
        <f t="shared" si="41"/>
        <v>0</v>
      </c>
      <c r="AY515" s="82">
        <f t="shared" si="41"/>
        <v>0</v>
      </c>
      <c r="AZ515" s="82">
        <f t="shared" si="41"/>
        <v>0</v>
      </c>
      <c r="BA515" s="82">
        <f t="shared" si="41"/>
        <v>0</v>
      </c>
    </row>
    <row r="516" spans="1:53" x14ac:dyDescent="0.25">
      <c r="A516" t="s">
        <v>1582</v>
      </c>
      <c r="B516" t="s">
        <v>1583</v>
      </c>
      <c r="C516" t="s">
        <v>1576</v>
      </c>
      <c r="D516" t="s">
        <v>1577</v>
      </c>
      <c r="E516">
        <v>6</v>
      </c>
      <c r="F516" s="143">
        <v>42826</v>
      </c>
      <c r="G516" t="s">
        <v>371</v>
      </c>
      <c r="H516" t="s">
        <v>270</v>
      </c>
      <c r="I516" t="s">
        <v>259</v>
      </c>
      <c r="J516" t="s">
        <v>271</v>
      </c>
      <c r="K516" t="s">
        <v>272</v>
      </c>
      <c r="L516" t="s">
        <v>1124</v>
      </c>
      <c r="M516" t="s">
        <v>1125</v>
      </c>
      <c r="N516" t="s">
        <v>304</v>
      </c>
      <c r="O516">
        <v>500</v>
      </c>
      <c r="P516">
        <v>110.337</v>
      </c>
      <c r="Q516">
        <v>1.4</v>
      </c>
      <c r="R516">
        <v>4.8399999999999999E-2</v>
      </c>
      <c r="S516">
        <v>0</v>
      </c>
      <c r="T516">
        <v>3.7429999999999999</v>
      </c>
      <c r="U516">
        <v>3.3769999999999998</v>
      </c>
      <c r="V516">
        <v>3.7570000000000001</v>
      </c>
      <c r="W516">
        <v>3.3769999999999998</v>
      </c>
      <c r="X516">
        <v>278</v>
      </c>
      <c r="Y516">
        <v>111.2</v>
      </c>
      <c r="Z516">
        <v>1</v>
      </c>
      <c r="AA516">
        <v>4.9340000000000002E-2</v>
      </c>
      <c r="AB516">
        <v>3.8130000000000002</v>
      </c>
      <c r="AC516">
        <v>3.21</v>
      </c>
      <c r="AD516">
        <v>3.8239999999999998</v>
      </c>
      <c r="AE516">
        <v>3.21</v>
      </c>
      <c r="AF516">
        <v>271</v>
      </c>
      <c r="AG516">
        <v>-0.41299999999999998</v>
      </c>
      <c r="AH516">
        <v>-8.5000000000000006E-2</v>
      </c>
      <c r="AI516">
        <v>278</v>
      </c>
      <c r="AJ516">
        <v>272</v>
      </c>
      <c r="AK516">
        <v>266</v>
      </c>
      <c r="AL516">
        <v>260</v>
      </c>
      <c r="AQ516" s="82">
        <f t="shared" si="37"/>
        <v>0</v>
      </c>
      <c r="AR516" s="82">
        <f t="shared" si="41"/>
        <v>0</v>
      </c>
      <c r="AS516" s="82">
        <f t="shared" si="41"/>
        <v>4.8399999999999999E-2</v>
      </c>
      <c r="AT516" s="82">
        <f t="shared" si="41"/>
        <v>0</v>
      </c>
      <c r="AU516" s="82">
        <f t="shared" si="41"/>
        <v>0</v>
      </c>
      <c r="AV516" s="82">
        <f t="shared" si="41"/>
        <v>0</v>
      </c>
      <c r="AW516" s="82">
        <f t="shared" si="41"/>
        <v>0</v>
      </c>
      <c r="AX516" s="82">
        <f t="shared" si="41"/>
        <v>0</v>
      </c>
      <c r="AY516" s="82">
        <f t="shared" si="41"/>
        <v>0</v>
      </c>
      <c r="AZ516" s="82">
        <f t="shared" si="41"/>
        <v>0</v>
      </c>
      <c r="BA516" s="82">
        <f t="shared" si="41"/>
        <v>0</v>
      </c>
    </row>
    <row r="517" spans="1:53" x14ac:dyDescent="0.25">
      <c r="A517" t="s">
        <v>1603</v>
      </c>
      <c r="B517" t="s">
        <v>1604</v>
      </c>
      <c r="C517" t="s">
        <v>1576</v>
      </c>
      <c r="D517" t="s">
        <v>1577</v>
      </c>
      <c r="E517">
        <v>6.15</v>
      </c>
      <c r="F517" s="143">
        <v>43723</v>
      </c>
      <c r="G517" t="s">
        <v>371</v>
      </c>
      <c r="H517" t="s">
        <v>270</v>
      </c>
      <c r="I517" t="s">
        <v>259</v>
      </c>
      <c r="J517" t="s">
        <v>271</v>
      </c>
      <c r="K517" t="s">
        <v>272</v>
      </c>
      <c r="L517" t="s">
        <v>1124</v>
      </c>
      <c r="M517" t="s">
        <v>1125</v>
      </c>
      <c r="N517" t="s">
        <v>304</v>
      </c>
      <c r="O517">
        <v>250</v>
      </c>
      <c r="P517">
        <v>109.316</v>
      </c>
      <c r="Q517">
        <v>1.7083330000000001</v>
      </c>
      <c r="R517">
        <v>2.4049999999999998E-2</v>
      </c>
      <c r="S517">
        <v>0</v>
      </c>
      <c r="T517">
        <v>5.4550000000000001</v>
      </c>
      <c r="U517">
        <v>4.5259999999999998</v>
      </c>
      <c r="V517">
        <v>5.5179999999999998</v>
      </c>
      <c r="W517">
        <v>4.5259999999999998</v>
      </c>
      <c r="X517">
        <v>344</v>
      </c>
      <c r="Y517">
        <v>110.423</v>
      </c>
      <c r="Z517">
        <v>1.298</v>
      </c>
      <c r="AA517">
        <v>2.4570000000000002E-2</v>
      </c>
      <c r="AB517">
        <v>5.5309999999999997</v>
      </c>
      <c r="AC517">
        <v>4.3579999999999997</v>
      </c>
      <c r="AD517">
        <v>5.5869999999999997</v>
      </c>
      <c r="AE517">
        <v>4.3579999999999997</v>
      </c>
      <c r="AF517">
        <v>342</v>
      </c>
      <c r="AG517">
        <v>-0.624</v>
      </c>
      <c r="AH517">
        <v>6.5000000000000002E-2</v>
      </c>
      <c r="AI517">
        <v>341</v>
      </c>
      <c r="AJ517">
        <v>341</v>
      </c>
      <c r="AK517">
        <v>333</v>
      </c>
      <c r="AL517">
        <v>331</v>
      </c>
      <c r="AQ517" s="82">
        <f t="shared" si="37"/>
        <v>0</v>
      </c>
      <c r="AR517" s="82">
        <f t="shared" si="41"/>
        <v>0</v>
      </c>
      <c r="AS517" s="82">
        <f t="shared" si="41"/>
        <v>0</v>
      </c>
      <c r="AT517" s="82">
        <f t="shared" si="41"/>
        <v>2.4049999999999998E-2</v>
      </c>
      <c r="AU517" s="82">
        <f t="shared" si="41"/>
        <v>0</v>
      </c>
      <c r="AV517" s="82">
        <f t="shared" si="41"/>
        <v>0</v>
      </c>
      <c r="AW517" s="82">
        <f t="shared" si="41"/>
        <v>0</v>
      </c>
      <c r="AX517" s="82">
        <f t="shared" si="41"/>
        <v>0</v>
      </c>
      <c r="AY517" s="82">
        <f t="shared" si="41"/>
        <v>0</v>
      </c>
      <c r="AZ517" s="82">
        <f t="shared" si="41"/>
        <v>0</v>
      </c>
      <c r="BA517" s="82">
        <f t="shared" si="41"/>
        <v>0</v>
      </c>
    </row>
    <row r="518" spans="1:53" x14ac:dyDescent="0.25">
      <c r="A518" t="s">
        <v>1605</v>
      </c>
      <c r="B518" t="s">
        <v>1606</v>
      </c>
      <c r="C518" t="s">
        <v>1576</v>
      </c>
      <c r="D518" t="s">
        <v>1577</v>
      </c>
      <c r="E518">
        <v>7.6</v>
      </c>
      <c r="F518" s="143">
        <v>51028</v>
      </c>
      <c r="G518" t="s">
        <v>371</v>
      </c>
      <c r="H518" t="s">
        <v>270</v>
      </c>
      <c r="I518" t="s">
        <v>259</v>
      </c>
      <c r="J518" t="s">
        <v>271</v>
      </c>
      <c r="K518" t="s">
        <v>272</v>
      </c>
      <c r="L518" t="s">
        <v>1124</v>
      </c>
      <c r="M518" t="s">
        <v>1125</v>
      </c>
      <c r="N518" t="s">
        <v>304</v>
      </c>
      <c r="O518">
        <v>800</v>
      </c>
      <c r="P518">
        <v>103.116</v>
      </c>
      <c r="Q518">
        <v>2.1111110000000002</v>
      </c>
      <c r="R518">
        <v>7.2929999999999995E-2</v>
      </c>
      <c r="S518">
        <v>0</v>
      </c>
      <c r="T518">
        <v>11.347</v>
      </c>
      <c r="U518">
        <v>7.3310000000000004</v>
      </c>
      <c r="V518">
        <v>11.417999999999999</v>
      </c>
      <c r="W518">
        <v>7.3310000000000004</v>
      </c>
      <c r="X518">
        <v>488</v>
      </c>
      <c r="Y518">
        <v>103.61</v>
      </c>
      <c r="Z518">
        <v>1.6040000000000001</v>
      </c>
      <c r="AA518">
        <v>7.4029999999999999E-2</v>
      </c>
      <c r="AB518">
        <v>11.444000000000001</v>
      </c>
      <c r="AC518">
        <v>7.29</v>
      </c>
      <c r="AD518">
        <v>11.516</v>
      </c>
      <c r="AE518">
        <v>7.29</v>
      </c>
      <c r="AF518">
        <v>499</v>
      </c>
      <c r="AG518">
        <v>1.2E-2</v>
      </c>
      <c r="AH518">
        <v>1.4910000000000001</v>
      </c>
      <c r="AI518">
        <v>466</v>
      </c>
      <c r="AJ518">
        <v>483</v>
      </c>
      <c r="AK518">
        <v>495</v>
      </c>
      <c r="AL518">
        <v>510</v>
      </c>
      <c r="AQ518" s="82">
        <f t="shared" ref="AQ518:AQ581" si="42">IF($U518&lt;=AQ$4,$R518,0)</f>
        <v>0</v>
      </c>
      <c r="AR518" s="82">
        <f t="shared" ref="AR518:BA533" si="43">IF(AND($U518&gt;AQ$4,$U518&lt;=AR$4),$R518,0)</f>
        <v>0</v>
      </c>
      <c r="AS518" s="82">
        <f t="shared" si="43"/>
        <v>0</v>
      </c>
      <c r="AT518" s="82">
        <f t="shared" si="43"/>
        <v>0</v>
      </c>
      <c r="AU518" s="82">
        <f t="shared" si="43"/>
        <v>0</v>
      </c>
      <c r="AV518" s="82">
        <f t="shared" si="43"/>
        <v>0</v>
      </c>
      <c r="AW518" s="82">
        <f t="shared" si="43"/>
        <v>7.2929999999999995E-2</v>
      </c>
      <c r="AX518" s="82">
        <f t="shared" si="43"/>
        <v>0</v>
      </c>
      <c r="AY518" s="82">
        <f t="shared" si="43"/>
        <v>0</v>
      </c>
      <c r="AZ518" s="82">
        <f t="shared" si="43"/>
        <v>0</v>
      </c>
      <c r="BA518" s="82">
        <f t="shared" si="43"/>
        <v>0</v>
      </c>
    </row>
    <row r="519" spans="1:53" x14ac:dyDescent="0.25">
      <c r="A519" t="s">
        <v>1584</v>
      </c>
      <c r="B519" t="s">
        <v>1585</v>
      </c>
      <c r="C519" t="s">
        <v>1578</v>
      </c>
      <c r="D519" t="s">
        <v>1577</v>
      </c>
      <c r="E519">
        <v>7.125</v>
      </c>
      <c r="F519" s="143">
        <v>43191</v>
      </c>
      <c r="G519" t="s">
        <v>371</v>
      </c>
      <c r="H519" t="s">
        <v>270</v>
      </c>
      <c r="I519" t="s">
        <v>259</v>
      </c>
      <c r="J519" t="s">
        <v>271</v>
      </c>
      <c r="K519" t="s">
        <v>272</v>
      </c>
      <c r="L519" t="s">
        <v>1124</v>
      </c>
      <c r="M519" t="s">
        <v>1125</v>
      </c>
      <c r="N519" t="s">
        <v>304</v>
      </c>
      <c r="O519">
        <v>800</v>
      </c>
      <c r="P519">
        <v>104.369</v>
      </c>
      <c r="Q519">
        <v>1.6625000000000001</v>
      </c>
      <c r="R519">
        <v>7.349E-2</v>
      </c>
      <c r="S519">
        <v>0</v>
      </c>
      <c r="T519">
        <v>0.26400000000000001</v>
      </c>
      <c r="U519">
        <v>3.8690000000000002</v>
      </c>
      <c r="V519">
        <v>0.44700000000000001</v>
      </c>
      <c r="W519">
        <v>4.6050000000000004</v>
      </c>
      <c r="X519">
        <v>382</v>
      </c>
      <c r="Y519">
        <v>105.17100000000001</v>
      </c>
      <c r="Z519">
        <v>1.1879999999999999</v>
      </c>
      <c r="AA519">
        <v>7.4840000000000004E-2</v>
      </c>
      <c r="AB519">
        <v>0.33100000000000002</v>
      </c>
      <c r="AC519">
        <v>2.1629999999999998</v>
      </c>
      <c r="AD519">
        <v>0.32800000000000001</v>
      </c>
      <c r="AE519">
        <v>2.7210000000000001</v>
      </c>
      <c r="AF519">
        <v>205</v>
      </c>
      <c r="AG519">
        <v>-0.307</v>
      </c>
      <c r="AH519">
        <v>-0.32600000000000001</v>
      </c>
      <c r="AI519">
        <v>208</v>
      </c>
      <c r="AJ519">
        <v>134</v>
      </c>
      <c r="AK519">
        <v>359</v>
      </c>
      <c r="AL519">
        <v>187</v>
      </c>
      <c r="AQ519" s="82">
        <f t="shared" si="42"/>
        <v>0</v>
      </c>
      <c r="AR519" s="82">
        <f t="shared" si="43"/>
        <v>0</v>
      </c>
      <c r="AS519" s="82">
        <f t="shared" si="43"/>
        <v>7.349E-2</v>
      </c>
      <c r="AT519" s="82">
        <f t="shared" si="43"/>
        <v>0</v>
      </c>
      <c r="AU519" s="82">
        <f t="shared" si="43"/>
        <v>0</v>
      </c>
      <c r="AV519" s="82">
        <f t="shared" si="43"/>
        <v>0</v>
      </c>
      <c r="AW519" s="82">
        <f t="shared" si="43"/>
        <v>0</v>
      </c>
      <c r="AX519" s="82">
        <f t="shared" si="43"/>
        <v>0</v>
      </c>
      <c r="AY519" s="82">
        <f t="shared" si="43"/>
        <v>0</v>
      </c>
      <c r="AZ519" s="82">
        <f t="shared" si="43"/>
        <v>0</v>
      </c>
      <c r="BA519" s="82">
        <f t="shared" si="43"/>
        <v>0</v>
      </c>
    </row>
    <row r="520" spans="1:53" x14ac:dyDescent="0.25">
      <c r="A520" t="s">
        <v>1586</v>
      </c>
      <c r="B520" t="s">
        <v>1587</v>
      </c>
      <c r="C520" t="s">
        <v>1576</v>
      </c>
      <c r="D520" t="s">
        <v>1577</v>
      </c>
      <c r="E520">
        <v>5.15</v>
      </c>
      <c r="F520" s="143">
        <v>42901</v>
      </c>
      <c r="G520" t="s">
        <v>371</v>
      </c>
      <c r="H520" t="s">
        <v>270</v>
      </c>
      <c r="I520" t="s">
        <v>259</v>
      </c>
      <c r="J520" t="s">
        <v>271</v>
      </c>
      <c r="K520" t="s">
        <v>272</v>
      </c>
      <c r="L520" t="s">
        <v>1124</v>
      </c>
      <c r="M520" t="s">
        <v>1125</v>
      </c>
      <c r="N520" t="s">
        <v>304</v>
      </c>
      <c r="O520">
        <v>350</v>
      </c>
      <c r="P520">
        <v>107.524</v>
      </c>
      <c r="Q520">
        <v>0.14305599999999999</v>
      </c>
      <c r="R520">
        <v>3.2649999999999998E-2</v>
      </c>
      <c r="S520">
        <v>2.5750000000000002</v>
      </c>
      <c r="T520">
        <v>3.9980000000000002</v>
      </c>
      <c r="U520">
        <v>3.3250000000000002</v>
      </c>
      <c r="V520">
        <v>4.0149999999999997</v>
      </c>
      <c r="W520">
        <v>3.3250000000000002</v>
      </c>
      <c r="X520">
        <v>268</v>
      </c>
      <c r="Y520">
        <v>107.925</v>
      </c>
      <c r="Z520">
        <v>2.375</v>
      </c>
      <c r="AA520">
        <v>3.3950000000000001E-2</v>
      </c>
      <c r="AB520">
        <v>3.9710000000000001</v>
      </c>
      <c r="AC520">
        <v>3.2570000000000001</v>
      </c>
      <c r="AD520">
        <v>3.984</v>
      </c>
      <c r="AE520">
        <v>3.2570000000000001</v>
      </c>
      <c r="AF520">
        <v>272</v>
      </c>
      <c r="AG520">
        <v>-5.1999999999999998E-2</v>
      </c>
      <c r="AH520">
        <v>0.312</v>
      </c>
      <c r="AI520">
        <v>263</v>
      </c>
      <c r="AJ520">
        <v>268</v>
      </c>
      <c r="AK520">
        <v>257</v>
      </c>
      <c r="AL520">
        <v>261</v>
      </c>
      <c r="AQ520" s="82">
        <f t="shared" si="42"/>
        <v>0</v>
      </c>
      <c r="AR520" s="82">
        <f t="shared" si="43"/>
        <v>0</v>
      </c>
      <c r="AS520" s="82">
        <f t="shared" si="43"/>
        <v>3.2649999999999998E-2</v>
      </c>
      <c r="AT520" s="82">
        <f t="shared" si="43"/>
        <v>0</v>
      </c>
      <c r="AU520" s="82">
        <f t="shared" si="43"/>
        <v>0</v>
      </c>
      <c r="AV520" s="82">
        <f t="shared" si="43"/>
        <v>0</v>
      </c>
      <c r="AW520" s="82">
        <f t="shared" si="43"/>
        <v>0</v>
      </c>
      <c r="AX520" s="82">
        <f t="shared" si="43"/>
        <v>0</v>
      </c>
      <c r="AY520" s="82">
        <f t="shared" si="43"/>
        <v>0</v>
      </c>
      <c r="AZ520" s="82">
        <f t="shared" si="43"/>
        <v>0</v>
      </c>
      <c r="BA520" s="82">
        <f t="shared" si="43"/>
        <v>0</v>
      </c>
    </row>
    <row r="521" spans="1:53" x14ac:dyDescent="0.25">
      <c r="A521" t="s">
        <v>1610</v>
      </c>
      <c r="B521" t="s">
        <v>1611</v>
      </c>
      <c r="C521" t="s">
        <v>1576</v>
      </c>
      <c r="D521" t="s">
        <v>1577</v>
      </c>
      <c r="E521">
        <v>6.45</v>
      </c>
      <c r="F521" s="143">
        <v>44362</v>
      </c>
      <c r="G521" t="s">
        <v>371</v>
      </c>
      <c r="H521" t="s">
        <v>270</v>
      </c>
      <c r="I521" t="s">
        <v>259</v>
      </c>
      <c r="J521" t="s">
        <v>271</v>
      </c>
      <c r="K521" t="s">
        <v>272</v>
      </c>
      <c r="L521" t="s">
        <v>1124</v>
      </c>
      <c r="M521" t="s">
        <v>1125</v>
      </c>
      <c r="N521" t="s">
        <v>304</v>
      </c>
      <c r="O521">
        <v>1250</v>
      </c>
      <c r="P521">
        <v>109.73099999999999</v>
      </c>
      <c r="Q521">
        <v>0.17916699999999999</v>
      </c>
      <c r="R521">
        <v>0.11903</v>
      </c>
      <c r="S521">
        <v>3.2250000000000001</v>
      </c>
      <c r="T521">
        <v>6.5780000000000003</v>
      </c>
      <c r="U521">
        <v>5.0250000000000004</v>
      </c>
      <c r="V521">
        <v>6.6920000000000002</v>
      </c>
      <c r="W521">
        <v>5.0250000000000004</v>
      </c>
      <c r="X521">
        <v>362</v>
      </c>
      <c r="Y521">
        <v>109.92100000000001</v>
      </c>
      <c r="Z521">
        <v>2.9740000000000002</v>
      </c>
      <c r="AA521">
        <v>0.12411999999999999</v>
      </c>
      <c r="AB521">
        <v>6.4560000000000004</v>
      </c>
      <c r="AC521">
        <v>5.0069999999999997</v>
      </c>
      <c r="AD521">
        <v>6.5579999999999998</v>
      </c>
      <c r="AE521">
        <v>5.0069999999999997</v>
      </c>
      <c r="AF521">
        <v>377</v>
      </c>
      <c r="AG521">
        <v>0.21299999999999999</v>
      </c>
      <c r="AH521">
        <v>1.1399999999999999</v>
      </c>
      <c r="AI521">
        <v>360</v>
      </c>
      <c r="AJ521">
        <v>375</v>
      </c>
      <c r="AK521">
        <v>354</v>
      </c>
      <c r="AL521">
        <v>368</v>
      </c>
      <c r="AQ521" s="82">
        <f t="shared" si="42"/>
        <v>0</v>
      </c>
      <c r="AR521" s="82">
        <f t="shared" si="43"/>
        <v>0</v>
      </c>
      <c r="AS521" s="82">
        <f t="shared" si="43"/>
        <v>0</v>
      </c>
      <c r="AT521" s="82">
        <f t="shared" si="43"/>
        <v>0</v>
      </c>
      <c r="AU521" s="82">
        <f t="shared" si="43"/>
        <v>0.11903</v>
      </c>
      <c r="AV521" s="82">
        <f t="shared" si="43"/>
        <v>0</v>
      </c>
      <c r="AW521" s="82">
        <f t="shared" si="43"/>
        <v>0</v>
      </c>
      <c r="AX521" s="82">
        <f t="shared" si="43"/>
        <v>0</v>
      </c>
      <c r="AY521" s="82">
        <f t="shared" si="43"/>
        <v>0</v>
      </c>
      <c r="AZ521" s="82">
        <f t="shared" si="43"/>
        <v>0</v>
      </c>
      <c r="BA521" s="82">
        <f t="shared" si="43"/>
        <v>0</v>
      </c>
    </row>
    <row r="522" spans="1:53" x14ac:dyDescent="0.25">
      <c r="A522" t="s">
        <v>1612</v>
      </c>
      <c r="B522" t="s">
        <v>1613</v>
      </c>
      <c r="C522" t="s">
        <v>1576</v>
      </c>
      <c r="D522" t="s">
        <v>1577</v>
      </c>
      <c r="E522">
        <v>5.8</v>
      </c>
      <c r="F522" s="143">
        <v>44635</v>
      </c>
      <c r="G522" t="s">
        <v>371</v>
      </c>
      <c r="H522" t="s">
        <v>270</v>
      </c>
      <c r="I522" t="s">
        <v>259</v>
      </c>
      <c r="J522" t="s">
        <v>271</v>
      </c>
      <c r="K522" t="s">
        <v>272</v>
      </c>
      <c r="L522" t="s">
        <v>1124</v>
      </c>
      <c r="M522" t="s">
        <v>1125</v>
      </c>
      <c r="N522" t="s">
        <v>304</v>
      </c>
      <c r="O522">
        <v>1400</v>
      </c>
      <c r="P522">
        <v>105.282</v>
      </c>
      <c r="Q522">
        <v>1.611111</v>
      </c>
      <c r="R522">
        <v>0.12964999999999999</v>
      </c>
      <c r="S522">
        <v>0</v>
      </c>
      <c r="T522">
        <v>7.0419999999999998</v>
      </c>
      <c r="U522">
        <v>5.0739999999999998</v>
      </c>
      <c r="V522">
        <v>7.1849999999999996</v>
      </c>
      <c r="W522">
        <v>5.0739999999999998</v>
      </c>
      <c r="X522">
        <v>352</v>
      </c>
      <c r="Y522">
        <v>105.67400000000001</v>
      </c>
      <c r="Z522">
        <v>1.224</v>
      </c>
      <c r="AA522">
        <v>0.13163</v>
      </c>
      <c r="AB522">
        <v>7.1120000000000001</v>
      </c>
      <c r="AC522">
        <v>5.0270000000000001</v>
      </c>
      <c r="AD522">
        <v>7.2460000000000004</v>
      </c>
      <c r="AE522">
        <v>5.0270000000000001</v>
      </c>
      <c r="AF522">
        <v>365</v>
      </c>
      <c r="AG522">
        <v>-5.0000000000000001E-3</v>
      </c>
      <c r="AH522">
        <v>1.085</v>
      </c>
      <c r="AI522">
        <v>343</v>
      </c>
      <c r="AJ522">
        <v>356</v>
      </c>
      <c r="AK522">
        <v>347</v>
      </c>
      <c r="AL522">
        <v>358</v>
      </c>
      <c r="AQ522" s="82">
        <f t="shared" si="42"/>
        <v>0</v>
      </c>
      <c r="AR522" s="82">
        <f t="shared" si="43"/>
        <v>0</v>
      </c>
      <c r="AS522" s="82">
        <f t="shared" si="43"/>
        <v>0</v>
      </c>
      <c r="AT522" s="82">
        <f t="shared" si="43"/>
        <v>0</v>
      </c>
      <c r="AU522" s="82">
        <f t="shared" si="43"/>
        <v>0.12964999999999999</v>
      </c>
      <c r="AV522" s="82">
        <f t="shared" si="43"/>
        <v>0</v>
      </c>
      <c r="AW522" s="82">
        <f t="shared" si="43"/>
        <v>0</v>
      </c>
      <c r="AX522" s="82">
        <f t="shared" si="43"/>
        <v>0</v>
      </c>
      <c r="AY522" s="82">
        <f t="shared" si="43"/>
        <v>0</v>
      </c>
      <c r="AZ522" s="82">
        <f t="shared" si="43"/>
        <v>0</v>
      </c>
      <c r="BA522" s="82">
        <f t="shared" si="43"/>
        <v>0</v>
      </c>
    </row>
    <row r="523" spans="1:53" x14ac:dyDescent="0.25">
      <c r="A523" t="s">
        <v>1614</v>
      </c>
      <c r="B523" t="s">
        <v>1615</v>
      </c>
      <c r="C523" t="s">
        <v>1576</v>
      </c>
      <c r="D523" t="s">
        <v>1577</v>
      </c>
      <c r="E523">
        <v>7.65</v>
      </c>
      <c r="F523" s="143">
        <v>51940</v>
      </c>
      <c r="G523" t="s">
        <v>371</v>
      </c>
      <c r="H523" t="s">
        <v>270</v>
      </c>
      <c r="I523" t="s">
        <v>259</v>
      </c>
      <c r="J523" t="s">
        <v>271</v>
      </c>
      <c r="K523" t="s">
        <v>272</v>
      </c>
      <c r="L523" t="s">
        <v>1124</v>
      </c>
      <c r="M523" t="s">
        <v>1125</v>
      </c>
      <c r="N523" t="s">
        <v>304</v>
      </c>
      <c r="O523">
        <v>650</v>
      </c>
      <c r="P523">
        <v>103.803</v>
      </c>
      <c r="Q523">
        <v>2.125</v>
      </c>
      <c r="R523">
        <v>5.9650000000000002E-2</v>
      </c>
      <c r="S523">
        <v>0</v>
      </c>
      <c r="T523">
        <v>11.659000000000001</v>
      </c>
      <c r="U523">
        <v>7.3310000000000004</v>
      </c>
      <c r="V523">
        <v>11.7</v>
      </c>
      <c r="W523">
        <v>7.3310000000000004</v>
      </c>
      <c r="X523">
        <v>483</v>
      </c>
      <c r="Y523">
        <v>104.31399999999999</v>
      </c>
      <c r="Z523">
        <v>1.615</v>
      </c>
      <c r="AA523">
        <v>6.0560000000000003E-2</v>
      </c>
      <c r="AB523">
        <v>11.76</v>
      </c>
      <c r="AC523">
        <v>7.29</v>
      </c>
      <c r="AD523">
        <v>11.797000000000001</v>
      </c>
      <c r="AE523">
        <v>7.29</v>
      </c>
      <c r="AF523">
        <v>494</v>
      </c>
      <c r="AG523">
        <v>-1E-3</v>
      </c>
      <c r="AH523">
        <v>1.5129999999999999</v>
      </c>
      <c r="AI523">
        <v>465</v>
      </c>
      <c r="AJ523">
        <v>482</v>
      </c>
      <c r="AK523">
        <v>493</v>
      </c>
      <c r="AL523">
        <v>508</v>
      </c>
      <c r="AQ523" s="82">
        <f t="shared" si="42"/>
        <v>0</v>
      </c>
      <c r="AR523" s="82">
        <f t="shared" si="43"/>
        <v>0</v>
      </c>
      <c r="AS523" s="82">
        <f t="shared" si="43"/>
        <v>0</v>
      </c>
      <c r="AT523" s="82">
        <f t="shared" si="43"/>
        <v>0</v>
      </c>
      <c r="AU523" s="82">
        <f t="shared" si="43"/>
        <v>0</v>
      </c>
      <c r="AV523" s="82">
        <f t="shared" si="43"/>
        <v>0</v>
      </c>
      <c r="AW523" s="82">
        <f t="shared" si="43"/>
        <v>5.9650000000000002E-2</v>
      </c>
      <c r="AX523" s="82">
        <f t="shared" si="43"/>
        <v>0</v>
      </c>
      <c r="AY523" s="82">
        <f t="shared" si="43"/>
        <v>0</v>
      </c>
      <c r="AZ523" s="82">
        <f t="shared" si="43"/>
        <v>0</v>
      </c>
      <c r="BA523" s="82">
        <f t="shared" si="43"/>
        <v>0</v>
      </c>
    </row>
    <row r="524" spans="1:53" x14ac:dyDescent="0.25">
      <c r="A524" t="s">
        <v>1607</v>
      </c>
      <c r="B524" t="s">
        <v>1608</v>
      </c>
      <c r="C524" t="s">
        <v>1609</v>
      </c>
      <c r="D524" t="s">
        <v>93</v>
      </c>
      <c r="E524">
        <v>8.25</v>
      </c>
      <c r="F524" s="143">
        <v>43480</v>
      </c>
      <c r="G524" t="s">
        <v>42</v>
      </c>
      <c r="H524" t="s">
        <v>270</v>
      </c>
      <c r="I524" t="s">
        <v>259</v>
      </c>
      <c r="J524" t="s">
        <v>271</v>
      </c>
      <c r="K524" t="s">
        <v>272</v>
      </c>
      <c r="L524" t="s">
        <v>551</v>
      </c>
      <c r="M524" t="s">
        <v>562</v>
      </c>
      <c r="N524" t="s">
        <v>304</v>
      </c>
      <c r="O524">
        <v>1500</v>
      </c>
      <c r="P524">
        <v>109.625</v>
      </c>
      <c r="Q524">
        <v>3.6666669999999999</v>
      </c>
      <c r="R524">
        <v>0.14723</v>
      </c>
      <c r="S524">
        <v>0</v>
      </c>
      <c r="T524">
        <v>1.831</v>
      </c>
      <c r="U524">
        <v>5.1790000000000003</v>
      </c>
      <c r="V524">
        <v>3.0230000000000001</v>
      </c>
      <c r="W524">
        <v>5.5490000000000004</v>
      </c>
      <c r="X524">
        <v>462</v>
      </c>
      <c r="Y524">
        <v>108.75</v>
      </c>
      <c r="Z524">
        <v>3.117</v>
      </c>
      <c r="AA524">
        <v>0.14759</v>
      </c>
      <c r="AB524">
        <v>1.891</v>
      </c>
      <c r="AC524">
        <v>5.6669999999999998</v>
      </c>
      <c r="AD524">
        <v>3.3450000000000002</v>
      </c>
      <c r="AE524">
        <v>5.8730000000000002</v>
      </c>
      <c r="AF524">
        <v>508</v>
      </c>
      <c r="AG524">
        <v>1.274</v>
      </c>
      <c r="AH524">
        <v>1.5489999999999999</v>
      </c>
      <c r="AI524">
        <v>425</v>
      </c>
      <c r="AJ524">
        <v>475</v>
      </c>
      <c r="AK524">
        <v>446</v>
      </c>
      <c r="AL524">
        <v>492</v>
      </c>
      <c r="AQ524" s="82">
        <f t="shared" si="42"/>
        <v>0</v>
      </c>
      <c r="AR524" s="82">
        <f t="shared" si="43"/>
        <v>0</v>
      </c>
      <c r="AS524" s="82">
        <f t="shared" si="43"/>
        <v>0</v>
      </c>
      <c r="AT524" s="82">
        <f t="shared" si="43"/>
        <v>0</v>
      </c>
      <c r="AU524" s="82">
        <f t="shared" si="43"/>
        <v>0.14723</v>
      </c>
      <c r="AV524" s="82">
        <f t="shared" si="43"/>
        <v>0</v>
      </c>
      <c r="AW524" s="82">
        <f t="shared" si="43"/>
        <v>0</v>
      </c>
      <c r="AX524" s="82">
        <f t="shared" si="43"/>
        <v>0</v>
      </c>
      <c r="AY524" s="82">
        <f t="shared" si="43"/>
        <v>0</v>
      </c>
      <c r="AZ524" s="82">
        <f t="shared" si="43"/>
        <v>0</v>
      </c>
      <c r="BA524" s="82">
        <f t="shared" si="43"/>
        <v>0</v>
      </c>
    </row>
    <row r="525" spans="1:53" x14ac:dyDescent="0.25">
      <c r="A525" t="s">
        <v>1633</v>
      </c>
      <c r="B525" t="s">
        <v>1634</v>
      </c>
      <c r="C525" t="s">
        <v>1635</v>
      </c>
      <c r="D525" t="s">
        <v>1636</v>
      </c>
      <c r="E525">
        <v>7.25</v>
      </c>
      <c r="F525" s="143">
        <v>44166</v>
      </c>
      <c r="G525" t="s">
        <v>282</v>
      </c>
      <c r="H525" t="s">
        <v>270</v>
      </c>
      <c r="I525" t="s">
        <v>259</v>
      </c>
      <c r="J525" t="s">
        <v>271</v>
      </c>
      <c r="K525" t="s">
        <v>272</v>
      </c>
      <c r="L525" t="s">
        <v>291</v>
      </c>
      <c r="M525" t="s">
        <v>1350</v>
      </c>
      <c r="N525" t="s">
        <v>304</v>
      </c>
      <c r="O525">
        <v>400</v>
      </c>
      <c r="P525">
        <v>109.837</v>
      </c>
      <c r="Q525">
        <v>0.48333300000000001</v>
      </c>
      <c r="R525">
        <v>3.823E-2</v>
      </c>
      <c r="S525">
        <v>0</v>
      </c>
      <c r="T525">
        <v>2.6360000000000001</v>
      </c>
      <c r="U525">
        <v>4.78</v>
      </c>
      <c r="V525">
        <v>4.6340000000000003</v>
      </c>
      <c r="W525">
        <v>5.1109999999999998</v>
      </c>
      <c r="X525">
        <v>381</v>
      </c>
      <c r="Y525">
        <v>110.17</v>
      </c>
      <c r="Z525">
        <v>0</v>
      </c>
      <c r="AA525">
        <v>3.8760000000000003E-2</v>
      </c>
      <c r="AB525">
        <v>2.702</v>
      </c>
      <c r="AC525">
        <v>4.7140000000000004</v>
      </c>
      <c r="AD525">
        <v>4.6509999999999998</v>
      </c>
      <c r="AE525">
        <v>5.0199999999999996</v>
      </c>
      <c r="AF525">
        <v>388</v>
      </c>
      <c r="AG525">
        <v>0.13600000000000001</v>
      </c>
      <c r="AH525">
        <v>0.65600000000000003</v>
      </c>
      <c r="AI525">
        <v>372</v>
      </c>
      <c r="AJ525">
        <v>382</v>
      </c>
      <c r="AK525">
        <v>368</v>
      </c>
      <c r="AL525">
        <v>374</v>
      </c>
      <c r="AQ525" s="82">
        <f t="shared" si="42"/>
        <v>0</v>
      </c>
      <c r="AR525" s="82">
        <f t="shared" si="43"/>
        <v>0</v>
      </c>
      <c r="AS525" s="82">
        <f t="shared" si="43"/>
        <v>0</v>
      </c>
      <c r="AT525" s="82">
        <f t="shared" si="43"/>
        <v>3.823E-2</v>
      </c>
      <c r="AU525" s="82">
        <f t="shared" si="43"/>
        <v>0</v>
      </c>
      <c r="AV525" s="82">
        <f t="shared" si="43"/>
        <v>0</v>
      </c>
      <c r="AW525" s="82">
        <f t="shared" si="43"/>
        <v>0</v>
      </c>
      <c r="AX525" s="82">
        <f t="shared" si="43"/>
        <v>0</v>
      </c>
      <c r="AY525" s="82">
        <f t="shared" si="43"/>
        <v>0</v>
      </c>
      <c r="AZ525" s="82">
        <f t="shared" si="43"/>
        <v>0</v>
      </c>
      <c r="BA525" s="82">
        <f t="shared" si="43"/>
        <v>0</v>
      </c>
    </row>
    <row r="526" spans="1:53" x14ac:dyDescent="0.25">
      <c r="A526" t="s">
        <v>1642</v>
      </c>
      <c r="B526" t="s">
        <v>1643</v>
      </c>
      <c r="C526" t="s">
        <v>1635</v>
      </c>
      <c r="D526" t="s">
        <v>1636</v>
      </c>
      <c r="E526">
        <v>6.375</v>
      </c>
      <c r="F526" s="143">
        <v>44835</v>
      </c>
      <c r="G526" t="s">
        <v>282</v>
      </c>
      <c r="H526" t="s">
        <v>270</v>
      </c>
      <c r="I526" t="s">
        <v>259</v>
      </c>
      <c r="J526" t="s">
        <v>271</v>
      </c>
      <c r="K526" t="s">
        <v>272</v>
      </c>
      <c r="L526" t="s">
        <v>291</v>
      </c>
      <c r="M526" t="s">
        <v>1350</v>
      </c>
      <c r="N526" t="s">
        <v>304</v>
      </c>
      <c r="O526">
        <v>400</v>
      </c>
      <c r="P526">
        <v>108.499</v>
      </c>
      <c r="Q526">
        <v>1.4875</v>
      </c>
      <c r="R526">
        <v>3.8120000000000001E-2</v>
      </c>
      <c r="S526">
        <v>0</v>
      </c>
      <c r="T526">
        <v>3.69</v>
      </c>
      <c r="U526">
        <v>4.8259999999999996</v>
      </c>
      <c r="V526">
        <v>6.3789999999999996</v>
      </c>
      <c r="W526">
        <v>4.9480000000000004</v>
      </c>
      <c r="X526">
        <v>332</v>
      </c>
      <c r="Y526">
        <v>108.44</v>
      </c>
      <c r="Z526">
        <v>1.0620000000000001</v>
      </c>
      <c r="AA526">
        <v>3.8519999999999999E-2</v>
      </c>
      <c r="AB526">
        <v>3.754</v>
      </c>
      <c r="AC526">
        <v>4.859</v>
      </c>
      <c r="AD526">
        <v>6.4290000000000003</v>
      </c>
      <c r="AE526">
        <v>4.9550000000000001</v>
      </c>
      <c r="AF526">
        <v>350</v>
      </c>
      <c r="AG526">
        <v>0.442</v>
      </c>
      <c r="AH526">
        <v>1.349</v>
      </c>
      <c r="AI526">
        <v>319</v>
      </c>
      <c r="AJ526">
        <v>338</v>
      </c>
      <c r="AK526">
        <v>324</v>
      </c>
      <c r="AL526">
        <v>341</v>
      </c>
      <c r="AQ526" s="82">
        <f t="shared" si="42"/>
        <v>0</v>
      </c>
      <c r="AR526" s="82">
        <f t="shared" si="43"/>
        <v>0</v>
      </c>
      <c r="AS526" s="82">
        <f t="shared" si="43"/>
        <v>0</v>
      </c>
      <c r="AT526" s="82">
        <f t="shared" si="43"/>
        <v>3.8120000000000001E-2</v>
      </c>
      <c r="AU526" s="82">
        <f t="shared" si="43"/>
        <v>0</v>
      </c>
      <c r="AV526" s="82">
        <f t="shared" si="43"/>
        <v>0</v>
      </c>
      <c r="AW526" s="82">
        <f t="shared" si="43"/>
        <v>0</v>
      </c>
      <c r="AX526" s="82">
        <f t="shared" si="43"/>
        <v>0</v>
      </c>
      <c r="AY526" s="82">
        <f t="shared" si="43"/>
        <v>0</v>
      </c>
      <c r="AZ526" s="82">
        <f t="shared" si="43"/>
        <v>0</v>
      </c>
      <c r="BA526" s="82">
        <f t="shared" si="43"/>
        <v>0</v>
      </c>
    </row>
    <row r="527" spans="1:53" x14ac:dyDescent="0.25">
      <c r="A527" t="s">
        <v>1616</v>
      </c>
      <c r="B527" t="s">
        <v>1617</v>
      </c>
      <c r="C527" t="s">
        <v>1618</v>
      </c>
      <c r="D527" t="s">
        <v>1619</v>
      </c>
      <c r="E527">
        <v>7.875</v>
      </c>
      <c r="F527" s="143">
        <v>43146</v>
      </c>
      <c r="G527" t="s">
        <v>423</v>
      </c>
      <c r="H527" t="s">
        <v>270</v>
      </c>
      <c r="I527" t="s">
        <v>259</v>
      </c>
      <c r="J527" t="s">
        <v>271</v>
      </c>
      <c r="K527" t="s">
        <v>272</v>
      </c>
      <c r="L527" t="s">
        <v>320</v>
      </c>
      <c r="M527" t="s">
        <v>769</v>
      </c>
      <c r="N527" t="s">
        <v>304</v>
      </c>
      <c r="O527">
        <v>300</v>
      </c>
      <c r="P527">
        <v>116</v>
      </c>
      <c r="Q527">
        <v>2.84375</v>
      </c>
      <c r="R527">
        <v>3.0890000000000001E-2</v>
      </c>
      <c r="S527">
        <v>0</v>
      </c>
      <c r="T527">
        <v>4.1970000000000001</v>
      </c>
      <c r="U527">
        <v>4.3639999999999999</v>
      </c>
      <c r="V527">
        <v>4.2249999999999996</v>
      </c>
      <c r="W527">
        <v>4.3639999999999999</v>
      </c>
      <c r="X527">
        <v>360</v>
      </c>
      <c r="Y527">
        <v>115</v>
      </c>
      <c r="Z527">
        <v>2.319</v>
      </c>
      <c r="AA527">
        <v>3.0960000000000001E-2</v>
      </c>
      <c r="AB527">
        <v>4.2519999999999998</v>
      </c>
      <c r="AC527">
        <v>4.5999999999999996</v>
      </c>
      <c r="AD527">
        <v>4.2750000000000004</v>
      </c>
      <c r="AE527">
        <v>4.5999999999999996</v>
      </c>
      <c r="AF527">
        <v>396</v>
      </c>
      <c r="AG527">
        <v>1.3</v>
      </c>
      <c r="AH527">
        <v>1.7430000000000001</v>
      </c>
      <c r="AI527">
        <v>373</v>
      </c>
      <c r="AJ527">
        <v>410</v>
      </c>
      <c r="AK527">
        <v>349</v>
      </c>
      <c r="AL527">
        <v>385</v>
      </c>
      <c r="AQ527" s="82">
        <f t="shared" si="42"/>
        <v>0</v>
      </c>
      <c r="AR527" s="82">
        <f t="shared" si="43"/>
        <v>0</v>
      </c>
      <c r="AS527" s="82">
        <f t="shared" si="43"/>
        <v>0</v>
      </c>
      <c r="AT527" s="82">
        <f t="shared" si="43"/>
        <v>3.0890000000000001E-2</v>
      </c>
      <c r="AU527" s="82">
        <f t="shared" si="43"/>
        <v>0</v>
      </c>
      <c r="AV527" s="82">
        <f t="shared" si="43"/>
        <v>0</v>
      </c>
      <c r="AW527" s="82">
        <f t="shared" si="43"/>
        <v>0</v>
      </c>
      <c r="AX527" s="82">
        <f t="shared" si="43"/>
        <v>0</v>
      </c>
      <c r="AY527" s="82">
        <f t="shared" si="43"/>
        <v>0</v>
      </c>
      <c r="AZ527" s="82">
        <f t="shared" si="43"/>
        <v>0</v>
      </c>
      <c r="BA527" s="82">
        <f t="shared" si="43"/>
        <v>0</v>
      </c>
    </row>
    <row r="528" spans="1:53" x14ac:dyDescent="0.25">
      <c r="A528" t="s">
        <v>1620</v>
      </c>
      <c r="B528" t="s">
        <v>1621</v>
      </c>
      <c r="C528" t="s">
        <v>1618</v>
      </c>
      <c r="D528" t="s">
        <v>1619</v>
      </c>
      <c r="E528">
        <v>7.625</v>
      </c>
      <c r="F528" s="143">
        <v>43296</v>
      </c>
      <c r="G528" t="s">
        <v>423</v>
      </c>
      <c r="H528" t="s">
        <v>270</v>
      </c>
      <c r="I528" t="s">
        <v>259</v>
      </c>
      <c r="J528" t="s">
        <v>271</v>
      </c>
      <c r="K528" t="s">
        <v>272</v>
      </c>
      <c r="L528" t="s">
        <v>320</v>
      </c>
      <c r="M528" t="s">
        <v>769</v>
      </c>
      <c r="N528" t="s">
        <v>304</v>
      </c>
      <c r="O528">
        <v>500</v>
      </c>
      <c r="P528">
        <v>116.25</v>
      </c>
      <c r="Q528">
        <v>3.3888889999999998</v>
      </c>
      <c r="R528">
        <v>5.1830000000000001E-2</v>
      </c>
      <c r="S528">
        <v>0</v>
      </c>
      <c r="T528">
        <v>4.4800000000000004</v>
      </c>
      <c r="U528">
        <v>4.3040000000000003</v>
      </c>
      <c r="V528">
        <v>4.51</v>
      </c>
      <c r="W528">
        <v>4.3040000000000003</v>
      </c>
      <c r="X528">
        <v>347</v>
      </c>
      <c r="Y528">
        <v>114.75</v>
      </c>
      <c r="Z528">
        <v>2.8809999999999998</v>
      </c>
      <c r="AA528">
        <v>5.1729999999999998E-2</v>
      </c>
      <c r="AB528">
        <v>4.53</v>
      </c>
      <c r="AC528">
        <v>4.6150000000000002</v>
      </c>
      <c r="AD528">
        <v>4.5549999999999997</v>
      </c>
      <c r="AE528">
        <v>4.6150000000000002</v>
      </c>
      <c r="AF528">
        <v>391</v>
      </c>
      <c r="AG528">
        <v>1.7070000000000001</v>
      </c>
      <c r="AH528">
        <v>2.2010000000000001</v>
      </c>
      <c r="AI528">
        <v>358</v>
      </c>
      <c r="AJ528">
        <v>402</v>
      </c>
      <c r="AK528">
        <v>335</v>
      </c>
      <c r="AL528">
        <v>379</v>
      </c>
      <c r="AQ528" s="82">
        <f t="shared" si="42"/>
        <v>0</v>
      </c>
      <c r="AR528" s="82">
        <f t="shared" si="43"/>
        <v>0</v>
      </c>
      <c r="AS528" s="82">
        <f t="shared" si="43"/>
        <v>0</v>
      </c>
      <c r="AT528" s="82">
        <f t="shared" si="43"/>
        <v>5.1830000000000001E-2</v>
      </c>
      <c r="AU528" s="82">
        <f t="shared" si="43"/>
        <v>0</v>
      </c>
      <c r="AV528" s="82">
        <f t="shared" si="43"/>
        <v>0</v>
      </c>
      <c r="AW528" s="82">
        <f t="shared" si="43"/>
        <v>0</v>
      </c>
      <c r="AX528" s="82">
        <f t="shared" si="43"/>
        <v>0</v>
      </c>
      <c r="AY528" s="82">
        <f t="shared" si="43"/>
        <v>0</v>
      </c>
      <c r="AZ528" s="82">
        <f t="shared" si="43"/>
        <v>0</v>
      </c>
      <c r="BA528" s="82">
        <f t="shared" si="43"/>
        <v>0</v>
      </c>
    </row>
    <row r="529" spans="1:53" x14ac:dyDescent="0.25">
      <c r="A529" t="s">
        <v>1622</v>
      </c>
      <c r="B529" t="s">
        <v>1623</v>
      </c>
      <c r="C529" t="s">
        <v>1618</v>
      </c>
      <c r="D529" t="s">
        <v>1619</v>
      </c>
      <c r="E529">
        <v>8.5</v>
      </c>
      <c r="F529" s="143">
        <v>41744</v>
      </c>
      <c r="G529" t="s">
        <v>423</v>
      </c>
      <c r="H529" t="s">
        <v>270</v>
      </c>
      <c r="I529" t="s">
        <v>259</v>
      </c>
      <c r="J529" t="s">
        <v>271</v>
      </c>
      <c r="K529" t="s">
        <v>272</v>
      </c>
      <c r="L529" t="s">
        <v>320</v>
      </c>
      <c r="M529" t="s">
        <v>769</v>
      </c>
      <c r="N529" t="s">
        <v>304</v>
      </c>
      <c r="O529">
        <v>204.9</v>
      </c>
      <c r="P529">
        <v>108.5</v>
      </c>
      <c r="Q529">
        <v>1.6527780000000001</v>
      </c>
      <c r="R529">
        <v>1.9550000000000001E-2</v>
      </c>
      <c r="S529">
        <v>0</v>
      </c>
      <c r="T529">
        <v>1.2370000000000001</v>
      </c>
      <c r="U529">
        <v>1.875</v>
      </c>
      <c r="V529">
        <v>1.2350000000000001</v>
      </c>
      <c r="W529">
        <v>1.875</v>
      </c>
      <c r="X529">
        <v>166</v>
      </c>
      <c r="Y529">
        <v>108.5</v>
      </c>
      <c r="Z529">
        <v>1.0860000000000001</v>
      </c>
      <c r="AA529">
        <v>1.975E-2</v>
      </c>
      <c r="AB529">
        <v>1.3009999999999999</v>
      </c>
      <c r="AC529">
        <v>2.1760000000000002</v>
      </c>
      <c r="AD529">
        <v>1.298</v>
      </c>
      <c r="AE529">
        <v>2.1760000000000002</v>
      </c>
      <c r="AF529">
        <v>196</v>
      </c>
      <c r="AG529">
        <v>0.51700000000000002</v>
      </c>
      <c r="AH529">
        <v>0.51</v>
      </c>
      <c r="AI529">
        <v>158</v>
      </c>
      <c r="AJ529">
        <v>192</v>
      </c>
      <c r="AK529">
        <v>151</v>
      </c>
      <c r="AL529">
        <v>184</v>
      </c>
      <c r="AQ529" s="82">
        <f t="shared" si="42"/>
        <v>1.9550000000000001E-2</v>
      </c>
      <c r="AR529" s="82">
        <f t="shared" si="43"/>
        <v>0</v>
      </c>
      <c r="AS529" s="82">
        <f t="shared" si="43"/>
        <v>0</v>
      </c>
      <c r="AT529" s="82">
        <f t="shared" si="43"/>
        <v>0</v>
      </c>
      <c r="AU529" s="82">
        <f t="shared" si="43"/>
        <v>0</v>
      </c>
      <c r="AV529" s="82">
        <f t="shared" si="43"/>
        <v>0</v>
      </c>
      <c r="AW529" s="82">
        <f t="shared" si="43"/>
        <v>0</v>
      </c>
      <c r="AX529" s="82">
        <f t="shared" si="43"/>
        <v>0</v>
      </c>
      <c r="AY529" s="82">
        <f t="shared" si="43"/>
        <v>0</v>
      </c>
      <c r="AZ529" s="82">
        <f t="shared" si="43"/>
        <v>0</v>
      </c>
      <c r="BA529" s="82">
        <f t="shared" si="43"/>
        <v>0</v>
      </c>
    </row>
    <row r="530" spans="1:53" x14ac:dyDescent="0.25">
      <c r="A530" t="s">
        <v>1624</v>
      </c>
      <c r="B530" t="s">
        <v>1625</v>
      </c>
      <c r="C530" t="s">
        <v>1618</v>
      </c>
      <c r="D530" t="s">
        <v>1619</v>
      </c>
      <c r="E530">
        <v>8.625</v>
      </c>
      <c r="F530" s="143">
        <v>43511</v>
      </c>
      <c r="G530" t="s">
        <v>423</v>
      </c>
      <c r="H530" t="s">
        <v>270</v>
      </c>
      <c r="I530" t="s">
        <v>259</v>
      </c>
      <c r="J530" t="s">
        <v>271</v>
      </c>
      <c r="K530" t="s">
        <v>272</v>
      </c>
      <c r="L530" t="s">
        <v>320</v>
      </c>
      <c r="M530" t="s">
        <v>769</v>
      </c>
      <c r="N530" t="s">
        <v>304</v>
      </c>
      <c r="O530">
        <v>526</v>
      </c>
      <c r="P530">
        <v>119.75</v>
      </c>
      <c r="Q530">
        <v>3.1145830000000001</v>
      </c>
      <c r="R530">
        <v>5.5989999999999998E-2</v>
      </c>
      <c r="S530">
        <v>0</v>
      </c>
      <c r="T530">
        <v>4.7750000000000004</v>
      </c>
      <c r="U530">
        <v>4.8630000000000004</v>
      </c>
      <c r="V530">
        <v>4.8179999999999996</v>
      </c>
      <c r="W530">
        <v>4.8630000000000004</v>
      </c>
      <c r="X530">
        <v>392</v>
      </c>
      <c r="Y530">
        <v>118</v>
      </c>
      <c r="Z530">
        <v>2.54</v>
      </c>
      <c r="AA530">
        <v>5.577E-2</v>
      </c>
      <c r="AB530">
        <v>4.82</v>
      </c>
      <c r="AC530">
        <v>5.1920000000000002</v>
      </c>
      <c r="AD530">
        <v>4.8579999999999997</v>
      </c>
      <c r="AE530">
        <v>5.1920000000000002</v>
      </c>
      <c r="AF530">
        <v>438</v>
      </c>
      <c r="AG530">
        <v>1.929</v>
      </c>
      <c r="AH530">
        <v>2.4830000000000001</v>
      </c>
      <c r="AI530">
        <v>412</v>
      </c>
      <c r="AJ530">
        <v>459</v>
      </c>
      <c r="AK530">
        <v>380</v>
      </c>
      <c r="AL530">
        <v>427</v>
      </c>
      <c r="AQ530" s="82">
        <f t="shared" si="42"/>
        <v>0</v>
      </c>
      <c r="AR530" s="82">
        <f t="shared" si="43"/>
        <v>0</v>
      </c>
      <c r="AS530" s="82">
        <f t="shared" si="43"/>
        <v>0</v>
      </c>
      <c r="AT530" s="82">
        <f t="shared" si="43"/>
        <v>5.5989999999999998E-2</v>
      </c>
      <c r="AU530" s="82">
        <f t="shared" si="43"/>
        <v>0</v>
      </c>
      <c r="AV530" s="82">
        <f t="shared" si="43"/>
        <v>0</v>
      </c>
      <c r="AW530" s="82">
        <f t="shared" si="43"/>
        <v>0</v>
      </c>
      <c r="AX530" s="82">
        <f t="shared" si="43"/>
        <v>0</v>
      </c>
      <c r="AY530" s="82">
        <f t="shared" si="43"/>
        <v>0</v>
      </c>
      <c r="AZ530" s="82">
        <f t="shared" si="43"/>
        <v>0</v>
      </c>
      <c r="BA530" s="82">
        <f t="shared" si="43"/>
        <v>0</v>
      </c>
    </row>
    <row r="531" spans="1:53" x14ac:dyDescent="0.25">
      <c r="A531" t="s">
        <v>1626</v>
      </c>
      <c r="B531" t="s">
        <v>1627</v>
      </c>
      <c r="C531" t="s">
        <v>1628</v>
      </c>
      <c r="D531" t="s">
        <v>1619</v>
      </c>
      <c r="E531">
        <v>8</v>
      </c>
      <c r="F531" s="143">
        <v>43936</v>
      </c>
      <c r="G531" t="s">
        <v>41</v>
      </c>
      <c r="H531" t="s">
        <v>270</v>
      </c>
      <c r="I531" t="s">
        <v>259</v>
      </c>
      <c r="J531" t="s">
        <v>271</v>
      </c>
      <c r="K531" t="s">
        <v>272</v>
      </c>
      <c r="L531" t="s">
        <v>320</v>
      </c>
      <c r="M531" t="s">
        <v>769</v>
      </c>
      <c r="N531" t="s">
        <v>304</v>
      </c>
      <c r="O531">
        <v>500</v>
      </c>
      <c r="P531">
        <v>112.75</v>
      </c>
      <c r="Q531">
        <v>1.5555559999999999</v>
      </c>
      <c r="R531">
        <v>4.9520000000000002E-2</v>
      </c>
      <c r="S531">
        <v>0</v>
      </c>
      <c r="T531">
        <v>5.5430000000000001</v>
      </c>
      <c r="U531">
        <v>5.83</v>
      </c>
      <c r="V531">
        <v>5.61</v>
      </c>
      <c r="W531">
        <v>5.83</v>
      </c>
      <c r="X531">
        <v>466</v>
      </c>
      <c r="Y531">
        <v>110.5</v>
      </c>
      <c r="Z531">
        <v>1.022</v>
      </c>
      <c r="AA531">
        <v>4.904E-2</v>
      </c>
      <c r="AB531">
        <v>5.5780000000000003</v>
      </c>
      <c r="AC531">
        <v>6.202</v>
      </c>
      <c r="AD531">
        <v>5.6379999999999999</v>
      </c>
      <c r="AE531">
        <v>6.202</v>
      </c>
      <c r="AF531">
        <v>519</v>
      </c>
      <c r="AG531">
        <v>2.496</v>
      </c>
      <c r="AH531">
        <v>3.21</v>
      </c>
      <c r="AI531">
        <v>474</v>
      </c>
      <c r="AJ531">
        <v>523</v>
      </c>
      <c r="AK531">
        <v>456</v>
      </c>
      <c r="AL531">
        <v>508</v>
      </c>
      <c r="AQ531" s="82">
        <f t="shared" si="42"/>
        <v>0</v>
      </c>
      <c r="AR531" s="82">
        <f t="shared" si="43"/>
        <v>0</v>
      </c>
      <c r="AS531" s="82">
        <f t="shared" si="43"/>
        <v>0</v>
      </c>
      <c r="AT531" s="82">
        <f t="shared" si="43"/>
        <v>0</v>
      </c>
      <c r="AU531" s="82">
        <f t="shared" si="43"/>
        <v>4.9520000000000002E-2</v>
      </c>
      <c r="AV531" s="82">
        <f t="shared" si="43"/>
        <v>0</v>
      </c>
      <c r="AW531" s="82">
        <f t="shared" si="43"/>
        <v>0</v>
      </c>
      <c r="AX531" s="82">
        <f t="shared" si="43"/>
        <v>0</v>
      </c>
      <c r="AY531" s="82">
        <f t="shared" si="43"/>
        <v>0</v>
      </c>
      <c r="AZ531" s="82">
        <f t="shared" si="43"/>
        <v>0</v>
      </c>
      <c r="BA531" s="82">
        <f t="shared" si="43"/>
        <v>0</v>
      </c>
    </row>
    <row r="532" spans="1:53" x14ac:dyDescent="0.25">
      <c r="A532" t="s">
        <v>1629</v>
      </c>
      <c r="B532" t="s">
        <v>1630</v>
      </c>
      <c r="C532" t="s">
        <v>1628</v>
      </c>
      <c r="D532" t="s">
        <v>1619</v>
      </c>
      <c r="E532">
        <v>7.75</v>
      </c>
      <c r="F532" s="143">
        <v>43205</v>
      </c>
      <c r="G532" t="s">
        <v>41</v>
      </c>
      <c r="H532" t="s">
        <v>270</v>
      </c>
      <c r="I532" t="s">
        <v>259</v>
      </c>
      <c r="J532" t="s">
        <v>271</v>
      </c>
      <c r="K532" t="s">
        <v>272</v>
      </c>
      <c r="L532" t="s">
        <v>320</v>
      </c>
      <c r="M532" t="s">
        <v>769</v>
      </c>
      <c r="N532" t="s">
        <v>304</v>
      </c>
      <c r="O532">
        <v>750</v>
      </c>
      <c r="P532">
        <v>110.75</v>
      </c>
      <c r="Q532">
        <v>1.5069440000000001</v>
      </c>
      <c r="R532">
        <v>7.2940000000000005E-2</v>
      </c>
      <c r="S532">
        <v>0</v>
      </c>
      <c r="T532">
        <v>4.3250000000000002</v>
      </c>
      <c r="U532">
        <v>5.391</v>
      </c>
      <c r="V532">
        <v>4.351</v>
      </c>
      <c r="W532">
        <v>5.391</v>
      </c>
      <c r="X532">
        <v>460</v>
      </c>
      <c r="Y532">
        <v>109.25</v>
      </c>
      <c r="Z532">
        <v>0.99</v>
      </c>
      <c r="AA532">
        <v>7.2720000000000007E-2</v>
      </c>
      <c r="AB532">
        <v>4.375</v>
      </c>
      <c r="AC532">
        <v>5.7229999999999999</v>
      </c>
      <c r="AD532">
        <v>4.3959999999999999</v>
      </c>
      <c r="AE532">
        <v>5.7229999999999999</v>
      </c>
      <c r="AF532">
        <v>506</v>
      </c>
      <c r="AG532">
        <v>1.829</v>
      </c>
      <c r="AH532">
        <v>2.2919999999999998</v>
      </c>
      <c r="AI532">
        <v>466</v>
      </c>
      <c r="AJ532">
        <v>510</v>
      </c>
      <c r="AK532">
        <v>449</v>
      </c>
      <c r="AL532">
        <v>495</v>
      </c>
      <c r="AQ532" s="82">
        <f t="shared" si="42"/>
        <v>0</v>
      </c>
      <c r="AR532" s="82">
        <f t="shared" si="43"/>
        <v>0</v>
      </c>
      <c r="AS532" s="82">
        <f t="shared" si="43"/>
        <v>0</v>
      </c>
      <c r="AT532" s="82">
        <f t="shared" si="43"/>
        <v>0</v>
      </c>
      <c r="AU532" s="82">
        <f t="shared" si="43"/>
        <v>7.2940000000000005E-2</v>
      </c>
      <c r="AV532" s="82">
        <f t="shared" si="43"/>
        <v>0</v>
      </c>
      <c r="AW532" s="82">
        <f t="shared" si="43"/>
        <v>0</v>
      </c>
      <c r="AX532" s="82">
        <f t="shared" si="43"/>
        <v>0</v>
      </c>
      <c r="AY532" s="82">
        <f t="shared" si="43"/>
        <v>0</v>
      </c>
      <c r="AZ532" s="82">
        <f t="shared" si="43"/>
        <v>0</v>
      </c>
      <c r="BA532" s="82">
        <f t="shared" si="43"/>
        <v>0</v>
      </c>
    </row>
    <row r="533" spans="1:53" x14ac:dyDescent="0.25">
      <c r="A533" t="s">
        <v>1631</v>
      </c>
      <c r="B533" t="s">
        <v>1632</v>
      </c>
      <c r="C533" t="s">
        <v>1628</v>
      </c>
      <c r="D533" t="s">
        <v>1619</v>
      </c>
      <c r="E533">
        <v>8.625</v>
      </c>
      <c r="F533" s="143">
        <v>42993</v>
      </c>
      <c r="G533" t="s">
        <v>41</v>
      </c>
      <c r="H533" t="s">
        <v>270</v>
      </c>
      <c r="I533" t="s">
        <v>259</v>
      </c>
      <c r="J533" t="s">
        <v>271</v>
      </c>
      <c r="K533" t="s">
        <v>272</v>
      </c>
      <c r="L533" t="s">
        <v>320</v>
      </c>
      <c r="M533" t="s">
        <v>769</v>
      </c>
      <c r="N533" t="s">
        <v>304</v>
      </c>
      <c r="O533">
        <v>900</v>
      </c>
      <c r="P533">
        <v>117</v>
      </c>
      <c r="Q533">
        <v>2.3958330000000001</v>
      </c>
      <c r="R533">
        <v>9.3100000000000002E-2</v>
      </c>
      <c r="S533">
        <v>0</v>
      </c>
      <c r="T533">
        <v>3.875</v>
      </c>
      <c r="U533">
        <v>4.5780000000000003</v>
      </c>
      <c r="V533">
        <v>3.8940000000000001</v>
      </c>
      <c r="W533">
        <v>4.5780000000000003</v>
      </c>
      <c r="X533">
        <v>390</v>
      </c>
      <c r="Y533">
        <v>114.75</v>
      </c>
      <c r="Z533">
        <v>1.821</v>
      </c>
      <c r="AA533">
        <v>9.2280000000000001E-2</v>
      </c>
      <c r="AB533">
        <v>3.9209999999999998</v>
      </c>
      <c r="AC533">
        <v>5.1109999999999998</v>
      </c>
      <c r="AD533">
        <v>3.9350000000000001</v>
      </c>
      <c r="AE533">
        <v>5.1109999999999998</v>
      </c>
      <c r="AF533">
        <v>455</v>
      </c>
      <c r="AG533">
        <v>2.423</v>
      </c>
      <c r="AH533">
        <v>2.798</v>
      </c>
      <c r="AI533">
        <v>408</v>
      </c>
      <c r="AJ533">
        <v>472</v>
      </c>
      <c r="AK533">
        <v>379</v>
      </c>
      <c r="AL533">
        <v>444</v>
      </c>
      <c r="AQ533" s="82">
        <f t="shared" si="42"/>
        <v>0</v>
      </c>
      <c r="AR533" s="82">
        <f t="shared" si="43"/>
        <v>0</v>
      </c>
      <c r="AS533" s="82">
        <f t="shared" si="43"/>
        <v>0</v>
      </c>
      <c r="AT533" s="82">
        <f t="shared" si="43"/>
        <v>9.3100000000000002E-2</v>
      </c>
      <c r="AU533" s="82">
        <f t="shared" si="43"/>
        <v>0</v>
      </c>
      <c r="AV533" s="82">
        <f t="shared" si="43"/>
        <v>0</v>
      </c>
      <c r="AW533" s="82">
        <f t="shared" si="43"/>
        <v>0</v>
      </c>
      <c r="AX533" s="82">
        <f t="shared" si="43"/>
        <v>0</v>
      </c>
      <c r="AY533" s="82">
        <f t="shared" si="43"/>
        <v>0</v>
      </c>
      <c r="AZ533" s="82">
        <f t="shared" si="43"/>
        <v>0</v>
      </c>
      <c r="BA533" s="82">
        <f t="shared" si="43"/>
        <v>0</v>
      </c>
    </row>
    <row r="534" spans="1:53" x14ac:dyDescent="0.25">
      <c r="A534" t="s">
        <v>1637</v>
      </c>
      <c r="B534" t="s">
        <v>1638</v>
      </c>
      <c r="C534" t="s">
        <v>1639</v>
      </c>
      <c r="D534" t="s">
        <v>1619</v>
      </c>
      <c r="E534">
        <v>8</v>
      </c>
      <c r="F534" s="143">
        <v>43449</v>
      </c>
      <c r="G534" t="s">
        <v>41</v>
      </c>
      <c r="H534" t="s">
        <v>270</v>
      </c>
      <c r="I534" t="s">
        <v>259</v>
      </c>
      <c r="J534" t="s">
        <v>271</v>
      </c>
      <c r="K534" t="s">
        <v>272</v>
      </c>
      <c r="L534" t="s">
        <v>320</v>
      </c>
      <c r="M534" t="s">
        <v>769</v>
      </c>
      <c r="N534" t="s">
        <v>304</v>
      </c>
      <c r="O534">
        <v>250</v>
      </c>
      <c r="P534">
        <v>108</v>
      </c>
      <c r="Q534">
        <v>0.222222</v>
      </c>
      <c r="R534">
        <v>2.3439999999999999E-2</v>
      </c>
      <c r="S534">
        <v>4</v>
      </c>
      <c r="T534">
        <v>0.92900000000000005</v>
      </c>
      <c r="U534">
        <v>5.524</v>
      </c>
      <c r="V534">
        <v>2.581</v>
      </c>
      <c r="W534">
        <v>5.7240000000000002</v>
      </c>
      <c r="X534">
        <v>481</v>
      </c>
      <c r="Y534">
        <v>108</v>
      </c>
      <c r="Z534">
        <v>3.6890000000000001</v>
      </c>
      <c r="AA534">
        <v>2.4559999999999998E-2</v>
      </c>
      <c r="AB534">
        <v>0.95899999999999996</v>
      </c>
      <c r="AC534">
        <v>5.6479999999999997</v>
      </c>
      <c r="AD534">
        <v>2.5840000000000001</v>
      </c>
      <c r="AE534">
        <v>5.7309999999999999</v>
      </c>
      <c r="AF534">
        <v>495</v>
      </c>
      <c r="AG534">
        <v>0.47699999999999998</v>
      </c>
      <c r="AH534">
        <v>0.68799999999999994</v>
      </c>
      <c r="AI534">
        <v>470</v>
      </c>
      <c r="AJ534">
        <v>409</v>
      </c>
      <c r="AK534">
        <v>463</v>
      </c>
      <c r="AL534">
        <v>477</v>
      </c>
      <c r="AQ534" s="82">
        <f t="shared" si="42"/>
        <v>0</v>
      </c>
      <c r="AR534" s="82">
        <f t="shared" ref="AR534:BA549" si="44">IF(AND($U534&gt;AQ$4,$U534&lt;=AR$4),$R534,0)</f>
        <v>0</v>
      </c>
      <c r="AS534" s="82">
        <f t="shared" si="44"/>
        <v>0</v>
      </c>
      <c r="AT534" s="82">
        <f t="shared" si="44"/>
        <v>0</v>
      </c>
      <c r="AU534" s="82">
        <f t="shared" si="44"/>
        <v>2.3439999999999999E-2</v>
      </c>
      <c r="AV534" s="82">
        <f t="shared" si="44"/>
        <v>0</v>
      </c>
      <c r="AW534" s="82">
        <f t="shared" si="44"/>
        <v>0</v>
      </c>
      <c r="AX534" s="82">
        <f t="shared" si="44"/>
        <v>0</v>
      </c>
      <c r="AY534" s="82">
        <f t="shared" si="44"/>
        <v>0</v>
      </c>
      <c r="AZ534" s="82">
        <f t="shared" si="44"/>
        <v>0</v>
      </c>
      <c r="BA534" s="82">
        <f t="shared" si="44"/>
        <v>0</v>
      </c>
    </row>
    <row r="535" spans="1:53" x14ac:dyDescent="0.25">
      <c r="A535" t="s">
        <v>1640</v>
      </c>
      <c r="B535" t="s">
        <v>1641</v>
      </c>
      <c r="C535" t="s">
        <v>1618</v>
      </c>
      <c r="D535" t="s">
        <v>1619</v>
      </c>
      <c r="E535">
        <v>6.75</v>
      </c>
      <c r="F535" s="143">
        <v>44515</v>
      </c>
      <c r="G535" t="s">
        <v>423</v>
      </c>
      <c r="H535" t="s">
        <v>270</v>
      </c>
      <c r="I535" t="s">
        <v>259</v>
      </c>
      <c r="J535" t="s">
        <v>271</v>
      </c>
      <c r="K535" t="s">
        <v>272</v>
      </c>
      <c r="L535" t="s">
        <v>320</v>
      </c>
      <c r="M535" t="s">
        <v>769</v>
      </c>
      <c r="N535" t="s">
        <v>304</v>
      </c>
      <c r="O535">
        <v>1000</v>
      </c>
      <c r="P535">
        <v>111.5</v>
      </c>
      <c r="Q535">
        <v>0.75</v>
      </c>
      <c r="R535">
        <v>9.7250000000000003E-2</v>
      </c>
      <c r="S535">
        <v>0</v>
      </c>
      <c r="T535">
        <v>6.7350000000000003</v>
      </c>
      <c r="U535">
        <v>5.1219999999999999</v>
      </c>
      <c r="V535">
        <v>6.8609999999999998</v>
      </c>
      <c r="W535">
        <v>5.1219999999999999</v>
      </c>
      <c r="X535">
        <v>364</v>
      </c>
      <c r="Y535">
        <v>110</v>
      </c>
      <c r="Z535">
        <v>0.3</v>
      </c>
      <c r="AA535">
        <v>9.7019999999999995E-2</v>
      </c>
      <c r="AB535">
        <v>6.7770000000000001</v>
      </c>
      <c r="AC535">
        <v>5.3310000000000004</v>
      </c>
      <c r="AD535">
        <v>6.8920000000000003</v>
      </c>
      <c r="AE535">
        <v>5.3310000000000004</v>
      </c>
      <c r="AF535">
        <v>403</v>
      </c>
      <c r="AG535">
        <v>1.768</v>
      </c>
      <c r="AH535">
        <v>2.7690000000000001</v>
      </c>
      <c r="AI535">
        <v>367</v>
      </c>
      <c r="AJ535">
        <v>402</v>
      </c>
      <c r="AK535">
        <v>358</v>
      </c>
      <c r="AL535">
        <v>395</v>
      </c>
      <c r="AQ535" s="82">
        <f t="shared" si="42"/>
        <v>0</v>
      </c>
      <c r="AR535" s="82">
        <f t="shared" si="44"/>
        <v>0</v>
      </c>
      <c r="AS535" s="82">
        <f t="shared" si="44"/>
        <v>0</v>
      </c>
      <c r="AT535" s="82">
        <f t="shared" si="44"/>
        <v>0</v>
      </c>
      <c r="AU535" s="82">
        <f t="shared" si="44"/>
        <v>9.7250000000000003E-2</v>
      </c>
      <c r="AV535" s="82">
        <f t="shared" si="44"/>
        <v>0</v>
      </c>
      <c r="AW535" s="82">
        <f t="shared" si="44"/>
        <v>0</v>
      </c>
      <c r="AX535" s="82">
        <f t="shared" si="44"/>
        <v>0</v>
      </c>
      <c r="AY535" s="82">
        <f t="shared" si="44"/>
        <v>0</v>
      </c>
      <c r="AZ535" s="82">
        <f t="shared" si="44"/>
        <v>0</v>
      </c>
      <c r="BA535" s="82">
        <f t="shared" si="44"/>
        <v>0</v>
      </c>
    </row>
    <row r="536" spans="1:53" x14ac:dyDescent="0.25">
      <c r="A536" t="s">
        <v>5755</v>
      </c>
      <c r="B536" t="s">
        <v>5756</v>
      </c>
      <c r="C536" t="s">
        <v>1628</v>
      </c>
      <c r="D536" t="s">
        <v>1619</v>
      </c>
      <c r="E536">
        <v>5.875</v>
      </c>
      <c r="F536" s="143">
        <v>44819</v>
      </c>
      <c r="G536" t="s">
        <v>41</v>
      </c>
      <c r="H536" t="s">
        <v>270</v>
      </c>
      <c r="I536" t="s">
        <v>259</v>
      </c>
      <c r="J536" t="s">
        <v>271</v>
      </c>
      <c r="K536" t="s">
        <v>272</v>
      </c>
      <c r="L536" t="s">
        <v>320</v>
      </c>
      <c r="M536" t="s">
        <v>769</v>
      </c>
      <c r="N536" t="s">
        <v>304</v>
      </c>
      <c r="O536">
        <v>750</v>
      </c>
      <c r="P536">
        <v>100</v>
      </c>
      <c r="Q536">
        <v>1.4361109999999999</v>
      </c>
      <c r="R536">
        <v>6.5909999999999996E-2</v>
      </c>
      <c r="S536">
        <v>0</v>
      </c>
      <c r="T536">
        <v>7.226</v>
      </c>
      <c r="U536">
        <v>5.8739999999999997</v>
      </c>
      <c r="V536">
        <v>7.383</v>
      </c>
      <c r="W536">
        <v>5.8739999999999997</v>
      </c>
      <c r="X536">
        <v>425</v>
      </c>
      <c r="Y536">
        <v>98</v>
      </c>
      <c r="Z536">
        <v>1.044</v>
      </c>
      <c r="AA536">
        <v>6.5339999999999995E-2</v>
      </c>
      <c r="AB536">
        <v>7.2539999999999996</v>
      </c>
      <c r="AC536">
        <v>6.149</v>
      </c>
      <c r="AD536">
        <v>7.4</v>
      </c>
      <c r="AE536">
        <v>6.149</v>
      </c>
      <c r="AF536">
        <v>470</v>
      </c>
      <c r="AG536">
        <v>2.415</v>
      </c>
      <c r="AH536">
        <v>3.5609999999999999</v>
      </c>
      <c r="AI536">
        <v>402</v>
      </c>
      <c r="AJ536">
        <v>440</v>
      </c>
      <c r="AK536">
        <v>420</v>
      </c>
      <c r="AL536">
        <v>465</v>
      </c>
      <c r="AQ536" s="82">
        <f t="shared" si="42"/>
        <v>0</v>
      </c>
      <c r="AR536" s="82">
        <f t="shared" si="44"/>
        <v>0</v>
      </c>
      <c r="AS536" s="82">
        <f t="shared" si="44"/>
        <v>0</v>
      </c>
      <c r="AT536" s="82">
        <f t="shared" si="44"/>
        <v>0</v>
      </c>
      <c r="AU536" s="82">
        <f t="shared" si="44"/>
        <v>6.5909999999999996E-2</v>
      </c>
      <c r="AV536" s="82">
        <f t="shared" si="44"/>
        <v>0</v>
      </c>
      <c r="AW536" s="82">
        <f t="shared" si="44"/>
        <v>0</v>
      </c>
      <c r="AX536" s="82">
        <f t="shared" si="44"/>
        <v>0</v>
      </c>
      <c r="AY536" s="82">
        <f t="shared" si="44"/>
        <v>0</v>
      </c>
      <c r="AZ536" s="82">
        <f t="shared" si="44"/>
        <v>0</v>
      </c>
      <c r="BA536" s="82">
        <f t="shared" si="44"/>
        <v>0</v>
      </c>
    </row>
    <row r="537" spans="1:53" x14ac:dyDescent="0.25">
      <c r="A537" t="s">
        <v>5757</v>
      </c>
      <c r="B537" t="s">
        <v>5758</v>
      </c>
      <c r="C537" t="s">
        <v>1658</v>
      </c>
      <c r="D537" t="s">
        <v>95</v>
      </c>
      <c r="E537">
        <v>7.875</v>
      </c>
      <c r="F537" s="143">
        <v>43570</v>
      </c>
      <c r="G537" t="s">
        <v>41</v>
      </c>
      <c r="H537" t="s">
        <v>270</v>
      </c>
      <c r="I537" t="s">
        <v>259</v>
      </c>
      <c r="J537" t="s">
        <v>271</v>
      </c>
      <c r="K537" t="s">
        <v>272</v>
      </c>
      <c r="L537" t="s">
        <v>343</v>
      </c>
      <c r="M537" t="s">
        <v>344</v>
      </c>
      <c r="N537" t="s">
        <v>283</v>
      </c>
      <c r="O537">
        <v>250</v>
      </c>
      <c r="P537">
        <v>99.875</v>
      </c>
      <c r="Q537">
        <v>1.53125</v>
      </c>
      <c r="R537">
        <v>2.196E-2</v>
      </c>
      <c r="S537">
        <v>0</v>
      </c>
      <c r="T537">
        <v>4.8239999999999998</v>
      </c>
      <c r="U537">
        <v>7.8970000000000002</v>
      </c>
      <c r="V537">
        <v>4.7300000000000004</v>
      </c>
      <c r="W537">
        <v>7.8630000000000004</v>
      </c>
      <c r="X537">
        <v>689</v>
      </c>
      <c r="Y537">
        <v>97.5</v>
      </c>
      <c r="Z537">
        <v>1.006</v>
      </c>
      <c r="AA537">
        <v>2.1659999999999999E-2</v>
      </c>
      <c r="AB537">
        <v>4.859</v>
      </c>
      <c r="AC537">
        <v>8.3859999999999992</v>
      </c>
      <c r="AD537">
        <v>4.8860000000000001</v>
      </c>
      <c r="AE537">
        <v>8.3840000000000003</v>
      </c>
      <c r="AF537">
        <v>755</v>
      </c>
      <c r="AG537">
        <v>2.944</v>
      </c>
      <c r="AH537">
        <v>3.5070000000000001</v>
      </c>
      <c r="AI537">
        <v>653</v>
      </c>
      <c r="AJ537">
        <v>714</v>
      </c>
      <c r="AK537">
        <v>677</v>
      </c>
      <c r="AL537">
        <v>743</v>
      </c>
      <c r="AQ537" s="82">
        <f t="shared" si="42"/>
        <v>0</v>
      </c>
      <c r="AR537" s="82">
        <f t="shared" si="44"/>
        <v>0</v>
      </c>
      <c r="AS537" s="82">
        <f t="shared" si="44"/>
        <v>0</v>
      </c>
      <c r="AT537" s="82">
        <f t="shared" si="44"/>
        <v>0</v>
      </c>
      <c r="AU537" s="82">
        <f t="shared" si="44"/>
        <v>0</v>
      </c>
      <c r="AV537" s="82">
        <f t="shared" si="44"/>
        <v>0</v>
      </c>
      <c r="AW537" s="82">
        <f t="shared" si="44"/>
        <v>2.196E-2</v>
      </c>
      <c r="AX537" s="82">
        <f t="shared" si="44"/>
        <v>0</v>
      </c>
      <c r="AY537" s="82">
        <f t="shared" si="44"/>
        <v>0</v>
      </c>
      <c r="AZ537" s="82">
        <f t="shared" si="44"/>
        <v>0</v>
      </c>
      <c r="BA537" s="82">
        <f t="shared" si="44"/>
        <v>0</v>
      </c>
    </row>
    <row r="538" spans="1:53" x14ac:dyDescent="0.25">
      <c r="A538" t="s">
        <v>1654</v>
      </c>
      <c r="B538" t="s">
        <v>1655</v>
      </c>
      <c r="C538" t="s">
        <v>1652</v>
      </c>
      <c r="D538" t="s">
        <v>1653</v>
      </c>
      <c r="E538">
        <v>10.875</v>
      </c>
      <c r="F538" s="143">
        <v>42826</v>
      </c>
      <c r="G538" t="s">
        <v>40</v>
      </c>
      <c r="H538" t="s">
        <v>270</v>
      </c>
      <c r="I538" t="s">
        <v>259</v>
      </c>
      <c r="J538" t="s">
        <v>271</v>
      </c>
      <c r="K538" t="s">
        <v>272</v>
      </c>
      <c r="L538" t="s">
        <v>442</v>
      </c>
      <c r="M538" t="s">
        <v>538</v>
      </c>
      <c r="N538" t="s">
        <v>283</v>
      </c>
      <c r="O538">
        <v>222.8</v>
      </c>
      <c r="P538">
        <v>110</v>
      </c>
      <c r="Q538">
        <v>2.5375000000000001</v>
      </c>
      <c r="R538">
        <v>2.172E-2</v>
      </c>
      <c r="S538">
        <v>0</v>
      </c>
      <c r="T538">
        <v>0.26400000000000001</v>
      </c>
      <c r="U538">
        <v>3.5190000000000001</v>
      </c>
      <c r="V538">
        <v>0.26100000000000001</v>
      </c>
      <c r="W538">
        <v>4.048</v>
      </c>
      <c r="X538">
        <v>346</v>
      </c>
      <c r="Y538">
        <v>109.75</v>
      </c>
      <c r="Z538">
        <v>1.8120000000000001</v>
      </c>
      <c r="AA538">
        <v>2.1860000000000001E-2</v>
      </c>
      <c r="AB538">
        <v>0.32700000000000001</v>
      </c>
      <c r="AC538">
        <v>5.4619999999999997</v>
      </c>
      <c r="AD538">
        <v>0.32300000000000001</v>
      </c>
      <c r="AE538">
        <v>5.8780000000000001</v>
      </c>
      <c r="AF538">
        <v>539</v>
      </c>
      <c r="AG538">
        <v>0.874</v>
      </c>
      <c r="AH538">
        <v>0.85499999999999998</v>
      </c>
      <c r="AI538">
        <v>200</v>
      </c>
      <c r="AJ538">
        <v>392</v>
      </c>
      <c r="AK538">
        <v>324</v>
      </c>
      <c r="AL538">
        <v>521</v>
      </c>
      <c r="AQ538" s="82">
        <f t="shared" si="42"/>
        <v>0</v>
      </c>
      <c r="AR538" s="82">
        <f t="shared" si="44"/>
        <v>0</v>
      </c>
      <c r="AS538" s="82">
        <f t="shared" si="44"/>
        <v>2.172E-2</v>
      </c>
      <c r="AT538" s="82">
        <f t="shared" si="44"/>
        <v>0</v>
      </c>
      <c r="AU538" s="82">
        <f t="shared" si="44"/>
        <v>0</v>
      </c>
      <c r="AV538" s="82">
        <f t="shared" si="44"/>
        <v>0</v>
      </c>
      <c r="AW538" s="82">
        <f t="shared" si="44"/>
        <v>0</v>
      </c>
      <c r="AX538" s="82">
        <f t="shared" si="44"/>
        <v>0</v>
      </c>
      <c r="AY538" s="82">
        <f t="shared" si="44"/>
        <v>0</v>
      </c>
      <c r="AZ538" s="82">
        <f t="shared" si="44"/>
        <v>0</v>
      </c>
      <c r="BA538" s="82">
        <f t="shared" si="44"/>
        <v>0</v>
      </c>
    </row>
    <row r="539" spans="1:53" x14ac:dyDescent="0.25">
      <c r="A539" t="s">
        <v>5759</v>
      </c>
      <c r="B539" t="s">
        <v>5760</v>
      </c>
      <c r="C539" t="s">
        <v>5761</v>
      </c>
      <c r="D539" t="s">
        <v>1653</v>
      </c>
      <c r="E539">
        <v>6.5</v>
      </c>
      <c r="F539" s="143">
        <v>44866</v>
      </c>
      <c r="G539" t="s">
        <v>40</v>
      </c>
      <c r="H539" t="s">
        <v>270</v>
      </c>
      <c r="I539" t="s">
        <v>259</v>
      </c>
      <c r="J539" t="s">
        <v>271</v>
      </c>
      <c r="K539" t="s">
        <v>272</v>
      </c>
      <c r="L539" t="s">
        <v>442</v>
      </c>
      <c r="M539" t="s">
        <v>538</v>
      </c>
      <c r="N539" t="s">
        <v>283</v>
      </c>
      <c r="O539">
        <v>500</v>
      </c>
      <c r="P539">
        <v>99.5</v>
      </c>
      <c r="Q539">
        <v>1.1194440000000001</v>
      </c>
      <c r="R539">
        <v>4.3589999999999997E-2</v>
      </c>
      <c r="S539">
        <v>0</v>
      </c>
      <c r="T539">
        <v>7.1059999999999999</v>
      </c>
      <c r="U539">
        <v>6.5679999999999996</v>
      </c>
      <c r="V539">
        <v>7.1459999999999999</v>
      </c>
      <c r="W539">
        <v>6.5339999999999998</v>
      </c>
      <c r="X539">
        <v>490</v>
      </c>
      <c r="Y539">
        <v>98.5</v>
      </c>
      <c r="Z539">
        <v>0.68600000000000005</v>
      </c>
      <c r="AA539">
        <v>4.3619999999999999E-2</v>
      </c>
      <c r="AB539">
        <v>7.1509999999999998</v>
      </c>
      <c r="AC539">
        <v>6.7080000000000002</v>
      </c>
      <c r="AD539">
        <v>7.2190000000000003</v>
      </c>
      <c r="AE539">
        <v>6.6820000000000004</v>
      </c>
      <c r="AF539">
        <v>523</v>
      </c>
      <c r="AG539">
        <v>1.4450000000000001</v>
      </c>
      <c r="AH539">
        <v>2.5449999999999999</v>
      </c>
      <c r="AI539">
        <v>460</v>
      </c>
      <c r="AJ539">
        <v>488</v>
      </c>
      <c r="AK539">
        <v>486</v>
      </c>
      <c r="AL539">
        <v>517</v>
      </c>
      <c r="AQ539" s="82">
        <f t="shared" si="42"/>
        <v>0</v>
      </c>
      <c r="AR539" s="82">
        <f t="shared" si="44"/>
        <v>0</v>
      </c>
      <c r="AS539" s="82">
        <f t="shared" si="44"/>
        <v>0</v>
      </c>
      <c r="AT539" s="82">
        <f t="shared" si="44"/>
        <v>0</v>
      </c>
      <c r="AU539" s="82">
        <f t="shared" si="44"/>
        <v>0</v>
      </c>
      <c r="AV539" s="82">
        <f t="shared" si="44"/>
        <v>4.3589999999999997E-2</v>
      </c>
      <c r="AW539" s="82">
        <f t="shared" si="44"/>
        <v>0</v>
      </c>
      <c r="AX539" s="82">
        <f t="shared" si="44"/>
        <v>0</v>
      </c>
      <c r="AY539" s="82">
        <f t="shared" si="44"/>
        <v>0</v>
      </c>
      <c r="AZ539" s="82">
        <f t="shared" si="44"/>
        <v>0</v>
      </c>
      <c r="BA539" s="82">
        <f t="shared" si="44"/>
        <v>0</v>
      </c>
    </row>
    <row r="540" spans="1:53" x14ac:dyDescent="0.25">
      <c r="A540" t="s">
        <v>1656</v>
      </c>
      <c r="B540" t="s">
        <v>1657</v>
      </c>
      <c r="C540" t="s">
        <v>1644</v>
      </c>
      <c r="D540" t="s">
        <v>1645</v>
      </c>
      <c r="E540">
        <v>8.875</v>
      </c>
      <c r="F540" s="143">
        <v>43132</v>
      </c>
      <c r="G540" t="s">
        <v>42</v>
      </c>
      <c r="H540" t="s">
        <v>270</v>
      </c>
      <c r="I540" t="s">
        <v>259</v>
      </c>
      <c r="J540" t="s">
        <v>271</v>
      </c>
      <c r="K540" t="s">
        <v>272</v>
      </c>
      <c r="L540" t="s">
        <v>320</v>
      </c>
      <c r="M540" t="s">
        <v>321</v>
      </c>
      <c r="N540" t="s">
        <v>283</v>
      </c>
      <c r="O540">
        <v>398</v>
      </c>
      <c r="P540">
        <v>95.25</v>
      </c>
      <c r="Q540">
        <v>3.55</v>
      </c>
      <c r="R540">
        <v>3.4070000000000003E-2</v>
      </c>
      <c r="S540">
        <v>0</v>
      </c>
      <c r="T540">
        <v>3.843</v>
      </c>
      <c r="U540">
        <v>10.085000000000001</v>
      </c>
      <c r="V540">
        <v>3.8719999999999999</v>
      </c>
      <c r="W540">
        <v>10.085000000000001</v>
      </c>
      <c r="X540">
        <v>934</v>
      </c>
      <c r="Y540">
        <v>91</v>
      </c>
      <c r="Z540">
        <v>2.9580000000000002</v>
      </c>
      <c r="AA540">
        <v>3.2890000000000003E-2</v>
      </c>
      <c r="AB540">
        <v>3.8580000000000001</v>
      </c>
      <c r="AC540">
        <v>11.21</v>
      </c>
      <c r="AD540">
        <v>3.8839999999999999</v>
      </c>
      <c r="AE540">
        <v>11.21</v>
      </c>
      <c r="AF540">
        <v>1058</v>
      </c>
      <c r="AG540">
        <v>5.1529999999999996</v>
      </c>
      <c r="AH540">
        <v>5.5439999999999996</v>
      </c>
      <c r="AI540">
        <v>878</v>
      </c>
      <c r="AJ540">
        <v>971</v>
      </c>
      <c r="AK540">
        <v>922</v>
      </c>
      <c r="AL540">
        <v>1047</v>
      </c>
      <c r="AQ540" s="82">
        <f t="shared" si="42"/>
        <v>0</v>
      </c>
      <c r="AR540" s="82">
        <f t="shared" si="44"/>
        <v>0</v>
      </c>
      <c r="AS540" s="82">
        <f t="shared" si="44"/>
        <v>0</v>
      </c>
      <c r="AT540" s="82">
        <f t="shared" si="44"/>
        <v>0</v>
      </c>
      <c r="AU540" s="82">
        <f t="shared" si="44"/>
        <v>0</v>
      </c>
      <c r="AV540" s="82">
        <f t="shared" si="44"/>
        <v>0</v>
      </c>
      <c r="AW540" s="82">
        <f t="shared" si="44"/>
        <v>0</v>
      </c>
      <c r="AX540" s="82">
        <f t="shared" si="44"/>
        <v>0</v>
      </c>
      <c r="AY540" s="82">
        <f t="shared" si="44"/>
        <v>0</v>
      </c>
      <c r="AZ540" s="82">
        <f t="shared" si="44"/>
        <v>3.4070000000000003E-2</v>
      </c>
      <c r="BA540" s="82">
        <f t="shared" si="44"/>
        <v>0</v>
      </c>
    </row>
    <row r="541" spans="1:53" x14ac:dyDescent="0.25">
      <c r="A541" t="s">
        <v>5762</v>
      </c>
      <c r="B541" t="s">
        <v>5763</v>
      </c>
      <c r="C541" t="s">
        <v>1644</v>
      </c>
      <c r="D541" t="s">
        <v>1645</v>
      </c>
      <c r="E541">
        <v>11.5</v>
      </c>
      <c r="F541" s="143">
        <v>42870</v>
      </c>
      <c r="G541" t="s">
        <v>280</v>
      </c>
      <c r="H541" t="s">
        <v>270</v>
      </c>
      <c r="I541" t="s">
        <v>259</v>
      </c>
      <c r="J541" t="s">
        <v>271</v>
      </c>
      <c r="K541" t="s">
        <v>272</v>
      </c>
      <c r="L541" t="s">
        <v>320</v>
      </c>
      <c r="M541" t="s">
        <v>321</v>
      </c>
      <c r="N541" t="s">
        <v>304</v>
      </c>
      <c r="O541">
        <v>225</v>
      </c>
      <c r="P541">
        <v>85.25</v>
      </c>
      <c r="Q541">
        <v>1.2777780000000001</v>
      </c>
      <c r="R541">
        <v>1.687E-2</v>
      </c>
      <c r="S541">
        <v>0</v>
      </c>
      <c r="T541">
        <v>3.181</v>
      </c>
      <c r="U541">
        <v>16.324000000000002</v>
      </c>
      <c r="V541">
        <v>3.194</v>
      </c>
      <c r="W541">
        <v>16.324000000000002</v>
      </c>
      <c r="X541">
        <v>1574</v>
      </c>
      <c r="Y541">
        <v>82.625</v>
      </c>
      <c r="Z541">
        <v>0.51100000000000001</v>
      </c>
      <c r="AA541">
        <v>1.6449999999999999E-2</v>
      </c>
      <c r="AB541">
        <v>3.214</v>
      </c>
      <c r="AC541">
        <v>17.239000000000001</v>
      </c>
      <c r="AD541">
        <v>3.2250000000000001</v>
      </c>
      <c r="AE541">
        <v>17.239000000000001</v>
      </c>
      <c r="AF541">
        <v>1676</v>
      </c>
      <c r="AG541">
        <v>4.08</v>
      </c>
      <c r="AH541">
        <v>4.3440000000000003</v>
      </c>
      <c r="AI541">
        <v>1396</v>
      </c>
      <c r="AJ541">
        <v>1460</v>
      </c>
      <c r="AK541">
        <v>1563</v>
      </c>
      <c r="AL541">
        <v>1665</v>
      </c>
      <c r="AQ541" s="82">
        <f t="shared" si="42"/>
        <v>0</v>
      </c>
      <c r="AR541" s="82">
        <f t="shared" si="44"/>
        <v>0</v>
      </c>
      <c r="AS541" s="82">
        <f t="shared" si="44"/>
        <v>0</v>
      </c>
      <c r="AT541" s="82">
        <f t="shared" si="44"/>
        <v>0</v>
      </c>
      <c r="AU541" s="82">
        <f t="shared" si="44"/>
        <v>0</v>
      </c>
      <c r="AV541" s="82">
        <f t="shared" si="44"/>
        <v>0</v>
      </c>
      <c r="AW541" s="82">
        <f t="shared" si="44"/>
        <v>0</v>
      </c>
      <c r="AX541" s="82">
        <f t="shared" si="44"/>
        <v>0</v>
      </c>
      <c r="AY541" s="82">
        <f t="shared" si="44"/>
        <v>0</v>
      </c>
      <c r="AZ541" s="82">
        <f t="shared" si="44"/>
        <v>0</v>
      </c>
      <c r="BA541" s="82">
        <f t="shared" si="44"/>
        <v>1.687E-2</v>
      </c>
    </row>
    <row r="542" spans="1:53" x14ac:dyDescent="0.25">
      <c r="A542" t="s">
        <v>1648</v>
      </c>
      <c r="B542" t="s">
        <v>1649</v>
      </c>
      <c r="C542" t="s">
        <v>1650</v>
      </c>
      <c r="D542" t="s">
        <v>1651</v>
      </c>
      <c r="E542">
        <v>7.75</v>
      </c>
      <c r="F542" s="143">
        <v>42781</v>
      </c>
      <c r="G542" t="s">
        <v>423</v>
      </c>
      <c r="H542" t="s">
        <v>270</v>
      </c>
      <c r="I542" t="s">
        <v>257</v>
      </c>
      <c r="J542" t="s">
        <v>271</v>
      </c>
      <c r="K542" t="s">
        <v>272</v>
      </c>
      <c r="L542" t="s">
        <v>1124</v>
      </c>
      <c r="M542" t="s">
        <v>1125</v>
      </c>
      <c r="N542" t="s">
        <v>283</v>
      </c>
      <c r="O542">
        <v>500</v>
      </c>
      <c r="P542">
        <v>107</v>
      </c>
      <c r="Q542">
        <v>2.7986110000000002</v>
      </c>
      <c r="R542">
        <v>4.7559999999999998E-2</v>
      </c>
      <c r="S542">
        <v>0</v>
      </c>
      <c r="T542">
        <v>1.0620000000000001</v>
      </c>
      <c r="U542">
        <v>4.7089999999999996</v>
      </c>
      <c r="V542">
        <v>1.5309999999999999</v>
      </c>
      <c r="W542">
        <v>5.0129999999999999</v>
      </c>
      <c r="X542">
        <v>444</v>
      </c>
      <c r="Y542">
        <v>107.5</v>
      </c>
      <c r="Z542">
        <v>2.282</v>
      </c>
      <c r="AA542">
        <v>4.8280000000000003E-2</v>
      </c>
      <c r="AB542">
        <v>1.1279999999999999</v>
      </c>
      <c r="AC542">
        <v>4.4470000000000001</v>
      </c>
      <c r="AD542">
        <v>1.4810000000000001</v>
      </c>
      <c r="AE542">
        <v>4.6890000000000001</v>
      </c>
      <c r="AF542">
        <v>421</v>
      </c>
      <c r="AG542">
        <v>1.4999999999999999E-2</v>
      </c>
      <c r="AH542">
        <v>4.2000000000000003E-2</v>
      </c>
      <c r="AI542">
        <v>376</v>
      </c>
      <c r="AJ542">
        <v>371</v>
      </c>
      <c r="AK542">
        <v>427</v>
      </c>
      <c r="AL542">
        <v>406</v>
      </c>
      <c r="AQ542" s="82">
        <f t="shared" si="42"/>
        <v>0</v>
      </c>
      <c r="AR542" s="82">
        <f t="shared" si="44"/>
        <v>0</v>
      </c>
      <c r="AS542" s="82">
        <f t="shared" si="44"/>
        <v>0</v>
      </c>
      <c r="AT542" s="82">
        <f t="shared" si="44"/>
        <v>4.7559999999999998E-2</v>
      </c>
      <c r="AU542" s="82">
        <f t="shared" si="44"/>
        <v>0</v>
      </c>
      <c r="AV542" s="82">
        <f t="shared" si="44"/>
        <v>0</v>
      </c>
      <c r="AW542" s="82">
        <f t="shared" si="44"/>
        <v>0</v>
      </c>
      <c r="AX542" s="82">
        <f t="shared" si="44"/>
        <v>0</v>
      </c>
      <c r="AY542" s="82">
        <f t="shared" si="44"/>
        <v>0</v>
      </c>
      <c r="AZ542" s="82">
        <f t="shared" si="44"/>
        <v>0</v>
      </c>
      <c r="BA542" s="82">
        <f t="shared" si="44"/>
        <v>0</v>
      </c>
    </row>
    <row r="543" spans="1:53" x14ac:dyDescent="0.25">
      <c r="A543" t="s">
        <v>1665</v>
      </c>
      <c r="B543" t="s">
        <v>1666</v>
      </c>
      <c r="C543" t="s">
        <v>1650</v>
      </c>
      <c r="D543" t="s">
        <v>1651</v>
      </c>
      <c r="E543">
        <v>8.75</v>
      </c>
      <c r="F543" s="143">
        <v>43862</v>
      </c>
      <c r="G543" t="s">
        <v>423</v>
      </c>
      <c r="H543" t="s">
        <v>270</v>
      </c>
      <c r="I543" t="s">
        <v>257</v>
      </c>
      <c r="J543" t="s">
        <v>271</v>
      </c>
      <c r="K543" t="s">
        <v>272</v>
      </c>
      <c r="L543" t="s">
        <v>1124</v>
      </c>
      <c r="M543" t="s">
        <v>1125</v>
      </c>
      <c r="N543" t="s">
        <v>283</v>
      </c>
      <c r="O543">
        <v>400</v>
      </c>
      <c r="P543">
        <v>114.5</v>
      </c>
      <c r="Q543">
        <v>3.5</v>
      </c>
      <c r="R543">
        <v>4.0890000000000003E-2</v>
      </c>
      <c r="S543">
        <v>0</v>
      </c>
      <c r="T543">
        <v>2.6619999999999999</v>
      </c>
      <c r="U543">
        <v>4.9649999999999999</v>
      </c>
      <c r="V543">
        <v>3.8530000000000002</v>
      </c>
      <c r="W543">
        <v>5.3940000000000001</v>
      </c>
      <c r="X543">
        <v>427</v>
      </c>
      <c r="Y543">
        <v>114.5</v>
      </c>
      <c r="Z543">
        <v>2.9169999999999998</v>
      </c>
      <c r="AA543">
        <v>4.1309999999999999E-2</v>
      </c>
      <c r="AB543">
        <v>2.726</v>
      </c>
      <c r="AC543">
        <v>5.0270000000000001</v>
      </c>
      <c r="AD543">
        <v>3.931</v>
      </c>
      <c r="AE543">
        <v>5.3949999999999996</v>
      </c>
      <c r="AF543">
        <v>442</v>
      </c>
      <c r="AG543">
        <v>0.497</v>
      </c>
      <c r="AH543">
        <v>0.877</v>
      </c>
      <c r="AI543">
        <v>419</v>
      </c>
      <c r="AJ543">
        <v>438</v>
      </c>
      <c r="AK543">
        <v>413</v>
      </c>
      <c r="AL543">
        <v>428</v>
      </c>
      <c r="AQ543" s="82">
        <f t="shared" si="42"/>
        <v>0</v>
      </c>
      <c r="AR543" s="82">
        <f t="shared" si="44"/>
        <v>0</v>
      </c>
      <c r="AS543" s="82">
        <f t="shared" si="44"/>
        <v>0</v>
      </c>
      <c r="AT543" s="82">
        <f t="shared" si="44"/>
        <v>4.0890000000000003E-2</v>
      </c>
      <c r="AU543" s="82">
        <f t="shared" si="44"/>
        <v>0</v>
      </c>
      <c r="AV543" s="82">
        <f t="shared" si="44"/>
        <v>0</v>
      </c>
      <c r="AW543" s="82">
        <f t="shared" si="44"/>
        <v>0</v>
      </c>
      <c r="AX543" s="82">
        <f t="shared" si="44"/>
        <v>0</v>
      </c>
      <c r="AY543" s="82">
        <f t="shared" si="44"/>
        <v>0</v>
      </c>
      <c r="AZ543" s="82">
        <f t="shared" si="44"/>
        <v>0</v>
      </c>
      <c r="BA543" s="82">
        <f t="shared" si="44"/>
        <v>0</v>
      </c>
    </row>
    <row r="544" spans="1:53" x14ac:dyDescent="0.25">
      <c r="A544" t="s">
        <v>1661</v>
      </c>
      <c r="B544" t="s">
        <v>1662</v>
      </c>
      <c r="C544" t="s">
        <v>1663</v>
      </c>
      <c r="D544" t="s">
        <v>1664</v>
      </c>
      <c r="E544">
        <v>7.75</v>
      </c>
      <c r="F544" s="143">
        <v>43556</v>
      </c>
      <c r="G544" t="s">
        <v>42</v>
      </c>
      <c r="H544" t="s">
        <v>270</v>
      </c>
      <c r="I544" t="s">
        <v>259</v>
      </c>
      <c r="J544" t="s">
        <v>271</v>
      </c>
      <c r="K544" t="s">
        <v>272</v>
      </c>
      <c r="L544" t="s">
        <v>442</v>
      </c>
      <c r="M544" t="s">
        <v>443</v>
      </c>
      <c r="N544" t="s">
        <v>304</v>
      </c>
      <c r="O544">
        <v>350</v>
      </c>
      <c r="P544">
        <v>99.625</v>
      </c>
      <c r="Q544">
        <v>1.808333</v>
      </c>
      <c r="R544">
        <v>3.0759999999999999E-2</v>
      </c>
      <c r="S544">
        <v>0</v>
      </c>
      <c r="T544">
        <v>4.8029999999999999</v>
      </c>
      <c r="U544">
        <v>7.8230000000000004</v>
      </c>
      <c r="V544">
        <v>4.7220000000000004</v>
      </c>
      <c r="W544">
        <v>7.7939999999999996</v>
      </c>
      <c r="X544">
        <v>683</v>
      </c>
      <c r="Y544">
        <v>99.75</v>
      </c>
      <c r="Z544">
        <v>1.292</v>
      </c>
      <c r="AA544">
        <v>3.1109999999999999E-2</v>
      </c>
      <c r="AB544">
        <v>4.8689999999999998</v>
      </c>
      <c r="AC544">
        <v>7.7969999999999997</v>
      </c>
      <c r="AD544">
        <v>4.7770000000000001</v>
      </c>
      <c r="AE544">
        <v>7.766</v>
      </c>
      <c r="AF544">
        <v>694</v>
      </c>
      <c r="AG544">
        <v>0.38800000000000001</v>
      </c>
      <c r="AH544">
        <v>0.92800000000000005</v>
      </c>
      <c r="AI544">
        <v>646</v>
      </c>
      <c r="AJ544">
        <v>659</v>
      </c>
      <c r="AK544">
        <v>670</v>
      </c>
      <c r="AL544">
        <v>681</v>
      </c>
      <c r="AQ544" s="82">
        <f t="shared" si="42"/>
        <v>0</v>
      </c>
      <c r="AR544" s="82">
        <f t="shared" si="44"/>
        <v>0</v>
      </c>
      <c r="AS544" s="82">
        <f t="shared" si="44"/>
        <v>0</v>
      </c>
      <c r="AT544" s="82">
        <f t="shared" si="44"/>
        <v>0</v>
      </c>
      <c r="AU544" s="82">
        <f t="shared" si="44"/>
        <v>0</v>
      </c>
      <c r="AV544" s="82">
        <f t="shared" si="44"/>
        <v>0</v>
      </c>
      <c r="AW544" s="82">
        <f t="shared" si="44"/>
        <v>3.0759999999999999E-2</v>
      </c>
      <c r="AX544" s="82">
        <f t="shared" si="44"/>
        <v>0</v>
      </c>
      <c r="AY544" s="82">
        <f t="shared" si="44"/>
        <v>0</v>
      </c>
      <c r="AZ544" s="82">
        <f t="shared" si="44"/>
        <v>0</v>
      </c>
      <c r="BA544" s="82">
        <f t="shared" si="44"/>
        <v>0</v>
      </c>
    </row>
    <row r="545" spans="1:53" x14ac:dyDescent="0.25">
      <c r="A545" t="s">
        <v>1659</v>
      </c>
      <c r="B545" t="s">
        <v>1660</v>
      </c>
      <c r="C545" t="s">
        <v>1646</v>
      </c>
      <c r="D545" t="s">
        <v>1647</v>
      </c>
      <c r="E545">
        <v>7.75</v>
      </c>
      <c r="F545" s="143">
        <v>43511</v>
      </c>
      <c r="G545" t="s">
        <v>280</v>
      </c>
      <c r="H545" t="s">
        <v>270</v>
      </c>
      <c r="I545" t="s">
        <v>259</v>
      </c>
      <c r="J545" t="s">
        <v>271</v>
      </c>
      <c r="K545" t="s">
        <v>272</v>
      </c>
      <c r="L545" t="s">
        <v>291</v>
      </c>
      <c r="M545" t="s">
        <v>1350</v>
      </c>
      <c r="N545" t="s">
        <v>275</v>
      </c>
      <c r="O545">
        <v>197</v>
      </c>
      <c r="P545">
        <v>95.5</v>
      </c>
      <c r="Q545">
        <v>2.7986110000000002</v>
      </c>
      <c r="R545">
        <v>1.678E-2</v>
      </c>
      <c r="S545">
        <v>0</v>
      </c>
      <c r="T545">
        <v>4.6280000000000001</v>
      </c>
      <c r="U545">
        <v>8.7080000000000002</v>
      </c>
      <c r="V545">
        <v>4.6779999999999999</v>
      </c>
      <c r="W545">
        <v>8.7080000000000002</v>
      </c>
      <c r="X545">
        <v>776</v>
      </c>
      <c r="Y545">
        <v>96.25</v>
      </c>
      <c r="Z545">
        <v>2.282</v>
      </c>
      <c r="AA545">
        <v>1.7069999999999998E-2</v>
      </c>
      <c r="AB545">
        <v>4.702</v>
      </c>
      <c r="AC545">
        <v>8.5370000000000008</v>
      </c>
      <c r="AD545">
        <v>4.7480000000000002</v>
      </c>
      <c r="AE545">
        <v>8.5370000000000008</v>
      </c>
      <c r="AF545">
        <v>773</v>
      </c>
      <c r="AG545">
        <v>-0.23699999999999999</v>
      </c>
      <c r="AH545">
        <v>0.30399999999999999</v>
      </c>
      <c r="AI545">
        <v>725</v>
      </c>
      <c r="AJ545">
        <v>726</v>
      </c>
      <c r="AK545">
        <v>764</v>
      </c>
      <c r="AL545">
        <v>761</v>
      </c>
      <c r="AQ545" s="82">
        <f t="shared" si="42"/>
        <v>0</v>
      </c>
      <c r="AR545" s="82">
        <f t="shared" si="44"/>
        <v>0</v>
      </c>
      <c r="AS545" s="82">
        <f t="shared" si="44"/>
        <v>0</v>
      </c>
      <c r="AT545" s="82">
        <f t="shared" si="44"/>
        <v>0</v>
      </c>
      <c r="AU545" s="82">
        <f t="shared" si="44"/>
        <v>0</v>
      </c>
      <c r="AV545" s="82">
        <f t="shared" si="44"/>
        <v>0</v>
      </c>
      <c r="AW545" s="82">
        <f t="shared" si="44"/>
        <v>0</v>
      </c>
      <c r="AX545" s="82">
        <f t="shared" si="44"/>
        <v>1.678E-2</v>
      </c>
      <c r="AY545" s="82">
        <f t="shared" si="44"/>
        <v>0</v>
      </c>
      <c r="AZ545" s="82">
        <f t="shared" si="44"/>
        <v>0</v>
      </c>
      <c r="BA545" s="82">
        <f t="shared" si="44"/>
        <v>0</v>
      </c>
    </row>
    <row r="546" spans="1:53" x14ac:dyDescent="0.25">
      <c r="A546" t="s">
        <v>5764</v>
      </c>
      <c r="B546" t="s">
        <v>5765</v>
      </c>
      <c r="C546" t="s">
        <v>1646</v>
      </c>
      <c r="D546" t="s">
        <v>1647</v>
      </c>
      <c r="E546">
        <v>7.75</v>
      </c>
      <c r="F546" s="143">
        <v>43511</v>
      </c>
      <c r="G546" t="s">
        <v>280</v>
      </c>
      <c r="H546" t="s">
        <v>270</v>
      </c>
      <c r="I546" t="s">
        <v>259</v>
      </c>
      <c r="J546" t="s">
        <v>271</v>
      </c>
      <c r="K546" t="s">
        <v>272</v>
      </c>
      <c r="L546" t="s">
        <v>291</v>
      </c>
      <c r="M546" t="s">
        <v>1350</v>
      </c>
      <c r="N546" t="s">
        <v>275</v>
      </c>
      <c r="O546">
        <v>125</v>
      </c>
      <c r="P546">
        <v>95.5</v>
      </c>
      <c r="Q546">
        <v>2.7986110000000002</v>
      </c>
      <c r="R546">
        <v>1.064E-2</v>
      </c>
      <c r="S546">
        <v>0</v>
      </c>
      <c r="T546">
        <v>4.6280000000000001</v>
      </c>
      <c r="U546">
        <v>8.7080000000000002</v>
      </c>
      <c r="V546">
        <v>4.6779999999999999</v>
      </c>
      <c r="W546">
        <v>8.7080000000000002</v>
      </c>
      <c r="X546">
        <v>776</v>
      </c>
      <c r="Y546">
        <v>96.25</v>
      </c>
      <c r="Z546">
        <v>2.282</v>
      </c>
      <c r="AA546">
        <v>1.0829999999999999E-2</v>
      </c>
      <c r="AB546">
        <v>4.702</v>
      </c>
      <c r="AC546">
        <v>8.5370000000000008</v>
      </c>
      <c r="AD546">
        <v>4.7480000000000002</v>
      </c>
      <c r="AE546">
        <v>8.5370000000000008</v>
      </c>
      <c r="AF546">
        <v>773</v>
      </c>
      <c r="AG546">
        <v>-0.23699999999999999</v>
      </c>
      <c r="AH546">
        <v>0.30399999999999999</v>
      </c>
      <c r="AI546">
        <v>725</v>
      </c>
      <c r="AJ546">
        <v>726</v>
      </c>
      <c r="AK546">
        <v>764</v>
      </c>
      <c r="AL546">
        <v>761</v>
      </c>
      <c r="AQ546" s="82">
        <f t="shared" si="42"/>
        <v>0</v>
      </c>
      <c r="AR546" s="82">
        <f t="shared" si="44"/>
        <v>0</v>
      </c>
      <c r="AS546" s="82">
        <f t="shared" si="44"/>
        <v>0</v>
      </c>
      <c r="AT546" s="82">
        <f t="shared" si="44"/>
        <v>0</v>
      </c>
      <c r="AU546" s="82">
        <f t="shared" si="44"/>
        <v>0</v>
      </c>
      <c r="AV546" s="82">
        <f t="shared" si="44"/>
        <v>0</v>
      </c>
      <c r="AW546" s="82">
        <f t="shared" si="44"/>
        <v>0</v>
      </c>
      <c r="AX546" s="82">
        <f t="shared" si="44"/>
        <v>1.064E-2</v>
      </c>
      <c r="AY546" s="82">
        <f t="shared" si="44"/>
        <v>0</v>
      </c>
      <c r="AZ546" s="82">
        <f t="shared" si="44"/>
        <v>0</v>
      </c>
      <c r="BA546" s="82">
        <f t="shared" si="44"/>
        <v>0</v>
      </c>
    </row>
    <row r="547" spans="1:53" x14ac:dyDescent="0.25">
      <c r="A547" t="s">
        <v>1679</v>
      </c>
      <c r="B547" t="s">
        <v>1680</v>
      </c>
      <c r="C547" t="s">
        <v>1681</v>
      </c>
      <c r="D547" t="s">
        <v>97</v>
      </c>
      <c r="E547">
        <v>8.625</v>
      </c>
      <c r="F547" s="143">
        <v>43009</v>
      </c>
      <c r="G547" t="s">
        <v>282</v>
      </c>
      <c r="H547" t="s">
        <v>270</v>
      </c>
      <c r="I547" t="s">
        <v>259</v>
      </c>
      <c r="J547" t="s">
        <v>271</v>
      </c>
      <c r="K547" t="s">
        <v>272</v>
      </c>
      <c r="L547" t="s">
        <v>442</v>
      </c>
      <c r="M547" t="s">
        <v>443</v>
      </c>
      <c r="N547" t="s">
        <v>304</v>
      </c>
      <c r="O547">
        <v>300</v>
      </c>
      <c r="P547">
        <v>109</v>
      </c>
      <c r="Q547">
        <v>2.0125000000000002</v>
      </c>
      <c r="R547">
        <v>2.8850000000000001E-2</v>
      </c>
      <c r="S547">
        <v>0</v>
      </c>
      <c r="T547">
        <v>0.73899999999999999</v>
      </c>
      <c r="U547">
        <v>2.3140000000000001</v>
      </c>
      <c r="V547">
        <v>0.73899999999999999</v>
      </c>
      <c r="W547">
        <v>2.8220000000000001</v>
      </c>
      <c r="X547">
        <v>214</v>
      </c>
      <c r="Y547">
        <v>108.875</v>
      </c>
      <c r="Z547">
        <v>1.4379999999999999</v>
      </c>
      <c r="AA547">
        <v>2.911E-2</v>
      </c>
      <c r="AB547">
        <v>0.80200000000000005</v>
      </c>
      <c r="AC547">
        <v>2.91</v>
      </c>
      <c r="AD547">
        <v>0.80100000000000005</v>
      </c>
      <c r="AE547">
        <v>3.2909999999999999</v>
      </c>
      <c r="AF547">
        <v>272</v>
      </c>
      <c r="AG547">
        <v>0.63500000000000001</v>
      </c>
      <c r="AH547">
        <v>0.61199999999999999</v>
      </c>
      <c r="AI547">
        <v>170</v>
      </c>
      <c r="AJ547">
        <v>238</v>
      </c>
      <c r="AK547">
        <v>198</v>
      </c>
      <c r="AL547">
        <v>259</v>
      </c>
      <c r="AQ547" s="82">
        <f t="shared" si="42"/>
        <v>0</v>
      </c>
      <c r="AR547" s="82">
        <f t="shared" si="44"/>
        <v>2.8850000000000001E-2</v>
      </c>
      <c r="AS547" s="82">
        <f t="shared" si="44"/>
        <v>0</v>
      </c>
      <c r="AT547" s="82">
        <f t="shared" si="44"/>
        <v>0</v>
      </c>
      <c r="AU547" s="82">
        <f t="shared" si="44"/>
        <v>0</v>
      </c>
      <c r="AV547" s="82">
        <f t="shared" si="44"/>
        <v>0</v>
      </c>
      <c r="AW547" s="82">
        <f t="shared" si="44"/>
        <v>0</v>
      </c>
      <c r="AX547" s="82">
        <f t="shared" si="44"/>
        <v>0</v>
      </c>
      <c r="AY547" s="82">
        <f t="shared" si="44"/>
        <v>0</v>
      </c>
      <c r="AZ547" s="82">
        <f t="shared" si="44"/>
        <v>0</v>
      </c>
      <c r="BA547" s="82">
        <f t="shared" si="44"/>
        <v>0</v>
      </c>
    </row>
    <row r="548" spans="1:53" x14ac:dyDescent="0.25">
      <c r="A548" t="s">
        <v>1684</v>
      </c>
      <c r="B548" t="s">
        <v>1685</v>
      </c>
      <c r="C548" t="s">
        <v>1681</v>
      </c>
      <c r="D548" t="s">
        <v>97</v>
      </c>
      <c r="E548">
        <v>7</v>
      </c>
      <c r="F548" s="143">
        <v>44211</v>
      </c>
      <c r="G548" t="s">
        <v>282</v>
      </c>
      <c r="H548" t="s">
        <v>270</v>
      </c>
      <c r="I548" t="s">
        <v>259</v>
      </c>
      <c r="J548" t="s">
        <v>271</v>
      </c>
      <c r="K548" t="s">
        <v>272</v>
      </c>
      <c r="L548" t="s">
        <v>442</v>
      </c>
      <c r="M548" t="s">
        <v>443</v>
      </c>
      <c r="N548" t="s">
        <v>304</v>
      </c>
      <c r="O548">
        <v>600</v>
      </c>
      <c r="P548">
        <v>111.5</v>
      </c>
      <c r="Q548">
        <v>3.1111110000000002</v>
      </c>
      <c r="R548">
        <v>5.9580000000000001E-2</v>
      </c>
      <c r="S548">
        <v>0</v>
      </c>
      <c r="T548">
        <v>2.6920000000000002</v>
      </c>
      <c r="U548">
        <v>4.0469999999999997</v>
      </c>
      <c r="V548">
        <v>4.4429999999999996</v>
      </c>
      <c r="W548">
        <v>4.4870000000000001</v>
      </c>
      <c r="X548">
        <v>316</v>
      </c>
      <c r="Y548">
        <v>110.25</v>
      </c>
      <c r="Z548">
        <v>2.6440000000000001</v>
      </c>
      <c r="AA548">
        <v>5.9580000000000001E-2</v>
      </c>
      <c r="AB548">
        <v>2.7480000000000002</v>
      </c>
      <c r="AC548">
        <v>4.4989999999999997</v>
      </c>
      <c r="AD548">
        <v>4.6959999999999997</v>
      </c>
      <c r="AE548">
        <v>4.798</v>
      </c>
      <c r="AF548">
        <v>363</v>
      </c>
      <c r="AG548">
        <v>1.5209999999999999</v>
      </c>
      <c r="AH548">
        <v>2.0579999999999998</v>
      </c>
      <c r="AI548">
        <v>296</v>
      </c>
      <c r="AJ548">
        <v>343</v>
      </c>
      <c r="AK548">
        <v>303</v>
      </c>
      <c r="AL548">
        <v>350</v>
      </c>
      <c r="AQ548" s="82">
        <f t="shared" si="42"/>
        <v>0</v>
      </c>
      <c r="AR548" s="82">
        <f t="shared" si="44"/>
        <v>0</v>
      </c>
      <c r="AS548" s="82">
        <f t="shared" si="44"/>
        <v>0</v>
      </c>
      <c r="AT548" s="82">
        <f t="shared" si="44"/>
        <v>5.9580000000000001E-2</v>
      </c>
      <c r="AU548" s="82">
        <f t="shared" si="44"/>
        <v>0</v>
      </c>
      <c r="AV548" s="82">
        <f t="shared" si="44"/>
        <v>0</v>
      </c>
      <c r="AW548" s="82">
        <f t="shared" si="44"/>
        <v>0</v>
      </c>
      <c r="AX548" s="82">
        <f t="shared" si="44"/>
        <v>0</v>
      </c>
      <c r="AY548" s="82">
        <f t="shared" si="44"/>
        <v>0</v>
      </c>
      <c r="AZ548" s="82">
        <f t="shared" si="44"/>
        <v>0</v>
      </c>
      <c r="BA548" s="82">
        <f t="shared" si="44"/>
        <v>0</v>
      </c>
    </row>
    <row r="549" spans="1:53" x14ac:dyDescent="0.25">
      <c r="A549" t="s">
        <v>1686</v>
      </c>
      <c r="B549" t="s">
        <v>1687</v>
      </c>
      <c r="C549" t="s">
        <v>1681</v>
      </c>
      <c r="D549" t="s">
        <v>97</v>
      </c>
      <c r="E549">
        <v>6.5</v>
      </c>
      <c r="F549" s="143">
        <v>44576</v>
      </c>
      <c r="G549" t="s">
        <v>282</v>
      </c>
      <c r="H549" t="s">
        <v>270</v>
      </c>
      <c r="I549" t="s">
        <v>259</v>
      </c>
      <c r="J549" t="s">
        <v>271</v>
      </c>
      <c r="K549" t="s">
        <v>272</v>
      </c>
      <c r="L549" t="s">
        <v>442</v>
      </c>
      <c r="M549" t="s">
        <v>443</v>
      </c>
      <c r="N549" t="s">
        <v>304</v>
      </c>
      <c r="O549">
        <v>600</v>
      </c>
      <c r="P549">
        <v>110</v>
      </c>
      <c r="Q549">
        <v>2.8888889999999998</v>
      </c>
      <c r="R549">
        <v>5.8680000000000003E-2</v>
      </c>
      <c r="S549">
        <v>0</v>
      </c>
      <c r="T549">
        <v>3.4860000000000002</v>
      </c>
      <c r="U549">
        <v>4.5119999999999996</v>
      </c>
      <c r="V549">
        <v>5.766</v>
      </c>
      <c r="W549">
        <v>4.7290000000000001</v>
      </c>
      <c r="X549">
        <v>321</v>
      </c>
      <c r="Y549">
        <v>109</v>
      </c>
      <c r="Z549">
        <v>2.456</v>
      </c>
      <c r="AA549">
        <v>5.8819999999999997E-2</v>
      </c>
      <c r="AB549">
        <v>3.5430000000000001</v>
      </c>
      <c r="AC549">
        <v>4.7889999999999997</v>
      </c>
      <c r="AD549">
        <v>5.9189999999999996</v>
      </c>
      <c r="AE549">
        <v>4.9169999999999998</v>
      </c>
      <c r="AF549">
        <v>358</v>
      </c>
      <c r="AG549">
        <v>1.286</v>
      </c>
      <c r="AH549">
        <v>2.0779999999999998</v>
      </c>
      <c r="AI549">
        <v>307</v>
      </c>
      <c r="AJ549">
        <v>342</v>
      </c>
      <c r="AK549">
        <v>312</v>
      </c>
      <c r="AL549">
        <v>347</v>
      </c>
      <c r="AQ549" s="82">
        <f t="shared" si="42"/>
        <v>0</v>
      </c>
      <c r="AR549" s="82">
        <f t="shared" si="44"/>
        <v>0</v>
      </c>
      <c r="AS549" s="82">
        <f t="shared" si="44"/>
        <v>0</v>
      </c>
      <c r="AT549" s="82">
        <f t="shared" si="44"/>
        <v>5.8680000000000003E-2</v>
      </c>
      <c r="AU549" s="82">
        <f t="shared" si="44"/>
        <v>0</v>
      </c>
      <c r="AV549" s="82">
        <f t="shared" si="44"/>
        <v>0</v>
      </c>
      <c r="AW549" s="82">
        <f t="shared" si="44"/>
        <v>0</v>
      </c>
      <c r="AX549" s="82">
        <f t="shared" si="44"/>
        <v>0</v>
      </c>
      <c r="AY549" s="82">
        <f t="shared" si="44"/>
        <v>0</v>
      </c>
      <c r="AZ549" s="82">
        <f t="shared" si="44"/>
        <v>0</v>
      </c>
      <c r="BA549" s="82">
        <f t="shared" si="44"/>
        <v>0</v>
      </c>
    </row>
    <row r="550" spans="1:53" x14ac:dyDescent="0.25">
      <c r="A550" t="s">
        <v>1688</v>
      </c>
      <c r="B550" t="s">
        <v>1689</v>
      </c>
      <c r="C550" t="s">
        <v>1681</v>
      </c>
      <c r="D550" t="s">
        <v>97</v>
      </c>
      <c r="E550">
        <v>5.5</v>
      </c>
      <c r="F550" s="143">
        <v>44835</v>
      </c>
      <c r="G550" t="s">
        <v>282</v>
      </c>
      <c r="H550" t="s">
        <v>270</v>
      </c>
      <c r="I550" t="s">
        <v>259</v>
      </c>
      <c r="J550" t="s">
        <v>271</v>
      </c>
      <c r="K550" t="s">
        <v>272</v>
      </c>
      <c r="L550" t="s">
        <v>442</v>
      </c>
      <c r="M550" t="s">
        <v>443</v>
      </c>
      <c r="N550" t="s">
        <v>304</v>
      </c>
      <c r="O550">
        <v>600</v>
      </c>
      <c r="P550">
        <v>105.5</v>
      </c>
      <c r="Q550">
        <v>1.2833330000000001</v>
      </c>
      <c r="R550">
        <v>5.5509999999999997E-2</v>
      </c>
      <c r="S550">
        <v>0</v>
      </c>
      <c r="T550">
        <v>6.2460000000000004</v>
      </c>
      <c r="U550">
        <v>4.6470000000000002</v>
      </c>
      <c r="V550">
        <v>7.0279999999999996</v>
      </c>
      <c r="W550">
        <v>4.6239999999999997</v>
      </c>
      <c r="X550">
        <v>297</v>
      </c>
      <c r="Y550">
        <v>103.25</v>
      </c>
      <c r="Z550">
        <v>0.91700000000000004</v>
      </c>
      <c r="AA550">
        <v>5.4969999999999998E-2</v>
      </c>
      <c r="AB550">
        <v>6.282</v>
      </c>
      <c r="AC550">
        <v>4.992</v>
      </c>
      <c r="AD550">
        <v>7.2590000000000003</v>
      </c>
      <c r="AE550">
        <v>4.9749999999999996</v>
      </c>
      <c r="AF550">
        <v>350</v>
      </c>
      <c r="AG550">
        <v>2.512</v>
      </c>
      <c r="AH550">
        <v>3.6019999999999999</v>
      </c>
      <c r="AI550">
        <v>283</v>
      </c>
      <c r="AJ550">
        <v>331</v>
      </c>
      <c r="AK550">
        <v>291</v>
      </c>
      <c r="AL550">
        <v>343</v>
      </c>
      <c r="AQ550" s="82">
        <f t="shared" si="42"/>
        <v>0</v>
      </c>
      <c r="AR550" s="82">
        <f t="shared" ref="AR550:BA565" si="45">IF(AND($U550&gt;AQ$4,$U550&lt;=AR$4),$R550,0)</f>
        <v>0</v>
      </c>
      <c r="AS550" s="82">
        <f t="shared" si="45"/>
        <v>0</v>
      </c>
      <c r="AT550" s="82">
        <f t="shared" si="45"/>
        <v>5.5509999999999997E-2</v>
      </c>
      <c r="AU550" s="82">
        <f t="shared" si="45"/>
        <v>0</v>
      </c>
      <c r="AV550" s="82">
        <f t="shared" si="45"/>
        <v>0</v>
      </c>
      <c r="AW550" s="82">
        <f t="shared" si="45"/>
        <v>0</v>
      </c>
      <c r="AX550" s="82">
        <f t="shared" si="45"/>
        <v>0</v>
      </c>
      <c r="AY550" s="82">
        <f t="shared" si="45"/>
        <v>0</v>
      </c>
      <c r="AZ550" s="82">
        <f t="shared" si="45"/>
        <v>0</v>
      </c>
      <c r="BA550" s="82">
        <f t="shared" si="45"/>
        <v>0</v>
      </c>
    </row>
    <row r="551" spans="1:53" x14ac:dyDescent="0.25">
      <c r="A551" t="s">
        <v>5766</v>
      </c>
      <c r="B551" t="s">
        <v>5767</v>
      </c>
      <c r="C551" t="s">
        <v>1681</v>
      </c>
      <c r="D551" t="s">
        <v>97</v>
      </c>
      <c r="E551">
        <v>5.5</v>
      </c>
      <c r="F551" s="143">
        <v>45017</v>
      </c>
      <c r="G551" t="s">
        <v>282</v>
      </c>
      <c r="H551" t="s">
        <v>270</v>
      </c>
      <c r="I551" t="s">
        <v>259</v>
      </c>
      <c r="J551" t="s">
        <v>271</v>
      </c>
      <c r="K551" t="s">
        <v>272</v>
      </c>
      <c r="L551" t="s">
        <v>442</v>
      </c>
      <c r="M551" t="s">
        <v>443</v>
      </c>
      <c r="N551" t="s">
        <v>304</v>
      </c>
      <c r="O551">
        <v>700</v>
      </c>
      <c r="P551">
        <v>105.5</v>
      </c>
      <c r="Q551">
        <v>1.2833330000000001</v>
      </c>
      <c r="R551">
        <v>6.4759999999999998E-2</v>
      </c>
      <c r="S551">
        <v>0</v>
      </c>
      <c r="T551">
        <v>6.2460000000000004</v>
      </c>
      <c r="U551">
        <v>4.6470000000000002</v>
      </c>
      <c r="V551">
        <v>7.2309999999999999</v>
      </c>
      <c r="W551">
        <v>4.6120000000000001</v>
      </c>
      <c r="X551">
        <v>288</v>
      </c>
      <c r="Y551">
        <v>103.5</v>
      </c>
      <c r="Z551">
        <v>0.91700000000000004</v>
      </c>
      <c r="AA551">
        <v>6.429E-2</v>
      </c>
      <c r="AB551">
        <v>6.2850000000000001</v>
      </c>
      <c r="AC551">
        <v>4.9539999999999997</v>
      </c>
      <c r="AD551">
        <v>7.452</v>
      </c>
      <c r="AE551">
        <v>4.92</v>
      </c>
      <c r="AF551">
        <v>337</v>
      </c>
      <c r="AG551">
        <v>2.2669999999999999</v>
      </c>
      <c r="AH551">
        <v>3.3919999999999999</v>
      </c>
      <c r="AI551">
        <v>273</v>
      </c>
      <c r="AJ551">
        <v>318</v>
      </c>
      <c r="AK551">
        <v>283</v>
      </c>
      <c r="AL551">
        <v>331</v>
      </c>
      <c r="AQ551" s="82">
        <f t="shared" si="42"/>
        <v>0</v>
      </c>
      <c r="AR551" s="82">
        <f t="shared" si="45"/>
        <v>0</v>
      </c>
      <c r="AS551" s="82">
        <f t="shared" si="45"/>
        <v>0</v>
      </c>
      <c r="AT551" s="82">
        <f t="shared" si="45"/>
        <v>6.4759999999999998E-2</v>
      </c>
      <c r="AU551" s="82">
        <f t="shared" si="45"/>
        <v>0</v>
      </c>
      <c r="AV551" s="82">
        <f t="shared" si="45"/>
        <v>0</v>
      </c>
      <c r="AW551" s="82">
        <f t="shared" si="45"/>
        <v>0</v>
      </c>
      <c r="AX551" s="82">
        <f t="shared" si="45"/>
        <v>0</v>
      </c>
      <c r="AY551" s="82">
        <f t="shared" si="45"/>
        <v>0</v>
      </c>
      <c r="AZ551" s="82">
        <f t="shared" si="45"/>
        <v>0</v>
      </c>
      <c r="BA551" s="82">
        <f t="shared" si="45"/>
        <v>0</v>
      </c>
    </row>
    <row r="552" spans="1:53" x14ac:dyDescent="0.25">
      <c r="A552" t="s">
        <v>1677</v>
      </c>
      <c r="B552" t="s">
        <v>1678</v>
      </c>
      <c r="C552" t="s">
        <v>1673</v>
      </c>
      <c r="D552" t="s">
        <v>1674</v>
      </c>
      <c r="E552">
        <v>7.75</v>
      </c>
      <c r="F552" s="143">
        <v>42887</v>
      </c>
      <c r="G552" t="s">
        <v>371</v>
      </c>
      <c r="H552" t="s">
        <v>270</v>
      </c>
      <c r="I552" t="s">
        <v>259</v>
      </c>
      <c r="J552" t="s">
        <v>271</v>
      </c>
      <c r="K552" t="s">
        <v>272</v>
      </c>
      <c r="L552" t="s">
        <v>291</v>
      </c>
      <c r="M552" t="s">
        <v>303</v>
      </c>
      <c r="N552" t="s">
        <v>304</v>
      </c>
      <c r="O552">
        <v>465</v>
      </c>
      <c r="P552">
        <v>106.5</v>
      </c>
      <c r="Q552">
        <v>0.51666699999999999</v>
      </c>
      <c r="R552">
        <v>4.3110000000000002E-2</v>
      </c>
      <c r="S552">
        <v>0</v>
      </c>
      <c r="T552">
        <v>0.43</v>
      </c>
      <c r="U552">
        <v>1.581</v>
      </c>
      <c r="V552">
        <v>0.42899999999999999</v>
      </c>
      <c r="W552">
        <v>2.093</v>
      </c>
      <c r="X552">
        <v>147</v>
      </c>
      <c r="Y552">
        <v>106.562</v>
      </c>
      <c r="Z552">
        <v>0</v>
      </c>
      <c r="AA552">
        <v>4.3580000000000001E-2</v>
      </c>
      <c r="AB552">
        <v>0.49399999999999999</v>
      </c>
      <c r="AC552">
        <v>2.23</v>
      </c>
      <c r="AD552">
        <v>0.49299999999999999</v>
      </c>
      <c r="AE552">
        <v>2.6070000000000002</v>
      </c>
      <c r="AF552">
        <v>208</v>
      </c>
      <c r="AG552">
        <v>0.42699999999999999</v>
      </c>
      <c r="AH552">
        <v>0.40200000000000002</v>
      </c>
      <c r="AI552">
        <v>117</v>
      </c>
      <c r="AJ552">
        <v>201</v>
      </c>
      <c r="AK552">
        <v>127</v>
      </c>
      <c r="AL552">
        <v>192</v>
      </c>
      <c r="AQ552" s="82">
        <f t="shared" si="42"/>
        <v>4.3110000000000002E-2</v>
      </c>
      <c r="AR552" s="82">
        <f t="shared" si="45"/>
        <v>0</v>
      </c>
      <c r="AS552" s="82">
        <f t="shared" si="45"/>
        <v>0</v>
      </c>
      <c r="AT552" s="82">
        <f t="shared" si="45"/>
        <v>0</v>
      </c>
      <c r="AU552" s="82">
        <f t="shared" si="45"/>
        <v>0</v>
      </c>
      <c r="AV552" s="82">
        <f t="shared" si="45"/>
        <v>0</v>
      </c>
      <c r="AW552" s="82">
        <f t="shared" si="45"/>
        <v>0</v>
      </c>
      <c r="AX552" s="82">
        <f t="shared" si="45"/>
        <v>0</v>
      </c>
      <c r="AY552" s="82">
        <f t="shared" si="45"/>
        <v>0</v>
      </c>
      <c r="AZ552" s="82">
        <f t="shared" si="45"/>
        <v>0</v>
      </c>
      <c r="BA552" s="82">
        <f t="shared" si="45"/>
        <v>0</v>
      </c>
    </row>
    <row r="553" spans="1:53" x14ac:dyDescent="0.25">
      <c r="A553" t="s">
        <v>5768</v>
      </c>
      <c r="B553" t="s">
        <v>5769</v>
      </c>
      <c r="C553" t="s">
        <v>1675</v>
      </c>
      <c r="D553" t="s">
        <v>1676</v>
      </c>
      <c r="E553">
        <v>8</v>
      </c>
      <c r="F553" s="143">
        <v>43784</v>
      </c>
      <c r="G553" t="s">
        <v>41</v>
      </c>
      <c r="H553" t="s">
        <v>270</v>
      </c>
      <c r="I553" t="s">
        <v>259</v>
      </c>
      <c r="J553" t="s">
        <v>271</v>
      </c>
      <c r="K553" t="s">
        <v>272</v>
      </c>
      <c r="L553" t="s">
        <v>335</v>
      </c>
      <c r="M553" t="s">
        <v>353</v>
      </c>
      <c r="N553" t="s">
        <v>304</v>
      </c>
      <c r="O553">
        <v>1998.8</v>
      </c>
      <c r="P553">
        <v>108.375</v>
      </c>
      <c r="Q553">
        <v>0.88888900000000004</v>
      </c>
      <c r="R553">
        <v>0.18920999999999999</v>
      </c>
      <c r="S553">
        <v>0</v>
      </c>
      <c r="T553">
        <v>4.0229999999999997</v>
      </c>
      <c r="U553">
        <v>5.9960000000000004</v>
      </c>
      <c r="V553">
        <v>4.5389999999999997</v>
      </c>
      <c r="W553">
        <v>6.141</v>
      </c>
      <c r="X553">
        <v>505</v>
      </c>
      <c r="Y553">
        <v>108.875</v>
      </c>
      <c r="Z553">
        <v>0.35599999999999998</v>
      </c>
      <c r="AA553">
        <v>0.19203000000000001</v>
      </c>
      <c r="AB553">
        <v>3.3839999999999999</v>
      </c>
      <c r="AC553">
        <v>5.9059999999999997</v>
      </c>
      <c r="AD553">
        <v>4.53</v>
      </c>
      <c r="AE553">
        <v>6.0229999999999997</v>
      </c>
      <c r="AF553">
        <v>508</v>
      </c>
      <c r="AG553">
        <v>3.1E-2</v>
      </c>
      <c r="AH553">
        <v>0.51800000000000002</v>
      </c>
      <c r="AI553">
        <v>495</v>
      </c>
      <c r="AJ553">
        <v>503</v>
      </c>
      <c r="AK553">
        <v>491</v>
      </c>
      <c r="AL553">
        <v>494</v>
      </c>
      <c r="AQ553" s="82">
        <f t="shared" si="42"/>
        <v>0</v>
      </c>
      <c r="AR553" s="82">
        <f t="shared" si="45"/>
        <v>0</v>
      </c>
      <c r="AS553" s="82">
        <f t="shared" si="45"/>
        <v>0</v>
      </c>
      <c r="AT553" s="82">
        <f t="shared" si="45"/>
        <v>0</v>
      </c>
      <c r="AU553" s="82">
        <f t="shared" si="45"/>
        <v>0.18920999999999999</v>
      </c>
      <c r="AV553" s="82">
        <f t="shared" si="45"/>
        <v>0</v>
      </c>
      <c r="AW553" s="82">
        <f t="shared" si="45"/>
        <v>0</v>
      </c>
      <c r="AX553" s="82">
        <f t="shared" si="45"/>
        <v>0</v>
      </c>
      <c r="AY553" s="82">
        <f t="shared" si="45"/>
        <v>0</v>
      </c>
      <c r="AZ553" s="82">
        <f t="shared" si="45"/>
        <v>0</v>
      </c>
      <c r="BA553" s="82">
        <f t="shared" si="45"/>
        <v>0</v>
      </c>
    </row>
    <row r="554" spans="1:53" x14ac:dyDescent="0.25">
      <c r="A554" t="s">
        <v>5770</v>
      </c>
      <c r="B554" t="s">
        <v>5771</v>
      </c>
      <c r="C554" t="s">
        <v>1675</v>
      </c>
      <c r="D554" t="s">
        <v>1676</v>
      </c>
      <c r="E554">
        <v>7.125</v>
      </c>
      <c r="F554" s="143">
        <v>44027</v>
      </c>
      <c r="G554" t="s">
        <v>41</v>
      </c>
      <c r="H554" t="s">
        <v>270</v>
      </c>
      <c r="I554" t="s">
        <v>259</v>
      </c>
      <c r="J554" t="s">
        <v>271</v>
      </c>
      <c r="K554" t="s">
        <v>272</v>
      </c>
      <c r="L554" t="s">
        <v>335</v>
      </c>
      <c r="M554" t="s">
        <v>353</v>
      </c>
      <c r="N554" t="s">
        <v>304</v>
      </c>
      <c r="O554">
        <v>1200</v>
      </c>
      <c r="P554">
        <v>106.75</v>
      </c>
      <c r="Q554">
        <v>3.1072920000000002</v>
      </c>
      <c r="R554">
        <v>0.11421000000000001</v>
      </c>
      <c r="S554">
        <v>0</v>
      </c>
      <c r="T554">
        <v>4.4569999999999999</v>
      </c>
      <c r="U554">
        <v>5.69</v>
      </c>
      <c r="V554">
        <v>5.2670000000000003</v>
      </c>
      <c r="W554">
        <v>5.8129999999999997</v>
      </c>
      <c r="X554">
        <v>459</v>
      </c>
      <c r="Y554">
        <v>105.75</v>
      </c>
      <c r="Z554">
        <v>2.6320000000000001</v>
      </c>
      <c r="AA554">
        <v>0.11439000000000001</v>
      </c>
      <c r="AB554">
        <v>4.5119999999999996</v>
      </c>
      <c r="AC554">
        <v>5.9059999999999997</v>
      </c>
      <c r="AD554">
        <v>5.4249999999999998</v>
      </c>
      <c r="AE554">
        <v>6.0039999999999996</v>
      </c>
      <c r="AF554">
        <v>494</v>
      </c>
      <c r="AG554">
        <v>1.361</v>
      </c>
      <c r="AH554">
        <v>2.036</v>
      </c>
      <c r="AI554">
        <v>439</v>
      </c>
      <c r="AJ554">
        <v>473</v>
      </c>
      <c r="AK554">
        <v>447</v>
      </c>
      <c r="AL554">
        <v>481</v>
      </c>
      <c r="AQ554" s="82">
        <f t="shared" si="42"/>
        <v>0</v>
      </c>
      <c r="AR554" s="82">
        <f t="shared" si="45"/>
        <v>0</v>
      </c>
      <c r="AS554" s="82">
        <f t="shared" si="45"/>
        <v>0</v>
      </c>
      <c r="AT554" s="82">
        <f t="shared" si="45"/>
        <v>0</v>
      </c>
      <c r="AU554" s="82">
        <f t="shared" si="45"/>
        <v>0.11421000000000001</v>
      </c>
      <c r="AV554" s="82">
        <f t="shared" si="45"/>
        <v>0</v>
      </c>
      <c r="AW554" s="82">
        <f t="shared" si="45"/>
        <v>0</v>
      </c>
      <c r="AX554" s="82">
        <f t="shared" si="45"/>
        <v>0</v>
      </c>
      <c r="AY554" s="82">
        <f t="shared" si="45"/>
        <v>0</v>
      </c>
      <c r="AZ554" s="82">
        <f t="shared" si="45"/>
        <v>0</v>
      </c>
      <c r="BA554" s="82">
        <f t="shared" si="45"/>
        <v>0</v>
      </c>
    </row>
    <row r="555" spans="1:53" x14ac:dyDescent="0.25">
      <c r="A555" t="s">
        <v>5772</v>
      </c>
      <c r="B555" t="s">
        <v>5773</v>
      </c>
      <c r="C555" t="s">
        <v>1675</v>
      </c>
      <c r="D555" t="s">
        <v>1676</v>
      </c>
      <c r="E555">
        <v>5.125</v>
      </c>
      <c r="F555" s="143">
        <v>43327</v>
      </c>
      <c r="G555" t="s">
        <v>423</v>
      </c>
      <c r="H555" t="s">
        <v>270</v>
      </c>
      <c r="I555" t="s">
        <v>259</v>
      </c>
      <c r="J555" t="s">
        <v>271</v>
      </c>
      <c r="K555" t="s">
        <v>272</v>
      </c>
      <c r="L555" t="s">
        <v>335</v>
      </c>
      <c r="M555" t="s">
        <v>353</v>
      </c>
      <c r="N555" t="s">
        <v>283</v>
      </c>
      <c r="O555">
        <v>1600</v>
      </c>
      <c r="P555">
        <v>104.5</v>
      </c>
      <c r="Q555">
        <v>1.822222</v>
      </c>
      <c r="R555">
        <v>0.14738000000000001</v>
      </c>
      <c r="S555">
        <v>0</v>
      </c>
      <c r="T555">
        <v>4.0460000000000003</v>
      </c>
      <c r="U555">
        <v>4.05</v>
      </c>
      <c r="V555">
        <v>4.4290000000000003</v>
      </c>
      <c r="W555">
        <v>4.0890000000000004</v>
      </c>
      <c r="X555">
        <v>322</v>
      </c>
      <c r="Y555">
        <v>105.25</v>
      </c>
      <c r="Z555">
        <v>1.4810000000000001</v>
      </c>
      <c r="AA555">
        <v>0.1502</v>
      </c>
      <c r="AB555">
        <v>4.117</v>
      </c>
      <c r="AC555">
        <v>3.8919999999999999</v>
      </c>
      <c r="AD555">
        <v>4.3630000000000004</v>
      </c>
      <c r="AE555">
        <v>3.903</v>
      </c>
      <c r="AF555">
        <v>316</v>
      </c>
      <c r="AG555">
        <v>-0.38300000000000001</v>
      </c>
      <c r="AH555">
        <v>5.2999999999999999E-2</v>
      </c>
      <c r="AI555">
        <v>301</v>
      </c>
      <c r="AJ555">
        <v>297</v>
      </c>
      <c r="AK555">
        <v>308</v>
      </c>
      <c r="AL555">
        <v>302</v>
      </c>
      <c r="AQ555" s="82">
        <f t="shared" si="42"/>
        <v>0</v>
      </c>
      <c r="AR555" s="82">
        <f t="shared" si="45"/>
        <v>0</v>
      </c>
      <c r="AS555" s="82">
        <f t="shared" si="45"/>
        <v>0</v>
      </c>
      <c r="AT555" s="82">
        <f t="shared" si="45"/>
        <v>0.14738000000000001</v>
      </c>
      <c r="AU555" s="82">
        <f t="shared" si="45"/>
        <v>0</v>
      </c>
      <c r="AV555" s="82">
        <f t="shared" si="45"/>
        <v>0</v>
      </c>
      <c r="AW555" s="82">
        <f t="shared" si="45"/>
        <v>0</v>
      </c>
      <c r="AX555" s="82">
        <f t="shared" si="45"/>
        <v>0</v>
      </c>
      <c r="AY555" s="82">
        <f t="shared" si="45"/>
        <v>0</v>
      </c>
      <c r="AZ555" s="82">
        <f t="shared" si="45"/>
        <v>0</v>
      </c>
      <c r="BA555" s="82">
        <f t="shared" si="45"/>
        <v>0</v>
      </c>
    </row>
    <row r="556" spans="1:53" x14ac:dyDescent="0.25">
      <c r="A556" t="s">
        <v>1667</v>
      </c>
      <c r="B556" t="s">
        <v>1668</v>
      </c>
      <c r="C556" t="s">
        <v>1669</v>
      </c>
      <c r="D556" t="s">
        <v>1670</v>
      </c>
      <c r="E556">
        <v>5.375</v>
      </c>
      <c r="F556" s="143">
        <v>41623</v>
      </c>
      <c r="G556" t="s">
        <v>488</v>
      </c>
      <c r="H556" t="s">
        <v>270</v>
      </c>
      <c r="I556" t="s">
        <v>259</v>
      </c>
      <c r="J556" t="s">
        <v>271</v>
      </c>
      <c r="K556" t="s">
        <v>272</v>
      </c>
      <c r="L556" t="s">
        <v>291</v>
      </c>
      <c r="M556" t="s">
        <v>600</v>
      </c>
      <c r="N556" t="s">
        <v>304</v>
      </c>
      <c r="O556">
        <v>125.2</v>
      </c>
      <c r="P556">
        <v>98</v>
      </c>
      <c r="Q556">
        <v>0.14930599999999999</v>
      </c>
      <c r="R556">
        <v>1.065E-2</v>
      </c>
      <c r="S556">
        <v>2.6880000000000002</v>
      </c>
      <c r="T556">
        <v>0.92400000000000004</v>
      </c>
      <c r="U556">
        <v>7.5439999999999996</v>
      </c>
      <c r="V556">
        <v>0.92400000000000004</v>
      </c>
      <c r="W556">
        <v>7.5439999999999996</v>
      </c>
      <c r="X556">
        <v>735</v>
      </c>
      <c r="Y556">
        <v>96.875</v>
      </c>
      <c r="Z556">
        <v>2.4780000000000002</v>
      </c>
      <c r="AA556">
        <v>1.094E-2</v>
      </c>
      <c r="AB556">
        <v>0.95799999999999996</v>
      </c>
      <c r="AC556">
        <v>8.5790000000000006</v>
      </c>
      <c r="AD556">
        <v>0.95699999999999996</v>
      </c>
      <c r="AE556">
        <v>8.5790000000000006</v>
      </c>
      <c r="AF556">
        <v>838</v>
      </c>
      <c r="AG556">
        <v>1.4930000000000001</v>
      </c>
      <c r="AH556">
        <v>1.474</v>
      </c>
      <c r="AI556">
        <v>699</v>
      </c>
      <c r="AJ556">
        <v>795</v>
      </c>
      <c r="AK556">
        <v>720</v>
      </c>
      <c r="AL556">
        <v>826</v>
      </c>
      <c r="AQ556" s="82">
        <f t="shared" si="42"/>
        <v>0</v>
      </c>
      <c r="AR556" s="82">
        <f t="shared" si="45"/>
        <v>0</v>
      </c>
      <c r="AS556" s="82">
        <f t="shared" si="45"/>
        <v>0</v>
      </c>
      <c r="AT556" s="82">
        <f t="shared" si="45"/>
        <v>0</v>
      </c>
      <c r="AU556" s="82">
        <f t="shared" si="45"/>
        <v>0</v>
      </c>
      <c r="AV556" s="82">
        <f t="shared" si="45"/>
        <v>0</v>
      </c>
      <c r="AW556" s="82">
        <f t="shared" si="45"/>
        <v>1.065E-2</v>
      </c>
      <c r="AX556" s="82">
        <f t="shared" si="45"/>
        <v>0</v>
      </c>
      <c r="AY556" s="82">
        <f t="shared" si="45"/>
        <v>0</v>
      </c>
      <c r="AZ556" s="82">
        <f t="shared" si="45"/>
        <v>0</v>
      </c>
      <c r="BA556" s="82">
        <f t="shared" si="45"/>
        <v>0</v>
      </c>
    </row>
    <row r="557" spans="1:53" x14ac:dyDescent="0.25">
      <c r="A557" t="s">
        <v>1671</v>
      </c>
      <c r="B557" t="s">
        <v>1672</v>
      </c>
      <c r="C557" t="s">
        <v>1669</v>
      </c>
      <c r="D557" t="s">
        <v>1670</v>
      </c>
      <c r="E557">
        <v>5.625</v>
      </c>
      <c r="F557" s="143">
        <v>42156</v>
      </c>
      <c r="G557" t="s">
        <v>488</v>
      </c>
      <c r="H557" t="s">
        <v>270</v>
      </c>
      <c r="I557" t="s">
        <v>259</v>
      </c>
      <c r="J557" t="s">
        <v>271</v>
      </c>
      <c r="K557" t="s">
        <v>272</v>
      </c>
      <c r="L557" t="s">
        <v>291</v>
      </c>
      <c r="M557" t="s">
        <v>600</v>
      </c>
      <c r="N557" t="s">
        <v>304</v>
      </c>
      <c r="O557">
        <v>364.5</v>
      </c>
      <c r="P557">
        <v>85.75</v>
      </c>
      <c r="Q557">
        <v>0.375</v>
      </c>
      <c r="R557">
        <v>2.7199999999999998E-2</v>
      </c>
      <c r="S557">
        <v>0</v>
      </c>
      <c r="T557">
        <v>2.1520000000000001</v>
      </c>
      <c r="U557">
        <v>12.601000000000001</v>
      </c>
      <c r="V557">
        <v>2.1520000000000001</v>
      </c>
      <c r="W557">
        <v>12.601000000000001</v>
      </c>
      <c r="X557">
        <v>1229</v>
      </c>
      <c r="Y557">
        <v>83</v>
      </c>
      <c r="Z557">
        <v>0</v>
      </c>
      <c r="AA557">
        <v>2.6610000000000002E-2</v>
      </c>
      <c r="AB557">
        <v>2.1989999999999998</v>
      </c>
      <c r="AC557">
        <v>13.907</v>
      </c>
      <c r="AD557">
        <v>2.1970000000000001</v>
      </c>
      <c r="AE557">
        <v>13.907</v>
      </c>
      <c r="AF557">
        <v>1365</v>
      </c>
      <c r="AG557">
        <v>3.7650000000000001</v>
      </c>
      <c r="AH557">
        <v>3.8410000000000002</v>
      </c>
      <c r="AI557">
        <v>1091</v>
      </c>
      <c r="AJ557">
        <v>1190</v>
      </c>
      <c r="AK557">
        <v>1216</v>
      </c>
      <c r="AL557">
        <v>1353</v>
      </c>
      <c r="AQ557" s="82">
        <f t="shared" si="42"/>
        <v>0</v>
      </c>
      <c r="AR557" s="82">
        <f t="shared" si="45"/>
        <v>0</v>
      </c>
      <c r="AS557" s="82">
        <f t="shared" si="45"/>
        <v>0</v>
      </c>
      <c r="AT557" s="82">
        <f t="shared" si="45"/>
        <v>0</v>
      </c>
      <c r="AU557" s="82">
        <f t="shared" si="45"/>
        <v>0</v>
      </c>
      <c r="AV557" s="82">
        <f t="shared" si="45"/>
        <v>0</v>
      </c>
      <c r="AW557" s="82">
        <f t="shared" si="45"/>
        <v>0</v>
      </c>
      <c r="AX557" s="82">
        <f t="shared" si="45"/>
        <v>0</v>
      </c>
      <c r="AY557" s="82">
        <f t="shared" si="45"/>
        <v>0</v>
      </c>
      <c r="AZ557" s="82">
        <f t="shared" si="45"/>
        <v>0</v>
      </c>
      <c r="BA557" s="82">
        <f t="shared" si="45"/>
        <v>2.7199999999999998E-2</v>
      </c>
    </row>
    <row r="558" spans="1:53" x14ac:dyDescent="0.25">
      <c r="A558" t="s">
        <v>1690</v>
      </c>
      <c r="B558" t="s">
        <v>1691</v>
      </c>
      <c r="C558" t="s">
        <v>1669</v>
      </c>
      <c r="D558" t="s">
        <v>1670</v>
      </c>
      <c r="E558">
        <v>5.75</v>
      </c>
      <c r="F558" s="143">
        <v>43009</v>
      </c>
      <c r="G558" t="s">
        <v>488</v>
      </c>
      <c r="H558" t="s">
        <v>270</v>
      </c>
      <c r="I558" t="s">
        <v>259</v>
      </c>
      <c r="J558" t="s">
        <v>271</v>
      </c>
      <c r="K558" t="s">
        <v>272</v>
      </c>
      <c r="L558" t="s">
        <v>291</v>
      </c>
      <c r="M558" t="s">
        <v>600</v>
      </c>
      <c r="N558" t="s">
        <v>304</v>
      </c>
      <c r="O558">
        <v>153.69999999999999</v>
      </c>
      <c r="P558">
        <v>49</v>
      </c>
      <c r="Q558">
        <v>1.3416669999999999</v>
      </c>
      <c r="R558">
        <v>6.7000000000000002E-3</v>
      </c>
      <c r="S558">
        <v>0</v>
      </c>
      <c r="T558">
        <v>3.431</v>
      </c>
      <c r="U558">
        <v>24.419</v>
      </c>
      <c r="V558">
        <v>3.4470000000000001</v>
      </c>
      <c r="W558">
        <v>24.419</v>
      </c>
      <c r="X558">
        <v>2374</v>
      </c>
      <c r="Y558">
        <v>47</v>
      </c>
      <c r="Z558">
        <v>0.95799999999999996</v>
      </c>
      <c r="AA558">
        <v>6.4799999999999996E-3</v>
      </c>
      <c r="AB558">
        <v>3.4580000000000002</v>
      </c>
      <c r="AC558">
        <v>25.373000000000001</v>
      </c>
      <c r="AD558">
        <v>3.4710000000000001</v>
      </c>
      <c r="AE558">
        <v>25.373000000000001</v>
      </c>
      <c r="AF558">
        <v>2481</v>
      </c>
      <c r="AG558">
        <v>4.97</v>
      </c>
      <c r="AH558">
        <v>5.2990000000000004</v>
      </c>
      <c r="AI558">
        <v>1555</v>
      </c>
      <c r="AJ558">
        <v>1592</v>
      </c>
      <c r="AK558">
        <v>2363</v>
      </c>
      <c r="AL558">
        <v>2470</v>
      </c>
      <c r="AQ558" s="82">
        <f t="shared" si="42"/>
        <v>0</v>
      </c>
      <c r="AR558" s="82">
        <f t="shared" si="45"/>
        <v>0</v>
      </c>
      <c r="AS558" s="82">
        <f t="shared" si="45"/>
        <v>0</v>
      </c>
      <c r="AT558" s="82">
        <f t="shared" si="45"/>
        <v>0</v>
      </c>
      <c r="AU558" s="82">
        <f t="shared" si="45"/>
        <v>0</v>
      </c>
      <c r="AV558" s="82">
        <f t="shared" si="45"/>
        <v>0</v>
      </c>
      <c r="AW558" s="82">
        <f t="shared" si="45"/>
        <v>0</v>
      </c>
      <c r="AX558" s="82">
        <f t="shared" si="45"/>
        <v>0</v>
      </c>
      <c r="AY558" s="82">
        <f t="shared" si="45"/>
        <v>0</v>
      </c>
      <c r="AZ558" s="82">
        <f t="shared" si="45"/>
        <v>0</v>
      </c>
      <c r="BA558" s="82">
        <f t="shared" si="45"/>
        <v>6.7000000000000002E-3</v>
      </c>
    </row>
    <row r="559" spans="1:53" x14ac:dyDescent="0.25">
      <c r="A559" t="s">
        <v>1692</v>
      </c>
      <c r="B559" t="s">
        <v>1693</v>
      </c>
      <c r="C559" t="s">
        <v>1669</v>
      </c>
      <c r="D559" t="s">
        <v>1670</v>
      </c>
      <c r="E559">
        <v>6.5</v>
      </c>
      <c r="F559" s="143">
        <v>42522</v>
      </c>
      <c r="G559" t="s">
        <v>488</v>
      </c>
      <c r="H559" t="s">
        <v>270</v>
      </c>
      <c r="I559" t="s">
        <v>259</v>
      </c>
      <c r="J559" t="s">
        <v>271</v>
      </c>
      <c r="K559" t="s">
        <v>272</v>
      </c>
      <c r="L559" t="s">
        <v>291</v>
      </c>
      <c r="M559" t="s">
        <v>600</v>
      </c>
      <c r="N559" t="s">
        <v>304</v>
      </c>
      <c r="O559">
        <v>246.7</v>
      </c>
      <c r="P559">
        <v>62</v>
      </c>
      <c r="Q559">
        <v>0.43333300000000002</v>
      </c>
      <c r="R559">
        <v>1.3339999999999999E-2</v>
      </c>
      <c r="S559">
        <v>0</v>
      </c>
      <c r="T559">
        <v>2.7010000000000001</v>
      </c>
      <c r="U559">
        <v>23.126999999999999</v>
      </c>
      <c r="V559">
        <v>2.7069999999999999</v>
      </c>
      <c r="W559">
        <v>23.126999999999999</v>
      </c>
      <c r="X559">
        <v>2268</v>
      </c>
      <c r="Y559">
        <v>57.5</v>
      </c>
      <c r="Z559">
        <v>0</v>
      </c>
      <c r="AA559">
        <v>1.248E-2</v>
      </c>
      <c r="AB559">
        <v>2.7149999999999999</v>
      </c>
      <c r="AC559">
        <v>25.6</v>
      </c>
      <c r="AD559">
        <v>2.718</v>
      </c>
      <c r="AE559">
        <v>25.6</v>
      </c>
      <c r="AF559">
        <v>2524</v>
      </c>
      <c r="AG559">
        <v>8.58</v>
      </c>
      <c r="AH559">
        <v>8.7439999999999998</v>
      </c>
      <c r="AI559">
        <v>1684</v>
      </c>
      <c r="AJ559">
        <v>1799</v>
      </c>
      <c r="AK559">
        <v>2256</v>
      </c>
      <c r="AL559">
        <v>2512</v>
      </c>
      <c r="AQ559" s="82">
        <f t="shared" si="42"/>
        <v>0</v>
      </c>
      <c r="AR559" s="82">
        <f t="shared" si="45"/>
        <v>0</v>
      </c>
      <c r="AS559" s="82">
        <f t="shared" si="45"/>
        <v>0</v>
      </c>
      <c r="AT559" s="82">
        <f t="shared" si="45"/>
        <v>0</v>
      </c>
      <c r="AU559" s="82">
        <f t="shared" si="45"/>
        <v>0</v>
      </c>
      <c r="AV559" s="82">
        <f t="shared" si="45"/>
        <v>0</v>
      </c>
      <c r="AW559" s="82">
        <f t="shared" si="45"/>
        <v>0</v>
      </c>
      <c r="AX559" s="82">
        <f t="shared" si="45"/>
        <v>0</v>
      </c>
      <c r="AY559" s="82">
        <f t="shared" si="45"/>
        <v>0</v>
      </c>
      <c r="AZ559" s="82">
        <f t="shared" si="45"/>
        <v>0</v>
      </c>
      <c r="BA559" s="82">
        <f t="shared" si="45"/>
        <v>1.3339999999999999E-2</v>
      </c>
    </row>
    <row r="560" spans="1:53" x14ac:dyDescent="0.25">
      <c r="A560" t="s">
        <v>1698</v>
      </c>
      <c r="B560" t="s">
        <v>1699</v>
      </c>
      <c r="C560" t="s">
        <v>1669</v>
      </c>
      <c r="D560" t="s">
        <v>1670</v>
      </c>
      <c r="E560">
        <v>10.75</v>
      </c>
      <c r="F560" s="143">
        <v>42401</v>
      </c>
      <c r="G560" t="s">
        <v>488</v>
      </c>
      <c r="H560" t="s">
        <v>270</v>
      </c>
      <c r="I560" t="s">
        <v>259</v>
      </c>
      <c r="J560" t="s">
        <v>271</v>
      </c>
      <c r="K560" t="s">
        <v>272</v>
      </c>
      <c r="L560" t="s">
        <v>291</v>
      </c>
      <c r="M560" t="s">
        <v>600</v>
      </c>
      <c r="N560" t="s">
        <v>304</v>
      </c>
      <c r="O560">
        <v>470.5</v>
      </c>
      <c r="P560">
        <v>80.75</v>
      </c>
      <c r="Q560">
        <v>4.3</v>
      </c>
      <c r="R560">
        <v>3.4669999999999999E-2</v>
      </c>
      <c r="S560">
        <v>0</v>
      </c>
      <c r="T560">
        <v>2.3130000000000002</v>
      </c>
      <c r="U560">
        <v>19.265999999999998</v>
      </c>
      <c r="V560">
        <v>2.3199999999999998</v>
      </c>
      <c r="W560">
        <v>19.265999999999998</v>
      </c>
      <c r="X560">
        <v>1886</v>
      </c>
      <c r="Y560">
        <v>76.75</v>
      </c>
      <c r="Z560">
        <v>3.5830000000000002</v>
      </c>
      <c r="AA560">
        <v>3.3239999999999999E-2</v>
      </c>
      <c r="AB560">
        <v>2.3380000000000001</v>
      </c>
      <c r="AC560">
        <v>21.167000000000002</v>
      </c>
      <c r="AD560">
        <v>2.3439999999999999</v>
      </c>
      <c r="AE560">
        <v>21.167000000000002</v>
      </c>
      <c r="AF560">
        <v>2083</v>
      </c>
      <c r="AG560">
        <v>5.8710000000000004</v>
      </c>
      <c r="AH560">
        <v>5.9889999999999999</v>
      </c>
      <c r="AI560">
        <v>1623</v>
      </c>
      <c r="AJ560">
        <v>1742</v>
      </c>
      <c r="AK560">
        <v>1873</v>
      </c>
      <c r="AL560">
        <v>2071</v>
      </c>
      <c r="AQ560" s="82">
        <f t="shared" si="42"/>
        <v>0</v>
      </c>
      <c r="AR560" s="82">
        <f t="shared" si="45"/>
        <v>0</v>
      </c>
      <c r="AS560" s="82">
        <f t="shared" si="45"/>
        <v>0</v>
      </c>
      <c r="AT560" s="82">
        <f t="shared" si="45"/>
        <v>0</v>
      </c>
      <c r="AU560" s="82">
        <f t="shared" si="45"/>
        <v>0</v>
      </c>
      <c r="AV560" s="82">
        <f t="shared" si="45"/>
        <v>0</v>
      </c>
      <c r="AW560" s="82">
        <f t="shared" si="45"/>
        <v>0</v>
      </c>
      <c r="AX560" s="82">
        <f t="shared" si="45"/>
        <v>0</v>
      </c>
      <c r="AY560" s="82">
        <f t="shared" si="45"/>
        <v>0</v>
      </c>
      <c r="AZ560" s="82">
        <f t="shared" si="45"/>
        <v>0</v>
      </c>
      <c r="BA560" s="82">
        <f t="shared" si="45"/>
        <v>3.4669999999999999E-2</v>
      </c>
    </row>
    <row r="561" spans="1:53" x14ac:dyDescent="0.25">
      <c r="A561" t="s">
        <v>1700</v>
      </c>
      <c r="B561" t="s">
        <v>1701</v>
      </c>
      <c r="C561" t="s">
        <v>1669</v>
      </c>
      <c r="D561" t="s">
        <v>1670</v>
      </c>
      <c r="E561">
        <v>10</v>
      </c>
      <c r="F561" s="143">
        <v>43449</v>
      </c>
      <c r="G561" t="s">
        <v>488</v>
      </c>
      <c r="H561" t="s">
        <v>270</v>
      </c>
      <c r="I561" t="s">
        <v>259</v>
      </c>
      <c r="J561" t="s">
        <v>271</v>
      </c>
      <c r="K561" t="s">
        <v>272</v>
      </c>
      <c r="L561" t="s">
        <v>291</v>
      </c>
      <c r="M561" t="s">
        <v>600</v>
      </c>
      <c r="N561" t="s">
        <v>283</v>
      </c>
      <c r="O561">
        <v>393.9</v>
      </c>
      <c r="P561">
        <v>66.5</v>
      </c>
      <c r="Q561">
        <v>0.27777800000000002</v>
      </c>
      <c r="R561">
        <v>2.2790000000000001E-2</v>
      </c>
      <c r="S561">
        <v>5</v>
      </c>
      <c r="T561">
        <v>3.8860000000000001</v>
      </c>
      <c r="U561">
        <v>19.808</v>
      </c>
      <c r="V561">
        <v>3.9220000000000002</v>
      </c>
      <c r="W561">
        <v>19.808</v>
      </c>
      <c r="X561">
        <v>1895</v>
      </c>
      <c r="Y561">
        <v>63.75</v>
      </c>
      <c r="Z561">
        <v>4.6109999999999998</v>
      </c>
      <c r="AA561">
        <v>2.368E-2</v>
      </c>
      <c r="AB561">
        <v>3.6139999999999999</v>
      </c>
      <c r="AC561">
        <v>20.811</v>
      </c>
      <c r="AD561">
        <v>3.6440000000000001</v>
      </c>
      <c r="AE561">
        <v>20.811</v>
      </c>
      <c r="AF561">
        <v>2009</v>
      </c>
      <c r="AG561">
        <v>4.9980000000000002</v>
      </c>
      <c r="AH561">
        <v>5.3789999999999996</v>
      </c>
      <c r="AI561">
        <v>1443</v>
      </c>
      <c r="AJ561">
        <v>1496</v>
      </c>
      <c r="AK561">
        <v>1883</v>
      </c>
      <c r="AL561">
        <v>1997</v>
      </c>
      <c r="AQ561" s="82">
        <f t="shared" si="42"/>
        <v>0</v>
      </c>
      <c r="AR561" s="82">
        <f t="shared" si="45"/>
        <v>0</v>
      </c>
      <c r="AS561" s="82">
        <f t="shared" si="45"/>
        <v>0</v>
      </c>
      <c r="AT561" s="82">
        <f t="shared" si="45"/>
        <v>0</v>
      </c>
      <c r="AU561" s="82">
        <f t="shared" si="45"/>
        <v>0</v>
      </c>
      <c r="AV561" s="82">
        <f t="shared" si="45"/>
        <v>0</v>
      </c>
      <c r="AW561" s="82">
        <f t="shared" si="45"/>
        <v>0</v>
      </c>
      <c r="AX561" s="82">
        <f t="shared" si="45"/>
        <v>0</v>
      </c>
      <c r="AY561" s="82">
        <f t="shared" si="45"/>
        <v>0</v>
      </c>
      <c r="AZ561" s="82">
        <f t="shared" si="45"/>
        <v>0</v>
      </c>
      <c r="BA561" s="82">
        <f t="shared" si="45"/>
        <v>2.2790000000000001E-2</v>
      </c>
    </row>
    <row r="562" spans="1:53" x14ac:dyDescent="0.25">
      <c r="A562" t="s">
        <v>1682</v>
      </c>
      <c r="B562" t="s">
        <v>1683</v>
      </c>
      <c r="C562" t="s">
        <v>1669</v>
      </c>
      <c r="D562" t="s">
        <v>1670</v>
      </c>
      <c r="E562">
        <v>10</v>
      </c>
      <c r="F562" s="143">
        <v>42353</v>
      </c>
      <c r="G562" t="s">
        <v>488</v>
      </c>
      <c r="H562" t="s">
        <v>270</v>
      </c>
      <c r="I562" t="s">
        <v>259</v>
      </c>
      <c r="J562" t="s">
        <v>271</v>
      </c>
      <c r="K562" t="s">
        <v>272</v>
      </c>
      <c r="L562" t="s">
        <v>291</v>
      </c>
      <c r="M562" t="s">
        <v>600</v>
      </c>
      <c r="N562" t="s">
        <v>283</v>
      </c>
      <c r="O562">
        <v>214.6</v>
      </c>
      <c r="P562">
        <v>88.75</v>
      </c>
      <c r="Q562">
        <v>0.27777800000000002</v>
      </c>
      <c r="R562">
        <v>1.6549999999999999E-2</v>
      </c>
      <c r="S562">
        <v>5</v>
      </c>
      <c r="T562">
        <v>2.4329999999999998</v>
      </c>
      <c r="U562">
        <v>14.811999999999999</v>
      </c>
      <c r="V562">
        <v>2.4359999999999999</v>
      </c>
      <c r="W562">
        <v>14.811999999999999</v>
      </c>
      <c r="X562">
        <v>1444</v>
      </c>
      <c r="Y562">
        <v>85</v>
      </c>
      <c r="Z562">
        <v>4.6109999999999998</v>
      </c>
      <c r="AA562">
        <v>1.6910000000000001E-2</v>
      </c>
      <c r="AB562">
        <v>2.3330000000000002</v>
      </c>
      <c r="AC562">
        <v>16.463999999999999</v>
      </c>
      <c r="AD562">
        <v>2.3340000000000001</v>
      </c>
      <c r="AE562">
        <v>16.463999999999999</v>
      </c>
      <c r="AF562">
        <v>1616</v>
      </c>
      <c r="AG562">
        <v>4.9290000000000003</v>
      </c>
      <c r="AH562">
        <v>5.0389999999999997</v>
      </c>
      <c r="AI562">
        <v>1312</v>
      </c>
      <c r="AJ562">
        <v>1433</v>
      </c>
      <c r="AK562">
        <v>1432</v>
      </c>
      <c r="AL562">
        <v>1604</v>
      </c>
      <c r="AQ562" s="82">
        <f t="shared" si="42"/>
        <v>0</v>
      </c>
      <c r="AR562" s="82">
        <f t="shared" si="45"/>
        <v>0</v>
      </c>
      <c r="AS562" s="82">
        <f t="shared" si="45"/>
        <v>0</v>
      </c>
      <c r="AT562" s="82">
        <f t="shared" si="45"/>
        <v>0</v>
      </c>
      <c r="AU562" s="82">
        <f t="shared" si="45"/>
        <v>0</v>
      </c>
      <c r="AV562" s="82">
        <f t="shared" si="45"/>
        <v>0</v>
      </c>
      <c r="AW562" s="82">
        <f t="shared" si="45"/>
        <v>0</v>
      </c>
      <c r="AX562" s="82">
        <f t="shared" si="45"/>
        <v>0</v>
      </c>
      <c r="AY562" s="82">
        <f t="shared" si="45"/>
        <v>0</v>
      </c>
      <c r="AZ562" s="82">
        <f t="shared" si="45"/>
        <v>0</v>
      </c>
      <c r="BA562" s="82">
        <f t="shared" si="45"/>
        <v>1.6549999999999999E-2</v>
      </c>
    </row>
    <row r="563" spans="1:53" x14ac:dyDescent="0.25">
      <c r="A563" t="s">
        <v>1702</v>
      </c>
      <c r="B563" t="s">
        <v>1703</v>
      </c>
      <c r="C563" t="s">
        <v>1669</v>
      </c>
      <c r="D563" t="s">
        <v>1670</v>
      </c>
      <c r="E563">
        <v>11.25</v>
      </c>
      <c r="F563" s="143">
        <v>42887</v>
      </c>
      <c r="G563" t="s">
        <v>41</v>
      </c>
      <c r="H563" t="s">
        <v>270</v>
      </c>
      <c r="I563" t="s">
        <v>259</v>
      </c>
      <c r="J563" t="s">
        <v>271</v>
      </c>
      <c r="K563" t="s">
        <v>272</v>
      </c>
      <c r="L563" t="s">
        <v>291</v>
      </c>
      <c r="M563" t="s">
        <v>600</v>
      </c>
      <c r="N563" t="s">
        <v>283</v>
      </c>
      <c r="O563">
        <v>2093.4</v>
      </c>
      <c r="P563">
        <v>107.25</v>
      </c>
      <c r="Q563">
        <v>0.75</v>
      </c>
      <c r="R563">
        <v>0.19586999999999999</v>
      </c>
      <c r="S563">
        <v>0</v>
      </c>
      <c r="T563">
        <v>0.42099999999999999</v>
      </c>
      <c r="U563">
        <v>6.944</v>
      </c>
      <c r="V563">
        <v>0.56200000000000006</v>
      </c>
      <c r="W563">
        <v>7.4619999999999997</v>
      </c>
      <c r="X563">
        <v>685</v>
      </c>
      <c r="Y563">
        <v>107.437</v>
      </c>
      <c r="Z563">
        <v>0</v>
      </c>
      <c r="AA563">
        <v>0.19782</v>
      </c>
      <c r="AB563">
        <v>0.48299999999999998</v>
      </c>
      <c r="AC563">
        <v>7.0979999999999999</v>
      </c>
      <c r="AD563">
        <v>0.70499999999999996</v>
      </c>
      <c r="AE563">
        <v>7.4770000000000003</v>
      </c>
      <c r="AF563">
        <v>697</v>
      </c>
      <c r="AG563">
        <v>0.52400000000000002</v>
      </c>
      <c r="AH563">
        <v>0.51100000000000001</v>
      </c>
      <c r="AI563">
        <v>621</v>
      </c>
      <c r="AJ563">
        <v>716</v>
      </c>
      <c r="AK563">
        <v>665</v>
      </c>
      <c r="AL563">
        <v>680</v>
      </c>
      <c r="AQ563" s="82">
        <f t="shared" si="42"/>
        <v>0</v>
      </c>
      <c r="AR563" s="82">
        <f t="shared" si="45"/>
        <v>0</v>
      </c>
      <c r="AS563" s="82">
        <f t="shared" si="45"/>
        <v>0</v>
      </c>
      <c r="AT563" s="82">
        <f t="shared" si="45"/>
        <v>0</v>
      </c>
      <c r="AU563" s="82">
        <f t="shared" si="45"/>
        <v>0</v>
      </c>
      <c r="AV563" s="82">
        <f t="shared" si="45"/>
        <v>0.19586999999999999</v>
      </c>
      <c r="AW563" s="82">
        <f t="shared" si="45"/>
        <v>0</v>
      </c>
      <c r="AX563" s="82">
        <f t="shared" si="45"/>
        <v>0</v>
      </c>
      <c r="AY563" s="82">
        <f t="shared" si="45"/>
        <v>0</v>
      </c>
      <c r="AZ563" s="82">
        <f t="shared" si="45"/>
        <v>0</v>
      </c>
      <c r="BA563" s="82">
        <f t="shared" si="45"/>
        <v>0</v>
      </c>
    </row>
    <row r="564" spans="1:53" x14ac:dyDescent="0.25">
      <c r="A564" t="s">
        <v>1704</v>
      </c>
      <c r="B564" t="s">
        <v>1705</v>
      </c>
      <c r="C564" t="s">
        <v>1669</v>
      </c>
      <c r="D564" t="s">
        <v>1670</v>
      </c>
      <c r="E564">
        <v>10</v>
      </c>
      <c r="F564" s="143">
        <v>43449</v>
      </c>
      <c r="G564" t="s">
        <v>488</v>
      </c>
      <c r="H564" t="s">
        <v>270</v>
      </c>
      <c r="I564" t="s">
        <v>259</v>
      </c>
      <c r="J564" t="s">
        <v>271</v>
      </c>
      <c r="K564" t="s">
        <v>272</v>
      </c>
      <c r="L564" t="s">
        <v>291</v>
      </c>
      <c r="M564" t="s">
        <v>600</v>
      </c>
      <c r="N564" t="s">
        <v>283</v>
      </c>
      <c r="O564">
        <v>3311.6</v>
      </c>
      <c r="P564">
        <v>66.5</v>
      </c>
      <c r="Q564">
        <v>0.27777800000000002</v>
      </c>
      <c r="R564">
        <v>0.19159000000000001</v>
      </c>
      <c r="S564">
        <v>5</v>
      </c>
      <c r="T564">
        <v>3.8860000000000001</v>
      </c>
      <c r="U564">
        <v>19.808</v>
      </c>
      <c r="V564">
        <v>3.9220000000000002</v>
      </c>
      <c r="W564">
        <v>19.808</v>
      </c>
      <c r="X564">
        <v>1895</v>
      </c>
      <c r="Y564">
        <v>63.75</v>
      </c>
      <c r="Z564">
        <v>4.6109999999999998</v>
      </c>
      <c r="AA564">
        <v>0.19911999999999999</v>
      </c>
      <c r="AB564">
        <v>3.6139999999999999</v>
      </c>
      <c r="AC564">
        <v>20.811</v>
      </c>
      <c r="AD564">
        <v>3.6440000000000001</v>
      </c>
      <c r="AE564">
        <v>20.811</v>
      </c>
      <c r="AF564">
        <v>2009</v>
      </c>
      <c r="AG564">
        <v>4.9980000000000002</v>
      </c>
      <c r="AH564">
        <v>5.3789999999999996</v>
      </c>
      <c r="AI564">
        <v>1443</v>
      </c>
      <c r="AJ564">
        <v>1496</v>
      </c>
      <c r="AK564">
        <v>1883</v>
      </c>
      <c r="AL564">
        <v>1997</v>
      </c>
      <c r="AQ564" s="82">
        <f t="shared" si="42"/>
        <v>0</v>
      </c>
      <c r="AR564" s="82">
        <f t="shared" si="45"/>
        <v>0</v>
      </c>
      <c r="AS564" s="82">
        <f t="shared" si="45"/>
        <v>0</v>
      </c>
      <c r="AT564" s="82">
        <f t="shared" si="45"/>
        <v>0</v>
      </c>
      <c r="AU564" s="82">
        <f t="shared" si="45"/>
        <v>0</v>
      </c>
      <c r="AV564" s="82">
        <f t="shared" si="45"/>
        <v>0</v>
      </c>
      <c r="AW564" s="82">
        <f t="shared" si="45"/>
        <v>0</v>
      </c>
      <c r="AX564" s="82">
        <f t="shared" si="45"/>
        <v>0</v>
      </c>
      <c r="AY564" s="82">
        <f t="shared" si="45"/>
        <v>0</v>
      </c>
      <c r="AZ564" s="82">
        <f t="shared" si="45"/>
        <v>0</v>
      </c>
      <c r="BA564" s="82">
        <f t="shared" si="45"/>
        <v>0.19159000000000001</v>
      </c>
    </row>
    <row r="565" spans="1:53" x14ac:dyDescent="0.25">
      <c r="A565" t="s">
        <v>1706</v>
      </c>
      <c r="B565" t="s">
        <v>1707</v>
      </c>
      <c r="C565" t="s">
        <v>1669</v>
      </c>
      <c r="D565" t="s">
        <v>1670</v>
      </c>
      <c r="E565">
        <v>10</v>
      </c>
      <c r="F565" s="143">
        <v>43449</v>
      </c>
      <c r="G565" t="s">
        <v>488</v>
      </c>
      <c r="H565" t="s">
        <v>270</v>
      </c>
      <c r="I565" t="s">
        <v>259</v>
      </c>
      <c r="J565" t="s">
        <v>271</v>
      </c>
      <c r="K565" t="s">
        <v>272</v>
      </c>
      <c r="L565" t="s">
        <v>291</v>
      </c>
      <c r="M565" t="s">
        <v>600</v>
      </c>
      <c r="N565" t="s">
        <v>283</v>
      </c>
      <c r="O565">
        <v>779.4</v>
      </c>
      <c r="P565">
        <v>64.625</v>
      </c>
      <c r="Q565">
        <v>0.27777800000000002</v>
      </c>
      <c r="R565">
        <v>4.3830000000000001E-2</v>
      </c>
      <c r="S565">
        <v>5</v>
      </c>
      <c r="T565">
        <v>3.8479999999999999</v>
      </c>
      <c r="U565">
        <v>20.544</v>
      </c>
      <c r="V565">
        <v>3.883</v>
      </c>
      <c r="W565">
        <v>20.544</v>
      </c>
      <c r="X565">
        <v>1969</v>
      </c>
      <c r="Y565">
        <v>61.5</v>
      </c>
      <c r="Z565">
        <v>4.6109999999999998</v>
      </c>
      <c r="AA565">
        <v>4.5319999999999999E-2</v>
      </c>
      <c r="AB565">
        <v>3.56</v>
      </c>
      <c r="AC565">
        <v>21.744</v>
      </c>
      <c r="AD565">
        <v>3.59</v>
      </c>
      <c r="AE565">
        <v>21.744</v>
      </c>
      <c r="AF565">
        <v>2102</v>
      </c>
      <c r="AG565">
        <v>5.7350000000000003</v>
      </c>
      <c r="AH565">
        <v>6.109</v>
      </c>
      <c r="AI565">
        <v>1475</v>
      </c>
      <c r="AJ565">
        <v>1533</v>
      </c>
      <c r="AK565">
        <v>1957</v>
      </c>
      <c r="AL565">
        <v>2091</v>
      </c>
      <c r="AQ565" s="82">
        <f t="shared" si="42"/>
        <v>0</v>
      </c>
      <c r="AR565" s="82">
        <f t="shared" si="45"/>
        <v>0</v>
      </c>
      <c r="AS565" s="82">
        <f t="shared" si="45"/>
        <v>0</v>
      </c>
      <c r="AT565" s="82">
        <f t="shared" si="45"/>
        <v>0</v>
      </c>
      <c r="AU565" s="82">
        <f t="shared" si="45"/>
        <v>0</v>
      </c>
      <c r="AV565" s="82">
        <f t="shared" si="45"/>
        <v>0</v>
      </c>
      <c r="AW565" s="82">
        <f t="shared" si="45"/>
        <v>0</v>
      </c>
      <c r="AX565" s="82">
        <f t="shared" si="45"/>
        <v>0</v>
      </c>
      <c r="AY565" s="82">
        <f t="shared" si="45"/>
        <v>0</v>
      </c>
      <c r="AZ565" s="82">
        <f t="shared" si="45"/>
        <v>0</v>
      </c>
      <c r="BA565" s="82">
        <f t="shared" si="45"/>
        <v>4.3830000000000001E-2</v>
      </c>
    </row>
    <row r="566" spans="1:53" x14ac:dyDescent="0.25">
      <c r="A566" t="s">
        <v>1713</v>
      </c>
      <c r="B566" t="s">
        <v>1714</v>
      </c>
      <c r="C566" t="s">
        <v>1669</v>
      </c>
      <c r="D566" t="s">
        <v>1670</v>
      </c>
      <c r="E566">
        <v>12.75</v>
      </c>
      <c r="F566" s="143">
        <v>43205</v>
      </c>
      <c r="G566" t="s">
        <v>488</v>
      </c>
      <c r="H566" t="s">
        <v>270</v>
      </c>
      <c r="I566" t="s">
        <v>259</v>
      </c>
      <c r="J566" t="s">
        <v>271</v>
      </c>
      <c r="K566" t="s">
        <v>272</v>
      </c>
      <c r="L566" t="s">
        <v>291</v>
      </c>
      <c r="M566" t="s">
        <v>600</v>
      </c>
      <c r="N566" t="s">
        <v>283</v>
      </c>
      <c r="O566">
        <v>750</v>
      </c>
      <c r="P566">
        <v>74.25</v>
      </c>
      <c r="Q566">
        <v>2.4791669999999999</v>
      </c>
      <c r="R566">
        <v>4.9860000000000002E-2</v>
      </c>
      <c r="S566">
        <v>0</v>
      </c>
      <c r="T566">
        <v>3.3180000000000001</v>
      </c>
      <c r="U566">
        <v>21.003</v>
      </c>
      <c r="V566">
        <v>3.339</v>
      </c>
      <c r="W566">
        <v>21.003</v>
      </c>
      <c r="X566">
        <v>2028</v>
      </c>
      <c r="Y566">
        <v>72.5</v>
      </c>
      <c r="Z566">
        <v>1.629</v>
      </c>
      <c r="AA566">
        <v>4.8899999999999999E-2</v>
      </c>
      <c r="AB566">
        <v>3.351</v>
      </c>
      <c r="AC566">
        <v>21.632000000000001</v>
      </c>
      <c r="AD566">
        <v>3.37</v>
      </c>
      <c r="AE566">
        <v>21.632000000000001</v>
      </c>
      <c r="AF566">
        <v>2103</v>
      </c>
      <c r="AG566">
        <v>3.5070000000000001</v>
      </c>
      <c r="AH566">
        <v>3.8279999999999998</v>
      </c>
      <c r="AI566">
        <v>1651</v>
      </c>
      <c r="AJ566">
        <v>1690</v>
      </c>
      <c r="AK566">
        <v>2017</v>
      </c>
      <c r="AL566">
        <v>2092</v>
      </c>
      <c r="AQ566" s="82">
        <f t="shared" si="42"/>
        <v>0</v>
      </c>
      <c r="AR566" s="82">
        <f t="shared" ref="AR566:BA581" si="46">IF(AND($U566&gt;AQ$4,$U566&lt;=AR$4),$R566,0)</f>
        <v>0</v>
      </c>
      <c r="AS566" s="82">
        <f t="shared" si="46"/>
        <v>0</v>
      </c>
      <c r="AT566" s="82">
        <f t="shared" si="46"/>
        <v>0</v>
      </c>
      <c r="AU566" s="82">
        <f t="shared" si="46"/>
        <v>0</v>
      </c>
      <c r="AV566" s="82">
        <f t="shared" si="46"/>
        <v>0</v>
      </c>
      <c r="AW566" s="82">
        <f t="shared" si="46"/>
        <v>0</v>
      </c>
      <c r="AX566" s="82">
        <f t="shared" si="46"/>
        <v>0</v>
      </c>
      <c r="AY566" s="82">
        <f t="shared" si="46"/>
        <v>0</v>
      </c>
      <c r="AZ566" s="82">
        <f t="shared" si="46"/>
        <v>0</v>
      </c>
      <c r="BA566" s="82">
        <f t="shared" si="46"/>
        <v>4.9860000000000002E-2</v>
      </c>
    </row>
    <row r="567" spans="1:53" x14ac:dyDescent="0.25">
      <c r="A567" t="s">
        <v>1715</v>
      </c>
      <c r="B567" t="s">
        <v>1716</v>
      </c>
      <c r="C567" t="s">
        <v>1717</v>
      </c>
      <c r="D567" t="s">
        <v>1670</v>
      </c>
      <c r="E567">
        <v>9.25</v>
      </c>
      <c r="F567" s="143">
        <v>43862</v>
      </c>
      <c r="G567" t="s">
        <v>40</v>
      </c>
      <c r="H567" t="s">
        <v>270</v>
      </c>
      <c r="I567" t="s">
        <v>259</v>
      </c>
      <c r="J567" t="s">
        <v>271</v>
      </c>
      <c r="K567" t="s">
        <v>272</v>
      </c>
      <c r="L567" t="s">
        <v>291</v>
      </c>
      <c r="M567" t="s">
        <v>600</v>
      </c>
      <c r="N567" t="s">
        <v>283</v>
      </c>
      <c r="O567">
        <v>330</v>
      </c>
      <c r="P567">
        <v>98</v>
      </c>
      <c r="Q567">
        <v>3.7</v>
      </c>
      <c r="R567">
        <v>2.9080000000000002E-2</v>
      </c>
      <c r="S567">
        <v>0</v>
      </c>
      <c r="T567">
        <v>4.9109999999999996</v>
      </c>
      <c r="U567">
        <v>9.6419999999999995</v>
      </c>
      <c r="V567">
        <v>4.9279999999999999</v>
      </c>
      <c r="W567">
        <v>9.6319999999999997</v>
      </c>
      <c r="X567">
        <v>853</v>
      </c>
      <c r="Y567">
        <v>98.75</v>
      </c>
      <c r="Z567">
        <v>3.0830000000000002</v>
      </c>
      <c r="AA567">
        <v>2.9559999999999999E-2</v>
      </c>
      <c r="AB567">
        <v>4.9859999999999998</v>
      </c>
      <c r="AC567">
        <v>9.49</v>
      </c>
      <c r="AD567">
        <v>4.9800000000000004</v>
      </c>
      <c r="AE567">
        <v>9.4730000000000008</v>
      </c>
      <c r="AF567">
        <v>852</v>
      </c>
      <c r="AG567">
        <v>-0.13100000000000001</v>
      </c>
      <c r="AH567">
        <v>0.47</v>
      </c>
      <c r="AI567">
        <v>807</v>
      </c>
      <c r="AJ567">
        <v>810</v>
      </c>
      <c r="AK567">
        <v>841</v>
      </c>
      <c r="AL567">
        <v>840</v>
      </c>
      <c r="AQ567" s="82">
        <f t="shared" si="42"/>
        <v>0</v>
      </c>
      <c r="AR567" s="82">
        <f t="shared" si="46"/>
        <v>0</v>
      </c>
      <c r="AS567" s="82">
        <f t="shared" si="46"/>
        <v>0</v>
      </c>
      <c r="AT567" s="82">
        <f t="shared" si="46"/>
        <v>0</v>
      </c>
      <c r="AU567" s="82">
        <f t="shared" si="46"/>
        <v>0</v>
      </c>
      <c r="AV567" s="82">
        <f t="shared" si="46"/>
        <v>0</v>
      </c>
      <c r="AW567" s="82">
        <f t="shared" si="46"/>
        <v>0</v>
      </c>
      <c r="AX567" s="82">
        <f t="shared" si="46"/>
        <v>0</v>
      </c>
      <c r="AY567" s="82">
        <f t="shared" si="46"/>
        <v>2.9080000000000002E-2</v>
      </c>
      <c r="AZ567" s="82">
        <f t="shared" si="46"/>
        <v>0</v>
      </c>
      <c r="BA567" s="82">
        <f t="shared" si="46"/>
        <v>0</v>
      </c>
    </row>
    <row r="568" spans="1:53" x14ac:dyDescent="0.25">
      <c r="A568" t="s">
        <v>1718</v>
      </c>
      <c r="B568" t="s">
        <v>1719</v>
      </c>
      <c r="C568" t="s">
        <v>1708</v>
      </c>
      <c r="D568" t="s">
        <v>1670</v>
      </c>
      <c r="E568">
        <v>8.5</v>
      </c>
      <c r="F568" s="143">
        <v>43876</v>
      </c>
      <c r="G568" t="s">
        <v>41</v>
      </c>
      <c r="H568" t="s">
        <v>270</v>
      </c>
      <c r="I568" t="s">
        <v>259</v>
      </c>
      <c r="J568" t="s">
        <v>271</v>
      </c>
      <c r="K568" t="s">
        <v>272</v>
      </c>
      <c r="L568" t="s">
        <v>291</v>
      </c>
      <c r="M568" t="s">
        <v>600</v>
      </c>
      <c r="N568" t="s">
        <v>283</v>
      </c>
      <c r="O568">
        <v>1250</v>
      </c>
      <c r="P568">
        <v>100.5</v>
      </c>
      <c r="Q568">
        <v>3.0694439999999998</v>
      </c>
      <c r="R568">
        <v>0.11216</v>
      </c>
      <c r="S568">
        <v>0</v>
      </c>
      <c r="T568">
        <v>3.9809999999999999</v>
      </c>
      <c r="U568">
        <v>8.3740000000000006</v>
      </c>
      <c r="V568">
        <v>5.0449999999999999</v>
      </c>
      <c r="W568">
        <v>8.3559999999999999</v>
      </c>
      <c r="X568">
        <v>723</v>
      </c>
      <c r="Y568">
        <v>98</v>
      </c>
      <c r="Z568">
        <v>2.5030000000000001</v>
      </c>
      <c r="AA568">
        <v>0.1105</v>
      </c>
      <c r="AB568">
        <v>5.1509999999999998</v>
      </c>
      <c r="AC568">
        <v>8.8770000000000007</v>
      </c>
      <c r="AD568">
        <v>5.1689999999999996</v>
      </c>
      <c r="AE568">
        <v>8.8680000000000003</v>
      </c>
      <c r="AF568">
        <v>789</v>
      </c>
      <c r="AG568">
        <v>3.0510000000000002</v>
      </c>
      <c r="AH568">
        <v>3.6850000000000001</v>
      </c>
      <c r="AI568">
        <v>684</v>
      </c>
      <c r="AJ568">
        <v>747</v>
      </c>
      <c r="AK568">
        <v>711</v>
      </c>
      <c r="AL568">
        <v>778</v>
      </c>
      <c r="AQ568" s="82">
        <f t="shared" si="42"/>
        <v>0</v>
      </c>
      <c r="AR568" s="82">
        <f t="shared" si="46"/>
        <v>0</v>
      </c>
      <c r="AS568" s="82">
        <f t="shared" si="46"/>
        <v>0</v>
      </c>
      <c r="AT568" s="82">
        <f t="shared" si="46"/>
        <v>0</v>
      </c>
      <c r="AU568" s="82">
        <f t="shared" si="46"/>
        <v>0</v>
      </c>
      <c r="AV568" s="82">
        <f t="shared" si="46"/>
        <v>0</v>
      </c>
      <c r="AW568" s="82">
        <f t="shared" si="46"/>
        <v>0</v>
      </c>
      <c r="AX568" s="82">
        <f t="shared" si="46"/>
        <v>0.11216</v>
      </c>
      <c r="AY568" s="82">
        <f t="shared" si="46"/>
        <v>0</v>
      </c>
      <c r="AZ568" s="82">
        <f t="shared" si="46"/>
        <v>0</v>
      </c>
      <c r="BA568" s="82">
        <f t="shared" si="46"/>
        <v>0</v>
      </c>
    </row>
    <row r="569" spans="1:53" x14ac:dyDescent="0.25">
      <c r="A569" t="s">
        <v>5774</v>
      </c>
      <c r="B569" t="s">
        <v>5775</v>
      </c>
      <c r="C569" t="s">
        <v>1708</v>
      </c>
      <c r="D569" t="s">
        <v>1670</v>
      </c>
      <c r="E569">
        <v>9</v>
      </c>
      <c r="F569" s="143">
        <v>43876</v>
      </c>
      <c r="G569" t="s">
        <v>41</v>
      </c>
      <c r="H569" t="s">
        <v>270</v>
      </c>
      <c r="I569" t="s">
        <v>259</v>
      </c>
      <c r="J569" t="s">
        <v>271</v>
      </c>
      <c r="K569" t="s">
        <v>272</v>
      </c>
      <c r="L569" t="s">
        <v>291</v>
      </c>
      <c r="M569" t="s">
        <v>600</v>
      </c>
      <c r="N569" t="s">
        <v>283</v>
      </c>
      <c r="O569">
        <v>750</v>
      </c>
      <c r="P569">
        <v>100.75</v>
      </c>
      <c r="Q569">
        <v>3.0750000000000002</v>
      </c>
      <c r="R569">
        <v>6.7460000000000006E-2</v>
      </c>
      <c r="S569">
        <v>0</v>
      </c>
      <c r="T569">
        <v>3.9329999999999998</v>
      </c>
      <c r="U569">
        <v>8.8109999999999999</v>
      </c>
      <c r="V569">
        <v>4.9569999999999999</v>
      </c>
      <c r="W569">
        <v>8.8030000000000008</v>
      </c>
      <c r="X569">
        <v>768</v>
      </c>
      <c r="Y569">
        <v>99.75</v>
      </c>
      <c r="Z569">
        <v>2.4750000000000001</v>
      </c>
      <c r="AA569">
        <v>6.7430000000000004E-2</v>
      </c>
      <c r="AB569">
        <v>5.093</v>
      </c>
      <c r="AC569">
        <v>9.0440000000000005</v>
      </c>
      <c r="AD569">
        <v>5.0460000000000003</v>
      </c>
      <c r="AE569">
        <v>9.0129999999999999</v>
      </c>
      <c r="AF569">
        <v>804</v>
      </c>
      <c r="AG569">
        <v>1.5649999999999999</v>
      </c>
      <c r="AH569">
        <v>2.1749999999999998</v>
      </c>
      <c r="AI569">
        <v>729</v>
      </c>
      <c r="AJ569">
        <v>762</v>
      </c>
      <c r="AK569">
        <v>757</v>
      </c>
      <c r="AL569">
        <v>793</v>
      </c>
      <c r="AQ569" s="82">
        <f t="shared" si="42"/>
        <v>0</v>
      </c>
      <c r="AR569" s="82">
        <f t="shared" si="46"/>
        <v>0</v>
      </c>
      <c r="AS569" s="82">
        <f t="shared" si="46"/>
        <v>0</v>
      </c>
      <c r="AT569" s="82">
        <f t="shared" si="46"/>
        <v>0</v>
      </c>
      <c r="AU569" s="82">
        <f t="shared" si="46"/>
        <v>0</v>
      </c>
      <c r="AV569" s="82">
        <f t="shared" si="46"/>
        <v>0</v>
      </c>
      <c r="AW569" s="82">
        <f t="shared" si="46"/>
        <v>0</v>
      </c>
      <c r="AX569" s="82">
        <f t="shared" si="46"/>
        <v>6.7460000000000006E-2</v>
      </c>
      <c r="AY569" s="82">
        <f t="shared" si="46"/>
        <v>0</v>
      </c>
      <c r="AZ569" s="82">
        <f t="shared" si="46"/>
        <v>0</v>
      </c>
      <c r="BA569" s="82">
        <f t="shared" si="46"/>
        <v>0</v>
      </c>
    </row>
    <row r="570" spans="1:53" x14ac:dyDescent="0.25">
      <c r="A570" t="s">
        <v>1709</v>
      </c>
      <c r="B570" t="s">
        <v>1710</v>
      </c>
      <c r="C570" t="s">
        <v>1711</v>
      </c>
      <c r="D570" t="s">
        <v>1712</v>
      </c>
      <c r="E570">
        <v>11</v>
      </c>
      <c r="F570" s="143">
        <v>43252</v>
      </c>
      <c r="G570" t="s">
        <v>280</v>
      </c>
      <c r="H570" t="s">
        <v>270</v>
      </c>
      <c r="I570" t="s">
        <v>259</v>
      </c>
      <c r="J570" t="s">
        <v>271</v>
      </c>
      <c r="K570" t="s">
        <v>272</v>
      </c>
      <c r="L570" t="s">
        <v>273</v>
      </c>
      <c r="M570" t="s">
        <v>927</v>
      </c>
      <c r="N570" t="s">
        <v>304</v>
      </c>
      <c r="O570">
        <v>200</v>
      </c>
      <c r="P570">
        <v>112.5</v>
      </c>
      <c r="Q570">
        <v>0.73333300000000001</v>
      </c>
      <c r="R570">
        <v>1.9619999999999999E-2</v>
      </c>
      <c r="S570">
        <v>0</v>
      </c>
      <c r="T570">
        <v>1.3260000000000001</v>
      </c>
      <c r="U570">
        <v>5.5410000000000004</v>
      </c>
      <c r="V570">
        <v>1.492</v>
      </c>
      <c r="W570">
        <v>6.1070000000000002</v>
      </c>
      <c r="X570">
        <v>532</v>
      </c>
      <c r="Y570">
        <v>111.75</v>
      </c>
      <c r="Z570">
        <v>0</v>
      </c>
      <c r="AA570">
        <v>1.966E-2</v>
      </c>
      <c r="AB570">
        <v>1.3859999999999999</v>
      </c>
      <c r="AC570">
        <v>6.2290000000000001</v>
      </c>
      <c r="AD570">
        <v>1.7350000000000001</v>
      </c>
      <c r="AE570">
        <v>6.6660000000000004</v>
      </c>
      <c r="AF570">
        <v>600</v>
      </c>
      <c r="AG570">
        <v>1.327</v>
      </c>
      <c r="AH570">
        <v>1.38</v>
      </c>
      <c r="AI570">
        <v>543</v>
      </c>
      <c r="AJ570">
        <v>627</v>
      </c>
      <c r="AK570">
        <v>517</v>
      </c>
      <c r="AL570">
        <v>585</v>
      </c>
      <c r="AQ570" s="82">
        <f t="shared" si="42"/>
        <v>0</v>
      </c>
      <c r="AR570" s="82">
        <f t="shared" si="46"/>
        <v>0</v>
      </c>
      <c r="AS570" s="82">
        <f t="shared" si="46"/>
        <v>0</v>
      </c>
      <c r="AT570" s="82">
        <f t="shared" si="46"/>
        <v>0</v>
      </c>
      <c r="AU570" s="82">
        <f t="shared" si="46"/>
        <v>1.9619999999999999E-2</v>
      </c>
      <c r="AV570" s="82">
        <f t="shared" si="46"/>
        <v>0</v>
      </c>
      <c r="AW570" s="82">
        <f t="shared" si="46"/>
        <v>0</v>
      </c>
      <c r="AX570" s="82">
        <f t="shared" si="46"/>
        <v>0</v>
      </c>
      <c r="AY570" s="82">
        <f t="shared" si="46"/>
        <v>0</v>
      </c>
      <c r="AZ570" s="82">
        <f t="shared" si="46"/>
        <v>0</v>
      </c>
      <c r="BA570" s="82">
        <f t="shared" si="46"/>
        <v>0</v>
      </c>
    </row>
    <row r="571" spans="1:53" x14ac:dyDescent="0.25">
      <c r="A571" t="s">
        <v>5776</v>
      </c>
      <c r="B571" t="s">
        <v>5777</v>
      </c>
      <c r="C571" t="s">
        <v>5778</v>
      </c>
      <c r="D571" t="s">
        <v>5779</v>
      </c>
      <c r="E571">
        <v>7.75</v>
      </c>
      <c r="F571" s="143">
        <v>44119</v>
      </c>
      <c r="G571" t="s">
        <v>348</v>
      </c>
      <c r="H571" t="s">
        <v>270</v>
      </c>
      <c r="I571" t="s">
        <v>259</v>
      </c>
      <c r="J571" t="s">
        <v>271</v>
      </c>
      <c r="K571" t="s">
        <v>272</v>
      </c>
      <c r="L571" t="s">
        <v>273</v>
      </c>
      <c r="M571" t="s">
        <v>281</v>
      </c>
      <c r="N571" t="s">
        <v>304</v>
      </c>
      <c r="O571">
        <v>270</v>
      </c>
      <c r="P571">
        <v>100</v>
      </c>
      <c r="Q571">
        <v>1.593056</v>
      </c>
      <c r="R571">
        <v>2.376E-2</v>
      </c>
      <c r="S571">
        <v>0</v>
      </c>
      <c r="T571">
        <v>3.891</v>
      </c>
      <c r="U571">
        <v>7.7450000000000001</v>
      </c>
      <c r="V571">
        <v>5.54</v>
      </c>
      <c r="W571">
        <v>7.6779999999999999</v>
      </c>
      <c r="X571">
        <v>642</v>
      </c>
      <c r="Y571">
        <v>98.5</v>
      </c>
      <c r="Z571">
        <v>1.0760000000000001</v>
      </c>
      <c r="AA571">
        <v>2.3650000000000001E-2</v>
      </c>
      <c r="AB571">
        <v>5.73</v>
      </c>
      <c r="AC571">
        <v>8.0079999999999991</v>
      </c>
      <c r="AD571">
        <v>5.6740000000000004</v>
      </c>
      <c r="AE571">
        <v>7.9740000000000002</v>
      </c>
      <c r="AF571">
        <v>688</v>
      </c>
      <c r="AG571">
        <v>2.0249999999999999</v>
      </c>
      <c r="AH571">
        <v>2.7589999999999999</v>
      </c>
      <c r="AI571">
        <v>603</v>
      </c>
      <c r="AJ571">
        <v>643</v>
      </c>
      <c r="AK571">
        <v>631</v>
      </c>
      <c r="AL571">
        <v>677</v>
      </c>
      <c r="AQ571" s="82">
        <f t="shared" si="42"/>
        <v>0</v>
      </c>
      <c r="AR571" s="82">
        <f t="shared" si="46"/>
        <v>0</v>
      </c>
      <c r="AS571" s="82">
        <f t="shared" si="46"/>
        <v>0</v>
      </c>
      <c r="AT571" s="82">
        <f t="shared" si="46"/>
        <v>0</v>
      </c>
      <c r="AU571" s="82">
        <f t="shared" si="46"/>
        <v>0</v>
      </c>
      <c r="AV571" s="82">
        <f t="shared" si="46"/>
        <v>0</v>
      </c>
      <c r="AW571" s="82">
        <f t="shared" si="46"/>
        <v>2.376E-2</v>
      </c>
      <c r="AX571" s="82">
        <f t="shared" si="46"/>
        <v>0</v>
      </c>
      <c r="AY571" s="82">
        <f t="shared" si="46"/>
        <v>0</v>
      </c>
      <c r="AZ571" s="82">
        <f t="shared" si="46"/>
        <v>0</v>
      </c>
      <c r="BA571" s="82">
        <f t="shared" si="46"/>
        <v>0</v>
      </c>
    </row>
    <row r="572" spans="1:53" x14ac:dyDescent="0.25">
      <c r="A572" t="s">
        <v>1694</v>
      </c>
      <c r="B572" t="s">
        <v>1695</v>
      </c>
      <c r="C572" t="s">
        <v>1696</v>
      </c>
      <c r="D572" t="s">
        <v>1697</v>
      </c>
      <c r="E572">
        <v>11.25</v>
      </c>
      <c r="F572" s="143">
        <v>42217</v>
      </c>
      <c r="G572" t="s">
        <v>348</v>
      </c>
      <c r="H572" t="s">
        <v>270</v>
      </c>
      <c r="I572" t="s">
        <v>259</v>
      </c>
      <c r="J572" t="s">
        <v>271</v>
      </c>
      <c r="K572" t="s">
        <v>272</v>
      </c>
      <c r="L572" t="s">
        <v>381</v>
      </c>
      <c r="M572" t="s">
        <v>382</v>
      </c>
      <c r="N572" t="s">
        <v>304</v>
      </c>
      <c r="O572">
        <v>325</v>
      </c>
      <c r="P572">
        <v>102.75</v>
      </c>
      <c r="Q572">
        <v>4.5</v>
      </c>
      <c r="R572">
        <v>3.0200000000000001E-2</v>
      </c>
      <c r="S572">
        <v>0</v>
      </c>
      <c r="T572">
        <v>0.55600000000000005</v>
      </c>
      <c r="U572">
        <v>6.4779999999999998</v>
      </c>
      <c r="V572">
        <v>0.55600000000000005</v>
      </c>
      <c r="W572">
        <v>6.6609999999999996</v>
      </c>
      <c r="X572">
        <v>633</v>
      </c>
      <c r="Y572">
        <v>102.75</v>
      </c>
      <c r="Z572">
        <v>3.75</v>
      </c>
      <c r="AA572">
        <v>3.0439999999999998E-2</v>
      </c>
      <c r="AB572">
        <v>0.61899999999999999</v>
      </c>
      <c r="AC572">
        <v>6.9249999999999998</v>
      </c>
      <c r="AD572">
        <v>0.61799999999999999</v>
      </c>
      <c r="AE572">
        <v>7.0359999999999996</v>
      </c>
      <c r="AF572">
        <v>676</v>
      </c>
      <c r="AG572">
        <v>0.70399999999999996</v>
      </c>
      <c r="AH572">
        <v>0.68100000000000005</v>
      </c>
      <c r="AI572">
        <v>647</v>
      </c>
      <c r="AJ572">
        <v>693</v>
      </c>
      <c r="AK572">
        <v>615</v>
      </c>
      <c r="AL572">
        <v>661</v>
      </c>
      <c r="AQ572" s="82">
        <f t="shared" si="42"/>
        <v>0</v>
      </c>
      <c r="AR572" s="82">
        <f t="shared" si="46"/>
        <v>0</v>
      </c>
      <c r="AS572" s="82">
        <f t="shared" si="46"/>
        <v>0</v>
      </c>
      <c r="AT572" s="82">
        <f t="shared" si="46"/>
        <v>0</v>
      </c>
      <c r="AU572" s="82">
        <f t="shared" si="46"/>
        <v>0</v>
      </c>
      <c r="AV572" s="82">
        <f t="shared" si="46"/>
        <v>3.0200000000000001E-2</v>
      </c>
      <c r="AW572" s="82">
        <f t="shared" si="46"/>
        <v>0</v>
      </c>
      <c r="AX572" s="82">
        <f t="shared" si="46"/>
        <v>0</v>
      </c>
      <c r="AY572" s="82">
        <f t="shared" si="46"/>
        <v>0</v>
      </c>
      <c r="AZ572" s="82">
        <f t="shared" si="46"/>
        <v>0</v>
      </c>
      <c r="BA572" s="82">
        <f t="shared" si="46"/>
        <v>0</v>
      </c>
    </row>
    <row r="573" spans="1:53" x14ac:dyDescent="0.25">
      <c r="A573" t="s">
        <v>1720</v>
      </c>
      <c r="B573" t="s">
        <v>1721</v>
      </c>
      <c r="C573" t="s">
        <v>1722</v>
      </c>
      <c r="D573" t="s">
        <v>109</v>
      </c>
      <c r="E573">
        <v>8.0210000000000008</v>
      </c>
      <c r="F573" s="143">
        <v>44783</v>
      </c>
      <c r="G573" t="s">
        <v>282</v>
      </c>
      <c r="H573" t="s">
        <v>270</v>
      </c>
      <c r="I573" t="s">
        <v>259</v>
      </c>
      <c r="J573" t="s">
        <v>271</v>
      </c>
      <c r="K573" t="s">
        <v>272</v>
      </c>
      <c r="L573" t="s">
        <v>291</v>
      </c>
      <c r="M573" t="s">
        <v>292</v>
      </c>
      <c r="N573" t="s">
        <v>283</v>
      </c>
      <c r="O573">
        <v>170.3</v>
      </c>
      <c r="P573">
        <v>109.25</v>
      </c>
      <c r="Q573">
        <v>3.0078749999999999</v>
      </c>
      <c r="R573">
        <v>1.6559999999999998E-2</v>
      </c>
      <c r="S573">
        <v>0</v>
      </c>
      <c r="T573">
        <v>6.6109999999999998</v>
      </c>
      <c r="U573">
        <v>6.7</v>
      </c>
      <c r="V573">
        <v>4.2519999999999998</v>
      </c>
      <c r="W573">
        <v>6.7</v>
      </c>
      <c r="X573">
        <v>480</v>
      </c>
      <c r="Y573">
        <v>109.37</v>
      </c>
      <c r="Z573">
        <v>2.4729999999999999</v>
      </c>
      <c r="AA573">
        <v>1.6750000000000001E-2</v>
      </c>
      <c r="AB573">
        <v>6.6760000000000002</v>
      </c>
      <c r="AC573">
        <v>6.6890000000000001</v>
      </c>
      <c r="AD573">
        <v>4.3150000000000004</v>
      </c>
      <c r="AE573">
        <v>6.6890000000000001</v>
      </c>
      <c r="AF573">
        <v>494</v>
      </c>
      <c r="AG573">
        <v>0.371</v>
      </c>
      <c r="AH573">
        <v>0.88100000000000001</v>
      </c>
      <c r="AI573">
        <v>486</v>
      </c>
      <c r="AJ573">
        <v>501</v>
      </c>
      <c r="AK573">
        <v>471</v>
      </c>
      <c r="AL573">
        <v>484</v>
      </c>
      <c r="AQ573" s="82">
        <f t="shared" si="42"/>
        <v>0</v>
      </c>
      <c r="AR573" s="82">
        <f t="shared" si="46"/>
        <v>0</v>
      </c>
      <c r="AS573" s="82">
        <f t="shared" si="46"/>
        <v>0</v>
      </c>
      <c r="AT573" s="82">
        <f t="shared" si="46"/>
        <v>0</v>
      </c>
      <c r="AU573" s="82">
        <f t="shared" si="46"/>
        <v>0</v>
      </c>
      <c r="AV573" s="82">
        <f t="shared" si="46"/>
        <v>1.6559999999999998E-2</v>
      </c>
      <c r="AW573" s="82">
        <f t="shared" si="46"/>
        <v>0</v>
      </c>
      <c r="AX573" s="82">
        <f t="shared" si="46"/>
        <v>0</v>
      </c>
      <c r="AY573" s="82">
        <f t="shared" si="46"/>
        <v>0</v>
      </c>
      <c r="AZ573" s="82">
        <f t="shared" si="46"/>
        <v>0</v>
      </c>
      <c r="BA573" s="82">
        <f t="shared" si="46"/>
        <v>0</v>
      </c>
    </row>
    <row r="574" spans="1:53" x14ac:dyDescent="0.25">
      <c r="A574" t="s">
        <v>1723</v>
      </c>
      <c r="B574" t="s">
        <v>1724</v>
      </c>
      <c r="C574" t="s">
        <v>1725</v>
      </c>
      <c r="D574" t="s">
        <v>109</v>
      </c>
      <c r="E574">
        <v>8.9540000000000006</v>
      </c>
      <c r="F574" s="143">
        <v>41861</v>
      </c>
      <c r="G574" t="s">
        <v>41</v>
      </c>
      <c r="H574" t="s">
        <v>270</v>
      </c>
      <c r="I574" t="s">
        <v>259</v>
      </c>
      <c r="J574" t="s">
        <v>271</v>
      </c>
      <c r="K574" t="s">
        <v>272</v>
      </c>
      <c r="L574" t="s">
        <v>291</v>
      </c>
      <c r="M574" t="s">
        <v>292</v>
      </c>
      <c r="N574" t="s">
        <v>283</v>
      </c>
      <c r="O574">
        <v>171.1</v>
      </c>
      <c r="P574">
        <v>103</v>
      </c>
      <c r="Q574">
        <v>3.3577499999999998</v>
      </c>
      <c r="R574">
        <v>1.5769999999999999E-2</v>
      </c>
      <c r="S574">
        <v>0</v>
      </c>
      <c r="T574">
        <v>1.452</v>
      </c>
      <c r="U574">
        <v>6.96</v>
      </c>
      <c r="V574">
        <v>1.274</v>
      </c>
      <c r="W574">
        <v>6.96</v>
      </c>
      <c r="X574">
        <v>644</v>
      </c>
      <c r="Y574">
        <v>104.12</v>
      </c>
      <c r="Z574">
        <v>2.7610000000000001</v>
      </c>
      <c r="AA574">
        <v>1.6080000000000001E-2</v>
      </c>
      <c r="AB574">
        <v>1.522</v>
      </c>
      <c r="AC574">
        <v>6.3369999999999997</v>
      </c>
      <c r="AD574">
        <v>1.3440000000000001</v>
      </c>
      <c r="AE574">
        <v>6.3369999999999997</v>
      </c>
      <c r="AF574">
        <v>577</v>
      </c>
      <c r="AG574">
        <v>-0.48899999999999999</v>
      </c>
      <c r="AH574">
        <v>-0.48299999999999998</v>
      </c>
      <c r="AI574">
        <v>635</v>
      </c>
      <c r="AJ574">
        <v>573</v>
      </c>
      <c r="AK574">
        <v>630</v>
      </c>
      <c r="AL574">
        <v>564</v>
      </c>
      <c r="AQ574" s="82">
        <f t="shared" si="42"/>
        <v>0</v>
      </c>
      <c r="AR574" s="82">
        <f t="shared" si="46"/>
        <v>0</v>
      </c>
      <c r="AS574" s="82">
        <f t="shared" si="46"/>
        <v>0</v>
      </c>
      <c r="AT574" s="82">
        <f t="shared" si="46"/>
        <v>0</v>
      </c>
      <c r="AU574" s="82">
        <f t="shared" si="46"/>
        <v>0</v>
      </c>
      <c r="AV574" s="82">
        <f t="shared" si="46"/>
        <v>1.5769999999999999E-2</v>
      </c>
      <c r="AW574" s="82">
        <f t="shared" si="46"/>
        <v>0</v>
      </c>
      <c r="AX574" s="82">
        <f t="shared" si="46"/>
        <v>0</v>
      </c>
      <c r="AY574" s="82">
        <f t="shared" si="46"/>
        <v>0</v>
      </c>
      <c r="AZ574" s="82">
        <f t="shared" si="46"/>
        <v>0</v>
      </c>
      <c r="BA574" s="82">
        <f t="shared" si="46"/>
        <v>0</v>
      </c>
    </row>
    <row r="575" spans="1:53" x14ac:dyDescent="0.25">
      <c r="A575" t="s">
        <v>1732</v>
      </c>
      <c r="B575" t="s">
        <v>1733</v>
      </c>
      <c r="C575" t="s">
        <v>1734</v>
      </c>
      <c r="D575" t="s">
        <v>109</v>
      </c>
      <c r="E575">
        <v>6.375</v>
      </c>
      <c r="F575" s="143">
        <v>42371</v>
      </c>
      <c r="G575" t="s">
        <v>423</v>
      </c>
      <c r="H575" t="s">
        <v>270</v>
      </c>
      <c r="I575" t="s">
        <v>259</v>
      </c>
      <c r="J575" t="s">
        <v>271</v>
      </c>
      <c r="K575" t="s">
        <v>272</v>
      </c>
      <c r="L575" t="s">
        <v>291</v>
      </c>
      <c r="M575" t="s">
        <v>292</v>
      </c>
      <c r="N575" t="s">
        <v>283</v>
      </c>
      <c r="O575">
        <v>100.4</v>
      </c>
      <c r="P575">
        <v>104</v>
      </c>
      <c r="Q575">
        <v>3.063542</v>
      </c>
      <c r="R575">
        <v>9.3100000000000006E-3</v>
      </c>
      <c r="S575">
        <v>0</v>
      </c>
      <c r="T575">
        <v>2.6539999999999999</v>
      </c>
      <c r="U575">
        <v>4.9320000000000004</v>
      </c>
      <c r="V575">
        <v>2.6579999999999999</v>
      </c>
      <c r="W575">
        <v>4.9320000000000004</v>
      </c>
      <c r="X575">
        <v>454</v>
      </c>
      <c r="Y575">
        <v>104</v>
      </c>
      <c r="Z575">
        <v>2.6389999999999998</v>
      </c>
      <c r="AA575">
        <v>9.4199999999999996E-3</v>
      </c>
      <c r="AB575">
        <v>2.718</v>
      </c>
      <c r="AC575">
        <v>4.9589999999999996</v>
      </c>
      <c r="AD575">
        <v>2.7210000000000001</v>
      </c>
      <c r="AE575">
        <v>4.9589999999999996</v>
      </c>
      <c r="AF575">
        <v>463</v>
      </c>
      <c r="AG575">
        <v>0.39800000000000002</v>
      </c>
      <c r="AH575">
        <v>0.53800000000000003</v>
      </c>
      <c r="AI575">
        <v>445</v>
      </c>
      <c r="AJ575">
        <v>455</v>
      </c>
      <c r="AK575">
        <v>442</v>
      </c>
      <c r="AL575">
        <v>451</v>
      </c>
      <c r="AQ575" s="82">
        <f t="shared" si="42"/>
        <v>0</v>
      </c>
      <c r="AR575" s="82">
        <f t="shared" si="46"/>
        <v>0</v>
      </c>
      <c r="AS575" s="82">
        <f t="shared" si="46"/>
        <v>0</v>
      </c>
      <c r="AT575" s="82">
        <f t="shared" si="46"/>
        <v>9.3100000000000006E-3</v>
      </c>
      <c r="AU575" s="82">
        <f t="shared" si="46"/>
        <v>0</v>
      </c>
      <c r="AV575" s="82">
        <f t="shared" si="46"/>
        <v>0</v>
      </c>
      <c r="AW575" s="82">
        <f t="shared" si="46"/>
        <v>0</v>
      </c>
      <c r="AX575" s="82">
        <f t="shared" si="46"/>
        <v>0</v>
      </c>
      <c r="AY575" s="82">
        <f t="shared" si="46"/>
        <v>0</v>
      </c>
      <c r="AZ575" s="82">
        <f t="shared" si="46"/>
        <v>0</v>
      </c>
      <c r="BA575" s="82">
        <f t="shared" si="46"/>
        <v>0</v>
      </c>
    </row>
    <row r="576" spans="1:53" x14ac:dyDescent="0.25">
      <c r="A576" t="s">
        <v>1735</v>
      </c>
      <c r="B576" t="s">
        <v>1736</v>
      </c>
      <c r="C576" t="s">
        <v>1734</v>
      </c>
      <c r="D576" t="s">
        <v>109</v>
      </c>
      <c r="E576">
        <v>6.75</v>
      </c>
      <c r="F576" s="143">
        <v>42331</v>
      </c>
      <c r="G576" t="s">
        <v>282</v>
      </c>
      <c r="H576" t="s">
        <v>270</v>
      </c>
      <c r="I576" t="s">
        <v>259</v>
      </c>
      <c r="J576" t="s">
        <v>271</v>
      </c>
      <c r="K576" t="s">
        <v>272</v>
      </c>
      <c r="L576" t="s">
        <v>291</v>
      </c>
      <c r="M576" t="s">
        <v>292</v>
      </c>
      <c r="N576" t="s">
        <v>283</v>
      </c>
      <c r="O576">
        <v>134.6</v>
      </c>
      <c r="P576">
        <v>104</v>
      </c>
      <c r="Q576">
        <v>0.6</v>
      </c>
      <c r="R576">
        <v>1.2200000000000001E-2</v>
      </c>
      <c r="S576">
        <v>0</v>
      </c>
      <c r="T576">
        <v>2.6139999999999999</v>
      </c>
      <c r="U576">
        <v>5.2480000000000002</v>
      </c>
      <c r="V576">
        <v>2.6160000000000001</v>
      </c>
      <c r="W576">
        <v>5.2480000000000002</v>
      </c>
      <c r="X576">
        <v>487</v>
      </c>
      <c r="Y576">
        <v>104</v>
      </c>
      <c r="Z576">
        <v>0.15</v>
      </c>
      <c r="AA576">
        <v>1.2330000000000001E-2</v>
      </c>
      <c r="AB576">
        <v>2.6779999999999999</v>
      </c>
      <c r="AC576">
        <v>5.28</v>
      </c>
      <c r="AD576">
        <v>2.6779999999999999</v>
      </c>
      <c r="AE576">
        <v>5.28</v>
      </c>
      <c r="AF576">
        <v>497</v>
      </c>
      <c r="AG576">
        <v>0.432</v>
      </c>
      <c r="AH576">
        <v>0.56000000000000005</v>
      </c>
      <c r="AI576">
        <v>479</v>
      </c>
      <c r="AJ576">
        <v>489</v>
      </c>
      <c r="AK576">
        <v>475</v>
      </c>
      <c r="AL576">
        <v>485</v>
      </c>
      <c r="AQ576" s="82">
        <f t="shared" si="42"/>
        <v>0</v>
      </c>
      <c r="AR576" s="82">
        <f t="shared" si="46"/>
        <v>0</v>
      </c>
      <c r="AS576" s="82">
        <f t="shared" si="46"/>
        <v>0</v>
      </c>
      <c r="AT576" s="82">
        <f t="shared" si="46"/>
        <v>0</v>
      </c>
      <c r="AU576" s="82">
        <f t="shared" si="46"/>
        <v>1.2200000000000001E-2</v>
      </c>
      <c r="AV576" s="82">
        <f t="shared" si="46"/>
        <v>0</v>
      </c>
      <c r="AW576" s="82">
        <f t="shared" si="46"/>
        <v>0</v>
      </c>
      <c r="AX576" s="82">
        <f t="shared" si="46"/>
        <v>0</v>
      </c>
      <c r="AY576" s="82">
        <f t="shared" si="46"/>
        <v>0</v>
      </c>
      <c r="AZ576" s="82">
        <f t="shared" si="46"/>
        <v>0</v>
      </c>
      <c r="BA576" s="82">
        <f t="shared" si="46"/>
        <v>0</v>
      </c>
    </row>
    <row r="577" spans="1:53" x14ac:dyDescent="0.25">
      <c r="A577" t="s">
        <v>1726</v>
      </c>
      <c r="B577" t="s">
        <v>1727</v>
      </c>
      <c r="C577" t="s">
        <v>1728</v>
      </c>
      <c r="D577" t="s">
        <v>1729</v>
      </c>
      <c r="E577">
        <v>6.5</v>
      </c>
      <c r="F577" s="143">
        <v>43511</v>
      </c>
      <c r="G577" t="s">
        <v>40</v>
      </c>
      <c r="H577" t="s">
        <v>270</v>
      </c>
      <c r="I577" t="s">
        <v>259</v>
      </c>
      <c r="J577" t="s">
        <v>271</v>
      </c>
      <c r="K577" t="s">
        <v>272</v>
      </c>
      <c r="L577" t="s">
        <v>343</v>
      </c>
      <c r="M577" t="s">
        <v>344</v>
      </c>
      <c r="N577" t="s">
        <v>304</v>
      </c>
      <c r="O577">
        <v>400</v>
      </c>
      <c r="P577">
        <v>106.25</v>
      </c>
      <c r="Q577">
        <v>2.3472219999999999</v>
      </c>
      <c r="R577">
        <v>3.7629999999999997E-2</v>
      </c>
      <c r="S577">
        <v>0</v>
      </c>
      <c r="T577">
        <v>2.7719999999999998</v>
      </c>
      <c r="U577">
        <v>4.8140000000000001</v>
      </c>
      <c r="V577">
        <v>3.9060000000000001</v>
      </c>
      <c r="W577">
        <v>4.9249999999999998</v>
      </c>
      <c r="X577">
        <v>396</v>
      </c>
      <c r="Y577">
        <v>105.875</v>
      </c>
      <c r="Z577">
        <v>1.9139999999999999</v>
      </c>
      <c r="AA577">
        <v>3.7920000000000002E-2</v>
      </c>
      <c r="AB577">
        <v>3.6080000000000001</v>
      </c>
      <c r="AC577">
        <v>4.9329999999999998</v>
      </c>
      <c r="AD577">
        <v>4.0940000000000003</v>
      </c>
      <c r="AE577">
        <v>5.0389999999999997</v>
      </c>
      <c r="AF577">
        <v>421</v>
      </c>
      <c r="AG577">
        <v>0.75</v>
      </c>
      <c r="AH577">
        <v>1.149</v>
      </c>
      <c r="AI577">
        <v>367</v>
      </c>
      <c r="AJ577">
        <v>395</v>
      </c>
      <c r="AK577">
        <v>381</v>
      </c>
      <c r="AL577">
        <v>406</v>
      </c>
      <c r="AQ577" s="82">
        <f t="shared" si="42"/>
        <v>0</v>
      </c>
      <c r="AR577" s="82">
        <f t="shared" si="46"/>
        <v>0</v>
      </c>
      <c r="AS577" s="82">
        <f t="shared" si="46"/>
        <v>0</v>
      </c>
      <c r="AT577" s="82">
        <f t="shared" si="46"/>
        <v>3.7629999999999997E-2</v>
      </c>
      <c r="AU577" s="82">
        <f t="shared" si="46"/>
        <v>0</v>
      </c>
      <c r="AV577" s="82">
        <f t="shared" si="46"/>
        <v>0</v>
      </c>
      <c r="AW577" s="82">
        <f t="shared" si="46"/>
        <v>0</v>
      </c>
      <c r="AX577" s="82">
        <f t="shared" si="46"/>
        <v>0</v>
      </c>
      <c r="AY577" s="82">
        <f t="shared" si="46"/>
        <v>0</v>
      </c>
      <c r="AZ577" s="82">
        <f t="shared" si="46"/>
        <v>0</v>
      </c>
      <c r="BA577" s="82">
        <f t="shared" si="46"/>
        <v>0</v>
      </c>
    </row>
    <row r="578" spans="1:53" x14ac:dyDescent="0.25">
      <c r="A578" t="s">
        <v>1730</v>
      </c>
      <c r="B578" t="s">
        <v>1731</v>
      </c>
      <c r="C578" t="s">
        <v>1728</v>
      </c>
      <c r="D578" t="s">
        <v>1729</v>
      </c>
      <c r="E578">
        <v>6.75</v>
      </c>
      <c r="F578" s="143">
        <v>44242</v>
      </c>
      <c r="G578" t="s">
        <v>40</v>
      </c>
      <c r="H578" t="s">
        <v>270</v>
      </c>
      <c r="I578" t="s">
        <v>259</v>
      </c>
      <c r="J578" t="s">
        <v>271</v>
      </c>
      <c r="K578" t="s">
        <v>272</v>
      </c>
      <c r="L578" t="s">
        <v>343</v>
      </c>
      <c r="M578" t="s">
        <v>344</v>
      </c>
      <c r="N578" t="s">
        <v>304</v>
      </c>
      <c r="O578">
        <v>350</v>
      </c>
      <c r="P578">
        <v>107.5</v>
      </c>
      <c r="Q578">
        <v>2.4375</v>
      </c>
      <c r="R578">
        <v>3.3340000000000002E-2</v>
      </c>
      <c r="S578">
        <v>0</v>
      </c>
      <c r="T578">
        <v>2.7610000000000001</v>
      </c>
      <c r="U578">
        <v>5.1340000000000003</v>
      </c>
      <c r="V578">
        <v>5.1970000000000001</v>
      </c>
      <c r="W578">
        <v>5.2270000000000003</v>
      </c>
      <c r="X578">
        <v>388</v>
      </c>
      <c r="Y578">
        <v>107</v>
      </c>
      <c r="Z578">
        <v>1.988</v>
      </c>
      <c r="AA578">
        <v>3.3550000000000003E-2</v>
      </c>
      <c r="AB578">
        <v>2.8220000000000001</v>
      </c>
      <c r="AC578">
        <v>5.3220000000000001</v>
      </c>
      <c r="AD578">
        <v>5.3410000000000002</v>
      </c>
      <c r="AE578">
        <v>5.3419999999999996</v>
      </c>
      <c r="AF578">
        <v>416</v>
      </c>
      <c r="AG578">
        <v>0.872</v>
      </c>
      <c r="AH578">
        <v>1.5369999999999999</v>
      </c>
      <c r="AI578">
        <v>365</v>
      </c>
      <c r="AJ578">
        <v>393</v>
      </c>
      <c r="AK578">
        <v>376</v>
      </c>
      <c r="AL578">
        <v>403</v>
      </c>
      <c r="AQ578" s="82">
        <f t="shared" si="42"/>
        <v>0</v>
      </c>
      <c r="AR578" s="82">
        <f t="shared" si="46"/>
        <v>0</v>
      </c>
      <c r="AS578" s="82">
        <f t="shared" si="46"/>
        <v>0</v>
      </c>
      <c r="AT578" s="82">
        <f t="shared" si="46"/>
        <v>0</v>
      </c>
      <c r="AU578" s="82">
        <f t="shared" si="46"/>
        <v>3.3340000000000002E-2</v>
      </c>
      <c r="AV578" s="82">
        <f t="shared" si="46"/>
        <v>0</v>
      </c>
      <c r="AW578" s="82">
        <f t="shared" si="46"/>
        <v>0</v>
      </c>
      <c r="AX578" s="82">
        <f t="shared" si="46"/>
        <v>0</v>
      </c>
      <c r="AY578" s="82">
        <f t="shared" si="46"/>
        <v>0</v>
      </c>
      <c r="AZ578" s="82">
        <f t="shared" si="46"/>
        <v>0</v>
      </c>
      <c r="BA578" s="82">
        <f t="shared" si="46"/>
        <v>0</v>
      </c>
    </row>
    <row r="579" spans="1:53" x14ac:dyDescent="0.25">
      <c r="A579" t="s">
        <v>5780</v>
      </c>
      <c r="B579" t="s">
        <v>5781</v>
      </c>
      <c r="C579" t="s">
        <v>5782</v>
      </c>
      <c r="D579" t="s">
        <v>5783</v>
      </c>
      <c r="E579">
        <v>5.9139999999999997</v>
      </c>
      <c r="F579" s="143">
        <v>41806</v>
      </c>
      <c r="G579" t="s">
        <v>371</v>
      </c>
      <c r="H579" t="s">
        <v>270</v>
      </c>
      <c r="I579" t="s">
        <v>5168</v>
      </c>
      <c r="J579" t="s">
        <v>271</v>
      </c>
      <c r="K579" t="s">
        <v>284</v>
      </c>
      <c r="L579" t="s">
        <v>524</v>
      </c>
      <c r="M579" t="s">
        <v>524</v>
      </c>
      <c r="N579" t="s">
        <v>828</v>
      </c>
      <c r="O579">
        <v>750</v>
      </c>
      <c r="P579">
        <v>98.7</v>
      </c>
      <c r="Q579">
        <v>0.14785000000000001</v>
      </c>
      <c r="R579">
        <v>6.4229999999999995E-2</v>
      </c>
      <c r="S579">
        <v>2.9569999999999999</v>
      </c>
      <c r="T579">
        <v>1.385</v>
      </c>
      <c r="U579">
        <v>2.2549999999999999</v>
      </c>
      <c r="V579">
        <v>1.383</v>
      </c>
      <c r="W579">
        <v>6.8540000000000001</v>
      </c>
      <c r="X579">
        <v>663</v>
      </c>
      <c r="Y579">
        <v>98</v>
      </c>
      <c r="Z579">
        <v>2.7109999999999999</v>
      </c>
      <c r="AA579">
        <v>6.6430000000000003E-2</v>
      </c>
      <c r="AB579">
        <v>1.405</v>
      </c>
      <c r="AC579">
        <v>7.306</v>
      </c>
      <c r="AD579">
        <v>1.4019999999999999</v>
      </c>
      <c r="AE579">
        <v>7.306</v>
      </c>
      <c r="AF579">
        <v>710</v>
      </c>
      <c r="AG579">
        <v>1.087</v>
      </c>
      <c r="AH579">
        <v>1.0880000000000001</v>
      </c>
      <c r="AI579">
        <v>634</v>
      </c>
      <c r="AJ579">
        <v>678</v>
      </c>
      <c r="AK579">
        <v>649</v>
      </c>
      <c r="AL579">
        <v>697</v>
      </c>
      <c r="AQ579" s="82">
        <f t="shared" si="42"/>
        <v>0</v>
      </c>
      <c r="AR579" s="82">
        <f t="shared" si="46"/>
        <v>6.4229999999999995E-2</v>
      </c>
      <c r="AS579" s="82">
        <f t="shared" si="46"/>
        <v>0</v>
      </c>
      <c r="AT579" s="82">
        <f t="shared" si="46"/>
        <v>0</v>
      </c>
      <c r="AU579" s="82">
        <f t="shared" si="46"/>
        <v>0</v>
      </c>
      <c r="AV579" s="82">
        <f t="shared" si="46"/>
        <v>0</v>
      </c>
      <c r="AW579" s="82">
        <f t="shared" si="46"/>
        <v>0</v>
      </c>
      <c r="AX579" s="82">
        <f t="shared" si="46"/>
        <v>0</v>
      </c>
      <c r="AY579" s="82">
        <f t="shared" si="46"/>
        <v>0</v>
      </c>
      <c r="AZ579" s="82">
        <f t="shared" si="46"/>
        <v>0</v>
      </c>
      <c r="BA579" s="82">
        <f t="shared" si="46"/>
        <v>0</v>
      </c>
    </row>
    <row r="580" spans="1:53" x14ac:dyDescent="0.25">
      <c r="A580" t="s">
        <v>1741</v>
      </c>
      <c r="B580" t="s">
        <v>1742</v>
      </c>
      <c r="C580" t="s">
        <v>1743</v>
      </c>
      <c r="D580" t="s">
        <v>1744</v>
      </c>
      <c r="E580">
        <v>8.5</v>
      </c>
      <c r="F580" s="143">
        <v>43449</v>
      </c>
      <c r="G580" t="s">
        <v>423</v>
      </c>
      <c r="H580" t="s">
        <v>270</v>
      </c>
      <c r="I580" t="s">
        <v>259</v>
      </c>
      <c r="J580" t="s">
        <v>271</v>
      </c>
      <c r="K580" t="s">
        <v>272</v>
      </c>
      <c r="L580" t="s">
        <v>291</v>
      </c>
      <c r="M580" t="s">
        <v>1350</v>
      </c>
      <c r="N580" t="s">
        <v>304</v>
      </c>
      <c r="O580">
        <v>250</v>
      </c>
      <c r="P580">
        <v>114.625</v>
      </c>
      <c r="Q580">
        <v>0.23611099999999999</v>
      </c>
      <c r="R580">
        <v>2.4879999999999999E-2</v>
      </c>
      <c r="S580">
        <v>4.25</v>
      </c>
      <c r="T580">
        <v>1.837</v>
      </c>
      <c r="U580">
        <v>2.923</v>
      </c>
      <c r="V580">
        <v>2.1070000000000002</v>
      </c>
      <c r="W580">
        <v>3.5539999999999998</v>
      </c>
      <c r="X580">
        <v>264</v>
      </c>
      <c r="Y580">
        <v>114.625</v>
      </c>
      <c r="Z580">
        <v>3.919</v>
      </c>
      <c r="AA580">
        <v>2.6069999999999999E-2</v>
      </c>
      <c r="AB580">
        <v>1.8340000000000001</v>
      </c>
      <c r="AC580">
        <v>3.0790000000000002</v>
      </c>
      <c r="AD580">
        <v>2.202</v>
      </c>
      <c r="AE580">
        <v>3.5979999999999999</v>
      </c>
      <c r="AF580">
        <v>282</v>
      </c>
      <c r="AG580">
        <v>0.47799999999999998</v>
      </c>
      <c r="AH580">
        <v>0.58099999999999996</v>
      </c>
      <c r="AI580">
        <v>268</v>
      </c>
      <c r="AJ580">
        <v>257</v>
      </c>
      <c r="AK580">
        <v>249</v>
      </c>
      <c r="AL580">
        <v>267</v>
      </c>
      <c r="AQ580" s="82">
        <f t="shared" si="42"/>
        <v>0</v>
      </c>
      <c r="AR580" s="82">
        <f t="shared" si="46"/>
        <v>2.4879999999999999E-2</v>
      </c>
      <c r="AS580" s="82">
        <f t="shared" si="46"/>
        <v>0</v>
      </c>
      <c r="AT580" s="82">
        <f t="shared" si="46"/>
        <v>0</v>
      </c>
      <c r="AU580" s="82">
        <f t="shared" si="46"/>
        <v>0</v>
      </c>
      <c r="AV580" s="82">
        <f t="shared" si="46"/>
        <v>0</v>
      </c>
      <c r="AW580" s="82">
        <f t="shared" si="46"/>
        <v>0</v>
      </c>
      <c r="AX580" s="82">
        <f t="shared" si="46"/>
        <v>0</v>
      </c>
      <c r="AY580" s="82">
        <f t="shared" si="46"/>
        <v>0</v>
      </c>
      <c r="AZ580" s="82">
        <f t="shared" si="46"/>
        <v>0</v>
      </c>
      <c r="BA580" s="82">
        <f t="shared" si="46"/>
        <v>0</v>
      </c>
    </row>
    <row r="581" spans="1:53" x14ac:dyDescent="0.25">
      <c r="A581" t="s">
        <v>1745</v>
      </c>
      <c r="B581" t="s">
        <v>1746</v>
      </c>
      <c r="C581" t="s">
        <v>1747</v>
      </c>
      <c r="D581" t="s">
        <v>1748</v>
      </c>
      <c r="E581">
        <v>9.75</v>
      </c>
      <c r="F581" s="143">
        <v>43296</v>
      </c>
      <c r="G581" t="s">
        <v>42</v>
      </c>
      <c r="H581" t="s">
        <v>270</v>
      </c>
      <c r="I581" t="s">
        <v>259</v>
      </c>
      <c r="J581" t="s">
        <v>271</v>
      </c>
      <c r="K581" t="s">
        <v>272</v>
      </c>
      <c r="L581" t="s">
        <v>381</v>
      </c>
      <c r="M581" t="s">
        <v>382</v>
      </c>
      <c r="N581" t="s">
        <v>304</v>
      </c>
      <c r="O581">
        <v>200</v>
      </c>
      <c r="P581">
        <v>107.5</v>
      </c>
      <c r="Q581">
        <v>4.3333329999999997</v>
      </c>
      <c r="R581">
        <v>1.9380000000000001E-2</v>
      </c>
      <c r="S581">
        <v>0</v>
      </c>
      <c r="T581">
        <v>3.5329999999999999</v>
      </c>
      <c r="U581">
        <v>7.7619999999999996</v>
      </c>
      <c r="V581">
        <v>3.8820000000000001</v>
      </c>
      <c r="W581">
        <v>7.8620000000000001</v>
      </c>
      <c r="X581">
        <v>705</v>
      </c>
      <c r="Y581">
        <v>106.25</v>
      </c>
      <c r="Z581">
        <v>3.6829999999999998</v>
      </c>
      <c r="AA581">
        <v>1.934E-2</v>
      </c>
      <c r="AB581">
        <v>3.585</v>
      </c>
      <c r="AC581">
        <v>8.0969999999999995</v>
      </c>
      <c r="AD581">
        <v>3.964</v>
      </c>
      <c r="AE581">
        <v>8.173</v>
      </c>
      <c r="AF581">
        <v>748</v>
      </c>
      <c r="AG581">
        <v>1.728</v>
      </c>
      <c r="AH581">
        <v>2.1240000000000001</v>
      </c>
      <c r="AI581">
        <v>691</v>
      </c>
      <c r="AJ581">
        <v>738</v>
      </c>
      <c r="AK581">
        <v>692</v>
      </c>
      <c r="AL581">
        <v>737</v>
      </c>
      <c r="AQ581" s="82">
        <f t="shared" si="42"/>
        <v>0</v>
      </c>
      <c r="AR581" s="82">
        <f t="shared" si="46"/>
        <v>0</v>
      </c>
      <c r="AS581" s="82">
        <f t="shared" si="46"/>
        <v>0</v>
      </c>
      <c r="AT581" s="82">
        <f t="shared" si="46"/>
        <v>0</v>
      </c>
      <c r="AU581" s="82">
        <f t="shared" si="46"/>
        <v>0</v>
      </c>
      <c r="AV581" s="82">
        <f t="shared" si="46"/>
        <v>0</v>
      </c>
      <c r="AW581" s="82">
        <f t="shared" si="46"/>
        <v>1.9380000000000001E-2</v>
      </c>
      <c r="AX581" s="82">
        <f t="shared" si="46"/>
        <v>0</v>
      </c>
      <c r="AY581" s="82">
        <f t="shared" si="46"/>
        <v>0</v>
      </c>
      <c r="AZ581" s="82">
        <f t="shared" si="46"/>
        <v>0</v>
      </c>
      <c r="BA581" s="82">
        <f t="shared" si="46"/>
        <v>0</v>
      </c>
    </row>
    <row r="582" spans="1:53" x14ac:dyDescent="0.25">
      <c r="A582" t="s">
        <v>1737</v>
      </c>
      <c r="B582" t="s">
        <v>1738</v>
      </c>
      <c r="C582" t="s">
        <v>1739</v>
      </c>
      <c r="D582" t="s">
        <v>1740</v>
      </c>
      <c r="E582">
        <v>10.375</v>
      </c>
      <c r="F582" s="143">
        <v>42917</v>
      </c>
      <c r="G582" t="s">
        <v>42</v>
      </c>
      <c r="H582" t="s">
        <v>270</v>
      </c>
      <c r="I582" t="s">
        <v>259</v>
      </c>
      <c r="J582" t="s">
        <v>271</v>
      </c>
      <c r="K582" t="s">
        <v>272</v>
      </c>
      <c r="L582" t="s">
        <v>381</v>
      </c>
      <c r="M582" t="s">
        <v>382</v>
      </c>
      <c r="N582" t="s">
        <v>304</v>
      </c>
      <c r="O582">
        <v>454.6</v>
      </c>
      <c r="P582">
        <v>91.5</v>
      </c>
      <c r="Q582">
        <v>5.014583</v>
      </c>
      <c r="R582">
        <v>3.8010000000000002E-2</v>
      </c>
      <c r="S582">
        <v>0</v>
      </c>
      <c r="T582">
        <v>3.274</v>
      </c>
      <c r="U582">
        <v>12.916</v>
      </c>
      <c r="V582">
        <v>3.2890000000000001</v>
      </c>
      <c r="W582">
        <v>12.916</v>
      </c>
      <c r="X582">
        <v>1230</v>
      </c>
      <c r="Y582">
        <v>88.25</v>
      </c>
      <c r="Z582">
        <v>4.3230000000000004</v>
      </c>
      <c r="AA582">
        <v>3.7010000000000001E-2</v>
      </c>
      <c r="AB582">
        <v>3.3</v>
      </c>
      <c r="AC582">
        <v>13.920999999999999</v>
      </c>
      <c r="AD582">
        <v>3.3130000000000002</v>
      </c>
      <c r="AE582">
        <v>13.920999999999999</v>
      </c>
      <c r="AF582">
        <v>1341</v>
      </c>
      <c r="AG582">
        <v>4.258</v>
      </c>
      <c r="AH582">
        <v>4.5439999999999996</v>
      </c>
      <c r="AI582">
        <v>1134</v>
      </c>
      <c r="AJ582">
        <v>1213</v>
      </c>
      <c r="AK582">
        <v>1219</v>
      </c>
      <c r="AL582">
        <v>1330</v>
      </c>
      <c r="AQ582" s="82">
        <f t="shared" ref="AQ582:AQ645" si="47">IF($U582&lt;=AQ$4,$R582,0)</f>
        <v>0</v>
      </c>
      <c r="AR582" s="82">
        <f t="shared" ref="AR582:BA597" si="48">IF(AND($U582&gt;AQ$4,$U582&lt;=AR$4),$R582,0)</f>
        <v>0</v>
      </c>
      <c r="AS582" s="82">
        <f t="shared" si="48"/>
        <v>0</v>
      </c>
      <c r="AT582" s="82">
        <f t="shared" si="48"/>
        <v>0</v>
      </c>
      <c r="AU582" s="82">
        <f t="shared" si="48"/>
        <v>0</v>
      </c>
      <c r="AV582" s="82">
        <f t="shared" si="48"/>
        <v>0</v>
      </c>
      <c r="AW582" s="82">
        <f t="shared" si="48"/>
        <v>0</v>
      </c>
      <c r="AX582" s="82">
        <f t="shared" si="48"/>
        <v>0</v>
      </c>
      <c r="AY582" s="82">
        <f t="shared" si="48"/>
        <v>0</v>
      </c>
      <c r="AZ582" s="82">
        <f t="shared" si="48"/>
        <v>0</v>
      </c>
      <c r="BA582" s="82">
        <f t="shared" si="48"/>
        <v>3.8010000000000002E-2</v>
      </c>
    </row>
    <row r="583" spans="1:53" x14ac:dyDescent="0.25">
      <c r="A583" t="s">
        <v>1753</v>
      </c>
      <c r="B583" t="s">
        <v>1754</v>
      </c>
      <c r="C583" t="s">
        <v>1755</v>
      </c>
      <c r="D583" t="s">
        <v>1756</v>
      </c>
      <c r="E583">
        <v>7.13</v>
      </c>
      <c r="F583" s="143">
        <v>43313</v>
      </c>
      <c r="G583" t="s">
        <v>423</v>
      </c>
      <c r="H583" t="s">
        <v>270</v>
      </c>
      <c r="I583" t="s">
        <v>259</v>
      </c>
      <c r="J583" t="s">
        <v>271</v>
      </c>
      <c r="K583" t="s">
        <v>272</v>
      </c>
      <c r="L583" t="s">
        <v>273</v>
      </c>
      <c r="M583" t="s">
        <v>972</v>
      </c>
      <c r="N583" t="s">
        <v>304</v>
      </c>
      <c r="O583">
        <v>162.1</v>
      </c>
      <c r="P583">
        <v>111.75</v>
      </c>
      <c r="Q583">
        <v>2.8519999999999999</v>
      </c>
      <c r="R583">
        <v>1.609E-2</v>
      </c>
      <c r="S583">
        <v>0</v>
      </c>
      <c r="T583">
        <v>4.5460000000000003</v>
      </c>
      <c r="U583">
        <v>4.7169999999999996</v>
      </c>
      <c r="V583">
        <v>4.58</v>
      </c>
      <c r="W583">
        <v>4.7169999999999996</v>
      </c>
      <c r="X583">
        <v>387</v>
      </c>
      <c r="Y583">
        <v>110.875</v>
      </c>
      <c r="Z583">
        <v>2.3769999999999998</v>
      </c>
      <c r="AA583">
        <v>1.6150000000000001E-2</v>
      </c>
      <c r="AB583">
        <v>4.601</v>
      </c>
      <c r="AC583">
        <v>4.9059999999999997</v>
      </c>
      <c r="AD583">
        <v>4.63</v>
      </c>
      <c r="AE583">
        <v>4.9059999999999997</v>
      </c>
      <c r="AF583">
        <v>418</v>
      </c>
      <c r="AG583">
        <v>1.1919999999999999</v>
      </c>
      <c r="AH583">
        <v>1.6990000000000001</v>
      </c>
      <c r="AI583">
        <v>391</v>
      </c>
      <c r="AJ583">
        <v>423</v>
      </c>
      <c r="AK583">
        <v>375</v>
      </c>
      <c r="AL583">
        <v>407</v>
      </c>
      <c r="AQ583" s="82">
        <f t="shared" si="47"/>
        <v>0</v>
      </c>
      <c r="AR583" s="82">
        <f t="shared" si="48"/>
        <v>0</v>
      </c>
      <c r="AS583" s="82">
        <f t="shared" si="48"/>
        <v>0</v>
      </c>
      <c r="AT583" s="82">
        <f t="shared" si="48"/>
        <v>1.609E-2</v>
      </c>
      <c r="AU583" s="82">
        <f t="shared" si="48"/>
        <v>0</v>
      </c>
      <c r="AV583" s="82">
        <f t="shared" si="48"/>
        <v>0</v>
      </c>
      <c r="AW583" s="82">
        <f t="shared" si="48"/>
        <v>0</v>
      </c>
      <c r="AX583" s="82">
        <f t="shared" si="48"/>
        <v>0</v>
      </c>
      <c r="AY583" s="82">
        <f t="shared" si="48"/>
        <v>0</v>
      </c>
      <c r="AZ583" s="82">
        <f t="shared" si="48"/>
        <v>0</v>
      </c>
      <c r="BA583" s="82">
        <f t="shared" si="48"/>
        <v>0</v>
      </c>
    </row>
    <row r="584" spans="1:53" x14ac:dyDescent="0.25">
      <c r="A584" t="s">
        <v>1757</v>
      </c>
      <c r="B584" t="s">
        <v>1758</v>
      </c>
      <c r="C584" t="s">
        <v>1755</v>
      </c>
      <c r="D584" t="s">
        <v>1756</v>
      </c>
      <c r="E584">
        <v>7</v>
      </c>
      <c r="F584" s="143">
        <v>47088</v>
      </c>
      <c r="G584" t="s">
        <v>423</v>
      </c>
      <c r="H584" t="s">
        <v>270</v>
      </c>
      <c r="I584" t="s">
        <v>259</v>
      </c>
      <c r="J584" t="s">
        <v>271</v>
      </c>
      <c r="K584" t="s">
        <v>272</v>
      </c>
      <c r="L584" t="s">
        <v>273</v>
      </c>
      <c r="M584" t="s">
        <v>972</v>
      </c>
      <c r="N584" t="s">
        <v>304</v>
      </c>
      <c r="O584">
        <v>145.80000000000001</v>
      </c>
      <c r="P584">
        <v>101</v>
      </c>
      <c r="Q584">
        <v>0.466667</v>
      </c>
      <c r="R584">
        <v>1.282E-2</v>
      </c>
      <c r="S584">
        <v>0</v>
      </c>
      <c r="T584">
        <v>9.5060000000000002</v>
      </c>
      <c r="U584">
        <v>6.8949999999999996</v>
      </c>
      <c r="V584">
        <v>9.74</v>
      </c>
      <c r="W584">
        <v>6.8949999999999996</v>
      </c>
      <c r="X584">
        <v>470</v>
      </c>
      <c r="Y584">
        <v>101.25</v>
      </c>
      <c r="Z584">
        <v>0</v>
      </c>
      <c r="AA584">
        <v>1.298E-2</v>
      </c>
      <c r="AB584">
        <v>9.5790000000000006</v>
      </c>
      <c r="AC584">
        <v>6.87</v>
      </c>
      <c r="AD584">
        <v>9.8119999999999994</v>
      </c>
      <c r="AE584">
        <v>6.87</v>
      </c>
      <c r="AF584">
        <v>484</v>
      </c>
      <c r="AG584">
        <v>0.214</v>
      </c>
      <c r="AH584">
        <v>1.5820000000000001</v>
      </c>
      <c r="AI584">
        <v>445</v>
      </c>
      <c r="AJ584">
        <v>461</v>
      </c>
      <c r="AK584">
        <v>473</v>
      </c>
      <c r="AL584">
        <v>489</v>
      </c>
      <c r="AQ584" s="82">
        <f t="shared" si="47"/>
        <v>0</v>
      </c>
      <c r="AR584" s="82">
        <f t="shared" si="48"/>
        <v>0</v>
      </c>
      <c r="AS584" s="82">
        <f t="shared" si="48"/>
        <v>0</v>
      </c>
      <c r="AT584" s="82">
        <f t="shared" si="48"/>
        <v>0</v>
      </c>
      <c r="AU584" s="82">
        <f t="shared" si="48"/>
        <v>0</v>
      </c>
      <c r="AV584" s="82">
        <f t="shared" si="48"/>
        <v>1.282E-2</v>
      </c>
      <c r="AW584" s="82">
        <f t="shared" si="48"/>
        <v>0</v>
      </c>
      <c r="AX584" s="82">
        <f t="shared" si="48"/>
        <v>0</v>
      </c>
      <c r="AY584" s="82">
        <f t="shared" si="48"/>
        <v>0</v>
      </c>
      <c r="AZ584" s="82">
        <f t="shared" si="48"/>
        <v>0</v>
      </c>
      <c r="BA584" s="82">
        <f t="shared" si="48"/>
        <v>0</v>
      </c>
    </row>
    <row r="585" spans="1:53" x14ac:dyDescent="0.25">
      <c r="A585" t="s">
        <v>1765</v>
      </c>
      <c r="B585" t="s">
        <v>1766</v>
      </c>
      <c r="C585" t="s">
        <v>1767</v>
      </c>
      <c r="D585" t="s">
        <v>1768</v>
      </c>
      <c r="E585">
        <v>8.75</v>
      </c>
      <c r="F585" s="143">
        <v>42491</v>
      </c>
      <c r="G585" t="s">
        <v>41</v>
      </c>
      <c r="H585" t="s">
        <v>270</v>
      </c>
      <c r="I585" t="s">
        <v>258</v>
      </c>
      <c r="J585" t="s">
        <v>271</v>
      </c>
      <c r="K585" t="s">
        <v>272</v>
      </c>
      <c r="L585" t="s">
        <v>381</v>
      </c>
      <c r="M585" t="s">
        <v>455</v>
      </c>
      <c r="N585" t="s">
        <v>283</v>
      </c>
      <c r="O585">
        <v>300</v>
      </c>
      <c r="P585">
        <v>106.875</v>
      </c>
      <c r="Q585">
        <v>1.3125</v>
      </c>
      <c r="R585">
        <v>2.8119999999999999E-2</v>
      </c>
      <c r="S585">
        <v>0</v>
      </c>
      <c r="T585">
        <v>0.34799999999999998</v>
      </c>
      <c r="U585">
        <v>1.486</v>
      </c>
      <c r="V585">
        <v>0.34499999999999997</v>
      </c>
      <c r="W585">
        <v>1.831</v>
      </c>
      <c r="X585">
        <v>139</v>
      </c>
      <c r="Y585">
        <v>106.5</v>
      </c>
      <c r="Z585">
        <v>0.72899999999999998</v>
      </c>
      <c r="AA585">
        <v>2.8289999999999999E-2</v>
      </c>
      <c r="AB585">
        <v>0.41099999999999998</v>
      </c>
      <c r="AC585">
        <v>3.4039999999999999</v>
      </c>
      <c r="AD585">
        <v>0.40600000000000003</v>
      </c>
      <c r="AE585">
        <v>3.6579999999999999</v>
      </c>
      <c r="AF585">
        <v>329</v>
      </c>
      <c r="AG585">
        <v>0.89400000000000002</v>
      </c>
      <c r="AH585">
        <v>0.872</v>
      </c>
      <c r="AI585">
        <v>91</v>
      </c>
      <c r="AJ585">
        <v>279</v>
      </c>
      <c r="AK585">
        <v>118</v>
      </c>
      <c r="AL585">
        <v>312</v>
      </c>
      <c r="AQ585" s="82">
        <f t="shared" si="47"/>
        <v>2.8119999999999999E-2</v>
      </c>
      <c r="AR585" s="82">
        <f t="shared" si="48"/>
        <v>0</v>
      </c>
      <c r="AS585" s="82">
        <f t="shared" si="48"/>
        <v>0</v>
      </c>
      <c r="AT585" s="82">
        <f t="shared" si="48"/>
        <v>0</v>
      </c>
      <c r="AU585" s="82">
        <f t="shared" si="48"/>
        <v>0</v>
      </c>
      <c r="AV585" s="82">
        <f t="shared" si="48"/>
        <v>0</v>
      </c>
      <c r="AW585" s="82">
        <f t="shared" si="48"/>
        <v>0</v>
      </c>
      <c r="AX585" s="82">
        <f t="shared" si="48"/>
        <v>0</v>
      </c>
      <c r="AY585" s="82">
        <f t="shared" si="48"/>
        <v>0</v>
      </c>
      <c r="AZ585" s="82">
        <f t="shared" si="48"/>
        <v>0</v>
      </c>
      <c r="BA585" s="82">
        <f t="shared" si="48"/>
        <v>0</v>
      </c>
    </row>
    <row r="586" spans="1:53" x14ac:dyDescent="0.25">
      <c r="A586" t="s">
        <v>5784</v>
      </c>
      <c r="B586" t="s">
        <v>5785</v>
      </c>
      <c r="C586" t="s">
        <v>5786</v>
      </c>
      <c r="D586" t="s">
        <v>1768</v>
      </c>
      <c r="E586">
        <v>9</v>
      </c>
      <c r="F586" s="143">
        <v>42675</v>
      </c>
      <c r="G586" t="s">
        <v>280</v>
      </c>
      <c r="H586" t="s">
        <v>270</v>
      </c>
      <c r="I586" t="s">
        <v>258</v>
      </c>
      <c r="J586" t="s">
        <v>271</v>
      </c>
      <c r="K586" t="s">
        <v>272</v>
      </c>
      <c r="L586" t="s">
        <v>381</v>
      </c>
      <c r="M586" t="s">
        <v>455</v>
      </c>
      <c r="N586" t="s">
        <v>304</v>
      </c>
      <c r="O586">
        <v>275</v>
      </c>
      <c r="P586">
        <v>101.173</v>
      </c>
      <c r="Q586">
        <v>1.55</v>
      </c>
      <c r="R586">
        <v>2.4469999999999999E-2</v>
      </c>
      <c r="S586">
        <v>0</v>
      </c>
      <c r="T586">
        <v>0.03</v>
      </c>
      <c r="U586">
        <v>94.879000000000005</v>
      </c>
      <c r="V586">
        <v>4.9000000000000002E-2</v>
      </c>
      <c r="W586">
        <v>0.105</v>
      </c>
      <c r="X586">
        <v>1</v>
      </c>
      <c r="Y586">
        <v>101</v>
      </c>
      <c r="Z586">
        <v>0.95</v>
      </c>
      <c r="AA586">
        <v>2.4660000000000001E-2</v>
      </c>
      <c r="AB586">
        <v>2.5019999999999998</v>
      </c>
      <c r="AC586">
        <v>8.5969999999999995</v>
      </c>
      <c r="AD586">
        <v>3.0169999999999999</v>
      </c>
      <c r="AE586">
        <v>8.6159999999999997</v>
      </c>
      <c r="AF586">
        <v>818</v>
      </c>
      <c r="AG586">
        <v>0.75800000000000001</v>
      </c>
      <c r="AH586">
        <v>0.94799999999999995</v>
      </c>
      <c r="AI586">
        <v>-21</v>
      </c>
      <c r="AJ586">
        <v>792</v>
      </c>
      <c r="AK586">
        <v>-21</v>
      </c>
      <c r="AL586">
        <v>806</v>
      </c>
      <c r="AQ586" s="82">
        <f t="shared" si="47"/>
        <v>0</v>
      </c>
      <c r="AR586" s="82">
        <f t="shared" si="48"/>
        <v>0</v>
      </c>
      <c r="AS586" s="82">
        <f t="shared" si="48"/>
        <v>0</v>
      </c>
      <c r="AT586" s="82">
        <f t="shared" si="48"/>
        <v>0</v>
      </c>
      <c r="AU586" s="82">
        <f t="shared" si="48"/>
        <v>0</v>
      </c>
      <c r="AV586" s="82">
        <f t="shared" si="48"/>
        <v>0</v>
      </c>
      <c r="AW586" s="82">
        <f t="shared" si="48"/>
        <v>0</v>
      </c>
      <c r="AX586" s="82">
        <f t="shared" si="48"/>
        <v>0</v>
      </c>
      <c r="AY586" s="82">
        <f t="shared" si="48"/>
        <v>0</v>
      </c>
      <c r="AZ586" s="82">
        <f t="shared" si="48"/>
        <v>0</v>
      </c>
      <c r="BA586" s="82">
        <f t="shared" si="48"/>
        <v>2.4469999999999999E-2</v>
      </c>
    </row>
    <row r="587" spans="1:53" x14ac:dyDescent="0.25">
      <c r="A587" t="s">
        <v>1761</v>
      </c>
      <c r="B587" t="s">
        <v>1762</v>
      </c>
      <c r="C587" t="s">
        <v>1763</v>
      </c>
      <c r="D587" t="s">
        <v>1764</v>
      </c>
      <c r="E587">
        <v>14</v>
      </c>
      <c r="F587" s="143">
        <v>42764</v>
      </c>
      <c r="G587" t="s">
        <v>43</v>
      </c>
      <c r="H587" t="s">
        <v>270</v>
      </c>
      <c r="I587" t="s">
        <v>259</v>
      </c>
      <c r="J587" t="s">
        <v>271</v>
      </c>
      <c r="K587" t="s">
        <v>272</v>
      </c>
      <c r="L587" t="s">
        <v>320</v>
      </c>
      <c r="M587" t="s">
        <v>321</v>
      </c>
      <c r="N587" t="s">
        <v>275</v>
      </c>
      <c r="O587">
        <v>212.3</v>
      </c>
      <c r="P587">
        <v>33.375</v>
      </c>
      <c r="Q587">
        <v>1.6527780000000001</v>
      </c>
      <c r="R587">
        <v>6.4400000000000004E-3</v>
      </c>
      <c r="S587">
        <v>0</v>
      </c>
      <c r="T587">
        <v>2.464</v>
      </c>
      <c r="U587">
        <v>50.707999999999998</v>
      </c>
      <c r="V587">
        <v>1.827</v>
      </c>
      <c r="W587">
        <v>57.991999999999997</v>
      </c>
      <c r="X587">
        <v>5751</v>
      </c>
      <c r="Y587">
        <v>29</v>
      </c>
      <c r="Z587">
        <v>1.1859999999999999</v>
      </c>
      <c r="AA587">
        <v>5.64E-3</v>
      </c>
      <c r="AB587">
        <v>2.4049999999999998</v>
      </c>
      <c r="AC587">
        <v>55.698999999999998</v>
      </c>
      <c r="AD587">
        <v>1.7350000000000001</v>
      </c>
      <c r="AE587">
        <v>64.789000000000001</v>
      </c>
      <c r="AF587">
        <v>6442</v>
      </c>
      <c r="AG587">
        <v>16.039000000000001</v>
      </c>
      <c r="AH587">
        <v>16.140999999999998</v>
      </c>
      <c r="AI587">
        <v>2933</v>
      </c>
      <c r="AJ587">
        <v>3020</v>
      </c>
      <c r="AK587">
        <v>5739</v>
      </c>
      <c r="AL587">
        <v>6431</v>
      </c>
      <c r="AQ587" s="82">
        <f t="shared" si="47"/>
        <v>0</v>
      </c>
      <c r="AR587" s="82">
        <f t="shared" si="48"/>
        <v>0</v>
      </c>
      <c r="AS587" s="82">
        <f t="shared" si="48"/>
        <v>0</v>
      </c>
      <c r="AT587" s="82">
        <f t="shared" si="48"/>
        <v>0</v>
      </c>
      <c r="AU587" s="82">
        <f t="shared" si="48"/>
        <v>0</v>
      </c>
      <c r="AV587" s="82">
        <f t="shared" si="48"/>
        <v>0</v>
      </c>
      <c r="AW587" s="82">
        <f t="shared" si="48"/>
        <v>0</v>
      </c>
      <c r="AX587" s="82">
        <f t="shared" si="48"/>
        <v>0</v>
      </c>
      <c r="AY587" s="82">
        <f t="shared" si="48"/>
        <v>0</v>
      </c>
      <c r="AZ587" s="82">
        <f t="shared" si="48"/>
        <v>0</v>
      </c>
      <c r="BA587" s="82">
        <f t="shared" si="48"/>
        <v>6.4400000000000004E-3</v>
      </c>
    </row>
    <row r="588" spans="1:53" x14ac:dyDescent="0.25">
      <c r="A588" t="s">
        <v>1749</v>
      </c>
      <c r="B588" t="s">
        <v>1750</v>
      </c>
      <c r="C588" t="s">
        <v>1751</v>
      </c>
      <c r="D588" t="s">
        <v>1752</v>
      </c>
      <c r="E588">
        <v>6.9</v>
      </c>
      <c r="F588" s="143">
        <v>43023</v>
      </c>
      <c r="G588" t="s">
        <v>41</v>
      </c>
      <c r="H588" t="s">
        <v>270</v>
      </c>
      <c r="I588" t="s">
        <v>259</v>
      </c>
      <c r="J588" t="s">
        <v>271</v>
      </c>
      <c r="K588" t="s">
        <v>272</v>
      </c>
      <c r="L588" t="s">
        <v>609</v>
      </c>
      <c r="M588" t="s">
        <v>907</v>
      </c>
      <c r="N588" t="s">
        <v>304</v>
      </c>
      <c r="O588">
        <v>142</v>
      </c>
      <c r="P588">
        <v>109.5</v>
      </c>
      <c r="Q588">
        <v>1.3416669999999999</v>
      </c>
      <c r="R588">
        <v>1.3639999999999999E-2</v>
      </c>
      <c r="S588">
        <v>0</v>
      </c>
      <c r="T588">
        <v>4.0609999999999999</v>
      </c>
      <c r="U588">
        <v>4.6680000000000001</v>
      </c>
      <c r="V588">
        <v>4.0810000000000004</v>
      </c>
      <c r="W588">
        <v>4.6680000000000001</v>
      </c>
      <c r="X588">
        <v>397</v>
      </c>
      <c r="Y588">
        <v>107.5</v>
      </c>
      <c r="Z588">
        <v>0.88200000000000001</v>
      </c>
      <c r="AA588">
        <v>1.354E-2</v>
      </c>
      <c r="AB588">
        <v>4.109</v>
      </c>
      <c r="AC588">
        <v>5.1379999999999999</v>
      </c>
      <c r="AD588">
        <v>4.125</v>
      </c>
      <c r="AE588">
        <v>5.1379999999999999</v>
      </c>
      <c r="AF588">
        <v>455</v>
      </c>
      <c r="AG588">
        <v>2.27</v>
      </c>
      <c r="AH588">
        <v>2.677</v>
      </c>
      <c r="AI588">
        <v>399</v>
      </c>
      <c r="AJ588">
        <v>455</v>
      </c>
      <c r="AK588">
        <v>386</v>
      </c>
      <c r="AL588">
        <v>444</v>
      </c>
      <c r="AQ588" s="82">
        <f t="shared" si="47"/>
        <v>0</v>
      </c>
      <c r="AR588" s="82">
        <f t="shared" si="48"/>
        <v>0</v>
      </c>
      <c r="AS588" s="82">
        <f t="shared" si="48"/>
        <v>0</v>
      </c>
      <c r="AT588" s="82">
        <f t="shared" si="48"/>
        <v>1.3639999999999999E-2</v>
      </c>
      <c r="AU588" s="82">
        <f t="shared" si="48"/>
        <v>0</v>
      </c>
      <c r="AV588" s="82">
        <f t="shared" si="48"/>
        <v>0</v>
      </c>
      <c r="AW588" s="82">
        <f t="shared" si="48"/>
        <v>0</v>
      </c>
      <c r="AX588" s="82">
        <f t="shared" si="48"/>
        <v>0</v>
      </c>
      <c r="AY588" s="82">
        <f t="shared" si="48"/>
        <v>0</v>
      </c>
      <c r="AZ588" s="82">
        <f t="shared" si="48"/>
        <v>0</v>
      </c>
      <c r="BA588" s="82">
        <f t="shared" si="48"/>
        <v>0</v>
      </c>
    </row>
    <row r="589" spans="1:53" x14ac:dyDescent="0.25">
      <c r="A589" t="s">
        <v>1759</v>
      </c>
      <c r="B589" t="s">
        <v>1760</v>
      </c>
      <c r="C589" t="s">
        <v>1751</v>
      </c>
      <c r="D589" t="s">
        <v>1752</v>
      </c>
      <c r="E589">
        <v>7</v>
      </c>
      <c r="F589" s="143">
        <v>42522</v>
      </c>
      <c r="G589" t="s">
        <v>41</v>
      </c>
      <c r="H589" t="s">
        <v>270</v>
      </c>
      <c r="I589" t="s">
        <v>259</v>
      </c>
      <c r="J589" t="s">
        <v>271</v>
      </c>
      <c r="K589" t="s">
        <v>272</v>
      </c>
      <c r="L589" t="s">
        <v>609</v>
      </c>
      <c r="M589" t="s">
        <v>907</v>
      </c>
      <c r="N589" t="s">
        <v>304</v>
      </c>
      <c r="O589">
        <v>500</v>
      </c>
      <c r="P589">
        <v>109.75</v>
      </c>
      <c r="Q589">
        <v>0.466667</v>
      </c>
      <c r="R589">
        <v>4.7739999999999998E-2</v>
      </c>
      <c r="S589">
        <v>0</v>
      </c>
      <c r="T589">
        <v>3.056</v>
      </c>
      <c r="U589">
        <v>3.9350000000000001</v>
      </c>
      <c r="V589">
        <v>3.0619999999999998</v>
      </c>
      <c r="W589">
        <v>3.9350000000000001</v>
      </c>
      <c r="X589">
        <v>348</v>
      </c>
      <c r="Y589">
        <v>107.25</v>
      </c>
      <c r="Z589">
        <v>0</v>
      </c>
      <c r="AA589">
        <v>4.7169999999999997E-2</v>
      </c>
      <c r="AB589">
        <v>3.1040000000000001</v>
      </c>
      <c r="AC589">
        <v>4.7279999999999998</v>
      </c>
      <c r="AD589">
        <v>3.1080000000000001</v>
      </c>
      <c r="AE589">
        <v>4.7279999999999998</v>
      </c>
      <c r="AF589">
        <v>435</v>
      </c>
      <c r="AG589">
        <v>2.766</v>
      </c>
      <c r="AH589">
        <v>2.9590000000000001</v>
      </c>
      <c r="AI589">
        <v>350</v>
      </c>
      <c r="AJ589">
        <v>435</v>
      </c>
      <c r="AK589">
        <v>337</v>
      </c>
      <c r="AL589">
        <v>424</v>
      </c>
      <c r="AQ589" s="82">
        <f t="shared" si="47"/>
        <v>0</v>
      </c>
      <c r="AR589" s="82">
        <f t="shared" si="48"/>
        <v>0</v>
      </c>
      <c r="AS589" s="82">
        <f t="shared" si="48"/>
        <v>4.7739999999999998E-2</v>
      </c>
      <c r="AT589" s="82">
        <f t="shared" si="48"/>
        <v>0</v>
      </c>
      <c r="AU589" s="82">
        <f t="shared" si="48"/>
        <v>0</v>
      </c>
      <c r="AV589" s="82">
        <f t="shared" si="48"/>
        <v>0</v>
      </c>
      <c r="AW589" s="82">
        <f t="shared" si="48"/>
        <v>0</v>
      </c>
      <c r="AX589" s="82">
        <f t="shared" si="48"/>
        <v>0</v>
      </c>
      <c r="AY589" s="82">
        <f t="shared" si="48"/>
        <v>0</v>
      </c>
      <c r="AZ589" s="82">
        <f t="shared" si="48"/>
        <v>0</v>
      </c>
      <c r="BA589" s="82">
        <f t="shared" si="48"/>
        <v>0</v>
      </c>
    </row>
    <row r="590" spans="1:53" x14ac:dyDescent="0.25">
      <c r="A590" t="s">
        <v>1769</v>
      </c>
      <c r="B590" t="s">
        <v>1770</v>
      </c>
      <c r="C590" t="s">
        <v>1751</v>
      </c>
      <c r="D590" t="s">
        <v>1752</v>
      </c>
      <c r="E590">
        <v>9.75</v>
      </c>
      <c r="F590" s="143">
        <v>43449</v>
      </c>
      <c r="G590" t="s">
        <v>41</v>
      </c>
      <c r="H590" t="s">
        <v>270</v>
      </c>
      <c r="I590" t="s">
        <v>259</v>
      </c>
      <c r="J590" t="s">
        <v>271</v>
      </c>
      <c r="K590" t="s">
        <v>272</v>
      </c>
      <c r="L590" t="s">
        <v>609</v>
      </c>
      <c r="M590" t="s">
        <v>907</v>
      </c>
      <c r="N590" t="s">
        <v>304</v>
      </c>
      <c r="O590">
        <v>400</v>
      </c>
      <c r="P590">
        <v>114.25</v>
      </c>
      <c r="Q590">
        <v>0.27083299999999999</v>
      </c>
      <c r="R590">
        <v>3.9690000000000003E-2</v>
      </c>
      <c r="S590">
        <v>4.875</v>
      </c>
      <c r="T590">
        <v>1.8080000000000001</v>
      </c>
      <c r="U590">
        <v>4.5069999999999997</v>
      </c>
      <c r="V590">
        <v>2.1880000000000002</v>
      </c>
      <c r="W590">
        <v>5.0979999999999999</v>
      </c>
      <c r="X590">
        <v>420</v>
      </c>
      <c r="Y590">
        <v>112.75</v>
      </c>
      <c r="Z590">
        <v>4.4960000000000004</v>
      </c>
      <c r="AA590">
        <v>4.1250000000000002E-2</v>
      </c>
      <c r="AB590">
        <v>1.7889999999999999</v>
      </c>
      <c r="AC590">
        <v>5.3579999999999997</v>
      </c>
      <c r="AD590">
        <v>2.452</v>
      </c>
      <c r="AE590">
        <v>5.7869999999999999</v>
      </c>
      <c r="AF590">
        <v>502</v>
      </c>
      <c r="AG590">
        <v>1.8340000000000001</v>
      </c>
      <c r="AH590">
        <v>1.976</v>
      </c>
      <c r="AI590">
        <v>434</v>
      </c>
      <c r="AJ590">
        <v>466</v>
      </c>
      <c r="AK590">
        <v>405</v>
      </c>
      <c r="AL590">
        <v>486</v>
      </c>
      <c r="AQ590" s="82">
        <f t="shared" si="47"/>
        <v>0</v>
      </c>
      <c r="AR590" s="82">
        <f t="shared" si="48"/>
        <v>0</v>
      </c>
      <c r="AS590" s="82">
        <f t="shared" si="48"/>
        <v>0</v>
      </c>
      <c r="AT590" s="82">
        <f t="shared" si="48"/>
        <v>3.9690000000000003E-2</v>
      </c>
      <c r="AU590" s="82">
        <f t="shared" si="48"/>
        <v>0</v>
      </c>
      <c r="AV590" s="82">
        <f t="shared" si="48"/>
        <v>0</v>
      </c>
      <c r="AW590" s="82">
        <f t="shared" si="48"/>
        <v>0</v>
      </c>
      <c r="AX590" s="82">
        <f t="shared" si="48"/>
        <v>0</v>
      </c>
      <c r="AY590" s="82">
        <f t="shared" si="48"/>
        <v>0</v>
      </c>
      <c r="AZ590" s="82">
        <f t="shared" si="48"/>
        <v>0</v>
      </c>
      <c r="BA590" s="82">
        <f t="shared" si="48"/>
        <v>0</v>
      </c>
    </row>
    <row r="591" spans="1:53" x14ac:dyDescent="0.25">
      <c r="A591" t="s">
        <v>1787</v>
      </c>
      <c r="B591" t="s">
        <v>1788</v>
      </c>
      <c r="C591" t="s">
        <v>1789</v>
      </c>
      <c r="D591" t="s">
        <v>1790</v>
      </c>
      <c r="E591">
        <v>8.5</v>
      </c>
      <c r="F591" s="143">
        <v>43084</v>
      </c>
      <c r="G591" t="s">
        <v>423</v>
      </c>
      <c r="H591" t="s">
        <v>270</v>
      </c>
      <c r="I591" t="s">
        <v>259</v>
      </c>
      <c r="J591" t="s">
        <v>271</v>
      </c>
      <c r="K591" t="s">
        <v>272</v>
      </c>
      <c r="L591" t="s">
        <v>1138</v>
      </c>
      <c r="M591" t="s">
        <v>1347</v>
      </c>
      <c r="N591" t="s">
        <v>304</v>
      </c>
      <c r="O591">
        <v>550</v>
      </c>
      <c r="P591">
        <v>109.75</v>
      </c>
      <c r="Q591">
        <v>0.23611099999999999</v>
      </c>
      <c r="R591">
        <v>5.2409999999999998E-2</v>
      </c>
      <c r="S591">
        <v>4.25</v>
      </c>
      <c r="T591">
        <v>0.94099999999999995</v>
      </c>
      <c r="U591">
        <v>2.621</v>
      </c>
      <c r="V591">
        <v>0.94099999999999995</v>
      </c>
      <c r="W591">
        <v>3.6869999999999998</v>
      </c>
      <c r="X591">
        <v>242</v>
      </c>
      <c r="Y591">
        <v>109.75</v>
      </c>
      <c r="Z591">
        <v>3.919</v>
      </c>
      <c r="AA591">
        <v>5.4989999999999997E-2</v>
      </c>
      <c r="AB591">
        <v>0.96899999999999997</v>
      </c>
      <c r="AC591">
        <v>2.9569999999999999</v>
      </c>
      <c r="AD591">
        <v>0.96799999999999997</v>
      </c>
      <c r="AE591">
        <v>3.8759999999999999</v>
      </c>
      <c r="AF591">
        <v>275</v>
      </c>
      <c r="AG591">
        <v>0.499</v>
      </c>
      <c r="AH591">
        <v>0.47799999999999998</v>
      </c>
      <c r="AI591">
        <v>238</v>
      </c>
      <c r="AJ591">
        <v>215</v>
      </c>
      <c r="AK591">
        <v>228</v>
      </c>
      <c r="AL591">
        <v>263</v>
      </c>
      <c r="AQ591" s="82">
        <f t="shared" si="47"/>
        <v>0</v>
      </c>
      <c r="AR591" s="82">
        <f t="shared" si="48"/>
        <v>5.2409999999999998E-2</v>
      </c>
      <c r="AS591" s="82">
        <f t="shared" si="48"/>
        <v>0</v>
      </c>
      <c r="AT591" s="82">
        <f t="shared" si="48"/>
        <v>0</v>
      </c>
      <c r="AU591" s="82">
        <f t="shared" si="48"/>
        <v>0</v>
      </c>
      <c r="AV591" s="82">
        <f t="shared" si="48"/>
        <v>0</v>
      </c>
      <c r="AW591" s="82">
        <f t="shared" si="48"/>
        <v>0</v>
      </c>
      <c r="AX591" s="82">
        <f t="shared" si="48"/>
        <v>0</v>
      </c>
      <c r="AY591" s="82">
        <f t="shared" si="48"/>
        <v>0</v>
      </c>
      <c r="AZ591" s="82">
        <f t="shared" si="48"/>
        <v>0</v>
      </c>
      <c r="BA591" s="82">
        <f t="shared" si="48"/>
        <v>0</v>
      </c>
    </row>
    <row r="592" spans="1:53" x14ac:dyDescent="0.25">
      <c r="A592" t="s">
        <v>5787</v>
      </c>
      <c r="B592" t="s">
        <v>5788</v>
      </c>
      <c r="C592" t="s">
        <v>1784</v>
      </c>
      <c r="D592" t="s">
        <v>1785</v>
      </c>
      <c r="E592">
        <v>4.125</v>
      </c>
      <c r="F592" s="143">
        <v>42931</v>
      </c>
      <c r="G592" t="s">
        <v>423</v>
      </c>
      <c r="H592" t="s">
        <v>270</v>
      </c>
      <c r="I592" t="s">
        <v>259</v>
      </c>
      <c r="J592" t="s">
        <v>271</v>
      </c>
      <c r="K592" t="s">
        <v>272</v>
      </c>
      <c r="L592" t="s">
        <v>273</v>
      </c>
      <c r="M592" t="s">
        <v>1786</v>
      </c>
      <c r="N592" t="s">
        <v>304</v>
      </c>
      <c r="O592">
        <v>500</v>
      </c>
      <c r="P592">
        <v>105.25</v>
      </c>
      <c r="Q592">
        <v>1.8677079999999999</v>
      </c>
      <c r="R592">
        <v>4.6399999999999997E-2</v>
      </c>
      <c r="S592">
        <v>0</v>
      </c>
      <c r="T592">
        <v>4.0789999999999997</v>
      </c>
      <c r="U592">
        <v>2.8860000000000001</v>
      </c>
      <c r="V592">
        <v>4.0970000000000004</v>
      </c>
      <c r="W592">
        <v>2.8860000000000001</v>
      </c>
      <c r="X592">
        <v>222</v>
      </c>
      <c r="Y592">
        <v>105</v>
      </c>
      <c r="Z592">
        <v>1.593</v>
      </c>
      <c r="AA592">
        <v>4.6879999999999998E-2</v>
      </c>
      <c r="AB592">
        <v>4.1420000000000003</v>
      </c>
      <c r="AC592">
        <v>2.9590000000000001</v>
      </c>
      <c r="AD592">
        <v>4.1559999999999997</v>
      </c>
      <c r="AE592">
        <v>2.9590000000000001</v>
      </c>
      <c r="AF592">
        <v>240</v>
      </c>
      <c r="AG592">
        <v>0.49299999999999999</v>
      </c>
      <c r="AH592">
        <v>0.88700000000000001</v>
      </c>
      <c r="AI592">
        <v>213</v>
      </c>
      <c r="AJ592">
        <v>232</v>
      </c>
      <c r="AK592">
        <v>211</v>
      </c>
      <c r="AL592">
        <v>230</v>
      </c>
      <c r="AQ592" s="82">
        <f t="shared" si="47"/>
        <v>0</v>
      </c>
      <c r="AR592" s="82">
        <f t="shared" si="48"/>
        <v>4.6399999999999997E-2</v>
      </c>
      <c r="AS592" s="82">
        <f t="shared" si="48"/>
        <v>0</v>
      </c>
      <c r="AT592" s="82">
        <f t="shared" si="48"/>
        <v>0</v>
      </c>
      <c r="AU592" s="82">
        <f t="shared" si="48"/>
        <v>0</v>
      </c>
      <c r="AV592" s="82">
        <f t="shared" si="48"/>
        <v>0</v>
      </c>
      <c r="AW592" s="82">
        <f t="shared" si="48"/>
        <v>0</v>
      </c>
      <c r="AX592" s="82">
        <f t="shared" si="48"/>
        <v>0</v>
      </c>
      <c r="AY592" s="82">
        <f t="shared" si="48"/>
        <v>0</v>
      </c>
      <c r="AZ592" s="82">
        <f t="shared" si="48"/>
        <v>0</v>
      </c>
      <c r="BA592" s="82">
        <f t="shared" si="48"/>
        <v>0</v>
      </c>
    </row>
    <row r="593" spans="1:53" x14ac:dyDescent="0.25">
      <c r="A593" t="s">
        <v>1773</v>
      </c>
      <c r="B593" t="s">
        <v>1774</v>
      </c>
      <c r="C593" t="s">
        <v>1771</v>
      </c>
      <c r="D593" t="s">
        <v>1772</v>
      </c>
      <c r="E593">
        <v>6.125</v>
      </c>
      <c r="F593" s="143">
        <v>41654</v>
      </c>
      <c r="G593" t="s">
        <v>423</v>
      </c>
      <c r="H593" t="s">
        <v>270</v>
      </c>
      <c r="I593" t="s">
        <v>259</v>
      </c>
      <c r="J593" t="s">
        <v>271</v>
      </c>
      <c r="K593" t="s">
        <v>272</v>
      </c>
      <c r="L593" t="s">
        <v>291</v>
      </c>
      <c r="M593" t="s">
        <v>1069</v>
      </c>
      <c r="N593" t="s">
        <v>304</v>
      </c>
      <c r="O593">
        <v>145.9</v>
      </c>
      <c r="P593">
        <v>104</v>
      </c>
      <c r="Q593">
        <v>2.7222219999999999</v>
      </c>
      <c r="R593">
        <v>1.349E-2</v>
      </c>
      <c r="S593">
        <v>0</v>
      </c>
      <c r="T593">
        <v>1.0009999999999999</v>
      </c>
      <c r="U593">
        <v>2.2669999999999999</v>
      </c>
      <c r="V593">
        <v>1.0029999999999999</v>
      </c>
      <c r="W593">
        <v>2.2669999999999999</v>
      </c>
      <c r="X593">
        <v>206</v>
      </c>
      <c r="Y593">
        <v>104.25</v>
      </c>
      <c r="Z593">
        <v>2.3140000000000001</v>
      </c>
      <c r="AA593">
        <v>1.367E-2</v>
      </c>
      <c r="AB593">
        <v>1.0669999999999999</v>
      </c>
      <c r="AC593">
        <v>2.2650000000000001</v>
      </c>
      <c r="AD593">
        <v>1.0680000000000001</v>
      </c>
      <c r="AE593">
        <v>2.2650000000000001</v>
      </c>
      <c r="AF593">
        <v>205</v>
      </c>
      <c r="AG593">
        <v>0.14899999999999999</v>
      </c>
      <c r="AH593">
        <v>0.13200000000000001</v>
      </c>
      <c r="AI593">
        <v>194</v>
      </c>
      <c r="AJ593">
        <v>196</v>
      </c>
      <c r="AK593">
        <v>191</v>
      </c>
      <c r="AL593">
        <v>193</v>
      </c>
      <c r="AQ593" s="82">
        <f t="shared" si="47"/>
        <v>0</v>
      </c>
      <c r="AR593" s="82">
        <f t="shared" si="48"/>
        <v>1.349E-2</v>
      </c>
      <c r="AS593" s="82">
        <f t="shared" si="48"/>
        <v>0</v>
      </c>
      <c r="AT593" s="82">
        <f t="shared" si="48"/>
        <v>0</v>
      </c>
      <c r="AU593" s="82">
        <f t="shared" si="48"/>
        <v>0</v>
      </c>
      <c r="AV593" s="82">
        <f t="shared" si="48"/>
        <v>0</v>
      </c>
      <c r="AW593" s="82">
        <f t="shared" si="48"/>
        <v>0</v>
      </c>
      <c r="AX593" s="82">
        <f t="shared" si="48"/>
        <v>0</v>
      </c>
      <c r="AY593" s="82">
        <f t="shared" si="48"/>
        <v>0</v>
      </c>
      <c r="AZ593" s="82">
        <f t="shared" si="48"/>
        <v>0</v>
      </c>
      <c r="BA593" s="82">
        <f t="shared" si="48"/>
        <v>0</v>
      </c>
    </row>
    <row r="594" spans="1:53" x14ac:dyDescent="0.25">
      <c r="A594" t="s">
        <v>1775</v>
      </c>
      <c r="B594" t="s">
        <v>1776</v>
      </c>
      <c r="C594" t="s">
        <v>1771</v>
      </c>
      <c r="D594" t="s">
        <v>1772</v>
      </c>
      <c r="E594">
        <v>5.625</v>
      </c>
      <c r="F594" s="143">
        <v>41897</v>
      </c>
      <c r="G594" t="s">
        <v>423</v>
      </c>
      <c r="H594" t="s">
        <v>270</v>
      </c>
      <c r="I594" t="s">
        <v>259</v>
      </c>
      <c r="J594" t="s">
        <v>271</v>
      </c>
      <c r="K594" t="s">
        <v>272</v>
      </c>
      <c r="L594" t="s">
        <v>291</v>
      </c>
      <c r="M594" t="s">
        <v>1069</v>
      </c>
      <c r="N594" t="s">
        <v>304</v>
      </c>
      <c r="O594">
        <v>137.9</v>
      </c>
      <c r="P594">
        <v>105.25</v>
      </c>
      <c r="Q594">
        <v>1.5625</v>
      </c>
      <c r="R594">
        <v>1.2760000000000001E-2</v>
      </c>
      <c r="S594">
        <v>0</v>
      </c>
      <c r="T594">
        <v>1.6240000000000001</v>
      </c>
      <c r="U594">
        <v>2.4889999999999999</v>
      </c>
      <c r="V594">
        <v>1.6240000000000001</v>
      </c>
      <c r="W594">
        <v>2.4889999999999999</v>
      </c>
      <c r="X594">
        <v>224</v>
      </c>
      <c r="Y594">
        <v>105.25</v>
      </c>
      <c r="Z594">
        <v>1.1879999999999999</v>
      </c>
      <c r="AA594">
        <v>1.291E-2</v>
      </c>
      <c r="AB594">
        <v>1.6890000000000001</v>
      </c>
      <c r="AC594">
        <v>2.6</v>
      </c>
      <c r="AD594">
        <v>1.6879999999999999</v>
      </c>
      <c r="AE594">
        <v>2.6</v>
      </c>
      <c r="AF594">
        <v>237</v>
      </c>
      <c r="AG594">
        <v>0.35199999999999998</v>
      </c>
      <c r="AH594">
        <v>0.374</v>
      </c>
      <c r="AI594">
        <v>214</v>
      </c>
      <c r="AJ594">
        <v>229</v>
      </c>
      <c r="AK594">
        <v>210</v>
      </c>
      <c r="AL594">
        <v>224</v>
      </c>
      <c r="AQ594" s="82">
        <f t="shared" si="47"/>
        <v>0</v>
      </c>
      <c r="AR594" s="82">
        <f t="shared" si="48"/>
        <v>1.2760000000000001E-2</v>
      </c>
      <c r="AS594" s="82">
        <f t="shared" si="48"/>
        <v>0</v>
      </c>
      <c r="AT594" s="82">
        <f t="shared" si="48"/>
        <v>0</v>
      </c>
      <c r="AU594" s="82">
        <f t="shared" si="48"/>
        <v>0</v>
      </c>
      <c r="AV594" s="82">
        <f t="shared" si="48"/>
        <v>0</v>
      </c>
      <c r="AW594" s="82">
        <f t="shared" si="48"/>
        <v>0</v>
      </c>
      <c r="AX594" s="82">
        <f t="shared" si="48"/>
        <v>0</v>
      </c>
      <c r="AY594" s="82">
        <f t="shared" si="48"/>
        <v>0</v>
      </c>
      <c r="AZ594" s="82">
        <f t="shared" si="48"/>
        <v>0</v>
      </c>
      <c r="BA594" s="82">
        <f t="shared" si="48"/>
        <v>0</v>
      </c>
    </row>
    <row r="595" spans="1:53" x14ac:dyDescent="0.25">
      <c r="A595" t="s">
        <v>1777</v>
      </c>
      <c r="B595" t="s">
        <v>1778</v>
      </c>
      <c r="C595" t="s">
        <v>1771</v>
      </c>
      <c r="D595" t="s">
        <v>1772</v>
      </c>
      <c r="E595">
        <v>5.625</v>
      </c>
      <c r="F595" s="143">
        <v>42384</v>
      </c>
      <c r="G595" t="s">
        <v>423</v>
      </c>
      <c r="H595" t="s">
        <v>270</v>
      </c>
      <c r="I595" t="s">
        <v>259</v>
      </c>
      <c r="J595" t="s">
        <v>271</v>
      </c>
      <c r="K595" t="s">
        <v>272</v>
      </c>
      <c r="L595" t="s">
        <v>291</v>
      </c>
      <c r="M595" t="s">
        <v>1069</v>
      </c>
      <c r="N595" t="s">
        <v>304</v>
      </c>
      <c r="O595">
        <v>170.1</v>
      </c>
      <c r="P595">
        <v>108</v>
      </c>
      <c r="Q595">
        <v>2.5</v>
      </c>
      <c r="R595">
        <v>1.6279999999999999E-2</v>
      </c>
      <c r="S595">
        <v>0</v>
      </c>
      <c r="T595">
        <v>2.7549999999999999</v>
      </c>
      <c r="U595">
        <v>2.871</v>
      </c>
      <c r="V595">
        <v>2.7589999999999999</v>
      </c>
      <c r="W595">
        <v>2.871</v>
      </c>
      <c r="X595">
        <v>247</v>
      </c>
      <c r="Y595">
        <v>108.5</v>
      </c>
      <c r="Z595">
        <v>2.125</v>
      </c>
      <c r="AA595">
        <v>1.6549999999999999E-2</v>
      </c>
      <c r="AB595">
        <v>2.823</v>
      </c>
      <c r="AC595">
        <v>2.7629999999999999</v>
      </c>
      <c r="AD595">
        <v>2.8250000000000002</v>
      </c>
      <c r="AE595">
        <v>2.7629999999999999</v>
      </c>
      <c r="AF595">
        <v>243</v>
      </c>
      <c r="AG595">
        <v>-0.113</v>
      </c>
      <c r="AH595">
        <v>3.5999999999999997E-2</v>
      </c>
      <c r="AI595">
        <v>242</v>
      </c>
      <c r="AJ595">
        <v>239</v>
      </c>
      <c r="AK595">
        <v>235</v>
      </c>
      <c r="AL595">
        <v>231</v>
      </c>
      <c r="AQ595" s="82">
        <f t="shared" si="47"/>
        <v>0</v>
      </c>
      <c r="AR595" s="82">
        <f t="shared" si="48"/>
        <v>1.6279999999999999E-2</v>
      </c>
      <c r="AS595" s="82">
        <f t="shared" si="48"/>
        <v>0</v>
      </c>
      <c r="AT595" s="82">
        <f t="shared" si="48"/>
        <v>0</v>
      </c>
      <c r="AU595" s="82">
        <f t="shared" si="48"/>
        <v>0</v>
      </c>
      <c r="AV595" s="82">
        <f t="shared" si="48"/>
        <v>0</v>
      </c>
      <c r="AW595" s="82">
        <f t="shared" si="48"/>
        <v>0</v>
      </c>
      <c r="AX595" s="82">
        <f t="shared" si="48"/>
        <v>0</v>
      </c>
      <c r="AY595" s="82">
        <f t="shared" si="48"/>
        <v>0</v>
      </c>
      <c r="AZ595" s="82">
        <f t="shared" si="48"/>
        <v>0</v>
      </c>
      <c r="BA595" s="82">
        <f t="shared" si="48"/>
        <v>0</v>
      </c>
    </row>
    <row r="596" spans="1:53" x14ac:dyDescent="0.25">
      <c r="A596" t="s">
        <v>1779</v>
      </c>
      <c r="B596" t="s">
        <v>1780</v>
      </c>
      <c r="C596" t="s">
        <v>1771</v>
      </c>
      <c r="D596" t="s">
        <v>1772</v>
      </c>
      <c r="E596">
        <v>5.25</v>
      </c>
      <c r="F596" s="143">
        <v>42050</v>
      </c>
      <c r="G596" t="s">
        <v>423</v>
      </c>
      <c r="H596" t="s">
        <v>270</v>
      </c>
      <c r="I596" t="s">
        <v>259</v>
      </c>
      <c r="J596" t="s">
        <v>271</v>
      </c>
      <c r="K596" t="s">
        <v>272</v>
      </c>
      <c r="L596" t="s">
        <v>291</v>
      </c>
      <c r="M596" t="s">
        <v>1069</v>
      </c>
      <c r="N596" t="s">
        <v>304</v>
      </c>
      <c r="O596">
        <v>157.80000000000001</v>
      </c>
      <c r="P596">
        <v>105.5</v>
      </c>
      <c r="Q596">
        <v>1.8958330000000001</v>
      </c>
      <c r="R596">
        <v>1.468E-2</v>
      </c>
      <c r="S596">
        <v>0</v>
      </c>
      <c r="T596">
        <v>1.9930000000000001</v>
      </c>
      <c r="U596">
        <v>2.5880000000000001</v>
      </c>
      <c r="V596">
        <v>1.996</v>
      </c>
      <c r="W596">
        <v>2.5880000000000001</v>
      </c>
      <c r="X596">
        <v>230</v>
      </c>
      <c r="Y596">
        <v>105.375</v>
      </c>
      <c r="Z596">
        <v>1.546</v>
      </c>
      <c r="AA596">
        <v>1.4840000000000001E-2</v>
      </c>
      <c r="AB596">
        <v>2.0569999999999999</v>
      </c>
      <c r="AC596">
        <v>2.7210000000000001</v>
      </c>
      <c r="AD596">
        <v>2.0590000000000002</v>
      </c>
      <c r="AE596">
        <v>2.7210000000000001</v>
      </c>
      <c r="AF596">
        <v>247</v>
      </c>
      <c r="AG596">
        <v>0.44400000000000001</v>
      </c>
      <c r="AH596">
        <v>0.501</v>
      </c>
      <c r="AI596">
        <v>221</v>
      </c>
      <c r="AJ596">
        <v>238</v>
      </c>
      <c r="AK596">
        <v>216</v>
      </c>
      <c r="AL596">
        <v>234</v>
      </c>
      <c r="AQ596" s="82">
        <f t="shared" si="47"/>
        <v>0</v>
      </c>
      <c r="AR596" s="82">
        <f t="shared" si="48"/>
        <v>1.468E-2</v>
      </c>
      <c r="AS596" s="82">
        <f t="shared" si="48"/>
        <v>0</v>
      </c>
      <c r="AT596" s="82">
        <f t="shared" si="48"/>
        <v>0</v>
      </c>
      <c r="AU596" s="82">
        <f t="shared" si="48"/>
        <v>0</v>
      </c>
      <c r="AV596" s="82">
        <f t="shared" si="48"/>
        <v>0</v>
      </c>
      <c r="AW596" s="82">
        <f t="shared" si="48"/>
        <v>0</v>
      </c>
      <c r="AX596" s="82">
        <f t="shared" si="48"/>
        <v>0</v>
      </c>
      <c r="AY596" s="82">
        <f t="shared" si="48"/>
        <v>0</v>
      </c>
      <c r="AZ596" s="82">
        <f t="shared" si="48"/>
        <v>0</v>
      </c>
      <c r="BA596" s="82">
        <f t="shared" si="48"/>
        <v>0</v>
      </c>
    </row>
    <row r="597" spans="1:53" x14ac:dyDescent="0.25">
      <c r="A597" t="s">
        <v>1781</v>
      </c>
      <c r="B597" t="s">
        <v>1782</v>
      </c>
      <c r="C597" t="s">
        <v>1771</v>
      </c>
      <c r="D597" t="s">
        <v>1772</v>
      </c>
      <c r="E597">
        <v>6.5</v>
      </c>
      <c r="F597" s="143">
        <v>42475</v>
      </c>
      <c r="G597" t="s">
        <v>423</v>
      </c>
      <c r="H597" t="s">
        <v>270</v>
      </c>
      <c r="I597" t="s">
        <v>259</v>
      </c>
      <c r="J597" t="s">
        <v>271</v>
      </c>
      <c r="K597" t="s">
        <v>272</v>
      </c>
      <c r="L597" t="s">
        <v>291</v>
      </c>
      <c r="M597" t="s">
        <v>1069</v>
      </c>
      <c r="N597" t="s">
        <v>304</v>
      </c>
      <c r="O597">
        <v>372.7</v>
      </c>
      <c r="P597">
        <v>111.5</v>
      </c>
      <c r="Q597">
        <v>1.263889</v>
      </c>
      <c r="R597">
        <v>3.6409999999999998E-2</v>
      </c>
      <c r="S597">
        <v>0</v>
      </c>
      <c r="T597">
        <v>2.97</v>
      </c>
      <c r="U597">
        <v>2.83</v>
      </c>
      <c r="V597">
        <v>2.9750000000000001</v>
      </c>
      <c r="W597">
        <v>2.83</v>
      </c>
      <c r="X597">
        <v>239</v>
      </c>
      <c r="Y597">
        <v>111.25</v>
      </c>
      <c r="Z597">
        <v>0.83099999999999996</v>
      </c>
      <c r="AA597">
        <v>3.6740000000000002E-2</v>
      </c>
      <c r="AB597">
        <v>3.0329999999999999</v>
      </c>
      <c r="AC597">
        <v>2.968</v>
      </c>
      <c r="AD597">
        <v>3.036</v>
      </c>
      <c r="AE597">
        <v>2.968</v>
      </c>
      <c r="AF597">
        <v>261</v>
      </c>
      <c r="AG597">
        <v>0.61</v>
      </c>
      <c r="AH597">
        <v>0.79</v>
      </c>
      <c r="AI597">
        <v>239</v>
      </c>
      <c r="AJ597">
        <v>261</v>
      </c>
      <c r="AK597">
        <v>228</v>
      </c>
      <c r="AL597">
        <v>249</v>
      </c>
      <c r="AQ597" s="82">
        <f t="shared" si="47"/>
        <v>0</v>
      </c>
      <c r="AR597" s="82">
        <f t="shared" si="48"/>
        <v>3.6409999999999998E-2</v>
      </c>
      <c r="AS597" s="82">
        <f t="shared" si="48"/>
        <v>0</v>
      </c>
      <c r="AT597" s="82">
        <f t="shared" si="48"/>
        <v>0</v>
      </c>
      <c r="AU597" s="82">
        <f t="shared" si="48"/>
        <v>0</v>
      </c>
      <c r="AV597" s="82">
        <f t="shared" si="48"/>
        <v>0</v>
      </c>
      <c r="AW597" s="82">
        <f t="shared" si="48"/>
        <v>0</v>
      </c>
      <c r="AX597" s="82">
        <f t="shared" si="48"/>
        <v>0</v>
      </c>
      <c r="AY597" s="82">
        <f t="shared" si="48"/>
        <v>0</v>
      </c>
      <c r="AZ597" s="82">
        <f t="shared" si="48"/>
        <v>0</v>
      </c>
      <c r="BA597" s="82">
        <f t="shared" si="48"/>
        <v>0</v>
      </c>
    </row>
    <row r="598" spans="1:53" x14ac:dyDescent="0.25">
      <c r="A598" t="s">
        <v>5789</v>
      </c>
      <c r="B598" t="s">
        <v>5790</v>
      </c>
      <c r="C598" t="s">
        <v>1771</v>
      </c>
      <c r="D598" t="s">
        <v>1772</v>
      </c>
      <c r="E598">
        <v>4.75</v>
      </c>
      <c r="F598" s="143">
        <v>42870</v>
      </c>
      <c r="G598" t="s">
        <v>423</v>
      </c>
      <c r="H598" t="s">
        <v>270</v>
      </c>
      <c r="I598" t="s">
        <v>259</v>
      </c>
      <c r="J598" t="s">
        <v>271</v>
      </c>
      <c r="K598" t="s">
        <v>272</v>
      </c>
      <c r="L598" t="s">
        <v>291</v>
      </c>
      <c r="M598" t="s">
        <v>1069</v>
      </c>
      <c r="N598" t="s">
        <v>304</v>
      </c>
      <c r="O598">
        <v>350</v>
      </c>
      <c r="P598">
        <v>106.25</v>
      </c>
      <c r="Q598">
        <v>0.52777799999999997</v>
      </c>
      <c r="R598">
        <v>3.2379999999999999E-2</v>
      </c>
      <c r="S598">
        <v>0</v>
      </c>
      <c r="T598">
        <v>3.944</v>
      </c>
      <c r="U598">
        <v>3.2109999999999999</v>
      </c>
      <c r="V598">
        <v>3.9590000000000001</v>
      </c>
      <c r="W598">
        <v>3.2109999999999999</v>
      </c>
      <c r="X598">
        <v>258</v>
      </c>
      <c r="Y598">
        <v>106.375</v>
      </c>
      <c r="Z598">
        <v>0.21099999999999999</v>
      </c>
      <c r="AA598">
        <v>3.2809999999999999E-2</v>
      </c>
      <c r="AB598">
        <v>4.01</v>
      </c>
      <c r="AC598">
        <v>3.2029999999999998</v>
      </c>
      <c r="AD598">
        <v>4.0209999999999999</v>
      </c>
      <c r="AE598">
        <v>3.2029999999999998</v>
      </c>
      <c r="AF598">
        <v>268</v>
      </c>
      <c r="AG598">
        <v>0.18</v>
      </c>
      <c r="AH598">
        <v>0.54</v>
      </c>
      <c r="AI598">
        <v>251</v>
      </c>
      <c r="AJ598">
        <v>262</v>
      </c>
      <c r="AK598">
        <v>247</v>
      </c>
      <c r="AL598">
        <v>257</v>
      </c>
      <c r="AQ598" s="82">
        <f t="shared" si="47"/>
        <v>0</v>
      </c>
      <c r="AR598" s="82">
        <f t="shared" ref="AR598:BA613" si="49">IF(AND($U598&gt;AQ$4,$U598&lt;=AR$4),$R598,0)</f>
        <v>0</v>
      </c>
      <c r="AS598" s="82">
        <f t="shared" si="49"/>
        <v>3.2379999999999999E-2</v>
      </c>
      <c r="AT598" s="82">
        <f t="shared" si="49"/>
        <v>0</v>
      </c>
      <c r="AU598" s="82">
        <f t="shared" si="49"/>
        <v>0</v>
      </c>
      <c r="AV598" s="82">
        <f t="shared" si="49"/>
        <v>0</v>
      </c>
      <c r="AW598" s="82">
        <f t="shared" si="49"/>
        <v>0</v>
      </c>
      <c r="AX598" s="82">
        <f t="shared" si="49"/>
        <v>0</v>
      </c>
      <c r="AY598" s="82">
        <f t="shared" si="49"/>
        <v>0</v>
      </c>
      <c r="AZ598" s="82">
        <f t="shared" si="49"/>
        <v>0</v>
      </c>
      <c r="BA598" s="82">
        <f t="shared" si="49"/>
        <v>0</v>
      </c>
    </row>
    <row r="599" spans="1:53" x14ac:dyDescent="0.25">
      <c r="A599" t="s">
        <v>5791</v>
      </c>
      <c r="B599" t="s">
        <v>5792</v>
      </c>
      <c r="C599" t="s">
        <v>1771</v>
      </c>
      <c r="D599" t="s">
        <v>1772</v>
      </c>
      <c r="E599">
        <v>4.375</v>
      </c>
      <c r="F599" s="143">
        <v>44819</v>
      </c>
      <c r="G599" t="s">
        <v>423</v>
      </c>
      <c r="H599" t="s">
        <v>270</v>
      </c>
      <c r="I599" t="s">
        <v>259</v>
      </c>
      <c r="J599" t="s">
        <v>271</v>
      </c>
      <c r="K599" t="s">
        <v>272</v>
      </c>
      <c r="L599" t="s">
        <v>291</v>
      </c>
      <c r="M599" t="s">
        <v>1069</v>
      </c>
      <c r="N599" t="s">
        <v>304</v>
      </c>
      <c r="O599">
        <v>350</v>
      </c>
      <c r="P599">
        <v>102</v>
      </c>
      <c r="Q599">
        <v>1.2274309999999999</v>
      </c>
      <c r="R599">
        <v>3.1300000000000001E-2</v>
      </c>
      <c r="S599">
        <v>0</v>
      </c>
      <c r="T599">
        <v>7.625</v>
      </c>
      <c r="U599">
        <v>4.1180000000000003</v>
      </c>
      <c r="V599">
        <v>7.976</v>
      </c>
      <c r="W599">
        <v>4.1150000000000002</v>
      </c>
      <c r="X599">
        <v>243</v>
      </c>
      <c r="Y599">
        <v>100.125</v>
      </c>
      <c r="Z599">
        <v>0.93600000000000005</v>
      </c>
      <c r="AA599">
        <v>3.1109999999999999E-2</v>
      </c>
      <c r="AB599">
        <v>7.8239999999999998</v>
      </c>
      <c r="AC599">
        <v>4.3579999999999997</v>
      </c>
      <c r="AD599">
        <v>8.0079999999999991</v>
      </c>
      <c r="AE599">
        <v>4.3529999999999998</v>
      </c>
      <c r="AF599">
        <v>285</v>
      </c>
      <c r="AG599">
        <v>2.1440000000000001</v>
      </c>
      <c r="AH599">
        <v>3.41</v>
      </c>
      <c r="AI599">
        <v>232</v>
      </c>
      <c r="AJ599">
        <v>268</v>
      </c>
      <c r="AK599">
        <v>240</v>
      </c>
      <c r="AL599">
        <v>280</v>
      </c>
      <c r="AQ599" s="82">
        <f t="shared" si="47"/>
        <v>0</v>
      </c>
      <c r="AR599" s="82">
        <f t="shared" si="49"/>
        <v>0</v>
      </c>
      <c r="AS599" s="82">
        <f t="shared" si="49"/>
        <v>0</v>
      </c>
      <c r="AT599" s="82">
        <f t="shared" si="49"/>
        <v>3.1300000000000001E-2</v>
      </c>
      <c r="AU599" s="82">
        <f t="shared" si="49"/>
        <v>0</v>
      </c>
      <c r="AV599" s="82">
        <f t="shared" si="49"/>
        <v>0</v>
      </c>
      <c r="AW599" s="82">
        <f t="shared" si="49"/>
        <v>0</v>
      </c>
      <c r="AX599" s="82">
        <f t="shared" si="49"/>
        <v>0</v>
      </c>
      <c r="AY599" s="82">
        <f t="shared" si="49"/>
        <v>0</v>
      </c>
      <c r="AZ599" s="82">
        <f t="shared" si="49"/>
        <v>0</v>
      </c>
      <c r="BA599" s="82">
        <f t="shared" si="49"/>
        <v>0</v>
      </c>
    </row>
    <row r="600" spans="1:53" x14ac:dyDescent="0.25">
      <c r="A600" t="s">
        <v>1791</v>
      </c>
      <c r="B600" t="s">
        <v>1792</v>
      </c>
      <c r="C600" t="s">
        <v>1793</v>
      </c>
      <c r="D600" t="s">
        <v>1794</v>
      </c>
      <c r="E600">
        <v>10.75</v>
      </c>
      <c r="F600" s="143">
        <v>42231</v>
      </c>
      <c r="G600" t="s">
        <v>41</v>
      </c>
      <c r="H600" t="s">
        <v>270</v>
      </c>
      <c r="I600" t="s">
        <v>259</v>
      </c>
      <c r="J600" t="s">
        <v>271</v>
      </c>
      <c r="K600" t="s">
        <v>272</v>
      </c>
      <c r="L600" t="s">
        <v>320</v>
      </c>
      <c r="M600" t="s">
        <v>543</v>
      </c>
      <c r="N600" t="s">
        <v>283</v>
      </c>
      <c r="O600">
        <v>165</v>
      </c>
      <c r="P600">
        <v>104.5</v>
      </c>
      <c r="Q600">
        <v>3.8819439999999998</v>
      </c>
      <c r="R600">
        <v>1.549E-2</v>
      </c>
      <c r="S600">
        <v>0</v>
      </c>
      <c r="T600">
        <v>1.4390000000000001</v>
      </c>
      <c r="U600">
        <v>7.7590000000000003</v>
      </c>
      <c r="V600">
        <v>1.4390000000000001</v>
      </c>
      <c r="W600">
        <v>7.8540000000000001</v>
      </c>
      <c r="X600">
        <v>752</v>
      </c>
      <c r="Y600">
        <v>104</v>
      </c>
      <c r="Z600">
        <v>3.165</v>
      </c>
      <c r="AA600">
        <v>1.555E-2</v>
      </c>
      <c r="AB600">
        <v>1.5</v>
      </c>
      <c r="AC600">
        <v>8.173</v>
      </c>
      <c r="AD600">
        <v>1.508</v>
      </c>
      <c r="AE600">
        <v>8.2370000000000001</v>
      </c>
      <c r="AF600">
        <v>796</v>
      </c>
      <c r="AG600">
        <v>1.135</v>
      </c>
      <c r="AH600">
        <v>1.1479999999999999</v>
      </c>
      <c r="AI600">
        <v>699</v>
      </c>
      <c r="AJ600">
        <v>750</v>
      </c>
      <c r="AK600">
        <v>738</v>
      </c>
      <c r="AL600">
        <v>783</v>
      </c>
      <c r="AQ600" s="82">
        <f t="shared" si="47"/>
        <v>0</v>
      </c>
      <c r="AR600" s="82">
        <f t="shared" si="49"/>
        <v>0</v>
      </c>
      <c r="AS600" s="82">
        <f t="shared" si="49"/>
        <v>0</v>
      </c>
      <c r="AT600" s="82">
        <f t="shared" si="49"/>
        <v>0</v>
      </c>
      <c r="AU600" s="82">
        <f t="shared" si="49"/>
        <v>0</v>
      </c>
      <c r="AV600" s="82">
        <f t="shared" si="49"/>
        <v>0</v>
      </c>
      <c r="AW600" s="82">
        <f t="shared" si="49"/>
        <v>1.549E-2</v>
      </c>
      <c r="AX600" s="82">
        <f t="shared" si="49"/>
        <v>0</v>
      </c>
      <c r="AY600" s="82">
        <f t="shared" si="49"/>
        <v>0</v>
      </c>
      <c r="AZ600" s="82">
        <f t="shared" si="49"/>
        <v>0</v>
      </c>
      <c r="BA600" s="82">
        <f t="shared" si="49"/>
        <v>0</v>
      </c>
    </row>
    <row r="601" spans="1:53" x14ac:dyDescent="0.25">
      <c r="A601" t="s">
        <v>1795</v>
      </c>
      <c r="B601" t="s">
        <v>1796</v>
      </c>
      <c r="C601" t="s">
        <v>1797</v>
      </c>
      <c r="D601" t="s">
        <v>1798</v>
      </c>
      <c r="E601">
        <v>9.5</v>
      </c>
      <c r="F601" s="143">
        <v>43403</v>
      </c>
      <c r="G601" t="s">
        <v>41</v>
      </c>
      <c r="H601" t="s">
        <v>270</v>
      </c>
      <c r="I601" t="s">
        <v>259</v>
      </c>
      <c r="J601" t="s">
        <v>271</v>
      </c>
      <c r="K601" t="s">
        <v>272</v>
      </c>
      <c r="L601" t="s">
        <v>273</v>
      </c>
      <c r="M601" t="s">
        <v>927</v>
      </c>
      <c r="N601" t="s">
        <v>304</v>
      </c>
      <c r="O601">
        <v>760.8</v>
      </c>
      <c r="P601">
        <v>113.75</v>
      </c>
      <c r="Q601">
        <v>1.451389</v>
      </c>
      <c r="R601">
        <v>7.5929999999999997E-2</v>
      </c>
      <c r="S601">
        <v>0</v>
      </c>
      <c r="T601">
        <v>1.6919999999999999</v>
      </c>
      <c r="U601">
        <v>4.1820000000000004</v>
      </c>
      <c r="V601">
        <v>1.9890000000000001</v>
      </c>
      <c r="W601">
        <v>4.782</v>
      </c>
      <c r="X601">
        <v>390</v>
      </c>
      <c r="Y601">
        <v>113.125</v>
      </c>
      <c r="Z601">
        <v>0.81799999999999995</v>
      </c>
      <c r="AA601">
        <v>7.6249999999999998E-2</v>
      </c>
      <c r="AB601">
        <v>1.752</v>
      </c>
      <c r="AC601">
        <v>4.6509999999999998</v>
      </c>
      <c r="AD601">
        <v>2.1880000000000002</v>
      </c>
      <c r="AE601">
        <v>5.125</v>
      </c>
      <c r="AF601">
        <v>438</v>
      </c>
      <c r="AG601">
        <v>1.1040000000000001</v>
      </c>
      <c r="AH601">
        <v>1.206</v>
      </c>
      <c r="AI601">
        <v>387</v>
      </c>
      <c r="AJ601">
        <v>443</v>
      </c>
      <c r="AK601">
        <v>375</v>
      </c>
      <c r="AL601">
        <v>423</v>
      </c>
      <c r="AQ601" s="82">
        <f t="shared" si="47"/>
        <v>0</v>
      </c>
      <c r="AR601" s="82">
        <f t="shared" si="49"/>
        <v>0</v>
      </c>
      <c r="AS601" s="82">
        <f t="shared" si="49"/>
        <v>0</v>
      </c>
      <c r="AT601" s="82">
        <f t="shared" si="49"/>
        <v>7.5929999999999997E-2</v>
      </c>
      <c r="AU601" s="82">
        <f t="shared" si="49"/>
        <v>0</v>
      </c>
      <c r="AV601" s="82">
        <f t="shared" si="49"/>
        <v>0</v>
      </c>
      <c r="AW601" s="82">
        <f t="shared" si="49"/>
        <v>0</v>
      </c>
      <c r="AX601" s="82">
        <f t="shared" si="49"/>
        <v>0</v>
      </c>
      <c r="AY601" s="82">
        <f t="shared" si="49"/>
        <v>0</v>
      </c>
      <c r="AZ601" s="82">
        <f t="shared" si="49"/>
        <v>0</v>
      </c>
      <c r="BA601" s="82">
        <f t="shared" si="49"/>
        <v>0</v>
      </c>
    </row>
    <row r="602" spans="1:53" x14ac:dyDescent="0.25">
      <c r="A602" t="s">
        <v>1799</v>
      </c>
      <c r="B602" t="s">
        <v>1800</v>
      </c>
      <c r="C602" t="s">
        <v>1801</v>
      </c>
      <c r="D602" t="s">
        <v>1802</v>
      </c>
      <c r="E602">
        <v>12</v>
      </c>
      <c r="F602" s="143">
        <v>43327</v>
      </c>
      <c r="G602" t="s">
        <v>42</v>
      </c>
      <c r="H602" t="s">
        <v>270</v>
      </c>
      <c r="I602" t="s">
        <v>259</v>
      </c>
      <c r="J602" t="s">
        <v>271</v>
      </c>
      <c r="K602" t="s">
        <v>272</v>
      </c>
      <c r="L602" t="s">
        <v>291</v>
      </c>
      <c r="M602" t="s">
        <v>1407</v>
      </c>
      <c r="N602" t="s">
        <v>283</v>
      </c>
      <c r="O602">
        <v>425</v>
      </c>
      <c r="P602">
        <v>108.375</v>
      </c>
      <c r="Q602">
        <v>4.3333329999999997</v>
      </c>
      <c r="R602">
        <v>4.1500000000000002E-2</v>
      </c>
      <c r="S602">
        <v>0</v>
      </c>
      <c r="T602">
        <v>2.8340000000000001</v>
      </c>
      <c r="U602">
        <v>9.2289999999999992</v>
      </c>
      <c r="V602">
        <v>3.2869999999999999</v>
      </c>
      <c r="W602">
        <v>9.4710000000000001</v>
      </c>
      <c r="X602">
        <v>866</v>
      </c>
      <c r="Y602">
        <v>108</v>
      </c>
      <c r="Z602">
        <v>3.5329999999999999</v>
      </c>
      <c r="AA602">
        <v>4.1689999999999998E-2</v>
      </c>
      <c r="AB602">
        <v>2.8929999999999998</v>
      </c>
      <c r="AC602">
        <v>9.3829999999999991</v>
      </c>
      <c r="AD602">
        <v>3.3839999999999999</v>
      </c>
      <c r="AE602">
        <v>9.5820000000000007</v>
      </c>
      <c r="AF602">
        <v>889</v>
      </c>
      <c r="AG602">
        <v>1.0529999999999999</v>
      </c>
      <c r="AH602">
        <v>1.339</v>
      </c>
      <c r="AI602">
        <v>836</v>
      </c>
      <c r="AJ602">
        <v>873</v>
      </c>
      <c r="AK602">
        <v>853</v>
      </c>
      <c r="AL602">
        <v>876</v>
      </c>
      <c r="AQ602" s="82">
        <f t="shared" si="47"/>
        <v>0</v>
      </c>
      <c r="AR602" s="82">
        <f t="shared" si="49"/>
        <v>0</v>
      </c>
      <c r="AS602" s="82">
        <f t="shared" si="49"/>
        <v>0</v>
      </c>
      <c r="AT602" s="82">
        <f t="shared" si="49"/>
        <v>0</v>
      </c>
      <c r="AU602" s="82">
        <f t="shared" si="49"/>
        <v>0</v>
      </c>
      <c r="AV602" s="82">
        <f t="shared" si="49"/>
        <v>0</v>
      </c>
      <c r="AW602" s="82">
        <f t="shared" si="49"/>
        <v>0</v>
      </c>
      <c r="AX602" s="82">
        <f t="shared" si="49"/>
        <v>0</v>
      </c>
      <c r="AY602" s="82">
        <f t="shared" si="49"/>
        <v>4.1500000000000002E-2</v>
      </c>
      <c r="AZ602" s="82">
        <f t="shared" si="49"/>
        <v>0</v>
      </c>
      <c r="BA602" s="82">
        <f t="shared" si="49"/>
        <v>0</v>
      </c>
    </row>
    <row r="603" spans="1:53" x14ac:dyDescent="0.25">
      <c r="A603" t="s">
        <v>1803</v>
      </c>
      <c r="B603" t="s">
        <v>1804</v>
      </c>
      <c r="C603" t="s">
        <v>1783</v>
      </c>
      <c r="D603" t="s">
        <v>99</v>
      </c>
      <c r="E603">
        <v>6.625</v>
      </c>
      <c r="F603" s="143">
        <v>41913</v>
      </c>
      <c r="G603" t="s">
        <v>282</v>
      </c>
      <c r="H603" t="s">
        <v>270</v>
      </c>
      <c r="I603" t="s">
        <v>259</v>
      </c>
      <c r="J603" t="s">
        <v>271</v>
      </c>
      <c r="K603" t="s">
        <v>272</v>
      </c>
      <c r="L603" t="s">
        <v>320</v>
      </c>
      <c r="M603" t="s">
        <v>769</v>
      </c>
      <c r="N603" t="s">
        <v>304</v>
      </c>
      <c r="O603">
        <v>998.1</v>
      </c>
      <c r="P603">
        <v>107.5</v>
      </c>
      <c r="Q603">
        <v>1.545833</v>
      </c>
      <c r="R603">
        <v>9.4289999999999999E-2</v>
      </c>
      <c r="S603">
        <v>0</v>
      </c>
      <c r="T603">
        <v>1.6579999999999999</v>
      </c>
      <c r="U603">
        <v>2.2669999999999999</v>
      </c>
      <c r="V603">
        <v>1.6579999999999999</v>
      </c>
      <c r="W603">
        <v>2.2669999999999999</v>
      </c>
      <c r="X603">
        <v>201</v>
      </c>
      <c r="Y603">
        <v>108</v>
      </c>
      <c r="Z603">
        <v>1.1040000000000001</v>
      </c>
      <c r="AA603">
        <v>9.5780000000000004E-2</v>
      </c>
      <c r="AB603">
        <v>1.7250000000000001</v>
      </c>
      <c r="AC603">
        <v>2.149</v>
      </c>
      <c r="AD603">
        <v>1.724</v>
      </c>
      <c r="AE603">
        <v>2.149</v>
      </c>
      <c r="AF603">
        <v>192</v>
      </c>
      <c r="AG603">
        <v>-5.2999999999999999E-2</v>
      </c>
      <c r="AH603">
        <v>-2.8000000000000001E-2</v>
      </c>
      <c r="AI603">
        <v>194</v>
      </c>
      <c r="AJ603">
        <v>186</v>
      </c>
      <c r="AK603">
        <v>187</v>
      </c>
      <c r="AL603">
        <v>179</v>
      </c>
      <c r="AQ603" s="82">
        <f t="shared" si="47"/>
        <v>0</v>
      </c>
      <c r="AR603" s="82">
        <f t="shared" si="49"/>
        <v>9.4289999999999999E-2</v>
      </c>
      <c r="AS603" s="82">
        <f t="shared" si="49"/>
        <v>0</v>
      </c>
      <c r="AT603" s="82">
        <f t="shared" si="49"/>
        <v>0</v>
      </c>
      <c r="AU603" s="82">
        <f t="shared" si="49"/>
        <v>0</v>
      </c>
      <c r="AV603" s="82">
        <f t="shared" si="49"/>
        <v>0</v>
      </c>
      <c r="AW603" s="82">
        <f t="shared" si="49"/>
        <v>0</v>
      </c>
      <c r="AX603" s="82">
        <f t="shared" si="49"/>
        <v>0</v>
      </c>
      <c r="AY603" s="82">
        <f t="shared" si="49"/>
        <v>0</v>
      </c>
      <c r="AZ603" s="82">
        <f t="shared" si="49"/>
        <v>0</v>
      </c>
      <c r="BA603" s="82">
        <f t="shared" si="49"/>
        <v>0</v>
      </c>
    </row>
    <row r="604" spans="1:53" x14ac:dyDescent="0.25">
      <c r="A604" t="s">
        <v>1805</v>
      </c>
      <c r="B604" t="s">
        <v>1806</v>
      </c>
      <c r="C604" t="s">
        <v>1783</v>
      </c>
      <c r="D604" t="s">
        <v>99</v>
      </c>
      <c r="E604">
        <v>7.125</v>
      </c>
      <c r="F604" s="143">
        <v>42401</v>
      </c>
      <c r="G604" t="s">
        <v>282</v>
      </c>
      <c r="H604" t="s">
        <v>270</v>
      </c>
      <c r="I604" t="s">
        <v>259</v>
      </c>
      <c r="J604" t="s">
        <v>271</v>
      </c>
      <c r="K604" t="s">
        <v>272</v>
      </c>
      <c r="L604" t="s">
        <v>320</v>
      </c>
      <c r="M604" t="s">
        <v>769</v>
      </c>
      <c r="N604" t="s">
        <v>304</v>
      </c>
      <c r="O604">
        <v>1500</v>
      </c>
      <c r="P604">
        <v>111.75</v>
      </c>
      <c r="Q604">
        <v>2.85</v>
      </c>
      <c r="R604">
        <v>0.14893000000000001</v>
      </c>
      <c r="S604">
        <v>0</v>
      </c>
      <c r="T604">
        <v>2.74</v>
      </c>
      <c r="U604">
        <v>3.1179999999999999</v>
      </c>
      <c r="V604">
        <v>2.746</v>
      </c>
      <c r="W604">
        <v>3.1179999999999999</v>
      </c>
      <c r="X604">
        <v>271</v>
      </c>
      <c r="Y604">
        <v>112.125</v>
      </c>
      <c r="Z604">
        <v>2.375</v>
      </c>
      <c r="AA604">
        <v>0.15106</v>
      </c>
      <c r="AB604">
        <v>2.8069999999999999</v>
      </c>
      <c r="AC604">
        <v>3.0750000000000002</v>
      </c>
      <c r="AD604">
        <v>2.8109999999999999</v>
      </c>
      <c r="AE604">
        <v>3.0750000000000002</v>
      </c>
      <c r="AF604">
        <v>273</v>
      </c>
      <c r="AG604">
        <v>8.6999999999999994E-2</v>
      </c>
      <c r="AH604">
        <v>0.23799999999999999</v>
      </c>
      <c r="AI604">
        <v>273</v>
      </c>
      <c r="AJ604">
        <v>276</v>
      </c>
      <c r="AK604">
        <v>259</v>
      </c>
      <c r="AL604">
        <v>262</v>
      </c>
      <c r="AQ604" s="82">
        <f t="shared" si="47"/>
        <v>0</v>
      </c>
      <c r="AR604" s="82">
        <f t="shared" si="49"/>
        <v>0</v>
      </c>
      <c r="AS604" s="82">
        <f t="shared" si="49"/>
        <v>0.14893000000000001</v>
      </c>
      <c r="AT604" s="82">
        <f t="shared" si="49"/>
        <v>0</v>
      </c>
      <c r="AU604" s="82">
        <f t="shared" si="49"/>
        <v>0</v>
      </c>
      <c r="AV604" s="82">
        <f t="shared" si="49"/>
        <v>0</v>
      </c>
      <c r="AW604" s="82">
        <f t="shared" si="49"/>
        <v>0</v>
      </c>
      <c r="AX604" s="82">
        <f t="shared" si="49"/>
        <v>0</v>
      </c>
      <c r="AY604" s="82">
        <f t="shared" si="49"/>
        <v>0</v>
      </c>
      <c r="AZ604" s="82">
        <f t="shared" si="49"/>
        <v>0</v>
      </c>
      <c r="BA604" s="82">
        <f t="shared" si="49"/>
        <v>0</v>
      </c>
    </row>
    <row r="605" spans="1:53" x14ac:dyDescent="0.25">
      <c r="A605" t="s">
        <v>1807</v>
      </c>
      <c r="B605" t="s">
        <v>1808</v>
      </c>
      <c r="C605" t="s">
        <v>1783</v>
      </c>
      <c r="D605" t="s">
        <v>99</v>
      </c>
      <c r="E605">
        <v>7.75</v>
      </c>
      <c r="F605" s="143">
        <v>42155</v>
      </c>
      <c r="G605" t="s">
        <v>282</v>
      </c>
      <c r="H605" t="s">
        <v>270</v>
      </c>
      <c r="I605" t="s">
        <v>259</v>
      </c>
      <c r="J605" t="s">
        <v>271</v>
      </c>
      <c r="K605" t="s">
        <v>272</v>
      </c>
      <c r="L605" t="s">
        <v>320</v>
      </c>
      <c r="M605" t="s">
        <v>769</v>
      </c>
      <c r="N605" t="s">
        <v>304</v>
      </c>
      <c r="O605">
        <v>750</v>
      </c>
      <c r="P605">
        <v>112</v>
      </c>
      <c r="Q605">
        <v>0.53819399999999995</v>
      </c>
      <c r="R605">
        <v>7.3120000000000004E-2</v>
      </c>
      <c r="S605">
        <v>0</v>
      </c>
      <c r="T605">
        <v>2.2330000000000001</v>
      </c>
      <c r="U605">
        <v>2.62</v>
      </c>
      <c r="V605">
        <v>2.2330000000000001</v>
      </c>
      <c r="W605">
        <v>2.62</v>
      </c>
      <c r="X605">
        <v>231</v>
      </c>
      <c r="Y605">
        <v>112.75</v>
      </c>
      <c r="Z605">
        <v>2.1999999999999999E-2</v>
      </c>
      <c r="AA605">
        <v>7.4389999999999998E-2</v>
      </c>
      <c r="AB605">
        <v>2.3010000000000002</v>
      </c>
      <c r="AC605">
        <v>2.4550000000000001</v>
      </c>
      <c r="AD605">
        <v>2.2999999999999998</v>
      </c>
      <c r="AE605">
        <v>2.4550000000000001</v>
      </c>
      <c r="AF605">
        <v>219</v>
      </c>
      <c r="AG605">
        <v>-0.20699999999999999</v>
      </c>
      <c r="AH605">
        <v>-0.128</v>
      </c>
      <c r="AI605">
        <v>230</v>
      </c>
      <c r="AJ605">
        <v>218</v>
      </c>
      <c r="AK605">
        <v>218</v>
      </c>
      <c r="AL605">
        <v>206</v>
      </c>
      <c r="AQ605" s="82">
        <f t="shared" si="47"/>
        <v>0</v>
      </c>
      <c r="AR605" s="82">
        <f t="shared" si="49"/>
        <v>7.3120000000000004E-2</v>
      </c>
      <c r="AS605" s="82">
        <f t="shared" si="49"/>
        <v>0</v>
      </c>
      <c r="AT605" s="82">
        <f t="shared" si="49"/>
        <v>0</v>
      </c>
      <c r="AU605" s="82">
        <f t="shared" si="49"/>
        <v>0</v>
      </c>
      <c r="AV605" s="82">
        <f t="shared" si="49"/>
        <v>0</v>
      </c>
      <c r="AW605" s="82">
        <f t="shared" si="49"/>
        <v>0</v>
      </c>
      <c r="AX605" s="82">
        <f t="shared" si="49"/>
        <v>0</v>
      </c>
      <c r="AY605" s="82">
        <f t="shared" si="49"/>
        <v>0</v>
      </c>
      <c r="AZ605" s="82">
        <f t="shared" si="49"/>
        <v>0</v>
      </c>
      <c r="BA605" s="82">
        <f t="shared" si="49"/>
        <v>0</v>
      </c>
    </row>
    <row r="606" spans="1:53" x14ac:dyDescent="0.25">
      <c r="A606" t="s">
        <v>1810</v>
      </c>
      <c r="B606" t="s">
        <v>1811</v>
      </c>
      <c r="C606" t="s">
        <v>1812</v>
      </c>
      <c r="D606" t="s">
        <v>99</v>
      </c>
      <c r="E606">
        <v>7.875</v>
      </c>
      <c r="F606" s="143">
        <v>43709</v>
      </c>
      <c r="G606" t="s">
        <v>282</v>
      </c>
      <c r="H606" t="s">
        <v>270</v>
      </c>
      <c r="I606" t="s">
        <v>259</v>
      </c>
      <c r="J606" t="s">
        <v>271</v>
      </c>
      <c r="K606" t="s">
        <v>272</v>
      </c>
      <c r="L606" t="s">
        <v>320</v>
      </c>
      <c r="M606" t="s">
        <v>769</v>
      </c>
      <c r="N606" t="s">
        <v>304</v>
      </c>
      <c r="O606">
        <v>1400</v>
      </c>
      <c r="P606">
        <v>118.75</v>
      </c>
      <c r="Q606">
        <v>2.4937499999999999</v>
      </c>
      <c r="R606">
        <v>0.14706</v>
      </c>
      <c r="S606">
        <v>0</v>
      </c>
      <c r="T606">
        <v>5.2220000000000004</v>
      </c>
      <c r="U606">
        <v>4.5839999999999996</v>
      </c>
      <c r="V606">
        <v>5.2770000000000001</v>
      </c>
      <c r="W606">
        <v>4.5839999999999996</v>
      </c>
      <c r="X606">
        <v>353</v>
      </c>
      <c r="Y606">
        <v>118.25</v>
      </c>
      <c r="Z606">
        <v>1.9690000000000001</v>
      </c>
      <c r="AA606">
        <v>0.14802999999999999</v>
      </c>
      <c r="AB606">
        <v>5.28</v>
      </c>
      <c r="AC606">
        <v>4.6879999999999997</v>
      </c>
      <c r="AD606">
        <v>5.3289999999999997</v>
      </c>
      <c r="AE606">
        <v>4.6879999999999997</v>
      </c>
      <c r="AF606">
        <v>378</v>
      </c>
      <c r="AG606">
        <v>0.85299999999999998</v>
      </c>
      <c r="AH606">
        <v>1.496</v>
      </c>
      <c r="AI606">
        <v>367</v>
      </c>
      <c r="AJ606">
        <v>393</v>
      </c>
      <c r="AK606">
        <v>341</v>
      </c>
      <c r="AL606">
        <v>366</v>
      </c>
      <c r="AQ606" s="82">
        <f t="shared" si="47"/>
        <v>0</v>
      </c>
      <c r="AR606" s="82">
        <f t="shared" si="49"/>
        <v>0</v>
      </c>
      <c r="AS606" s="82">
        <f t="shared" si="49"/>
        <v>0</v>
      </c>
      <c r="AT606" s="82">
        <f t="shared" si="49"/>
        <v>0.14706</v>
      </c>
      <c r="AU606" s="82">
        <f t="shared" si="49"/>
        <v>0</v>
      </c>
      <c r="AV606" s="82">
        <f t="shared" si="49"/>
        <v>0</v>
      </c>
      <c r="AW606" s="82">
        <f t="shared" si="49"/>
        <v>0</v>
      </c>
      <c r="AX606" s="82">
        <f t="shared" si="49"/>
        <v>0</v>
      </c>
      <c r="AY606" s="82">
        <f t="shared" si="49"/>
        <v>0</v>
      </c>
      <c r="AZ606" s="82">
        <f t="shared" si="49"/>
        <v>0</v>
      </c>
      <c r="BA606" s="82">
        <f t="shared" si="49"/>
        <v>0</v>
      </c>
    </row>
    <row r="607" spans="1:53" x14ac:dyDescent="0.25">
      <c r="A607" t="s">
        <v>1821</v>
      </c>
      <c r="B607" t="s">
        <v>1822</v>
      </c>
      <c r="C607" t="s">
        <v>1812</v>
      </c>
      <c r="D607" t="s">
        <v>99</v>
      </c>
      <c r="E607">
        <v>6.75</v>
      </c>
      <c r="F607" s="143">
        <v>44348</v>
      </c>
      <c r="G607" t="s">
        <v>282</v>
      </c>
      <c r="H607" t="s">
        <v>270</v>
      </c>
      <c r="I607" t="s">
        <v>259</v>
      </c>
      <c r="J607" t="s">
        <v>271</v>
      </c>
      <c r="K607" t="s">
        <v>272</v>
      </c>
      <c r="L607" t="s">
        <v>320</v>
      </c>
      <c r="M607" t="s">
        <v>769</v>
      </c>
      <c r="N607" t="s">
        <v>304</v>
      </c>
      <c r="O607">
        <v>2000</v>
      </c>
      <c r="P607">
        <v>114</v>
      </c>
      <c r="Q607">
        <v>0.45</v>
      </c>
      <c r="R607">
        <v>0.19830999999999999</v>
      </c>
      <c r="S607">
        <v>0</v>
      </c>
      <c r="T607">
        <v>6.524</v>
      </c>
      <c r="U607">
        <v>4.718</v>
      </c>
      <c r="V607">
        <v>6.6349999999999998</v>
      </c>
      <c r="W607">
        <v>4.718</v>
      </c>
      <c r="X607">
        <v>332</v>
      </c>
      <c r="Y607">
        <v>113</v>
      </c>
      <c r="Z607">
        <v>0</v>
      </c>
      <c r="AA607">
        <v>0.19878000000000001</v>
      </c>
      <c r="AB607">
        <v>6.5739999999999998</v>
      </c>
      <c r="AC607">
        <v>4.8639999999999999</v>
      </c>
      <c r="AD607">
        <v>6.6760000000000002</v>
      </c>
      <c r="AE607">
        <v>4.8639999999999999</v>
      </c>
      <c r="AF607">
        <v>364</v>
      </c>
      <c r="AG607">
        <v>1.2829999999999999</v>
      </c>
      <c r="AH607">
        <v>2.2229999999999999</v>
      </c>
      <c r="AI607">
        <v>337</v>
      </c>
      <c r="AJ607">
        <v>368</v>
      </c>
      <c r="AK607">
        <v>324</v>
      </c>
      <c r="AL607">
        <v>355</v>
      </c>
      <c r="AQ607" s="82">
        <f t="shared" si="47"/>
        <v>0</v>
      </c>
      <c r="AR607" s="82">
        <f t="shared" si="49"/>
        <v>0</v>
      </c>
      <c r="AS607" s="82">
        <f t="shared" si="49"/>
        <v>0</v>
      </c>
      <c r="AT607" s="82">
        <f t="shared" si="49"/>
        <v>0.19830999999999999</v>
      </c>
      <c r="AU607" s="82">
        <f t="shared" si="49"/>
        <v>0</v>
      </c>
      <c r="AV607" s="82">
        <f t="shared" si="49"/>
        <v>0</v>
      </c>
      <c r="AW607" s="82">
        <f t="shared" si="49"/>
        <v>0</v>
      </c>
      <c r="AX607" s="82">
        <f t="shared" si="49"/>
        <v>0</v>
      </c>
      <c r="AY607" s="82">
        <f t="shared" si="49"/>
        <v>0</v>
      </c>
      <c r="AZ607" s="82">
        <f t="shared" si="49"/>
        <v>0</v>
      </c>
      <c r="BA607" s="82">
        <f t="shared" si="49"/>
        <v>0</v>
      </c>
    </row>
    <row r="608" spans="1:53" x14ac:dyDescent="0.25">
      <c r="A608" t="s">
        <v>5793</v>
      </c>
      <c r="B608" t="s">
        <v>5794</v>
      </c>
      <c r="C608" t="s">
        <v>1812</v>
      </c>
      <c r="D608" t="s">
        <v>99</v>
      </c>
      <c r="E608">
        <v>4.625</v>
      </c>
      <c r="F608" s="143">
        <v>42931</v>
      </c>
      <c r="G608" t="s">
        <v>282</v>
      </c>
      <c r="H608" t="s">
        <v>270</v>
      </c>
      <c r="I608" t="s">
        <v>259</v>
      </c>
      <c r="J608" t="s">
        <v>271</v>
      </c>
      <c r="K608" t="s">
        <v>272</v>
      </c>
      <c r="L608" t="s">
        <v>320</v>
      </c>
      <c r="M608" t="s">
        <v>769</v>
      </c>
      <c r="N608" t="s">
        <v>304</v>
      </c>
      <c r="O608">
        <v>900</v>
      </c>
      <c r="P608">
        <v>104</v>
      </c>
      <c r="Q608">
        <v>2.813542</v>
      </c>
      <c r="R608">
        <v>8.3280000000000007E-2</v>
      </c>
      <c r="S608">
        <v>0</v>
      </c>
      <c r="T608">
        <v>3.9870000000000001</v>
      </c>
      <c r="U608">
        <v>3.6629999999999998</v>
      </c>
      <c r="V608">
        <v>4.0049999999999999</v>
      </c>
      <c r="W608">
        <v>3.6629999999999998</v>
      </c>
      <c r="X608">
        <v>300</v>
      </c>
      <c r="Y608">
        <v>103.25</v>
      </c>
      <c r="Z608">
        <v>2.5049999999999999</v>
      </c>
      <c r="AA608">
        <v>8.3720000000000003E-2</v>
      </c>
      <c r="AB608">
        <v>4.0460000000000003</v>
      </c>
      <c r="AC608">
        <v>3.8490000000000002</v>
      </c>
      <c r="AD608">
        <v>4.0599999999999996</v>
      </c>
      <c r="AE608">
        <v>3.8490000000000002</v>
      </c>
      <c r="AF608">
        <v>330</v>
      </c>
      <c r="AG608">
        <v>1.0009999999999999</v>
      </c>
      <c r="AH608">
        <v>1.3839999999999999</v>
      </c>
      <c r="AI608">
        <v>290</v>
      </c>
      <c r="AJ608">
        <v>319</v>
      </c>
      <c r="AK608">
        <v>289</v>
      </c>
      <c r="AL608">
        <v>319</v>
      </c>
      <c r="AQ608" s="82">
        <f t="shared" si="47"/>
        <v>0</v>
      </c>
      <c r="AR608" s="82">
        <f t="shared" si="49"/>
        <v>0</v>
      </c>
      <c r="AS608" s="82">
        <f t="shared" si="49"/>
        <v>8.3280000000000007E-2</v>
      </c>
      <c r="AT608" s="82">
        <f t="shared" si="49"/>
        <v>0</v>
      </c>
      <c r="AU608" s="82">
        <f t="shared" si="49"/>
        <v>0</v>
      </c>
      <c r="AV608" s="82">
        <f t="shared" si="49"/>
        <v>0</v>
      </c>
      <c r="AW608" s="82">
        <f t="shared" si="49"/>
        <v>0</v>
      </c>
      <c r="AX608" s="82">
        <f t="shared" si="49"/>
        <v>0</v>
      </c>
      <c r="AY608" s="82">
        <f t="shared" si="49"/>
        <v>0</v>
      </c>
      <c r="AZ608" s="82">
        <f t="shared" si="49"/>
        <v>0</v>
      </c>
      <c r="BA608" s="82">
        <f t="shared" si="49"/>
        <v>0</v>
      </c>
    </row>
    <row r="609" spans="1:53" x14ac:dyDescent="0.25">
      <c r="A609" t="s">
        <v>5795</v>
      </c>
      <c r="B609" t="s">
        <v>5796</v>
      </c>
      <c r="C609" t="s">
        <v>1812</v>
      </c>
      <c r="D609" t="s">
        <v>99</v>
      </c>
      <c r="E609">
        <v>5.875</v>
      </c>
      <c r="F609" s="143">
        <v>44757</v>
      </c>
      <c r="G609" t="s">
        <v>282</v>
      </c>
      <c r="H609" t="s">
        <v>270</v>
      </c>
      <c r="I609" t="s">
        <v>259</v>
      </c>
      <c r="J609" t="s">
        <v>271</v>
      </c>
      <c r="K609" t="s">
        <v>272</v>
      </c>
      <c r="L609" t="s">
        <v>320</v>
      </c>
      <c r="M609" t="s">
        <v>769</v>
      </c>
      <c r="N609" t="s">
        <v>304</v>
      </c>
      <c r="O609">
        <v>1998</v>
      </c>
      <c r="P609">
        <v>108</v>
      </c>
      <c r="Q609">
        <v>3.5739580000000002</v>
      </c>
      <c r="R609">
        <v>0.19313</v>
      </c>
      <c r="S609">
        <v>0</v>
      </c>
      <c r="T609">
        <v>7.1269999999999998</v>
      </c>
      <c r="U609">
        <v>4.82</v>
      </c>
      <c r="V609">
        <v>7.2809999999999997</v>
      </c>
      <c r="W609">
        <v>4.82</v>
      </c>
      <c r="X609">
        <v>321</v>
      </c>
      <c r="Y609">
        <v>107.125</v>
      </c>
      <c r="Z609">
        <v>3.1819999999999999</v>
      </c>
      <c r="AA609">
        <v>0.19384999999999999</v>
      </c>
      <c r="AB609">
        <v>7.1769999999999996</v>
      </c>
      <c r="AC609">
        <v>4.9340000000000002</v>
      </c>
      <c r="AD609">
        <v>7.32</v>
      </c>
      <c r="AE609">
        <v>4.9340000000000002</v>
      </c>
      <c r="AF609">
        <v>351</v>
      </c>
      <c r="AG609">
        <v>1.1479999999999999</v>
      </c>
      <c r="AH609">
        <v>2.274</v>
      </c>
      <c r="AI609">
        <v>317</v>
      </c>
      <c r="AJ609">
        <v>344</v>
      </c>
      <c r="AK609">
        <v>317</v>
      </c>
      <c r="AL609">
        <v>345</v>
      </c>
      <c r="AQ609" s="82">
        <f t="shared" si="47"/>
        <v>0</v>
      </c>
      <c r="AR609" s="82">
        <f t="shared" si="49"/>
        <v>0</v>
      </c>
      <c r="AS609" s="82">
        <f t="shared" si="49"/>
        <v>0</v>
      </c>
      <c r="AT609" s="82">
        <f t="shared" si="49"/>
        <v>0.19313</v>
      </c>
      <c r="AU609" s="82">
        <f t="shared" si="49"/>
        <v>0</v>
      </c>
      <c r="AV609" s="82">
        <f t="shared" si="49"/>
        <v>0</v>
      </c>
      <c r="AW609" s="82">
        <f t="shared" si="49"/>
        <v>0</v>
      </c>
      <c r="AX609" s="82">
        <f t="shared" si="49"/>
        <v>0</v>
      </c>
      <c r="AY609" s="82">
        <f t="shared" si="49"/>
        <v>0</v>
      </c>
      <c r="AZ609" s="82">
        <f t="shared" si="49"/>
        <v>0</v>
      </c>
      <c r="BA609" s="82">
        <f t="shared" si="49"/>
        <v>0</v>
      </c>
    </row>
    <row r="610" spans="1:53" x14ac:dyDescent="0.25">
      <c r="A610" t="s">
        <v>1813</v>
      </c>
      <c r="B610" t="s">
        <v>1814</v>
      </c>
      <c r="C610" t="s">
        <v>1815</v>
      </c>
      <c r="D610" t="s">
        <v>1816</v>
      </c>
      <c r="E610">
        <v>10.375</v>
      </c>
      <c r="F610" s="143">
        <v>42719</v>
      </c>
      <c r="G610" t="s">
        <v>41</v>
      </c>
      <c r="H610" t="s">
        <v>270</v>
      </c>
      <c r="I610" t="s">
        <v>259</v>
      </c>
      <c r="J610" t="s">
        <v>271</v>
      </c>
      <c r="K610" t="s">
        <v>284</v>
      </c>
      <c r="L610" t="s">
        <v>285</v>
      </c>
      <c r="M610" t="s">
        <v>309</v>
      </c>
      <c r="N610" t="s">
        <v>304</v>
      </c>
      <c r="O610">
        <v>599.4</v>
      </c>
      <c r="P610">
        <v>110.5</v>
      </c>
      <c r="Q610">
        <v>0.28819400000000001</v>
      </c>
      <c r="R610">
        <v>5.7529999999999998E-2</v>
      </c>
      <c r="S610">
        <v>5.1879999999999997</v>
      </c>
      <c r="T610">
        <v>0.92800000000000005</v>
      </c>
      <c r="U610">
        <v>4.4939999999999998</v>
      </c>
      <c r="V610">
        <v>0.92800000000000005</v>
      </c>
      <c r="W610">
        <v>4.8339999999999996</v>
      </c>
      <c r="X610">
        <v>430</v>
      </c>
      <c r="Y610">
        <v>110.75</v>
      </c>
      <c r="Z610">
        <v>4.7839999999999998</v>
      </c>
      <c r="AA610">
        <v>6.0909999999999999E-2</v>
      </c>
      <c r="AB610">
        <v>0.95</v>
      </c>
      <c r="AC610">
        <v>4.5890000000000004</v>
      </c>
      <c r="AD610">
        <v>0.94899999999999995</v>
      </c>
      <c r="AE610">
        <v>4.83</v>
      </c>
      <c r="AF610">
        <v>439</v>
      </c>
      <c r="AG610">
        <v>0.38300000000000001</v>
      </c>
      <c r="AH610">
        <v>0.36299999999999999</v>
      </c>
      <c r="AI610">
        <v>438</v>
      </c>
      <c r="AJ610">
        <v>354</v>
      </c>
      <c r="AK610">
        <v>415</v>
      </c>
      <c r="AL610">
        <v>426</v>
      </c>
      <c r="AQ610" s="82">
        <f t="shared" si="47"/>
        <v>0</v>
      </c>
      <c r="AR610" s="82">
        <f t="shared" si="49"/>
        <v>0</v>
      </c>
      <c r="AS610" s="82">
        <f t="shared" si="49"/>
        <v>0</v>
      </c>
      <c r="AT610" s="82">
        <f t="shared" si="49"/>
        <v>5.7529999999999998E-2</v>
      </c>
      <c r="AU610" s="82">
        <f t="shared" si="49"/>
        <v>0</v>
      </c>
      <c r="AV610" s="82">
        <f t="shared" si="49"/>
        <v>0</v>
      </c>
      <c r="AW610" s="82">
        <f t="shared" si="49"/>
        <v>0</v>
      </c>
      <c r="AX610" s="82">
        <f t="shared" si="49"/>
        <v>0</v>
      </c>
      <c r="AY610" s="82">
        <f t="shared" si="49"/>
        <v>0</v>
      </c>
      <c r="AZ610" s="82">
        <f t="shared" si="49"/>
        <v>0</v>
      </c>
      <c r="BA610" s="82">
        <f t="shared" si="49"/>
        <v>0</v>
      </c>
    </row>
    <row r="611" spans="1:53" x14ac:dyDescent="0.25">
      <c r="A611" t="s">
        <v>1823</v>
      </c>
      <c r="B611" t="s">
        <v>1824</v>
      </c>
      <c r="C611" t="s">
        <v>1825</v>
      </c>
      <c r="D611" t="s">
        <v>1826</v>
      </c>
      <c r="E611">
        <v>7.625</v>
      </c>
      <c r="F611" s="143">
        <v>43511</v>
      </c>
      <c r="G611" t="s">
        <v>280</v>
      </c>
      <c r="H611" t="s">
        <v>270</v>
      </c>
      <c r="I611" t="s">
        <v>259</v>
      </c>
      <c r="J611" t="s">
        <v>271</v>
      </c>
      <c r="K611" t="s">
        <v>272</v>
      </c>
      <c r="L611" t="s">
        <v>609</v>
      </c>
      <c r="M611" t="s">
        <v>907</v>
      </c>
      <c r="N611" t="s">
        <v>304</v>
      </c>
      <c r="O611">
        <v>1299.4000000000001</v>
      </c>
      <c r="P611">
        <v>104.25</v>
      </c>
      <c r="Q611">
        <v>2.7534719999999999</v>
      </c>
      <c r="R611">
        <v>0.12046</v>
      </c>
      <c r="S611">
        <v>0</v>
      </c>
      <c r="T611">
        <v>2.7029999999999998</v>
      </c>
      <c r="U611">
        <v>6.1120000000000001</v>
      </c>
      <c r="V611">
        <v>3.7029999999999998</v>
      </c>
      <c r="W611">
        <v>6.3710000000000004</v>
      </c>
      <c r="X611">
        <v>542</v>
      </c>
      <c r="Y611">
        <v>102.75</v>
      </c>
      <c r="Z611">
        <v>2.2450000000000001</v>
      </c>
      <c r="AA611">
        <v>0.12</v>
      </c>
      <c r="AB611">
        <v>2.7570000000000001</v>
      </c>
      <c r="AC611">
        <v>6.6529999999999996</v>
      </c>
      <c r="AD611">
        <v>4.0780000000000003</v>
      </c>
      <c r="AE611">
        <v>6.7969999999999997</v>
      </c>
      <c r="AF611">
        <v>598</v>
      </c>
      <c r="AG611">
        <v>1.913</v>
      </c>
      <c r="AH611">
        <v>2.3159999999999998</v>
      </c>
      <c r="AI611">
        <v>490</v>
      </c>
      <c r="AJ611">
        <v>561</v>
      </c>
      <c r="AK611">
        <v>527</v>
      </c>
      <c r="AL611">
        <v>584</v>
      </c>
      <c r="AQ611" s="82">
        <f t="shared" si="47"/>
        <v>0</v>
      </c>
      <c r="AR611" s="82">
        <f t="shared" si="49"/>
        <v>0</v>
      </c>
      <c r="AS611" s="82">
        <f t="shared" si="49"/>
        <v>0</v>
      </c>
      <c r="AT611" s="82">
        <f t="shared" si="49"/>
        <v>0</v>
      </c>
      <c r="AU611" s="82">
        <f t="shared" si="49"/>
        <v>0</v>
      </c>
      <c r="AV611" s="82">
        <f t="shared" si="49"/>
        <v>0.12046</v>
      </c>
      <c r="AW611" s="82">
        <f t="shared" si="49"/>
        <v>0</v>
      </c>
      <c r="AX611" s="82">
        <f t="shared" si="49"/>
        <v>0</v>
      </c>
      <c r="AY611" s="82">
        <f t="shared" si="49"/>
        <v>0</v>
      </c>
      <c r="AZ611" s="82">
        <f t="shared" si="49"/>
        <v>0</v>
      </c>
      <c r="BA611" s="82">
        <f t="shared" si="49"/>
        <v>0</v>
      </c>
    </row>
    <row r="612" spans="1:53" x14ac:dyDescent="0.25">
      <c r="A612" t="s">
        <v>5797</v>
      </c>
      <c r="B612" t="s">
        <v>5798</v>
      </c>
      <c r="C612" t="s">
        <v>1851</v>
      </c>
      <c r="D612" t="s">
        <v>1852</v>
      </c>
      <c r="E612">
        <v>5.875</v>
      </c>
      <c r="F612" s="143">
        <v>43600</v>
      </c>
      <c r="G612" t="s">
        <v>371</v>
      </c>
      <c r="H612" t="s">
        <v>270</v>
      </c>
      <c r="I612" t="s">
        <v>259</v>
      </c>
      <c r="J612" t="s">
        <v>271</v>
      </c>
      <c r="K612" t="s">
        <v>272</v>
      </c>
      <c r="L612" t="s">
        <v>343</v>
      </c>
      <c r="M612" t="s">
        <v>344</v>
      </c>
      <c r="N612" t="s">
        <v>304</v>
      </c>
      <c r="O612">
        <v>500</v>
      </c>
      <c r="P612">
        <v>107.75</v>
      </c>
      <c r="Q612">
        <v>0.65277799999999997</v>
      </c>
      <c r="R612">
        <v>4.6960000000000002E-2</v>
      </c>
      <c r="S612">
        <v>0</v>
      </c>
      <c r="T612">
        <v>1.327</v>
      </c>
      <c r="U612">
        <v>3.2469999999999999</v>
      </c>
      <c r="V612">
        <v>2.7930000000000001</v>
      </c>
      <c r="W612">
        <v>3.681</v>
      </c>
      <c r="X612">
        <v>266</v>
      </c>
      <c r="Y612">
        <v>108</v>
      </c>
      <c r="Z612">
        <v>0.26100000000000001</v>
      </c>
      <c r="AA612">
        <v>4.761E-2</v>
      </c>
      <c r="AB612">
        <v>1.393</v>
      </c>
      <c r="AC612">
        <v>3.1869999999999998</v>
      </c>
      <c r="AD612">
        <v>2.7639999999999998</v>
      </c>
      <c r="AE612">
        <v>3.556</v>
      </c>
      <c r="AF612">
        <v>268</v>
      </c>
      <c r="AG612">
        <v>0.13100000000000001</v>
      </c>
      <c r="AH612">
        <v>0.34</v>
      </c>
      <c r="AI612">
        <v>245</v>
      </c>
      <c r="AJ612">
        <v>253</v>
      </c>
      <c r="AK612">
        <v>248</v>
      </c>
      <c r="AL612">
        <v>250</v>
      </c>
      <c r="AQ612" s="82">
        <f t="shared" si="47"/>
        <v>0</v>
      </c>
      <c r="AR612" s="82">
        <f t="shared" si="49"/>
        <v>0</v>
      </c>
      <c r="AS612" s="82">
        <f t="shared" si="49"/>
        <v>4.6960000000000002E-2</v>
      </c>
      <c r="AT612" s="82">
        <f t="shared" si="49"/>
        <v>0</v>
      </c>
      <c r="AU612" s="82">
        <f t="shared" si="49"/>
        <v>0</v>
      </c>
      <c r="AV612" s="82">
        <f t="shared" si="49"/>
        <v>0</v>
      </c>
      <c r="AW612" s="82">
        <f t="shared" si="49"/>
        <v>0</v>
      </c>
      <c r="AX612" s="82">
        <f t="shared" si="49"/>
        <v>0</v>
      </c>
      <c r="AY612" s="82">
        <f t="shared" si="49"/>
        <v>0</v>
      </c>
      <c r="AZ612" s="82">
        <f t="shared" si="49"/>
        <v>0</v>
      </c>
      <c r="BA612" s="82">
        <f t="shared" si="49"/>
        <v>0</v>
      </c>
    </row>
    <row r="613" spans="1:53" x14ac:dyDescent="0.25">
      <c r="A613" t="s">
        <v>5799</v>
      </c>
      <c r="B613" t="s">
        <v>5800</v>
      </c>
      <c r="C613" t="s">
        <v>1851</v>
      </c>
      <c r="D613" t="s">
        <v>1852</v>
      </c>
      <c r="E613">
        <v>6.125</v>
      </c>
      <c r="F613" s="143">
        <v>44331</v>
      </c>
      <c r="G613" t="s">
        <v>371</v>
      </c>
      <c r="H613" t="s">
        <v>270</v>
      </c>
      <c r="I613" t="s">
        <v>259</v>
      </c>
      <c r="J613" t="s">
        <v>271</v>
      </c>
      <c r="K613" t="s">
        <v>272</v>
      </c>
      <c r="L613" t="s">
        <v>343</v>
      </c>
      <c r="M613" t="s">
        <v>344</v>
      </c>
      <c r="N613" t="s">
        <v>304</v>
      </c>
      <c r="O613">
        <v>500</v>
      </c>
      <c r="P613">
        <v>111</v>
      </c>
      <c r="Q613">
        <v>0.68055600000000005</v>
      </c>
      <c r="R613">
        <v>4.8379999999999999E-2</v>
      </c>
      <c r="S613">
        <v>0</v>
      </c>
      <c r="T613">
        <v>3.0590000000000002</v>
      </c>
      <c r="U613">
        <v>3.5110000000000001</v>
      </c>
      <c r="V613">
        <v>5.0910000000000002</v>
      </c>
      <c r="W613">
        <v>3.8820000000000001</v>
      </c>
      <c r="X613">
        <v>247</v>
      </c>
      <c r="Y613">
        <v>110.5</v>
      </c>
      <c r="Z613">
        <v>0.27200000000000002</v>
      </c>
      <c r="AA613">
        <v>4.8719999999999999E-2</v>
      </c>
      <c r="AB613">
        <v>3.121</v>
      </c>
      <c r="AC613">
        <v>3.6989999999999998</v>
      </c>
      <c r="AD613">
        <v>5.2249999999999996</v>
      </c>
      <c r="AE613">
        <v>3.992</v>
      </c>
      <c r="AF613">
        <v>275</v>
      </c>
      <c r="AG613">
        <v>0.82</v>
      </c>
      <c r="AH613">
        <v>1.452</v>
      </c>
      <c r="AI613">
        <v>238</v>
      </c>
      <c r="AJ613">
        <v>267</v>
      </c>
      <c r="AK613">
        <v>236</v>
      </c>
      <c r="AL613">
        <v>263</v>
      </c>
      <c r="AQ613" s="82">
        <f t="shared" si="47"/>
        <v>0</v>
      </c>
      <c r="AR613" s="82">
        <f t="shared" si="49"/>
        <v>0</v>
      </c>
      <c r="AS613" s="82">
        <f t="shared" si="49"/>
        <v>4.8379999999999999E-2</v>
      </c>
      <c r="AT613" s="82">
        <f t="shared" si="49"/>
        <v>0</v>
      </c>
      <c r="AU613" s="82">
        <f t="shared" si="49"/>
        <v>0</v>
      </c>
      <c r="AV613" s="82">
        <f t="shared" si="49"/>
        <v>0</v>
      </c>
      <c r="AW613" s="82">
        <f t="shared" si="49"/>
        <v>0</v>
      </c>
      <c r="AX613" s="82">
        <f t="shared" si="49"/>
        <v>0</v>
      </c>
      <c r="AY613" s="82">
        <f t="shared" si="49"/>
        <v>0</v>
      </c>
      <c r="AZ613" s="82">
        <f t="shared" si="49"/>
        <v>0</v>
      </c>
      <c r="BA613" s="82">
        <f t="shared" si="49"/>
        <v>0</v>
      </c>
    </row>
    <row r="614" spans="1:53" x14ac:dyDescent="0.25">
      <c r="A614" t="s">
        <v>1831</v>
      </c>
      <c r="B614" t="s">
        <v>1832</v>
      </c>
      <c r="C614" t="s">
        <v>1833</v>
      </c>
      <c r="D614" t="s">
        <v>1834</v>
      </c>
      <c r="E614">
        <v>5.125</v>
      </c>
      <c r="F614" s="143">
        <v>41913</v>
      </c>
      <c r="G614" t="s">
        <v>41</v>
      </c>
      <c r="H614" t="s">
        <v>270</v>
      </c>
      <c r="I614" t="s">
        <v>259</v>
      </c>
      <c r="J614" t="s">
        <v>271</v>
      </c>
      <c r="K614" t="s">
        <v>272</v>
      </c>
      <c r="L614" t="s">
        <v>320</v>
      </c>
      <c r="M614" t="s">
        <v>321</v>
      </c>
      <c r="N614" t="s">
        <v>304</v>
      </c>
      <c r="O614">
        <v>253.5</v>
      </c>
      <c r="P614">
        <v>104.125</v>
      </c>
      <c r="Q614">
        <v>1.1958329999999999</v>
      </c>
      <c r="R614">
        <v>2.3130000000000001E-2</v>
      </c>
      <c r="S614">
        <v>0</v>
      </c>
      <c r="T614">
        <v>1.6719999999999999</v>
      </c>
      <c r="U614">
        <v>2.7149999999999999</v>
      </c>
      <c r="V614">
        <v>1.6719999999999999</v>
      </c>
      <c r="W614">
        <v>2.7149999999999999</v>
      </c>
      <c r="X614">
        <v>246</v>
      </c>
      <c r="Y614">
        <v>104.125</v>
      </c>
      <c r="Z614">
        <v>0.85399999999999998</v>
      </c>
      <c r="AA614">
        <v>2.341E-2</v>
      </c>
      <c r="AB614">
        <v>1.7370000000000001</v>
      </c>
      <c r="AC614">
        <v>2.7989999999999999</v>
      </c>
      <c r="AD614">
        <v>1.736</v>
      </c>
      <c r="AE614">
        <v>2.7989999999999999</v>
      </c>
      <c r="AF614">
        <v>257</v>
      </c>
      <c r="AG614">
        <v>0.32500000000000001</v>
      </c>
      <c r="AH614">
        <v>0.35099999999999998</v>
      </c>
      <c r="AI614">
        <v>235</v>
      </c>
      <c r="AJ614">
        <v>247</v>
      </c>
      <c r="AK614">
        <v>232</v>
      </c>
      <c r="AL614">
        <v>244</v>
      </c>
      <c r="AQ614" s="82">
        <f t="shared" si="47"/>
        <v>0</v>
      </c>
      <c r="AR614" s="82">
        <f t="shared" ref="AR614:BA629" si="50">IF(AND($U614&gt;AQ$4,$U614&lt;=AR$4),$R614,0)</f>
        <v>2.3130000000000001E-2</v>
      </c>
      <c r="AS614" s="82">
        <f t="shared" si="50"/>
        <v>0</v>
      </c>
      <c r="AT614" s="82">
        <f t="shared" si="50"/>
        <v>0</v>
      </c>
      <c r="AU614" s="82">
        <f t="shared" si="50"/>
        <v>0</v>
      </c>
      <c r="AV614" s="82">
        <f t="shared" si="50"/>
        <v>0</v>
      </c>
      <c r="AW614" s="82">
        <f t="shared" si="50"/>
        <v>0</v>
      </c>
      <c r="AX614" s="82">
        <f t="shared" si="50"/>
        <v>0</v>
      </c>
      <c r="AY614" s="82">
        <f t="shared" si="50"/>
        <v>0</v>
      </c>
      <c r="AZ614" s="82">
        <f t="shared" si="50"/>
        <v>0</v>
      </c>
      <c r="BA614" s="82">
        <f t="shared" si="50"/>
        <v>0</v>
      </c>
    </row>
    <row r="615" spans="1:53" x14ac:dyDescent="0.25">
      <c r="A615" t="s">
        <v>1835</v>
      </c>
      <c r="B615" t="s">
        <v>1836</v>
      </c>
      <c r="C615" t="s">
        <v>1833</v>
      </c>
      <c r="D615" t="s">
        <v>1834</v>
      </c>
      <c r="E615">
        <v>7.375</v>
      </c>
      <c r="F615" s="143">
        <v>42156</v>
      </c>
      <c r="G615" t="s">
        <v>282</v>
      </c>
      <c r="H615" t="s">
        <v>270</v>
      </c>
      <c r="I615" t="s">
        <v>259</v>
      </c>
      <c r="J615" t="s">
        <v>271</v>
      </c>
      <c r="K615" t="s">
        <v>272</v>
      </c>
      <c r="L615" t="s">
        <v>320</v>
      </c>
      <c r="M615" t="s">
        <v>321</v>
      </c>
      <c r="N615" t="s">
        <v>304</v>
      </c>
      <c r="O615">
        <v>200</v>
      </c>
      <c r="P615">
        <v>101.88500000000001</v>
      </c>
      <c r="Q615">
        <v>0.49166700000000002</v>
      </c>
      <c r="R615">
        <v>1.7739999999999999E-2</v>
      </c>
      <c r="S615">
        <v>0</v>
      </c>
      <c r="T615">
        <v>1.4E-2</v>
      </c>
      <c r="U615">
        <v>0.10100000000000001</v>
      </c>
      <c r="V615">
        <v>1.9E-2</v>
      </c>
      <c r="W615">
        <v>7.0000000000000007E-2</v>
      </c>
      <c r="X615">
        <v>0</v>
      </c>
      <c r="Y615">
        <v>102.369</v>
      </c>
      <c r="Z615">
        <v>0</v>
      </c>
      <c r="AA615">
        <v>1.8010000000000002E-2</v>
      </c>
      <c r="AB615">
        <v>7.1999999999999995E-2</v>
      </c>
      <c r="AC615">
        <v>0.107</v>
      </c>
      <c r="AD615">
        <v>7.0999999999999994E-2</v>
      </c>
      <c r="AE615">
        <v>0.107</v>
      </c>
      <c r="AF615">
        <v>0</v>
      </c>
      <c r="AG615">
        <v>8.0000000000000002E-3</v>
      </c>
      <c r="AH615">
        <v>-2E-3</v>
      </c>
      <c r="AI615">
        <v>-25</v>
      </c>
      <c r="AJ615">
        <v>-21</v>
      </c>
      <c r="AK615">
        <v>-24</v>
      </c>
      <c r="AL615">
        <v>-20</v>
      </c>
      <c r="AQ615" s="82">
        <f t="shared" si="47"/>
        <v>1.7739999999999999E-2</v>
      </c>
      <c r="AR615" s="82">
        <f t="shared" si="50"/>
        <v>0</v>
      </c>
      <c r="AS615" s="82">
        <f t="shared" si="50"/>
        <v>0</v>
      </c>
      <c r="AT615" s="82">
        <f t="shared" si="50"/>
        <v>0</v>
      </c>
      <c r="AU615" s="82">
        <f t="shared" si="50"/>
        <v>0</v>
      </c>
      <c r="AV615" s="82">
        <f t="shared" si="50"/>
        <v>0</v>
      </c>
      <c r="AW615" s="82">
        <f t="shared" si="50"/>
        <v>0</v>
      </c>
      <c r="AX615" s="82">
        <f t="shared" si="50"/>
        <v>0</v>
      </c>
      <c r="AY615" s="82">
        <f t="shared" si="50"/>
        <v>0</v>
      </c>
      <c r="AZ615" s="82">
        <f t="shared" si="50"/>
        <v>0</v>
      </c>
      <c r="BA615" s="82">
        <f t="shared" si="50"/>
        <v>0</v>
      </c>
    </row>
    <row r="616" spans="1:53" x14ac:dyDescent="0.25">
      <c r="A616" t="s">
        <v>1853</v>
      </c>
      <c r="B616" t="s">
        <v>1854</v>
      </c>
      <c r="C616" t="s">
        <v>1833</v>
      </c>
      <c r="D616" t="s">
        <v>1834</v>
      </c>
      <c r="E616">
        <v>7</v>
      </c>
      <c r="F616" s="143">
        <v>43539</v>
      </c>
      <c r="G616" t="s">
        <v>282</v>
      </c>
      <c r="H616" t="s">
        <v>270</v>
      </c>
      <c r="I616" t="s">
        <v>259</v>
      </c>
      <c r="J616" t="s">
        <v>271</v>
      </c>
      <c r="K616" t="s">
        <v>272</v>
      </c>
      <c r="L616" t="s">
        <v>320</v>
      </c>
      <c r="M616" t="s">
        <v>321</v>
      </c>
      <c r="N616" t="s">
        <v>304</v>
      </c>
      <c r="O616">
        <v>200</v>
      </c>
      <c r="P616">
        <v>105.625</v>
      </c>
      <c r="Q616">
        <v>1.9444440000000001</v>
      </c>
      <c r="R616">
        <v>1.864E-2</v>
      </c>
      <c r="S616">
        <v>0</v>
      </c>
      <c r="T616">
        <v>3.58</v>
      </c>
      <c r="U616">
        <v>5.4859999999999998</v>
      </c>
      <c r="V616">
        <v>4.258</v>
      </c>
      <c r="W616">
        <v>5.6429999999999998</v>
      </c>
      <c r="X616">
        <v>467</v>
      </c>
      <c r="Y616">
        <v>105.625</v>
      </c>
      <c r="Z616">
        <v>1.478</v>
      </c>
      <c r="AA616">
        <v>1.8839999999999999E-2</v>
      </c>
      <c r="AB616">
        <v>3.6440000000000001</v>
      </c>
      <c r="AC616">
        <v>5.5069999999999997</v>
      </c>
      <c r="AD616">
        <v>4.3460000000000001</v>
      </c>
      <c r="AE616">
        <v>5.6459999999999999</v>
      </c>
      <c r="AF616">
        <v>482</v>
      </c>
      <c r="AG616">
        <v>0.436</v>
      </c>
      <c r="AH616">
        <v>0.88</v>
      </c>
      <c r="AI616">
        <v>443</v>
      </c>
      <c r="AJ616">
        <v>460</v>
      </c>
      <c r="AK616">
        <v>453</v>
      </c>
      <c r="AL616">
        <v>467</v>
      </c>
      <c r="AQ616" s="82">
        <f t="shared" si="47"/>
        <v>0</v>
      </c>
      <c r="AR616" s="82">
        <f t="shared" si="50"/>
        <v>0</v>
      </c>
      <c r="AS616" s="82">
        <f t="shared" si="50"/>
        <v>0</v>
      </c>
      <c r="AT616" s="82">
        <f t="shared" si="50"/>
        <v>0</v>
      </c>
      <c r="AU616" s="82">
        <f t="shared" si="50"/>
        <v>1.864E-2</v>
      </c>
      <c r="AV616" s="82">
        <f t="shared" si="50"/>
        <v>0</v>
      </c>
      <c r="AW616" s="82">
        <f t="shared" si="50"/>
        <v>0</v>
      </c>
      <c r="AX616" s="82">
        <f t="shared" si="50"/>
        <v>0</v>
      </c>
      <c r="AY616" s="82">
        <f t="shared" si="50"/>
        <v>0</v>
      </c>
      <c r="AZ616" s="82">
        <f t="shared" si="50"/>
        <v>0</v>
      </c>
      <c r="BA616" s="82">
        <f t="shared" si="50"/>
        <v>0</v>
      </c>
    </row>
    <row r="617" spans="1:53" x14ac:dyDescent="0.25">
      <c r="A617" t="s">
        <v>5801</v>
      </c>
      <c r="B617" t="s">
        <v>5802</v>
      </c>
      <c r="C617" t="s">
        <v>1833</v>
      </c>
      <c r="D617" t="s">
        <v>1834</v>
      </c>
      <c r="E617">
        <v>6</v>
      </c>
      <c r="F617" s="143">
        <v>44150</v>
      </c>
      <c r="G617" t="s">
        <v>282</v>
      </c>
      <c r="H617" t="s">
        <v>270</v>
      </c>
      <c r="I617" t="s">
        <v>259</v>
      </c>
      <c r="J617" t="s">
        <v>271</v>
      </c>
      <c r="K617" t="s">
        <v>272</v>
      </c>
      <c r="L617" t="s">
        <v>320</v>
      </c>
      <c r="M617" t="s">
        <v>321</v>
      </c>
      <c r="N617" t="s">
        <v>304</v>
      </c>
      <c r="O617">
        <v>200</v>
      </c>
      <c r="P617">
        <v>99.375</v>
      </c>
      <c r="Q617">
        <v>0.466667</v>
      </c>
      <c r="R617">
        <v>1.7299999999999999E-2</v>
      </c>
      <c r="S617">
        <v>0</v>
      </c>
      <c r="T617">
        <v>6.1749999999999998</v>
      </c>
      <c r="U617">
        <v>6.1</v>
      </c>
      <c r="V617">
        <v>6.15</v>
      </c>
      <c r="W617">
        <v>6.0609999999999999</v>
      </c>
      <c r="X617">
        <v>475</v>
      </c>
      <c r="Y617">
        <v>99.25</v>
      </c>
      <c r="Z617">
        <v>6.7000000000000004E-2</v>
      </c>
      <c r="AA617">
        <v>1.7469999999999999E-2</v>
      </c>
      <c r="AB617">
        <v>6.2380000000000004</v>
      </c>
      <c r="AC617">
        <v>6.1210000000000004</v>
      </c>
      <c r="AD617">
        <v>6.2149999999999999</v>
      </c>
      <c r="AE617">
        <v>6.085</v>
      </c>
      <c r="AF617">
        <v>494</v>
      </c>
      <c r="AG617">
        <v>0.52900000000000003</v>
      </c>
      <c r="AH617">
        <v>1.359</v>
      </c>
      <c r="AI617">
        <v>445</v>
      </c>
      <c r="AJ617">
        <v>463</v>
      </c>
      <c r="AK617">
        <v>465</v>
      </c>
      <c r="AL617">
        <v>483</v>
      </c>
      <c r="AQ617" s="82">
        <f t="shared" si="47"/>
        <v>0</v>
      </c>
      <c r="AR617" s="82">
        <f t="shared" si="50"/>
        <v>0</v>
      </c>
      <c r="AS617" s="82">
        <f t="shared" si="50"/>
        <v>0</v>
      </c>
      <c r="AT617" s="82">
        <f t="shared" si="50"/>
        <v>0</v>
      </c>
      <c r="AU617" s="82">
        <f t="shared" si="50"/>
        <v>0</v>
      </c>
      <c r="AV617" s="82">
        <f t="shared" si="50"/>
        <v>1.7299999999999999E-2</v>
      </c>
      <c r="AW617" s="82">
        <f t="shared" si="50"/>
        <v>0</v>
      </c>
      <c r="AX617" s="82">
        <f t="shared" si="50"/>
        <v>0</v>
      </c>
      <c r="AY617" s="82">
        <f t="shared" si="50"/>
        <v>0</v>
      </c>
      <c r="AZ617" s="82">
        <f t="shared" si="50"/>
        <v>0</v>
      </c>
      <c r="BA617" s="82">
        <f t="shared" si="50"/>
        <v>0</v>
      </c>
    </row>
    <row r="618" spans="1:53" x14ac:dyDescent="0.25">
      <c r="A618" t="s">
        <v>1837</v>
      </c>
      <c r="B618" t="s">
        <v>1838</v>
      </c>
      <c r="C618" t="s">
        <v>1839</v>
      </c>
      <c r="D618" t="s">
        <v>100</v>
      </c>
      <c r="E618">
        <v>9.75</v>
      </c>
      <c r="F618" s="143">
        <v>42430</v>
      </c>
      <c r="G618" t="s">
        <v>282</v>
      </c>
      <c r="H618" t="s">
        <v>270</v>
      </c>
      <c r="I618" t="s">
        <v>259</v>
      </c>
      <c r="J618" t="s">
        <v>271</v>
      </c>
      <c r="K618" t="s">
        <v>272</v>
      </c>
      <c r="L618" t="s">
        <v>442</v>
      </c>
      <c r="M618" t="s">
        <v>443</v>
      </c>
      <c r="N618" t="s">
        <v>275</v>
      </c>
      <c r="O618">
        <v>426.4</v>
      </c>
      <c r="P618">
        <v>106</v>
      </c>
      <c r="Q618">
        <v>3.0874999999999999</v>
      </c>
      <c r="R618">
        <v>4.0300000000000002E-2</v>
      </c>
      <c r="S618">
        <v>0</v>
      </c>
      <c r="T618">
        <v>0.182</v>
      </c>
      <c r="U618">
        <v>3.3130000000000002</v>
      </c>
      <c r="V618">
        <v>0.17799999999999999</v>
      </c>
      <c r="W618">
        <v>3.7120000000000002</v>
      </c>
      <c r="X618">
        <v>330</v>
      </c>
      <c r="Y618">
        <v>106.5</v>
      </c>
      <c r="Z618">
        <v>2.4380000000000002</v>
      </c>
      <c r="AA618">
        <v>4.086E-2</v>
      </c>
      <c r="AB618">
        <v>0.248</v>
      </c>
      <c r="AC618">
        <v>2.9830000000000001</v>
      </c>
      <c r="AD618">
        <v>0.24299999999999999</v>
      </c>
      <c r="AE618">
        <v>3.2759999999999998</v>
      </c>
      <c r="AF618">
        <v>293</v>
      </c>
      <c r="AG618">
        <v>0.13800000000000001</v>
      </c>
      <c r="AH618">
        <v>0.122</v>
      </c>
      <c r="AI618">
        <v>130</v>
      </c>
      <c r="AJ618">
        <v>155</v>
      </c>
      <c r="AK618">
        <v>307</v>
      </c>
      <c r="AL618">
        <v>273</v>
      </c>
      <c r="AQ618" s="82">
        <f t="shared" si="47"/>
        <v>0</v>
      </c>
      <c r="AR618" s="82">
        <f t="shared" si="50"/>
        <v>0</v>
      </c>
      <c r="AS618" s="82">
        <f t="shared" si="50"/>
        <v>4.0300000000000002E-2</v>
      </c>
      <c r="AT618" s="82">
        <f t="shared" si="50"/>
        <v>0</v>
      </c>
      <c r="AU618" s="82">
        <f t="shared" si="50"/>
        <v>0</v>
      </c>
      <c r="AV618" s="82">
        <f t="shared" si="50"/>
        <v>0</v>
      </c>
      <c r="AW618" s="82">
        <f t="shared" si="50"/>
        <v>0</v>
      </c>
      <c r="AX618" s="82">
        <f t="shared" si="50"/>
        <v>0</v>
      </c>
      <c r="AY618" s="82">
        <f t="shared" si="50"/>
        <v>0</v>
      </c>
      <c r="AZ618" s="82">
        <f t="shared" si="50"/>
        <v>0</v>
      </c>
      <c r="BA618" s="82">
        <f t="shared" si="50"/>
        <v>0</v>
      </c>
    </row>
    <row r="619" spans="1:53" x14ac:dyDescent="0.25">
      <c r="A619" t="s">
        <v>1842</v>
      </c>
      <c r="B619" t="s">
        <v>1843</v>
      </c>
      <c r="C619" t="s">
        <v>1844</v>
      </c>
      <c r="D619" t="s">
        <v>100</v>
      </c>
      <c r="E619">
        <v>9.5</v>
      </c>
      <c r="F619" s="143">
        <v>42491</v>
      </c>
      <c r="G619" t="s">
        <v>282</v>
      </c>
      <c r="H619" t="s">
        <v>270</v>
      </c>
      <c r="I619" t="s">
        <v>259</v>
      </c>
      <c r="J619" t="s">
        <v>271</v>
      </c>
      <c r="K619" t="s">
        <v>272</v>
      </c>
      <c r="L619" t="s">
        <v>442</v>
      </c>
      <c r="M619" t="s">
        <v>443</v>
      </c>
      <c r="N619" t="s">
        <v>275</v>
      </c>
      <c r="O619">
        <v>224.9</v>
      </c>
      <c r="P619">
        <v>107.5</v>
      </c>
      <c r="Q619">
        <v>1.425</v>
      </c>
      <c r="R619">
        <v>2.1219999999999999E-2</v>
      </c>
      <c r="S619">
        <v>0</v>
      </c>
      <c r="T619">
        <v>0.34799999999999998</v>
      </c>
      <c r="U619">
        <v>1.508</v>
      </c>
      <c r="V619">
        <v>0.34499999999999997</v>
      </c>
      <c r="W619">
        <v>1.853</v>
      </c>
      <c r="X619">
        <v>141</v>
      </c>
      <c r="Y619">
        <v>107.25</v>
      </c>
      <c r="Z619">
        <v>0.79200000000000004</v>
      </c>
      <c r="AA619">
        <v>2.137E-2</v>
      </c>
      <c r="AB619">
        <v>0.41099999999999998</v>
      </c>
      <c r="AC619">
        <v>3.2389999999999999</v>
      </c>
      <c r="AD619">
        <v>0.40699999999999997</v>
      </c>
      <c r="AE619">
        <v>3.49</v>
      </c>
      <c r="AF619">
        <v>313</v>
      </c>
      <c r="AG619">
        <v>0.81799999999999995</v>
      </c>
      <c r="AH619">
        <v>0.79600000000000004</v>
      </c>
      <c r="AI619">
        <v>94</v>
      </c>
      <c r="AJ619">
        <v>266</v>
      </c>
      <c r="AK619">
        <v>120</v>
      </c>
      <c r="AL619">
        <v>295</v>
      </c>
      <c r="AQ619" s="82">
        <f t="shared" si="47"/>
        <v>2.1219999999999999E-2</v>
      </c>
      <c r="AR619" s="82">
        <f t="shared" si="50"/>
        <v>0</v>
      </c>
      <c r="AS619" s="82">
        <f t="shared" si="50"/>
        <v>0</v>
      </c>
      <c r="AT619" s="82">
        <f t="shared" si="50"/>
        <v>0</v>
      </c>
      <c r="AU619" s="82">
        <f t="shared" si="50"/>
        <v>0</v>
      </c>
      <c r="AV619" s="82">
        <f t="shared" si="50"/>
        <v>0</v>
      </c>
      <c r="AW619" s="82">
        <f t="shared" si="50"/>
        <v>0</v>
      </c>
      <c r="AX619" s="82">
        <f t="shared" si="50"/>
        <v>0</v>
      </c>
      <c r="AY619" s="82">
        <f t="shared" si="50"/>
        <v>0</v>
      </c>
      <c r="AZ619" s="82">
        <f t="shared" si="50"/>
        <v>0</v>
      </c>
      <c r="BA619" s="82">
        <f t="shared" si="50"/>
        <v>0</v>
      </c>
    </row>
    <row r="620" spans="1:53" x14ac:dyDescent="0.25">
      <c r="A620" t="s">
        <v>1847</v>
      </c>
      <c r="B620" t="s">
        <v>1848</v>
      </c>
      <c r="C620" t="s">
        <v>1839</v>
      </c>
      <c r="D620" t="s">
        <v>100</v>
      </c>
      <c r="E620">
        <v>8.25</v>
      </c>
      <c r="F620" s="143">
        <v>43876</v>
      </c>
      <c r="G620" t="s">
        <v>282</v>
      </c>
      <c r="H620" t="s">
        <v>270</v>
      </c>
      <c r="I620" t="s">
        <v>259</v>
      </c>
      <c r="J620" t="s">
        <v>271</v>
      </c>
      <c r="K620" t="s">
        <v>272</v>
      </c>
      <c r="L620" t="s">
        <v>442</v>
      </c>
      <c r="M620" t="s">
        <v>443</v>
      </c>
      <c r="N620" t="s">
        <v>275</v>
      </c>
      <c r="O620">
        <v>996.3</v>
      </c>
      <c r="P620">
        <v>112.5</v>
      </c>
      <c r="Q620">
        <v>2.9791669999999999</v>
      </c>
      <c r="R620">
        <v>9.9680000000000005E-2</v>
      </c>
      <c r="S620">
        <v>0</v>
      </c>
      <c r="T620">
        <v>1.927</v>
      </c>
      <c r="U620">
        <v>3.96</v>
      </c>
      <c r="V620">
        <v>2.798</v>
      </c>
      <c r="W620">
        <v>4.649</v>
      </c>
      <c r="X620">
        <v>351</v>
      </c>
      <c r="Y620">
        <v>113</v>
      </c>
      <c r="Z620">
        <v>2.4289999999999998</v>
      </c>
      <c r="AA620">
        <v>0.10115</v>
      </c>
      <c r="AB620">
        <v>1.9930000000000001</v>
      </c>
      <c r="AC620">
        <v>3.851</v>
      </c>
      <c r="AD620">
        <v>2.8250000000000002</v>
      </c>
      <c r="AE620">
        <v>4.45</v>
      </c>
      <c r="AF620">
        <v>346</v>
      </c>
      <c r="AG620">
        <v>4.2999999999999997E-2</v>
      </c>
      <c r="AH620">
        <v>0.23899999999999999</v>
      </c>
      <c r="AI620">
        <v>326</v>
      </c>
      <c r="AJ620">
        <v>328</v>
      </c>
      <c r="AK620">
        <v>335</v>
      </c>
      <c r="AL620">
        <v>330</v>
      </c>
      <c r="AQ620" s="82">
        <f t="shared" si="47"/>
        <v>0</v>
      </c>
      <c r="AR620" s="82">
        <f t="shared" si="50"/>
        <v>0</v>
      </c>
      <c r="AS620" s="82">
        <f t="shared" si="50"/>
        <v>9.9680000000000005E-2</v>
      </c>
      <c r="AT620" s="82">
        <f t="shared" si="50"/>
        <v>0</v>
      </c>
      <c r="AU620" s="82">
        <f t="shared" si="50"/>
        <v>0</v>
      </c>
      <c r="AV620" s="82">
        <f t="shared" si="50"/>
        <v>0</v>
      </c>
      <c r="AW620" s="82">
        <f t="shared" si="50"/>
        <v>0</v>
      </c>
      <c r="AX620" s="82">
        <f t="shared" si="50"/>
        <v>0</v>
      </c>
      <c r="AY620" s="82">
        <f t="shared" si="50"/>
        <v>0</v>
      </c>
      <c r="AZ620" s="82">
        <f t="shared" si="50"/>
        <v>0</v>
      </c>
      <c r="BA620" s="82">
        <f t="shared" si="50"/>
        <v>0</v>
      </c>
    </row>
    <row r="621" spans="1:53" x14ac:dyDescent="0.25">
      <c r="A621" t="s">
        <v>1849</v>
      </c>
      <c r="B621" t="s">
        <v>1850</v>
      </c>
      <c r="C621" t="s">
        <v>1839</v>
      </c>
      <c r="D621" t="s">
        <v>100</v>
      </c>
      <c r="E621">
        <v>6.375</v>
      </c>
      <c r="F621" s="143">
        <v>44423</v>
      </c>
      <c r="G621" t="s">
        <v>282</v>
      </c>
      <c r="H621" t="s">
        <v>270</v>
      </c>
      <c r="I621" t="s">
        <v>259</v>
      </c>
      <c r="J621" t="s">
        <v>271</v>
      </c>
      <c r="K621" t="s">
        <v>272</v>
      </c>
      <c r="L621" t="s">
        <v>442</v>
      </c>
      <c r="M621" t="s">
        <v>443</v>
      </c>
      <c r="N621" t="s">
        <v>275</v>
      </c>
      <c r="O621">
        <v>400</v>
      </c>
      <c r="P621">
        <v>110</v>
      </c>
      <c r="Q621">
        <v>2.3020830000000001</v>
      </c>
      <c r="R621">
        <v>3.8920000000000003E-2</v>
      </c>
      <c r="S621">
        <v>0</v>
      </c>
      <c r="T621">
        <v>3.1930000000000001</v>
      </c>
      <c r="U621">
        <v>4.2009999999999996</v>
      </c>
      <c r="V621">
        <v>5.3760000000000003</v>
      </c>
      <c r="W621">
        <v>4.4809999999999999</v>
      </c>
      <c r="X621">
        <v>304</v>
      </c>
      <c r="Y621">
        <v>110</v>
      </c>
      <c r="Z621">
        <v>1.877</v>
      </c>
      <c r="AA621">
        <v>3.9359999999999999E-2</v>
      </c>
      <c r="AB621">
        <v>3.2570000000000001</v>
      </c>
      <c r="AC621">
        <v>4.2320000000000002</v>
      </c>
      <c r="AD621">
        <v>5.4329999999999998</v>
      </c>
      <c r="AE621">
        <v>4.4729999999999999</v>
      </c>
      <c r="AF621">
        <v>320</v>
      </c>
      <c r="AG621">
        <v>0.38</v>
      </c>
      <c r="AH621">
        <v>1.0620000000000001</v>
      </c>
      <c r="AI621">
        <v>289</v>
      </c>
      <c r="AJ621">
        <v>305</v>
      </c>
      <c r="AK621">
        <v>293</v>
      </c>
      <c r="AL621">
        <v>308</v>
      </c>
      <c r="AQ621" s="82">
        <f t="shared" si="47"/>
        <v>0</v>
      </c>
      <c r="AR621" s="82">
        <f t="shared" si="50"/>
        <v>0</v>
      </c>
      <c r="AS621" s="82">
        <f t="shared" si="50"/>
        <v>0</v>
      </c>
      <c r="AT621" s="82">
        <f t="shared" si="50"/>
        <v>3.8920000000000003E-2</v>
      </c>
      <c r="AU621" s="82">
        <f t="shared" si="50"/>
        <v>0</v>
      </c>
      <c r="AV621" s="82">
        <f t="shared" si="50"/>
        <v>0</v>
      </c>
      <c r="AW621" s="82">
        <f t="shared" si="50"/>
        <v>0</v>
      </c>
      <c r="AX621" s="82">
        <f t="shared" si="50"/>
        <v>0</v>
      </c>
      <c r="AY621" s="82">
        <f t="shared" si="50"/>
        <v>0</v>
      </c>
      <c r="AZ621" s="82">
        <f t="shared" si="50"/>
        <v>0</v>
      </c>
      <c r="BA621" s="82">
        <f t="shared" si="50"/>
        <v>0</v>
      </c>
    </row>
    <row r="622" spans="1:53" x14ac:dyDescent="0.25">
      <c r="A622" t="s">
        <v>1840</v>
      </c>
      <c r="B622" t="s">
        <v>1841</v>
      </c>
      <c r="C622" t="s">
        <v>1829</v>
      </c>
      <c r="D622" t="s">
        <v>1830</v>
      </c>
      <c r="E622">
        <v>13.875</v>
      </c>
      <c r="F622" s="143">
        <v>41713</v>
      </c>
      <c r="G622" t="s">
        <v>40</v>
      </c>
      <c r="H622" t="s">
        <v>270</v>
      </c>
      <c r="I622" t="s">
        <v>259</v>
      </c>
      <c r="J622" t="s">
        <v>271</v>
      </c>
      <c r="K622" t="s">
        <v>272</v>
      </c>
      <c r="L622" t="s">
        <v>609</v>
      </c>
      <c r="M622" t="s">
        <v>907</v>
      </c>
      <c r="N622" t="s">
        <v>283</v>
      </c>
      <c r="O622">
        <v>174.9</v>
      </c>
      <c r="P622">
        <v>111</v>
      </c>
      <c r="Q622">
        <v>3.8541669999999999</v>
      </c>
      <c r="R622">
        <v>1.7399999999999999E-2</v>
      </c>
      <c r="S622">
        <v>0</v>
      </c>
      <c r="T622">
        <v>1.1160000000000001</v>
      </c>
      <c r="U622">
        <v>4.9740000000000002</v>
      </c>
      <c r="V622">
        <v>0.70099999999999996</v>
      </c>
      <c r="W622">
        <v>1.2490000000000001</v>
      </c>
      <c r="X622">
        <v>104</v>
      </c>
      <c r="Y622">
        <v>111</v>
      </c>
      <c r="Z622">
        <v>2.9289999999999998</v>
      </c>
      <c r="AA622">
        <v>1.753E-2</v>
      </c>
      <c r="AB622">
        <v>0.75900000000000001</v>
      </c>
      <c r="AC622">
        <v>0.56100000000000005</v>
      </c>
      <c r="AD622">
        <v>0.75700000000000001</v>
      </c>
      <c r="AE622">
        <v>0.58499999999999996</v>
      </c>
      <c r="AF622">
        <v>37</v>
      </c>
      <c r="AG622">
        <v>0.81200000000000006</v>
      </c>
      <c r="AH622">
        <v>0.78900000000000003</v>
      </c>
      <c r="AI622">
        <v>85</v>
      </c>
      <c r="AJ622">
        <v>23</v>
      </c>
      <c r="AK622">
        <v>88</v>
      </c>
      <c r="AL622">
        <v>23</v>
      </c>
      <c r="AQ622" s="82">
        <f t="shared" si="47"/>
        <v>0</v>
      </c>
      <c r="AR622" s="82">
        <f t="shared" si="50"/>
        <v>0</v>
      </c>
      <c r="AS622" s="82">
        <f t="shared" si="50"/>
        <v>0</v>
      </c>
      <c r="AT622" s="82">
        <f t="shared" si="50"/>
        <v>1.7399999999999999E-2</v>
      </c>
      <c r="AU622" s="82">
        <f t="shared" si="50"/>
        <v>0</v>
      </c>
      <c r="AV622" s="82">
        <f t="shared" si="50"/>
        <v>0</v>
      </c>
      <c r="AW622" s="82">
        <f t="shared" si="50"/>
        <v>0</v>
      </c>
      <c r="AX622" s="82">
        <f t="shared" si="50"/>
        <v>0</v>
      </c>
      <c r="AY622" s="82">
        <f t="shared" si="50"/>
        <v>0</v>
      </c>
      <c r="AZ622" s="82">
        <f t="shared" si="50"/>
        <v>0</v>
      </c>
      <c r="BA622" s="82">
        <f t="shared" si="50"/>
        <v>0</v>
      </c>
    </row>
    <row r="623" spans="1:53" x14ac:dyDescent="0.25">
      <c r="A623" t="s">
        <v>1845</v>
      </c>
      <c r="B623" t="s">
        <v>1846</v>
      </c>
      <c r="C623" t="s">
        <v>1829</v>
      </c>
      <c r="D623" t="s">
        <v>1830</v>
      </c>
      <c r="E623">
        <v>8</v>
      </c>
      <c r="F623" s="143">
        <v>42644</v>
      </c>
      <c r="G623" t="s">
        <v>40</v>
      </c>
      <c r="H623" t="s">
        <v>270</v>
      </c>
      <c r="I623" t="s">
        <v>259</v>
      </c>
      <c r="J623" t="s">
        <v>271</v>
      </c>
      <c r="K623" t="s">
        <v>272</v>
      </c>
      <c r="L623" t="s">
        <v>609</v>
      </c>
      <c r="M623" t="s">
        <v>907</v>
      </c>
      <c r="N623" t="s">
        <v>283</v>
      </c>
      <c r="O623">
        <v>315</v>
      </c>
      <c r="P623">
        <v>104.25</v>
      </c>
      <c r="Q623">
        <v>1.8666670000000001</v>
      </c>
      <c r="R623">
        <v>2.896E-2</v>
      </c>
      <c r="S623">
        <v>0</v>
      </c>
      <c r="T623">
        <v>7.4999999999999997E-2</v>
      </c>
      <c r="U623">
        <v>4.3979999999999997</v>
      </c>
      <c r="V623">
        <v>0.47699999999999998</v>
      </c>
      <c r="W623">
        <v>5.1639999999999997</v>
      </c>
      <c r="X623">
        <v>466</v>
      </c>
      <c r="Y623">
        <v>104.25</v>
      </c>
      <c r="Z623">
        <v>1.333</v>
      </c>
      <c r="AA623">
        <v>2.9250000000000002E-2</v>
      </c>
      <c r="AB623">
        <v>0.79400000000000004</v>
      </c>
      <c r="AC623">
        <v>5.0919999999999996</v>
      </c>
      <c r="AD623">
        <v>0.45800000000000002</v>
      </c>
      <c r="AE623">
        <v>5.1719999999999997</v>
      </c>
      <c r="AF623">
        <v>475</v>
      </c>
      <c r="AG623">
        <v>0.505</v>
      </c>
      <c r="AH623">
        <v>0.49399999999999999</v>
      </c>
      <c r="AI623">
        <v>462</v>
      </c>
      <c r="AJ623">
        <v>473</v>
      </c>
      <c r="AK623">
        <v>444</v>
      </c>
      <c r="AL623">
        <v>454</v>
      </c>
      <c r="AQ623" s="82">
        <f t="shared" si="47"/>
        <v>0</v>
      </c>
      <c r="AR623" s="82">
        <f t="shared" si="50"/>
        <v>0</v>
      </c>
      <c r="AS623" s="82">
        <f t="shared" si="50"/>
        <v>0</v>
      </c>
      <c r="AT623" s="82">
        <f t="shared" si="50"/>
        <v>2.896E-2</v>
      </c>
      <c r="AU623" s="82">
        <f t="shared" si="50"/>
        <v>0</v>
      </c>
      <c r="AV623" s="82">
        <f t="shared" si="50"/>
        <v>0</v>
      </c>
      <c r="AW623" s="82">
        <f t="shared" si="50"/>
        <v>0</v>
      </c>
      <c r="AX623" s="82">
        <f t="shared" si="50"/>
        <v>0</v>
      </c>
      <c r="AY623" s="82">
        <f t="shared" si="50"/>
        <v>0</v>
      </c>
      <c r="AZ623" s="82">
        <f t="shared" si="50"/>
        <v>0</v>
      </c>
      <c r="BA623" s="82">
        <f t="shared" si="50"/>
        <v>0</v>
      </c>
    </row>
    <row r="624" spans="1:53" x14ac:dyDescent="0.25">
      <c r="A624" t="s">
        <v>1855</v>
      </c>
      <c r="B624" t="s">
        <v>1856</v>
      </c>
      <c r="C624" t="s">
        <v>1857</v>
      </c>
      <c r="D624" t="s">
        <v>1858</v>
      </c>
      <c r="E624">
        <v>5.5</v>
      </c>
      <c r="F624" s="143">
        <v>42231</v>
      </c>
      <c r="G624" t="s">
        <v>371</v>
      </c>
      <c r="H624" t="s">
        <v>270</v>
      </c>
      <c r="I624" t="s">
        <v>259</v>
      </c>
      <c r="J624" t="s">
        <v>271</v>
      </c>
      <c r="K624" t="s">
        <v>358</v>
      </c>
      <c r="L624" t="s">
        <v>358</v>
      </c>
      <c r="M624" t="s">
        <v>359</v>
      </c>
      <c r="N624" t="s">
        <v>304</v>
      </c>
      <c r="O624">
        <v>200</v>
      </c>
      <c r="P624">
        <v>108.301</v>
      </c>
      <c r="Q624">
        <v>1.986111</v>
      </c>
      <c r="R624">
        <v>1.9109999999999999E-2</v>
      </c>
      <c r="S624">
        <v>0</v>
      </c>
      <c r="T624">
        <v>2.4279999999999999</v>
      </c>
      <c r="U624">
        <v>2.242</v>
      </c>
      <c r="V624">
        <v>2.4289999999999998</v>
      </c>
      <c r="W624">
        <v>2.242</v>
      </c>
      <c r="X624">
        <v>190</v>
      </c>
      <c r="Y624">
        <v>108.66</v>
      </c>
      <c r="Z624">
        <v>1.619</v>
      </c>
      <c r="AA624">
        <v>1.9400000000000001E-2</v>
      </c>
      <c r="AB624">
        <v>2.4950000000000001</v>
      </c>
      <c r="AC624">
        <v>2.1850000000000001</v>
      </c>
      <c r="AD624">
        <v>2.4940000000000002</v>
      </c>
      <c r="AE624">
        <v>2.1850000000000001</v>
      </c>
      <c r="AF624">
        <v>189</v>
      </c>
      <c r="AG624">
        <v>7.0000000000000001E-3</v>
      </c>
      <c r="AH624">
        <v>0.11</v>
      </c>
      <c r="AI624">
        <v>184</v>
      </c>
      <c r="AJ624">
        <v>184</v>
      </c>
      <c r="AK624">
        <v>177</v>
      </c>
      <c r="AL624">
        <v>177</v>
      </c>
      <c r="AQ624" s="82">
        <f t="shared" si="47"/>
        <v>0</v>
      </c>
      <c r="AR624" s="82">
        <f t="shared" si="50"/>
        <v>1.9109999999999999E-2</v>
      </c>
      <c r="AS624" s="82">
        <f t="shared" si="50"/>
        <v>0</v>
      </c>
      <c r="AT624" s="82">
        <f t="shared" si="50"/>
        <v>0</v>
      </c>
      <c r="AU624" s="82">
        <f t="shared" si="50"/>
        <v>0</v>
      </c>
      <c r="AV624" s="82">
        <f t="shared" si="50"/>
        <v>0</v>
      </c>
      <c r="AW624" s="82">
        <f t="shared" si="50"/>
        <v>0</v>
      </c>
      <c r="AX624" s="82">
        <f t="shared" si="50"/>
        <v>0</v>
      </c>
      <c r="AY624" s="82">
        <f t="shared" si="50"/>
        <v>0</v>
      </c>
      <c r="AZ624" s="82">
        <f t="shared" si="50"/>
        <v>0</v>
      </c>
      <c r="BA624" s="82">
        <f t="shared" si="50"/>
        <v>0</v>
      </c>
    </row>
    <row r="625" spans="1:53" x14ac:dyDescent="0.25">
      <c r="A625" t="s">
        <v>1859</v>
      </c>
      <c r="B625" t="s">
        <v>1860</v>
      </c>
      <c r="C625" t="s">
        <v>1857</v>
      </c>
      <c r="D625" t="s">
        <v>1858</v>
      </c>
      <c r="E625">
        <v>6.25</v>
      </c>
      <c r="F625" s="143">
        <v>49536</v>
      </c>
      <c r="G625" t="s">
        <v>371</v>
      </c>
      <c r="H625" t="s">
        <v>270</v>
      </c>
      <c r="I625" t="s">
        <v>259</v>
      </c>
      <c r="J625" t="s">
        <v>271</v>
      </c>
      <c r="K625" t="s">
        <v>358</v>
      </c>
      <c r="L625" t="s">
        <v>358</v>
      </c>
      <c r="M625" t="s">
        <v>359</v>
      </c>
      <c r="N625" t="s">
        <v>304</v>
      </c>
      <c r="O625">
        <v>120</v>
      </c>
      <c r="P625">
        <v>114.871</v>
      </c>
      <c r="Q625">
        <v>2.2569439999999998</v>
      </c>
      <c r="R625">
        <v>1.218E-2</v>
      </c>
      <c r="S625">
        <v>0</v>
      </c>
      <c r="T625">
        <v>12.526</v>
      </c>
      <c r="U625">
        <v>5.1310000000000002</v>
      </c>
      <c r="V625">
        <v>12.832000000000001</v>
      </c>
      <c r="W625">
        <v>5.1310000000000002</v>
      </c>
      <c r="X625">
        <v>262</v>
      </c>
      <c r="Y625">
        <v>116.99</v>
      </c>
      <c r="Z625">
        <v>1.84</v>
      </c>
      <c r="AA625">
        <v>1.2540000000000001E-2</v>
      </c>
      <c r="AB625">
        <v>12.688000000000001</v>
      </c>
      <c r="AC625">
        <v>4.99</v>
      </c>
      <c r="AD625">
        <v>13.015000000000001</v>
      </c>
      <c r="AE625">
        <v>4.99</v>
      </c>
      <c r="AF625">
        <v>262</v>
      </c>
      <c r="AG625">
        <v>-1.4330000000000001</v>
      </c>
      <c r="AH625">
        <v>0.23200000000000001</v>
      </c>
      <c r="AI625">
        <v>272</v>
      </c>
      <c r="AJ625">
        <v>282</v>
      </c>
      <c r="AK625">
        <v>268</v>
      </c>
      <c r="AL625">
        <v>273</v>
      </c>
      <c r="AQ625" s="82">
        <f t="shared" si="47"/>
        <v>0</v>
      </c>
      <c r="AR625" s="82">
        <f t="shared" si="50"/>
        <v>0</v>
      </c>
      <c r="AS625" s="82">
        <f t="shared" si="50"/>
        <v>0</v>
      </c>
      <c r="AT625" s="82">
        <f t="shared" si="50"/>
        <v>0</v>
      </c>
      <c r="AU625" s="82">
        <f t="shared" si="50"/>
        <v>1.218E-2</v>
      </c>
      <c r="AV625" s="82">
        <f t="shared" si="50"/>
        <v>0</v>
      </c>
      <c r="AW625" s="82">
        <f t="shared" si="50"/>
        <v>0</v>
      </c>
      <c r="AX625" s="82">
        <f t="shared" si="50"/>
        <v>0</v>
      </c>
      <c r="AY625" s="82">
        <f t="shared" si="50"/>
        <v>0</v>
      </c>
      <c r="AZ625" s="82">
        <f t="shared" si="50"/>
        <v>0</v>
      </c>
      <c r="BA625" s="82">
        <f t="shared" si="50"/>
        <v>0</v>
      </c>
    </row>
    <row r="626" spans="1:53" x14ac:dyDescent="0.25">
      <c r="A626" t="s">
        <v>1861</v>
      </c>
      <c r="B626" t="s">
        <v>1862</v>
      </c>
      <c r="C626" t="s">
        <v>1857</v>
      </c>
      <c r="D626" t="s">
        <v>1858</v>
      </c>
      <c r="E626">
        <v>6.4</v>
      </c>
      <c r="F626" s="143">
        <v>44089</v>
      </c>
      <c r="G626" t="s">
        <v>371</v>
      </c>
      <c r="H626" t="s">
        <v>270</v>
      </c>
      <c r="I626" t="s">
        <v>259</v>
      </c>
      <c r="J626" t="s">
        <v>271</v>
      </c>
      <c r="K626" t="s">
        <v>358</v>
      </c>
      <c r="L626" t="s">
        <v>358</v>
      </c>
      <c r="M626" t="s">
        <v>359</v>
      </c>
      <c r="N626" t="s">
        <v>304</v>
      </c>
      <c r="O626">
        <v>450</v>
      </c>
      <c r="P626">
        <v>120.77200000000001</v>
      </c>
      <c r="Q626">
        <v>1.7777780000000001</v>
      </c>
      <c r="R626">
        <v>4.7780000000000003E-2</v>
      </c>
      <c r="S626">
        <v>0</v>
      </c>
      <c r="T626">
        <v>6.1769999999999996</v>
      </c>
      <c r="U626">
        <v>3.327</v>
      </c>
      <c r="V626">
        <v>6.2720000000000002</v>
      </c>
      <c r="W626">
        <v>3.327</v>
      </c>
      <c r="X626">
        <v>205</v>
      </c>
      <c r="Y626">
        <v>122.212</v>
      </c>
      <c r="Z626">
        <v>1.351</v>
      </c>
      <c r="AA626">
        <v>4.8910000000000002E-2</v>
      </c>
      <c r="AB626">
        <v>6.2569999999999997</v>
      </c>
      <c r="AC626">
        <v>3.16</v>
      </c>
      <c r="AD626">
        <v>6.343</v>
      </c>
      <c r="AE626">
        <v>3.16</v>
      </c>
      <c r="AF626">
        <v>204</v>
      </c>
      <c r="AG626">
        <v>-0.82</v>
      </c>
      <c r="AH626">
        <v>3.2000000000000001E-2</v>
      </c>
      <c r="AI626">
        <v>211</v>
      </c>
      <c r="AJ626">
        <v>211</v>
      </c>
      <c r="AK626">
        <v>195</v>
      </c>
      <c r="AL626">
        <v>0</v>
      </c>
      <c r="AQ626" s="82">
        <f t="shared" si="47"/>
        <v>0</v>
      </c>
      <c r="AR626" s="82">
        <f t="shared" si="50"/>
        <v>0</v>
      </c>
      <c r="AS626" s="82">
        <f t="shared" si="50"/>
        <v>4.7780000000000003E-2</v>
      </c>
      <c r="AT626" s="82">
        <f t="shared" si="50"/>
        <v>0</v>
      </c>
      <c r="AU626" s="82">
        <f t="shared" si="50"/>
        <v>0</v>
      </c>
      <c r="AV626" s="82">
        <f t="shared" si="50"/>
        <v>0</v>
      </c>
      <c r="AW626" s="82">
        <f t="shared" si="50"/>
        <v>0</v>
      </c>
      <c r="AX626" s="82">
        <f t="shared" si="50"/>
        <v>0</v>
      </c>
      <c r="AY626" s="82">
        <f t="shared" si="50"/>
        <v>0</v>
      </c>
      <c r="AZ626" s="82">
        <f t="shared" si="50"/>
        <v>0</v>
      </c>
      <c r="BA626" s="82">
        <f t="shared" si="50"/>
        <v>0</v>
      </c>
    </row>
    <row r="627" spans="1:53" x14ac:dyDescent="0.25">
      <c r="A627" t="s">
        <v>1880</v>
      </c>
      <c r="B627" t="s">
        <v>1881</v>
      </c>
      <c r="C627" t="s">
        <v>1857</v>
      </c>
      <c r="D627" t="s">
        <v>1858</v>
      </c>
      <c r="E627">
        <v>5.9</v>
      </c>
      <c r="F627" s="143">
        <v>44531</v>
      </c>
      <c r="G627" t="s">
        <v>371</v>
      </c>
      <c r="H627" t="s">
        <v>270</v>
      </c>
      <c r="I627" t="s">
        <v>259</v>
      </c>
      <c r="J627" t="s">
        <v>271</v>
      </c>
      <c r="K627" t="s">
        <v>358</v>
      </c>
      <c r="L627" t="s">
        <v>358</v>
      </c>
      <c r="M627" t="s">
        <v>359</v>
      </c>
      <c r="N627" t="s">
        <v>304</v>
      </c>
      <c r="O627">
        <v>350</v>
      </c>
      <c r="P627">
        <v>118.477</v>
      </c>
      <c r="Q627">
        <v>0.39333299999999999</v>
      </c>
      <c r="R627">
        <v>3.6049999999999999E-2</v>
      </c>
      <c r="S627">
        <v>0</v>
      </c>
      <c r="T627">
        <v>7.1</v>
      </c>
      <c r="U627">
        <v>3.476</v>
      </c>
      <c r="V627">
        <v>7.2439999999999998</v>
      </c>
      <c r="W627">
        <v>3.476</v>
      </c>
      <c r="X627">
        <v>196</v>
      </c>
      <c r="Y627">
        <v>120.029</v>
      </c>
      <c r="Z627">
        <v>0</v>
      </c>
      <c r="AA627">
        <v>3.6949999999999997E-2</v>
      </c>
      <c r="AB627">
        <v>7.1829999999999998</v>
      </c>
      <c r="AC627">
        <v>3.3090000000000002</v>
      </c>
      <c r="AD627">
        <v>7.3170000000000002</v>
      </c>
      <c r="AE627">
        <v>3.3090000000000002</v>
      </c>
      <c r="AF627">
        <v>197</v>
      </c>
      <c r="AG627">
        <v>-0.96499999999999997</v>
      </c>
      <c r="AH627">
        <v>0.11799999999999999</v>
      </c>
      <c r="AI627">
        <v>202</v>
      </c>
      <c r="AJ627">
        <v>203</v>
      </c>
      <c r="AK627">
        <v>190</v>
      </c>
      <c r="AL627">
        <v>190</v>
      </c>
      <c r="AQ627" s="82">
        <f t="shared" si="47"/>
        <v>0</v>
      </c>
      <c r="AR627" s="82">
        <f t="shared" si="50"/>
        <v>0</v>
      </c>
      <c r="AS627" s="82">
        <f t="shared" si="50"/>
        <v>3.6049999999999999E-2</v>
      </c>
      <c r="AT627" s="82">
        <f t="shared" si="50"/>
        <v>0</v>
      </c>
      <c r="AU627" s="82">
        <f t="shared" si="50"/>
        <v>0</v>
      </c>
      <c r="AV627" s="82">
        <f t="shared" si="50"/>
        <v>0</v>
      </c>
      <c r="AW627" s="82">
        <f t="shared" si="50"/>
        <v>0</v>
      </c>
      <c r="AX627" s="82">
        <f t="shared" si="50"/>
        <v>0</v>
      </c>
      <c r="AY627" s="82">
        <f t="shared" si="50"/>
        <v>0</v>
      </c>
      <c r="AZ627" s="82">
        <f t="shared" si="50"/>
        <v>0</v>
      </c>
      <c r="BA627" s="82">
        <f t="shared" si="50"/>
        <v>0</v>
      </c>
    </row>
    <row r="628" spans="1:53" x14ac:dyDescent="0.25">
      <c r="A628" t="s">
        <v>5803</v>
      </c>
      <c r="B628" t="s">
        <v>5804</v>
      </c>
      <c r="C628" t="s">
        <v>1874</v>
      </c>
      <c r="D628" t="s">
        <v>1875</v>
      </c>
      <c r="E628">
        <v>6.5</v>
      </c>
      <c r="F628" s="143">
        <v>44317</v>
      </c>
      <c r="G628" t="s">
        <v>40</v>
      </c>
      <c r="H628" t="s">
        <v>270</v>
      </c>
      <c r="I628" t="s">
        <v>259</v>
      </c>
      <c r="J628" t="s">
        <v>271</v>
      </c>
      <c r="K628" t="s">
        <v>272</v>
      </c>
      <c r="L628" t="s">
        <v>442</v>
      </c>
      <c r="M628" t="s">
        <v>650</v>
      </c>
      <c r="N628" t="s">
        <v>275</v>
      </c>
      <c r="O628">
        <v>375</v>
      </c>
      <c r="P628">
        <v>105.75</v>
      </c>
      <c r="Q628">
        <v>0.97499999999999998</v>
      </c>
      <c r="R628">
        <v>3.4669999999999999E-2</v>
      </c>
      <c r="S628">
        <v>0</v>
      </c>
      <c r="T628">
        <v>3.7429999999999999</v>
      </c>
      <c r="U628">
        <v>5.3360000000000003</v>
      </c>
      <c r="V628">
        <v>5.7380000000000004</v>
      </c>
      <c r="W628">
        <v>5.3710000000000004</v>
      </c>
      <c r="X628">
        <v>398</v>
      </c>
      <c r="Y628">
        <v>105</v>
      </c>
      <c r="Z628">
        <v>0.54200000000000004</v>
      </c>
      <c r="AA628">
        <v>3.4810000000000001E-2</v>
      </c>
      <c r="AB628">
        <v>3.802</v>
      </c>
      <c r="AC628">
        <v>5.5369999999999999</v>
      </c>
      <c r="AD628">
        <v>5.9089999999999998</v>
      </c>
      <c r="AE628">
        <v>5.5289999999999999</v>
      </c>
      <c r="AF628">
        <v>431</v>
      </c>
      <c r="AG628">
        <v>1.121</v>
      </c>
      <c r="AH628">
        <v>1.8979999999999999</v>
      </c>
      <c r="AI628">
        <v>380</v>
      </c>
      <c r="AJ628">
        <v>411</v>
      </c>
      <c r="AK628">
        <v>388</v>
      </c>
      <c r="AL628">
        <v>419</v>
      </c>
      <c r="AQ628" s="82">
        <f t="shared" si="47"/>
        <v>0</v>
      </c>
      <c r="AR628" s="82">
        <f t="shared" si="50"/>
        <v>0</v>
      </c>
      <c r="AS628" s="82">
        <f t="shared" si="50"/>
        <v>0</v>
      </c>
      <c r="AT628" s="82">
        <f t="shared" si="50"/>
        <v>0</v>
      </c>
      <c r="AU628" s="82">
        <f t="shared" si="50"/>
        <v>3.4669999999999999E-2</v>
      </c>
      <c r="AV628" s="82">
        <f t="shared" si="50"/>
        <v>0</v>
      </c>
      <c r="AW628" s="82">
        <f t="shared" si="50"/>
        <v>0</v>
      </c>
      <c r="AX628" s="82">
        <f t="shared" si="50"/>
        <v>0</v>
      </c>
      <c r="AY628" s="82">
        <f t="shared" si="50"/>
        <v>0</v>
      </c>
      <c r="AZ628" s="82">
        <f t="shared" si="50"/>
        <v>0</v>
      </c>
      <c r="BA628" s="82">
        <f t="shared" si="50"/>
        <v>0</v>
      </c>
    </row>
    <row r="629" spans="1:53" x14ac:dyDescent="0.25">
      <c r="A629" t="s">
        <v>1876</v>
      </c>
      <c r="B629" t="s">
        <v>1877</v>
      </c>
      <c r="C629" t="s">
        <v>1878</v>
      </c>
      <c r="D629" t="s">
        <v>1879</v>
      </c>
      <c r="E629">
        <v>12.625</v>
      </c>
      <c r="F629" s="143">
        <v>42901</v>
      </c>
      <c r="G629" t="s">
        <v>42</v>
      </c>
      <c r="H629" t="s">
        <v>270</v>
      </c>
      <c r="I629" t="s">
        <v>259</v>
      </c>
      <c r="J629" t="s">
        <v>271</v>
      </c>
      <c r="K629" t="s">
        <v>272</v>
      </c>
      <c r="L629" t="s">
        <v>273</v>
      </c>
      <c r="M629" t="s">
        <v>281</v>
      </c>
      <c r="N629" t="s">
        <v>283</v>
      </c>
      <c r="O629">
        <v>200</v>
      </c>
      <c r="P629">
        <v>112</v>
      </c>
      <c r="Q629">
        <v>0.35069400000000001</v>
      </c>
      <c r="R629">
        <v>1.9470000000000001E-2</v>
      </c>
      <c r="S629">
        <v>6.3120000000000003</v>
      </c>
      <c r="T629">
        <v>1.339</v>
      </c>
      <c r="U629">
        <v>7.9489999999999998</v>
      </c>
      <c r="V629">
        <v>1.778</v>
      </c>
      <c r="W629">
        <v>8.2810000000000006</v>
      </c>
      <c r="X629">
        <v>767</v>
      </c>
      <c r="Y629">
        <v>111</v>
      </c>
      <c r="Z629">
        <v>5.8220000000000001</v>
      </c>
      <c r="AA629">
        <v>2.0549999999999999E-2</v>
      </c>
      <c r="AB629">
        <v>1.3240000000000001</v>
      </c>
      <c r="AC629">
        <v>8.7449999999999992</v>
      </c>
      <c r="AD629">
        <v>2.0939999999999999</v>
      </c>
      <c r="AE629">
        <v>8.9079999999999995</v>
      </c>
      <c r="AF629">
        <v>840</v>
      </c>
      <c r="AG629">
        <v>1.5760000000000001</v>
      </c>
      <c r="AH629">
        <v>1.681</v>
      </c>
      <c r="AI629">
        <v>799</v>
      </c>
      <c r="AJ629">
        <v>769</v>
      </c>
      <c r="AK629">
        <v>752</v>
      </c>
      <c r="AL629">
        <v>825</v>
      </c>
      <c r="AQ629" s="82">
        <f t="shared" si="47"/>
        <v>0</v>
      </c>
      <c r="AR629" s="82">
        <f t="shared" si="50"/>
        <v>0</v>
      </c>
      <c r="AS629" s="82">
        <f t="shared" si="50"/>
        <v>0</v>
      </c>
      <c r="AT629" s="82">
        <f t="shared" si="50"/>
        <v>0</v>
      </c>
      <c r="AU629" s="82">
        <f t="shared" si="50"/>
        <v>0</v>
      </c>
      <c r="AV629" s="82">
        <f t="shared" si="50"/>
        <v>0</v>
      </c>
      <c r="AW629" s="82">
        <f t="shared" si="50"/>
        <v>1.9470000000000001E-2</v>
      </c>
      <c r="AX629" s="82">
        <f t="shared" si="50"/>
        <v>0</v>
      </c>
      <c r="AY629" s="82">
        <f t="shared" si="50"/>
        <v>0</v>
      </c>
      <c r="AZ629" s="82">
        <f t="shared" si="50"/>
        <v>0</v>
      </c>
      <c r="BA629" s="82">
        <f t="shared" si="50"/>
        <v>0</v>
      </c>
    </row>
    <row r="630" spans="1:53" x14ac:dyDescent="0.25">
      <c r="A630" t="s">
        <v>5805</v>
      </c>
      <c r="B630" t="s">
        <v>5806</v>
      </c>
      <c r="C630" t="s">
        <v>5807</v>
      </c>
      <c r="D630" t="s">
        <v>5808</v>
      </c>
      <c r="E630">
        <v>5.5</v>
      </c>
      <c r="F630" s="143">
        <v>44119</v>
      </c>
      <c r="G630" t="s">
        <v>423</v>
      </c>
      <c r="H630" t="s">
        <v>270</v>
      </c>
      <c r="I630" t="s">
        <v>5809</v>
      </c>
      <c r="J630" t="s">
        <v>271</v>
      </c>
      <c r="K630" t="s">
        <v>272</v>
      </c>
      <c r="L630" t="s">
        <v>273</v>
      </c>
      <c r="M630" t="s">
        <v>281</v>
      </c>
      <c r="N630" t="s">
        <v>304</v>
      </c>
      <c r="O630">
        <v>500</v>
      </c>
      <c r="P630">
        <v>103.5</v>
      </c>
      <c r="Q630">
        <v>0.901389</v>
      </c>
      <c r="R630">
        <v>4.5229999999999999E-2</v>
      </c>
      <c r="S630">
        <v>0</v>
      </c>
      <c r="T630">
        <v>4.9029999999999996</v>
      </c>
      <c r="U630">
        <v>4.8010000000000002</v>
      </c>
      <c r="V630">
        <v>5.992</v>
      </c>
      <c r="W630">
        <v>4.8330000000000002</v>
      </c>
      <c r="X630">
        <v>353</v>
      </c>
      <c r="Y630">
        <v>102.75</v>
      </c>
      <c r="Z630">
        <v>0.53500000000000003</v>
      </c>
      <c r="AA630">
        <v>4.5420000000000002E-2</v>
      </c>
      <c r="AB630">
        <v>4.9610000000000003</v>
      </c>
      <c r="AC630">
        <v>4.9539999999999997</v>
      </c>
      <c r="AD630">
        <v>6.1470000000000002</v>
      </c>
      <c r="AE630">
        <v>4.9740000000000002</v>
      </c>
      <c r="AF630">
        <v>383</v>
      </c>
      <c r="AG630">
        <v>1.081</v>
      </c>
      <c r="AH630">
        <v>1.891</v>
      </c>
      <c r="AI630">
        <v>332</v>
      </c>
      <c r="AJ630">
        <v>362</v>
      </c>
      <c r="AK630">
        <v>341</v>
      </c>
      <c r="AL630">
        <v>372</v>
      </c>
      <c r="AQ630" s="82">
        <f t="shared" si="47"/>
        <v>0</v>
      </c>
      <c r="AR630" s="82">
        <f t="shared" ref="AR630:BA645" si="51">IF(AND($U630&gt;AQ$4,$U630&lt;=AR$4),$R630,0)</f>
        <v>0</v>
      </c>
      <c r="AS630" s="82">
        <f t="shared" si="51"/>
        <v>0</v>
      </c>
      <c r="AT630" s="82">
        <f t="shared" si="51"/>
        <v>4.5229999999999999E-2</v>
      </c>
      <c r="AU630" s="82">
        <f t="shared" si="51"/>
        <v>0</v>
      </c>
      <c r="AV630" s="82">
        <f t="shared" si="51"/>
        <v>0</v>
      </c>
      <c r="AW630" s="82">
        <f t="shared" si="51"/>
        <v>0</v>
      </c>
      <c r="AX630" s="82">
        <f t="shared" si="51"/>
        <v>0</v>
      </c>
      <c r="AY630" s="82">
        <f t="shared" si="51"/>
        <v>0</v>
      </c>
      <c r="AZ630" s="82">
        <f t="shared" si="51"/>
        <v>0</v>
      </c>
      <c r="BA630" s="82">
        <f t="shared" si="51"/>
        <v>0</v>
      </c>
    </row>
    <row r="631" spans="1:53" x14ac:dyDescent="0.25">
      <c r="A631" t="s">
        <v>1863</v>
      </c>
      <c r="B631" t="s">
        <v>1864</v>
      </c>
      <c r="C631" t="s">
        <v>1865</v>
      </c>
      <c r="D631" t="s">
        <v>1866</v>
      </c>
      <c r="E631">
        <v>6.375</v>
      </c>
      <c r="F631" s="143">
        <v>43405</v>
      </c>
      <c r="G631" t="s">
        <v>41</v>
      </c>
      <c r="H631" t="s">
        <v>270</v>
      </c>
      <c r="I631" t="s">
        <v>259</v>
      </c>
      <c r="J631" t="s">
        <v>271</v>
      </c>
      <c r="K631" t="s">
        <v>272</v>
      </c>
      <c r="L631" t="s">
        <v>335</v>
      </c>
      <c r="M631" t="s">
        <v>353</v>
      </c>
      <c r="N631" t="s">
        <v>304</v>
      </c>
      <c r="O631">
        <v>775</v>
      </c>
      <c r="P631">
        <v>107</v>
      </c>
      <c r="Q631">
        <v>0.95625000000000004</v>
      </c>
      <c r="R631">
        <v>7.2480000000000003E-2</v>
      </c>
      <c r="S631">
        <v>0</v>
      </c>
      <c r="T631">
        <v>0.82099999999999995</v>
      </c>
      <c r="U631">
        <v>3.5270000000000001</v>
      </c>
      <c r="V631">
        <v>1.7649999999999999</v>
      </c>
      <c r="W631">
        <v>4.05</v>
      </c>
      <c r="X631">
        <v>314</v>
      </c>
      <c r="Y631">
        <v>107</v>
      </c>
      <c r="Z631">
        <v>0.53100000000000003</v>
      </c>
      <c r="AA631">
        <v>7.3300000000000004E-2</v>
      </c>
      <c r="AB631">
        <v>0.88600000000000001</v>
      </c>
      <c r="AC631">
        <v>3.7090000000000001</v>
      </c>
      <c r="AD631">
        <v>1.9379999999999999</v>
      </c>
      <c r="AE631">
        <v>4.0679999999999996</v>
      </c>
      <c r="AF631">
        <v>329</v>
      </c>
      <c r="AG631">
        <v>0.39500000000000002</v>
      </c>
      <c r="AH631">
        <v>0.51400000000000001</v>
      </c>
      <c r="AI631">
        <v>278</v>
      </c>
      <c r="AJ631">
        <v>305</v>
      </c>
      <c r="AK631">
        <v>295</v>
      </c>
      <c r="AL631">
        <v>311</v>
      </c>
      <c r="AQ631" s="82">
        <f t="shared" si="47"/>
        <v>0</v>
      </c>
      <c r="AR631" s="82">
        <f t="shared" si="51"/>
        <v>0</v>
      </c>
      <c r="AS631" s="82">
        <f t="shared" si="51"/>
        <v>7.2480000000000003E-2</v>
      </c>
      <c r="AT631" s="82">
        <f t="shared" si="51"/>
        <v>0</v>
      </c>
      <c r="AU631" s="82">
        <f t="shared" si="51"/>
        <v>0</v>
      </c>
      <c r="AV631" s="82">
        <f t="shared" si="51"/>
        <v>0</v>
      </c>
      <c r="AW631" s="82">
        <f t="shared" si="51"/>
        <v>0</v>
      </c>
      <c r="AX631" s="82">
        <f t="shared" si="51"/>
        <v>0</v>
      </c>
      <c r="AY631" s="82">
        <f t="shared" si="51"/>
        <v>0</v>
      </c>
      <c r="AZ631" s="82">
        <f t="shared" si="51"/>
        <v>0</v>
      </c>
      <c r="BA631" s="82">
        <f t="shared" si="51"/>
        <v>0</v>
      </c>
    </row>
    <row r="632" spans="1:53" x14ac:dyDescent="0.25">
      <c r="A632" t="s">
        <v>1867</v>
      </c>
      <c r="B632" t="s">
        <v>1868</v>
      </c>
      <c r="C632" t="s">
        <v>1865</v>
      </c>
      <c r="D632" t="s">
        <v>1866</v>
      </c>
      <c r="E632">
        <v>6.625</v>
      </c>
      <c r="F632" s="143">
        <v>44136</v>
      </c>
      <c r="G632" t="s">
        <v>41</v>
      </c>
      <c r="H632" t="s">
        <v>270</v>
      </c>
      <c r="I632" t="s">
        <v>259</v>
      </c>
      <c r="J632" t="s">
        <v>271</v>
      </c>
      <c r="K632" t="s">
        <v>272</v>
      </c>
      <c r="L632" t="s">
        <v>335</v>
      </c>
      <c r="M632" t="s">
        <v>353</v>
      </c>
      <c r="N632" t="s">
        <v>304</v>
      </c>
      <c r="O632">
        <v>775</v>
      </c>
      <c r="P632">
        <v>109</v>
      </c>
      <c r="Q632">
        <v>0.99375000000000002</v>
      </c>
      <c r="R632">
        <v>7.3849999999999999E-2</v>
      </c>
      <c r="S632">
        <v>0</v>
      </c>
      <c r="T632">
        <v>1.726</v>
      </c>
      <c r="U632">
        <v>4.13</v>
      </c>
      <c r="V632">
        <v>3.9710000000000001</v>
      </c>
      <c r="W632">
        <v>4.4640000000000004</v>
      </c>
      <c r="X632">
        <v>316</v>
      </c>
      <c r="Y632">
        <v>107.625</v>
      </c>
      <c r="Z632">
        <v>0.55200000000000005</v>
      </c>
      <c r="AA632">
        <v>7.374E-2</v>
      </c>
      <c r="AB632">
        <v>3.4329999999999998</v>
      </c>
      <c r="AC632">
        <v>4.851</v>
      </c>
      <c r="AD632">
        <v>4.58</v>
      </c>
      <c r="AE632">
        <v>4.8959999999999999</v>
      </c>
      <c r="AF632">
        <v>376</v>
      </c>
      <c r="AG632">
        <v>1.679</v>
      </c>
      <c r="AH632">
        <v>2.2050000000000001</v>
      </c>
      <c r="AI632">
        <v>297</v>
      </c>
      <c r="AJ632">
        <v>357</v>
      </c>
      <c r="AK632">
        <v>301</v>
      </c>
      <c r="AL632">
        <v>360</v>
      </c>
      <c r="AQ632" s="82">
        <f t="shared" si="47"/>
        <v>0</v>
      </c>
      <c r="AR632" s="82">
        <f t="shared" si="51"/>
        <v>0</v>
      </c>
      <c r="AS632" s="82">
        <f t="shared" si="51"/>
        <v>0</v>
      </c>
      <c r="AT632" s="82">
        <f t="shared" si="51"/>
        <v>7.3849999999999999E-2</v>
      </c>
      <c r="AU632" s="82">
        <f t="shared" si="51"/>
        <v>0</v>
      </c>
      <c r="AV632" s="82">
        <f t="shared" si="51"/>
        <v>0</v>
      </c>
      <c r="AW632" s="82">
        <f t="shared" si="51"/>
        <v>0</v>
      </c>
      <c r="AX632" s="82">
        <f t="shared" si="51"/>
        <v>0</v>
      </c>
      <c r="AY632" s="82">
        <f t="shared" si="51"/>
        <v>0</v>
      </c>
      <c r="AZ632" s="82">
        <f t="shared" si="51"/>
        <v>0</v>
      </c>
      <c r="BA632" s="82">
        <f t="shared" si="51"/>
        <v>0</v>
      </c>
    </row>
    <row r="633" spans="1:53" x14ac:dyDescent="0.25">
      <c r="A633" t="s">
        <v>5810</v>
      </c>
      <c r="B633" t="s">
        <v>5811</v>
      </c>
      <c r="C633" t="s">
        <v>1865</v>
      </c>
      <c r="D633" t="s">
        <v>1866</v>
      </c>
      <c r="E633">
        <v>5.75</v>
      </c>
      <c r="F633" s="143">
        <v>44788</v>
      </c>
      <c r="G633" t="s">
        <v>41</v>
      </c>
      <c r="H633" t="s">
        <v>270</v>
      </c>
      <c r="I633" t="s">
        <v>259</v>
      </c>
      <c r="J633" t="s">
        <v>271</v>
      </c>
      <c r="K633" t="s">
        <v>272</v>
      </c>
      <c r="L633" t="s">
        <v>335</v>
      </c>
      <c r="M633" t="s">
        <v>353</v>
      </c>
      <c r="N633" t="s">
        <v>304</v>
      </c>
      <c r="O633">
        <v>1250</v>
      </c>
      <c r="P633">
        <v>105.5</v>
      </c>
      <c r="Q633">
        <v>1.8687499999999999</v>
      </c>
      <c r="R633">
        <v>0.11627999999999999</v>
      </c>
      <c r="S633">
        <v>0</v>
      </c>
      <c r="T633">
        <v>6.0739999999999998</v>
      </c>
      <c r="U633">
        <v>4.8780000000000001</v>
      </c>
      <c r="V633">
        <v>6.8440000000000003</v>
      </c>
      <c r="W633">
        <v>4.8559999999999999</v>
      </c>
      <c r="X633">
        <v>323</v>
      </c>
      <c r="Y633">
        <v>104.5</v>
      </c>
      <c r="Z633">
        <v>1.4850000000000001</v>
      </c>
      <c r="AA633">
        <v>0.11652999999999999</v>
      </c>
      <c r="AB633">
        <v>6.1260000000000003</v>
      </c>
      <c r="AC633">
        <v>5.0369999999999999</v>
      </c>
      <c r="AD633">
        <v>6.9870000000000001</v>
      </c>
      <c r="AE633">
        <v>5.0199999999999996</v>
      </c>
      <c r="AF633">
        <v>357</v>
      </c>
      <c r="AG633">
        <v>1.3049999999999999</v>
      </c>
      <c r="AH633">
        <v>2.3340000000000001</v>
      </c>
      <c r="AI633">
        <v>307</v>
      </c>
      <c r="AJ633">
        <v>338</v>
      </c>
      <c r="AK633">
        <v>316</v>
      </c>
      <c r="AL633">
        <v>350</v>
      </c>
      <c r="AQ633" s="82">
        <f t="shared" si="47"/>
        <v>0</v>
      </c>
      <c r="AR633" s="82">
        <f t="shared" si="51"/>
        <v>0</v>
      </c>
      <c r="AS633" s="82">
        <f t="shared" si="51"/>
        <v>0</v>
      </c>
      <c r="AT633" s="82">
        <f t="shared" si="51"/>
        <v>0.11627999999999999</v>
      </c>
      <c r="AU633" s="82">
        <f t="shared" si="51"/>
        <v>0</v>
      </c>
      <c r="AV633" s="82">
        <f t="shared" si="51"/>
        <v>0</v>
      </c>
      <c r="AW633" s="82">
        <f t="shared" si="51"/>
        <v>0</v>
      </c>
      <c r="AX633" s="82">
        <f t="shared" si="51"/>
        <v>0</v>
      </c>
      <c r="AY633" s="82">
        <f t="shared" si="51"/>
        <v>0</v>
      </c>
      <c r="AZ633" s="82">
        <f t="shared" si="51"/>
        <v>0</v>
      </c>
      <c r="BA633" s="82">
        <f t="shared" si="51"/>
        <v>0</v>
      </c>
    </row>
    <row r="634" spans="1:53" x14ac:dyDescent="0.25">
      <c r="A634" t="s">
        <v>1882</v>
      </c>
      <c r="B634" t="s">
        <v>1883</v>
      </c>
      <c r="C634" t="s">
        <v>1884</v>
      </c>
      <c r="D634" t="s">
        <v>1885</v>
      </c>
      <c r="E634">
        <v>7.125</v>
      </c>
      <c r="F634" s="143">
        <v>44211</v>
      </c>
      <c r="G634" t="s">
        <v>282</v>
      </c>
      <c r="H634" t="s">
        <v>270</v>
      </c>
      <c r="I634" t="s">
        <v>259</v>
      </c>
      <c r="J634" t="s">
        <v>271</v>
      </c>
      <c r="K634" t="s">
        <v>272</v>
      </c>
      <c r="L634" t="s">
        <v>1124</v>
      </c>
      <c r="M634" t="s">
        <v>1125</v>
      </c>
      <c r="N634" t="s">
        <v>275</v>
      </c>
      <c r="O634">
        <v>187.5</v>
      </c>
      <c r="P634">
        <v>105.25</v>
      </c>
      <c r="Q634">
        <v>3.1666669999999999</v>
      </c>
      <c r="R634">
        <v>1.7610000000000001E-2</v>
      </c>
      <c r="S634">
        <v>0</v>
      </c>
      <c r="T634">
        <v>4.7619999999999996</v>
      </c>
      <c r="U634">
        <v>6.0750000000000002</v>
      </c>
      <c r="V634">
        <v>5.4050000000000002</v>
      </c>
      <c r="W634">
        <v>6.0789999999999997</v>
      </c>
      <c r="X634">
        <v>476</v>
      </c>
      <c r="Y634">
        <v>105.5</v>
      </c>
      <c r="Z634">
        <v>2.6920000000000002</v>
      </c>
      <c r="AA634">
        <v>1.7840000000000002E-2</v>
      </c>
      <c r="AB634">
        <v>4.8289999999999997</v>
      </c>
      <c r="AC634">
        <v>6.0350000000000001</v>
      </c>
      <c r="AD634">
        <v>5.4450000000000003</v>
      </c>
      <c r="AE634">
        <v>6.0330000000000004</v>
      </c>
      <c r="AF634">
        <v>488</v>
      </c>
      <c r="AG634">
        <v>0.20799999999999999</v>
      </c>
      <c r="AH634">
        <v>0.89900000000000002</v>
      </c>
      <c r="AI634">
        <v>446</v>
      </c>
      <c r="AJ634">
        <v>459</v>
      </c>
      <c r="AK634">
        <v>464</v>
      </c>
      <c r="AL634">
        <v>475</v>
      </c>
      <c r="AQ634" s="82">
        <f t="shared" si="47"/>
        <v>0</v>
      </c>
      <c r="AR634" s="82">
        <f t="shared" si="51"/>
        <v>0</v>
      </c>
      <c r="AS634" s="82">
        <f t="shared" si="51"/>
        <v>0</v>
      </c>
      <c r="AT634" s="82">
        <f t="shared" si="51"/>
        <v>0</v>
      </c>
      <c r="AU634" s="82">
        <f t="shared" si="51"/>
        <v>0</v>
      </c>
      <c r="AV634" s="82">
        <f t="shared" si="51"/>
        <v>1.7610000000000001E-2</v>
      </c>
      <c r="AW634" s="82">
        <f t="shared" si="51"/>
        <v>0</v>
      </c>
      <c r="AX634" s="82">
        <f t="shared" si="51"/>
        <v>0</v>
      </c>
      <c r="AY634" s="82">
        <f t="shared" si="51"/>
        <v>0</v>
      </c>
      <c r="AZ634" s="82">
        <f t="shared" si="51"/>
        <v>0</v>
      </c>
      <c r="BA634" s="82">
        <f t="shared" si="51"/>
        <v>0</v>
      </c>
    </row>
    <row r="635" spans="1:53" x14ac:dyDescent="0.25">
      <c r="A635" t="s">
        <v>5812</v>
      </c>
      <c r="B635" t="s">
        <v>5813</v>
      </c>
      <c r="C635" t="s">
        <v>1886</v>
      </c>
      <c r="D635" t="s">
        <v>1887</v>
      </c>
      <c r="E635">
        <v>9.25</v>
      </c>
      <c r="F635" s="143">
        <v>43661</v>
      </c>
      <c r="G635" t="s">
        <v>41</v>
      </c>
      <c r="H635" t="s">
        <v>270</v>
      </c>
      <c r="I635" t="s">
        <v>259</v>
      </c>
      <c r="J635" t="s">
        <v>271</v>
      </c>
      <c r="K635" t="s">
        <v>272</v>
      </c>
      <c r="L635" t="s">
        <v>381</v>
      </c>
      <c r="M635" t="s">
        <v>661</v>
      </c>
      <c r="N635" t="s">
        <v>283</v>
      </c>
      <c r="O635">
        <v>350</v>
      </c>
      <c r="P635">
        <v>107.5</v>
      </c>
      <c r="Q635">
        <v>4.1111110000000002</v>
      </c>
      <c r="R635">
        <v>3.3840000000000002E-2</v>
      </c>
      <c r="S635">
        <v>0</v>
      </c>
      <c r="T635">
        <v>3.5779999999999998</v>
      </c>
      <c r="U635">
        <v>7.2839999999999998</v>
      </c>
      <c r="V635">
        <v>4.2309999999999999</v>
      </c>
      <c r="W635">
        <v>7.48</v>
      </c>
      <c r="X635">
        <v>647</v>
      </c>
      <c r="Y635">
        <v>107</v>
      </c>
      <c r="Z635">
        <v>3.4940000000000002</v>
      </c>
      <c r="AA635">
        <v>3.4009999999999999E-2</v>
      </c>
      <c r="AB635">
        <v>3.637</v>
      </c>
      <c r="AC635">
        <v>7.4290000000000003</v>
      </c>
      <c r="AD635">
        <v>4.3330000000000002</v>
      </c>
      <c r="AE635">
        <v>7.5990000000000002</v>
      </c>
      <c r="AF635">
        <v>673</v>
      </c>
      <c r="AG635">
        <v>1.0109999999999999</v>
      </c>
      <c r="AH635">
        <v>1.474</v>
      </c>
      <c r="AI635">
        <v>622</v>
      </c>
      <c r="AJ635">
        <v>652</v>
      </c>
      <c r="AK635">
        <v>634</v>
      </c>
      <c r="AL635">
        <v>661</v>
      </c>
      <c r="AQ635" s="82">
        <f t="shared" si="47"/>
        <v>0</v>
      </c>
      <c r="AR635" s="82">
        <f t="shared" si="51"/>
        <v>0</v>
      </c>
      <c r="AS635" s="82">
        <f t="shared" si="51"/>
        <v>0</v>
      </c>
      <c r="AT635" s="82">
        <f t="shared" si="51"/>
        <v>0</v>
      </c>
      <c r="AU635" s="82">
        <f t="shared" si="51"/>
        <v>0</v>
      </c>
      <c r="AV635" s="82">
        <f t="shared" si="51"/>
        <v>0</v>
      </c>
      <c r="AW635" s="82">
        <f t="shared" si="51"/>
        <v>3.3840000000000002E-2</v>
      </c>
      <c r="AX635" s="82">
        <f t="shared" si="51"/>
        <v>0</v>
      </c>
      <c r="AY635" s="82">
        <f t="shared" si="51"/>
        <v>0</v>
      </c>
      <c r="AZ635" s="82">
        <f t="shared" si="51"/>
        <v>0</v>
      </c>
      <c r="BA635" s="82">
        <f t="shared" si="51"/>
        <v>0</v>
      </c>
    </row>
    <row r="636" spans="1:53" x14ac:dyDescent="0.25">
      <c r="A636" t="s">
        <v>1869</v>
      </c>
      <c r="B636" t="s">
        <v>1870</v>
      </c>
      <c r="C636" t="s">
        <v>1871</v>
      </c>
      <c r="D636" t="s">
        <v>1872</v>
      </c>
      <c r="E636">
        <v>8.25</v>
      </c>
      <c r="F636" s="143">
        <v>43191</v>
      </c>
      <c r="G636" t="s">
        <v>282</v>
      </c>
      <c r="H636" t="s">
        <v>270</v>
      </c>
      <c r="I636" t="s">
        <v>1873</v>
      </c>
      <c r="J636" t="s">
        <v>271</v>
      </c>
      <c r="K636" t="s">
        <v>272</v>
      </c>
      <c r="L636" t="s">
        <v>1124</v>
      </c>
      <c r="M636" t="s">
        <v>1125</v>
      </c>
      <c r="N636" t="s">
        <v>304</v>
      </c>
      <c r="O636">
        <v>420</v>
      </c>
      <c r="P636">
        <v>110.5</v>
      </c>
      <c r="Q636">
        <v>1.925</v>
      </c>
      <c r="R636">
        <v>4.0910000000000002E-2</v>
      </c>
      <c r="S636">
        <v>0</v>
      </c>
      <c r="T636">
        <v>2.0390000000000001</v>
      </c>
      <c r="U636">
        <v>5.0259999999999998</v>
      </c>
      <c r="V636">
        <v>2.9239999999999999</v>
      </c>
      <c r="W636">
        <v>5.33</v>
      </c>
      <c r="X636">
        <v>455</v>
      </c>
      <c r="Y636">
        <v>111</v>
      </c>
      <c r="Z636">
        <v>1.375</v>
      </c>
      <c r="AA636">
        <v>4.1509999999999998E-2</v>
      </c>
      <c r="AB636">
        <v>2.1059999999999999</v>
      </c>
      <c r="AC636">
        <v>4.8899999999999997</v>
      </c>
      <c r="AD636">
        <v>2.9430000000000001</v>
      </c>
      <c r="AE636">
        <v>5.15</v>
      </c>
      <c r="AF636">
        <v>449</v>
      </c>
      <c r="AG636">
        <v>4.3999999999999997E-2</v>
      </c>
      <c r="AH636">
        <v>0.24099999999999999</v>
      </c>
      <c r="AI636">
        <v>445</v>
      </c>
      <c r="AJ636">
        <v>446</v>
      </c>
      <c r="AK636">
        <v>440</v>
      </c>
      <c r="AL636">
        <v>434</v>
      </c>
      <c r="AQ636" s="82">
        <f t="shared" si="47"/>
        <v>0</v>
      </c>
      <c r="AR636" s="82">
        <f t="shared" si="51"/>
        <v>0</v>
      </c>
      <c r="AS636" s="82">
        <f t="shared" si="51"/>
        <v>0</v>
      </c>
      <c r="AT636" s="82">
        <f t="shared" si="51"/>
        <v>0</v>
      </c>
      <c r="AU636" s="82">
        <f t="shared" si="51"/>
        <v>4.0910000000000002E-2</v>
      </c>
      <c r="AV636" s="82">
        <f t="shared" si="51"/>
        <v>0</v>
      </c>
      <c r="AW636" s="82">
        <f t="shared" si="51"/>
        <v>0</v>
      </c>
      <c r="AX636" s="82">
        <f t="shared" si="51"/>
        <v>0</v>
      </c>
      <c r="AY636" s="82">
        <f t="shared" si="51"/>
        <v>0</v>
      </c>
      <c r="AZ636" s="82">
        <f t="shared" si="51"/>
        <v>0</v>
      </c>
      <c r="BA636" s="82">
        <f t="shared" si="51"/>
        <v>0</v>
      </c>
    </row>
    <row r="637" spans="1:53" x14ac:dyDescent="0.25">
      <c r="A637" t="s">
        <v>1911</v>
      </c>
      <c r="B637" t="s">
        <v>1912</v>
      </c>
      <c r="C637" t="s">
        <v>1913</v>
      </c>
      <c r="D637" t="s">
        <v>1914</v>
      </c>
      <c r="E637">
        <v>9.75</v>
      </c>
      <c r="F637" s="143">
        <v>42705</v>
      </c>
      <c r="G637" t="s">
        <v>42</v>
      </c>
      <c r="H637" t="s">
        <v>270</v>
      </c>
      <c r="I637" t="s">
        <v>259</v>
      </c>
      <c r="J637" t="s">
        <v>271</v>
      </c>
      <c r="K637" t="s">
        <v>272</v>
      </c>
      <c r="L637" t="s">
        <v>609</v>
      </c>
      <c r="M637" t="s">
        <v>610</v>
      </c>
      <c r="N637" t="s">
        <v>283</v>
      </c>
      <c r="O637">
        <v>350</v>
      </c>
      <c r="P637">
        <v>107.626</v>
      </c>
      <c r="Q637">
        <v>0.65</v>
      </c>
      <c r="R637">
        <v>3.2829999999999998E-2</v>
      </c>
      <c r="S637">
        <v>0</v>
      </c>
      <c r="T637">
        <v>7.4999999999999997E-2</v>
      </c>
      <c r="U637">
        <v>5.15</v>
      </c>
      <c r="V637">
        <v>0.11600000000000001</v>
      </c>
      <c r="W637">
        <v>5.9509999999999996</v>
      </c>
      <c r="X637">
        <v>542</v>
      </c>
      <c r="Y637">
        <v>107.751</v>
      </c>
      <c r="Z637">
        <v>0</v>
      </c>
      <c r="AA637">
        <v>3.3169999999999998E-2</v>
      </c>
      <c r="AB637">
        <v>0.94799999999999995</v>
      </c>
      <c r="AC637">
        <v>6.4219999999999997</v>
      </c>
      <c r="AD637">
        <v>0.08</v>
      </c>
      <c r="AE637">
        <v>4.5049999999999999</v>
      </c>
      <c r="AF637">
        <v>406</v>
      </c>
      <c r="AG637">
        <v>0.48699999999999999</v>
      </c>
      <c r="AH637">
        <v>0.47699999999999998</v>
      </c>
      <c r="AI637">
        <v>550</v>
      </c>
      <c r="AJ637">
        <v>421</v>
      </c>
      <c r="AK637">
        <v>519</v>
      </c>
      <c r="AL637">
        <v>386</v>
      </c>
      <c r="AQ637" s="82">
        <f t="shared" si="47"/>
        <v>0</v>
      </c>
      <c r="AR637" s="82">
        <f t="shared" si="51"/>
        <v>0</v>
      </c>
      <c r="AS637" s="82">
        <f t="shared" si="51"/>
        <v>0</v>
      </c>
      <c r="AT637" s="82">
        <f t="shared" si="51"/>
        <v>0</v>
      </c>
      <c r="AU637" s="82">
        <f t="shared" si="51"/>
        <v>3.2829999999999998E-2</v>
      </c>
      <c r="AV637" s="82">
        <f t="shared" si="51"/>
        <v>0</v>
      </c>
      <c r="AW637" s="82">
        <f t="shared" si="51"/>
        <v>0</v>
      </c>
      <c r="AX637" s="82">
        <f t="shared" si="51"/>
        <v>0</v>
      </c>
      <c r="AY637" s="82">
        <f t="shared" si="51"/>
        <v>0</v>
      </c>
      <c r="AZ637" s="82">
        <f t="shared" si="51"/>
        <v>0</v>
      </c>
      <c r="BA637" s="82">
        <f t="shared" si="51"/>
        <v>0</v>
      </c>
    </row>
    <row r="638" spans="1:53" x14ac:dyDescent="0.25">
      <c r="A638" t="s">
        <v>1892</v>
      </c>
      <c r="B638" t="s">
        <v>1893</v>
      </c>
      <c r="C638" t="s">
        <v>1894</v>
      </c>
      <c r="D638" t="s">
        <v>1895</v>
      </c>
      <c r="E638">
        <v>5.75</v>
      </c>
      <c r="F638" s="143">
        <v>41791</v>
      </c>
      <c r="G638" t="s">
        <v>371</v>
      </c>
      <c r="H638" t="s">
        <v>270</v>
      </c>
      <c r="I638" t="s">
        <v>259</v>
      </c>
      <c r="J638" t="s">
        <v>271</v>
      </c>
      <c r="K638" t="s">
        <v>272</v>
      </c>
      <c r="L638" t="s">
        <v>273</v>
      </c>
      <c r="M638" t="s">
        <v>927</v>
      </c>
      <c r="N638" t="s">
        <v>304</v>
      </c>
      <c r="O638">
        <v>290</v>
      </c>
      <c r="P638">
        <v>105.79300000000001</v>
      </c>
      <c r="Q638">
        <v>0.38333299999999998</v>
      </c>
      <c r="R638">
        <v>2.6679999999999999E-2</v>
      </c>
      <c r="S638">
        <v>0</v>
      </c>
      <c r="T638">
        <v>1.3819999999999999</v>
      </c>
      <c r="U638">
        <v>1.643</v>
      </c>
      <c r="V638">
        <v>1.381</v>
      </c>
      <c r="W638">
        <v>1.643</v>
      </c>
      <c r="X638">
        <v>141</v>
      </c>
      <c r="Y638">
        <v>106.081</v>
      </c>
      <c r="Z638">
        <v>0</v>
      </c>
      <c r="AA638">
        <v>2.7060000000000001E-2</v>
      </c>
      <c r="AB638">
        <v>1.448</v>
      </c>
      <c r="AC638">
        <v>1.63</v>
      </c>
      <c r="AD638">
        <v>1.446</v>
      </c>
      <c r="AE638">
        <v>1.63</v>
      </c>
      <c r="AF638">
        <v>141</v>
      </c>
      <c r="AG638">
        <v>0.09</v>
      </c>
      <c r="AH638">
        <v>8.8999999999999996E-2</v>
      </c>
      <c r="AI638">
        <v>130</v>
      </c>
      <c r="AJ638">
        <v>132</v>
      </c>
      <c r="AK638">
        <v>127</v>
      </c>
      <c r="AL638">
        <v>129</v>
      </c>
      <c r="AQ638" s="82">
        <f t="shared" si="47"/>
        <v>2.6679999999999999E-2</v>
      </c>
      <c r="AR638" s="82">
        <f t="shared" si="51"/>
        <v>0</v>
      </c>
      <c r="AS638" s="82">
        <f t="shared" si="51"/>
        <v>0</v>
      </c>
      <c r="AT638" s="82">
        <f t="shared" si="51"/>
        <v>0</v>
      </c>
      <c r="AU638" s="82">
        <f t="shared" si="51"/>
        <v>0</v>
      </c>
      <c r="AV638" s="82">
        <f t="shared" si="51"/>
        <v>0</v>
      </c>
      <c r="AW638" s="82">
        <f t="shared" si="51"/>
        <v>0</v>
      </c>
      <c r="AX638" s="82">
        <f t="shared" si="51"/>
        <v>0</v>
      </c>
      <c r="AY638" s="82">
        <f t="shared" si="51"/>
        <v>0</v>
      </c>
      <c r="AZ638" s="82">
        <f t="shared" si="51"/>
        <v>0</v>
      </c>
      <c r="BA638" s="82">
        <f t="shared" si="51"/>
        <v>0</v>
      </c>
    </row>
    <row r="639" spans="1:53" x14ac:dyDescent="0.25">
      <c r="A639" t="s">
        <v>5814</v>
      </c>
      <c r="B639" t="s">
        <v>5815</v>
      </c>
      <c r="C639" t="s">
        <v>1915</v>
      </c>
      <c r="D639" t="s">
        <v>5816</v>
      </c>
      <c r="E639">
        <v>8.75</v>
      </c>
      <c r="F639" s="143">
        <v>44136</v>
      </c>
      <c r="G639" t="s">
        <v>42</v>
      </c>
      <c r="H639" t="s">
        <v>270</v>
      </c>
      <c r="I639" t="s">
        <v>259</v>
      </c>
      <c r="J639" t="s">
        <v>271</v>
      </c>
      <c r="K639" t="s">
        <v>272</v>
      </c>
      <c r="L639" t="s">
        <v>442</v>
      </c>
      <c r="M639" t="s">
        <v>650</v>
      </c>
      <c r="N639" t="s">
        <v>283</v>
      </c>
      <c r="O639">
        <v>540</v>
      </c>
      <c r="P639">
        <v>101</v>
      </c>
      <c r="Q639">
        <v>1.6770830000000001</v>
      </c>
      <c r="R639">
        <v>4.8039999999999999E-2</v>
      </c>
      <c r="S639">
        <v>0</v>
      </c>
      <c r="T639">
        <v>4.4459999999999997</v>
      </c>
      <c r="U639">
        <v>8.5229999999999997</v>
      </c>
      <c r="V639">
        <v>5.4580000000000002</v>
      </c>
      <c r="W639">
        <v>8.5129999999999999</v>
      </c>
      <c r="X639">
        <v>726</v>
      </c>
      <c r="Y639">
        <v>100</v>
      </c>
      <c r="Z639">
        <v>1.0940000000000001</v>
      </c>
      <c r="AA639">
        <v>4.802E-2</v>
      </c>
      <c r="AB639">
        <v>4.4980000000000002</v>
      </c>
      <c r="AC639">
        <v>8.7439999999999998</v>
      </c>
      <c r="AD639">
        <v>5.5380000000000003</v>
      </c>
      <c r="AE639">
        <v>8.7080000000000002</v>
      </c>
      <c r="AF639">
        <v>762</v>
      </c>
      <c r="AG639">
        <v>1.5660000000000001</v>
      </c>
      <c r="AH639">
        <v>2.2759999999999998</v>
      </c>
      <c r="AI639">
        <v>691</v>
      </c>
      <c r="AJ639">
        <v>722</v>
      </c>
      <c r="AK639">
        <v>716</v>
      </c>
      <c r="AL639">
        <v>751</v>
      </c>
      <c r="AQ639" s="82">
        <f t="shared" si="47"/>
        <v>0</v>
      </c>
      <c r="AR639" s="82">
        <f t="shared" si="51"/>
        <v>0</v>
      </c>
      <c r="AS639" s="82">
        <f t="shared" si="51"/>
        <v>0</v>
      </c>
      <c r="AT639" s="82">
        <f t="shared" si="51"/>
        <v>0</v>
      </c>
      <c r="AU639" s="82">
        <f t="shared" si="51"/>
        <v>0</v>
      </c>
      <c r="AV639" s="82">
        <f t="shared" si="51"/>
        <v>0</v>
      </c>
      <c r="AW639" s="82">
        <f t="shared" si="51"/>
        <v>0</v>
      </c>
      <c r="AX639" s="82">
        <f t="shared" si="51"/>
        <v>4.8039999999999999E-2</v>
      </c>
      <c r="AY639" s="82">
        <f t="shared" si="51"/>
        <v>0</v>
      </c>
      <c r="AZ639" s="82">
        <f t="shared" si="51"/>
        <v>0</v>
      </c>
      <c r="BA639" s="82">
        <f t="shared" si="51"/>
        <v>0</v>
      </c>
    </row>
    <row r="640" spans="1:53" x14ac:dyDescent="0.25">
      <c r="A640" t="s">
        <v>1899</v>
      </c>
      <c r="B640" t="s">
        <v>1900</v>
      </c>
      <c r="C640" t="s">
        <v>1901</v>
      </c>
      <c r="D640" t="s">
        <v>1902</v>
      </c>
      <c r="E640">
        <v>8.75</v>
      </c>
      <c r="F640" s="143">
        <v>41791</v>
      </c>
      <c r="G640" t="s">
        <v>348</v>
      </c>
      <c r="H640" t="s">
        <v>270</v>
      </c>
      <c r="I640" t="s">
        <v>259</v>
      </c>
      <c r="J640" t="s">
        <v>271</v>
      </c>
      <c r="K640" t="s">
        <v>272</v>
      </c>
      <c r="L640" t="s">
        <v>291</v>
      </c>
      <c r="M640" t="s">
        <v>303</v>
      </c>
      <c r="N640" t="s">
        <v>304</v>
      </c>
      <c r="O640">
        <v>375</v>
      </c>
      <c r="P640">
        <v>80.5</v>
      </c>
      <c r="Q640">
        <v>0.58333299999999999</v>
      </c>
      <c r="R640">
        <v>2.6339999999999999E-2</v>
      </c>
      <c r="S640">
        <v>0</v>
      </c>
      <c r="T640">
        <v>1.2070000000000001</v>
      </c>
      <c r="U640">
        <v>25.856999999999999</v>
      </c>
      <c r="V640">
        <v>1.206</v>
      </c>
      <c r="W640">
        <v>25.856999999999999</v>
      </c>
      <c r="X640">
        <v>2565</v>
      </c>
      <c r="Y640">
        <v>77</v>
      </c>
      <c r="Z640">
        <v>0</v>
      </c>
      <c r="AA640">
        <v>2.5399999999999999E-2</v>
      </c>
      <c r="AB640">
        <v>1.2490000000000001</v>
      </c>
      <c r="AC640">
        <v>28.675999999999998</v>
      </c>
      <c r="AD640">
        <v>1.248</v>
      </c>
      <c r="AE640">
        <v>28.675999999999998</v>
      </c>
      <c r="AF640">
        <v>2850</v>
      </c>
      <c r="AG640">
        <v>5.3029999999999999</v>
      </c>
      <c r="AH640">
        <v>5.3019999999999996</v>
      </c>
      <c r="AI640">
        <v>2173</v>
      </c>
      <c r="AJ640">
        <v>2348</v>
      </c>
      <c r="AK640">
        <v>2551</v>
      </c>
      <c r="AL640">
        <v>2838</v>
      </c>
      <c r="AQ640" s="82">
        <f t="shared" si="47"/>
        <v>0</v>
      </c>
      <c r="AR640" s="82">
        <f t="shared" si="51"/>
        <v>0</v>
      </c>
      <c r="AS640" s="82">
        <f t="shared" si="51"/>
        <v>0</v>
      </c>
      <c r="AT640" s="82">
        <f t="shared" si="51"/>
        <v>0</v>
      </c>
      <c r="AU640" s="82">
        <f t="shared" si="51"/>
        <v>0</v>
      </c>
      <c r="AV640" s="82">
        <f t="shared" si="51"/>
        <v>0</v>
      </c>
      <c r="AW640" s="82">
        <f t="shared" si="51"/>
        <v>0</v>
      </c>
      <c r="AX640" s="82">
        <f t="shared" si="51"/>
        <v>0</v>
      </c>
      <c r="AY640" s="82">
        <f t="shared" si="51"/>
        <v>0</v>
      </c>
      <c r="AZ640" s="82">
        <f t="shared" si="51"/>
        <v>0</v>
      </c>
      <c r="BA640" s="82">
        <f t="shared" si="51"/>
        <v>2.6339999999999999E-2</v>
      </c>
    </row>
    <row r="641" spans="1:53" x14ac:dyDescent="0.25">
      <c r="A641" t="s">
        <v>1903</v>
      </c>
      <c r="B641" t="s">
        <v>1904</v>
      </c>
      <c r="C641" t="s">
        <v>1905</v>
      </c>
      <c r="D641" t="s">
        <v>1906</v>
      </c>
      <c r="E641">
        <v>8.0500000000000007</v>
      </c>
      <c r="F641" s="143">
        <v>43009</v>
      </c>
      <c r="G641" t="s">
        <v>371</v>
      </c>
      <c r="H641" t="s">
        <v>270</v>
      </c>
      <c r="I641" t="s">
        <v>259</v>
      </c>
      <c r="J641" t="s">
        <v>271</v>
      </c>
      <c r="K641" t="s">
        <v>272</v>
      </c>
      <c r="L641" t="s">
        <v>442</v>
      </c>
      <c r="M641" t="s">
        <v>697</v>
      </c>
      <c r="N641" t="s">
        <v>461</v>
      </c>
      <c r="O641">
        <v>400</v>
      </c>
      <c r="P641">
        <v>113.363</v>
      </c>
      <c r="Q641">
        <v>1.878333</v>
      </c>
      <c r="R641">
        <v>3.9940000000000003E-2</v>
      </c>
      <c r="S641">
        <v>0</v>
      </c>
      <c r="T641">
        <v>3.9420000000000002</v>
      </c>
      <c r="U641">
        <v>4.351</v>
      </c>
      <c r="V641">
        <v>3.9609999999999999</v>
      </c>
      <c r="W641">
        <v>4.8719999999999999</v>
      </c>
      <c r="X641">
        <v>419</v>
      </c>
      <c r="Y641">
        <v>113</v>
      </c>
      <c r="Z641">
        <v>1.3420000000000001</v>
      </c>
      <c r="AA641">
        <v>4.0230000000000002E-2</v>
      </c>
      <c r="AB641">
        <v>4.0030000000000001</v>
      </c>
      <c r="AC641">
        <v>4.9870000000000001</v>
      </c>
      <c r="AD641">
        <v>4.0179999999999998</v>
      </c>
      <c r="AE641">
        <v>4.9870000000000001</v>
      </c>
      <c r="AF641">
        <v>441</v>
      </c>
      <c r="AG641">
        <v>0.78700000000000003</v>
      </c>
      <c r="AH641">
        <v>1.1759999999999999</v>
      </c>
      <c r="AI641">
        <v>430</v>
      </c>
      <c r="AJ641">
        <v>454</v>
      </c>
      <c r="AK641">
        <v>407</v>
      </c>
      <c r="AL641">
        <v>430</v>
      </c>
      <c r="AQ641" s="82">
        <f t="shared" si="47"/>
        <v>0</v>
      </c>
      <c r="AR641" s="82">
        <f t="shared" si="51"/>
        <v>0</v>
      </c>
      <c r="AS641" s="82">
        <f t="shared" si="51"/>
        <v>0</v>
      </c>
      <c r="AT641" s="82">
        <f t="shared" si="51"/>
        <v>3.9940000000000003E-2</v>
      </c>
      <c r="AU641" s="82">
        <f t="shared" si="51"/>
        <v>0</v>
      </c>
      <c r="AV641" s="82">
        <f t="shared" si="51"/>
        <v>0</v>
      </c>
      <c r="AW641" s="82">
        <f t="shared" si="51"/>
        <v>0</v>
      </c>
      <c r="AX641" s="82">
        <f t="shared" si="51"/>
        <v>0</v>
      </c>
      <c r="AY641" s="82">
        <f t="shared" si="51"/>
        <v>0</v>
      </c>
      <c r="AZ641" s="82">
        <f t="shared" si="51"/>
        <v>0</v>
      </c>
      <c r="BA641" s="82">
        <f t="shared" si="51"/>
        <v>0</v>
      </c>
    </row>
    <row r="642" spans="1:53" x14ac:dyDescent="0.25">
      <c r="A642" t="s">
        <v>1916</v>
      </c>
      <c r="B642" t="s">
        <v>1917</v>
      </c>
      <c r="C642" t="s">
        <v>1918</v>
      </c>
      <c r="D642" t="s">
        <v>1919</v>
      </c>
      <c r="E642">
        <v>8.625</v>
      </c>
      <c r="F642" s="143">
        <v>43586</v>
      </c>
      <c r="G642" t="s">
        <v>280</v>
      </c>
      <c r="H642" t="s">
        <v>270</v>
      </c>
      <c r="I642" t="s">
        <v>259</v>
      </c>
      <c r="J642" t="s">
        <v>271</v>
      </c>
      <c r="K642" t="s">
        <v>272</v>
      </c>
      <c r="L642" t="s">
        <v>551</v>
      </c>
      <c r="M642" t="s">
        <v>552</v>
      </c>
      <c r="N642" t="s">
        <v>304</v>
      </c>
      <c r="O642">
        <v>465</v>
      </c>
      <c r="P642">
        <v>105.25</v>
      </c>
      <c r="Q642">
        <v>1.29375</v>
      </c>
      <c r="R642">
        <v>4.292E-2</v>
      </c>
      <c r="S642">
        <v>0</v>
      </c>
      <c r="T642">
        <v>3.5659999999999998</v>
      </c>
      <c r="U642">
        <v>7.194</v>
      </c>
      <c r="V642">
        <v>4.3840000000000003</v>
      </c>
      <c r="W642">
        <v>7.3559999999999999</v>
      </c>
      <c r="X642">
        <v>638</v>
      </c>
      <c r="Y642">
        <v>104.25</v>
      </c>
      <c r="Z642">
        <v>0.71899999999999997</v>
      </c>
      <c r="AA642">
        <v>4.2930000000000003E-2</v>
      </c>
      <c r="AB642">
        <v>3.621</v>
      </c>
      <c r="AC642">
        <v>7.4749999999999996</v>
      </c>
      <c r="AD642">
        <v>4.4859999999999998</v>
      </c>
      <c r="AE642">
        <v>7.5940000000000003</v>
      </c>
      <c r="AF642">
        <v>676</v>
      </c>
      <c r="AG642">
        <v>1.5</v>
      </c>
      <c r="AH642">
        <v>1.9830000000000001</v>
      </c>
      <c r="AI642">
        <v>622</v>
      </c>
      <c r="AJ642">
        <v>659</v>
      </c>
      <c r="AK642">
        <v>625</v>
      </c>
      <c r="AL642">
        <v>663</v>
      </c>
      <c r="AQ642" s="82">
        <f t="shared" si="47"/>
        <v>0</v>
      </c>
      <c r="AR642" s="82">
        <f t="shared" si="51"/>
        <v>0</v>
      </c>
      <c r="AS642" s="82">
        <f t="shared" si="51"/>
        <v>0</v>
      </c>
      <c r="AT642" s="82">
        <f t="shared" si="51"/>
        <v>0</v>
      </c>
      <c r="AU642" s="82">
        <f t="shared" si="51"/>
        <v>0</v>
      </c>
      <c r="AV642" s="82">
        <f t="shared" si="51"/>
        <v>0</v>
      </c>
      <c r="AW642" s="82">
        <f t="shared" si="51"/>
        <v>4.292E-2</v>
      </c>
      <c r="AX642" s="82">
        <f t="shared" si="51"/>
        <v>0</v>
      </c>
      <c r="AY642" s="82">
        <f t="shared" si="51"/>
        <v>0</v>
      </c>
      <c r="AZ642" s="82">
        <f t="shared" si="51"/>
        <v>0</v>
      </c>
      <c r="BA642" s="82">
        <f t="shared" si="51"/>
        <v>0</v>
      </c>
    </row>
    <row r="643" spans="1:53" x14ac:dyDescent="0.25">
      <c r="A643" t="s">
        <v>1888</v>
      </c>
      <c r="B643" t="s">
        <v>1889</v>
      </c>
      <c r="C643" t="s">
        <v>1890</v>
      </c>
      <c r="D643" t="s">
        <v>1891</v>
      </c>
      <c r="E643">
        <v>8.56</v>
      </c>
      <c r="F643" s="143">
        <v>42371</v>
      </c>
      <c r="G643" t="s">
        <v>280</v>
      </c>
      <c r="H643" t="s">
        <v>270</v>
      </c>
      <c r="I643" t="s">
        <v>259</v>
      </c>
      <c r="J643" t="s">
        <v>271</v>
      </c>
      <c r="K643" t="s">
        <v>358</v>
      </c>
      <c r="L643" t="s">
        <v>358</v>
      </c>
      <c r="M643" t="s">
        <v>389</v>
      </c>
      <c r="N643" t="s">
        <v>283</v>
      </c>
      <c r="O643">
        <v>345.2</v>
      </c>
      <c r="P643">
        <v>97</v>
      </c>
      <c r="Q643">
        <v>0</v>
      </c>
      <c r="R643">
        <v>2.9010000000000001E-2</v>
      </c>
      <c r="S643">
        <v>0</v>
      </c>
      <c r="T643">
        <v>2.5979999999999999</v>
      </c>
      <c r="U643">
        <v>9.6660000000000004</v>
      </c>
      <c r="V643">
        <v>1.0209999999999999</v>
      </c>
      <c r="W643">
        <v>9.7289999999999992</v>
      </c>
      <c r="X643">
        <v>1111</v>
      </c>
      <c r="Y643">
        <v>94</v>
      </c>
      <c r="Z643">
        <v>3.5430000000000001</v>
      </c>
      <c r="AA643">
        <v>2.962E-2</v>
      </c>
      <c r="AB643">
        <v>2.5289999999999999</v>
      </c>
      <c r="AC643">
        <v>10.895</v>
      </c>
      <c r="AD643">
        <v>1.0529999999999999</v>
      </c>
      <c r="AE643">
        <v>10.895</v>
      </c>
      <c r="AF643">
        <v>1382</v>
      </c>
      <c r="AG643">
        <v>-0.55700000000000005</v>
      </c>
      <c r="AH643">
        <v>-0.54800000000000004</v>
      </c>
      <c r="AI643">
        <v>1049</v>
      </c>
      <c r="AJ643">
        <v>1273</v>
      </c>
      <c r="AK643">
        <v>1097</v>
      </c>
      <c r="AL643">
        <v>1369</v>
      </c>
      <c r="AQ643" s="82">
        <f t="shared" si="47"/>
        <v>0</v>
      </c>
      <c r="AR643" s="82">
        <f t="shared" si="51"/>
        <v>0</v>
      </c>
      <c r="AS643" s="82">
        <f t="shared" si="51"/>
        <v>0</v>
      </c>
      <c r="AT643" s="82">
        <f t="shared" si="51"/>
        <v>0</v>
      </c>
      <c r="AU643" s="82">
        <f t="shared" si="51"/>
        <v>0</v>
      </c>
      <c r="AV643" s="82">
        <f t="shared" si="51"/>
        <v>0</v>
      </c>
      <c r="AW643" s="82">
        <f t="shared" si="51"/>
        <v>0</v>
      </c>
      <c r="AX643" s="82">
        <f t="shared" si="51"/>
        <v>0</v>
      </c>
      <c r="AY643" s="82">
        <f t="shared" si="51"/>
        <v>2.9010000000000001E-2</v>
      </c>
      <c r="AZ643" s="82">
        <f t="shared" si="51"/>
        <v>0</v>
      </c>
      <c r="BA643" s="82">
        <f t="shared" si="51"/>
        <v>0</v>
      </c>
    </row>
    <row r="644" spans="1:53" x14ac:dyDescent="0.25">
      <c r="A644" t="s">
        <v>1897</v>
      </c>
      <c r="B644" t="s">
        <v>1898</v>
      </c>
      <c r="C644" t="s">
        <v>1896</v>
      </c>
      <c r="D644" t="s">
        <v>1891</v>
      </c>
      <c r="E644">
        <v>7.75</v>
      </c>
      <c r="F644" s="143">
        <v>42536</v>
      </c>
      <c r="G644" t="s">
        <v>430</v>
      </c>
      <c r="H644" t="s">
        <v>270</v>
      </c>
      <c r="I644" t="s">
        <v>259</v>
      </c>
      <c r="J644" t="s">
        <v>271</v>
      </c>
      <c r="K644" t="s">
        <v>358</v>
      </c>
      <c r="L644" t="s">
        <v>358</v>
      </c>
      <c r="M644" t="s">
        <v>389</v>
      </c>
      <c r="N644" t="s">
        <v>304</v>
      </c>
      <c r="O644">
        <v>500</v>
      </c>
      <c r="P644">
        <v>52.75</v>
      </c>
      <c r="Q644">
        <v>0</v>
      </c>
      <c r="R644">
        <v>2.2849999999999999E-2</v>
      </c>
      <c r="S644">
        <v>0</v>
      </c>
      <c r="T644">
        <v>2.7229999999999999</v>
      </c>
      <c r="U644">
        <v>28.565999999999999</v>
      </c>
      <c r="V644">
        <v>2.544</v>
      </c>
      <c r="W644">
        <v>30.856999999999999</v>
      </c>
      <c r="X644">
        <v>3042</v>
      </c>
      <c r="Y644">
        <v>50.5</v>
      </c>
      <c r="Z644">
        <v>3.5739999999999998</v>
      </c>
      <c r="AA644">
        <v>2.3779999999999999E-2</v>
      </c>
      <c r="AB644">
        <v>2.3940000000000001</v>
      </c>
      <c r="AC644">
        <v>32.156999999999996</v>
      </c>
      <c r="AD644">
        <v>2.3959999999999999</v>
      </c>
      <c r="AE644">
        <v>32.156999999999996</v>
      </c>
      <c r="AF644">
        <v>3180</v>
      </c>
      <c r="AG644">
        <v>-2.448</v>
      </c>
      <c r="AH644">
        <v>-2.3050000000000002</v>
      </c>
      <c r="AI644">
        <v>2060</v>
      </c>
      <c r="AJ644">
        <v>2105</v>
      </c>
      <c r="AK644">
        <v>3030</v>
      </c>
      <c r="AL644">
        <v>3169</v>
      </c>
      <c r="AQ644" s="82">
        <f t="shared" si="47"/>
        <v>0</v>
      </c>
      <c r="AR644" s="82">
        <f t="shared" si="51"/>
        <v>0</v>
      </c>
      <c r="AS644" s="82">
        <f t="shared" si="51"/>
        <v>0</v>
      </c>
      <c r="AT644" s="82">
        <f t="shared" si="51"/>
        <v>0</v>
      </c>
      <c r="AU644" s="82">
        <f t="shared" si="51"/>
        <v>0</v>
      </c>
      <c r="AV644" s="82">
        <f t="shared" si="51"/>
        <v>0</v>
      </c>
      <c r="AW644" s="82">
        <f t="shared" si="51"/>
        <v>0</v>
      </c>
      <c r="AX644" s="82">
        <f t="shared" si="51"/>
        <v>0</v>
      </c>
      <c r="AY644" s="82">
        <f t="shared" si="51"/>
        <v>0</v>
      </c>
      <c r="AZ644" s="82">
        <f t="shared" si="51"/>
        <v>0</v>
      </c>
      <c r="BA644" s="82">
        <f t="shared" si="51"/>
        <v>2.2849999999999999E-2</v>
      </c>
    </row>
    <row r="645" spans="1:53" x14ac:dyDescent="0.25">
      <c r="A645" t="s">
        <v>1907</v>
      </c>
      <c r="B645" t="s">
        <v>1908</v>
      </c>
      <c r="C645" t="s">
        <v>1896</v>
      </c>
      <c r="D645" t="s">
        <v>1891</v>
      </c>
      <c r="E645">
        <v>7</v>
      </c>
      <c r="F645" s="143">
        <v>42870</v>
      </c>
      <c r="G645" t="s">
        <v>43</v>
      </c>
      <c r="H645" t="s">
        <v>270</v>
      </c>
      <c r="I645" t="s">
        <v>259</v>
      </c>
      <c r="J645" t="s">
        <v>271</v>
      </c>
      <c r="K645" t="s">
        <v>358</v>
      </c>
      <c r="L645" t="s">
        <v>358</v>
      </c>
      <c r="M645" t="s">
        <v>389</v>
      </c>
      <c r="N645" t="s">
        <v>304</v>
      </c>
      <c r="O645">
        <v>1196.0999999999999</v>
      </c>
      <c r="P645">
        <v>53.625</v>
      </c>
      <c r="Q645">
        <v>0</v>
      </c>
      <c r="R645">
        <v>5.5570000000000001E-2</v>
      </c>
      <c r="S645">
        <v>0</v>
      </c>
      <c r="T645">
        <v>3.38</v>
      </c>
      <c r="U645">
        <v>23.597000000000001</v>
      </c>
      <c r="V645">
        <v>3.1789999999999998</v>
      </c>
      <c r="W645">
        <v>24.968</v>
      </c>
      <c r="X645">
        <v>2438</v>
      </c>
      <c r="Y645">
        <v>50.25</v>
      </c>
      <c r="Z645">
        <v>0</v>
      </c>
      <c r="AA645">
        <v>5.287E-2</v>
      </c>
      <c r="AB645">
        <v>3.1709999999999998</v>
      </c>
      <c r="AC645">
        <v>26.959</v>
      </c>
      <c r="AD645">
        <v>3.1829999999999998</v>
      </c>
      <c r="AE645">
        <v>26.765000000000001</v>
      </c>
      <c r="AF645">
        <v>2629</v>
      </c>
      <c r="AG645">
        <v>6.7160000000000002</v>
      </c>
      <c r="AH645">
        <v>6.9829999999999997</v>
      </c>
      <c r="AI645">
        <v>1672</v>
      </c>
      <c r="AJ645">
        <v>1742</v>
      </c>
      <c r="AK645">
        <v>2427</v>
      </c>
      <c r="AL645">
        <v>2618</v>
      </c>
      <c r="AQ645" s="82">
        <f t="shared" si="47"/>
        <v>0</v>
      </c>
      <c r="AR645" s="82">
        <f t="shared" si="51"/>
        <v>0</v>
      </c>
      <c r="AS645" s="82">
        <f t="shared" si="51"/>
        <v>0</v>
      </c>
      <c r="AT645" s="82">
        <f t="shared" si="51"/>
        <v>0</v>
      </c>
      <c r="AU645" s="82">
        <f t="shared" si="51"/>
        <v>0</v>
      </c>
      <c r="AV645" s="82">
        <f t="shared" si="51"/>
        <v>0</v>
      </c>
      <c r="AW645" s="82">
        <f t="shared" si="51"/>
        <v>0</v>
      </c>
      <c r="AX645" s="82">
        <f t="shared" si="51"/>
        <v>0</v>
      </c>
      <c r="AY645" s="82">
        <f t="shared" si="51"/>
        <v>0</v>
      </c>
      <c r="AZ645" s="82">
        <f t="shared" si="51"/>
        <v>0</v>
      </c>
      <c r="BA645" s="82">
        <f t="shared" si="51"/>
        <v>5.5570000000000001E-2</v>
      </c>
    </row>
    <row r="646" spans="1:53" x14ac:dyDescent="0.25">
      <c r="A646" t="s">
        <v>1909</v>
      </c>
      <c r="B646" t="s">
        <v>1910</v>
      </c>
      <c r="C646" t="s">
        <v>1896</v>
      </c>
      <c r="D646" t="s">
        <v>1891</v>
      </c>
      <c r="E646">
        <v>7.2</v>
      </c>
      <c r="F646" s="143">
        <v>43600</v>
      </c>
      <c r="G646" t="s">
        <v>43</v>
      </c>
      <c r="H646" t="s">
        <v>270</v>
      </c>
      <c r="I646" t="s">
        <v>259</v>
      </c>
      <c r="J646" t="s">
        <v>271</v>
      </c>
      <c r="K646" t="s">
        <v>358</v>
      </c>
      <c r="L646" t="s">
        <v>358</v>
      </c>
      <c r="M646" t="s">
        <v>389</v>
      </c>
      <c r="N646" t="s">
        <v>304</v>
      </c>
      <c r="O646">
        <v>800</v>
      </c>
      <c r="P646">
        <v>53.25</v>
      </c>
      <c r="Q646">
        <v>0</v>
      </c>
      <c r="R646">
        <v>3.6909999999999998E-2</v>
      </c>
      <c r="S646">
        <v>0</v>
      </c>
      <c r="T646">
        <v>4.5199999999999996</v>
      </c>
      <c r="U646">
        <v>19.628</v>
      </c>
      <c r="V646">
        <v>4.2409999999999997</v>
      </c>
      <c r="W646">
        <v>20.713000000000001</v>
      </c>
      <c r="X646">
        <v>1977</v>
      </c>
      <c r="Y646">
        <v>50.375</v>
      </c>
      <c r="Z646">
        <v>0</v>
      </c>
      <c r="AA646">
        <v>3.5450000000000002E-2</v>
      </c>
      <c r="AB646">
        <v>4.1900000000000004</v>
      </c>
      <c r="AC646">
        <v>22.067</v>
      </c>
      <c r="AD646">
        <v>4.2240000000000002</v>
      </c>
      <c r="AE646">
        <v>21.916</v>
      </c>
      <c r="AF646">
        <v>2112</v>
      </c>
      <c r="AG646">
        <v>5.7069999999999999</v>
      </c>
      <c r="AH646">
        <v>6.1790000000000003</v>
      </c>
      <c r="AI646">
        <v>1334</v>
      </c>
      <c r="AJ646">
        <v>1384</v>
      </c>
      <c r="AK646">
        <v>1965</v>
      </c>
      <c r="AL646">
        <v>2100</v>
      </c>
      <c r="AQ646" s="82">
        <f t="shared" ref="AQ646:AQ709" si="52">IF($U646&lt;=AQ$4,$R646,0)</f>
        <v>0</v>
      </c>
      <c r="AR646" s="82">
        <f t="shared" ref="AR646:BA661" si="53">IF(AND($U646&gt;AQ$4,$U646&lt;=AR$4),$R646,0)</f>
        <v>0</v>
      </c>
      <c r="AS646" s="82">
        <f t="shared" si="53"/>
        <v>0</v>
      </c>
      <c r="AT646" s="82">
        <f t="shared" si="53"/>
        <v>0</v>
      </c>
      <c r="AU646" s="82">
        <f t="shared" si="53"/>
        <v>0</v>
      </c>
      <c r="AV646" s="82">
        <f t="shared" si="53"/>
        <v>0</v>
      </c>
      <c r="AW646" s="82">
        <f t="shared" si="53"/>
        <v>0</v>
      </c>
      <c r="AX646" s="82">
        <f t="shared" si="53"/>
        <v>0</v>
      </c>
      <c r="AY646" s="82">
        <f t="shared" si="53"/>
        <v>0</v>
      </c>
      <c r="AZ646" s="82">
        <f t="shared" si="53"/>
        <v>0</v>
      </c>
      <c r="BA646" s="82">
        <f t="shared" si="53"/>
        <v>3.6909999999999998E-2</v>
      </c>
    </row>
    <row r="647" spans="1:53" x14ac:dyDescent="0.25">
      <c r="A647" t="s">
        <v>1928</v>
      </c>
      <c r="B647" t="s">
        <v>1929</v>
      </c>
      <c r="C647" t="s">
        <v>1896</v>
      </c>
      <c r="D647" t="s">
        <v>1891</v>
      </c>
      <c r="E647">
        <v>7.625</v>
      </c>
      <c r="F647" s="143">
        <v>46522</v>
      </c>
      <c r="G647" t="s">
        <v>43</v>
      </c>
      <c r="H647" t="s">
        <v>270</v>
      </c>
      <c r="I647" t="s">
        <v>259</v>
      </c>
      <c r="J647" t="s">
        <v>271</v>
      </c>
      <c r="K647" t="s">
        <v>358</v>
      </c>
      <c r="L647" t="s">
        <v>358</v>
      </c>
      <c r="M647" t="s">
        <v>389</v>
      </c>
      <c r="N647" t="s">
        <v>304</v>
      </c>
      <c r="O647">
        <v>700</v>
      </c>
      <c r="P647">
        <v>53.25</v>
      </c>
      <c r="Q647">
        <v>0</v>
      </c>
      <c r="R647">
        <v>3.2289999999999999E-2</v>
      </c>
      <c r="S647">
        <v>0</v>
      </c>
      <c r="T647">
        <v>6.9059999999999997</v>
      </c>
      <c r="U647">
        <v>15.252000000000001</v>
      </c>
      <c r="V647">
        <v>6.3419999999999996</v>
      </c>
      <c r="W647">
        <v>16.027999999999999</v>
      </c>
      <c r="X647">
        <v>1421</v>
      </c>
      <c r="Y647">
        <v>50.25</v>
      </c>
      <c r="Z647">
        <v>0</v>
      </c>
      <c r="AA647">
        <v>3.0939999999999999E-2</v>
      </c>
      <c r="AB647">
        <v>6.109</v>
      </c>
      <c r="AC647">
        <v>17.047000000000001</v>
      </c>
      <c r="AD647">
        <v>6.1680000000000001</v>
      </c>
      <c r="AE647">
        <v>16.937000000000001</v>
      </c>
      <c r="AF647">
        <v>1531</v>
      </c>
      <c r="AG647">
        <v>5.97</v>
      </c>
      <c r="AH647">
        <v>6.7869999999999999</v>
      </c>
      <c r="AI647">
        <v>887</v>
      </c>
      <c r="AJ647">
        <v>922</v>
      </c>
      <c r="AK647">
        <v>1420</v>
      </c>
      <c r="AL647">
        <v>1530</v>
      </c>
      <c r="AQ647" s="82">
        <f t="shared" si="52"/>
        <v>0</v>
      </c>
      <c r="AR647" s="82">
        <f t="shared" si="53"/>
        <v>0</v>
      </c>
      <c r="AS647" s="82">
        <f t="shared" si="53"/>
        <v>0</v>
      </c>
      <c r="AT647" s="82">
        <f t="shared" si="53"/>
        <v>0</v>
      </c>
      <c r="AU647" s="82">
        <f t="shared" si="53"/>
        <v>0</v>
      </c>
      <c r="AV647" s="82">
        <f t="shared" si="53"/>
        <v>0</v>
      </c>
      <c r="AW647" s="82">
        <f t="shared" si="53"/>
        <v>0</v>
      </c>
      <c r="AX647" s="82">
        <f t="shared" si="53"/>
        <v>0</v>
      </c>
      <c r="AY647" s="82">
        <f t="shared" si="53"/>
        <v>0</v>
      </c>
      <c r="AZ647" s="82">
        <f t="shared" si="53"/>
        <v>0</v>
      </c>
      <c r="BA647" s="82">
        <f t="shared" si="53"/>
        <v>3.2289999999999999E-2</v>
      </c>
    </row>
    <row r="648" spans="1:53" x14ac:dyDescent="0.25">
      <c r="A648" t="s">
        <v>1941</v>
      </c>
      <c r="B648" t="s">
        <v>1942</v>
      </c>
      <c r="C648" t="s">
        <v>1943</v>
      </c>
      <c r="D648" t="s">
        <v>1944</v>
      </c>
      <c r="E648">
        <v>8.625</v>
      </c>
      <c r="F648" s="143">
        <v>43631</v>
      </c>
      <c r="G648" t="s">
        <v>41</v>
      </c>
      <c r="H648" t="s">
        <v>270</v>
      </c>
      <c r="I648" t="s">
        <v>259</v>
      </c>
      <c r="J648" t="s">
        <v>271</v>
      </c>
      <c r="K648" t="s">
        <v>272</v>
      </c>
      <c r="L648" t="s">
        <v>291</v>
      </c>
      <c r="M648" t="s">
        <v>600</v>
      </c>
      <c r="N648" t="s">
        <v>283</v>
      </c>
      <c r="O648">
        <v>180</v>
      </c>
      <c r="P648">
        <v>96</v>
      </c>
      <c r="Q648">
        <v>0.23958299999999999</v>
      </c>
      <c r="R648">
        <v>1.5010000000000001E-2</v>
      </c>
      <c r="S648">
        <v>4.3120000000000003</v>
      </c>
      <c r="T648">
        <v>4.819</v>
      </c>
      <c r="U648">
        <v>9.4649999999999999</v>
      </c>
      <c r="V648">
        <v>4.8710000000000004</v>
      </c>
      <c r="W648">
        <v>9.4649999999999999</v>
      </c>
      <c r="X648">
        <v>847</v>
      </c>
      <c r="Y648">
        <v>96.5</v>
      </c>
      <c r="Z648">
        <v>3.9769999999999999</v>
      </c>
      <c r="AA648">
        <v>1.5910000000000001E-2</v>
      </c>
      <c r="AB648">
        <v>4.6829999999999998</v>
      </c>
      <c r="AC648">
        <v>9.3510000000000009</v>
      </c>
      <c r="AD648">
        <v>4.7270000000000003</v>
      </c>
      <c r="AE648">
        <v>9.3510000000000009</v>
      </c>
      <c r="AF648">
        <v>850</v>
      </c>
      <c r="AG648">
        <v>7.3999999999999996E-2</v>
      </c>
      <c r="AH648">
        <v>0.623</v>
      </c>
      <c r="AI648">
        <v>794</v>
      </c>
      <c r="AJ648">
        <v>800</v>
      </c>
      <c r="AK648">
        <v>836</v>
      </c>
      <c r="AL648">
        <v>839</v>
      </c>
      <c r="AQ648" s="82">
        <f t="shared" si="52"/>
        <v>0</v>
      </c>
      <c r="AR648" s="82">
        <f t="shared" si="53"/>
        <v>0</v>
      </c>
      <c r="AS648" s="82">
        <f t="shared" si="53"/>
        <v>0</v>
      </c>
      <c r="AT648" s="82">
        <f t="shared" si="53"/>
        <v>0</v>
      </c>
      <c r="AU648" s="82">
        <f t="shared" si="53"/>
        <v>0</v>
      </c>
      <c r="AV648" s="82">
        <f t="shared" si="53"/>
        <v>0</v>
      </c>
      <c r="AW648" s="82">
        <f t="shared" si="53"/>
        <v>0</v>
      </c>
      <c r="AX648" s="82">
        <f t="shared" si="53"/>
        <v>0</v>
      </c>
      <c r="AY648" s="82">
        <f t="shared" si="53"/>
        <v>1.5010000000000001E-2</v>
      </c>
      <c r="AZ648" s="82">
        <f t="shared" si="53"/>
        <v>0</v>
      </c>
      <c r="BA648" s="82">
        <f t="shared" si="53"/>
        <v>0</v>
      </c>
    </row>
    <row r="649" spans="1:53" x14ac:dyDescent="0.25">
      <c r="A649" t="s">
        <v>5817</v>
      </c>
      <c r="B649" t="s">
        <v>5818</v>
      </c>
      <c r="C649" t="s">
        <v>5819</v>
      </c>
      <c r="D649" t="s">
        <v>5820</v>
      </c>
      <c r="E649">
        <v>6</v>
      </c>
      <c r="F649" s="143">
        <v>43133</v>
      </c>
      <c r="G649" t="s">
        <v>371</v>
      </c>
      <c r="H649" t="s">
        <v>270</v>
      </c>
      <c r="I649" t="s">
        <v>5821</v>
      </c>
      <c r="J649" t="s">
        <v>271</v>
      </c>
      <c r="K649" t="s">
        <v>358</v>
      </c>
      <c r="L649" t="s">
        <v>358</v>
      </c>
      <c r="M649" t="s">
        <v>359</v>
      </c>
      <c r="N649" t="s">
        <v>304</v>
      </c>
      <c r="O649">
        <v>1000</v>
      </c>
      <c r="P649">
        <v>104.73099999999999</v>
      </c>
      <c r="Q649">
        <v>2.3833329999999999</v>
      </c>
      <c r="R649">
        <v>9.2799999999999994E-2</v>
      </c>
      <c r="S649">
        <v>0</v>
      </c>
      <c r="T649">
        <v>4.2830000000000004</v>
      </c>
      <c r="U649">
        <v>4.9379999999999997</v>
      </c>
      <c r="V649">
        <v>4.3129999999999997</v>
      </c>
      <c r="W649">
        <v>4.9379999999999997</v>
      </c>
      <c r="X649">
        <v>417</v>
      </c>
      <c r="Y649">
        <v>103</v>
      </c>
      <c r="Z649">
        <v>1.9830000000000001</v>
      </c>
      <c r="AA649">
        <v>9.2340000000000005E-2</v>
      </c>
      <c r="AB649">
        <v>4.3330000000000002</v>
      </c>
      <c r="AC649">
        <v>5.3259999999999996</v>
      </c>
      <c r="AD649">
        <v>4.3579999999999997</v>
      </c>
      <c r="AE649">
        <v>5.3259999999999996</v>
      </c>
      <c r="AF649">
        <v>468</v>
      </c>
      <c r="AG649">
        <v>2.0299999999999998</v>
      </c>
      <c r="AH649">
        <v>2.4870000000000001</v>
      </c>
      <c r="AI649">
        <v>408</v>
      </c>
      <c r="AJ649">
        <v>456</v>
      </c>
      <c r="AK649">
        <v>406</v>
      </c>
      <c r="AL649">
        <v>457</v>
      </c>
      <c r="AQ649" s="82">
        <f t="shared" si="52"/>
        <v>0</v>
      </c>
      <c r="AR649" s="82">
        <f t="shared" si="53"/>
        <v>0</v>
      </c>
      <c r="AS649" s="82">
        <f t="shared" si="53"/>
        <v>0</v>
      </c>
      <c r="AT649" s="82">
        <f t="shared" si="53"/>
        <v>9.2799999999999994E-2</v>
      </c>
      <c r="AU649" s="82">
        <f t="shared" si="53"/>
        <v>0</v>
      </c>
      <c r="AV649" s="82">
        <f t="shared" si="53"/>
        <v>0</v>
      </c>
      <c r="AW649" s="82">
        <f t="shared" si="53"/>
        <v>0</v>
      </c>
      <c r="AX649" s="82">
        <f t="shared" si="53"/>
        <v>0</v>
      </c>
      <c r="AY649" s="82">
        <f t="shared" si="53"/>
        <v>0</v>
      </c>
      <c r="AZ649" s="82">
        <f t="shared" si="53"/>
        <v>0</v>
      </c>
      <c r="BA649" s="82">
        <f t="shared" si="53"/>
        <v>0</v>
      </c>
    </row>
    <row r="650" spans="1:53" x14ac:dyDescent="0.25">
      <c r="A650" t="s">
        <v>5822</v>
      </c>
      <c r="B650" t="s">
        <v>5823</v>
      </c>
      <c r="C650" t="s">
        <v>5819</v>
      </c>
      <c r="D650" t="s">
        <v>5820</v>
      </c>
      <c r="E650">
        <v>4.9000000000000004</v>
      </c>
      <c r="F650" s="143">
        <v>43739</v>
      </c>
      <c r="G650" t="s">
        <v>371</v>
      </c>
      <c r="H650" t="s">
        <v>270</v>
      </c>
      <c r="I650" t="s">
        <v>5821</v>
      </c>
      <c r="J650" t="s">
        <v>271</v>
      </c>
      <c r="K650" t="s">
        <v>358</v>
      </c>
      <c r="L650" t="s">
        <v>358</v>
      </c>
      <c r="M650" t="s">
        <v>359</v>
      </c>
      <c r="N650" t="s">
        <v>304</v>
      </c>
      <c r="O650">
        <v>1000</v>
      </c>
      <c r="P650">
        <v>98.784999999999997</v>
      </c>
      <c r="Q650">
        <v>1.1433329999999999</v>
      </c>
      <c r="R650">
        <v>8.6569999999999994E-2</v>
      </c>
      <c r="S650">
        <v>0</v>
      </c>
      <c r="T650">
        <v>5.625</v>
      </c>
      <c r="U650">
        <v>5.1130000000000004</v>
      </c>
      <c r="V650">
        <v>5.694</v>
      </c>
      <c r="W650">
        <v>5.1130000000000004</v>
      </c>
      <c r="X650">
        <v>401</v>
      </c>
      <c r="Y650">
        <v>97.656000000000006</v>
      </c>
      <c r="Z650">
        <v>0.81699999999999995</v>
      </c>
      <c r="AA650">
        <v>8.6610000000000006E-2</v>
      </c>
      <c r="AB650">
        <v>5.6769999999999996</v>
      </c>
      <c r="AC650">
        <v>5.3120000000000003</v>
      </c>
      <c r="AD650">
        <v>5.7380000000000004</v>
      </c>
      <c r="AE650">
        <v>5.3120000000000003</v>
      </c>
      <c r="AF650">
        <v>436</v>
      </c>
      <c r="AG650">
        <v>1.478</v>
      </c>
      <c r="AH650">
        <v>2.1949999999999998</v>
      </c>
      <c r="AI650">
        <v>376</v>
      </c>
      <c r="AJ650">
        <v>407</v>
      </c>
      <c r="AK650">
        <v>390</v>
      </c>
      <c r="AL650">
        <v>424</v>
      </c>
      <c r="AQ650" s="82">
        <f t="shared" si="52"/>
        <v>0</v>
      </c>
      <c r="AR650" s="82">
        <f t="shared" si="53"/>
        <v>0</v>
      </c>
      <c r="AS650" s="82">
        <f t="shared" si="53"/>
        <v>0</v>
      </c>
      <c r="AT650" s="82">
        <f t="shared" si="53"/>
        <v>0</v>
      </c>
      <c r="AU650" s="82">
        <f t="shared" si="53"/>
        <v>8.6569999999999994E-2</v>
      </c>
      <c r="AV650" s="82">
        <f t="shared" si="53"/>
        <v>0</v>
      </c>
      <c r="AW650" s="82">
        <f t="shared" si="53"/>
        <v>0</v>
      </c>
      <c r="AX650" s="82">
        <f t="shared" si="53"/>
        <v>0</v>
      </c>
      <c r="AY650" s="82">
        <f t="shared" si="53"/>
        <v>0</v>
      </c>
      <c r="AZ650" s="82">
        <f t="shared" si="53"/>
        <v>0</v>
      </c>
      <c r="BA650" s="82">
        <f t="shared" si="53"/>
        <v>0</v>
      </c>
    </row>
    <row r="651" spans="1:53" x14ac:dyDescent="0.25">
      <c r="A651" t="s">
        <v>5824</v>
      </c>
      <c r="B651" t="s">
        <v>5825</v>
      </c>
      <c r="C651" t="s">
        <v>1930</v>
      </c>
      <c r="D651" t="s">
        <v>1931</v>
      </c>
      <c r="E651">
        <v>6.25</v>
      </c>
      <c r="F651" s="143">
        <v>43753</v>
      </c>
      <c r="G651" t="s">
        <v>40</v>
      </c>
      <c r="H651" t="s">
        <v>270</v>
      </c>
      <c r="I651" t="s">
        <v>762</v>
      </c>
      <c r="J651" t="s">
        <v>271</v>
      </c>
      <c r="K651" t="s">
        <v>272</v>
      </c>
      <c r="L651" t="s">
        <v>335</v>
      </c>
      <c r="M651" t="s">
        <v>804</v>
      </c>
      <c r="N651" t="s">
        <v>304</v>
      </c>
      <c r="O651">
        <v>600</v>
      </c>
      <c r="P651">
        <v>104.5</v>
      </c>
      <c r="Q651">
        <v>1.4583330000000001</v>
      </c>
      <c r="R651">
        <v>5.5079999999999997E-2</v>
      </c>
      <c r="S651">
        <v>0</v>
      </c>
      <c r="T651">
        <v>4.7859999999999996</v>
      </c>
      <c r="U651">
        <v>5.3360000000000003</v>
      </c>
      <c r="V651">
        <v>5.3449999999999998</v>
      </c>
      <c r="W651">
        <v>5.3789999999999996</v>
      </c>
      <c r="X651">
        <v>428</v>
      </c>
      <c r="Y651">
        <v>103.5</v>
      </c>
      <c r="Z651">
        <v>1.042</v>
      </c>
      <c r="AA651">
        <v>5.5169999999999997E-2</v>
      </c>
      <c r="AB651">
        <v>4.8410000000000002</v>
      </c>
      <c r="AC651">
        <v>5.5410000000000004</v>
      </c>
      <c r="AD651">
        <v>5.4269999999999996</v>
      </c>
      <c r="AE651">
        <v>5.5709999999999997</v>
      </c>
      <c r="AF651">
        <v>462</v>
      </c>
      <c r="AG651">
        <v>1.355</v>
      </c>
      <c r="AH651">
        <v>2.0139999999999998</v>
      </c>
      <c r="AI651">
        <v>411</v>
      </c>
      <c r="AJ651">
        <v>445</v>
      </c>
      <c r="AK651">
        <v>416</v>
      </c>
      <c r="AL651">
        <v>451</v>
      </c>
      <c r="AQ651" s="82">
        <f t="shared" si="52"/>
        <v>0</v>
      </c>
      <c r="AR651" s="82">
        <f t="shared" si="53"/>
        <v>0</v>
      </c>
      <c r="AS651" s="82">
        <f t="shared" si="53"/>
        <v>0</v>
      </c>
      <c r="AT651" s="82">
        <f t="shared" si="53"/>
        <v>0</v>
      </c>
      <c r="AU651" s="82">
        <f t="shared" si="53"/>
        <v>5.5079999999999997E-2</v>
      </c>
      <c r="AV651" s="82">
        <f t="shared" si="53"/>
        <v>0</v>
      </c>
      <c r="AW651" s="82">
        <f t="shared" si="53"/>
        <v>0</v>
      </c>
      <c r="AX651" s="82">
        <f t="shared" si="53"/>
        <v>0</v>
      </c>
      <c r="AY651" s="82">
        <f t="shared" si="53"/>
        <v>0</v>
      </c>
      <c r="AZ651" s="82">
        <f t="shared" si="53"/>
        <v>0</v>
      </c>
      <c r="BA651" s="82">
        <f t="shared" si="53"/>
        <v>0</v>
      </c>
    </row>
    <row r="652" spans="1:53" x14ac:dyDescent="0.25">
      <c r="A652" t="s">
        <v>1932</v>
      </c>
      <c r="B652" t="s">
        <v>1933</v>
      </c>
      <c r="C652" t="s">
        <v>1934</v>
      </c>
      <c r="D652" t="s">
        <v>1935</v>
      </c>
      <c r="E652">
        <v>10.5</v>
      </c>
      <c r="F652" s="143">
        <v>42461</v>
      </c>
      <c r="G652" t="s">
        <v>41</v>
      </c>
      <c r="H652" t="s">
        <v>270</v>
      </c>
      <c r="I652" t="s">
        <v>259</v>
      </c>
      <c r="J652" t="s">
        <v>271</v>
      </c>
      <c r="K652" t="s">
        <v>272</v>
      </c>
      <c r="L652" t="s">
        <v>1124</v>
      </c>
      <c r="M652" t="s">
        <v>1936</v>
      </c>
      <c r="N652" t="s">
        <v>283</v>
      </c>
      <c r="O652">
        <v>324.8</v>
      </c>
      <c r="P652">
        <v>106.625</v>
      </c>
      <c r="Q652">
        <v>2.4500000000000002</v>
      </c>
      <c r="R652">
        <v>3.0689999999999999E-2</v>
      </c>
      <c r="S652">
        <v>0</v>
      </c>
      <c r="T652">
        <v>0.26300000000000001</v>
      </c>
      <c r="U652">
        <v>4.899</v>
      </c>
      <c r="V652">
        <v>0.25900000000000001</v>
      </c>
      <c r="W652">
        <v>5.2869999999999999</v>
      </c>
      <c r="X652">
        <v>486</v>
      </c>
      <c r="Y652">
        <v>107</v>
      </c>
      <c r="Z652">
        <v>1.75</v>
      </c>
      <c r="AA652">
        <v>3.107E-2</v>
      </c>
      <c r="AB652">
        <v>0.32800000000000001</v>
      </c>
      <c r="AC652">
        <v>4.8280000000000003</v>
      </c>
      <c r="AD652">
        <v>0.32300000000000001</v>
      </c>
      <c r="AE652">
        <v>5.1020000000000003</v>
      </c>
      <c r="AF652">
        <v>475</v>
      </c>
      <c r="AG652">
        <v>0.29899999999999999</v>
      </c>
      <c r="AH652">
        <v>0.28000000000000003</v>
      </c>
      <c r="AI652">
        <v>282</v>
      </c>
      <c r="AJ652">
        <v>339</v>
      </c>
      <c r="AK652">
        <v>464</v>
      </c>
      <c r="AL652">
        <v>456</v>
      </c>
      <c r="AQ652" s="82">
        <f t="shared" si="52"/>
        <v>0</v>
      </c>
      <c r="AR652" s="82">
        <f t="shared" si="53"/>
        <v>0</v>
      </c>
      <c r="AS652" s="82">
        <f t="shared" si="53"/>
        <v>0</v>
      </c>
      <c r="AT652" s="82">
        <f t="shared" si="53"/>
        <v>3.0689999999999999E-2</v>
      </c>
      <c r="AU652" s="82">
        <f t="shared" si="53"/>
        <v>0</v>
      </c>
      <c r="AV652" s="82">
        <f t="shared" si="53"/>
        <v>0</v>
      </c>
      <c r="AW652" s="82">
        <f t="shared" si="53"/>
        <v>0</v>
      </c>
      <c r="AX652" s="82">
        <f t="shared" si="53"/>
        <v>0</v>
      </c>
      <c r="AY652" s="82">
        <f t="shared" si="53"/>
        <v>0</v>
      </c>
      <c r="AZ652" s="82">
        <f t="shared" si="53"/>
        <v>0</v>
      </c>
      <c r="BA652" s="82">
        <f t="shared" si="53"/>
        <v>0</v>
      </c>
    </row>
    <row r="653" spans="1:53" x14ac:dyDescent="0.25">
      <c r="A653" t="s">
        <v>1945</v>
      </c>
      <c r="B653" t="s">
        <v>1946</v>
      </c>
      <c r="C653" t="s">
        <v>1947</v>
      </c>
      <c r="D653" t="s">
        <v>1935</v>
      </c>
      <c r="E653">
        <v>8.875</v>
      </c>
      <c r="F653" s="143">
        <v>43600</v>
      </c>
      <c r="G653" t="s">
        <v>42</v>
      </c>
      <c r="H653" t="s">
        <v>270</v>
      </c>
      <c r="I653" t="s">
        <v>259</v>
      </c>
      <c r="J653" t="s">
        <v>271</v>
      </c>
      <c r="K653" t="s">
        <v>272</v>
      </c>
      <c r="L653" t="s">
        <v>1124</v>
      </c>
      <c r="M653" t="s">
        <v>1936</v>
      </c>
      <c r="N653" t="s">
        <v>304</v>
      </c>
      <c r="O653">
        <v>300</v>
      </c>
      <c r="P653">
        <v>105</v>
      </c>
      <c r="Q653">
        <v>0.98611099999999996</v>
      </c>
      <c r="R653">
        <v>2.7550000000000002E-2</v>
      </c>
      <c r="S653">
        <v>0</v>
      </c>
      <c r="T653">
        <v>3.581</v>
      </c>
      <c r="U653">
        <v>7.5129999999999999</v>
      </c>
      <c r="V653">
        <v>4.4059999999999997</v>
      </c>
      <c r="W653">
        <v>7.6669999999999998</v>
      </c>
      <c r="X653">
        <v>669</v>
      </c>
      <c r="Y653">
        <v>104.5</v>
      </c>
      <c r="Z653">
        <v>0.39400000000000002</v>
      </c>
      <c r="AA653">
        <v>2.768E-2</v>
      </c>
      <c r="AB653">
        <v>3.64</v>
      </c>
      <c r="AC653">
        <v>7.6619999999999999</v>
      </c>
      <c r="AD653">
        <v>4.4829999999999997</v>
      </c>
      <c r="AE653">
        <v>7.7869999999999999</v>
      </c>
      <c r="AF653">
        <v>695</v>
      </c>
      <c r="AG653">
        <v>1.0409999999999999</v>
      </c>
      <c r="AH653">
        <v>1.5229999999999999</v>
      </c>
      <c r="AI653">
        <v>653</v>
      </c>
      <c r="AJ653">
        <v>680</v>
      </c>
      <c r="AK653">
        <v>656</v>
      </c>
      <c r="AL653">
        <v>682</v>
      </c>
      <c r="AQ653" s="82">
        <f t="shared" si="52"/>
        <v>0</v>
      </c>
      <c r="AR653" s="82">
        <f t="shared" si="53"/>
        <v>0</v>
      </c>
      <c r="AS653" s="82">
        <f t="shared" si="53"/>
        <v>0</v>
      </c>
      <c r="AT653" s="82">
        <f t="shared" si="53"/>
        <v>0</v>
      </c>
      <c r="AU653" s="82">
        <f t="shared" si="53"/>
        <v>0</v>
      </c>
      <c r="AV653" s="82">
        <f t="shared" si="53"/>
        <v>0</v>
      </c>
      <c r="AW653" s="82">
        <f t="shared" si="53"/>
        <v>2.7550000000000002E-2</v>
      </c>
      <c r="AX653" s="82">
        <f t="shared" si="53"/>
        <v>0</v>
      </c>
      <c r="AY653" s="82">
        <f t="shared" si="53"/>
        <v>0</v>
      </c>
      <c r="AZ653" s="82">
        <f t="shared" si="53"/>
        <v>0</v>
      </c>
      <c r="BA653" s="82">
        <f t="shared" si="53"/>
        <v>0</v>
      </c>
    </row>
    <row r="654" spans="1:53" x14ac:dyDescent="0.25">
      <c r="A654" t="s">
        <v>1920</v>
      </c>
      <c r="B654" t="s">
        <v>1921</v>
      </c>
      <c r="C654" t="s">
        <v>1922</v>
      </c>
      <c r="D654" t="s">
        <v>1923</v>
      </c>
      <c r="E654">
        <v>8.1590000000000007</v>
      </c>
      <c r="F654" s="143">
        <v>46208</v>
      </c>
      <c r="G654" t="s">
        <v>282</v>
      </c>
      <c r="H654" t="s">
        <v>270</v>
      </c>
      <c r="I654" t="s">
        <v>259</v>
      </c>
      <c r="J654" t="s">
        <v>271</v>
      </c>
      <c r="K654" t="s">
        <v>358</v>
      </c>
      <c r="L654" t="s">
        <v>358</v>
      </c>
      <c r="M654" t="s">
        <v>389</v>
      </c>
      <c r="N654" t="s">
        <v>283</v>
      </c>
      <c r="O654">
        <v>196</v>
      </c>
      <c r="P654">
        <v>104.125</v>
      </c>
      <c r="Q654">
        <v>3.8528609999999999</v>
      </c>
      <c r="R654">
        <v>1.8339999999999999E-2</v>
      </c>
      <c r="S654">
        <v>0</v>
      </c>
      <c r="T654">
        <v>7.9329999999999998</v>
      </c>
      <c r="U654">
        <v>7.6630000000000003</v>
      </c>
      <c r="V654">
        <v>4.843</v>
      </c>
      <c r="W654">
        <v>7.6630000000000003</v>
      </c>
      <c r="X654">
        <v>596</v>
      </c>
      <c r="Y654">
        <v>103</v>
      </c>
      <c r="Z654">
        <v>3.3090000000000002</v>
      </c>
      <c r="AA654">
        <v>1.8329999999999999E-2</v>
      </c>
      <c r="AB654">
        <v>7.9619999999999997</v>
      </c>
      <c r="AC654">
        <v>7.7960000000000003</v>
      </c>
      <c r="AD654">
        <v>4.87</v>
      </c>
      <c r="AE654">
        <v>7.7960000000000003</v>
      </c>
      <c r="AF654">
        <v>634</v>
      </c>
      <c r="AG654">
        <v>1.57</v>
      </c>
      <c r="AH654">
        <v>2.2069999999999999</v>
      </c>
      <c r="AI654">
        <v>581</v>
      </c>
      <c r="AJ654">
        <v>615</v>
      </c>
      <c r="AK654">
        <v>589</v>
      </c>
      <c r="AL654">
        <v>627</v>
      </c>
      <c r="AQ654" s="82">
        <f t="shared" si="52"/>
        <v>0</v>
      </c>
      <c r="AR654" s="82">
        <f t="shared" si="53"/>
        <v>0</v>
      </c>
      <c r="AS654" s="82">
        <f t="shared" si="53"/>
        <v>0</v>
      </c>
      <c r="AT654" s="82">
        <f t="shared" si="53"/>
        <v>0</v>
      </c>
      <c r="AU654" s="82">
        <f t="shared" si="53"/>
        <v>0</v>
      </c>
      <c r="AV654" s="82">
        <f t="shared" si="53"/>
        <v>0</v>
      </c>
      <c r="AW654" s="82">
        <f t="shared" si="53"/>
        <v>1.8339999999999999E-2</v>
      </c>
      <c r="AX654" s="82">
        <f t="shared" si="53"/>
        <v>0</v>
      </c>
      <c r="AY654" s="82">
        <f t="shared" si="53"/>
        <v>0</v>
      </c>
      <c r="AZ654" s="82">
        <f t="shared" si="53"/>
        <v>0</v>
      </c>
      <c r="BA654" s="82">
        <f t="shared" si="53"/>
        <v>0</v>
      </c>
    </row>
    <row r="655" spans="1:53" x14ac:dyDescent="0.25">
      <c r="A655" t="s">
        <v>5826</v>
      </c>
      <c r="B655" t="s">
        <v>5827</v>
      </c>
      <c r="C655" t="s">
        <v>1948</v>
      </c>
      <c r="D655" t="s">
        <v>1949</v>
      </c>
      <c r="E655">
        <v>11</v>
      </c>
      <c r="F655" s="143">
        <v>43830</v>
      </c>
      <c r="G655" t="s">
        <v>280</v>
      </c>
      <c r="H655" t="s">
        <v>270</v>
      </c>
      <c r="I655" t="s">
        <v>259</v>
      </c>
      <c r="J655" t="s">
        <v>271</v>
      </c>
      <c r="K655" t="s">
        <v>272</v>
      </c>
      <c r="L655" t="s">
        <v>291</v>
      </c>
      <c r="M655" t="s">
        <v>303</v>
      </c>
      <c r="N655" t="s">
        <v>304</v>
      </c>
      <c r="O655">
        <v>375</v>
      </c>
      <c r="P655">
        <v>115</v>
      </c>
      <c r="Q655">
        <v>5.3472220000000004</v>
      </c>
      <c r="R655">
        <v>3.9100000000000003E-2</v>
      </c>
      <c r="S655">
        <v>0</v>
      </c>
      <c r="T655">
        <v>2.4740000000000002</v>
      </c>
      <c r="U655">
        <v>7.0570000000000004</v>
      </c>
      <c r="V655">
        <v>3.6520000000000001</v>
      </c>
      <c r="W655">
        <v>7.4329999999999998</v>
      </c>
      <c r="X655">
        <v>636</v>
      </c>
      <c r="Y655">
        <v>114.75</v>
      </c>
      <c r="Z655">
        <v>4.6139999999999999</v>
      </c>
      <c r="AA655">
        <v>3.9370000000000002E-2</v>
      </c>
      <c r="AB655">
        <v>2.5350000000000001</v>
      </c>
      <c r="AC655">
        <v>7.1980000000000004</v>
      </c>
      <c r="AD655">
        <v>3.7650000000000001</v>
      </c>
      <c r="AE655">
        <v>7.5019999999999998</v>
      </c>
      <c r="AF655">
        <v>657</v>
      </c>
      <c r="AG655">
        <v>0.82399999999999995</v>
      </c>
      <c r="AH655">
        <v>1.1839999999999999</v>
      </c>
      <c r="AI655">
        <v>628</v>
      </c>
      <c r="AJ655">
        <v>655</v>
      </c>
      <c r="AK655">
        <v>622</v>
      </c>
      <c r="AL655">
        <v>643</v>
      </c>
      <c r="AQ655" s="82">
        <f t="shared" si="52"/>
        <v>0</v>
      </c>
      <c r="AR655" s="82">
        <f t="shared" si="53"/>
        <v>0</v>
      </c>
      <c r="AS655" s="82">
        <f t="shared" si="53"/>
        <v>0</v>
      </c>
      <c r="AT655" s="82">
        <f t="shared" si="53"/>
        <v>0</v>
      </c>
      <c r="AU655" s="82">
        <f t="shared" si="53"/>
        <v>0</v>
      </c>
      <c r="AV655" s="82">
        <f t="shared" si="53"/>
        <v>0</v>
      </c>
      <c r="AW655" s="82">
        <f t="shared" si="53"/>
        <v>3.9100000000000003E-2</v>
      </c>
      <c r="AX655" s="82">
        <f t="shared" si="53"/>
        <v>0</v>
      </c>
      <c r="AY655" s="82">
        <f t="shared" si="53"/>
        <v>0</v>
      </c>
      <c r="AZ655" s="82">
        <f t="shared" si="53"/>
        <v>0</v>
      </c>
      <c r="BA655" s="82">
        <f t="shared" si="53"/>
        <v>0</v>
      </c>
    </row>
    <row r="656" spans="1:53" x14ac:dyDescent="0.25">
      <c r="A656" t="s">
        <v>1924</v>
      </c>
      <c r="B656" t="s">
        <v>1925</v>
      </c>
      <c r="C656" t="s">
        <v>1926</v>
      </c>
      <c r="D656" t="s">
        <v>1927</v>
      </c>
      <c r="E656">
        <v>6.25</v>
      </c>
      <c r="F656" s="143">
        <v>41805</v>
      </c>
      <c r="G656" t="s">
        <v>348</v>
      </c>
      <c r="H656" t="s">
        <v>270</v>
      </c>
      <c r="I656" t="s">
        <v>259</v>
      </c>
      <c r="J656" t="s">
        <v>271</v>
      </c>
      <c r="K656" t="s">
        <v>284</v>
      </c>
      <c r="L656" t="s">
        <v>524</v>
      </c>
      <c r="M656" t="s">
        <v>524</v>
      </c>
      <c r="N656" t="s">
        <v>304</v>
      </c>
      <c r="O656">
        <v>200</v>
      </c>
      <c r="P656">
        <v>95.155000000000001</v>
      </c>
      <c r="Q656">
        <v>0.17361099999999999</v>
      </c>
      <c r="R656">
        <v>1.652E-2</v>
      </c>
      <c r="S656">
        <v>3.125</v>
      </c>
      <c r="T656">
        <v>1.359</v>
      </c>
      <c r="U656">
        <v>9.8629999999999995</v>
      </c>
      <c r="V656">
        <v>1.357</v>
      </c>
      <c r="W656">
        <v>9.8629999999999995</v>
      </c>
      <c r="X656">
        <v>964</v>
      </c>
      <c r="Y656">
        <v>93.225999999999999</v>
      </c>
      <c r="Z656">
        <v>2.8820000000000001</v>
      </c>
      <c r="AA656">
        <v>1.6910000000000001E-2</v>
      </c>
      <c r="AB656">
        <v>1.369</v>
      </c>
      <c r="AC656">
        <v>11.157999999999999</v>
      </c>
      <c r="AD656">
        <v>1.3660000000000001</v>
      </c>
      <c r="AE656">
        <v>11.157999999999999</v>
      </c>
      <c r="AF656">
        <v>1096</v>
      </c>
      <c r="AG656">
        <v>2.4409999999999998</v>
      </c>
      <c r="AH656">
        <v>2.4420000000000002</v>
      </c>
      <c r="AI656">
        <v>906</v>
      </c>
      <c r="AJ656">
        <v>1019</v>
      </c>
      <c r="AK656">
        <v>950</v>
      </c>
      <c r="AL656">
        <v>1083</v>
      </c>
      <c r="AQ656" s="82">
        <f t="shared" si="52"/>
        <v>0</v>
      </c>
      <c r="AR656" s="82">
        <f t="shared" si="53"/>
        <v>0</v>
      </c>
      <c r="AS656" s="82">
        <f t="shared" si="53"/>
        <v>0</v>
      </c>
      <c r="AT656" s="82">
        <f t="shared" si="53"/>
        <v>0</v>
      </c>
      <c r="AU656" s="82">
        <f t="shared" si="53"/>
        <v>0</v>
      </c>
      <c r="AV656" s="82">
        <f t="shared" si="53"/>
        <v>0</v>
      </c>
      <c r="AW656" s="82">
        <f t="shared" si="53"/>
        <v>0</v>
      </c>
      <c r="AX656" s="82">
        <f t="shared" si="53"/>
        <v>0</v>
      </c>
      <c r="AY656" s="82">
        <f t="shared" si="53"/>
        <v>1.652E-2</v>
      </c>
      <c r="AZ656" s="82">
        <f t="shared" si="53"/>
        <v>0</v>
      </c>
      <c r="BA656" s="82">
        <f t="shared" si="53"/>
        <v>0</v>
      </c>
    </row>
    <row r="657" spans="1:53" x14ac:dyDescent="0.25">
      <c r="A657" t="s">
        <v>1937</v>
      </c>
      <c r="B657" t="s">
        <v>1938</v>
      </c>
      <c r="C657" t="s">
        <v>1939</v>
      </c>
      <c r="D657" t="s">
        <v>1940</v>
      </c>
      <c r="E657">
        <v>11.375</v>
      </c>
      <c r="F657" s="143">
        <v>42767</v>
      </c>
      <c r="G657" t="s">
        <v>42</v>
      </c>
      <c r="H657" t="s">
        <v>270</v>
      </c>
      <c r="I657" t="s">
        <v>259</v>
      </c>
      <c r="J657" t="s">
        <v>271</v>
      </c>
      <c r="K657" t="s">
        <v>272</v>
      </c>
      <c r="L657" t="s">
        <v>273</v>
      </c>
      <c r="M657" t="s">
        <v>274</v>
      </c>
      <c r="N657" t="s">
        <v>283</v>
      </c>
      <c r="O657">
        <v>150</v>
      </c>
      <c r="P657">
        <v>106.25</v>
      </c>
      <c r="Q657">
        <v>4.55</v>
      </c>
      <c r="R657">
        <v>1.44E-2</v>
      </c>
      <c r="S657">
        <v>0</v>
      </c>
      <c r="T657">
        <v>2.4900000000000002</v>
      </c>
      <c r="U657">
        <v>9.0120000000000005</v>
      </c>
      <c r="V657">
        <v>2.73</v>
      </c>
      <c r="W657">
        <v>9.1280000000000001</v>
      </c>
      <c r="X657">
        <v>857</v>
      </c>
      <c r="Y657">
        <v>106.75</v>
      </c>
      <c r="Z657">
        <v>3.7919999999999998</v>
      </c>
      <c r="AA657">
        <v>1.4579999999999999E-2</v>
      </c>
      <c r="AB657">
        <v>2.5569999999999999</v>
      </c>
      <c r="AC657">
        <v>8.8729999999999993</v>
      </c>
      <c r="AD657">
        <v>2.8010000000000002</v>
      </c>
      <c r="AE657">
        <v>8.9689999999999994</v>
      </c>
      <c r="AF657">
        <v>850</v>
      </c>
      <c r="AG657">
        <v>0.23400000000000001</v>
      </c>
      <c r="AH657">
        <v>0.40200000000000002</v>
      </c>
      <c r="AI657">
        <v>818</v>
      </c>
      <c r="AJ657">
        <v>820</v>
      </c>
      <c r="AK657">
        <v>844</v>
      </c>
      <c r="AL657">
        <v>838</v>
      </c>
      <c r="AQ657" s="82">
        <f t="shared" si="52"/>
        <v>0</v>
      </c>
      <c r="AR657" s="82">
        <f t="shared" si="53"/>
        <v>0</v>
      </c>
      <c r="AS657" s="82">
        <f t="shared" si="53"/>
        <v>0</v>
      </c>
      <c r="AT657" s="82">
        <f t="shared" si="53"/>
        <v>0</v>
      </c>
      <c r="AU657" s="82">
        <f t="shared" si="53"/>
        <v>0</v>
      </c>
      <c r="AV657" s="82">
        <f t="shared" si="53"/>
        <v>0</v>
      </c>
      <c r="AW657" s="82">
        <f t="shared" si="53"/>
        <v>0</v>
      </c>
      <c r="AX657" s="82">
        <f t="shared" si="53"/>
        <v>0</v>
      </c>
      <c r="AY657" s="82">
        <f t="shared" si="53"/>
        <v>1.44E-2</v>
      </c>
      <c r="AZ657" s="82">
        <f t="shared" si="53"/>
        <v>0</v>
      </c>
      <c r="BA657" s="82">
        <f t="shared" si="53"/>
        <v>0</v>
      </c>
    </row>
    <row r="658" spans="1:53" x14ac:dyDescent="0.25">
      <c r="A658" t="s">
        <v>1950</v>
      </c>
      <c r="B658" t="s">
        <v>1951</v>
      </c>
      <c r="C658" t="s">
        <v>1952</v>
      </c>
      <c r="D658" t="s">
        <v>1953</v>
      </c>
      <c r="E658">
        <v>8.125</v>
      </c>
      <c r="F658" s="143">
        <v>43617</v>
      </c>
      <c r="G658" t="s">
        <v>42</v>
      </c>
      <c r="H658" t="s">
        <v>270</v>
      </c>
      <c r="I658" t="s">
        <v>259</v>
      </c>
      <c r="J658" t="s">
        <v>271</v>
      </c>
      <c r="K658" t="s">
        <v>272</v>
      </c>
      <c r="L658" t="s">
        <v>335</v>
      </c>
      <c r="M658" t="s">
        <v>912</v>
      </c>
      <c r="N658" t="s">
        <v>304</v>
      </c>
      <c r="O658">
        <v>950</v>
      </c>
      <c r="P658">
        <v>109.25</v>
      </c>
      <c r="Q658">
        <v>0.54166700000000001</v>
      </c>
      <c r="R658">
        <v>9.0359999999999996E-2</v>
      </c>
      <c r="S658">
        <v>0</v>
      </c>
      <c r="T658">
        <v>1.343</v>
      </c>
      <c r="U658">
        <v>5.468</v>
      </c>
      <c r="V658">
        <v>3.12</v>
      </c>
      <c r="W658">
        <v>5.718</v>
      </c>
      <c r="X658">
        <v>471</v>
      </c>
      <c r="Y658">
        <v>106.75</v>
      </c>
      <c r="Z658">
        <v>0</v>
      </c>
      <c r="AA658">
        <v>8.9200000000000002E-2</v>
      </c>
      <c r="AB658">
        <v>3.762</v>
      </c>
      <c r="AC658">
        <v>6.3760000000000003</v>
      </c>
      <c r="AD658">
        <v>4.4279999999999999</v>
      </c>
      <c r="AE658">
        <v>6.5369999999999999</v>
      </c>
      <c r="AF658">
        <v>568</v>
      </c>
      <c r="AG658">
        <v>2.8490000000000002</v>
      </c>
      <c r="AH658">
        <v>3.3130000000000002</v>
      </c>
      <c r="AI658">
        <v>461</v>
      </c>
      <c r="AJ658">
        <v>560</v>
      </c>
      <c r="AK658">
        <v>454</v>
      </c>
      <c r="AL658">
        <v>554</v>
      </c>
      <c r="AQ658" s="82">
        <f t="shared" si="52"/>
        <v>0</v>
      </c>
      <c r="AR658" s="82">
        <f t="shared" si="53"/>
        <v>0</v>
      </c>
      <c r="AS658" s="82">
        <f t="shared" si="53"/>
        <v>0</v>
      </c>
      <c r="AT658" s="82">
        <f t="shared" si="53"/>
        <v>0</v>
      </c>
      <c r="AU658" s="82">
        <f t="shared" si="53"/>
        <v>9.0359999999999996E-2</v>
      </c>
      <c r="AV658" s="82">
        <f t="shared" si="53"/>
        <v>0</v>
      </c>
      <c r="AW658" s="82">
        <f t="shared" si="53"/>
        <v>0</v>
      </c>
      <c r="AX658" s="82">
        <f t="shared" si="53"/>
        <v>0</v>
      </c>
      <c r="AY658" s="82">
        <f t="shared" si="53"/>
        <v>0</v>
      </c>
      <c r="AZ658" s="82">
        <f t="shared" si="53"/>
        <v>0</v>
      </c>
      <c r="BA658" s="82">
        <f t="shared" si="53"/>
        <v>0</v>
      </c>
    </row>
    <row r="659" spans="1:53" x14ac:dyDescent="0.25">
      <c r="A659" t="s">
        <v>5828</v>
      </c>
      <c r="B659" t="s">
        <v>5829</v>
      </c>
      <c r="C659" t="s">
        <v>5830</v>
      </c>
      <c r="D659" t="s">
        <v>1953</v>
      </c>
      <c r="E659">
        <v>9.25</v>
      </c>
      <c r="F659" s="143">
        <v>43009</v>
      </c>
      <c r="G659" t="s">
        <v>280</v>
      </c>
      <c r="H659" t="s">
        <v>270</v>
      </c>
      <c r="I659" t="s">
        <v>259</v>
      </c>
      <c r="J659" t="s">
        <v>271</v>
      </c>
      <c r="K659" t="s">
        <v>272</v>
      </c>
      <c r="L659" t="s">
        <v>335</v>
      </c>
      <c r="M659" t="s">
        <v>912</v>
      </c>
      <c r="N659" t="s">
        <v>304</v>
      </c>
      <c r="O659">
        <v>450</v>
      </c>
      <c r="P659">
        <v>102.5</v>
      </c>
      <c r="Q659">
        <v>2.1583329999999998</v>
      </c>
      <c r="R659">
        <v>4.0800000000000003E-2</v>
      </c>
      <c r="S659">
        <v>0</v>
      </c>
      <c r="T659">
        <v>0.71499999999999997</v>
      </c>
      <c r="U659">
        <v>8.3640000000000008</v>
      </c>
      <c r="V659">
        <v>2.1589999999999998</v>
      </c>
      <c r="W659">
        <v>8.3759999999999994</v>
      </c>
      <c r="X659">
        <v>770</v>
      </c>
      <c r="Y659">
        <v>100</v>
      </c>
      <c r="Z659">
        <v>1.542</v>
      </c>
      <c r="AA659">
        <v>4.0189999999999997E-2</v>
      </c>
      <c r="AB659">
        <v>3.1219999999999999</v>
      </c>
      <c r="AC659">
        <v>9.2430000000000003</v>
      </c>
      <c r="AD659">
        <v>3.714</v>
      </c>
      <c r="AE659">
        <v>9.2219999999999995</v>
      </c>
      <c r="AF659">
        <v>866</v>
      </c>
      <c r="AG659">
        <v>3.069</v>
      </c>
      <c r="AH659">
        <v>3.403</v>
      </c>
      <c r="AI659">
        <v>754</v>
      </c>
      <c r="AJ659">
        <v>839</v>
      </c>
      <c r="AK659">
        <v>753</v>
      </c>
      <c r="AL659">
        <v>854</v>
      </c>
      <c r="AQ659" s="82">
        <f t="shared" si="52"/>
        <v>0</v>
      </c>
      <c r="AR659" s="82">
        <f t="shared" si="53"/>
        <v>0</v>
      </c>
      <c r="AS659" s="82">
        <f t="shared" si="53"/>
        <v>0</v>
      </c>
      <c r="AT659" s="82">
        <f t="shared" si="53"/>
        <v>0</v>
      </c>
      <c r="AU659" s="82">
        <f t="shared" si="53"/>
        <v>0</v>
      </c>
      <c r="AV659" s="82">
        <f t="shared" si="53"/>
        <v>0</v>
      </c>
      <c r="AW659" s="82">
        <f t="shared" si="53"/>
        <v>0</v>
      </c>
      <c r="AX659" s="82">
        <f t="shared" si="53"/>
        <v>4.0800000000000003E-2</v>
      </c>
      <c r="AY659" s="82">
        <f t="shared" si="53"/>
        <v>0</v>
      </c>
      <c r="AZ659" s="82">
        <f t="shared" si="53"/>
        <v>0</v>
      </c>
      <c r="BA659" s="82">
        <f t="shared" si="53"/>
        <v>0</v>
      </c>
    </row>
    <row r="660" spans="1:53" x14ac:dyDescent="0.25">
      <c r="A660" t="s">
        <v>1971</v>
      </c>
      <c r="B660" t="s">
        <v>1972</v>
      </c>
      <c r="C660" t="s">
        <v>1973</v>
      </c>
      <c r="D660" t="s">
        <v>1974</v>
      </c>
      <c r="E660">
        <v>12</v>
      </c>
      <c r="F660" s="143">
        <v>43160</v>
      </c>
      <c r="G660" t="s">
        <v>280</v>
      </c>
      <c r="H660" t="s">
        <v>270</v>
      </c>
      <c r="I660" t="s">
        <v>259</v>
      </c>
      <c r="J660" t="s">
        <v>271</v>
      </c>
      <c r="K660" t="s">
        <v>272</v>
      </c>
      <c r="L660" t="s">
        <v>442</v>
      </c>
      <c r="M660" t="s">
        <v>443</v>
      </c>
      <c r="N660" t="s">
        <v>283</v>
      </c>
      <c r="O660">
        <v>350</v>
      </c>
      <c r="P660">
        <v>104.5</v>
      </c>
      <c r="Q660">
        <v>3.8</v>
      </c>
      <c r="R660">
        <v>3.2840000000000001E-2</v>
      </c>
      <c r="S660">
        <v>0</v>
      </c>
      <c r="T660">
        <v>3.145</v>
      </c>
      <c r="U660">
        <v>10.629</v>
      </c>
      <c r="V660">
        <v>3.5009999999999999</v>
      </c>
      <c r="W660">
        <v>10.71</v>
      </c>
      <c r="X660">
        <v>998</v>
      </c>
      <c r="Y660">
        <v>108.5</v>
      </c>
      <c r="Z660">
        <v>3</v>
      </c>
      <c r="AA660">
        <v>3.4329999999999999E-2</v>
      </c>
      <c r="AB660">
        <v>3.2429999999999999</v>
      </c>
      <c r="AC660">
        <v>9.5120000000000005</v>
      </c>
      <c r="AD660">
        <v>3.5</v>
      </c>
      <c r="AE660">
        <v>9.6150000000000002</v>
      </c>
      <c r="AF660">
        <v>900</v>
      </c>
      <c r="AG660">
        <v>-2.87</v>
      </c>
      <c r="AH660">
        <v>-2.5630000000000002</v>
      </c>
      <c r="AI660">
        <v>982</v>
      </c>
      <c r="AJ660">
        <v>907</v>
      </c>
      <c r="AK660">
        <v>986</v>
      </c>
      <c r="AL660">
        <v>888</v>
      </c>
      <c r="AQ660" s="82">
        <f t="shared" si="52"/>
        <v>0</v>
      </c>
      <c r="AR660" s="82">
        <f t="shared" si="53"/>
        <v>0</v>
      </c>
      <c r="AS660" s="82">
        <f t="shared" si="53"/>
        <v>0</v>
      </c>
      <c r="AT660" s="82">
        <f t="shared" si="53"/>
        <v>0</v>
      </c>
      <c r="AU660" s="82">
        <f t="shared" si="53"/>
        <v>0</v>
      </c>
      <c r="AV660" s="82">
        <f t="shared" si="53"/>
        <v>0</v>
      </c>
      <c r="AW660" s="82">
        <f t="shared" si="53"/>
        <v>0</v>
      </c>
      <c r="AX660" s="82">
        <f t="shared" si="53"/>
        <v>0</v>
      </c>
      <c r="AY660" s="82">
        <f t="shared" si="53"/>
        <v>0</v>
      </c>
      <c r="AZ660" s="82">
        <f t="shared" si="53"/>
        <v>3.2840000000000001E-2</v>
      </c>
      <c r="BA660" s="82">
        <f t="shared" si="53"/>
        <v>0</v>
      </c>
    </row>
    <row r="661" spans="1:53" x14ac:dyDescent="0.25">
      <c r="A661" t="s">
        <v>1963</v>
      </c>
      <c r="B661" t="s">
        <v>1964</v>
      </c>
      <c r="C661" t="s">
        <v>1965</v>
      </c>
      <c r="D661" t="s">
        <v>1966</v>
      </c>
      <c r="E661">
        <v>7</v>
      </c>
      <c r="F661" s="143">
        <v>44180</v>
      </c>
      <c r="G661" t="s">
        <v>282</v>
      </c>
      <c r="H661" t="s">
        <v>270</v>
      </c>
      <c r="I661" t="s">
        <v>259</v>
      </c>
      <c r="J661" t="s">
        <v>271</v>
      </c>
      <c r="K661" t="s">
        <v>272</v>
      </c>
      <c r="L661" t="s">
        <v>335</v>
      </c>
      <c r="M661" t="s">
        <v>804</v>
      </c>
      <c r="N661" t="s">
        <v>304</v>
      </c>
      <c r="O661">
        <v>400</v>
      </c>
      <c r="P661">
        <v>107.375</v>
      </c>
      <c r="Q661">
        <v>0.19444400000000001</v>
      </c>
      <c r="R661">
        <v>3.7280000000000001E-2</v>
      </c>
      <c r="S661">
        <v>3.5</v>
      </c>
      <c r="T661">
        <v>2.6709999999999998</v>
      </c>
      <c r="U661">
        <v>5.3819999999999997</v>
      </c>
      <c r="V661">
        <v>5.133</v>
      </c>
      <c r="W661">
        <v>5.4720000000000004</v>
      </c>
      <c r="X661">
        <v>416</v>
      </c>
      <c r="Y661">
        <v>106.75</v>
      </c>
      <c r="Z661">
        <v>3.2280000000000002</v>
      </c>
      <c r="AA661">
        <v>3.8690000000000002E-2</v>
      </c>
      <c r="AB661">
        <v>2.6459999999999999</v>
      </c>
      <c r="AC661">
        <v>5.6239999999999997</v>
      </c>
      <c r="AD661">
        <v>5.1449999999999996</v>
      </c>
      <c r="AE661">
        <v>5.6180000000000003</v>
      </c>
      <c r="AF661">
        <v>447</v>
      </c>
      <c r="AG661">
        <v>0.99299999999999999</v>
      </c>
      <c r="AH661">
        <v>1.623</v>
      </c>
      <c r="AI661">
        <v>403</v>
      </c>
      <c r="AJ661">
        <v>417</v>
      </c>
      <c r="AK661">
        <v>404</v>
      </c>
      <c r="AL661">
        <v>434</v>
      </c>
      <c r="AQ661" s="82">
        <f t="shared" si="52"/>
        <v>0</v>
      </c>
      <c r="AR661" s="82">
        <f t="shared" si="53"/>
        <v>0</v>
      </c>
      <c r="AS661" s="82">
        <f t="shared" si="53"/>
        <v>0</v>
      </c>
      <c r="AT661" s="82">
        <f t="shared" si="53"/>
        <v>0</v>
      </c>
      <c r="AU661" s="82">
        <f t="shared" si="53"/>
        <v>3.7280000000000001E-2</v>
      </c>
      <c r="AV661" s="82">
        <f t="shared" si="53"/>
        <v>0</v>
      </c>
      <c r="AW661" s="82">
        <f t="shared" si="53"/>
        <v>0</v>
      </c>
      <c r="AX661" s="82">
        <f t="shared" si="53"/>
        <v>0</v>
      </c>
      <c r="AY661" s="82">
        <f t="shared" si="53"/>
        <v>0</v>
      </c>
      <c r="AZ661" s="82">
        <f t="shared" si="53"/>
        <v>0</v>
      </c>
      <c r="BA661" s="82">
        <f t="shared" si="53"/>
        <v>0</v>
      </c>
    </row>
    <row r="662" spans="1:53" x14ac:dyDescent="0.25">
      <c r="A662" t="s">
        <v>1967</v>
      </c>
      <c r="B662" t="s">
        <v>1968</v>
      </c>
      <c r="C662" t="s">
        <v>1965</v>
      </c>
      <c r="D662" t="s">
        <v>1966</v>
      </c>
      <c r="E662">
        <v>7</v>
      </c>
      <c r="F662" s="143">
        <v>43661</v>
      </c>
      <c r="G662" t="s">
        <v>282</v>
      </c>
      <c r="H662" t="s">
        <v>270</v>
      </c>
      <c r="I662" t="s">
        <v>259</v>
      </c>
      <c r="J662" t="s">
        <v>271</v>
      </c>
      <c r="K662" t="s">
        <v>272</v>
      </c>
      <c r="L662" t="s">
        <v>335</v>
      </c>
      <c r="M662" t="s">
        <v>804</v>
      </c>
      <c r="N662" t="s">
        <v>304</v>
      </c>
      <c r="O662">
        <v>500</v>
      </c>
      <c r="P662">
        <v>107</v>
      </c>
      <c r="Q662">
        <v>3.1111110000000002</v>
      </c>
      <c r="R662">
        <v>4.7699999999999999E-2</v>
      </c>
      <c r="S662">
        <v>0</v>
      </c>
      <c r="T662">
        <v>3.7890000000000001</v>
      </c>
      <c r="U662">
        <v>5.2510000000000003</v>
      </c>
      <c r="V662">
        <v>4.29</v>
      </c>
      <c r="W662">
        <v>5.3789999999999996</v>
      </c>
      <c r="X662">
        <v>434</v>
      </c>
      <c r="Y662">
        <v>106.75</v>
      </c>
      <c r="Z662">
        <v>2.6440000000000001</v>
      </c>
      <c r="AA662">
        <v>4.811E-2</v>
      </c>
      <c r="AB662">
        <v>3.8519999999999999</v>
      </c>
      <c r="AC662">
        <v>5.3310000000000004</v>
      </c>
      <c r="AD662">
        <v>4.4169999999999998</v>
      </c>
      <c r="AE662">
        <v>5.4470000000000001</v>
      </c>
      <c r="AF662">
        <v>456</v>
      </c>
      <c r="AG662">
        <v>0.65500000000000003</v>
      </c>
      <c r="AH662">
        <v>1.1220000000000001</v>
      </c>
      <c r="AI662">
        <v>406</v>
      </c>
      <c r="AJ662">
        <v>430</v>
      </c>
      <c r="AK662">
        <v>420</v>
      </c>
      <c r="AL662">
        <v>441</v>
      </c>
      <c r="AQ662" s="82">
        <f t="shared" si="52"/>
        <v>0</v>
      </c>
      <c r="AR662" s="82">
        <f t="shared" ref="AR662:BA677" si="54">IF(AND($U662&gt;AQ$4,$U662&lt;=AR$4),$R662,0)</f>
        <v>0</v>
      </c>
      <c r="AS662" s="82">
        <f t="shared" si="54"/>
        <v>0</v>
      </c>
      <c r="AT662" s="82">
        <f t="shared" si="54"/>
        <v>0</v>
      </c>
      <c r="AU662" s="82">
        <f t="shared" si="54"/>
        <v>4.7699999999999999E-2</v>
      </c>
      <c r="AV662" s="82">
        <f t="shared" si="54"/>
        <v>0</v>
      </c>
      <c r="AW662" s="82">
        <f t="shared" si="54"/>
        <v>0</v>
      </c>
      <c r="AX662" s="82">
        <f t="shared" si="54"/>
        <v>0</v>
      </c>
      <c r="AY662" s="82">
        <f t="shared" si="54"/>
        <v>0</v>
      </c>
      <c r="AZ662" s="82">
        <f t="shared" si="54"/>
        <v>0</v>
      </c>
      <c r="BA662" s="82">
        <f t="shared" si="54"/>
        <v>0</v>
      </c>
    </row>
    <row r="663" spans="1:53" x14ac:dyDescent="0.25">
      <c r="A663" t="s">
        <v>1969</v>
      </c>
      <c r="B663" t="s">
        <v>1970</v>
      </c>
      <c r="C663" t="s">
        <v>1965</v>
      </c>
      <c r="D663" t="s">
        <v>1966</v>
      </c>
      <c r="E663">
        <v>7.25</v>
      </c>
      <c r="F663" s="143">
        <v>44576</v>
      </c>
      <c r="G663" t="s">
        <v>282</v>
      </c>
      <c r="H663" t="s">
        <v>270</v>
      </c>
      <c r="I663" t="s">
        <v>259</v>
      </c>
      <c r="J663" t="s">
        <v>271</v>
      </c>
      <c r="K663" t="s">
        <v>272</v>
      </c>
      <c r="L663" t="s">
        <v>335</v>
      </c>
      <c r="M663" t="s">
        <v>804</v>
      </c>
      <c r="N663" t="s">
        <v>304</v>
      </c>
      <c r="O663">
        <v>400</v>
      </c>
      <c r="P663">
        <v>107.75</v>
      </c>
      <c r="Q663">
        <v>3.2222219999999999</v>
      </c>
      <c r="R663">
        <v>3.8460000000000001E-2</v>
      </c>
      <c r="S663">
        <v>0</v>
      </c>
      <c r="T663">
        <v>3.0369999999999999</v>
      </c>
      <c r="U663">
        <v>5.7409999999999997</v>
      </c>
      <c r="V663">
        <v>5.6319999999999997</v>
      </c>
      <c r="W663">
        <v>5.8129999999999997</v>
      </c>
      <c r="X663">
        <v>432</v>
      </c>
      <c r="Y663">
        <v>106.75</v>
      </c>
      <c r="Z663">
        <v>2.7389999999999999</v>
      </c>
      <c r="AA663">
        <v>3.8519999999999999E-2</v>
      </c>
      <c r="AB663">
        <v>5.1340000000000003</v>
      </c>
      <c r="AC663">
        <v>5.9980000000000002</v>
      </c>
      <c r="AD663">
        <v>5.82</v>
      </c>
      <c r="AE663">
        <v>6.0119999999999996</v>
      </c>
      <c r="AF663">
        <v>469</v>
      </c>
      <c r="AG663">
        <v>1.355</v>
      </c>
      <c r="AH663">
        <v>2.1339999999999999</v>
      </c>
      <c r="AI663">
        <v>409</v>
      </c>
      <c r="AJ663">
        <v>444</v>
      </c>
      <c r="AK663">
        <v>422</v>
      </c>
      <c r="AL663">
        <v>459</v>
      </c>
      <c r="AQ663" s="82">
        <f t="shared" si="52"/>
        <v>0</v>
      </c>
      <c r="AR663" s="82">
        <f t="shared" si="54"/>
        <v>0</v>
      </c>
      <c r="AS663" s="82">
        <f t="shared" si="54"/>
        <v>0</v>
      </c>
      <c r="AT663" s="82">
        <f t="shared" si="54"/>
        <v>0</v>
      </c>
      <c r="AU663" s="82">
        <f t="shared" si="54"/>
        <v>3.8460000000000001E-2</v>
      </c>
      <c r="AV663" s="82">
        <f t="shared" si="54"/>
        <v>0</v>
      </c>
      <c r="AW663" s="82">
        <f t="shared" si="54"/>
        <v>0</v>
      </c>
      <c r="AX663" s="82">
        <f t="shared" si="54"/>
        <v>0</v>
      </c>
      <c r="AY663" s="82">
        <f t="shared" si="54"/>
        <v>0</v>
      </c>
      <c r="AZ663" s="82">
        <f t="shared" si="54"/>
        <v>0</v>
      </c>
      <c r="BA663" s="82">
        <f t="shared" si="54"/>
        <v>0</v>
      </c>
    </row>
    <row r="664" spans="1:53" x14ac:dyDescent="0.25">
      <c r="A664" t="s">
        <v>1817</v>
      </c>
      <c r="B664" t="s">
        <v>1818</v>
      </c>
      <c r="C664" t="s">
        <v>1809</v>
      </c>
      <c r="D664" t="s">
        <v>5831</v>
      </c>
      <c r="E664">
        <v>7.75</v>
      </c>
      <c r="F664" s="143">
        <v>43205</v>
      </c>
      <c r="G664" t="s">
        <v>280</v>
      </c>
      <c r="H664" t="s">
        <v>270</v>
      </c>
      <c r="I664" t="s">
        <v>259</v>
      </c>
      <c r="J664" t="s">
        <v>271</v>
      </c>
      <c r="K664" t="s">
        <v>272</v>
      </c>
      <c r="L664" t="s">
        <v>335</v>
      </c>
      <c r="M664" t="s">
        <v>336</v>
      </c>
      <c r="N664" t="s">
        <v>304</v>
      </c>
      <c r="O664">
        <v>300</v>
      </c>
      <c r="P664">
        <v>96.25</v>
      </c>
      <c r="Q664">
        <v>1.5069440000000001</v>
      </c>
      <c r="R664">
        <v>2.5409999999999999E-2</v>
      </c>
      <c r="S664">
        <v>0</v>
      </c>
      <c r="T664">
        <v>4.1840000000000002</v>
      </c>
      <c r="U664">
        <v>8.641</v>
      </c>
      <c r="V664">
        <v>4.2140000000000004</v>
      </c>
      <c r="W664">
        <v>8.641</v>
      </c>
      <c r="X664">
        <v>786</v>
      </c>
      <c r="Y664">
        <v>93.25</v>
      </c>
      <c r="Z664">
        <v>0.99</v>
      </c>
      <c r="AA664">
        <v>2.487E-2</v>
      </c>
      <c r="AB664">
        <v>4.2160000000000002</v>
      </c>
      <c r="AC664">
        <v>9.3740000000000006</v>
      </c>
      <c r="AD664">
        <v>4.2430000000000003</v>
      </c>
      <c r="AE664">
        <v>9.3740000000000006</v>
      </c>
      <c r="AF664">
        <v>872</v>
      </c>
      <c r="AG664">
        <v>3.7320000000000002</v>
      </c>
      <c r="AH664">
        <v>4.1749999999999998</v>
      </c>
      <c r="AI664">
        <v>741</v>
      </c>
      <c r="AJ664">
        <v>809</v>
      </c>
      <c r="AK664">
        <v>774</v>
      </c>
      <c r="AL664">
        <v>860</v>
      </c>
      <c r="AQ664" s="82">
        <f t="shared" si="52"/>
        <v>0</v>
      </c>
      <c r="AR664" s="82">
        <f t="shared" si="54"/>
        <v>0</v>
      </c>
      <c r="AS664" s="82">
        <f t="shared" si="54"/>
        <v>0</v>
      </c>
      <c r="AT664" s="82">
        <f t="shared" si="54"/>
        <v>0</v>
      </c>
      <c r="AU664" s="82">
        <f t="shared" si="54"/>
        <v>0</v>
      </c>
      <c r="AV664" s="82">
        <f t="shared" si="54"/>
        <v>0</v>
      </c>
      <c r="AW664" s="82">
        <f t="shared" si="54"/>
        <v>0</v>
      </c>
      <c r="AX664" s="82">
        <f t="shared" si="54"/>
        <v>2.5409999999999999E-2</v>
      </c>
      <c r="AY664" s="82">
        <f t="shared" si="54"/>
        <v>0</v>
      </c>
      <c r="AZ664" s="82">
        <f t="shared" si="54"/>
        <v>0</v>
      </c>
      <c r="BA664" s="82">
        <f t="shared" si="54"/>
        <v>0</v>
      </c>
    </row>
    <row r="665" spans="1:53" x14ac:dyDescent="0.25">
      <c r="A665" t="s">
        <v>1819</v>
      </c>
      <c r="B665" t="s">
        <v>1820</v>
      </c>
      <c r="C665" t="s">
        <v>1809</v>
      </c>
      <c r="D665" t="s">
        <v>5831</v>
      </c>
      <c r="E665">
        <v>9.75</v>
      </c>
      <c r="F665" s="143">
        <v>43023</v>
      </c>
      <c r="G665" t="s">
        <v>348</v>
      </c>
      <c r="H665" t="s">
        <v>270</v>
      </c>
      <c r="I665" t="s">
        <v>259</v>
      </c>
      <c r="J665" t="s">
        <v>271</v>
      </c>
      <c r="K665" t="s">
        <v>272</v>
      </c>
      <c r="L665" t="s">
        <v>335</v>
      </c>
      <c r="M665" t="s">
        <v>336</v>
      </c>
      <c r="N665" t="s">
        <v>275</v>
      </c>
      <c r="O665">
        <v>300</v>
      </c>
      <c r="P665">
        <v>87.25</v>
      </c>
      <c r="Q665">
        <v>1.8958330000000001</v>
      </c>
      <c r="R665">
        <v>2.317E-2</v>
      </c>
      <c r="S665">
        <v>0</v>
      </c>
      <c r="T665">
        <v>3.5619999999999998</v>
      </c>
      <c r="U665">
        <v>13.425000000000001</v>
      </c>
      <c r="V665">
        <v>3.581</v>
      </c>
      <c r="W665">
        <v>13.425000000000001</v>
      </c>
      <c r="X665">
        <v>1275</v>
      </c>
      <c r="Y665">
        <v>85</v>
      </c>
      <c r="Z665">
        <v>1.246</v>
      </c>
      <c r="AA665">
        <v>2.2759999999999999E-2</v>
      </c>
      <c r="AB665">
        <v>3.5990000000000002</v>
      </c>
      <c r="AC665">
        <v>14.101000000000001</v>
      </c>
      <c r="AD665">
        <v>3.6160000000000001</v>
      </c>
      <c r="AE665">
        <v>14.101000000000001</v>
      </c>
      <c r="AF665">
        <v>1354</v>
      </c>
      <c r="AG665">
        <v>3.3620000000000001</v>
      </c>
      <c r="AH665">
        <v>3.702</v>
      </c>
      <c r="AI665">
        <v>1143</v>
      </c>
      <c r="AJ665">
        <v>1198</v>
      </c>
      <c r="AK665">
        <v>1264</v>
      </c>
      <c r="AL665">
        <v>1343</v>
      </c>
      <c r="AQ665" s="82">
        <f t="shared" si="52"/>
        <v>0</v>
      </c>
      <c r="AR665" s="82">
        <f t="shared" si="54"/>
        <v>0</v>
      </c>
      <c r="AS665" s="82">
        <f t="shared" si="54"/>
        <v>0</v>
      </c>
      <c r="AT665" s="82">
        <f t="shared" si="54"/>
        <v>0</v>
      </c>
      <c r="AU665" s="82">
        <f t="shared" si="54"/>
        <v>0</v>
      </c>
      <c r="AV665" s="82">
        <f t="shared" si="54"/>
        <v>0</v>
      </c>
      <c r="AW665" s="82">
        <f t="shared" si="54"/>
        <v>0</v>
      </c>
      <c r="AX665" s="82">
        <f t="shared" si="54"/>
        <v>0</v>
      </c>
      <c r="AY665" s="82">
        <f t="shared" si="54"/>
        <v>0</v>
      </c>
      <c r="AZ665" s="82">
        <f t="shared" si="54"/>
        <v>0</v>
      </c>
      <c r="BA665" s="82">
        <f t="shared" si="54"/>
        <v>2.317E-2</v>
      </c>
    </row>
    <row r="666" spans="1:53" x14ac:dyDescent="0.25">
      <c r="A666" t="s">
        <v>1827</v>
      </c>
      <c r="B666" t="s">
        <v>1828</v>
      </c>
      <c r="C666" t="s">
        <v>1809</v>
      </c>
      <c r="D666" t="s">
        <v>5831</v>
      </c>
      <c r="E666">
        <v>8.75</v>
      </c>
      <c r="F666" s="143">
        <v>43174</v>
      </c>
      <c r="G666" t="s">
        <v>42</v>
      </c>
      <c r="H666" t="s">
        <v>270</v>
      </c>
      <c r="I666" t="s">
        <v>259</v>
      </c>
      <c r="J666" t="s">
        <v>271</v>
      </c>
      <c r="K666" t="s">
        <v>272</v>
      </c>
      <c r="L666" t="s">
        <v>335</v>
      </c>
      <c r="M666" t="s">
        <v>336</v>
      </c>
      <c r="N666" t="s">
        <v>283</v>
      </c>
      <c r="O666">
        <v>330</v>
      </c>
      <c r="P666">
        <v>110.5</v>
      </c>
      <c r="Q666">
        <v>2.4305560000000002</v>
      </c>
      <c r="R666">
        <v>3.2289999999999999E-2</v>
      </c>
      <c r="S666">
        <v>0</v>
      </c>
      <c r="T666">
        <v>1.9810000000000001</v>
      </c>
      <c r="U666">
        <v>5.5339999999999998</v>
      </c>
      <c r="V666">
        <v>2.9550000000000001</v>
      </c>
      <c r="W666">
        <v>5.8029999999999999</v>
      </c>
      <c r="X666">
        <v>504</v>
      </c>
      <c r="Y666">
        <v>109</v>
      </c>
      <c r="Z666">
        <v>1.847</v>
      </c>
      <c r="AA666">
        <v>3.2169999999999997E-2</v>
      </c>
      <c r="AB666">
        <v>2.0369999999999999</v>
      </c>
      <c r="AC666">
        <v>6.2670000000000003</v>
      </c>
      <c r="AD666">
        <v>3.4079999999999999</v>
      </c>
      <c r="AE666">
        <v>6.3380000000000001</v>
      </c>
      <c r="AF666">
        <v>570</v>
      </c>
      <c r="AG666">
        <v>1.879</v>
      </c>
      <c r="AH666">
        <v>2.1480000000000001</v>
      </c>
      <c r="AI666">
        <v>491</v>
      </c>
      <c r="AJ666">
        <v>561</v>
      </c>
      <c r="AK666">
        <v>489</v>
      </c>
      <c r="AL666">
        <v>555</v>
      </c>
      <c r="AQ666" s="82">
        <f t="shared" si="52"/>
        <v>0</v>
      </c>
      <c r="AR666" s="82">
        <f t="shared" si="54"/>
        <v>0</v>
      </c>
      <c r="AS666" s="82">
        <f t="shared" si="54"/>
        <v>0</v>
      </c>
      <c r="AT666" s="82">
        <f t="shared" si="54"/>
        <v>0</v>
      </c>
      <c r="AU666" s="82">
        <f t="shared" si="54"/>
        <v>3.2289999999999999E-2</v>
      </c>
      <c r="AV666" s="82">
        <f t="shared" si="54"/>
        <v>0</v>
      </c>
      <c r="AW666" s="82">
        <f t="shared" si="54"/>
        <v>0</v>
      </c>
      <c r="AX666" s="82">
        <f t="shared" si="54"/>
        <v>0</v>
      </c>
      <c r="AY666" s="82">
        <f t="shared" si="54"/>
        <v>0</v>
      </c>
      <c r="AZ666" s="82">
        <f t="shared" si="54"/>
        <v>0</v>
      </c>
      <c r="BA666" s="82">
        <f t="shared" si="54"/>
        <v>0</v>
      </c>
    </row>
    <row r="667" spans="1:53" x14ac:dyDescent="0.25">
      <c r="A667" t="s">
        <v>5832</v>
      </c>
      <c r="B667" t="s">
        <v>5833</v>
      </c>
      <c r="C667" t="s">
        <v>1809</v>
      </c>
      <c r="D667" t="s">
        <v>5831</v>
      </c>
      <c r="E667">
        <v>9.875</v>
      </c>
      <c r="F667" s="143">
        <v>43205</v>
      </c>
      <c r="G667" t="s">
        <v>280</v>
      </c>
      <c r="H667" t="s">
        <v>270</v>
      </c>
      <c r="I667" t="s">
        <v>259</v>
      </c>
      <c r="J667" t="s">
        <v>271</v>
      </c>
      <c r="K667" t="s">
        <v>272</v>
      </c>
      <c r="L667" t="s">
        <v>335</v>
      </c>
      <c r="M667" t="s">
        <v>336</v>
      </c>
      <c r="N667" t="s">
        <v>304</v>
      </c>
      <c r="O667">
        <v>440</v>
      </c>
      <c r="P667">
        <v>103.5</v>
      </c>
      <c r="Q667">
        <v>2.3041670000000001</v>
      </c>
      <c r="R667">
        <v>4.0329999999999998E-2</v>
      </c>
      <c r="S667">
        <v>0</v>
      </c>
      <c r="T667">
        <v>3.399</v>
      </c>
      <c r="U667">
        <v>8.8689999999999998</v>
      </c>
      <c r="V667">
        <v>3.843</v>
      </c>
      <c r="W667">
        <v>8.9290000000000003</v>
      </c>
      <c r="X667">
        <v>816</v>
      </c>
      <c r="Y667">
        <v>100.25</v>
      </c>
      <c r="Z667">
        <v>1.6459999999999999</v>
      </c>
      <c r="AA667">
        <v>3.943E-2</v>
      </c>
      <c r="AB667">
        <v>3.4329999999999998</v>
      </c>
      <c r="AC667">
        <v>9.7929999999999993</v>
      </c>
      <c r="AD667">
        <v>3.9860000000000002</v>
      </c>
      <c r="AE667">
        <v>9.782</v>
      </c>
      <c r="AF667">
        <v>914</v>
      </c>
      <c r="AG667">
        <v>3.8359999999999999</v>
      </c>
      <c r="AH667">
        <v>4.2350000000000003</v>
      </c>
      <c r="AI667">
        <v>798</v>
      </c>
      <c r="AJ667">
        <v>881</v>
      </c>
      <c r="AK667">
        <v>804</v>
      </c>
      <c r="AL667">
        <v>902</v>
      </c>
      <c r="AQ667" s="82">
        <f t="shared" si="52"/>
        <v>0</v>
      </c>
      <c r="AR667" s="82">
        <f t="shared" si="54"/>
        <v>0</v>
      </c>
      <c r="AS667" s="82">
        <f t="shared" si="54"/>
        <v>0</v>
      </c>
      <c r="AT667" s="82">
        <f t="shared" si="54"/>
        <v>0</v>
      </c>
      <c r="AU667" s="82">
        <f t="shared" si="54"/>
        <v>0</v>
      </c>
      <c r="AV667" s="82">
        <f t="shared" si="54"/>
        <v>0</v>
      </c>
      <c r="AW667" s="82">
        <f t="shared" si="54"/>
        <v>0</v>
      </c>
      <c r="AX667" s="82">
        <f t="shared" si="54"/>
        <v>4.0329999999999998E-2</v>
      </c>
      <c r="AY667" s="82">
        <f t="shared" si="54"/>
        <v>0</v>
      </c>
      <c r="AZ667" s="82">
        <f t="shared" si="54"/>
        <v>0</v>
      </c>
      <c r="BA667" s="82">
        <f t="shared" si="54"/>
        <v>0</v>
      </c>
    </row>
    <row r="668" spans="1:53" x14ac:dyDescent="0.25">
      <c r="A668" t="s">
        <v>1981</v>
      </c>
      <c r="B668" t="s">
        <v>1982</v>
      </c>
      <c r="C668" t="s">
        <v>1983</v>
      </c>
      <c r="D668" t="s">
        <v>1984</v>
      </c>
      <c r="E668">
        <v>8.375</v>
      </c>
      <c r="F668" s="143">
        <v>42583</v>
      </c>
      <c r="G668" t="s">
        <v>371</v>
      </c>
      <c r="H668" t="s">
        <v>270</v>
      </c>
      <c r="I668" t="s">
        <v>259</v>
      </c>
      <c r="J668" t="s">
        <v>271</v>
      </c>
      <c r="K668" t="s">
        <v>272</v>
      </c>
      <c r="L668" t="s">
        <v>442</v>
      </c>
      <c r="M668" t="s">
        <v>697</v>
      </c>
      <c r="N668" t="s">
        <v>461</v>
      </c>
      <c r="O668">
        <v>550</v>
      </c>
      <c r="P668">
        <v>114</v>
      </c>
      <c r="Q668">
        <v>3.35</v>
      </c>
      <c r="R668">
        <v>5.5919999999999997E-2</v>
      </c>
      <c r="S668">
        <v>0</v>
      </c>
      <c r="T668">
        <v>3.0590000000000002</v>
      </c>
      <c r="U668">
        <v>4.0549999999999997</v>
      </c>
      <c r="V668">
        <v>3.0670000000000002</v>
      </c>
      <c r="W668">
        <v>4.1459999999999999</v>
      </c>
      <c r="X668">
        <v>367</v>
      </c>
      <c r="Y668">
        <v>113.25</v>
      </c>
      <c r="Z668">
        <v>2.7919999999999998</v>
      </c>
      <c r="AA668">
        <v>5.6140000000000002E-2</v>
      </c>
      <c r="AB668">
        <v>3.117</v>
      </c>
      <c r="AC668">
        <v>4.4180000000000001</v>
      </c>
      <c r="AD668">
        <v>3.1230000000000002</v>
      </c>
      <c r="AE668">
        <v>4.4180000000000001</v>
      </c>
      <c r="AF668">
        <v>402</v>
      </c>
      <c r="AG668">
        <v>1.127</v>
      </c>
      <c r="AH668">
        <v>1.3340000000000001</v>
      </c>
      <c r="AI668">
        <v>378</v>
      </c>
      <c r="AJ668">
        <v>414</v>
      </c>
      <c r="AK668">
        <v>355</v>
      </c>
      <c r="AL668">
        <v>391</v>
      </c>
      <c r="AQ668" s="82">
        <f t="shared" si="52"/>
        <v>0</v>
      </c>
      <c r="AR668" s="82">
        <f t="shared" si="54"/>
        <v>0</v>
      </c>
      <c r="AS668" s="82">
        <f t="shared" si="54"/>
        <v>0</v>
      </c>
      <c r="AT668" s="82">
        <f t="shared" si="54"/>
        <v>5.5919999999999997E-2</v>
      </c>
      <c r="AU668" s="82">
        <f t="shared" si="54"/>
        <v>0</v>
      </c>
      <c r="AV668" s="82">
        <f t="shared" si="54"/>
        <v>0</v>
      </c>
      <c r="AW668" s="82">
        <f t="shared" si="54"/>
        <v>0</v>
      </c>
      <c r="AX668" s="82">
        <f t="shared" si="54"/>
        <v>0</v>
      </c>
      <c r="AY668" s="82">
        <f t="shared" si="54"/>
        <v>0</v>
      </c>
      <c r="AZ668" s="82">
        <f t="shared" si="54"/>
        <v>0</v>
      </c>
      <c r="BA668" s="82">
        <f t="shared" si="54"/>
        <v>0</v>
      </c>
    </row>
    <row r="669" spans="1:53" x14ac:dyDescent="0.25">
      <c r="A669" t="s">
        <v>1985</v>
      </c>
      <c r="B669" t="s">
        <v>1986</v>
      </c>
      <c r="C669" t="s">
        <v>1983</v>
      </c>
      <c r="D669" t="s">
        <v>1984</v>
      </c>
      <c r="E669">
        <v>7.0339999999999998</v>
      </c>
      <c r="F669" s="143">
        <v>43115</v>
      </c>
      <c r="G669" t="s">
        <v>371</v>
      </c>
      <c r="H669" t="s">
        <v>270</v>
      </c>
      <c r="I669" t="s">
        <v>259</v>
      </c>
      <c r="J669" t="s">
        <v>271</v>
      </c>
      <c r="K669" t="s">
        <v>272</v>
      </c>
      <c r="L669" t="s">
        <v>442</v>
      </c>
      <c r="M669" t="s">
        <v>697</v>
      </c>
      <c r="N669" t="s">
        <v>461</v>
      </c>
      <c r="O669">
        <v>682.7</v>
      </c>
      <c r="P669">
        <v>114.5</v>
      </c>
      <c r="Q669">
        <v>3.1262219999999998</v>
      </c>
      <c r="R669">
        <v>6.9570000000000007E-2</v>
      </c>
      <c r="S669">
        <v>0</v>
      </c>
      <c r="T669">
        <v>4.1989999999999998</v>
      </c>
      <c r="U669">
        <v>3.85</v>
      </c>
      <c r="V669">
        <v>4.2249999999999996</v>
      </c>
      <c r="W669">
        <v>3.85</v>
      </c>
      <c r="X669">
        <v>310</v>
      </c>
      <c r="Y669">
        <v>112.75</v>
      </c>
      <c r="Z669">
        <v>2.657</v>
      </c>
      <c r="AA669">
        <v>6.93E-2</v>
      </c>
      <c r="AB669">
        <v>4.2480000000000002</v>
      </c>
      <c r="AC669">
        <v>4.2370000000000001</v>
      </c>
      <c r="AD669">
        <v>4.2690000000000001</v>
      </c>
      <c r="AE669">
        <v>4.2370000000000001</v>
      </c>
      <c r="AF669">
        <v>361</v>
      </c>
      <c r="AG669">
        <v>1.923</v>
      </c>
      <c r="AH669">
        <v>2.3639999999999999</v>
      </c>
      <c r="AI669">
        <v>317</v>
      </c>
      <c r="AJ669">
        <v>368</v>
      </c>
      <c r="AK669">
        <v>299</v>
      </c>
      <c r="AL669">
        <v>350</v>
      </c>
      <c r="AQ669" s="82">
        <f t="shared" si="52"/>
        <v>0</v>
      </c>
      <c r="AR669" s="82">
        <f t="shared" si="54"/>
        <v>0</v>
      </c>
      <c r="AS669" s="82">
        <f t="shared" si="54"/>
        <v>6.9570000000000007E-2</v>
      </c>
      <c r="AT669" s="82">
        <f t="shared" si="54"/>
        <v>0</v>
      </c>
      <c r="AU669" s="82">
        <f t="shared" si="54"/>
        <v>0</v>
      </c>
      <c r="AV669" s="82">
        <f t="shared" si="54"/>
        <v>0</v>
      </c>
      <c r="AW669" s="82">
        <f t="shared" si="54"/>
        <v>0</v>
      </c>
      <c r="AX669" s="82">
        <f t="shared" si="54"/>
        <v>0</v>
      </c>
      <c r="AY669" s="82">
        <f t="shared" si="54"/>
        <v>0</v>
      </c>
      <c r="AZ669" s="82">
        <f t="shared" si="54"/>
        <v>0</v>
      </c>
      <c r="BA669" s="82">
        <f t="shared" si="54"/>
        <v>0</v>
      </c>
    </row>
    <row r="670" spans="1:53" x14ac:dyDescent="0.25">
      <c r="A670" t="s">
        <v>1987</v>
      </c>
      <c r="B670" t="s">
        <v>1988</v>
      </c>
      <c r="C670" t="s">
        <v>1983</v>
      </c>
      <c r="D670" t="s">
        <v>1984</v>
      </c>
      <c r="E670">
        <v>7</v>
      </c>
      <c r="F670" s="143">
        <v>42887</v>
      </c>
      <c r="G670" t="s">
        <v>371</v>
      </c>
      <c r="H670" t="s">
        <v>270</v>
      </c>
      <c r="I670" t="s">
        <v>259</v>
      </c>
      <c r="J670" t="s">
        <v>271</v>
      </c>
      <c r="K670" t="s">
        <v>272</v>
      </c>
      <c r="L670" t="s">
        <v>442</v>
      </c>
      <c r="M670" t="s">
        <v>697</v>
      </c>
      <c r="N670" t="s">
        <v>461</v>
      </c>
      <c r="O670">
        <v>285.8</v>
      </c>
      <c r="P670">
        <v>107</v>
      </c>
      <c r="Q670">
        <v>0.466667</v>
      </c>
      <c r="R670">
        <v>2.6610000000000002E-2</v>
      </c>
      <c r="S670">
        <v>0</v>
      </c>
      <c r="T670">
        <v>3.794</v>
      </c>
      <c r="U670">
        <v>3.4649999999999999</v>
      </c>
      <c r="V670">
        <v>3.8090000000000002</v>
      </c>
      <c r="W670">
        <v>5.21</v>
      </c>
      <c r="X670">
        <v>458</v>
      </c>
      <c r="Y670">
        <v>107</v>
      </c>
      <c r="Z670">
        <v>0</v>
      </c>
      <c r="AA670">
        <v>2.69E-2</v>
      </c>
      <c r="AB670">
        <v>3.8580000000000001</v>
      </c>
      <c r="AC670">
        <v>5.234</v>
      </c>
      <c r="AD670">
        <v>3.87</v>
      </c>
      <c r="AE670">
        <v>5.234</v>
      </c>
      <c r="AF670">
        <v>471</v>
      </c>
      <c r="AG670">
        <v>0.436</v>
      </c>
      <c r="AH670">
        <v>0.77900000000000003</v>
      </c>
      <c r="AI670">
        <v>457</v>
      </c>
      <c r="AJ670">
        <v>470</v>
      </c>
      <c r="AK670">
        <v>447</v>
      </c>
      <c r="AL670">
        <v>461</v>
      </c>
      <c r="AQ670" s="82">
        <f t="shared" si="52"/>
        <v>0</v>
      </c>
      <c r="AR670" s="82">
        <f t="shared" si="54"/>
        <v>0</v>
      </c>
      <c r="AS670" s="82">
        <f t="shared" si="54"/>
        <v>2.6610000000000002E-2</v>
      </c>
      <c r="AT670" s="82">
        <f t="shared" si="54"/>
        <v>0</v>
      </c>
      <c r="AU670" s="82">
        <f t="shared" si="54"/>
        <v>0</v>
      </c>
      <c r="AV670" s="82">
        <f t="shared" si="54"/>
        <v>0</v>
      </c>
      <c r="AW670" s="82">
        <f t="shared" si="54"/>
        <v>0</v>
      </c>
      <c r="AX670" s="82">
        <f t="shared" si="54"/>
        <v>0</v>
      </c>
      <c r="AY670" s="82">
        <f t="shared" si="54"/>
        <v>0</v>
      </c>
      <c r="AZ670" s="82">
        <f t="shared" si="54"/>
        <v>0</v>
      </c>
      <c r="BA670" s="82">
        <f t="shared" si="54"/>
        <v>0</v>
      </c>
    </row>
    <row r="671" spans="1:53" x14ac:dyDescent="0.25">
      <c r="A671" t="s">
        <v>5834</v>
      </c>
      <c r="B671" t="s">
        <v>5835</v>
      </c>
      <c r="C671" t="s">
        <v>5836</v>
      </c>
      <c r="D671" t="s">
        <v>5366</v>
      </c>
      <c r="E671">
        <v>6.875</v>
      </c>
      <c r="F671" s="143">
        <v>43586</v>
      </c>
      <c r="G671" t="s">
        <v>40</v>
      </c>
      <c r="H671" t="s">
        <v>270</v>
      </c>
      <c r="I671" t="s">
        <v>259</v>
      </c>
      <c r="J671" t="s">
        <v>271</v>
      </c>
      <c r="K671" t="s">
        <v>272</v>
      </c>
      <c r="L671" t="s">
        <v>442</v>
      </c>
      <c r="M671" t="s">
        <v>443</v>
      </c>
      <c r="N671" t="s">
        <v>283</v>
      </c>
      <c r="O671">
        <v>750</v>
      </c>
      <c r="P671">
        <v>108</v>
      </c>
      <c r="Q671">
        <v>1.03125</v>
      </c>
      <c r="R671">
        <v>7.0849999999999996E-2</v>
      </c>
      <c r="S671">
        <v>0</v>
      </c>
      <c r="T671">
        <v>2.149</v>
      </c>
      <c r="U671">
        <v>4.6399999999999997</v>
      </c>
      <c r="V671">
        <v>3.847</v>
      </c>
      <c r="W671">
        <v>4.875</v>
      </c>
      <c r="X671">
        <v>387</v>
      </c>
      <c r="Y671">
        <v>108.25</v>
      </c>
      <c r="Z671">
        <v>0.57299999999999995</v>
      </c>
      <c r="AA671">
        <v>7.1790000000000007E-2</v>
      </c>
      <c r="AB671">
        <v>2.214</v>
      </c>
      <c r="AC671">
        <v>4.5890000000000004</v>
      </c>
      <c r="AD671">
        <v>3.8580000000000001</v>
      </c>
      <c r="AE671">
        <v>4.7960000000000003</v>
      </c>
      <c r="AF671">
        <v>394</v>
      </c>
      <c r="AG671">
        <v>0.191</v>
      </c>
      <c r="AH671">
        <v>0.54700000000000004</v>
      </c>
      <c r="AI671">
        <v>372</v>
      </c>
      <c r="AJ671">
        <v>383</v>
      </c>
      <c r="AK671">
        <v>372</v>
      </c>
      <c r="AL671">
        <v>378</v>
      </c>
      <c r="AQ671" s="82">
        <f t="shared" si="52"/>
        <v>0</v>
      </c>
      <c r="AR671" s="82">
        <f t="shared" si="54"/>
        <v>0</v>
      </c>
      <c r="AS671" s="82">
        <f t="shared" si="54"/>
        <v>0</v>
      </c>
      <c r="AT671" s="82">
        <f t="shared" si="54"/>
        <v>7.0849999999999996E-2</v>
      </c>
      <c r="AU671" s="82">
        <f t="shared" si="54"/>
        <v>0</v>
      </c>
      <c r="AV671" s="82">
        <f t="shared" si="54"/>
        <v>0</v>
      </c>
      <c r="AW671" s="82">
        <f t="shared" si="54"/>
        <v>0</v>
      </c>
      <c r="AX671" s="82">
        <f t="shared" si="54"/>
        <v>0</v>
      </c>
      <c r="AY671" s="82">
        <f t="shared" si="54"/>
        <v>0</v>
      </c>
      <c r="AZ671" s="82">
        <f t="shared" si="54"/>
        <v>0</v>
      </c>
      <c r="BA671" s="82">
        <f t="shared" si="54"/>
        <v>0</v>
      </c>
    </row>
    <row r="672" spans="1:53" x14ac:dyDescent="0.25">
      <c r="A672" t="s">
        <v>5837</v>
      </c>
      <c r="B672" t="s">
        <v>5838</v>
      </c>
      <c r="C672" t="s">
        <v>5836</v>
      </c>
      <c r="D672" t="s">
        <v>5366</v>
      </c>
      <c r="E672">
        <v>9.375</v>
      </c>
      <c r="F672" s="143">
        <v>43952</v>
      </c>
      <c r="G672" t="s">
        <v>41</v>
      </c>
      <c r="H672" t="s">
        <v>270</v>
      </c>
      <c r="I672" t="s">
        <v>259</v>
      </c>
      <c r="J672" t="s">
        <v>271</v>
      </c>
      <c r="K672" t="s">
        <v>272</v>
      </c>
      <c r="L672" t="s">
        <v>442</v>
      </c>
      <c r="M672" t="s">
        <v>443</v>
      </c>
      <c r="N672" t="s">
        <v>304</v>
      </c>
      <c r="O672">
        <v>2000</v>
      </c>
      <c r="P672">
        <v>112</v>
      </c>
      <c r="Q672">
        <v>1.40625</v>
      </c>
      <c r="R672">
        <v>0.19650000000000001</v>
      </c>
      <c r="S672">
        <v>0</v>
      </c>
      <c r="T672">
        <v>2.8540000000000001</v>
      </c>
      <c r="U672">
        <v>6.5919999999999996</v>
      </c>
      <c r="V672">
        <v>4.508</v>
      </c>
      <c r="W672">
        <v>6.7960000000000003</v>
      </c>
      <c r="X672">
        <v>564</v>
      </c>
      <c r="Y672">
        <v>110.75</v>
      </c>
      <c r="Z672">
        <v>0.78100000000000003</v>
      </c>
      <c r="AA672">
        <v>0.19620000000000001</v>
      </c>
      <c r="AB672">
        <v>4.2510000000000003</v>
      </c>
      <c r="AC672">
        <v>6.9569999999999999</v>
      </c>
      <c r="AD672">
        <v>4.7229999999999999</v>
      </c>
      <c r="AE672">
        <v>7.0970000000000004</v>
      </c>
      <c r="AF672">
        <v>609</v>
      </c>
      <c r="AG672">
        <v>1.681</v>
      </c>
      <c r="AH672">
        <v>2.2160000000000002</v>
      </c>
      <c r="AI672">
        <v>566</v>
      </c>
      <c r="AJ672">
        <v>611</v>
      </c>
      <c r="AK672">
        <v>551</v>
      </c>
      <c r="AL672">
        <v>596</v>
      </c>
      <c r="AQ672" s="82">
        <f t="shared" si="52"/>
        <v>0</v>
      </c>
      <c r="AR672" s="82">
        <f t="shared" si="54"/>
        <v>0</v>
      </c>
      <c r="AS672" s="82">
        <f t="shared" si="54"/>
        <v>0</v>
      </c>
      <c r="AT672" s="82">
        <f t="shared" si="54"/>
        <v>0</v>
      </c>
      <c r="AU672" s="82">
        <f t="shared" si="54"/>
        <v>0</v>
      </c>
      <c r="AV672" s="82">
        <f t="shared" si="54"/>
        <v>0.19650000000000001</v>
      </c>
      <c r="AW672" s="82">
        <f t="shared" si="54"/>
        <v>0</v>
      </c>
      <c r="AX672" s="82">
        <f t="shared" si="54"/>
        <v>0</v>
      </c>
      <c r="AY672" s="82">
        <f t="shared" si="54"/>
        <v>0</v>
      </c>
      <c r="AZ672" s="82">
        <f t="shared" si="54"/>
        <v>0</v>
      </c>
      <c r="BA672" s="82">
        <f t="shared" si="54"/>
        <v>0</v>
      </c>
    </row>
    <row r="673" spans="1:53" x14ac:dyDescent="0.25">
      <c r="A673" t="s">
        <v>5839</v>
      </c>
      <c r="B673" t="s">
        <v>5840</v>
      </c>
      <c r="C673" t="s">
        <v>5841</v>
      </c>
      <c r="D673" t="s">
        <v>5366</v>
      </c>
      <c r="E673">
        <v>7.75</v>
      </c>
      <c r="F673" s="143">
        <v>44805</v>
      </c>
      <c r="G673" t="s">
        <v>41</v>
      </c>
      <c r="H673" t="s">
        <v>270</v>
      </c>
      <c r="I673" t="s">
        <v>259</v>
      </c>
      <c r="J673" t="s">
        <v>271</v>
      </c>
      <c r="K673" t="s">
        <v>272</v>
      </c>
      <c r="L673" t="s">
        <v>442</v>
      </c>
      <c r="M673" t="s">
        <v>443</v>
      </c>
      <c r="N673" t="s">
        <v>304</v>
      </c>
      <c r="O673">
        <v>350</v>
      </c>
      <c r="P673">
        <v>106</v>
      </c>
      <c r="Q673">
        <v>2.8416670000000002</v>
      </c>
      <c r="R673">
        <v>3.3000000000000002E-2</v>
      </c>
      <c r="S673">
        <v>0</v>
      </c>
      <c r="T673">
        <v>5.6459999999999999</v>
      </c>
      <c r="U673">
        <v>6.734</v>
      </c>
      <c r="V673">
        <v>6.3879999999999999</v>
      </c>
      <c r="W673">
        <v>6.76</v>
      </c>
      <c r="X673">
        <v>519</v>
      </c>
      <c r="Y673">
        <v>103.75</v>
      </c>
      <c r="Z673">
        <v>2.3250000000000002</v>
      </c>
      <c r="AA673">
        <v>3.2649999999999998E-2</v>
      </c>
      <c r="AB673">
        <v>5.6769999999999996</v>
      </c>
      <c r="AC673">
        <v>7.1079999999999997</v>
      </c>
      <c r="AD673">
        <v>6.5750000000000002</v>
      </c>
      <c r="AE673">
        <v>7.1280000000000001</v>
      </c>
      <c r="AF673">
        <v>573</v>
      </c>
      <c r="AG673">
        <v>2.6080000000000001</v>
      </c>
      <c r="AH673">
        <v>3.5670000000000002</v>
      </c>
      <c r="AI673">
        <v>499</v>
      </c>
      <c r="AJ673">
        <v>547</v>
      </c>
      <c r="AK673">
        <v>512</v>
      </c>
      <c r="AL673">
        <v>566</v>
      </c>
      <c r="AQ673" s="82">
        <f t="shared" si="52"/>
        <v>0</v>
      </c>
      <c r="AR673" s="82">
        <f t="shared" si="54"/>
        <v>0</v>
      </c>
      <c r="AS673" s="82">
        <f t="shared" si="54"/>
        <v>0</v>
      </c>
      <c r="AT673" s="82">
        <f t="shared" si="54"/>
        <v>0</v>
      </c>
      <c r="AU673" s="82">
        <f t="shared" si="54"/>
        <v>0</v>
      </c>
      <c r="AV673" s="82">
        <f t="shared" si="54"/>
        <v>3.3000000000000002E-2</v>
      </c>
      <c r="AW673" s="82">
        <f t="shared" si="54"/>
        <v>0</v>
      </c>
      <c r="AX673" s="82">
        <f t="shared" si="54"/>
        <v>0</v>
      </c>
      <c r="AY673" s="82">
        <f t="shared" si="54"/>
        <v>0</v>
      </c>
      <c r="AZ673" s="82">
        <f t="shared" si="54"/>
        <v>0</v>
      </c>
      <c r="BA673" s="82">
        <f t="shared" si="54"/>
        <v>0</v>
      </c>
    </row>
    <row r="674" spans="1:53" x14ac:dyDescent="0.25">
      <c r="A674" t="s">
        <v>1993</v>
      </c>
      <c r="B674" t="s">
        <v>1994</v>
      </c>
      <c r="C674" t="s">
        <v>1995</v>
      </c>
      <c r="D674" t="s">
        <v>1996</v>
      </c>
      <c r="E674">
        <v>8.25</v>
      </c>
      <c r="F674" s="143">
        <v>43146</v>
      </c>
      <c r="G674" t="s">
        <v>280</v>
      </c>
      <c r="H674" t="s">
        <v>270</v>
      </c>
      <c r="I674" t="s">
        <v>259</v>
      </c>
      <c r="J674" t="s">
        <v>271</v>
      </c>
      <c r="K674" t="s">
        <v>272</v>
      </c>
      <c r="L674" t="s">
        <v>442</v>
      </c>
      <c r="M674" t="s">
        <v>443</v>
      </c>
      <c r="N674" t="s">
        <v>304</v>
      </c>
      <c r="O674">
        <v>210</v>
      </c>
      <c r="P674">
        <v>103</v>
      </c>
      <c r="Q674">
        <v>2.9791669999999999</v>
      </c>
      <c r="R674">
        <v>1.9279999999999999E-2</v>
      </c>
      <c r="S674">
        <v>0</v>
      </c>
      <c r="T674">
        <v>3.375</v>
      </c>
      <c r="U674">
        <v>7.391</v>
      </c>
      <c r="V674">
        <v>3.8679999999999999</v>
      </c>
      <c r="W674">
        <v>7.444</v>
      </c>
      <c r="X674">
        <v>669</v>
      </c>
      <c r="Y674">
        <v>99.5</v>
      </c>
      <c r="Z674">
        <v>2.4289999999999998</v>
      </c>
      <c r="AA674">
        <v>1.883E-2</v>
      </c>
      <c r="AB674">
        <v>4.0629999999999997</v>
      </c>
      <c r="AC674">
        <v>8.3659999999999997</v>
      </c>
      <c r="AD674">
        <v>4.0380000000000003</v>
      </c>
      <c r="AE674">
        <v>8.3520000000000003</v>
      </c>
      <c r="AF674">
        <v>771</v>
      </c>
      <c r="AG674">
        <v>3.9729999999999999</v>
      </c>
      <c r="AH674">
        <v>4.3789999999999996</v>
      </c>
      <c r="AI674">
        <v>647</v>
      </c>
      <c r="AJ674">
        <v>743</v>
      </c>
      <c r="AK674">
        <v>656</v>
      </c>
      <c r="AL674">
        <v>760</v>
      </c>
      <c r="AQ674" s="82">
        <f t="shared" si="52"/>
        <v>0</v>
      </c>
      <c r="AR674" s="82">
        <f t="shared" si="54"/>
        <v>0</v>
      </c>
      <c r="AS674" s="82">
        <f t="shared" si="54"/>
        <v>0</v>
      </c>
      <c r="AT674" s="82">
        <f t="shared" si="54"/>
        <v>0</v>
      </c>
      <c r="AU674" s="82">
        <f t="shared" si="54"/>
        <v>0</v>
      </c>
      <c r="AV674" s="82">
        <f t="shared" si="54"/>
        <v>0</v>
      </c>
      <c r="AW674" s="82">
        <f t="shared" si="54"/>
        <v>1.9279999999999999E-2</v>
      </c>
      <c r="AX674" s="82">
        <f t="shared" si="54"/>
        <v>0</v>
      </c>
      <c r="AY674" s="82">
        <f t="shared" si="54"/>
        <v>0</v>
      </c>
      <c r="AZ674" s="82">
        <f t="shared" si="54"/>
        <v>0</v>
      </c>
      <c r="BA674" s="82">
        <f t="shared" si="54"/>
        <v>0</v>
      </c>
    </row>
    <row r="675" spans="1:53" x14ac:dyDescent="0.25">
      <c r="A675" t="s">
        <v>5842</v>
      </c>
      <c r="B675" t="s">
        <v>5843</v>
      </c>
      <c r="C675" t="s">
        <v>5844</v>
      </c>
      <c r="D675" t="s">
        <v>1996</v>
      </c>
      <c r="E675">
        <v>8.25</v>
      </c>
      <c r="F675" s="143">
        <v>43146</v>
      </c>
      <c r="G675" t="s">
        <v>280</v>
      </c>
      <c r="H675" t="s">
        <v>270</v>
      </c>
      <c r="I675" t="s">
        <v>259</v>
      </c>
      <c r="J675" t="s">
        <v>271</v>
      </c>
      <c r="K675" t="s">
        <v>272</v>
      </c>
      <c r="L675" t="s">
        <v>442</v>
      </c>
      <c r="M675" t="s">
        <v>443</v>
      </c>
      <c r="N675" t="s">
        <v>304</v>
      </c>
      <c r="O675">
        <v>300</v>
      </c>
      <c r="P675">
        <v>102.75</v>
      </c>
      <c r="Q675">
        <v>2.9791669999999999</v>
      </c>
      <c r="R675">
        <v>2.7480000000000001E-2</v>
      </c>
      <c r="S675">
        <v>0</v>
      </c>
      <c r="T675">
        <v>3.3730000000000002</v>
      </c>
      <c r="U675">
        <v>7.4610000000000003</v>
      </c>
      <c r="V675">
        <v>3.8759999999999999</v>
      </c>
      <c r="W675">
        <v>7.5090000000000003</v>
      </c>
      <c r="X675">
        <v>675</v>
      </c>
      <c r="Y675">
        <v>99.25</v>
      </c>
      <c r="Z675">
        <v>2.4289999999999998</v>
      </c>
      <c r="AA675">
        <v>2.683E-2</v>
      </c>
      <c r="AB675">
        <v>4.0599999999999996</v>
      </c>
      <c r="AC675">
        <v>8.4260000000000002</v>
      </c>
      <c r="AD675">
        <v>4.0460000000000003</v>
      </c>
      <c r="AE675">
        <v>8.4160000000000004</v>
      </c>
      <c r="AF675">
        <v>778</v>
      </c>
      <c r="AG675">
        <v>3.9830000000000001</v>
      </c>
      <c r="AH675">
        <v>4.391</v>
      </c>
      <c r="AI675">
        <v>653</v>
      </c>
      <c r="AJ675">
        <v>748</v>
      </c>
      <c r="AK675">
        <v>663</v>
      </c>
      <c r="AL675">
        <v>766</v>
      </c>
      <c r="AQ675" s="82">
        <f t="shared" si="52"/>
        <v>0</v>
      </c>
      <c r="AR675" s="82">
        <f t="shared" si="54"/>
        <v>0</v>
      </c>
      <c r="AS675" s="82">
        <f t="shared" si="54"/>
        <v>0</v>
      </c>
      <c r="AT675" s="82">
        <f t="shared" si="54"/>
        <v>0</v>
      </c>
      <c r="AU675" s="82">
        <f t="shared" si="54"/>
        <v>0</v>
      </c>
      <c r="AV675" s="82">
        <f t="shared" si="54"/>
        <v>0</v>
      </c>
      <c r="AW675" s="82">
        <f t="shared" si="54"/>
        <v>2.7480000000000001E-2</v>
      </c>
      <c r="AX675" s="82">
        <f t="shared" si="54"/>
        <v>0</v>
      </c>
      <c r="AY675" s="82">
        <f t="shared" si="54"/>
        <v>0</v>
      </c>
      <c r="AZ675" s="82">
        <f t="shared" si="54"/>
        <v>0</v>
      </c>
      <c r="BA675" s="82">
        <f t="shared" si="54"/>
        <v>0</v>
      </c>
    </row>
    <row r="676" spans="1:53" x14ac:dyDescent="0.25">
      <c r="A676" t="s">
        <v>1989</v>
      </c>
      <c r="B676" t="s">
        <v>1990</v>
      </c>
      <c r="C676" t="s">
        <v>1991</v>
      </c>
      <c r="D676" t="s">
        <v>1992</v>
      </c>
      <c r="E676">
        <v>8.125</v>
      </c>
      <c r="F676" s="143">
        <v>43160</v>
      </c>
      <c r="G676" t="s">
        <v>282</v>
      </c>
      <c r="H676" t="s">
        <v>270</v>
      </c>
      <c r="I676" t="s">
        <v>259</v>
      </c>
      <c r="J676" t="s">
        <v>271</v>
      </c>
      <c r="K676" t="s">
        <v>272</v>
      </c>
      <c r="L676" t="s">
        <v>1124</v>
      </c>
      <c r="M676" t="s">
        <v>1125</v>
      </c>
      <c r="N676" t="s">
        <v>275</v>
      </c>
      <c r="O676">
        <v>750</v>
      </c>
      <c r="P676">
        <v>110.25</v>
      </c>
      <c r="Q676">
        <v>2.5729169999999999</v>
      </c>
      <c r="R676">
        <v>7.331E-2</v>
      </c>
      <c r="S676">
        <v>0</v>
      </c>
      <c r="T676">
        <v>1.115</v>
      </c>
      <c r="U676">
        <v>2.665</v>
      </c>
      <c r="V676">
        <v>1.147</v>
      </c>
      <c r="W676">
        <v>3.222</v>
      </c>
      <c r="X676">
        <v>246</v>
      </c>
      <c r="Y676">
        <v>110</v>
      </c>
      <c r="Z676">
        <v>2.0310000000000001</v>
      </c>
      <c r="AA676">
        <v>7.3899999999999993E-2</v>
      </c>
      <c r="AB676">
        <v>1.1779999999999999</v>
      </c>
      <c r="AC676">
        <v>3.113</v>
      </c>
      <c r="AD676">
        <v>1.2809999999999999</v>
      </c>
      <c r="AE676">
        <v>3.5539999999999998</v>
      </c>
      <c r="AF676">
        <v>291</v>
      </c>
      <c r="AG676">
        <v>0.70699999999999996</v>
      </c>
      <c r="AH676">
        <v>0.70799999999999996</v>
      </c>
      <c r="AI676">
        <v>208</v>
      </c>
      <c r="AJ676">
        <v>260</v>
      </c>
      <c r="AK676">
        <v>231</v>
      </c>
      <c r="AL676">
        <v>278</v>
      </c>
      <c r="AQ676" s="82">
        <f t="shared" si="52"/>
        <v>0</v>
      </c>
      <c r="AR676" s="82">
        <f t="shared" si="54"/>
        <v>7.331E-2</v>
      </c>
      <c r="AS676" s="82">
        <f t="shared" si="54"/>
        <v>0</v>
      </c>
      <c r="AT676" s="82">
        <f t="shared" si="54"/>
        <v>0</v>
      </c>
      <c r="AU676" s="82">
        <f t="shared" si="54"/>
        <v>0</v>
      </c>
      <c r="AV676" s="82">
        <f t="shared" si="54"/>
        <v>0</v>
      </c>
      <c r="AW676" s="82">
        <f t="shared" si="54"/>
        <v>0</v>
      </c>
      <c r="AX676" s="82">
        <f t="shared" si="54"/>
        <v>0</v>
      </c>
      <c r="AY676" s="82">
        <f t="shared" si="54"/>
        <v>0</v>
      </c>
      <c r="AZ676" s="82">
        <f t="shared" si="54"/>
        <v>0</v>
      </c>
      <c r="BA676" s="82">
        <f t="shared" si="54"/>
        <v>0</v>
      </c>
    </row>
    <row r="677" spans="1:53" x14ac:dyDescent="0.25">
      <c r="A677" t="s">
        <v>2022</v>
      </c>
      <c r="B677" t="s">
        <v>2023</v>
      </c>
      <c r="C677" t="s">
        <v>1991</v>
      </c>
      <c r="D677" t="s">
        <v>1992</v>
      </c>
      <c r="E677">
        <v>7</v>
      </c>
      <c r="F677" s="143">
        <v>44392</v>
      </c>
      <c r="G677" t="s">
        <v>282</v>
      </c>
      <c r="H677" t="s">
        <v>270</v>
      </c>
      <c r="I677" t="s">
        <v>259</v>
      </c>
      <c r="J677" t="s">
        <v>271</v>
      </c>
      <c r="K677" t="s">
        <v>272</v>
      </c>
      <c r="L677" t="s">
        <v>1124</v>
      </c>
      <c r="M677" t="s">
        <v>1125</v>
      </c>
      <c r="N677" t="s">
        <v>304</v>
      </c>
      <c r="O677">
        <v>750</v>
      </c>
      <c r="P677">
        <v>111.25</v>
      </c>
      <c r="Q677">
        <v>3.1111110000000002</v>
      </c>
      <c r="R677">
        <v>7.4310000000000001E-2</v>
      </c>
      <c r="S677">
        <v>0</v>
      </c>
      <c r="T677">
        <v>3.0779999999999998</v>
      </c>
      <c r="U677">
        <v>4.4610000000000003</v>
      </c>
      <c r="V677">
        <v>5.0529999999999999</v>
      </c>
      <c r="W677">
        <v>4.8070000000000004</v>
      </c>
      <c r="X677">
        <v>339</v>
      </c>
      <c r="Y677">
        <v>110</v>
      </c>
      <c r="Z677">
        <v>2.6440000000000001</v>
      </c>
      <c r="AA677">
        <v>7.4310000000000001E-2</v>
      </c>
      <c r="AB677">
        <v>3.1339999999999999</v>
      </c>
      <c r="AC677">
        <v>4.8499999999999996</v>
      </c>
      <c r="AD677">
        <v>5.2610000000000001</v>
      </c>
      <c r="AE677">
        <v>5.0709999999999997</v>
      </c>
      <c r="AF677">
        <v>383</v>
      </c>
      <c r="AG677">
        <v>1.524</v>
      </c>
      <c r="AH677">
        <v>2.1760000000000002</v>
      </c>
      <c r="AI677">
        <v>323</v>
      </c>
      <c r="AJ677">
        <v>365</v>
      </c>
      <c r="AK677">
        <v>328</v>
      </c>
      <c r="AL677">
        <v>370</v>
      </c>
      <c r="AQ677" s="82">
        <f t="shared" si="52"/>
        <v>0</v>
      </c>
      <c r="AR677" s="82">
        <f t="shared" si="54"/>
        <v>0</v>
      </c>
      <c r="AS677" s="82">
        <f t="shared" si="54"/>
        <v>0</v>
      </c>
      <c r="AT677" s="82">
        <f t="shared" si="54"/>
        <v>7.4310000000000001E-2</v>
      </c>
      <c r="AU677" s="82">
        <f t="shared" si="54"/>
        <v>0</v>
      </c>
      <c r="AV677" s="82">
        <f t="shared" si="54"/>
        <v>0</v>
      </c>
      <c r="AW677" s="82">
        <f t="shared" si="54"/>
        <v>0</v>
      </c>
      <c r="AX677" s="82">
        <f t="shared" si="54"/>
        <v>0</v>
      </c>
      <c r="AY677" s="82">
        <f t="shared" si="54"/>
        <v>0</v>
      </c>
      <c r="AZ677" s="82">
        <f t="shared" si="54"/>
        <v>0</v>
      </c>
      <c r="BA677" s="82">
        <f t="shared" si="54"/>
        <v>0</v>
      </c>
    </row>
    <row r="678" spans="1:53" x14ac:dyDescent="0.25">
      <c r="A678" t="s">
        <v>2008</v>
      </c>
      <c r="B678" t="s">
        <v>2009</v>
      </c>
      <c r="C678" t="s">
        <v>2010</v>
      </c>
      <c r="D678" t="s">
        <v>2011</v>
      </c>
      <c r="E678">
        <v>9.5</v>
      </c>
      <c r="F678" s="143">
        <v>42401</v>
      </c>
      <c r="G678" t="s">
        <v>41</v>
      </c>
      <c r="H678" t="s">
        <v>270</v>
      </c>
      <c r="I678" t="s">
        <v>259</v>
      </c>
      <c r="J678" t="s">
        <v>271</v>
      </c>
      <c r="K678" t="s">
        <v>272</v>
      </c>
      <c r="L678" t="s">
        <v>291</v>
      </c>
      <c r="M678" t="s">
        <v>1407</v>
      </c>
      <c r="N678" t="s">
        <v>283</v>
      </c>
      <c r="O678">
        <v>425</v>
      </c>
      <c r="P678">
        <v>105.5</v>
      </c>
      <c r="Q678">
        <v>3.8</v>
      </c>
      <c r="R678">
        <v>4.0250000000000001E-2</v>
      </c>
      <c r="S678">
        <v>0</v>
      </c>
      <c r="T678">
        <v>0.1</v>
      </c>
      <c r="U678">
        <v>1.83</v>
      </c>
      <c r="V678">
        <v>0.10299999999999999</v>
      </c>
      <c r="W678">
        <v>2.09</v>
      </c>
      <c r="X678">
        <v>169</v>
      </c>
      <c r="Y678">
        <v>105.95</v>
      </c>
      <c r="Z678">
        <v>3.1669999999999998</v>
      </c>
      <c r="AA678">
        <v>4.079E-2</v>
      </c>
      <c r="AB678">
        <v>0.16600000000000001</v>
      </c>
      <c r="AC678">
        <v>2.1080000000000001</v>
      </c>
      <c r="AD678">
        <v>0.16800000000000001</v>
      </c>
      <c r="AE678">
        <v>2.3109999999999999</v>
      </c>
      <c r="AF678">
        <v>197</v>
      </c>
      <c r="AG678">
        <v>0.16800000000000001</v>
      </c>
      <c r="AH678">
        <v>0.155</v>
      </c>
      <c r="AI678">
        <v>162</v>
      </c>
      <c r="AJ678">
        <v>71</v>
      </c>
      <c r="AK678">
        <v>146</v>
      </c>
      <c r="AL678">
        <v>177</v>
      </c>
      <c r="AQ678" s="82">
        <f t="shared" si="52"/>
        <v>4.0250000000000001E-2</v>
      </c>
      <c r="AR678" s="82">
        <f t="shared" ref="AR678:BA693" si="55">IF(AND($U678&gt;AQ$4,$U678&lt;=AR$4),$R678,0)</f>
        <v>0</v>
      </c>
      <c r="AS678" s="82">
        <f t="shared" si="55"/>
        <v>0</v>
      </c>
      <c r="AT678" s="82">
        <f t="shared" si="55"/>
        <v>0</v>
      </c>
      <c r="AU678" s="82">
        <f t="shared" si="55"/>
        <v>0</v>
      </c>
      <c r="AV678" s="82">
        <f t="shared" si="55"/>
        <v>0</v>
      </c>
      <c r="AW678" s="82">
        <f t="shared" si="55"/>
        <v>0</v>
      </c>
      <c r="AX678" s="82">
        <f t="shared" si="55"/>
        <v>0</v>
      </c>
      <c r="AY678" s="82">
        <f t="shared" si="55"/>
        <v>0</v>
      </c>
      <c r="AZ678" s="82">
        <f t="shared" si="55"/>
        <v>0</v>
      </c>
      <c r="BA678" s="82">
        <f t="shared" si="55"/>
        <v>0</v>
      </c>
    </row>
    <row r="679" spans="1:53" x14ac:dyDescent="0.25">
      <c r="A679" t="s">
        <v>2028</v>
      </c>
      <c r="B679" t="s">
        <v>2029</v>
      </c>
      <c r="C679" t="s">
        <v>2030</v>
      </c>
      <c r="D679" t="s">
        <v>2031</v>
      </c>
      <c r="E679">
        <v>8.375</v>
      </c>
      <c r="F679" s="143">
        <v>43617</v>
      </c>
      <c r="G679" t="s">
        <v>42</v>
      </c>
      <c r="H679" t="s">
        <v>270</v>
      </c>
      <c r="I679" t="s">
        <v>259</v>
      </c>
      <c r="J679" t="s">
        <v>271</v>
      </c>
      <c r="K679" t="s">
        <v>272</v>
      </c>
      <c r="L679" t="s">
        <v>442</v>
      </c>
      <c r="M679" t="s">
        <v>697</v>
      </c>
      <c r="N679" t="s">
        <v>304</v>
      </c>
      <c r="O679">
        <v>300</v>
      </c>
      <c r="P679">
        <v>102</v>
      </c>
      <c r="Q679">
        <v>0.55833299999999997</v>
      </c>
      <c r="R679">
        <v>2.666E-2</v>
      </c>
      <c r="S679">
        <v>0</v>
      </c>
      <c r="T679">
        <v>3.6389999999999998</v>
      </c>
      <c r="U679">
        <v>7.83</v>
      </c>
      <c r="V679">
        <v>4.6779999999999999</v>
      </c>
      <c r="W679">
        <v>7.8840000000000003</v>
      </c>
      <c r="X679">
        <v>689</v>
      </c>
      <c r="Y679">
        <v>101.5</v>
      </c>
      <c r="Z679">
        <v>0</v>
      </c>
      <c r="AA679">
        <v>2.6780000000000002E-2</v>
      </c>
      <c r="AB679">
        <v>3.6989999999999998</v>
      </c>
      <c r="AC679">
        <v>7.9720000000000004</v>
      </c>
      <c r="AD679">
        <v>4.758</v>
      </c>
      <c r="AE679">
        <v>8.0009999999999994</v>
      </c>
      <c r="AF679">
        <v>715</v>
      </c>
      <c r="AG679">
        <v>1.0429999999999999</v>
      </c>
      <c r="AH679">
        <v>1.5780000000000001</v>
      </c>
      <c r="AI679">
        <v>663</v>
      </c>
      <c r="AJ679">
        <v>688</v>
      </c>
      <c r="AK679">
        <v>676</v>
      </c>
      <c r="AL679">
        <v>702</v>
      </c>
      <c r="AQ679" s="82">
        <f t="shared" si="52"/>
        <v>0</v>
      </c>
      <c r="AR679" s="82">
        <f t="shared" si="55"/>
        <v>0</v>
      </c>
      <c r="AS679" s="82">
        <f t="shared" si="55"/>
        <v>0</v>
      </c>
      <c r="AT679" s="82">
        <f t="shared" si="55"/>
        <v>0</v>
      </c>
      <c r="AU679" s="82">
        <f t="shared" si="55"/>
        <v>0</v>
      </c>
      <c r="AV679" s="82">
        <f t="shared" si="55"/>
        <v>0</v>
      </c>
      <c r="AW679" s="82">
        <f t="shared" si="55"/>
        <v>2.666E-2</v>
      </c>
      <c r="AX679" s="82">
        <f t="shared" si="55"/>
        <v>0</v>
      </c>
      <c r="AY679" s="82">
        <f t="shared" si="55"/>
        <v>0</v>
      </c>
      <c r="AZ679" s="82">
        <f t="shared" si="55"/>
        <v>0</v>
      </c>
      <c r="BA679" s="82">
        <f t="shared" si="55"/>
        <v>0</v>
      </c>
    </row>
    <row r="680" spans="1:53" x14ac:dyDescent="0.25">
      <c r="A680" t="s">
        <v>5845</v>
      </c>
      <c r="B680" t="s">
        <v>5846</v>
      </c>
      <c r="C680" t="s">
        <v>2030</v>
      </c>
      <c r="D680" t="s">
        <v>2031</v>
      </c>
      <c r="E680">
        <v>8.375</v>
      </c>
      <c r="F680" s="143">
        <v>43617</v>
      </c>
      <c r="G680" t="s">
        <v>42</v>
      </c>
      <c r="H680" t="s">
        <v>270</v>
      </c>
      <c r="I680" t="s">
        <v>259</v>
      </c>
      <c r="J680" t="s">
        <v>271</v>
      </c>
      <c r="K680" t="s">
        <v>272</v>
      </c>
      <c r="L680" t="s">
        <v>442</v>
      </c>
      <c r="M680" t="s">
        <v>697</v>
      </c>
      <c r="N680" t="s">
        <v>304</v>
      </c>
      <c r="O680">
        <v>250</v>
      </c>
      <c r="P680">
        <v>102</v>
      </c>
      <c r="Q680">
        <v>0.55833299999999997</v>
      </c>
      <c r="R680">
        <v>2.2210000000000001E-2</v>
      </c>
      <c r="S680">
        <v>0</v>
      </c>
      <c r="T680">
        <v>3.6389999999999998</v>
      </c>
      <c r="U680">
        <v>7.83</v>
      </c>
      <c r="V680">
        <v>4.6779999999999999</v>
      </c>
      <c r="W680">
        <v>7.8840000000000003</v>
      </c>
      <c r="X680">
        <v>689</v>
      </c>
      <c r="Y680">
        <v>101.5</v>
      </c>
      <c r="Z680">
        <v>0</v>
      </c>
      <c r="AA680">
        <v>2.232E-2</v>
      </c>
      <c r="AB680">
        <v>3.6989999999999998</v>
      </c>
      <c r="AC680">
        <v>7.9720000000000004</v>
      </c>
      <c r="AD680">
        <v>4.758</v>
      </c>
      <c r="AE680">
        <v>8.0009999999999994</v>
      </c>
      <c r="AF680">
        <v>715</v>
      </c>
      <c r="AG680">
        <v>1.0429999999999999</v>
      </c>
      <c r="AH680">
        <v>1.5780000000000001</v>
      </c>
      <c r="AI680">
        <v>663</v>
      </c>
      <c r="AJ680">
        <v>688</v>
      </c>
      <c r="AK680">
        <v>676</v>
      </c>
      <c r="AL680">
        <v>702</v>
      </c>
      <c r="AQ680" s="82">
        <f t="shared" si="52"/>
        <v>0</v>
      </c>
      <c r="AR680" s="82">
        <f t="shared" si="55"/>
        <v>0</v>
      </c>
      <c r="AS680" s="82">
        <f t="shared" si="55"/>
        <v>0</v>
      </c>
      <c r="AT680" s="82">
        <f t="shared" si="55"/>
        <v>0</v>
      </c>
      <c r="AU680" s="82">
        <f t="shared" si="55"/>
        <v>0</v>
      </c>
      <c r="AV680" s="82">
        <f t="shared" si="55"/>
        <v>0</v>
      </c>
      <c r="AW680" s="82">
        <f t="shared" si="55"/>
        <v>2.2210000000000001E-2</v>
      </c>
      <c r="AX680" s="82">
        <f t="shared" si="55"/>
        <v>0</v>
      </c>
      <c r="AY680" s="82">
        <f t="shared" si="55"/>
        <v>0</v>
      </c>
      <c r="AZ680" s="82">
        <f t="shared" si="55"/>
        <v>0</v>
      </c>
      <c r="BA680" s="82">
        <f t="shared" si="55"/>
        <v>0</v>
      </c>
    </row>
    <row r="681" spans="1:53" x14ac:dyDescent="0.25">
      <c r="A681" t="s">
        <v>2019</v>
      </c>
      <c r="B681" t="s">
        <v>2020</v>
      </c>
      <c r="C681" t="s">
        <v>2021</v>
      </c>
      <c r="D681" t="s">
        <v>302</v>
      </c>
      <c r="E681">
        <v>10.75</v>
      </c>
      <c r="F681" s="143">
        <v>43327</v>
      </c>
      <c r="G681" t="s">
        <v>280</v>
      </c>
      <c r="H681" t="s">
        <v>270</v>
      </c>
      <c r="I681" t="s">
        <v>259</v>
      </c>
      <c r="J681" t="s">
        <v>271</v>
      </c>
      <c r="K681" t="s">
        <v>272</v>
      </c>
      <c r="L681" t="s">
        <v>291</v>
      </c>
      <c r="M681" t="s">
        <v>1350</v>
      </c>
      <c r="N681" t="s">
        <v>304</v>
      </c>
      <c r="O681">
        <v>300</v>
      </c>
      <c r="P681">
        <v>95.25</v>
      </c>
      <c r="Q681">
        <v>3.8819439999999998</v>
      </c>
      <c r="R681">
        <v>2.5760000000000002E-2</v>
      </c>
      <c r="S681">
        <v>0</v>
      </c>
      <c r="T681">
        <v>3.9350000000000001</v>
      </c>
      <c r="U681">
        <v>11.923</v>
      </c>
      <c r="V681">
        <v>3.9660000000000002</v>
      </c>
      <c r="W681">
        <v>11.923</v>
      </c>
      <c r="X681">
        <v>1111</v>
      </c>
      <c r="Y681">
        <v>94</v>
      </c>
      <c r="Z681">
        <v>3.165</v>
      </c>
      <c r="AA681">
        <v>2.564E-2</v>
      </c>
      <c r="AB681">
        <v>3.9820000000000002</v>
      </c>
      <c r="AC681">
        <v>12.231999999999999</v>
      </c>
      <c r="AD681">
        <v>4.0110000000000001</v>
      </c>
      <c r="AE681">
        <v>12.231999999999999</v>
      </c>
      <c r="AF681">
        <v>1154</v>
      </c>
      <c r="AG681">
        <v>2.024</v>
      </c>
      <c r="AH681">
        <v>2.4420000000000002</v>
      </c>
      <c r="AI681">
        <v>1043</v>
      </c>
      <c r="AJ681">
        <v>1078</v>
      </c>
      <c r="AK681">
        <v>1099</v>
      </c>
      <c r="AL681">
        <v>1143</v>
      </c>
      <c r="AQ681" s="82">
        <f t="shared" si="52"/>
        <v>0</v>
      </c>
      <c r="AR681" s="82">
        <f t="shared" si="55"/>
        <v>0</v>
      </c>
      <c r="AS681" s="82">
        <f t="shared" si="55"/>
        <v>0</v>
      </c>
      <c r="AT681" s="82">
        <f t="shared" si="55"/>
        <v>0</v>
      </c>
      <c r="AU681" s="82">
        <f t="shared" si="55"/>
        <v>0</v>
      </c>
      <c r="AV681" s="82">
        <f t="shared" si="55"/>
        <v>0</v>
      </c>
      <c r="AW681" s="82">
        <f t="shared" si="55"/>
        <v>0</v>
      </c>
      <c r="AX681" s="82">
        <f t="shared" si="55"/>
        <v>0</v>
      </c>
      <c r="AY681" s="82">
        <f t="shared" si="55"/>
        <v>0</v>
      </c>
      <c r="AZ681" s="82">
        <f t="shared" si="55"/>
        <v>0</v>
      </c>
      <c r="BA681" s="82">
        <f t="shared" si="55"/>
        <v>2.5760000000000002E-2</v>
      </c>
    </row>
    <row r="682" spans="1:53" x14ac:dyDescent="0.25">
      <c r="A682" t="s">
        <v>2004</v>
      </c>
      <c r="B682" t="s">
        <v>2005</v>
      </c>
      <c r="C682" t="s">
        <v>2006</v>
      </c>
      <c r="D682" t="s">
        <v>2007</v>
      </c>
      <c r="E682">
        <v>6.625</v>
      </c>
      <c r="F682" s="143">
        <v>42795</v>
      </c>
      <c r="G682" t="s">
        <v>423</v>
      </c>
      <c r="H682" t="s">
        <v>270</v>
      </c>
      <c r="I682" t="s">
        <v>259</v>
      </c>
      <c r="J682" t="s">
        <v>271</v>
      </c>
      <c r="K682" t="s">
        <v>272</v>
      </c>
      <c r="L682" t="s">
        <v>381</v>
      </c>
      <c r="M682" t="s">
        <v>382</v>
      </c>
      <c r="N682" t="s">
        <v>304</v>
      </c>
      <c r="O682">
        <v>173.7</v>
      </c>
      <c r="P682">
        <v>102.75</v>
      </c>
      <c r="Q682">
        <v>2.0979169999999998</v>
      </c>
      <c r="R682">
        <v>1.5779999999999999E-2</v>
      </c>
      <c r="S682">
        <v>0</v>
      </c>
      <c r="T682">
        <v>0.182</v>
      </c>
      <c r="U682">
        <v>3.5009999999999999</v>
      </c>
      <c r="V682">
        <v>0.183</v>
      </c>
      <c r="W682">
        <v>4.0730000000000004</v>
      </c>
      <c r="X682">
        <v>349</v>
      </c>
      <c r="Y682">
        <v>103.25</v>
      </c>
      <c r="Z682">
        <v>1.6559999999999999</v>
      </c>
      <c r="AA682">
        <v>1.6029999999999999E-2</v>
      </c>
      <c r="AB682">
        <v>0.249</v>
      </c>
      <c r="AC682">
        <v>2.343</v>
      </c>
      <c r="AD682">
        <v>0.24299999999999999</v>
      </c>
      <c r="AE682">
        <v>2.7639999999999998</v>
      </c>
      <c r="AF682">
        <v>228</v>
      </c>
      <c r="AG682">
        <v>-5.6000000000000001E-2</v>
      </c>
      <c r="AH682">
        <v>-7.0999999999999994E-2</v>
      </c>
      <c r="AI682">
        <v>339</v>
      </c>
      <c r="AJ682">
        <v>112</v>
      </c>
      <c r="AK682">
        <v>326</v>
      </c>
      <c r="AL682">
        <v>207</v>
      </c>
      <c r="AQ682" s="82">
        <f t="shared" si="52"/>
        <v>0</v>
      </c>
      <c r="AR682" s="82">
        <f t="shared" si="55"/>
        <v>0</v>
      </c>
      <c r="AS682" s="82">
        <f t="shared" si="55"/>
        <v>1.5779999999999999E-2</v>
      </c>
      <c r="AT682" s="82">
        <f t="shared" si="55"/>
        <v>0</v>
      </c>
      <c r="AU682" s="82">
        <f t="shared" si="55"/>
        <v>0</v>
      </c>
      <c r="AV682" s="82">
        <f t="shared" si="55"/>
        <v>0</v>
      </c>
      <c r="AW682" s="82">
        <f t="shared" si="55"/>
        <v>0</v>
      </c>
      <c r="AX682" s="82">
        <f t="shared" si="55"/>
        <v>0</v>
      </c>
      <c r="AY682" s="82">
        <f t="shared" si="55"/>
        <v>0</v>
      </c>
      <c r="AZ682" s="82">
        <f t="shared" si="55"/>
        <v>0</v>
      </c>
      <c r="BA682" s="82">
        <f t="shared" si="55"/>
        <v>0</v>
      </c>
    </row>
    <row r="683" spans="1:53" x14ac:dyDescent="0.25">
      <c r="A683" t="s">
        <v>2015</v>
      </c>
      <c r="B683" t="s">
        <v>2016</v>
      </c>
      <c r="C683" t="s">
        <v>2006</v>
      </c>
      <c r="D683" t="s">
        <v>2007</v>
      </c>
      <c r="E683">
        <v>7</v>
      </c>
      <c r="F683" s="143">
        <v>44044</v>
      </c>
      <c r="G683" t="s">
        <v>423</v>
      </c>
      <c r="H683" t="s">
        <v>270</v>
      </c>
      <c r="I683" t="s">
        <v>259</v>
      </c>
      <c r="J683" t="s">
        <v>271</v>
      </c>
      <c r="K683" t="s">
        <v>272</v>
      </c>
      <c r="L683" t="s">
        <v>381</v>
      </c>
      <c r="M683" t="s">
        <v>382</v>
      </c>
      <c r="N683" t="s">
        <v>304</v>
      </c>
      <c r="O683">
        <v>250</v>
      </c>
      <c r="P683">
        <v>110.75</v>
      </c>
      <c r="Q683">
        <v>2.8</v>
      </c>
      <c r="R683">
        <v>2.4590000000000001E-2</v>
      </c>
      <c r="S683">
        <v>0</v>
      </c>
      <c r="T683">
        <v>2.33</v>
      </c>
      <c r="U683">
        <v>3.9020000000000001</v>
      </c>
      <c r="V683">
        <v>3.8879999999999999</v>
      </c>
      <c r="W683">
        <v>4.4089999999999998</v>
      </c>
      <c r="X683">
        <v>316</v>
      </c>
      <c r="Y683">
        <v>111</v>
      </c>
      <c r="Z683">
        <v>2.3330000000000002</v>
      </c>
      <c r="AA683">
        <v>2.4920000000000001E-2</v>
      </c>
      <c r="AB683">
        <v>2.3959999999999999</v>
      </c>
      <c r="AC683">
        <v>3.8740000000000001</v>
      </c>
      <c r="AD683">
        <v>3.9289999999999998</v>
      </c>
      <c r="AE683">
        <v>4.3230000000000004</v>
      </c>
      <c r="AF683">
        <v>324</v>
      </c>
      <c r="AG683">
        <v>0.191</v>
      </c>
      <c r="AH683">
        <v>0.57699999999999996</v>
      </c>
      <c r="AI683">
        <v>293</v>
      </c>
      <c r="AJ683">
        <v>303</v>
      </c>
      <c r="AK683">
        <v>302</v>
      </c>
      <c r="AL683">
        <v>308</v>
      </c>
      <c r="AQ683" s="82">
        <f t="shared" si="52"/>
        <v>0</v>
      </c>
      <c r="AR683" s="82">
        <f t="shared" si="55"/>
        <v>0</v>
      </c>
      <c r="AS683" s="82">
        <f t="shared" si="55"/>
        <v>2.4590000000000001E-2</v>
      </c>
      <c r="AT683" s="82">
        <f t="shared" si="55"/>
        <v>0</v>
      </c>
      <c r="AU683" s="82">
        <f t="shared" si="55"/>
        <v>0</v>
      </c>
      <c r="AV683" s="82">
        <f t="shared" si="55"/>
        <v>0</v>
      </c>
      <c r="AW683" s="82">
        <f t="shared" si="55"/>
        <v>0</v>
      </c>
      <c r="AX683" s="82">
        <f t="shared" si="55"/>
        <v>0</v>
      </c>
      <c r="AY683" s="82">
        <f t="shared" si="55"/>
        <v>0</v>
      </c>
      <c r="AZ683" s="82">
        <f t="shared" si="55"/>
        <v>0</v>
      </c>
      <c r="BA683" s="82">
        <f t="shared" si="55"/>
        <v>0</v>
      </c>
    </row>
    <row r="684" spans="1:53" x14ac:dyDescent="0.25">
      <c r="A684" t="s">
        <v>2012</v>
      </c>
      <c r="B684" t="s">
        <v>2013</v>
      </c>
      <c r="C684" t="s">
        <v>2014</v>
      </c>
      <c r="D684" t="s">
        <v>102</v>
      </c>
      <c r="E684">
        <v>7.5</v>
      </c>
      <c r="F684" s="143">
        <v>44119</v>
      </c>
      <c r="G684" t="s">
        <v>423</v>
      </c>
      <c r="H684" t="s">
        <v>270</v>
      </c>
      <c r="I684" t="s">
        <v>259</v>
      </c>
      <c r="J684" t="s">
        <v>271</v>
      </c>
      <c r="K684" t="s">
        <v>272</v>
      </c>
      <c r="L684" t="s">
        <v>442</v>
      </c>
      <c r="M684" t="s">
        <v>697</v>
      </c>
      <c r="N684" t="s">
        <v>304</v>
      </c>
      <c r="O684">
        <v>1800</v>
      </c>
      <c r="P684">
        <v>115</v>
      </c>
      <c r="Q684">
        <v>1.4583330000000001</v>
      </c>
      <c r="R684">
        <v>0.18160999999999999</v>
      </c>
      <c r="S684">
        <v>0</v>
      </c>
      <c r="T684">
        <v>5.9560000000000004</v>
      </c>
      <c r="U684">
        <v>5.141</v>
      </c>
      <c r="V684">
        <v>6.0410000000000004</v>
      </c>
      <c r="W684">
        <v>5.141</v>
      </c>
      <c r="X684">
        <v>387</v>
      </c>
      <c r="Y684">
        <v>113.5</v>
      </c>
      <c r="Z684">
        <v>0.95799999999999996</v>
      </c>
      <c r="AA684">
        <v>0.18121000000000001</v>
      </c>
      <c r="AB684">
        <v>6</v>
      </c>
      <c r="AC684">
        <v>5.3730000000000002</v>
      </c>
      <c r="AD684">
        <v>6.077</v>
      </c>
      <c r="AE684">
        <v>5.3730000000000002</v>
      </c>
      <c r="AF684">
        <v>426</v>
      </c>
      <c r="AG684">
        <v>1.7470000000000001</v>
      </c>
      <c r="AH684">
        <v>2.5550000000000002</v>
      </c>
      <c r="AI684">
        <v>396</v>
      </c>
      <c r="AJ684">
        <v>434</v>
      </c>
      <c r="AK684">
        <v>378</v>
      </c>
      <c r="AL684">
        <v>416</v>
      </c>
      <c r="AQ684" s="82">
        <f t="shared" si="52"/>
        <v>0</v>
      </c>
      <c r="AR684" s="82">
        <f t="shared" si="55"/>
        <v>0</v>
      </c>
      <c r="AS684" s="82">
        <f t="shared" si="55"/>
        <v>0</v>
      </c>
      <c r="AT684" s="82">
        <f t="shared" si="55"/>
        <v>0</v>
      </c>
      <c r="AU684" s="82">
        <f t="shared" si="55"/>
        <v>0.18160999999999999</v>
      </c>
      <c r="AV684" s="82">
        <f t="shared" si="55"/>
        <v>0</v>
      </c>
      <c r="AW684" s="82">
        <f t="shared" si="55"/>
        <v>0</v>
      </c>
      <c r="AX684" s="82">
        <f t="shared" si="55"/>
        <v>0</v>
      </c>
      <c r="AY684" s="82">
        <f t="shared" si="55"/>
        <v>0</v>
      </c>
      <c r="AZ684" s="82">
        <f t="shared" si="55"/>
        <v>0</v>
      </c>
      <c r="BA684" s="82">
        <f t="shared" si="55"/>
        <v>0</v>
      </c>
    </row>
    <row r="685" spans="1:53" x14ac:dyDescent="0.25">
      <c r="A685" t="s">
        <v>2017</v>
      </c>
      <c r="B685" t="s">
        <v>2018</v>
      </c>
      <c r="C685" t="s">
        <v>1997</v>
      </c>
      <c r="D685" t="s">
        <v>1998</v>
      </c>
      <c r="E685">
        <v>6.75</v>
      </c>
      <c r="F685" s="143">
        <v>42522</v>
      </c>
      <c r="G685" t="s">
        <v>42</v>
      </c>
      <c r="H685" t="s">
        <v>270</v>
      </c>
      <c r="I685" t="s">
        <v>259</v>
      </c>
      <c r="J685" t="s">
        <v>271</v>
      </c>
      <c r="K685" t="s">
        <v>284</v>
      </c>
      <c r="L685" t="s">
        <v>285</v>
      </c>
      <c r="M685" t="s">
        <v>1999</v>
      </c>
      <c r="N685" t="s">
        <v>304</v>
      </c>
      <c r="O685">
        <v>435</v>
      </c>
      <c r="P685">
        <v>105.25</v>
      </c>
      <c r="Q685">
        <v>0.45</v>
      </c>
      <c r="R685">
        <v>3.984E-2</v>
      </c>
      <c r="S685">
        <v>0</v>
      </c>
      <c r="T685">
        <v>3.0409999999999999</v>
      </c>
      <c r="U685">
        <v>5.0629999999999997</v>
      </c>
      <c r="V685">
        <v>3.048</v>
      </c>
      <c r="W685">
        <v>5.0629999999999997</v>
      </c>
      <c r="X685">
        <v>461</v>
      </c>
      <c r="Y685">
        <v>105</v>
      </c>
      <c r="Z685">
        <v>0</v>
      </c>
      <c r="AA685">
        <v>4.0169999999999997E-2</v>
      </c>
      <c r="AB685">
        <v>3.1040000000000001</v>
      </c>
      <c r="AC685">
        <v>5.17</v>
      </c>
      <c r="AD685">
        <v>3.1080000000000001</v>
      </c>
      <c r="AE685">
        <v>5.17</v>
      </c>
      <c r="AF685">
        <v>480</v>
      </c>
      <c r="AG685">
        <v>0.66700000000000004</v>
      </c>
      <c r="AH685">
        <v>0.86</v>
      </c>
      <c r="AI685">
        <v>456</v>
      </c>
      <c r="AJ685">
        <v>474</v>
      </c>
      <c r="AK685">
        <v>449</v>
      </c>
      <c r="AL685">
        <v>468</v>
      </c>
      <c r="AQ685" s="82">
        <f t="shared" si="52"/>
        <v>0</v>
      </c>
      <c r="AR685" s="82">
        <f t="shared" si="55"/>
        <v>0</v>
      </c>
      <c r="AS685" s="82">
        <f t="shared" si="55"/>
        <v>0</v>
      </c>
      <c r="AT685" s="82">
        <f t="shared" si="55"/>
        <v>0</v>
      </c>
      <c r="AU685" s="82">
        <f t="shared" si="55"/>
        <v>3.984E-2</v>
      </c>
      <c r="AV685" s="82">
        <f t="shared" si="55"/>
        <v>0</v>
      </c>
      <c r="AW685" s="82">
        <f t="shared" si="55"/>
        <v>0</v>
      </c>
      <c r="AX685" s="82">
        <f t="shared" si="55"/>
        <v>0</v>
      </c>
      <c r="AY685" s="82">
        <f t="shared" si="55"/>
        <v>0</v>
      </c>
      <c r="AZ685" s="82">
        <f t="shared" si="55"/>
        <v>0</v>
      </c>
      <c r="BA685" s="82">
        <f t="shared" si="55"/>
        <v>0</v>
      </c>
    </row>
    <row r="686" spans="1:53" x14ac:dyDescent="0.25">
      <c r="A686" t="s">
        <v>5847</v>
      </c>
      <c r="B686" t="s">
        <v>5848</v>
      </c>
      <c r="C686" t="s">
        <v>1997</v>
      </c>
      <c r="D686" t="s">
        <v>1998</v>
      </c>
      <c r="E686">
        <v>6.375</v>
      </c>
      <c r="F686" s="143">
        <v>43784</v>
      </c>
      <c r="G686" t="s">
        <v>42</v>
      </c>
      <c r="H686" t="s">
        <v>270</v>
      </c>
      <c r="I686" t="s">
        <v>259</v>
      </c>
      <c r="J686" t="s">
        <v>271</v>
      </c>
      <c r="K686" t="s">
        <v>284</v>
      </c>
      <c r="L686" t="s">
        <v>285</v>
      </c>
      <c r="M686" t="s">
        <v>1999</v>
      </c>
      <c r="N686" t="s">
        <v>304</v>
      </c>
      <c r="O686">
        <v>800</v>
      </c>
      <c r="P686">
        <v>102.5</v>
      </c>
      <c r="Q686">
        <v>0.72604199999999997</v>
      </c>
      <c r="R686">
        <v>7.1540000000000006E-2</v>
      </c>
      <c r="S686">
        <v>0</v>
      </c>
      <c r="T686">
        <v>4.8390000000000004</v>
      </c>
      <c r="U686">
        <v>5.8650000000000002</v>
      </c>
      <c r="V686">
        <v>5.4550000000000001</v>
      </c>
      <c r="W686">
        <v>5.883</v>
      </c>
      <c r="X686">
        <v>477</v>
      </c>
      <c r="Y686">
        <v>100.875</v>
      </c>
      <c r="Z686">
        <v>0.30099999999999999</v>
      </c>
      <c r="AA686">
        <v>7.1190000000000003E-2</v>
      </c>
      <c r="AB686">
        <v>4.8869999999999996</v>
      </c>
      <c r="AC686">
        <v>6.1959999999999997</v>
      </c>
      <c r="AD686">
        <v>5.5289999999999999</v>
      </c>
      <c r="AE686">
        <v>6.1909999999999998</v>
      </c>
      <c r="AF686">
        <v>523</v>
      </c>
      <c r="AG686">
        <v>2.0259999999999998</v>
      </c>
      <c r="AH686">
        <v>2.706</v>
      </c>
      <c r="AI686">
        <v>457</v>
      </c>
      <c r="AJ686">
        <v>498</v>
      </c>
      <c r="AK686">
        <v>465</v>
      </c>
      <c r="AL686">
        <v>511</v>
      </c>
      <c r="AQ686" s="82">
        <f t="shared" si="52"/>
        <v>0</v>
      </c>
      <c r="AR686" s="82">
        <f t="shared" si="55"/>
        <v>0</v>
      </c>
      <c r="AS686" s="82">
        <f t="shared" si="55"/>
        <v>0</v>
      </c>
      <c r="AT686" s="82">
        <f t="shared" si="55"/>
        <v>0</v>
      </c>
      <c r="AU686" s="82">
        <f t="shared" si="55"/>
        <v>7.1540000000000006E-2</v>
      </c>
      <c r="AV686" s="82">
        <f t="shared" si="55"/>
        <v>0</v>
      </c>
      <c r="AW686" s="82">
        <f t="shared" si="55"/>
        <v>0</v>
      </c>
      <c r="AX686" s="82">
        <f t="shared" si="55"/>
        <v>0</v>
      </c>
      <c r="AY686" s="82">
        <f t="shared" si="55"/>
        <v>0</v>
      </c>
      <c r="AZ686" s="82">
        <f t="shared" si="55"/>
        <v>0</v>
      </c>
      <c r="BA686" s="82">
        <f t="shared" si="55"/>
        <v>0</v>
      </c>
    </row>
    <row r="687" spans="1:53" x14ac:dyDescent="0.25">
      <c r="A687" t="s">
        <v>5849</v>
      </c>
      <c r="B687" t="s">
        <v>5850</v>
      </c>
      <c r="C687" t="s">
        <v>1997</v>
      </c>
      <c r="D687" t="s">
        <v>1998</v>
      </c>
      <c r="E687">
        <v>6</v>
      </c>
      <c r="F687" s="143">
        <v>43054</v>
      </c>
      <c r="G687" t="s">
        <v>42</v>
      </c>
      <c r="H687" t="s">
        <v>270</v>
      </c>
      <c r="I687" t="s">
        <v>259</v>
      </c>
      <c r="J687" t="s">
        <v>271</v>
      </c>
      <c r="K687" t="s">
        <v>284</v>
      </c>
      <c r="L687" t="s">
        <v>285</v>
      </c>
      <c r="M687" t="s">
        <v>1999</v>
      </c>
      <c r="N687" t="s">
        <v>304</v>
      </c>
      <c r="O687">
        <v>505</v>
      </c>
      <c r="P687">
        <v>102.25</v>
      </c>
      <c r="Q687">
        <v>0.68333299999999997</v>
      </c>
      <c r="R687">
        <v>4.5030000000000001E-2</v>
      </c>
      <c r="S687">
        <v>0</v>
      </c>
      <c r="T687">
        <v>3.4169999999999998</v>
      </c>
      <c r="U687">
        <v>5.3490000000000002</v>
      </c>
      <c r="V687">
        <v>3.9980000000000002</v>
      </c>
      <c r="W687">
        <v>5.3890000000000002</v>
      </c>
      <c r="X687">
        <v>467</v>
      </c>
      <c r="Y687">
        <v>101.25</v>
      </c>
      <c r="Z687">
        <v>0.28299999999999997</v>
      </c>
      <c r="AA687">
        <v>4.5100000000000001E-2</v>
      </c>
      <c r="AB687">
        <v>3.4750000000000001</v>
      </c>
      <c r="AC687">
        <v>5.6420000000000003</v>
      </c>
      <c r="AD687">
        <v>4.0970000000000004</v>
      </c>
      <c r="AE687">
        <v>5.6520000000000001</v>
      </c>
      <c r="AF687">
        <v>504</v>
      </c>
      <c r="AG687">
        <v>1.379</v>
      </c>
      <c r="AH687">
        <v>1.7649999999999999</v>
      </c>
      <c r="AI687">
        <v>449</v>
      </c>
      <c r="AJ687">
        <v>485</v>
      </c>
      <c r="AK687">
        <v>454</v>
      </c>
      <c r="AL687">
        <v>493</v>
      </c>
      <c r="AQ687" s="82">
        <f t="shared" si="52"/>
        <v>0</v>
      </c>
      <c r="AR687" s="82">
        <f t="shared" si="55"/>
        <v>0</v>
      </c>
      <c r="AS687" s="82">
        <f t="shared" si="55"/>
        <v>0</v>
      </c>
      <c r="AT687" s="82">
        <f t="shared" si="55"/>
        <v>0</v>
      </c>
      <c r="AU687" s="82">
        <f t="shared" si="55"/>
        <v>4.5030000000000001E-2</v>
      </c>
      <c r="AV687" s="82">
        <f t="shared" si="55"/>
        <v>0</v>
      </c>
      <c r="AW687" s="82">
        <f t="shared" si="55"/>
        <v>0</v>
      </c>
      <c r="AX687" s="82">
        <f t="shared" si="55"/>
        <v>0</v>
      </c>
      <c r="AY687" s="82">
        <f t="shared" si="55"/>
        <v>0</v>
      </c>
      <c r="AZ687" s="82">
        <f t="shared" si="55"/>
        <v>0</v>
      </c>
      <c r="BA687" s="82">
        <f t="shared" si="55"/>
        <v>0</v>
      </c>
    </row>
    <row r="688" spans="1:53" x14ac:dyDescent="0.25">
      <c r="A688" t="s">
        <v>2000</v>
      </c>
      <c r="B688" t="s">
        <v>2001</v>
      </c>
      <c r="C688" t="s">
        <v>2002</v>
      </c>
      <c r="D688" t="s">
        <v>2003</v>
      </c>
      <c r="E688">
        <v>5.375</v>
      </c>
      <c r="F688" s="143">
        <v>42278</v>
      </c>
      <c r="G688" t="s">
        <v>282</v>
      </c>
      <c r="H688" t="s">
        <v>270</v>
      </c>
      <c r="I688" t="s">
        <v>259</v>
      </c>
      <c r="J688" t="s">
        <v>271</v>
      </c>
      <c r="K688" t="s">
        <v>272</v>
      </c>
      <c r="L688" t="s">
        <v>273</v>
      </c>
      <c r="M688" t="s">
        <v>274</v>
      </c>
      <c r="N688" t="s">
        <v>304</v>
      </c>
      <c r="O688">
        <v>152.9</v>
      </c>
      <c r="P688">
        <v>102.875</v>
      </c>
      <c r="Q688">
        <v>1.254167</v>
      </c>
      <c r="R688">
        <v>1.379E-2</v>
      </c>
      <c r="S688">
        <v>0</v>
      </c>
      <c r="T688">
        <v>2.5270000000000001</v>
      </c>
      <c r="U688">
        <v>4.26</v>
      </c>
      <c r="V688">
        <v>2.528</v>
      </c>
      <c r="W688">
        <v>4.26</v>
      </c>
      <c r="X688">
        <v>390</v>
      </c>
      <c r="Y688">
        <v>103</v>
      </c>
      <c r="Z688">
        <v>0.89600000000000002</v>
      </c>
      <c r="AA688">
        <v>1.397E-2</v>
      </c>
      <c r="AB688">
        <v>2.5920000000000001</v>
      </c>
      <c r="AC688">
        <v>4.2380000000000004</v>
      </c>
      <c r="AD688">
        <v>2.5920000000000001</v>
      </c>
      <c r="AE688">
        <v>4.2380000000000004</v>
      </c>
      <c r="AF688">
        <v>394</v>
      </c>
      <c r="AG688">
        <v>0.22500000000000001</v>
      </c>
      <c r="AH688">
        <v>0.34100000000000003</v>
      </c>
      <c r="AI688">
        <v>379</v>
      </c>
      <c r="AJ688">
        <v>383</v>
      </c>
      <c r="AK688">
        <v>378</v>
      </c>
      <c r="AL688">
        <v>381</v>
      </c>
      <c r="AQ688" s="82">
        <f t="shared" si="52"/>
        <v>0</v>
      </c>
      <c r="AR688" s="82">
        <f t="shared" si="55"/>
        <v>0</v>
      </c>
      <c r="AS688" s="82">
        <f t="shared" si="55"/>
        <v>0</v>
      </c>
      <c r="AT688" s="82">
        <f t="shared" si="55"/>
        <v>1.379E-2</v>
      </c>
      <c r="AU688" s="82">
        <f t="shared" si="55"/>
        <v>0</v>
      </c>
      <c r="AV688" s="82">
        <f t="shared" si="55"/>
        <v>0</v>
      </c>
      <c r="AW688" s="82">
        <f t="shared" si="55"/>
        <v>0</v>
      </c>
      <c r="AX688" s="82">
        <f t="shared" si="55"/>
        <v>0</v>
      </c>
      <c r="AY688" s="82">
        <f t="shared" si="55"/>
        <v>0</v>
      </c>
      <c r="AZ688" s="82">
        <f t="shared" si="55"/>
        <v>0</v>
      </c>
      <c r="BA688" s="82">
        <f t="shared" si="55"/>
        <v>0</v>
      </c>
    </row>
    <row r="689" spans="1:53" x14ac:dyDescent="0.25">
      <c r="A689" t="s">
        <v>2024</v>
      </c>
      <c r="B689" t="s">
        <v>2025</v>
      </c>
      <c r="C689" t="s">
        <v>2026</v>
      </c>
      <c r="D689" t="s">
        <v>2027</v>
      </c>
      <c r="E689">
        <v>10.5</v>
      </c>
      <c r="F689" s="143">
        <v>43800</v>
      </c>
      <c r="G689" t="s">
        <v>280</v>
      </c>
      <c r="H689" t="s">
        <v>270</v>
      </c>
      <c r="I689" t="s">
        <v>259</v>
      </c>
      <c r="J689" t="s">
        <v>271</v>
      </c>
      <c r="K689" t="s">
        <v>272</v>
      </c>
      <c r="L689" t="s">
        <v>320</v>
      </c>
      <c r="M689" t="s">
        <v>543</v>
      </c>
      <c r="N689" t="s">
        <v>275</v>
      </c>
      <c r="O689">
        <v>220</v>
      </c>
      <c r="P689">
        <v>110.25</v>
      </c>
      <c r="Q689">
        <v>0.7</v>
      </c>
      <c r="R689">
        <v>2.1149999999999999E-2</v>
      </c>
      <c r="S689">
        <v>0</v>
      </c>
      <c r="T689">
        <v>3.8490000000000002</v>
      </c>
      <c r="U689">
        <v>7.9450000000000003</v>
      </c>
      <c r="V689">
        <v>4.3380000000000001</v>
      </c>
      <c r="W689">
        <v>8.1470000000000002</v>
      </c>
      <c r="X689">
        <v>708</v>
      </c>
      <c r="Y689">
        <v>109.75</v>
      </c>
      <c r="Z689">
        <v>0</v>
      </c>
      <c r="AA689">
        <v>2.1239999999999998E-2</v>
      </c>
      <c r="AB689">
        <v>3.9079999999999999</v>
      </c>
      <c r="AC689">
        <v>8.09</v>
      </c>
      <c r="AD689">
        <v>4.4729999999999999</v>
      </c>
      <c r="AE689">
        <v>8.2759999999999998</v>
      </c>
      <c r="AF689">
        <v>736</v>
      </c>
      <c r="AG689">
        <v>1.093</v>
      </c>
      <c r="AH689">
        <v>1.577</v>
      </c>
      <c r="AI689">
        <v>713</v>
      </c>
      <c r="AJ689">
        <v>743</v>
      </c>
      <c r="AK689">
        <v>695</v>
      </c>
      <c r="AL689">
        <v>723</v>
      </c>
      <c r="AQ689" s="82">
        <f t="shared" si="52"/>
        <v>0</v>
      </c>
      <c r="AR689" s="82">
        <f t="shared" si="55"/>
        <v>0</v>
      </c>
      <c r="AS689" s="82">
        <f t="shared" si="55"/>
        <v>0</v>
      </c>
      <c r="AT689" s="82">
        <f t="shared" si="55"/>
        <v>0</v>
      </c>
      <c r="AU689" s="82">
        <f t="shared" si="55"/>
        <v>0</v>
      </c>
      <c r="AV689" s="82">
        <f t="shared" si="55"/>
        <v>0</v>
      </c>
      <c r="AW689" s="82">
        <f t="shared" si="55"/>
        <v>2.1149999999999999E-2</v>
      </c>
      <c r="AX689" s="82">
        <f t="shared" si="55"/>
        <v>0</v>
      </c>
      <c r="AY689" s="82">
        <f t="shared" si="55"/>
        <v>0</v>
      </c>
      <c r="AZ689" s="82">
        <f t="shared" si="55"/>
        <v>0</v>
      </c>
      <c r="BA689" s="82">
        <f t="shared" si="55"/>
        <v>0</v>
      </c>
    </row>
    <row r="690" spans="1:53" x14ac:dyDescent="0.25">
      <c r="A690" t="s">
        <v>2070</v>
      </c>
      <c r="B690" t="s">
        <v>2071</v>
      </c>
      <c r="C690" t="s">
        <v>2072</v>
      </c>
      <c r="D690" t="s">
        <v>2073</v>
      </c>
      <c r="E690">
        <v>9.5</v>
      </c>
      <c r="F690" s="143">
        <v>42461</v>
      </c>
      <c r="G690" t="s">
        <v>280</v>
      </c>
      <c r="H690" t="s">
        <v>270</v>
      </c>
      <c r="I690" t="s">
        <v>259</v>
      </c>
      <c r="J690" t="s">
        <v>271</v>
      </c>
      <c r="K690" t="s">
        <v>272</v>
      </c>
      <c r="L690" t="s">
        <v>296</v>
      </c>
      <c r="M690" t="s">
        <v>982</v>
      </c>
      <c r="N690" t="s">
        <v>283</v>
      </c>
      <c r="O690">
        <v>375</v>
      </c>
      <c r="P690">
        <v>93.875</v>
      </c>
      <c r="Q690">
        <v>2.2166670000000002</v>
      </c>
      <c r="R690">
        <v>3.1220000000000001E-2</v>
      </c>
      <c r="S690">
        <v>0</v>
      </c>
      <c r="T690">
        <v>2.6509999999999998</v>
      </c>
      <c r="U690">
        <v>11.801</v>
      </c>
      <c r="V690">
        <v>2.657</v>
      </c>
      <c r="W690">
        <v>11.801</v>
      </c>
      <c r="X690">
        <v>1138</v>
      </c>
      <c r="Y690">
        <v>93.25</v>
      </c>
      <c r="Z690">
        <v>1.583</v>
      </c>
      <c r="AA690">
        <v>3.1280000000000002E-2</v>
      </c>
      <c r="AB690">
        <v>2.71</v>
      </c>
      <c r="AC690">
        <v>12.005000000000001</v>
      </c>
      <c r="AD690">
        <v>2.714</v>
      </c>
      <c r="AE690">
        <v>12.005000000000001</v>
      </c>
      <c r="AF690">
        <v>1166</v>
      </c>
      <c r="AG690">
        <v>1.327</v>
      </c>
      <c r="AH690">
        <v>1.4790000000000001</v>
      </c>
      <c r="AI690">
        <v>1068</v>
      </c>
      <c r="AJ690">
        <v>1090</v>
      </c>
      <c r="AK690">
        <v>1126</v>
      </c>
      <c r="AL690">
        <v>1154</v>
      </c>
      <c r="AQ690" s="82">
        <f t="shared" si="52"/>
        <v>0</v>
      </c>
      <c r="AR690" s="82">
        <f t="shared" si="55"/>
        <v>0</v>
      </c>
      <c r="AS690" s="82">
        <f t="shared" si="55"/>
        <v>0</v>
      </c>
      <c r="AT690" s="82">
        <f t="shared" si="55"/>
        <v>0</v>
      </c>
      <c r="AU690" s="82">
        <f t="shared" si="55"/>
        <v>0</v>
      </c>
      <c r="AV690" s="82">
        <f t="shared" si="55"/>
        <v>0</v>
      </c>
      <c r="AW690" s="82">
        <f t="shared" si="55"/>
        <v>0</v>
      </c>
      <c r="AX690" s="82">
        <f t="shared" si="55"/>
        <v>0</v>
      </c>
      <c r="AY690" s="82">
        <f t="shared" si="55"/>
        <v>0</v>
      </c>
      <c r="AZ690" s="82">
        <f t="shared" si="55"/>
        <v>0</v>
      </c>
      <c r="BA690" s="82">
        <f t="shared" si="55"/>
        <v>3.1220000000000001E-2</v>
      </c>
    </row>
    <row r="691" spans="1:53" x14ac:dyDescent="0.25">
      <c r="A691" t="s">
        <v>2049</v>
      </c>
      <c r="B691" t="s">
        <v>2050</v>
      </c>
      <c r="C691" t="s">
        <v>2051</v>
      </c>
      <c r="D691" t="s">
        <v>2052</v>
      </c>
      <c r="E691">
        <v>8.75</v>
      </c>
      <c r="F691" s="143">
        <v>42948</v>
      </c>
      <c r="G691" t="s">
        <v>41</v>
      </c>
      <c r="H691" t="s">
        <v>270</v>
      </c>
      <c r="I691" t="s">
        <v>259</v>
      </c>
      <c r="J691" t="s">
        <v>271</v>
      </c>
      <c r="K691" t="s">
        <v>272</v>
      </c>
      <c r="L691" t="s">
        <v>320</v>
      </c>
      <c r="M691" t="s">
        <v>964</v>
      </c>
      <c r="N691" t="s">
        <v>283</v>
      </c>
      <c r="O691">
        <v>363.8</v>
      </c>
      <c r="P691">
        <v>108.5</v>
      </c>
      <c r="Q691">
        <v>3.5</v>
      </c>
      <c r="R691">
        <v>3.5299999999999998E-2</v>
      </c>
      <c r="S691">
        <v>0</v>
      </c>
      <c r="T691">
        <v>0.56599999999999995</v>
      </c>
      <c r="U691">
        <v>5.0830000000000002</v>
      </c>
      <c r="V691">
        <v>0.95499999999999996</v>
      </c>
      <c r="W691">
        <v>5.5670000000000002</v>
      </c>
      <c r="X691">
        <v>492</v>
      </c>
      <c r="Y691">
        <v>108.25</v>
      </c>
      <c r="Z691">
        <v>2.9169999999999998</v>
      </c>
      <c r="AA691">
        <v>3.5569999999999997E-2</v>
      </c>
      <c r="AB691">
        <v>0.629</v>
      </c>
      <c r="AC691">
        <v>5.7370000000000001</v>
      </c>
      <c r="AD691">
        <v>1.4990000000000001</v>
      </c>
      <c r="AE691">
        <v>5.9729999999999999</v>
      </c>
      <c r="AF691">
        <v>543</v>
      </c>
      <c r="AG691">
        <v>0.75</v>
      </c>
      <c r="AH691">
        <v>0.81699999999999995</v>
      </c>
      <c r="AI691">
        <v>332</v>
      </c>
      <c r="AJ691">
        <v>414</v>
      </c>
      <c r="AK691">
        <v>472</v>
      </c>
      <c r="AL691">
        <v>524</v>
      </c>
      <c r="AQ691" s="82">
        <f t="shared" si="52"/>
        <v>0</v>
      </c>
      <c r="AR691" s="82">
        <f t="shared" si="55"/>
        <v>0</v>
      </c>
      <c r="AS691" s="82">
        <f t="shared" si="55"/>
        <v>0</v>
      </c>
      <c r="AT691" s="82">
        <f t="shared" si="55"/>
        <v>0</v>
      </c>
      <c r="AU691" s="82">
        <f t="shared" si="55"/>
        <v>3.5299999999999998E-2</v>
      </c>
      <c r="AV691" s="82">
        <f t="shared" si="55"/>
        <v>0</v>
      </c>
      <c r="AW691" s="82">
        <f t="shared" si="55"/>
        <v>0</v>
      </c>
      <c r="AX691" s="82">
        <f t="shared" si="55"/>
        <v>0</v>
      </c>
      <c r="AY691" s="82">
        <f t="shared" si="55"/>
        <v>0</v>
      </c>
      <c r="AZ691" s="82">
        <f t="shared" si="55"/>
        <v>0</v>
      </c>
      <c r="BA691" s="82">
        <f t="shared" si="55"/>
        <v>0</v>
      </c>
    </row>
    <row r="692" spans="1:53" x14ac:dyDescent="0.25">
      <c r="A692" t="s">
        <v>2058</v>
      </c>
      <c r="B692" t="s">
        <v>2059</v>
      </c>
      <c r="C692" t="s">
        <v>2060</v>
      </c>
      <c r="D692" t="s">
        <v>2061</v>
      </c>
      <c r="E692">
        <v>8</v>
      </c>
      <c r="F692" s="143">
        <v>43570</v>
      </c>
      <c r="G692" t="s">
        <v>42</v>
      </c>
      <c r="H692" t="s">
        <v>270</v>
      </c>
      <c r="I692" t="s">
        <v>259</v>
      </c>
      <c r="J692" t="s">
        <v>271</v>
      </c>
      <c r="K692" t="s">
        <v>272</v>
      </c>
      <c r="L692" t="s">
        <v>442</v>
      </c>
      <c r="M692" t="s">
        <v>443</v>
      </c>
      <c r="N692" t="s">
        <v>304</v>
      </c>
      <c r="O692">
        <v>500</v>
      </c>
      <c r="P692">
        <v>106</v>
      </c>
      <c r="Q692">
        <v>1.5555559999999999</v>
      </c>
      <c r="R692">
        <v>4.6589999999999999E-2</v>
      </c>
      <c r="S692">
        <v>0</v>
      </c>
      <c r="T692">
        <v>3.58</v>
      </c>
      <c r="U692">
        <v>6.38</v>
      </c>
      <c r="V692">
        <v>4.3250000000000002</v>
      </c>
      <c r="W692">
        <v>6.5590000000000002</v>
      </c>
      <c r="X692">
        <v>558</v>
      </c>
      <c r="Y692">
        <v>105</v>
      </c>
      <c r="Z692">
        <v>1.022</v>
      </c>
      <c r="AA692">
        <v>4.6629999999999998E-2</v>
      </c>
      <c r="AB692">
        <v>3.6360000000000001</v>
      </c>
      <c r="AC692">
        <v>6.66</v>
      </c>
      <c r="AD692">
        <v>4.4790000000000001</v>
      </c>
      <c r="AE692">
        <v>6.7990000000000004</v>
      </c>
      <c r="AF692">
        <v>596</v>
      </c>
      <c r="AG692">
        <v>1.446</v>
      </c>
      <c r="AH692">
        <v>1.925</v>
      </c>
      <c r="AI692">
        <v>540</v>
      </c>
      <c r="AJ692">
        <v>581</v>
      </c>
      <c r="AK692">
        <v>545</v>
      </c>
      <c r="AL692">
        <v>584</v>
      </c>
      <c r="AQ692" s="82">
        <f t="shared" si="52"/>
        <v>0</v>
      </c>
      <c r="AR692" s="82">
        <f t="shared" si="55"/>
        <v>0</v>
      </c>
      <c r="AS692" s="82">
        <f t="shared" si="55"/>
        <v>0</v>
      </c>
      <c r="AT692" s="82">
        <f t="shared" si="55"/>
        <v>0</v>
      </c>
      <c r="AU692" s="82">
        <f t="shared" si="55"/>
        <v>0</v>
      </c>
      <c r="AV692" s="82">
        <f t="shared" si="55"/>
        <v>4.6589999999999999E-2</v>
      </c>
      <c r="AW692" s="82">
        <f t="shared" si="55"/>
        <v>0</v>
      </c>
      <c r="AX692" s="82">
        <f t="shared" si="55"/>
        <v>0</v>
      </c>
      <c r="AY692" s="82">
        <f t="shared" si="55"/>
        <v>0</v>
      </c>
      <c r="AZ692" s="82">
        <f t="shared" si="55"/>
        <v>0</v>
      </c>
      <c r="BA692" s="82">
        <f t="shared" si="55"/>
        <v>0</v>
      </c>
    </row>
    <row r="693" spans="1:53" x14ac:dyDescent="0.25">
      <c r="A693" t="s">
        <v>2055</v>
      </c>
      <c r="B693" t="s">
        <v>2056</v>
      </c>
      <c r="C693" t="s">
        <v>5851</v>
      </c>
      <c r="D693" t="s">
        <v>2057</v>
      </c>
      <c r="E693">
        <v>11</v>
      </c>
      <c r="F693" s="143">
        <v>43374</v>
      </c>
      <c r="G693" t="s">
        <v>280</v>
      </c>
      <c r="H693" t="s">
        <v>270</v>
      </c>
      <c r="I693" t="s">
        <v>259</v>
      </c>
      <c r="J693" t="s">
        <v>271</v>
      </c>
      <c r="K693" t="s">
        <v>272</v>
      </c>
      <c r="L693" t="s">
        <v>551</v>
      </c>
      <c r="M693" t="s">
        <v>552</v>
      </c>
      <c r="N693" t="s">
        <v>275</v>
      </c>
      <c r="O693">
        <v>249.8</v>
      </c>
      <c r="P693">
        <v>110.625</v>
      </c>
      <c r="Q693">
        <v>2.5666669999999998</v>
      </c>
      <c r="R693">
        <v>2.4500000000000001E-2</v>
      </c>
      <c r="S693">
        <v>0</v>
      </c>
      <c r="T693">
        <v>1.569</v>
      </c>
      <c r="U693">
        <v>7.4269999999999996</v>
      </c>
      <c r="V693">
        <v>2.6469999999999998</v>
      </c>
      <c r="W693">
        <v>7.78</v>
      </c>
      <c r="X693">
        <v>693</v>
      </c>
      <c r="Y693">
        <v>110.875</v>
      </c>
      <c r="Z693">
        <v>1.833</v>
      </c>
      <c r="AA693">
        <v>2.4760000000000001E-2</v>
      </c>
      <c r="AB693">
        <v>1.633</v>
      </c>
      <c r="AC693">
        <v>7.3920000000000003</v>
      </c>
      <c r="AD693">
        <v>2.681</v>
      </c>
      <c r="AE693">
        <v>7.6779999999999999</v>
      </c>
      <c r="AF693">
        <v>696</v>
      </c>
      <c r="AG693">
        <v>0.42899999999999999</v>
      </c>
      <c r="AH693">
        <v>0.60899999999999999</v>
      </c>
      <c r="AI693">
        <v>674</v>
      </c>
      <c r="AJ693">
        <v>689</v>
      </c>
      <c r="AK693">
        <v>677</v>
      </c>
      <c r="AL693">
        <v>680</v>
      </c>
      <c r="AQ693" s="82">
        <f t="shared" si="52"/>
        <v>0</v>
      </c>
      <c r="AR693" s="82">
        <f t="shared" si="55"/>
        <v>0</v>
      </c>
      <c r="AS693" s="82">
        <f t="shared" si="55"/>
        <v>0</v>
      </c>
      <c r="AT693" s="82">
        <f t="shared" si="55"/>
        <v>0</v>
      </c>
      <c r="AU693" s="82">
        <f t="shared" si="55"/>
        <v>0</v>
      </c>
      <c r="AV693" s="82">
        <f t="shared" si="55"/>
        <v>0</v>
      </c>
      <c r="AW693" s="82">
        <f t="shared" si="55"/>
        <v>2.4500000000000001E-2</v>
      </c>
      <c r="AX693" s="82">
        <f t="shared" si="55"/>
        <v>0</v>
      </c>
      <c r="AY693" s="82">
        <f t="shared" si="55"/>
        <v>0</v>
      </c>
      <c r="AZ693" s="82">
        <f t="shared" si="55"/>
        <v>0</v>
      </c>
      <c r="BA693" s="82">
        <f t="shared" si="55"/>
        <v>0</v>
      </c>
    </row>
    <row r="694" spans="1:53" x14ac:dyDescent="0.25">
      <c r="A694" t="s">
        <v>5852</v>
      </c>
      <c r="B694" t="s">
        <v>5853</v>
      </c>
      <c r="C694" t="s">
        <v>2053</v>
      </c>
      <c r="D694" t="s">
        <v>2054</v>
      </c>
      <c r="E694">
        <v>9</v>
      </c>
      <c r="F694" s="143">
        <v>43661</v>
      </c>
      <c r="G694" t="s">
        <v>280</v>
      </c>
      <c r="H694" t="s">
        <v>270</v>
      </c>
      <c r="I694" t="s">
        <v>259</v>
      </c>
      <c r="J694" t="s">
        <v>271</v>
      </c>
      <c r="K694" t="s">
        <v>272</v>
      </c>
      <c r="L694" t="s">
        <v>335</v>
      </c>
      <c r="M694" t="s">
        <v>912</v>
      </c>
      <c r="N694" t="s">
        <v>304</v>
      </c>
      <c r="O694">
        <v>250</v>
      </c>
      <c r="P694">
        <v>107</v>
      </c>
      <c r="Q694">
        <v>4</v>
      </c>
      <c r="R694">
        <v>2.4039999999999999E-2</v>
      </c>
      <c r="S694">
        <v>0</v>
      </c>
      <c r="T694">
        <v>3.597</v>
      </c>
      <c r="U694">
        <v>7.17</v>
      </c>
      <c r="V694">
        <v>4.2969999999999997</v>
      </c>
      <c r="W694">
        <v>7.3579999999999997</v>
      </c>
      <c r="X694">
        <v>635</v>
      </c>
      <c r="Y694">
        <v>106</v>
      </c>
      <c r="Z694">
        <v>3.4</v>
      </c>
      <c r="AA694">
        <v>2.4060000000000002E-2</v>
      </c>
      <c r="AB694">
        <v>3.6520000000000001</v>
      </c>
      <c r="AC694">
        <v>7.4379999999999997</v>
      </c>
      <c r="AD694">
        <v>4.4039999999999999</v>
      </c>
      <c r="AE694">
        <v>7.5890000000000004</v>
      </c>
      <c r="AF694">
        <v>672</v>
      </c>
      <c r="AG694">
        <v>1.462</v>
      </c>
      <c r="AH694">
        <v>1.9410000000000001</v>
      </c>
      <c r="AI694">
        <v>609</v>
      </c>
      <c r="AJ694">
        <v>650</v>
      </c>
      <c r="AK694">
        <v>622</v>
      </c>
      <c r="AL694">
        <v>660</v>
      </c>
      <c r="AQ694" s="82">
        <f t="shared" si="52"/>
        <v>0</v>
      </c>
      <c r="AR694" s="82">
        <f t="shared" ref="AR694:BA709" si="56">IF(AND($U694&gt;AQ$4,$U694&lt;=AR$4),$R694,0)</f>
        <v>0</v>
      </c>
      <c r="AS694" s="82">
        <f t="shared" si="56"/>
        <v>0</v>
      </c>
      <c r="AT694" s="82">
        <f t="shared" si="56"/>
        <v>0</v>
      </c>
      <c r="AU694" s="82">
        <f t="shared" si="56"/>
        <v>0</v>
      </c>
      <c r="AV694" s="82">
        <f t="shared" si="56"/>
        <v>0</v>
      </c>
      <c r="AW694" s="82">
        <f t="shared" si="56"/>
        <v>2.4039999999999999E-2</v>
      </c>
      <c r="AX694" s="82">
        <f t="shared" si="56"/>
        <v>0</v>
      </c>
      <c r="AY694" s="82">
        <f t="shared" si="56"/>
        <v>0</v>
      </c>
      <c r="AZ694" s="82">
        <f t="shared" si="56"/>
        <v>0</v>
      </c>
      <c r="BA694" s="82">
        <f t="shared" si="56"/>
        <v>0</v>
      </c>
    </row>
    <row r="695" spans="1:53" x14ac:dyDescent="0.25">
      <c r="A695" t="s">
        <v>2032</v>
      </c>
      <c r="B695" t="s">
        <v>2033</v>
      </c>
      <c r="C695" t="s">
        <v>2034</v>
      </c>
      <c r="D695" t="s">
        <v>2035</v>
      </c>
      <c r="E695">
        <v>6.35</v>
      </c>
      <c r="F695" s="143">
        <v>48653</v>
      </c>
      <c r="G695" t="s">
        <v>371</v>
      </c>
      <c r="H695" t="s">
        <v>270</v>
      </c>
      <c r="I695" t="s">
        <v>259</v>
      </c>
      <c r="J695" t="s">
        <v>271</v>
      </c>
      <c r="K695" t="s">
        <v>358</v>
      </c>
      <c r="L695" t="s">
        <v>358</v>
      </c>
      <c r="M695" t="s">
        <v>359</v>
      </c>
      <c r="N695" t="s">
        <v>461</v>
      </c>
      <c r="O695">
        <v>200</v>
      </c>
      <c r="P695">
        <v>103.5</v>
      </c>
      <c r="Q695">
        <v>1.763889</v>
      </c>
      <c r="R695">
        <v>1.8239999999999999E-2</v>
      </c>
      <c r="S695">
        <v>0</v>
      </c>
      <c r="T695">
        <v>11.273999999999999</v>
      </c>
      <c r="U695">
        <v>6.0469999999999997</v>
      </c>
      <c r="V695">
        <v>11.537000000000001</v>
      </c>
      <c r="W695">
        <v>6.0469999999999997</v>
      </c>
      <c r="X695">
        <v>364</v>
      </c>
      <c r="Y695">
        <v>105</v>
      </c>
      <c r="Z695">
        <v>1.341</v>
      </c>
      <c r="AA695">
        <v>1.8710000000000001E-2</v>
      </c>
      <c r="AB695">
        <v>11.407</v>
      </c>
      <c r="AC695">
        <v>5.9219999999999997</v>
      </c>
      <c r="AD695">
        <v>11.683999999999999</v>
      </c>
      <c r="AE695">
        <v>5.9219999999999997</v>
      </c>
      <c r="AF695">
        <v>366</v>
      </c>
      <c r="AG695">
        <v>-1.012</v>
      </c>
      <c r="AH695">
        <v>0.48599999999999999</v>
      </c>
      <c r="AI695">
        <v>350</v>
      </c>
      <c r="AJ695">
        <v>360</v>
      </c>
      <c r="AK695">
        <v>369</v>
      </c>
      <c r="AL695">
        <v>375</v>
      </c>
      <c r="AQ695" s="82">
        <f t="shared" si="52"/>
        <v>0</v>
      </c>
      <c r="AR695" s="82">
        <f t="shared" si="56"/>
        <v>0</v>
      </c>
      <c r="AS695" s="82">
        <f t="shared" si="56"/>
        <v>0</v>
      </c>
      <c r="AT695" s="82">
        <f t="shared" si="56"/>
        <v>0</v>
      </c>
      <c r="AU695" s="82">
        <f t="shared" si="56"/>
        <v>0</v>
      </c>
      <c r="AV695" s="82">
        <f t="shared" si="56"/>
        <v>1.8239999999999999E-2</v>
      </c>
      <c r="AW695" s="82">
        <f t="shared" si="56"/>
        <v>0</v>
      </c>
      <c r="AX695" s="82">
        <f t="shared" si="56"/>
        <v>0</v>
      </c>
      <c r="AY695" s="82">
        <f t="shared" si="56"/>
        <v>0</v>
      </c>
      <c r="AZ695" s="82">
        <f t="shared" si="56"/>
        <v>0</v>
      </c>
      <c r="BA695" s="82">
        <f t="shared" si="56"/>
        <v>0</v>
      </c>
    </row>
    <row r="696" spans="1:53" x14ac:dyDescent="0.25">
      <c r="A696" t="s">
        <v>2062</v>
      </c>
      <c r="B696" t="s">
        <v>2063</v>
      </c>
      <c r="C696" t="s">
        <v>2064</v>
      </c>
      <c r="D696" t="s">
        <v>2065</v>
      </c>
      <c r="E696">
        <v>7.25</v>
      </c>
      <c r="F696" s="143">
        <v>43435</v>
      </c>
      <c r="G696" t="s">
        <v>282</v>
      </c>
      <c r="H696" t="s">
        <v>270</v>
      </c>
      <c r="I696" t="s">
        <v>259</v>
      </c>
      <c r="J696" t="s">
        <v>271</v>
      </c>
      <c r="K696" t="s">
        <v>272</v>
      </c>
      <c r="L696" t="s">
        <v>442</v>
      </c>
      <c r="M696" t="s">
        <v>650</v>
      </c>
      <c r="N696" t="s">
        <v>304</v>
      </c>
      <c r="O696">
        <v>350</v>
      </c>
      <c r="P696">
        <v>106</v>
      </c>
      <c r="Q696">
        <v>0.48333300000000001</v>
      </c>
      <c r="R696">
        <v>3.2289999999999999E-2</v>
      </c>
      <c r="S696">
        <v>0</v>
      </c>
      <c r="T696">
        <v>3.3980000000000001</v>
      </c>
      <c r="U696">
        <v>5.53</v>
      </c>
      <c r="V696">
        <v>3.5870000000000002</v>
      </c>
      <c r="W696">
        <v>5.6689999999999996</v>
      </c>
      <c r="X696">
        <v>475</v>
      </c>
      <c r="Y696">
        <v>105</v>
      </c>
      <c r="Z696">
        <v>0</v>
      </c>
      <c r="AA696">
        <v>3.2320000000000002E-2</v>
      </c>
      <c r="AB696">
        <v>3.4550000000000001</v>
      </c>
      <c r="AC696">
        <v>5.8310000000000004</v>
      </c>
      <c r="AD696">
        <v>4.2859999999999996</v>
      </c>
      <c r="AE696">
        <v>5.9550000000000001</v>
      </c>
      <c r="AF696">
        <v>518</v>
      </c>
      <c r="AG696">
        <v>1.413</v>
      </c>
      <c r="AH696">
        <v>1.841</v>
      </c>
      <c r="AI696">
        <v>458</v>
      </c>
      <c r="AJ696">
        <v>505</v>
      </c>
      <c r="AK696">
        <v>460</v>
      </c>
      <c r="AL696">
        <v>504</v>
      </c>
      <c r="AQ696" s="82">
        <f t="shared" si="52"/>
        <v>0</v>
      </c>
      <c r="AR696" s="82">
        <f t="shared" si="56"/>
        <v>0</v>
      </c>
      <c r="AS696" s="82">
        <f t="shared" si="56"/>
        <v>0</v>
      </c>
      <c r="AT696" s="82">
        <f t="shared" si="56"/>
        <v>0</v>
      </c>
      <c r="AU696" s="82">
        <f t="shared" si="56"/>
        <v>3.2289999999999999E-2</v>
      </c>
      <c r="AV696" s="82">
        <f t="shared" si="56"/>
        <v>0</v>
      </c>
      <c r="AW696" s="82">
        <f t="shared" si="56"/>
        <v>0</v>
      </c>
      <c r="AX696" s="82">
        <f t="shared" si="56"/>
        <v>0</v>
      </c>
      <c r="AY696" s="82">
        <f t="shared" si="56"/>
        <v>0</v>
      </c>
      <c r="AZ696" s="82">
        <f t="shared" si="56"/>
        <v>0</v>
      </c>
      <c r="BA696" s="82">
        <f t="shared" si="56"/>
        <v>0</v>
      </c>
    </row>
    <row r="697" spans="1:53" x14ac:dyDescent="0.25">
      <c r="A697" t="s">
        <v>2066</v>
      </c>
      <c r="B697" t="s">
        <v>2067</v>
      </c>
      <c r="C697" t="s">
        <v>2068</v>
      </c>
      <c r="D697" t="s">
        <v>2069</v>
      </c>
      <c r="E697">
        <v>10</v>
      </c>
      <c r="F697" s="143">
        <v>43252</v>
      </c>
      <c r="G697" t="s">
        <v>348</v>
      </c>
      <c r="H697" t="s">
        <v>270</v>
      </c>
      <c r="I697" t="s">
        <v>259</v>
      </c>
      <c r="J697" t="s">
        <v>271</v>
      </c>
      <c r="K697" t="s">
        <v>272</v>
      </c>
      <c r="L697" t="s">
        <v>381</v>
      </c>
      <c r="M697" t="s">
        <v>387</v>
      </c>
      <c r="N697" t="s">
        <v>304</v>
      </c>
      <c r="O697">
        <v>235</v>
      </c>
      <c r="P697">
        <v>91</v>
      </c>
      <c r="Q697">
        <v>0.66666700000000001</v>
      </c>
      <c r="R697">
        <v>1.866E-2</v>
      </c>
      <c r="S697">
        <v>0</v>
      </c>
      <c r="T697">
        <v>3.9849999999999999</v>
      </c>
      <c r="U697">
        <v>12.316000000000001</v>
      </c>
      <c r="V697">
        <v>4.0140000000000002</v>
      </c>
      <c r="W697">
        <v>12.316000000000001</v>
      </c>
      <c r="X697">
        <v>1153</v>
      </c>
      <c r="Y697">
        <v>91</v>
      </c>
      <c r="Z697">
        <v>0</v>
      </c>
      <c r="AA697">
        <v>1.881E-2</v>
      </c>
      <c r="AB697">
        <v>4.0490000000000004</v>
      </c>
      <c r="AC697">
        <v>12.3</v>
      </c>
      <c r="AD697">
        <v>4.0750000000000002</v>
      </c>
      <c r="AE697">
        <v>12.3</v>
      </c>
      <c r="AF697">
        <v>1164</v>
      </c>
      <c r="AG697">
        <v>0.73299999999999998</v>
      </c>
      <c r="AH697">
        <v>1.151</v>
      </c>
      <c r="AI697">
        <v>1055</v>
      </c>
      <c r="AJ697">
        <v>1067</v>
      </c>
      <c r="AK697">
        <v>1141</v>
      </c>
      <c r="AL697">
        <v>1153</v>
      </c>
      <c r="AQ697" s="82">
        <f t="shared" si="52"/>
        <v>0</v>
      </c>
      <c r="AR697" s="82">
        <f t="shared" si="56"/>
        <v>0</v>
      </c>
      <c r="AS697" s="82">
        <f t="shared" si="56"/>
        <v>0</v>
      </c>
      <c r="AT697" s="82">
        <f t="shared" si="56"/>
        <v>0</v>
      </c>
      <c r="AU697" s="82">
        <f t="shared" si="56"/>
        <v>0</v>
      </c>
      <c r="AV697" s="82">
        <f t="shared" si="56"/>
        <v>0</v>
      </c>
      <c r="AW697" s="82">
        <f t="shared" si="56"/>
        <v>0</v>
      </c>
      <c r="AX697" s="82">
        <f t="shared" si="56"/>
        <v>0</v>
      </c>
      <c r="AY697" s="82">
        <f t="shared" si="56"/>
        <v>0</v>
      </c>
      <c r="AZ697" s="82">
        <f t="shared" si="56"/>
        <v>0</v>
      </c>
      <c r="BA697" s="82">
        <f t="shared" si="56"/>
        <v>1.866E-2</v>
      </c>
    </row>
    <row r="698" spans="1:53" x14ac:dyDescent="0.25">
      <c r="A698" t="s">
        <v>2045</v>
      </c>
      <c r="B698" t="s">
        <v>2046</v>
      </c>
      <c r="C698" t="s">
        <v>2047</v>
      </c>
      <c r="D698" t="s">
        <v>2048</v>
      </c>
      <c r="E698">
        <v>8.75</v>
      </c>
      <c r="F698" s="143">
        <v>43160</v>
      </c>
      <c r="G698" t="s">
        <v>282</v>
      </c>
      <c r="H698" t="s">
        <v>270</v>
      </c>
      <c r="I698" t="s">
        <v>259</v>
      </c>
      <c r="J698" t="s">
        <v>271</v>
      </c>
      <c r="K698" t="s">
        <v>272</v>
      </c>
      <c r="L698" t="s">
        <v>273</v>
      </c>
      <c r="M698" t="s">
        <v>281</v>
      </c>
      <c r="N698" t="s">
        <v>304</v>
      </c>
      <c r="O698">
        <v>190.8</v>
      </c>
      <c r="P698">
        <v>108.375</v>
      </c>
      <c r="Q698">
        <v>2.7708330000000001</v>
      </c>
      <c r="R698">
        <v>1.8370000000000001E-2</v>
      </c>
      <c r="S698">
        <v>0</v>
      </c>
      <c r="T698">
        <v>1.0980000000000001</v>
      </c>
      <c r="U698">
        <v>4.9969999999999999</v>
      </c>
      <c r="V698">
        <v>1.51</v>
      </c>
      <c r="W698">
        <v>5.5129999999999999</v>
      </c>
      <c r="X698">
        <v>476</v>
      </c>
      <c r="Y698">
        <v>108.125</v>
      </c>
      <c r="Z698">
        <v>2.1880000000000002</v>
      </c>
      <c r="AA698">
        <v>1.8509999999999999E-2</v>
      </c>
      <c r="AB698">
        <v>1.161</v>
      </c>
      <c r="AC698">
        <v>5.3620000000000001</v>
      </c>
      <c r="AD698">
        <v>1.76</v>
      </c>
      <c r="AE698">
        <v>5.73</v>
      </c>
      <c r="AF698">
        <v>509</v>
      </c>
      <c r="AG698">
        <v>0.755</v>
      </c>
      <c r="AH698">
        <v>0.82699999999999996</v>
      </c>
      <c r="AI698">
        <v>412</v>
      </c>
      <c r="AJ698">
        <v>460</v>
      </c>
      <c r="AK698">
        <v>459</v>
      </c>
      <c r="AL698">
        <v>493</v>
      </c>
      <c r="AQ698" s="82">
        <f t="shared" si="52"/>
        <v>0</v>
      </c>
      <c r="AR698" s="82">
        <f t="shared" si="56"/>
        <v>0</v>
      </c>
      <c r="AS698" s="82">
        <f t="shared" si="56"/>
        <v>0</v>
      </c>
      <c r="AT698" s="82">
        <f t="shared" si="56"/>
        <v>1.8370000000000001E-2</v>
      </c>
      <c r="AU698" s="82">
        <f t="shared" si="56"/>
        <v>0</v>
      </c>
      <c r="AV698" s="82">
        <f t="shared" si="56"/>
        <v>0</v>
      </c>
      <c r="AW698" s="82">
        <f t="shared" si="56"/>
        <v>0</v>
      </c>
      <c r="AX698" s="82">
        <f t="shared" si="56"/>
        <v>0</v>
      </c>
      <c r="AY698" s="82">
        <f t="shared" si="56"/>
        <v>0</v>
      </c>
      <c r="AZ698" s="82">
        <f t="shared" si="56"/>
        <v>0</v>
      </c>
      <c r="BA698" s="82">
        <f t="shared" si="56"/>
        <v>0</v>
      </c>
    </row>
    <row r="699" spans="1:53" x14ac:dyDescent="0.25">
      <c r="A699" t="s">
        <v>2041</v>
      </c>
      <c r="B699" t="s">
        <v>2042</v>
      </c>
      <c r="C699" t="s">
        <v>2043</v>
      </c>
      <c r="D699" t="s">
        <v>2044</v>
      </c>
      <c r="E699">
        <v>8.5</v>
      </c>
      <c r="F699" s="143">
        <v>42719</v>
      </c>
      <c r="G699" t="s">
        <v>42</v>
      </c>
      <c r="H699" t="s">
        <v>270</v>
      </c>
      <c r="I699" t="s">
        <v>257</v>
      </c>
      <c r="J699" t="s">
        <v>271</v>
      </c>
      <c r="K699" t="s">
        <v>272</v>
      </c>
      <c r="L699" t="s">
        <v>442</v>
      </c>
      <c r="M699" t="s">
        <v>650</v>
      </c>
      <c r="N699" t="s">
        <v>283</v>
      </c>
      <c r="O699">
        <v>991.5</v>
      </c>
      <c r="P699">
        <v>104.25</v>
      </c>
      <c r="Q699">
        <v>0.23611099999999999</v>
      </c>
      <c r="R699">
        <v>8.9749999999999996E-2</v>
      </c>
      <c r="S699">
        <v>4.25</v>
      </c>
      <c r="T699">
        <v>2.6</v>
      </c>
      <c r="U699">
        <v>6.8929999999999998</v>
      </c>
      <c r="V699">
        <v>2.9249999999999998</v>
      </c>
      <c r="W699">
        <v>6.9950000000000001</v>
      </c>
      <c r="X699">
        <v>646</v>
      </c>
      <c r="Y699">
        <v>102.75</v>
      </c>
      <c r="Z699">
        <v>3.919</v>
      </c>
      <c r="AA699">
        <v>9.3020000000000005E-2</v>
      </c>
      <c r="AB699">
        <v>2.5510000000000002</v>
      </c>
      <c r="AC699">
        <v>7.47</v>
      </c>
      <c r="AD699">
        <v>2.9580000000000002</v>
      </c>
      <c r="AE699">
        <v>7.5250000000000004</v>
      </c>
      <c r="AF699">
        <v>708</v>
      </c>
      <c r="AG699">
        <v>1.9379999999999999</v>
      </c>
      <c r="AH699">
        <v>2.1240000000000001</v>
      </c>
      <c r="AI699">
        <v>636</v>
      </c>
      <c r="AJ699">
        <v>697</v>
      </c>
      <c r="AK699">
        <v>633</v>
      </c>
      <c r="AL699">
        <v>695</v>
      </c>
      <c r="AQ699" s="82">
        <f t="shared" si="52"/>
        <v>0</v>
      </c>
      <c r="AR699" s="82">
        <f t="shared" si="56"/>
        <v>0</v>
      </c>
      <c r="AS699" s="82">
        <f t="shared" si="56"/>
        <v>0</v>
      </c>
      <c r="AT699" s="82">
        <f t="shared" si="56"/>
        <v>0</v>
      </c>
      <c r="AU699" s="82">
        <f t="shared" si="56"/>
        <v>0</v>
      </c>
      <c r="AV699" s="82">
        <f t="shared" si="56"/>
        <v>8.9749999999999996E-2</v>
      </c>
      <c r="AW699" s="82">
        <f t="shared" si="56"/>
        <v>0</v>
      </c>
      <c r="AX699" s="82">
        <f t="shared" si="56"/>
        <v>0</v>
      </c>
      <c r="AY699" s="82">
        <f t="shared" si="56"/>
        <v>0</v>
      </c>
      <c r="AZ699" s="82">
        <f t="shared" si="56"/>
        <v>0</v>
      </c>
      <c r="BA699" s="82">
        <f t="shared" si="56"/>
        <v>0</v>
      </c>
    </row>
    <row r="700" spans="1:53" x14ac:dyDescent="0.25">
      <c r="A700" t="s">
        <v>2074</v>
      </c>
      <c r="B700" t="s">
        <v>2075</v>
      </c>
      <c r="C700" t="s">
        <v>2038</v>
      </c>
      <c r="D700" t="s">
        <v>2039</v>
      </c>
      <c r="E700">
        <v>5.5</v>
      </c>
      <c r="F700" s="143">
        <v>42515</v>
      </c>
      <c r="G700" t="s">
        <v>371</v>
      </c>
      <c r="H700" t="s">
        <v>270</v>
      </c>
      <c r="I700" t="s">
        <v>2040</v>
      </c>
      <c r="J700" t="s">
        <v>271</v>
      </c>
      <c r="K700" t="s">
        <v>284</v>
      </c>
      <c r="L700" t="s">
        <v>524</v>
      </c>
      <c r="M700" t="s">
        <v>524</v>
      </c>
      <c r="N700" t="s">
        <v>304</v>
      </c>
      <c r="O700">
        <v>1000</v>
      </c>
      <c r="P700">
        <v>104.315</v>
      </c>
      <c r="Q700">
        <v>0.45833299999999999</v>
      </c>
      <c r="R700">
        <v>9.0770000000000003E-2</v>
      </c>
      <c r="S700">
        <v>0</v>
      </c>
      <c r="T700">
        <v>3.0910000000000002</v>
      </c>
      <c r="U700">
        <v>4.1319999999999997</v>
      </c>
      <c r="V700">
        <v>3.0950000000000002</v>
      </c>
      <c r="W700">
        <v>4.1319999999999997</v>
      </c>
      <c r="X700">
        <v>368</v>
      </c>
      <c r="Y700">
        <v>104.35</v>
      </c>
      <c r="Z700">
        <v>9.1999999999999998E-2</v>
      </c>
      <c r="AA700">
        <v>9.1859999999999997E-2</v>
      </c>
      <c r="AB700">
        <v>3.1560000000000001</v>
      </c>
      <c r="AC700">
        <v>4.1459999999999999</v>
      </c>
      <c r="AD700">
        <v>3.1579999999999999</v>
      </c>
      <c r="AE700">
        <v>4.1459999999999999</v>
      </c>
      <c r="AF700">
        <v>377</v>
      </c>
      <c r="AG700">
        <v>0.318</v>
      </c>
      <c r="AH700">
        <v>0.51500000000000001</v>
      </c>
      <c r="AI700">
        <v>360</v>
      </c>
      <c r="AJ700">
        <v>369</v>
      </c>
      <c r="AK700">
        <v>356</v>
      </c>
      <c r="AL700">
        <v>366</v>
      </c>
      <c r="AQ700" s="82">
        <f t="shared" si="52"/>
        <v>0</v>
      </c>
      <c r="AR700" s="82">
        <f t="shared" si="56"/>
        <v>0</v>
      </c>
      <c r="AS700" s="82">
        <f t="shared" si="56"/>
        <v>0</v>
      </c>
      <c r="AT700" s="82">
        <f t="shared" si="56"/>
        <v>9.0770000000000003E-2</v>
      </c>
      <c r="AU700" s="82">
        <f t="shared" si="56"/>
        <v>0</v>
      </c>
      <c r="AV700" s="82">
        <f t="shared" si="56"/>
        <v>0</v>
      </c>
      <c r="AW700" s="82">
        <f t="shared" si="56"/>
        <v>0</v>
      </c>
      <c r="AX700" s="82">
        <f t="shared" si="56"/>
        <v>0</v>
      </c>
      <c r="AY700" s="82">
        <f t="shared" si="56"/>
        <v>0</v>
      </c>
      <c r="AZ700" s="82">
        <f t="shared" si="56"/>
        <v>0</v>
      </c>
      <c r="BA700" s="82">
        <f t="shared" si="56"/>
        <v>0</v>
      </c>
    </row>
    <row r="701" spans="1:53" x14ac:dyDescent="0.25">
      <c r="A701" t="s">
        <v>2076</v>
      </c>
      <c r="B701" t="s">
        <v>2077</v>
      </c>
      <c r="C701" t="s">
        <v>2038</v>
      </c>
      <c r="D701" t="s">
        <v>2039</v>
      </c>
      <c r="E701">
        <v>5.5</v>
      </c>
      <c r="F701" s="143">
        <v>42912</v>
      </c>
      <c r="G701" t="s">
        <v>371</v>
      </c>
      <c r="H701" t="s">
        <v>270</v>
      </c>
      <c r="I701" t="s">
        <v>2040</v>
      </c>
      <c r="J701" t="s">
        <v>271</v>
      </c>
      <c r="K701" t="s">
        <v>284</v>
      </c>
      <c r="L701" t="s">
        <v>524</v>
      </c>
      <c r="M701" t="s">
        <v>524</v>
      </c>
      <c r="N701" t="s">
        <v>304</v>
      </c>
      <c r="O701">
        <v>1000</v>
      </c>
      <c r="P701">
        <v>105.29300000000001</v>
      </c>
      <c r="Q701">
        <v>2.7347220000000001</v>
      </c>
      <c r="R701">
        <v>9.3590000000000007E-2</v>
      </c>
      <c r="S701">
        <v>0</v>
      </c>
      <c r="T701">
        <v>3.879</v>
      </c>
      <c r="U701">
        <v>4.1980000000000004</v>
      </c>
      <c r="V701">
        <v>3.895</v>
      </c>
      <c r="W701">
        <v>4.1980000000000004</v>
      </c>
      <c r="X701">
        <v>355</v>
      </c>
      <c r="Y701">
        <v>105.15</v>
      </c>
      <c r="Z701">
        <v>2.3679999999999999</v>
      </c>
      <c r="AA701">
        <v>9.4570000000000001E-2</v>
      </c>
      <c r="AB701">
        <v>3.9430000000000001</v>
      </c>
      <c r="AC701">
        <v>4.2469999999999999</v>
      </c>
      <c r="AD701">
        <v>3.9550000000000001</v>
      </c>
      <c r="AE701">
        <v>4.2469999999999999</v>
      </c>
      <c r="AF701">
        <v>371</v>
      </c>
      <c r="AG701">
        <v>0.47399999999999998</v>
      </c>
      <c r="AH701">
        <v>0.83799999999999997</v>
      </c>
      <c r="AI701">
        <v>348</v>
      </c>
      <c r="AJ701">
        <v>364</v>
      </c>
      <c r="AK701">
        <v>344</v>
      </c>
      <c r="AL701">
        <v>360</v>
      </c>
      <c r="AQ701" s="82">
        <f t="shared" si="52"/>
        <v>0</v>
      </c>
      <c r="AR701" s="82">
        <f t="shared" si="56"/>
        <v>0</v>
      </c>
      <c r="AS701" s="82">
        <f t="shared" si="56"/>
        <v>0</v>
      </c>
      <c r="AT701" s="82">
        <f t="shared" si="56"/>
        <v>9.3590000000000007E-2</v>
      </c>
      <c r="AU701" s="82">
        <f t="shared" si="56"/>
        <v>0</v>
      </c>
      <c r="AV701" s="82">
        <f t="shared" si="56"/>
        <v>0</v>
      </c>
      <c r="AW701" s="82">
        <f t="shared" si="56"/>
        <v>0</v>
      </c>
      <c r="AX701" s="82">
        <f t="shared" si="56"/>
        <v>0</v>
      </c>
      <c r="AY701" s="82">
        <f t="shared" si="56"/>
        <v>0</v>
      </c>
      <c r="AZ701" s="82">
        <f t="shared" si="56"/>
        <v>0</v>
      </c>
      <c r="BA701" s="82">
        <f t="shared" si="56"/>
        <v>0</v>
      </c>
    </row>
    <row r="702" spans="1:53" x14ac:dyDescent="0.25">
      <c r="A702" t="s">
        <v>2036</v>
      </c>
      <c r="B702" t="s">
        <v>2037</v>
      </c>
      <c r="C702" t="s">
        <v>2038</v>
      </c>
      <c r="D702" t="s">
        <v>2039</v>
      </c>
      <c r="E702">
        <v>3</v>
      </c>
      <c r="F702" s="143">
        <v>41960</v>
      </c>
      <c r="G702" t="s">
        <v>371</v>
      </c>
      <c r="H702" t="s">
        <v>270</v>
      </c>
      <c r="I702" t="s">
        <v>2040</v>
      </c>
      <c r="J702" t="s">
        <v>271</v>
      </c>
      <c r="K702" t="s">
        <v>284</v>
      </c>
      <c r="L702" t="s">
        <v>524</v>
      </c>
      <c r="M702" t="s">
        <v>524</v>
      </c>
      <c r="N702" t="s">
        <v>304</v>
      </c>
      <c r="O702">
        <v>1500</v>
      </c>
      <c r="P702">
        <v>99.405000000000001</v>
      </c>
      <c r="Q702">
        <v>0.31666699999999998</v>
      </c>
      <c r="R702">
        <v>0.12959000000000001</v>
      </c>
      <c r="S702">
        <v>0</v>
      </c>
      <c r="T702">
        <v>1.82</v>
      </c>
      <c r="U702">
        <v>3.3260000000000001</v>
      </c>
      <c r="V702">
        <v>1.821</v>
      </c>
      <c r="W702">
        <v>3.3260000000000001</v>
      </c>
      <c r="X702">
        <v>306</v>
      </c>
      <c r="Y702">
        <v>99.5</v>
      </c>
      <c r="Z702">
        <v>0.11700000000000001</v>
      </c>
      <c r="AA702">
        <v>0.13142999999999999</v>
      </c>
      <c r="AB702">
        <v>1.8859999999999999</v>
      </c>
      <c r="AC702">
        <v>3.2650000000000001</v>
      </c>
      <c r="AD702">
        <v>1.8859999999999999</v>
      </c>
      <c r="AE702">
        <v>3.2650000000000001</v>
      </c>
      <c r="AF702">
        <v>303</v>
      </c>
      <c r="AG702">
        <v>0.105</v>
      </c>
      <c r="AH702">
        <v>0.14299999999999999</v>
      </c>
      <c r="AI702">
        <v>287</v>
      </c>
      <c r="AJ702">
        <v>285</v>
      </c>
      <c r="AK702">
        <v>292</v>
      </c>
      <c r="AL702">
        <v>290</v>
      </c>
      <c r="AQ702" s="82">
        <f t="shared" si="52"/>
        <v>0</v>
      </c>
      <c r="AR702" s="82">
        <f t="shared" si="56"/>
        <v>0</v>
      </c>
      <c r="AS702" s="82">
        <f t="shared" si="56"/>
        <v>0.12959000000000001</v>
      </c>
      <c r="AT702" s="82">
        <f t="shared" si="56"/>
        <v>0</v>
      </c>
      <c r="AU702" s="82">
        <f t="shared" si="56"/>
        <v>0</v>
      </c>
      <c r="AV702" s="82">
        <f t="shared" si="56"/>
        <v>0</v>
      </c>
      <c r="AW702" s="82">
        <f t="shared" si="56"/>
        <v>0</v>
      </c>
      <c r="AX702" s="82">
        <f t="shared" si="56"/>
        <v>0</v>
      </c>
      <c r="AY702" s="82">
        <f t="shared" si="56"/>
        <v>0</v>
      </c>
      <c r="AZ702" s="82">
        <f t="shared" si="56"/>
        <v>0</v>
      </c>
      <c r="BA702" s="82">
        <f t="shared" si="56"/>
        <v>0</v>
      </c>
    </row>
    <row r="703" spans="1:53" x14ac:dyDescent="0.25">
      <c r="A703" t="s">
        <v>2078</v>
      </c>
      <c r="B703" t="s">
        <v>2079</v>
      </c>
      <c r="C703" t="s">
        <v>2038</v>
      </c>
      <c r="D703" t="s">
        <v>2039</v>
      </c>
      <c r="E703">
        <v>2</v>
      </c>
      <c r="F703" s="143">
        <v>42262</v>
      </c>
      <c r="G703" t="s">
        <v>371</v>
      </c>
      <c r="H703" t="s">
        <v>270</v>
      </c>
      <c r="I703" t="s">
        <v>2040</v>
      </c>
      <c r="J703" t="s">
        <v>271</v>
      </c>
      <c r="K703" t="s">
        <v>284</v>
      </c>
      <c r="L703" t="s">
        <v>524</v>
      </c>
      <c r="M703" t="s">
        <v>524</v>
      </c>
      <c r="N703" t="s">
        <v>304</v>
      </c>
      <c r="O703">
        <v>1250</v>
      </c>
      <c r="P703">
        <v>95.712999999999994</v>
      </c>
      <c r="Q703">
        <v>0.55555600000000005</v>
      </c>
      <c r="R703">
        <v>0.10425</v>
      </c>
      <c r="S703">
        <v>0</v>
      </c>
      <c r="T703">
        <v>2.5990000000000002</v>
      </c>
      <c r="U703">
        <v>3.6680000000000001</v>
      </c>
      <c r="V703">
        <v>2.601</v>
      </c>
      <c r="W703">
        <v>3.6680000000000001</v>
      </c>
      <c r="X703">
        <v>331</v>
      </c>
      <c r="Y703">
        <v>95.85</v>
      </c>
      <c r="Z703">
        <v>0.42199999999999999</v>
      </c>
      <c r="AA703">
        <v>0.10585</v>
      </c>
      <c r="AB703">
        <v>2.6659999999999999</v>
      </c>
      <c r="AC703">
        <v>3.5760000000000001</v>
      </c>
      <c r="AD703">
        <v>2.6659999999999999</v>
      </c>
      <c r="AE703">
        <v>3.5760000000000001</v>
      </c>
      <c r="AF703">
        <v>328</v>
      </c>
      <c r="AG703">
        <v>-4.0000000000000001E-3</v>
      </c>
      <c r="AH703">
        <v>0.11700000000000001</v>
      </c>
      <c r="AI703">
        <v>306</v>
      </c>
      <c r="AJ703">
        <v>303</v>
      </c>
      <c r="AK703">
        <v>318</v>
      </c>
      <c r="AL703">
        <v>0</v>
      </c>
      <c r="AQ703" s="82">
        <f t="shared" si="52"/>
        <v>0</v>
      </c>
      <c r="AR703" s="82">
        <f t="shared" si="56"/>
        <v>0</v>
      </c>
      <c r="AS703" s="82">
        <f t="shared" si="56"/>
        <v>0.10425</v>
      </c>
      <c r="AT703" s="82">
        <f t="shared" si="56"/>
        <v>0</v>
      </c>
      <c r="AU703" s="82">
        <f t="shared" si="56"/>
        <v>0</v>
      </c>
      <c r="AV703" s="82">
        <f t="shared" si="56"/>
        <v>0</v>
      </c>
      <c r="AW703" s="82">
        <f t="shared" si="56"/>
        <v>0</v>
      </c>
      <c r="AX703" s="82">
        <f t="shared" si="56"/>
        <v>0</v>
      </c>
      <c r="AY703" s="82">
        <f t="shared" si="56"/>
        <v>0</v>
      </c>
      <c r="AZ703" s="82">
        <f t="shared" si="56"/>
        <v>0</v>
      </c>
      <c r="BA703" s="82">
        <f t="shared" si="56"/>
        <v>0</v>
      </c>
    </row>
    <row r="704" spans="1:53" x14ac:dyDescent="0.25">
      <c r="A704" t="s">
        <v>2080</v>
      </c>
      <c r="B704" t="s">
        <v>2081</v>
      </c>
      <c r="C704" t="s">
        <v>2038</v>
      </c>
      <c r="D704" t="s">
        <v>2039</v>
      </c>
      <c r="E704">
        <v>2.375</v>
      </c>
      <c r="F704" s="143">
        <v>42515</v>
      </c>
      <c r="G704" t="s">
        <v>371</v>
      </c>
      <c r="H704" t="s">
        <v>270</v>
      </c>
      <c r="I704" t="s">
        <v>2040</v>
      </c>
      <c r="J704" t="s">
        <v>271</v>
      </c>
      <c r="K704" t="s">
        <v>284</v>
      </c>
      <c r="L704" t="s">
        <v>524</v>
      </c>
      <c r="M704" t="s">
        <v>524</v>
      </c>
      <c r="N704" t="s">
        <v>304</v>
      </c>
      <c r="O704">
        <v>1250</v>
      </c>
      <c r="P704">
        <v>95.432000000000002</v>
      </c>
      <c r="Q704">
        <v>0.19791700000000001</v>
      </c>
      <c r="R704">
        <v>0.10356</v>
      </c>
      <c r="S704">
        <v>0</v>
      </c>
      <c r="T704">
        <v>3.2309999999999999</v>
      </c>
      <c r="U704">
        <v>3.8130000000000002</v>
      </c>
      <c r="V704">
        <v>3.2360000000000002</v>
      </c>
      <c r="W704">
        <v>3.8130000000000002</v>
      </c>
      <c r="X704">
        <v>335</v>
      </c>
      <c r="Y704">
        <v>95.35</v>
      </c>
      <c r="Z704">
        <v>0.04</v>
      </c>
      <c r="AA704">
        <v>0.10487</v>
      </c>
      <c r="AB704">
        <v>3.2959999999999998</v>
      </c>
      <c r="AC704">
        <v>3.8130000000000002</v>
      </c>
      <c r="AD704">
        <v>3.298</v>
      </c>
      <c r="AE704">
        <v>3.8130000000000002</v>
      </c>
      <c r="AF704">
        <v>343</v>
      </c>
      <c r="AG704">
        <v>0.252</v>
      </c>
      <c r="AH704">
        <v>0.46400000000000002</v>
      </c>
      <c r="AI704">
        <v>310</v>
      </c>
      <c r="AJ704">
        <v>318</v>
      </c>
      <c r="AK704">
        <v>324</v>
      </c>
      <c r="AL704">
        <v>332</v>
      </c>
      <c r="AQ704" s="82">
        <f t="shared" si="52"/>
        <v>0</v>
      </c>
      <c r="AR704" s="82">
        <f t="shared" si="56"/>
        <v>0</v>
      </c>
      <c r="AS704" s="82">
        <f t="shared" si="56"/>
        <v>0.10356</v>
      </c>
      <c r="AT704" s="82">
        <f t="shared" si="56"/>
        <v>0</v>
      </c>
      <c r="AU704" s="82">
        <f t="shared" si="56"/>
        <v>0</v>
      </c>
      <c r="AV704" s="82">
        <f t="shared" si="56"/>
        <v>0</v>
      </c>
      <c r="AW704" s="82">
        <f t="shared" si="56"/>
        <v>0</v>
      </c>
      <c r="AX704" s="82">
        <f t="shared" si="56"/>
        <v>0</v>
      </c>
      <c r="AY704" s="82">
        <f t="shared" si="56"/>
        <v>0</v>
      </c>
      <c r="AZ704" s="82">
        <f t="shared" si="56"/>
        <v>0</v>
      </c>
      <c r="BA704" s="82">
        <f t="shared" si="56"/>
        <v>0</v>
      </c>
    </row>
    <row r="705" spans="1:53" x14ac:dyDescent="0.25">
      <c r="A705" t="s">
        <v>2082</v>
      </c>
      <c r="B705" t="s">
        <v>2083</v>
      </c>
      <c r="C705" t="s">
        <v>2084</v>
      </c>
      <c r="D705" t="s">
        <v>2085</v>
      </c>
      <c r="E705">
        <v>7.75</v>
      </c>
      <c r="F705" s="143">
        <v>43631</v>
      </c>
      <c r="G705" t="s">
        <v>41</v>
      </c>
      <c r="H705" t="s">
        <v>270</v>
      </c>
      <c r="I705" t="s">
        <v>259</v>
      </c>
      <c r="J705" t="s">
        <v>271</v>
      </c>
      <c r="K705" t="s">
        <v>272</v>
      </c>
      <c r="L705" t="s">
        <v>442</v>
      </c>
      <c r="M705" t="s">
        <v>443</v>
      </c>
      <c r="N705" t="s">
        <v>304</v>
      </c>
      <c r="O705">
        <v>250</v>
      </c>
      <c r="P705">
        <v>109.5</v>
      </c>
      <c r="Q705">
        <v>0.215278</v>
      </c>
      <c r="R705">
        <v>2.376E-2</v>
      </c>
      <c r="S705">
        <v>3.875</v>
      </c>
      <c r="T705">
        <v>2.2469999999999999</v>
      </c>
      <c r="U705">
        <v>5.101</v>
      </c>
      <c r="V705">
        <v>3.7930000000000001</v>
      </c>
      <c r="W705">
        <v>5.3920000000000003</v>
      </c>
      <c r="X705">
        <v>438</v>
      </c>
      <c r="Y705">
        <v>107.5</v>
      </c>
      <c r="Z705">
        <v>3.5739999999999998</v>
      </c>
      <c r="AA705">
        <v>2.4420000000000001E-2</v>
      </c>
      <c r="AB705">
        <v>3.7040000000000002</v>
      </c>
      <c r="AC705">
        <v>5.8440000000000003</v>
      </c>
      <c r="AD705">
        <v>4.1749999999999998</v>
      </c>
      <c r="AE705">
        <v>5.9770000000000003</v>
      </c>
      <c r="AF705">
        <v>511</v>
      </c>
      <c r="AG705">
        <v>2.266</v>
      </c>
      <c r="AH705">
        <v>2.6909999999999998</v>
      </c>
      <c r="AI705">
        <v>434</v>
      </c>
      <c r="AJ705">
        <v>480</v>
      </c>
      <c r="AK705">
        <v>423</v>
      </c>
      <c r="AL705">
        <v>496</v>
      </c>
      <c r="AQ705" s="82">
        <f t="shared" si="52"/>
        <v>0</v>
      </c>
      <c r="AR705" s="82">
        <f t="shared" si="56"/>
        <v>0</v>
      </c>
      <c r="AS705" s="82">
        <f t="shared" si="56"/>
        <v>0</v>
      </c>
      <c r="AT705" s="82">
        <f t="shared" si="56"/>
        <v>0</v>
      </c>
      <c r="AU705" s="82">
        <f t="shared" si="56"/>
        <v>2.376E-2</v>
      </c>
      <c r="AV705" s="82">
        <f t="shared" si="56"/>
        <v>0</v>
      </c>
      <c r="AW705" s="82">
        <f t="shared" si="56"/>
        <v>0</v>
      </c>
      <c r="AX705" s="82">
        <f t="shared" si="56"/>
        <v>0</v>
      </c>
      <c r="AY705" s="82">
        <f t="shared" si="56"/>
        <v>0</v>
      </c>
      <c r="AZ705" s="82">
        <f t="shared" si="56"/>
        <v>0</v>
      </c>
      <c r="BA705" s="82">
        <f t="shared" si="56"/>
        <v>0</v>
      </c>
    </row>
    <row r="706" spans="1:53" x14ac:dyDescent="0.25">
      <c r="A706" t="s">
        <v>2086</v>
      </c>
      <c r="B706" t="s">
        <v>2087</v>
      </c>
      <c r="C706" t="s">
        <v>2084</v>
      </c>
      <c r="D706" t="s">
        <v>2085</v>
      </c>
      <c r="E706">
        <v>9.25</v>
      </c>
      <c r="F706" s="143">
        <v>43084</v>
      </c>
      <c r="G706" t="s">
        <v>41</v>
      </c>
      <c r="H706" t="s">
        <v>270</v>
      </c>
      <c r="I706" t="s">
        <v>259</v>
      </c>
      <c r="J706" t="s">
        <v>271</v>
      </c>
      <c r="K706" t="s">
        <v>272</v>
      </c>
      <c r="L706" t="s">
        <v>442</v>
      </c>
      <c r="M706" t="s">
        <v>443</v>
      </c>
      <c r="N706" t="s">
        <v>304</v>
      </c>
      <c r="O706">
        <v>750</v>
      </c>
      <c r="P706">
        <v>114</v>
      </c>
      <c r="Q706">
        <v>0.25694400000000001</v>
      </c>
      <c r="R706">
        <v>7.424E-2</v>
      </c>
      <c r="S706">
        <v>4.625</v>
      </c>
      <c r="T706">
        <v>1.8180000000000001</v>
      </c>
      <c r="U706">
        <v>4.0659999999999998</v>
      </c>
      <c r="V706">
        <v>2.048</v>
      </c>
      <c r="W706">
        <v>4.5019999999999998</v>
      </c>
      <c r="X706">
        <v>378</v>
      </c>
      <c r="Y706">
        <v>112.75</v>
      </c>
      <c r="Z706">
        <v>4.2649999999999997</v>
      </c>
      <c r="AA706">
        <v>7.7189999999999995E-2</v>
      </c>
      <c r="AB706">
        <v>1.8029999999999999</v>
      </c>
      <c r="AC706">
        <v>4.7960000000000003</v>
      </c>
      <c r="AD706">
        <v>2.2040000000000002</v>
      </c>
      <c r="AE706">
        <v>5.1189999999999998</v>
      </c>
      <c r="AF706">
        <v>452</v>
      </c>
      <c r="AG706">
        <v>1.595</v>
      </c>
      <c r="AH706">
        <v>1.7010000000000001</v>
      </c>
      <c r="AI706">
        <v>391</v>
      </c>
      <c r="AJ706">
        <v>423</v>
      </c>
      <c r="AK706">
        <v>364</v>
      </c>
      <c r="AL706">
        <v>437</v>
      </c>
      <c r="AQ706" s="82">
        <f t="shared" si="52"/>
        <v>0</v>
      </c>
      <c r="AR706" s="82">
        <f t="shared" si="56"/>
        <v>0</v>
      </c>
      <c r="AS706" s="82">
        <f t="shared" si="56"/>
        <v>0</v>
      </c>
      <c r="AT706" s="82">
        <f t="shared" si="56"/>
        <v>7.424E-2</v>
      </c>
      <c r="AU706" s="82">
        <f t="shared" si="56"/>
        <v>0</v>
      </c>
      <c r="AV706" s="82">
        <f t="shared" si="56"/>
        <v>0</v>
      </c>
      <c r="AW706" s="82">
        <f t="shared" si="56"/>
        <v>0</v>
      </c>
      <c r="AX706" s="82">
        <f t="shared" si="56"/>
        <v>0</v>
      </c>
      <c r="AY706" s="82">
        <f t="shared" si="56"/>
        <v>0</v>
      </c>
      <c r="AZ706" s="82">
        <f t="shared" si="56"/>
        <v>0</v>
      </c>
      <c r="BA706" s="82">
        <f t="shared" si="56"/>
        <v>0</v>
      </c>
    </row>
    <row r="707" spans="1:53" x14ac:dyDescent="0.25">
      <c r="A707" t="s">
        <v>2090</v>
      </c>
      <c r="B707" t="s">
        <v>2091</v>
      </c>
      <c r="C707" t="s">
        <v>2092</v>
      </c>
      <c r="D707" t="s">
        <v>2093</v>
      </c>
      <c r="E707">
        <v>9.875</v>
      </c>
      <c r="F707" s="143">
        <v>43862</v>
      </c>
      <c r="G707" t="s">
        <v>42</v>
      </c>
      <c r="H707" t="s">
        <v>270</v>
      </c>
      <c r="I707" t="s">
        <v>2094</v>
      </c>
      <c r="J707" t="s">
        <v>271</v>
      </c>
      <c r="K707" t="s">
        <v>272</v>
      </c>
      <c r="L707" t="s">
        <v>609</v>
      </c>
      <c r="M707" t="s">
        <v>907</v>
      </c>
      <c r="N707" t="s">
        <v>304</v>
      </c>
      <c r="O707">
        <v>150</v>
      </c>
      <c r="P707">
        <v>106.75</v>
      </c>
      <c r="Q707">
        <v>3.95</v>
      </c>
      <c r="R707">
        <v>1.439E-2</v>
      </c>
      <c r="S707">
        <v>0</v>
      </c>
      <c r="T707">
        <v>3.8580000000000001</v>
      </c>
      <c r="U707">
        <v>8.2240000000000002</v>
      </c>
      <c r="V707">
        <v>4.2279999999999998</v>
      </c>
      <c r="W707">
        <v>8.3130000000000006</v>
      </c>
      <c r="X707">
        <v>721</v>
      </c>
      <c r="Y707">
        <v>101</v>
      </c>
      <c r="Z707">
        <v>3.2919999999999998</v>
      </c>
      <c r="AA707">
        <v>1.376E-2</v>
      </c>
      <c r="AB707">
        <v>3.8610000000000002</v>
      </c>
      <c r="AC707">
        <v>9.6180000000000003</v>
      </c>
      <c r="AD707">
        <v>4.8129999999999997</v>
      </c>
      <c r="AE707">
        <v>9.6210000000000004</v>
      </c>
      <c r="AF707">
        <v>867</v>
      </c>
      <c r="AG707">
        <v>6.1449999999999996</v>
      </c>
      <c r="AH707">
        <v>6.7140000000000004</v>
      </c>
      <c r="AI707">
        <v>680</v>
      </c>
      <c r="AJ707">
        <v>826</v>
      </c>
      <c r="AK707">
        <v>707</v>
      </c>
      <c r="AL707">
        <v>855</v>
      </c>
      <c r="AQ707" s="82">
        <f t="shared" si="52"/>
        <v>0</v>
      </c>
      <c r="AR707" s="82">
        <f t="shared" si="56"/>
        <v>0</v>
      </c>
      <c r="AS707" s="82">
        <f t="shared" si="56"/>
        <v>0</v>
      </c>
      <c r="AT707" s="82">
        <f t="shared" si="56"/>
        <v>0</v>
      </c>
      <c r="AU707" s="82">
        <f t="shared" si="56"/>
        <v>0</v>
      </c>
      <c r="AV707" s="82">
        <f t="shared" si="56"/>
        <v>0</v>
      </c>
      <c r="AW707" s="82">
        <f t="shared" si="56"/>
        <v>0</v>
      </c>
      <c r="AX707" s="82">
        <f t="shared" si="56"/>
        <v>1.439E-2</v>
      </c>
      <c r="AY707" s="82">
        <f t="shared" si="56"/>
        <v>0</v>
      </c>
      <c r="AZ707" s="82">
        <f t="shared" si="56"/>
        <v>0</v>
      </c>
      <c r="BA707" s="82">
        <f t="shared" si="56"/>
        <v>0</v>
      </c>
    </row>
    <row r="708" spans="1:53" x14ac:dyDescent="0.25">
      <c r="A708" t="s">
        <v>2095</v>
      </c>
      <c r="B708" t="s">
        <v>2096</v>
      </c>
      <c r="C708" t="s">
        <v>2088</v>
      </c>
      <c r="D708" t="s">
        <v>2089</v>
      </c>
      <c r="E708">
        <v>6.5</v>
      </c>
      <c r="F708" s="143">
        <v>42767</v>
      </c>
      <c r="G708" t="s">
        <v>42</v>
      </c>
      <c r="H708" t="s">
        <v>270</v>
      </c>
      <c r="I708" t="s">
        <v>259</v>
      </c>
      <c r="J708" t="s">
        <v>271</v>
      </c>
      <c r="K708" t="s">
        <v>272</v>
      </c>
      <c r="L708" t="s">
        <v>1138</v>
      </c>
      <c r="M708" t="s">
        <v>1139</v>
      </c>
      <c r="N708" t="s">
        <v>304</v>
      </c>
      <c r="O708">
        <v>132.1</v>
      </c>
      <c r="P708">
        <v>98</v>
      </c>
      <c r="Q708">
        <v>2.6</v>
      </c>
      <c r="R708">
        <v>1.1509999999999999E-2</v>
      </c>
      <c r="S708">
        <v>0</v>
      </c>
      <c r="T708">
        <v>3.4449999999999998</v>
      </c>
      <c r="U708">
        <v>7.0679999999999996</v>
      </c>
      <c r="V708">
        <v>3.4620000000000002</v>
      </c>
      <c r="W708">
        <v>7.0679999999999996</v>
      </c>
      <c r="X708">
        <v>649</v>
      </c>
      <c r="Y708">
        <v>97.5</v>
      </c>
      <c r="Z708">
        <v>2.1669999999999998</v>
      </c>
      <c r="AA708">
        <v>1.158E-2</v>
      </c>
      <c r="AB708">
        <v>3.5049999999999999</v>
      </c>
      <c r="AC708">
        <v>7.202</v>
      </c>
      <c r="AD708">
        <v>3.52</v>
      </c>
      <c r="AE708">
        <v>7.202</v>
      </c>
      <c r="AF708">
        <v>672</v>
      </c>
      <c r="AG708">
        <v>0.93600000000000005</v>
      </c>
      <c r="AH708">
        <v>1.22</v>
      </c>
      <c r="AI708">
        <v>620</v>
      </c>
      <c r="AJ708">
        <v>641</v>
      </c>
      <c r="AK708">
        <v>638</v>
      </c>
      <c r="AL708">
        <v>661</v>
      </c>
      <c r="AQ708" s="82">
        <f t="shared" si="52"/>
        <v>0</v>
      </c>
      <c r="AR708" s="82">
        <f t="shared" si="56"/>
        <v>0</v>
      </c>
      <c r="AS708" s="82">
        <f t="shared" si="56"/>
        <v>0</v>
      </c>
      <c r="AT708" s="82">
        <f t="shared" si="56"/>
        <v>0</v>
      </c>
      <c r="AU708" s="82">
        <f t="shared" si="56"/>
        <v>0</v>
      </c>
      <c r="AV708" s="82">
        <f t="shared" si="56"/>
        <v>0</v>
      </c>
      <c r="AW708" s="82">
        <f t="shared" si="56"/>
        <v>1.1509999999999999E-2</v>
      </c>
      <c r="AX708" s="82">
        <f t="shared" si="56"/>
        <v>0</v>
      </c>
      <c r="AY708" s="82">
        <f t="shared" si="56"/>
        <v>0</v>
      </c>
      <c r="AZ708" s="82">
        <f t="shared" si="56"/>
        <v>0</v>
      </c>
      <c r="BA708" s="82">
        <f t="shared" si="56"/>
        <v>0</v>
      </c>
    </row>
    <row r="709" spans="1:53" x14ac:dyDescent="0.25">
      <c r="A709" t="s">
        <v>2110</v>
      </c>
      <c r="B709" t="s">
        <v>2111</v>
      </c>
      <c r="C709" t="s">
        <v>2112</v>
      </c>
      <c r="D709" t="s">
        <v>2113</v>
      </c>
      <c r="E709">
        <v>10</v>
      </c>
      <c r="F709" s="143">
        <v>41913</v>
      </c>
      <c r="G709" t="s">
        <v>42</v>
      </c>
      <c r="H709" t="s">
        <v>270</v>
      </c>
      <c r="I709" t="s">
        <v>259</v>
      </c>
      <c r="J709" t="s">
        <v>271</v>
      </c>
      <c r="K709" t="s">
        <v>272</v>
      </c>
      <c r="L709" t="s">
        <v>291</v>
      </c>
      <c r="M709" t="s">
        <v>2114</v>
      </c>
      <c r="N709" t="s">
        <v>283</v>
      </c>
      <c r="O709">
        <v>491.9</v>
      </c>
      <c r="P709">
        <v>115.5</v>
      </c>
      <c r="Q709">
        <v>2.3333330000000001</v>
      </c>
      <c r="R709">
        <v>5.0220000000000001E-2</v>
      </c>
      <c r="S709">
        <v>0</v>
      </c>
      <c r="T709">
        <v>1.631</v>
      </c>
      <c r="U709">
        <v>1.113</v>
      </c>
      <c r="V709">
        <v>1.631</v>
      </c>
      <c r="W709">
        <v>1.113</v>
      </c>
      <c r="X709">
        <v>86</v>
      </c>
      <c r="Y709">
        <v>113.125</v>
      </c>
      <c r="Z709">
        <v>1.667</v>
      </c>
      <c r="AA709">
        <v>4.9669999999999999E-2</v>
      </c>
      <c r="AB709">
        <v>1.6830000000000001</v>
      </c>
      <c r="AC709">
        <v>2.617</v>
      </c>
      <c r="AD709">
        <v>1.681</v>
      </c>
      <c r="AE709">
        <v>2.617</v>
      </c>
      <c r="AF709">
        <v>239</v>
      </c>
      <c r="AG709">
        <v>2.65</v>
      </c>
      <c r="AH709">
        <v>2.673</v>
      </c>
      <c r="AI709">
        <v>78</v>
      </c>
      <c r="AJ709">
        <v>242</v>
      </c>
      <c r="AK709">
        <v>72</v>
      </c>
      <c r="AL709">
        <v>226</v>
      </c>
      <c r="AQ709" s="82">
        <f t="shared" si="52"/>
        <v>5.0220000000000001E-2</v>
      </c>
      <c r="AR709" s="82">
        <f t="shared" si="56"/>
        <v>0</v>
      </c>
      <c r="AS709" s="82">
        <f t="shared" si="56"/>
        <v>0</v>
      </c>
      <c r="AT709" s="82">
        <f t="shared" si="56"/>
        <v>0</v>
      </c>
      <c r="AU709" s="82">
        <f t="shared" si="56"/>
        <v>0</v>
      </c>
      <c r="AV709" s="82">
        <f t="shared" si="56"/>
        <v>0</v>
      </c>
      <c r="AW709" s="82">
        <f t="shared" si="56"/>
        <v>0</v>
      </c>
      <c r="AX709" s="82">
        <f t="shared" si="56"/>
        <v>0</v>
      </c>
      <c r="AY709" s="82">
        <f t="shared" si="56"/>
        <v>0</v>
      </c>
      <c r="AZ709" s="82">
        <f t="shared" si="56"/>
        <v>0</v>
      </c>
      <c r="BA709" s="82">
        <f t="shared" si="56"/>
        <v>0</v>
      </c>
    </row>
    <row r="710" spans="1:53" x14ac:dyDescent="0.25">
      <c r="A710" t="s">
        <v>2123</v>
      </c>
      <c r="B710" t="s">
        <v>2124</v>
      </c>
      <c r="C710" t="s">
        <v>2125</v>
      </c>
      <c r="D710" t="s">
        <v>2113</v>
      </c>
      <c r="E710">
        <v>6.75</v>
      </c>
      <c r="F710" s="143">
        <v>43617</v>
      </c>
      <c r="G710" t="s">
        <v>42</v>
      </c>
      <c r="H710" t="s">
        <v>270</v>
      </c>
      <c r="I710" t="s">
        <v>259</v>
      </c>
      <c r="J710" t="s">
        <v>271</v>
      </c>
      <c r="K710" t="s">
        <v>272</v>
      </c>
      <c r="L710" t="s">
        <v>291</v>
      </c>
      <c r="M710" t="s">
        <v>2114</v>
      </c>
      <c r="N710" t="s">
        <v>283</v>
      </c>
      <c r="O710">
        <v>525</v>
      </c>
      <c r="P710">
        <v>106.5</v>
      </c>
      <c r="Q710">
        <v>0.45</v>
      </c>
      <c r="R710">
        <v>4.8649999999999999E-2</v>
      </c>
      <c r="S710">
        <v>0</v>
      </c>
      <c r="T710">
        <v>3.8119999999999998</v>
      </c>
      <c r="U710">
        <v>5.0919999999999996</v>
      </c>
      <c r="V710">
        <v>4.3369999999999997</v>
      </c>
      <c r="W710">
        <v>5.22</v>
      </c>
      <c r="X710">
        <v>420</v>
      </c>
      <c r="Y710">
        <v>105.25</v>
      </c>
      <c r="Z710">
        <v>0</v>
      </c>
      <c r="AA710">
        <v>4.8599999999999997E-2</v>
      </c>
      <c r="AB710">
        <v>3.867</v>
      </c>
      <c r="AC710">
        <v>5.42</v>
      </c>
      <c r="AD710">
        <v>4.694</v>
      </c>
      <c r="AE710">
        <v>5.5469999999999997</v>
      </c>
      <c r="AF710">
        <v>467</v>
      </c>
      <c r="AG710">
        <v>1.615</v>
      </c>
      <c r="AH710">
        <v>2.1230000000000002</v>
      </c>
      <c r="AI710">
        <v>406</v>
      </c>
      <c r="AJ710">
        <v>454</v>
      </c>
      <c r="AK710">
        <v>406</v>
      </c>
      <c r="AL710">
        <v>454</v>
      </c>
      <c r="AQ710" s="82">
        <f t="shared" ref="AQ710:AQ773" si="57">IF($U710&lt;=AQ$4,$R710,0)</f>
        <v>0</v>
      </c>
      <c r="AR710" s="82">
        <f t="shared" ref="AR710:BA725" si="58">IF(AND($U710&gt;AQ$4,$U710&lt;=AR$4),$R710,0)</f>
        <v>0</v>
      </c>
      <c r="AS710" s="82">
        <f t="shared" si="58"/>
        <v>0</v>
      </c>
      <c r="AT710" s="82">
        <f t="shared" si="58"/>
        <v>0</v>
      </c>
      <c r="AU710" s="82">
        <f t="shared" si="58"/>
        <v>4.8649999999999999E-2</v>
      </c>
      <c r="AV710" s="82">
        <f t="shared" si="58"/>
        <v>0</v>
      </c>
      <c r="AW710" s="82">
        <f t="shared" si="58"/>
        <v>0</v>
      </c>
      <c r="AX710" s="82">
        <f t="shared" si="58"/>
        <v>0</v>
      </c>
      <c r="AY710" s="82">
        <f t="shared" si="58"/>
        <v>0</v>
      </c>
      <c r="AZ710" s="82">
        <f t="shared" si="58"/>
        <v>0</v>
      </c>
      <c r="BA710" s="82">
        <f t="shared" si="58"/>
        <v>0</v>
      </c>
    </row>
    <row r="711" spans="1:53" x14ac:dyDescent="0.25">
      <c r="A711" t="s">
        <v>2097</v>
      </c>
      <c r="B711" t="s">
        <v>2098</v>
      </c>
      <c r="C711" t="s">
        <v>2099</v>
      </c>
      <c r="D711" t="s">
        <v>2100</v>
      </c>
      <c r="E711">
        <v>7.75</v>
      </c>
      <c r="F711" s="143">
        <v>42644</v>
      </c>
      <c r="G711" t="s">
        <v>423</v>
      </c>
      <c r="H711" t="s">
        <v>270</v>
      </c>
      <c r="I711" t="s">
        <v>259</v>
      </c>
      <c r="J711" t="s">
        <v>271</v>
      </c>
      <c r="K711" t="s">
        <v>272</v>
      </c>
      <c r="L711" t="s">
        <v>291</v>
      </c>
      <c r="M711" t="s">
        <v>303</v>
      </c>
      <c r="N711" t="s">
        <v>304</v>
      </c>
      <c r="O711">
        <v>215</v>
      </c>
      <c r="P711">
        <v>102.626</v>
      </c>
      <c r="Q711">
        <v>1.808333</v>
      </c>
      <c r="R711">
        <v>1.9449999999999999E-2</v>
      </c>
      <c r="S711">
        <v>0</v>
      </c>
      <c r="T711">
        <v>1.4E-2</v>
      </c>
      <c r="U711">
        <v>4.3999999999999997E-2</v>
      </c>
      <c r="V711">
        <v>1.9E-2</v>
      </c>
      <c r="W711">
        <v>8.3000000000000004E-2</v>
      </c>
      <c r="X711">
        <v>0</v>
      </c>
      <c r="Y711">
        <v>103.13500000000001</v>
      </c>
      <c r="Z711">
        <v>1.292</v>
      </c>
      <c r="AA711">
        <v>1.975E-2</v>
      </c>
      <c r="AB711">
        <v>7.1999999999999995E-2</v>
      </c>
      <c r="AC711">
        <v>0.107</v>
      </c>
      <c r="AD711">
        <v>7.0999999999999994E-2</v>
      </c>
      <c r="AE711">
        <v>0.108</v>
      </c>
      <c r="AF711">
        <v>0</v>
      </c>
      <c r="AG711">
        <v>8.0000000000000002E-3</v>
      </c>
      <c r="AH711">
        <v>-2E-3</v>
      </c>
      <c r="AI711">
        <v>-24</v>
      </c>
      <c r="AJ711">
        <v>-21</v>
      </c>
      <c r="AK711">
        <v>-23</v>
      </c>
      <c r="AL711">
        <v>-20</v>
      </c>
      <c r="AQ711" s="82">
        <f t="shared" si="57"/>
        <v>1.9449999999999999E-2</v>
      </c>
      <c r="AR711" s="82">
        <f t="shared" si="58"/>
        <v>0</v>
      </c>
      <c r="AS711" s="82">
        <f t="shared" si="58"/>
        <v>0</v>
      </c>
      <c r="AT711" s="82">
        <f t="shared" si="58"/>
        <v>0</v>
      </c>
      <c r="AU711" s="82">
        <f t="shared" si="58"/>
        <v>0</v>
      </c>
      <c r="AV711" s="82">
        <f t="shared" si="58"/>
        <v>0</v>
      </c>
      <c r="AW711" s="82">
        <f t="shared" si="58"/>
        <v>0</v>
      </c>
      <c r="AX711" s="82">
        <f t="shared" si="58"/>
        <v>0</v>
      </c>
      <c r="AY711" s="82">
        <f t="shared" si="58"/>
        <v>0</v>
      </c>
      <c r="AZ711" s="82">
        <f t="shared" si="58"/>
        <v>0</v>
      </c>
      <c r="BA711" s="82">
        <f t="shared" si="58"/>
        <v>0</v>
      </c>
    </row>
    <row r="712" spans="1:53" x14ac:dyDescent="0.25">
      <c r="A712" t="s">
        <v>2121</v>
      </c>
      <c r="B712" t="s">
        <v>2122</v>
      </c>
      <c r="C712" t="s">
        <v>2099</v>
      </c>
      <c r="D712" t="s">
        <v>2100</v>
      </c>
      <c r="E712">
        <v>6.75</v>
      </c>
      <c r="F712" s="143">
        <v>44105</v>
      </c>
      <c r="G712" t="s">
        <v>423</v>
      </c>
      <c r="H712" t="s">
        <v>270</v>
      </c>
      <c r="I712" t="s">
        <v>259</v>
      </c>
      <c r="J712" t="s">
        <v>271</v>
      </c>
      <c r="K712" t="s">
        <v>272</v>
      </c>
      <c r="L712" t="s">
        <v>291</v>
      </c>
      <c r="M712" t="s">
        <v>303</v>
      </c>
      <c r="N712" t="s">
        <v>304</v>
      </c>
      <c r="O712">
        <v>400</v>
      </c>
      <c r="P712">
        <v>106.75</v>
      </c>
      <c r="Q712">
        <v>1.575</v>
      </c>
      <c r="R712">
        <v>3.7539999999999997E-2</v>
      </c>
      <c r="S712">
        <v>0</v>
      </c>
      <c r="T712">
        <v>2.4790000000000001</v>
      </c>
      <c r="U712">
        <v>5.242</v>
      </c>
      <c r="V712">
        <v>4.9569999999999999</v>
      </c>
      <c r="W712">
        <v>5.3120000000000003</v>
      </c>
      <c r="X712">
        <v>403</v>
      </c>
      <c r="Y712">
        <v>106.25</v>
      </c>
      <c r="Z712">
        <v>1.125</v>
      </c>
      <c r="AA712">
        <v>3.7780000000000001E-2</v>
      </c>
      <c r="AB712">
        <v>2.5409999999999999</v>
      </c>
      <c r="AC712">
        <v>5.4530000000000003</v>
      </c>
      <c r="AD712">
        <v>5.1260000000000003</v>
      </c>
      <c r="AE712">
        <v>5.4329999999999998</v>
      </c>
      <c r="AF712">
        <v>432</v>
      </c>
      <c r="AG712">
        <v>0.88500000000000001</v>
      </c>
      <c r="AH712">
        <v>1.502</v>
      </c>
      <c r="AI712">
        <v>382</v>
      </c>
      <c r="AJ712">
        <v>410</v>
      </c>
      <c r="AK712">
        <v>390</v>
      </c>
      <c r="AL712">
        <v>418</v>
      </c>
      <c r="AQ712" s="82">
        <f t="shared" si="57"/>
        <v>0</v>
      </c>
      <c r="AR712" s="82">
        <f t="shared" si="58"/>
        <v>0</v>
      </c>
      <c r="AS712" s="82">
        <f t="shared" si="58"/>
        <v>0</v>
      </c>
      <c r="AT712" s="82">
        <f t="shared" si="58"/>
        <v>0</v>
      </c>
      <c r="AU712" s="82">
        <f t="shared" si="58"/>
        <v>3.7539999999999997E-2</v>
      </c>
      <c r="AV712" s="82">
        <f t="shared" si="58"/>
        <v>0</v>
      </c>
      <c r="AW712" s="82">
        <f t="shared" si="58"/>
        <v>0</v>
      </c>
      <c r="AX712" s="82">
        <f t="shared" si="58"/>
        <v>0</v>
      </c>
      <c r="AY712" s="82">
        <f t="shared" si="58"/>
        <v>0</v>
      </c>
      <c r="AZ712" s="82">
        <f t="shared" si="58"/>
        <v>0</v>
      </c>
      <c r="BA712" s="82">
        <f t="shared" si="58"/>
        <v>0</v>
      </c>
    </row>
    <row r="713" spans="1:53" x14ac:dyDescent="0.25">
      <c r="A713" t="s">
        <v>5854</v>
      </c>
      <c r="B713" t="s">
        <v>5855</v>
      </c>
      <c r="C713" t="s">
        <v>2099</v>
      </c>
      <c r="D713" t="s">
        <v>2100</v>
      </c>
      <c r="E713">
        <v>6</v>
      </c>
      <c r="F713" s="143">
        <v>44880</v>
      </c>
      <c r="G713" t="s">
        <v>423</v>
      </c>
      <c r="H713" t="s">
        <v>270</v>
      </c>
      <c r="I713" t="s">
        <v>259</v>
      </c>
      <c r="J713" t="s">
        <v>271</v>
      </c>
      <c r="K713" t="s">
        <v>272</v>
      </c>
      <c r="L713" t="s">
        <v>291</v>
      </c>
      <c r="M713" t="s">
        <v>303</v>
      </c>
      <c r="N713" t="s">
        <v>304</v>
      </c>
      <c r="O713">
        <v>300</v>
      </c>
      <c r="P713">
        <v>103.5</v>
      </c>
      <c r="Q713">
        <v>0.466667</v>
      </c>
      <c r="R713">
        <v>2.7019999999999999E-2</v>
      </c>
      <c r="S713">
        <v>0</v>
      </c>
      <c r="T713">
        <v>6.2309999999999999</v>
      </c>
      <c r="U713">
        <v>5.4480000000000004</v>
      </c>
      <c r="V713">
        <v>7.1929999999999996</v>
      </c>
      <c r="W713">
        <v>5.4340000000000002</v>
      </c>
      <c r="X713">
        <v>378</v>
      </c>
      <c r="Y713">
        <v>102.25</v>
      </c>
      <c r="Z713">
        <v>6.7000000000000004E-2</v>
      </c>
      <c r="AA713">
        <v>2.7E-2</v>
      </c>
      <c r="AB713">
        <v>6.2789999999999999</v>
      </c>
      <c r="AC713">
        <v>5.6449999999999996</v>
      </c>
      <c r="AD713">
        <v>7.3310000000000004</v>
      </c>
      <c r="AE713">
        <v>5.6269999999999998</v>
      </c>
      <c r="AF713">
        <v>415</v>
      </c>
      <c r="AG713">
        <v>1.613</v>
      </c>
      <c r="AH713">
        <v>2.7240000000000002</v>
      </c>
      <c r="AI713">
        <v>360</v>
      </c>
      <c r="AJ713">
        <v>393</v>
      </c>
      <c r="AK713">
        <v>372</v>
      </c>
      <c r="AL713">
        <v>408</v>
      </c>
      <c r="AQ713" s="82">
        <f t="shared" si="57"/>
        <v>0</v>
      </c>
      <c r="AR713" s="82">
        <f t="shared" si="58"/>
        <v>0</v>
      </c>
      <c r="AS713" s="82">
        <f t="shared" si="58"/>
        <v>0</v>
      </c>
      <c r="AT713" s="82">
        <f t="shared" si="58"/>
        <v>0</v>
      </c>
      <c r="AU713" s="82">
        <f t="shared" si="58"/>
        <v>2.7019999999999999E-2</v>
      </c>
      <c r="AV713" s="82">
        <f t="shared" si="58"/>
        <v>0</v>
      </c>
      <c r="AW713" s="82">
        <f t="shared" si="58"/>
        <v>0</v>
      </c>
      <c r="AX713" s="82">
        <f t="shared" si="58"/>
        <v>0</v>
      </c>
      <c r="AY713" s="82">
        <f t="shared" si="58"/>
        <v>0</v>
      </c>
      <c r="AZ713" s="82">
        <f t="shared" si="58"/>
        <v>0</v>
      </c>
      <c r="BA713" s="82">
        <f t="shared" si="58"/>
        <v>0</v>
      </c>
    </row>
    <row r="714" spans="1:53" x14ac:dyDescent="0.25">
      <c r="A714" t="s">
        <v>2101</v>
      </c>
      <c r="B714" t="s">
        <v>2102</v>
      </c>
      <c r="C714" t="s">
        <v>2103</v>
      </c>
      <c r="D714" t="s">
        <v>104</v>
      </c>
      <c r="E714">
        <v>9.875</v>
      </c>
      <c r="F714" s="143">
        <v>42271</v>
      </c>
      <c r="G714" t="s">
        <v>280</v>
      </c>
      <c r="H714" t="s">
        <v>270</v>
      </c>
      <c r="I714" t="s">
        <v>259</v>
      </c>
      <c r="J714" t="s">
        <v>271</v>
      </c>
      <c r="K714" t="s">
        <v>272</v>
      </c>
      <c r="L714" t="s">
        <v>551</v>
      </c>
      <c r="M714" t="s">
        <v>552</v>
      </c>
      <c r="N714" t="s">
        <v>304</v>
      </c>
      <c r="O714">
        <v>560.6</v>
      </c>
      <c r="P714">
        <v>102.25</v>
      </c>
      <c r="Q714">
        <v>2.3315969999999999</v>
      </c>
      <c r="R714">
        <v>5.0790000000000002E-2</v>
      </c>
      <c r="S714">
        <v>0</v>
      </c>
      <c r="T714">
        <v>0.71599999999999997</v>
      </c>
      <c r="U714">
        <v>6.7750000000000004</v>
      </c>
      <c r="V714">
        <v>0.71599999999999997</v>
      </c>
      <c r="W714">
        <v>6.95</v>
      </c>
      <c r="X714">
        <v>660</v>
      </c>
      <c r="Y714">
        <v>102.25</v>
      </c>
      <c r="Z714">
        <v>1.673</v>
      </c>
      <c r="AA714">
        <v>5.1240000000000001E-2</v>
      </c>
      <c r="AB714">
        <v>0.78</v>
      </c>
      <c r="AC714">
        <v>7.0149999999999997</v>
      </c>
      <c r="AD714">
        <v>0.77900000000000003</v>
      </c>
      <c r="AE714">
        <v>7.1210000000000004</v>
      </c>
      <c r="AF714">
        <v>683</v>
      </c>
      <c r="AG714">
        <v>0.63300000000000001</v>
      </c>
      <c r="AH714">
        <v>0.61099999999999999</v>
      </c>
      <c r="AI714">
        <v>663</v>
      </c>
      <c r="AJ714">
        <v>688</v>
      </c>
      <c r="AK714">
        <v>644</v>
      </c>
      <c r="AL714">
        <v>670</v>
      </c>
      <c r="AQ714" s="82">
        <f t="shared" si="57"/>
        <v>0</v>
      </c>
      <c r="AR714" s="82">
        <f t="shared" si="58"/>
        <v>0</v>
      </c>
      <c r="AS714" s="82">
        <f t="shared" si="58"/>
        <v>0</v>
      </c>
      <c r="AT714" s="82">
        <f t="shared" si="58"/>
        <v>0</v>
      </c>
      <c r="AU714" s="82">
        <f t="shared" si="58"/>
        <v>0</v>
      </c>
      <c r="AV714" s="82">
        <f t="shared" si="58"/>
        <v>5.0790000000000002E-2</v>
      </c>
      <c r="AW714" s="82">
        <f t="shared" si="58"/>
        <v>0</v>
      </c>
      <c r="AX714" s="82">
        <f t="shared" si="58"/>
        <v>0</v>
      </c>
      <c r="AY714" s="82">
        <f t="shared" si="58"/>
        <v>0</v>
      </c>
      <c r="AZ714" s="82">
        <f t="shared" si="58"/>
        <v>0</v>
      </c>
      <c r="BA714" s="82">
        <f t="shared" si="58"/>
        <v>0</v>
      </c>
    </row>
    <row r="715" spans="1:53" x14ac:dyDescent="0.25">
      <c r="A715" t="s">
        <v>2104</v>
      </c>
      <c r="B715" t="s">
        <v>2105</v>
      </c>
      <c r="C715" t="s">
        <v>2103</v>
      </c>
      <c r="D715" t="s">
        <v>104</v>
      </c>
      <c r="E715">
        <v>10.55</v>
      </c>
      <c r="F715" s="143">
        <v>42271</v>
      </c>
      <c r="G715" t="s">
        <v>280</v>
      </c>
      <c r="H715" t="s">
        <v>270</v>
      </c>
      <c r="I715" t="s">
        <v>259</v>
      </c>
      <c r="J715" t="s">
        <v>271</v>
      </c>
      <c r="K715" t="s">
        <v>272</v>
      </c>
      <c r="L715" t="s">
        <v>551</v>
      </c>
      <c r="M715" t="s">
        <v>552</v>
      </c>
      <c r="N715" t="s">
        <v>304</v>
      </c>
      <c r="O715">
        <v>747.5</v>
      </c>
      <c r="P715">
        <v>102.5</v>
      </c>
      <c r="Q715">
        <v>2.4909720000000002</v>
      </c>
      <c r="R715">
        <v>6.7989999999999995E-2</v>
      </c>
      <c r="S715">
        <v>0</v>
      </c>
      <c r="T715">
        <v>0.71399999999999997</v>
      </c>
      <c r="U715">
        <v>7.0990000000000002</v>
      </c>
      <c r="V715">
        <v>0.71399999999999997</v>
      </c>
      <c r="W715">
        <v>7.2729999999999997</v>
      </c>
      <c r="X715">
        <v>692</v>
      </c>
      <c r="Y715">
        <v>102.75</v>
      </c>
      <c r="Z715">
        <v>1.788</v>
      </c>
      <c r="AA715">
        <v>6.8729999999999999E-2</v>
      </c>
      <c r="AB715">
        <v>0.77800000000000002</v>
      </c>
      <c r="AC715">
        <v>7.0570000000000004</v>
      </c>
      <c r="AD715">
        <v>0.59499999999999997</v>
      </c>
      <c r="AE715">
        <v>7.1619999999999999</v>
      </c>
      <c r="AF715">
        <v>687</v>
      </c>
      <c r="AG715">
        <v>0.434</v>
      </c>
      <c r="AH715">
        <v>0.41399999999999998</v>
      </c>
      <c r="AI715">
        <v>700</v>
      </c>
      <c r="AJ715">
        <v>698</v>
      </c>
      <c r="AK715">
        <v>676</v>
      </c>
      <c r="AL715">
        <v>674</v>
      </c>
      <c r="AQ715" s="82">
        <f t="shared" si="57"/>
        <v>0</v>
      </c>
      <c r="AR715" s="82">
        <f t="shared" si="58"/>
        <v>0</v>
      </c>
      <c r="AS715" s="82">
        <f t="shared" si="58"/>
        <v>0</v>
      </c>
      <c r="AT715" s="82">
        <f t="shared" si="58"/>
        <v>0</v>
      </c>
      <c r="AU715" s="82">
        <f t="shared" si="58"/>
        <v>0</v>
      </c>
      <c r="AV715" s="82">
        <f t="shared" si="58"/>
        <v>0</v>
      </c>
      <c r="AW715" s="82">
        <f t="shared" si="58"/>
        <v>6.7989999999999995E-2</v>
      </c>
      <c r="AX715" s="82">
        <f t="shared" si="58"/>
        <v>0</v>
      </c>
      <c r="AY715" s="82">
        <f t="shared" si="58"/>
        <v>0</v>
      </c>
      <c r="AZ715" s="82">
        <f t="shared" si="58"/>
        <v>0</v>
      </c>
      <c r="BA715" s="82">
        <f t="shared" si="58"/>
        <v>0</v>
      </c>
    </row>
    <row r="716" spans="1:53" x14ac:dyDescent="0.25">
      <c r="A716" t="s">
        <v>2106</v>
      </c>
      <c r="B716" t="s">
        <v>2107</v>
      </c>
      <c r="C716" t="s">
        <v>2103</v>
      </c>
      <c r="D716" t="s">
        <v>104</v>
      </c>
      <c r="E716">
        <v>11.25</v>
      </c>
      <c r="F716" s="143">
        <v>42460</v>
      </c>
      <c r="G716" t="s">
        <v>348</v>
      </c>
      <c r="H716" t="s">
        <v>270</v>
      </c>
      <c r="I716" t="s">
        <v>259</v>
      </c>
      <c r="J716" t="s">
        <v>271</v>
      </c>
      <c r="K716" t="s">
        <v>272</v>
      </c>
      <c r="L716" t="s">
        <v>551</v>
      </c>
      <c r="M716" t="s">
        <v>552</v>
      </c>
      <c r="N716" t="s">
        <v>275</v>
      </c>
      <c r="O716">
        <v>2500</v>
      </c>
      <c r="P716">
        <v>98</v>
      </c>
      <c r="Q716">
        <v>2.65625</v>
      </c>
      <c r="R716">
        <v>0.21801000000000001</v>
      </c>
      <c r="S716">
        <v>0</v>
      </c>
      <c r="T716">
        <v>2.59</v>
      </c>
      <c r="U716">
        <v>11.993</v>
      </c>
      <c r="V716">
        <v>2.5960000000000001</v>
      </c>
      <c r="W716">
        <v>11.993</v>
      </c>
      <c r="X716">
        <v>1158</v>
      </c>
      <c r="Y716">
        <v>98.75</v>
      </c>
      <c r="Z716">
        <v>1.9059999999999999</v>
      </c>
      <c r="AA716">
        <v>0.22133</v>
      </c>
      <c r="AB716">
        <v>2.6589999999999998</v>
      </c>
      <c r="AC716">
        <v>11.701000000000001</v>
      </c>
      <c r="AD716">
        <v>2.6520000000000001</v>
      </c>
      <c r="AE716">
        <v>11.701000000000001</v>
      </c>
      <c r="AF716">
        <v>1136</v>
      </c>
      <c r="AG716">
        <v>0</v>
      </c>
      <c r="AH716">
        <v>0.14699999999999999</v>
      </c>
      <c r="AI716">
        <v>1115</v>
      </c>
      <c r="AJ716">
        <v>1099</v>
      </c>
      <c r="AK716">
        <v>1146</v>
      </c>
      <c r="AL716">
        <v>1124</v>
      </c>
      <c r="AQ716" s="82">
        <f t="shared" si="57"/>
        <v>0</v>
      </c>
      <c r="AR716" s="82">
        <f t="shared" si="58"/>
        <v>0</v>
      </c>
      <c r="AS716" s="82">
        <f t="shared" si="58"/>
        <v>0</v>
      </c>
      <c r="AT716" s="82">
        <f t="shared" si="58"/>
        <v>0</v>
      </c>
      <c r="AU716" s="82">
        <f t="shared" si="58"/>
        <v>0</v>
      </c>
      <c r="AV716" s="82">
        <f t="shared" si="58"/>
        <v>0</v>
      </c>
      <c r="AW716" s="82">
        <f t="shared" si="58"/>
        <v>0</v>
      </c>
      <c r="AX716" s="82">
        <f t="shared" si="58"/>
        <v>0</v>
      </c>
      <c r="AY716" s="82">
        <f t="shared" si="58"/>
        <v>0</v>
      </c>
      <c r="AZ716" s="82">
        <f t="shared" si="58"/>
        <v>0</v>
      </c>
      <c r="BA716" s="82">
        <f t="shared" si="58"/>
        <v>0.21801000000000001</v>
      </c>
    </row>
    <row r="717" spans="1:53" x14ac:dyDescent="0.25">
      <c r="A717" t="s">
        <v>2108</v>
      </c>
      <c r="B717" t="s">
        <v>2109</v>
      </c>
      <c r="C717" t="s">
        <v>2103</v>
      </c>
      <c r="D717" t="s">
        <v>104</v>
      </c>
      <c r="E717">
        <v>9.875</v>
      </c>
      <c r="F717" s="143">
        <v>42271</v>
      </c>
      <c r="G717" t="s">
        <v>280</v>
      </c>
      <c r="H717" t="s">
        <v>270</v>
      </c>
      <c r="I717" t="s">
        <v>259</v>
      </c>
      <c r="J717" t="s">
        <v>271</v>
      </c>
      <c r="K717" t="s">
        <v>272</v>
      </c>
      <c r="L717" t="s">
        <v>551</v>
      </c>
      <c r="M717" t="s">
        <v>552</v>
      </c>
      <c r="N717" t="s">
        <v>304</v>
      </c>
      <c r="O717">
        <v>197.8</v>
      </c>
      <c r="P717">
        <v>101.75</v>
      </c>
      <c r="Q717">
        <v>2.3315969999999999</v>
      </c>
      <c r="R717">
        <v>1.7840000000000002E-2</v>
      </c>
      <c r="S717">
        <v>0</v>
      </c>
      <c r="T717">
        <v>0.71399999999999997</v>
      </c>
      <c r="U717">
        <v>7.4450000000000003</v>
      </c>
      <c r="V717">
        <v>0.71399999999999997</v>
      </c>
      <c r="W717">
        <v>7.62</v>
      </c>
      <c r="X717">
        <v>727</v>
      </c>
      <c r="Y717">
        <v>101.75</v>
      </c>
      <c r="Z717">
        <v>1.673</v>
      </c>
      <c r="AA717">
        <v>1.7989999999999999E-2</v>
      </c>
      <c r="AB717">
        <v>0.77800000000000002</v>
      </c>
      <c r="AC717">
        <v>7.6340000000000003</v>
      </c>
      <c r="AD717">
        <v>0.78900000000000003</v>
      </c>
      <c r="AE717">
        <v>7.74</v>
      </c>
      <c r="AF717">
        <v>745</v>
      </c>
      <c r="AG717">
        <v>0.63700000000000001</v>
      </c>
      <c r="AH717">
        <v>0.61399999999999999</v>
      </c>
      <c r="AI717">
        <v>725</v>
      </c>
      <c r="AJ717">
        <v>744</v>
      </c>
      <c r="AK717">
        <v>711</v>
      </c>
      <c r="AL717">
        <v>732</v>
      </c>
      <c r="AQ717" s="82">
        <f t="shared" si="57"/>
        <v>0</v>
      </c>
      <c r="AR717" s="82">
        <f t="shared" si="58"/>
        <v>0</v>
      </c>
      <c r="AS717" s="82">
        <f t="shared" si="58"/>
        <v>0</v>
      </c>
      <c r="AT717" s="82">
        <f t="shared" si="58"/>
        <v>0</v>
      </c>
      <c r="AU717" s="82">
        <f t="shared" si="58"/>
        <v>0</v>
      </c>
      <c r="AV717" s="82">
        <f t="shared" si="58"/>
        <v>0</v>
      </c>
      <c r="AW717" s="82">
        <f t="shared" si="58"/>
        <v>1.7840000000000002E-2</v>
      </c>
      <c r="AX717" s="82">
        <f t="shared" si="58"/>
        <v>0</v>
      </c>
      <c r="AY717" s="82">
        <f t="shared" si="58"/>
        <v>0</v>
      </c>
      <c r="AZ717" s="82">
        <f t="shared" si="58"/>
        <v>0</v>
      </c>
      <c r="BA717" s="82">
        <f t="shared" si="58"/>
        <v>0</v>
      </c>
    </row>
    <row r="718" spans="1:53" x14ac:dyDescent="0.25">
      <c r="A718" t="s">
        <v>2115</v>
      </c>
      <c r="B718" t="s">
        <v>2116</v>
      </c>
      <c r="C718" t="s">
        <v>2103</v>
      </c>
      <c r="D718" t="s">
        <v>104</v>
      </c>
      <c r="E718">
        <v>8.875</v>
      </c>
      <c r="F718" s="143">
        <v>44058</v>
      </c>
      <c r="G718" t="s">
        <v>40</v>
      </c>
      <c r="H718" t="s">
        <v>270</v>
      </c>
      <c r="I718" t="s">
        <v>259</v>
      </c>
      <c r="J718" t="s">
        <v>271</v>
      </c>
      <c r="K718" t="s">
        <v>272</v>
      </c>
      <c r="L718" t="s">
        <v>551</v>
      </c>
      <c r="M718" t="s">
        <v>552</v>
      </c>
      <c r="N718" t="s">
        <v>283</v>
      </c>
      <c r="O718">
        <v>510</v>
      </c>
      <c r="P718">
        <v>109</v>
      </c>
      <c r="Q718">
        <v>3.2048610000000002</v>
      </c>
      <c r="R718">
        <v>4.9579999999999999E-2</v>
      </c>
      <c r="S718">
        <v>0</v>
      </c>
      <c r="T718">
        <v>2.2810000000000001</v>
      </c>
      <c r="U718">
        <v>6.66</v>
      </c>
      <c r="V718">
        <v>4.3159999999999998</v>
      </c>
      <c r="W718">
        <v>6.8659999999999997</v>
      </c>
      <c r="X718">
        <v>565</v>
      </c>
      <c r="Y718">
        <v>109.5</v>
      </c>
      <c r="Z718">
        <v>2.613</v>
      </c>
      <c r="AA718">
        <v>5.0290000000000001E-2</v>
      </c>
      <c r="AB718">
        <v>2.3479999999999999</v>
      </c>
      <c r="AC718">
        <v>6.508</v>
      </c>
      <c r="AD718">
        <v>4.2830000000000004</v>
      </c>
      <c r="AE718">
        <v>6.7279999999999998</v>
      </c>
      <c r="AF718">
        <v>567</v>
      </c>
      <c r="AG718">
        <v>8.2000000000000003E-2</v>
      </c>
      <c r="AH718">
        <v>0.54600000000000004</v>
      </c>
      <c r="AI718">
        <v>538</v>
      </c>
      <c r="AJ718">
        <v>545</v>
      </c>
      <c r="AK718">
        <v>551</v>
      </c>
      <c r="AL718">
        <v>552</v>
      </c>
      <c r="AQ718" s="82">
        <f t="shared" si="57"/>
        <v>0</v>
      </c>
      <c r="AR718" s="82">
        <f t="shared" si="58"/>
        <v>0</v>
      </c>
      <c r="AS718" s="82">
        <f t="shared" si="58"/>
        <v>0</v>
      </c>
      <c r="AT718" s="82">
        <f t="shared" si="58"/>
        <v>0</v>
      </c>
      <c r="AU718" s="82">
        <f t="shared" si="58"/>
        <v>0</v>
      </c>
      <c r="AV718" s="82">
        <f t="shared" si="58"/>
        <v>4.9579999999999999E-2</v>
      </c>
      <c r="AW718" s="82">
        <f t="shared" si="58"/>
        <v>0</v>
      </c>
      <c r="AX718" s="82">
        <f t="shared" si="58"/>
        <v>0</v>
      </c>
      <c r="AY718" s="82">
        <f t="shared" si="58"/>
        <v>0</v>
      </c>
      <c r="AZ718" s="82">
        <f t="shared" si="58"/>
        <v>0</v>
      </c>
      <c r="BA718" s="82">
        <f t="shared" si="58"/>
        <v>0</v>
      </c>
    </row>
    <row r="719" spans="1:53" x14ac:dyDescent="0.25">
      <c r="A719" t="s">
        <v>2117</v>
      </c>
      <c r="B719" t="s">
        <v>2118</v>
      </c>
      <c r="C719" t="s">
        <v>2103</v>
      </c>
      <c r="D719" t="s">
        <v>104</v>
      </c>
      <c r="E719">
        <v>8.25</v>
      </c>
      <c r="F719" s="143">
        <v>44211</v>
      </c>
      <c r="G719" t="s">
        <v>280</v>
      </c>
      <c r="H719" t="s">
        <v>270</v>
      </c>
      <c r="I719" t="s">
        <v>259</v>
      </c>
      <c r="J719" t="s">
        <v>271</v>
      </c>
      <c r="K719" t="s">
        <v>272</v>
      </c>
      <c r="L719" t="s">
        <v>551</v>
      </c>
      <c r="M719" t="s">
        <v>552</v>
      </c>
      <c r="N719" t="s">
        <v>283</v>
      </c>
      <c r="O719">
        <v>2000</v>
      </c>
      <c r="P719">
        <v>100.5</v>
      </c>
      <c r="Q719">
        <v>3.6666669999999999</v>
      </c>
      <c r="R719">
        <v>0.18049000000000001</v>
      </c>
      <c r="S719">
        <v>0</v>
      </c>
      <c r="T719">
        <v>4.5339999999999998</v>
      </c>
      <c r="U719">
        <v>8.1419999999999995</v>
      </c>
      <c r="V719">
        <v>5.5650000000000004</v>
      </c>
      <c r="W719">
        <v>8.1129999999999995</v>
      </c>
      <c r="X719">
        <v>682</v>
      </c>
      <c r="Y719">
        <v>99.75</v>
      </c>
      <c r="Z719">
        <v>3.117</v>
      </c>
      <c r="AA719">
        <v>0.18095</v>
      </c>
      <c r="AB719">
        <v>5.657</v>
      </c>
      <c r="AC719">
        <v>8.2899999999999991</v>
      </c>
      <c r="AD719">
        <v>5.6360000000000001</v>
      </c>
      <c r="AE719">
        <v>8.2530000000000001</v>
      </c>
      <c r="AF719">
        <v>712</v>
      </c>
      <c r="AG719">
        <v>1.264</v>
      </c>
      <c r="AH719">
        <v>2.0030000000000001</v>
      </c>
      <c r="AI719">
        <v>641</v>
      </c>
      <c r="AJ719">
        <v>670</v>
      </c>
      <c r="AK719">
        <v>672</v>
      </c>
      <c r="AL719">
        <v>702</v>
      </c>
      <c r="AQ719" s="82">
        <f t="shared" si="57"/>
        <v>0</v>
      </c>
      <c r="AR719" s="82">
        <f t="shared" si="58"/>
        <v>0</v>
      </c>
      <c r="AS719" s="82">
        <f t="shared" si="58"/>
        <v>0</v>
      </c>
      <c r="AT719" s="82">
        <f t="shared" si="58"/>
        <v>0</v>
      </c>
      <c r="AU719" s="82">
        <f t="shared" si="58"/>
        <v>0</v>
      </c>
      <c r="AV719" s="82">
        <f t="shared" si="58"/>
        <v>0</v>
      </c>
      <c r="AW719" s="82">
        <f t="shared" si="58"/>
        <v>0</v>
      </c>
      <c r="AX719" s="82">
        <f t="shared" si="58"/>
        <v>0.18049000000000001</v>
      </c>
      <c r="AY719" s="82">
        <f t="shared" si="58"/>
        <v>0</v>
      </c>
      <c r="AZ719" s="82">
        <f t="shared" si="58"/>
        <v>0</v>
      </c>
      <c r="BA719" s="82">
        <f t="shared" si="58"/>
        <v>0</v>
      </c>
    </row>
    <row r="720" spans="1:53" x14ac:dyDescent="0.25">
      <c r="A720" t="s">
        <v>2140</v>
      </c>
      <c r="B720" t="s">
        <v>2141</v>
      </c>
      <c r="C720" t="s">
        <v>2103</v>
      </c>
      <c r="D720" t="s">
        <v>104</v>
      </c>
      <c r="E720">
        <v>8.75</v>
      </c>
      <c r="F720" s="143">
        <v>44576</v>
      </c>
      <c r="G720" t="s">
        <v>280</v>
      </c>
      <c r="H720" t="s">
        <v>270</v>
      </c>
      <c r="I720" t="s">
        <v>259</v>
      </c>
      <c r="J720" t="s">
        <v>271</v>
      </c>
      <c r="K720" t="s">
        <v>272</v>
      </c>
      <c r="L720" t="s">
        <v>551</v>
      </c>
      <c r="M720" t="s">
        <v>552</v>
      </c>
      <c r="N720" t="s">
        <v>283</v>
      </c>
      <c r="O720">
        <v>1000</v>
      </c>
      <c r="P720">
        <v>102.5</v>
      </c>
      <c r="Q720">
        <v>3.8888889999999998</v>
      </c>
      <c r="R720">
        <v>9.2170000000000002E-2</v>
      </c>
      <c r="S720">
        <v>0</v>
      </c>
      <c r="T720">
        <v>4.484</v>
      </c>
      <c r="U720">
        <v>8.2159999999999993</v>
      </c>
      <c r="V720">
        <v>5.8019999999999996</v>
      </c>
      <c r="W720">
        <v>8.2590000000000003</v>
      </c>
      <c r="X720">
        <v>681</v>
      </c>
      <c r="Y720">
        <v>101.5</v>
      </c>
      <c r="Z720">
        <v>3.306</v>
      </c>
      <c r="AA720">
        <v>9.2179999999999998E-2</v>
      </c>
      <c r="AB720">
        <v>4.5359999999999996</v>
      </c>
      <c r="AC720">
        <v>8.4280000000000008</v>
      </c>
      <c r="AD720">
        <v>5.907</v>
      </c>
      <c r="AE720">
        <v>8.4380000000000006</v>
      </c>
      <c r="AF720">
        <v>716</v>
      </c>
      <c r="AG720">
        <v>1.5109999999999999</v>
      </c>
      <c r="AH720">
        <v>2.323</v>
      </c>
      <c r="AI720">
        <v>640</v>
      </c>
      <c r="AJ720">
        <v>674</v>
      </c>
      <c r="AK720">
        <v>673</v>
      </c>
      <c r="AL720">
        <v>707</v>
      </c>
      <c r="AQ720" s="82">
        <f t="shared" si="57"/>
        <v>0</v>
      </c>
      <c r="AR720" s="82">
        <f t="shared" si="58"/>
        <v>0</v>
      </c>
      <c r="AS720" s="82">
        <f t="shared" si="58"/>
        <v>0</v>
      </c>
      <c r="AT720" s="82">
        <f t="shared" si="58"/>
        <v>0</v>
      </c>
      <c r="AU720" s="82">
        <f t="shared" si="58"/>
        <v>0</v>
      </c>
      <c r="AV720" s="82">
        <f t="shared" si="58"/>
        <v>0</v>
      </c>
      <c r="AW720" s="82">
        <f t="shared" si="58"/>
        <v>0</v>
      </c>
      <c r="AX720" s="82">
        <f t="shared" si="58"/>
        <v>9.2170000000000002E-2</v>
      </c>
      <c r="AY720" s="82">
        <f t="shared" si="58"/>
        <v>0</v>
      </c>
      <c r="AZ720" s="82">
        <f t="shared" si="58"/>
        <v>0</v>
      </c>
      <c r="BA720" s="82">
        <f t="shared" si="58"/>
        <v>0</v>
      </c>
    </row>
    <row r="721" spans="1:53" x14ac:dyDescent="0.25">
      <c r="A721" t="s">
        <v>2119</v>
      </c>
      <c r="B721" t="s">
        <v>2120</v>
      </c>
      <c r="C721" t="s">
        <v>2103</v>
      </c>
      <c r="D721" t="s">
        <v>104</v>
      </c>
      <c r="E721">
        <v>7.375</v>
      </c>
      <c r="F721" s="143">
        <v>43631</v>
      </c>
      <c r="G721" t="s">
        <v>40</v>
      </c>
      <c r="H721" t="s">
        <v>270</v>
      </c>
      <c r="I721" t="s">
        <v>259</v>
      </c>
      <c r="J721" t="s">
        <v>271</v>
      </c>
      <c r="K721" t="s">
        <v>272</v>
      </c>
      <c r="L721" t="s">
        <v>551</v>
      </c>
      <c r="M721" t="s">
        <v>552</v>
      </c>
      <c r="N721" t="s">
        <v>283</v>
      </c>
      <c r="O721">
        <v>1595</v>
      </c>
      <c r="P721">
        <v>103.25</v>
      </c>
      <c r="Q721">
        <v>0.20486099999999999</v>
      </c>
      <c r="R721">
        <v>0.14296</v>
      </c>
      <c r="S721">
        <v>3.6880000000000002</v>
      </c>
      <c r="T721">
        <v>3.7709999999999999</v>
      </c>
      <c r="U721">
        <v>6.5250000000000004</v>
      </c>
      <c r="V721">
        <v>4.7919999999999998</v>
      </c>
      <c r="W721">
        <v>6.62</v>
      </c>
      <c r="X721">
        <v>561</v>
      </c>
      <c r="Y721">
        <v>102.75</v>
      </c>
      <c r="Z721">
        <v>3.4009999999999998</v>
      </c>
      <c r="AA721">
        <v>0.14892</v>
      </c>
      <c r="AB721">
        <v>3.6989999999999998</v>
      </c>
      <c r="AC721">
        <v>6.6619999999999999</v>
      </c>
      <c r="AD721">
        <v>4.7039999999999997</v>
      </c>
      <c r="AE721">
        <v>6.7309999999999999</v>
      </c>
      <c r="AF721">
        <v>586</v>
      </c>
      <c r="AG721">
        <v>0.93500000000000005</v>
      </c>
      <c r="AH721">
        <v>1.466</v>
      </c>
      <c r="AI721">
        <v>541</v>
      </c>
      <c r="AJ721">
        <v>556</v>
      </c>
      <c r="AK721">
        <v>548</v>
      </c>
      <c r="AL721">
        <v>574</v>
      </c>
      <c r="AQ721" s="82">
        <f t="shared" si="57"/>
        <v>0</v>
      </c>
      <c r="AR721" s="82">
        <f t="shared" si="58"/>
        <v>0</v>
      </c>
      <c r="AS721" s="82">
        <f t="shared" si="58"/>
        <v>0</v>
      </c>
      <c r="AT721" s="82">
        <f t="shared" si="58"/>
        <v>0</v>
      </c>
      <c r="AU721" s="82">
        <f t="shared" si="58"/>
        <v>0</v>
      </c>
      <c r="AV721" s="82">
        <f t="shared" si="58"/>
        <v>0.14296</v>
      </c>
      <c r="AW721" s="82">
        <f t="shared" si="58"/>
        <v>0</v>
      </c>
      <c r="AX721" s="82">
        <f t="shared" si="58"/>
        <v>0</v>
      </c>
      <c r="AY721" s="82">
        <f t="shared" si="58"/>
        <v>0</v>
      </c>
      <c r="AZ721" s="82">
        <f t="shared" si="58"/>
        <v>0</v>
      </c>
      <c r="BA721" s="82">
        <f t="shared" si="58"/>
        <v>0</v>
      </c>
    </row>
    <row r="722" spans="1:53" x14ac:dyDescent="0.25">
      <c r="A722" t="s">
        <v>2156</v>
      </c>
      <c r="B722" t="s">
        <v>2157</v>
      </c>
      <c r="C722" t="s">
        <v>2103</v>
      </c>
      <c r="D722" t="s">
        <v>104</v>
      </c>
      <c r="E722">
        <v>12.625</v>
      </c>
      <c r="F722" s="143">
        <v>44211</v>
      </c>
      <c r="G722" t="s">
        <v>280</v>
      </c>
      <c r="H722" t="s">
        <v>270</v>
      </c>
      <c r="I722" t="s">
        <v>259</v>
      </c>
      <c r="J722" t="s">
        <v>271</v>
      </c>
      <c r="K722" t="s">
        <v>272</v>
      </c>
      <c r="L722" t="s">
        <v>551</v>
      </c>
      <c r="M722" t="s">
        <v>552</v>
      </c>
      <c r="N722" t="s">
        <v>304</v>
      </c>
      <c r="O722">
        <v>3000</v>
      </c>
      <c r="P722">
        <v>105.5</v>
      </c>
      <c r="Q722">
        <v>5.6111110000000002</v>
      </c>
      <c r="R722">
        <v>0.28878999999999999</v>
      </c>
      <c r="S722">
        <v>0</v>
      </c>
      <c r="T722">
        <v>4.4329999999999998</v>
      </c>
      <c r="U722">
        <v>11.464</v>
      </c>
      <c r="V722">
        <v>4.7880000000000003</v>
      </c>
      <c r="W722">
        <v>11.499000000000001</v>
      </c>
      <c r="X722">
        <v>1029</v>
      </c>
      <c r="Y722">
        <v>105.25</v>
      </c>
      <c r="Z722">
        <v>4.7690000000000001</v>
      </c>
      <c r="AA722">
        <v>0.2903</v>
      </c>
      <c r="AB722">
        <v>4.4909999999999997</v>
      </c>
      <c r="AC722">
        <v>11.518000000000001</v>
      </c>
      <c r="AD722">
        <v>4.8449999999999998</v>
      </c>
      <c r="AE722">
        <v>11.55</v>
      </c>
      <c r="AF722">
        <v>1050</v>
      </c>
      <c r="AG722">
        <v>0.99199999999999999</v>
      </c>
      <c r="AH722">
        <v>1.593</v>
      </c>
      <c r="AI722">
        <v>1011</v>
      </c>
      <c r="AJ722">
        <v>1032</v>
      </c>
      <c r="AK722">
        <v>1019</v>
      </c>
      <c r="AL722">
        <v>1039</v>
      </c>
      <c r="AQ722" s="82">
        <f t="shared" si="57"/>
        <v>0</v>
      </c>
      <c r="AR722" s="82">
        <f t="shared" si="58"/>
        <v>0</v>
      </c>
      <c r="AS722" s="82">
        <f t="shared" si="58"/>
        <v>0</v>
      </c>
      <c r="AT722" s="82">
        <f t="shared" si="58"/>
        <v>0</v>
      </c>
      <c r="AU722" s="82">
        <f t="shared" si="58"/>
        <v>0</v>
      </c>
      <c r="AV722" s="82">
        <f t="shared" si="58"/>
        <v>0</v>
      </c>
      <c r="AW722" s="82">
        <f t="shared" si="58"/>
        <v>0</v>
      </c>
      <c r="AX722" s="82">
        <f t="shared" si="58"/>
        <v>0</v>
      </c>
      <c r="AY722" s="82">
        <f t="shared" si="58"/>
        <v>0</v>
      </c>
      <c r="AZ722" s="82">
        <f t="shared" si="58"/>
        <v>0</v>
      </c>
      <c r="BA722" s="82">
        <f t="shared" si="58"/>
        <v>0.28878999999999999</v>
      </c>
    </row>
    <row r="723" spans="1:53" x14ac:dyDescent="0.25">
      <c r="A723" t="s">
        <v>5856</v>
      </c>
      <c r="B723" t="s">
        <v>5857</v>
      </c>
      <c r="C723" t="s">
        <v>2103</v>
      </c>
      <c r="D723" t="s">
        <v>104</v>
      </c>
      <c r="E723">
        <v>6.75</v>
      </c>
      <c r="F723" s="143">
        <v>44136</v>
      </c>
      <c r="G723" t="s">
        <v>40</v>
      </c>
      <c r="H723" t="s">
        <v>270</v>
      </c>
      <c r="I723" t="s">
        <v>259</v>
      </c>
      <c r="J723" t="s">
        <v>271</v>
      </c>
      <c r="K723" t="s">
        <v>272</v>
      </c>
      <c r="L723" t="s">
        <v>551</v>
      </c>
      <c r="M723" t="s">
        <v>552</v>
      </c>
      <c r="N723" t="s">
        <v>283</v>
      </c>
      <c r="O723">
        <v>2150</v>
      </c>
      <c r="P723">
        <v>101.5</v>
      </c>
      <c r="Q723">
        <v>2.4187500000000002</v>
      </c>
      <c r="R723">
        <v>0.19356999999999999</v>
      </c>
      <c r="S723">
        <v>0</v>
      </c>
      <c r="T723">
        <v>4.68</v>
      </c>
      <c r="U723">
        <v>6.43</v>
      </c>
      <c r="V723">
        <v>5.8129999999999997</v>
      </c>
      <c r="W723">
        <v>6.4260000000000002</v>
      </c>
      <c r="X723">
        <v>514</v>
      </c>
      <c r="Y723">
        <v>100.75</v>
      </c>
      <c r="Z723">
        <v>1.9690000000000001</v>
      </c>
      <c r="AA723">
        <v>0.19425000000000001</v>
      </c>
      <c r="AB723">
        <v>4.7370000000000001</v>
      </c>
      <c r="AC723">
        <v>6.5860000000000003</v>
      </c>
      <c r="AD723">
        <v>5.8869999999999996</v>
      </c>
      <c r="AE723">
        <v>6.5629999999999997</v>
      </c>
      <c r="AF723">
        <v>544</v>
      </c>
      <c r="AG723">
        <v>1.1679999999999999</v>
      </c>
      <c r="AH723">
        <v>1.9390000000000001</v>
      </c>
      <c r="AI723">
        <v>486</v>
      </c>
      <c r="AJ723">
        <v>513</v>
      </c>
      <c r="AK723">
        <v>503</v>
      </c>
      <c r="AL723">
        <v>533</v>
      </c>
      <c r="AQ723" s="82">
        <f t="shared" si="57"/>
        <v>0</v>
      </c>
      <c r="AR723" s="82">
        <f t="shared" si="58"/>
        <v>0</v>
      </c>
      <c r="AS723" s="82">
        <f t="shared" si="58"/>
        <v>0</v>
      </c>
      <c r="AT723" s="82">
        <f t="shared" si="58"/>
        <v>0</v>
      </c>
      <c r="AU723" s="82">
        <f t="shared" si="58"/>
        <v>0</v>
      </c>
      <c r="AV723" s="82">
        <f t="shared" si="58"/>
        <v>0.19356999999999999</v>
      </c>
      <c r="AW723" s="82">
        <f t="shared" si="58"/>
        <v>0</v>
      </c>
      <c r="AX723" s="82">
        <f t="shared" si="58"/>
        <v>0</v>
      </c>
      <c r="AY723" s="82">
        <f t="shared" si="58"/>
        <v>0</v>
      </c>
      <c r="AZ723" s="82">
        <f t="shared" si="58"/>
        <v>0</v>
      </c>
      <c r="BA723" s="82">
        <f t="shared" si="58"/>
        <v>0</v>
      </c>
    </row>
    <row r="724" spans="1:53" x14ac:dyDescent="0.25">
      <c r="A724" t="s">
        <v>2144</v>
      </c>
      <c r="B724" t="s">
        <v>2145</v>
      </c>
      <c r="C724" t="s">
        <v>2146</v>
      </c>
      <c r="D724" t="s">
        <v>2147</v>
      </c>
      <c r="E724">
        <v>8.125</v>
      </c>
      <c r="F724" s="143">
        <v>42767</v>
      </c>
      <c r="G724" t="s">
        <v>42</v>
      </c>
      <c r="H724" t="s">
        <v>270</v>
      </c>
      <c r="I724" t="s">
        <v>259</v>
      </c>
      <c r="J724" t="s">
        <v>271</v>
      </c>
      <c r="K724" t="s">
        <v>272</v>
      </c>
      <c r="L724" t="s">
        <v>291</v>
      </c>
      <c r="M724" t="s">
        <v>2148</v>
      </c>
      <c r="N724" t="s">
        <v>283</v>
      </c>
      <c r="O724">
        <v>475</v>
      </c>
      <c r="P724">
        <v>106</v>
      </c>
      <c r="Q724">
        <v>3.25</v>
      </c>
      <c r="R724">
        <v>4.496E-2</v>
      </c>
      <c r="S724">
        <v>0</v>
      </c>
      <c r="T724">
        <v>1.865</v>
      </c>
      <c r="U724">
        <v>5.96</v>
      </c>
      <c r="V724">
        <v>2.2290000000000001</v>
      </c>
      <c r="W724">
        <v>6.0350000000000001</v>
      </c>
      <c r="X724">
        <v>547</v>
      </c>
      <c r="Y724">
        <v>105.875</v>
      </c>
      <c r="Z724">
        <v>2.7080000000000002</v>
      </c>
      <c r="AA724">
        <v>4.5370000000000001E-2</v>
      </c>
      <c r="AB724">
        <v>2.714</v>
      </c>
      <c r="AC724">
        <v>6.0540000000000003</v>
      </c>
      <c r="AD724">
        <v>2.4089999999999998</v>
      </c>
      <c r="AE724">
        <v>6.1120000000000001</v>
      </c>
      <c r="AF724">
        <v>564</v>
      </c>
      <c r="AG724">
        <v>0.61399999999999999</v>
      </c>
      <c r="AH724">
        <v>0.76200000000000001</v>
      </c>
      <c r="AI724">
        <v>472</v>
      </c>
      <c r="AJ724">
        <v>508</v>
      </c>
      <c r="AK724">
        <v>531</v>
      </c>
      <c r="AL724">
        <v>549</v>
      </c>
      <c r="AQ724" s="82">
        <f t="shared" si="57"/>
        <v>0</v>
      </c>
      <c r="AR724" s="82">
        <f t="shared" si="58"/>
        <v>0</v>
      </c>
      <c r="AS724" s="82">
        <f t="shared" si="58"/>
        <v>0</v>
      </c>
      <c r="AT724" s="82">
        <f t="shared" si="58"/>
        <v>0</v>
      </c>
      <c r="AU724" s="82">
        <f t="shared" si="58"/>
        <v>4.496E-2</v>
      </c>
      <c r="AV724" s="82">
        <f t="shared" si="58"/>
        <v>0</v>
      </c>
      <c r="AW724" s="82">
        <f t="shared" si="58"/>
        <v>0</v>
      </c>
      <c r="AX724" s="82">
        <f t="shared" si="58"/>
        <v>0</v>
      </c>
      <c r="AY724" s="82">
        <f t="shared" si="58"/>
        <v>0</v>
      </c>
      <c r="AZ724" s="82">
        <f t="shared" si="58"/>
        <v>0</v>
      </c>
      <c r="BA724" s="82">
        <f t="shared" si="58"/>
        <v>0</v>
      </c>
    </row>
    <row r="725" spans="1:53" x14ac:dyDescent="0.25">
      <c r="A725" t="s">
        <v>2149</v>
      </c>
      <c r="B725" t="s">
        <v>2150</v>
      </c>
      <c r="C725" t="s">
        <v>2151</v>
      </c>
      <c r="D725" t="s">
        <v>2147</v>
      </c>
      <c r="E725">
        <v>10.5</v>
      </c>
      <c r="F725" s="143">
        <v>42948</v>
      </c>
      <c r="G725" t="s">
        <v>488</v>
      </c>
      <c r="H725" t="s">
        <v>270</v>
      </c>
      <c r="I725" t="s">
        <v>259</v>
      </c>
      <c r="J725" t="s">
        <v>271</v>
      </c>
      <c r="K725" t="s">
        <v>272</v>
      </c>
      <c r="L725" t="s">
        <v>291</v>
      </c>
      <c r="M725" t="s">
        <v>2148</v>
      </c>
      <c r="N725" t="s">
        <v>304</v>
      </c>
      <c r="O725">
        <v>152.69999999999999</v>
      </c>
      <c r="P725">
        <v>99</v>
      </c>
      <c r="Q725">
        <v>0</v>
      </c>
      <c r="R725">
        <v>1.3100000000000001E-2</v>
      </c>
      <c r="S725">
        <v>0</v>
      </c>
      <c r="T725">
        <v>4.3310000000000004</v>
      </c>
      <c r="U725">
        <v>12.407999999999999</v>
      </c>
      <c r="V725">
        <v>3.327</v>
      </c>
      <c r="W725">
        <v>10.763</v>
      </c>
      <c r="X725">
        <v>1013</v>
      </c>
      <c r="Y725">
        <v>99.25</v>
      </c>
      <c r="Z725">
        <v>0</v>
      </c>
      <c r="AA725">
        <v>1.333E-2</v>
      </c>
      <c r="AB725">
        <v>4.399</v>
      </c>
      <c r="AC725">
        <v>12.167999999999999</v>
      </c>
      <c r="AD725">
        <v>3.3279999999999998</v>
      </c>
      <c r="AE725">
        <v>10.679</v>
      </c>
      <c r="AF725">
        <v>1015</v>
      </c>
      <c r="AG725">
        <v>-0.252</v>
      </c>
      <c r="AH725">
        <v>8.0000000000000002E-3</v>
      </c>
      <c r="AI725">
        <v>976</v>
      </c>
      <c r="AJ725">
        <v>981</v>
      </c>
      <c r="AK725">
        <v>1000</v>
      </c>
      <c r="AL725">
        <v>1002</v>
      </c>
      <c r="AQ725" s="82">
        <f t="shared" si="57"/>
        <v>0</v>
      </c>
      <c r="AR725" s="82">
        <f t="shared" si="58"/>
        <v>0</v>
      </c>
      <c r="AS725" s="82">
        <f t="shared" si="58"/>
        <v>0</v>
      </c>
      <c r="AT725" s="82">
        <f t="shared" si="58"/>
        <v>0</v>
      </c>
      <c r="AU725" s="82">
        <f t="shared" si="58"/>
        <v>0</v>
      </c>
      <c r="AV725" s="82">
        <f t="shared" si="58"/>
        <v>0</v>
      </c>
      <c r="AW725" s="82">
        <f t="shared" si="58"/>
        <v>0</v>
      </c>
      <c r="AX725" s="82">
        <f t="shared" si="58"/>
        <v>0</v>
      </c>
      <c r="AY725" s="82">
        <f t="shared" si="58"/>
        <v>0</v>
      </c>
      <c r="AZ725" s="82">
        <f t="shared" si="58"/>
        <v>0</v>
      </c>
      <c r="BA725" s="82">
        <f t="shared" si="58"/>
        <v>1.3100000000000001E-2</v>
      </c>
    </row>
    <row r="726" spans="1:53" x14ac:dyDescent="0.25">
      <c r="A726" t="s">
        <v>2152</v>
      </c>
      <c r="B726" t="s">
        <v>2153</v>
      </c>
      <c r="C726" t="s">
        <v>2154</v>
      </c>
      <c r="D726" t="s">
        <v>2155</v>
      </c>
      <c r="E726">
        <v>9</v>
      </c>
      <c r="F726" s="143">
        <v>43631</v>
      </c>
      <c r="G726" t="s">
        <v>42</v>
      </c>
      <c r="H726" t="s">
        <v>270</v>
      </c>
      <c r="I726" t="s">
        <v>259</v>
      </c>
      <c r="J726" t="s">
        <v>271</v>
      </c>
      <c r="K726" t="s">
        <v>272</v>
      </c>
      <c r="L726" t="s">
        <v>442</v>
      </c>
      <c r="M726" t="s">
        <v>1498</v>
      </c>
      <c r="N726" t="s">
        <v>304</v>
      </c>
      <c r="O726">
        <v>280</v>
      </c>
      <c r="P726">
        <v>89</v>
      </c>
      <c r="Q726">
        <v>0.25</v>
      </c>
      <c r="R726">
        <v>2.1649999999999999E-2</v>
      </c>
      <c r="S726">
        <v>4.5</v>
      </c>
      <c r="T726">
        <v>4.6639999999999997</v>
      </c>
      <c r="U726">
        <v>11.451000000000001</v>
      </c>
      <c r="V726">
        <v>4.7140000000000004</v>
      </c>
      <c r="W726">
        <v>11.451000000000001</v>
      </c>
      <c r="X726">
        <v>1047</v>
      </c>
      <c r="Y726">
        <v>90.25</v>
      </c>
      <c r="Z726">
        <v>4.1500000000000004</v>
      </c>
      <c r="AA726">
        <v>2.325E-2</v>
      </c>
      <c r="AB726">
        <v>4.5229999999999997</v>
      </c>
      <c r="AC726">
        <v>11.137</v>
      </c>
      <c r="AD726">
        <v>4.5659999999999998</v>
      </c>
      <c r="AE726">
        <v>11.137</v>
      </c>
      <c r="AF726">
        <v>1030</v>
      </c>
      <c r="AG726">
        <v>-0.68899999999999995</v>
      </c>
      <c r="AH726">
        <v>-0.16400000000000001</v>
      </c>
      <c r="AI726">
        <v>940</v>
      </c>
      <c r="AJ726">
        <v>933</v>
      </c>
      <c r="AK726">
        <v>1035</v>
      </c>
      <c r="AL726">
        <v>1018</v>
      </c>
      <c r="AQ726" s="82">
        <f t="shared" si="57"/>
        <v>0</v>
      </c>
      <c r="AR726" s="82">
        <f t="shared" ref="AR726:BA741" si="59">IF(AND($U726&gt;AQ$4,$U726&lt;=AR$4),$R726,0)</f>
        <v>0</v>
      </c>
      <c r="AS726" s="82">
        <f t="shared" si="59"/>
        <v>0</v>
      </c>
      <c r="AT726" s="82">
        <f t="shared" si="59"/>
        <v>0</v>
      </c>
      <c r="AU726" s="82">
        <f t="shared" si="59"/>
        <v>0</v>
      </c>
      <c r="AV726" s="82">
        <f t="shared" si="59"/>
        <v>0</v>
      </c>
      <c r="AW726" s="82">
        <f t="shared" si="59"/>
        <v>0</v>
      </c>
      <c r="AX726" s="82">
        <f t="shared" si="59"/>
        <v>0</v>
      </c>
      <c r="AY726" s="82">
        <f t="shared" si="59"/>
        <v>0</v>
      </c>
      <c r="AZ726" s="82">
        <f t="shared" si="59"/>
        <v>0</v>
      </c>
      <c r="BA726" s="82">
        <f t="shared" si="59"/>
        <v>2.1649999999999999E-2</v>
      </c>
    </row>
    <row r="727" spans="1:53" x14ac:dyDescent="0.25">
      <c r="A727" t="s">
        <v>2130</v>
      </c>
      <c r="B727" t="s">
        <v>2131</v>
      </c>
      <c r="C727" t="s">
        <v>2132</v>
      </c>
      <c r="D727" t="s">
        <v>2133</v>
      </c>
      <c r="E727">
        <v>8.625</v>
      </c>
      <c r="F727" s="143">
        <v>43997</v>
      </c>
      <c r="G727" t="s">
        <v>280</v>
      </c>
      <c r="H727" t="s">
        <v>270</v>
      </c>
      <c r="I727" t="s">
        <v>259</v>
      </c>
      <c r="J727" t="s">
        <v>271</v>
      </c>
      <c r="K727" t="s">
        <v>272</v>
      </c>
      <c r="L727" t="s">
        <v>442</v>
      </c>
      <c r="M727" t="s">
        <v>697</v>
      </c>
      <c r="N727" t="s">
        <v>304</v>
      </c>
      <c r="O727">
        <v>182</v>
      </c>
      <c r="P727">
        <v>100</v>
      </c>
      <c r="Q727">
        <v>0.23958299999999999</v>
      </c>
      <c r="R727">
        <v>1.5810000000000001E-2</v>
      </c>
      <c r="S727">
        <v>4.3120000000000003</v>
      </c>
      <c r="T727">
        <v>4.2809999999999997</v>
      </c>
      <c r="U727">
        <v>8.6240000000000006</v>
      </c>
      <c r="V727">
        <v>5.3659999999999997</v>
      </c>
      <c r="W727">
        <v>8.5869999999999997</v>
      </c>
      <c r="X727">
        <v>741</v>
      </c>
      <c r="Y727">
        <v>99</v>
      </c>
      <c r="Z727">
        <v>3.9769999999999999</v>
      </c>
      <c r="AA727">
        <v>1.6480000000000002E-2</v>
      </c>
      <c r="AB727">
        <v>5.2359999999999998</v>
      </c>
      <c r="AC727">
        <v>8.8079999999999998</v>
      </c>
      <c r="AD727">
        <v>5.2240000000000002</v>
      </c>
      <c r="AE727">
        <v>8.7850000000000001</v>
      </c>
      <c r="AF727">
        <v>776</v>
      </c>
      <c r="AG727">
        <v>1.5289999999999999</v>
      </c>
      <c r="AH727">
        <v>2.1819999999999999</v>
      </c>
      <c r="AI727">
        <v>703</v>
      </c>
      <c r="AJ727">
        <v>738</v>
      </c>
      <c r="AK727">
        <v>730</v>
      </c>
      <c r="AL727">
        <v>765</v>
      </c>
      <c r="AQ727" s="82">
        <f t="shared" si="57"/>
        <v>0</v>
      </c>
      <c r="AR727" s="82">
        <f t="shared" si="59"/>
        <v>0</v>
      </c>
      <c r="AS727" s="82">
        <f t="shared" si="59"/>
        <v>0</v>
      </c>
      <c r="AT727" s="82">
        <f t="shared" si="59"/>
        <v>0</v>
      </c>
      <c r="AU727" s="82">
        <f t="shared" si="59"/>
        <v>0</v>
      </c>
      <c r="AV727" s="82">
        <f t="shared" si="59"/>
        <v>0</v>
      </c>
      <c r="AW727" s="82">
        <f t="shared" si="59"/>
        <v>0</v>
      </c>
      <c r="AX727" s="82">
        <f t="shared" si="59"/>
        <v>1.5810000000000001E-2</v>
      </c>
      <c r="AY727" s="82">
        <f t="shared" si="59"/>
        <v>0</v>
      </c>
      <c r="AZ727" s="82">
        <f t="shared" si="59"/>
        <v>0</v>
      </c>
      <c r="BA727" s="82">
        <f t="shared" si="59"/>
        <v>0</v>
      </c>
    </row>
    <row r="728" spans="1:53" x14ac:dyDescent="0.25">
      <c r="A728" t="s">
        <v>2134</v>
      </c>
      <c r="B728" t="s">
        <v>2135</v>
      </c>
      <c r="C728" t="s">
        <v>2136</v>
      </c>
      <c r="D728" t="s">
        <v>2133</v>
      </c>
      <c r="E728">
        <v>9.125</v>
      </c>
      <c r="F728" s="143">
        <v>43009</v>
      </c>
      <c r="G728" t="s">
        <v>42</v>
      </c>
      <c r="H728" t="s">
        <v>270</v>
      </c>
      <c r="I728" t="s">
        <v>259</v>
      </c>
      <c r="J728" t="s">
        <v>271</v>
      </c>
      <c r="K728" t="s">
        <v>272</v>
      </c>
      <c r="L728" t="s">
        <v>442</v>
      </c>
      <c r="M728" t="s">
        <v>697</v>
      </c>
      <c r="N728" t="s">
        <v>304</v>
      </c>
      <c r="O728">
        <v>300</v>
      </c>
      <c r="P728">
        <v>108.25</v>
      </c>
      <c r="Q728">
        <v>2.1291669999999998</v>
      </c>
      <c r="R728">
        <v>2.869E-2</v>
      </c>
      <c r="S728">
        <v>0</v>
      </c>
      <c r="T728">
        <v>0.73199999999999998</v>
      </c>
      <c r="U728">
        <v>3.9969999999999999</v>
      </c>
      <c r="V728">
        <v>0.73799999999999999</v>
      </c>
      <c r="W728">
        <v>4.5010000000000003</v>
      </c>
      <c r="X728">
        <v>382</v>
      </c>
      <c r="Y728">
        <v>107.5</v>
      </c>
      <c r="Z728">
        <v>1.5209999999999999</v>
      </c>
      <c r="AA728">
        <v>2.877E-2</v>
      </c>
      <c r="AB728">
        <v>0.79200000000000004</v>
      </c>
      <c r="AC728">
        <v>5.2229999999999999</v>
      </c>
      <c r="AD728">
        <v>1.0189999999999999</v>
      </c>
      <c r="AE728">
        <v>5.6029999999999998</v>
      </c>
      <c r="AF728">
        <v>503</v>
      </c>
      <c r="AG728">
        <v>1.246</v>
      </c>
      <c r="AH728">
        <v>1.244</v>
      </c>
      <c r="AI728">
        <v>314</v>
      </c>
      <c r="AJ728">
        <v>446</v>
      </c>
      <c r="AK728">
        <v>366</v>
      </c>
      <c r="AL728">
        <v>490</v>
      </c>
      <c r="AQ728" s="82">
        <f t="shared" si="57"/>
        <v>0</v>
      </c>
      <c r="AR728" s="82">
        <f t="shared" si="59"/>
        <v>0</v>
      </c>
      <c r="AS728" s="82">
        <f t="shared" si="59"/>
        <v>2.869E-2</v>
      </c>
      <c r="AT728" s="82">
        <f t="shared" si="59"/>
        <v>0</v>
      </c>
      <c r="AU728" s="82">
        <f t="shared" si="59"/>
        <v>0</v>
      </c>
      <c r="AV728" s="82">
        <f t="shared" si="59"/>
        <v>0</v>
      </c>
      <c r="AW728" s="82">
        <f t="shared" si="59"/>
        <v>0</v>
      </c>
      <c r="AX728" s="82">
        <f t="shared" si="59"/>
        <v>0</v>
      </c>
      <c r="AY728" s="82">
        <f t="shared" si="59"/>
        <v>0</v>
      </c>
      <c r="AZ728" s="82">
        <f t="shared" si="59"/>
        <v>0</v>
      </c>
      <c r="BA728" s="82">
        <f t="shared" si="59"/>
        <v>0</v>
      </c>
    </row>
    <row r="729" spans="1:53" x14ac:dyDescent="0.25">
      <c r="A729" t="s">
        <v>2142</v>
      </c>
      <c r="B729" t="s">
        <v>2143</v>
      </c>
      <c r="C729" t="s">
        <v>2136</v>
      </c>
      <c r="D729" t="s">
        <v>2133</v>
      </c>
      <c r="E729">
        <v>6.5</v>
      </c>
      <c r="F729" s="143">
        <v>44317</v>
      </c>
      <c r="G729" t="s">
        <v>42</v>
      </c>
      <c r="H729" t="s">
        <v>270</v>
      </c>
      <c r="I729" t="s">
        <v>259</v>
      </c>
      <c r="J729" t="s">
        <v>271</v>
      </c>
      <c r="K729" t="s">
        <v>272</v>
      </c>
      <c r="L729" t="s">
        <v>442</v>
      </c>
      <c r="M729" t="s">
        <v>697</v>
      </c>
      <c r="N729" t="s">
        <v>304</v>
      </c>
      <c r="O729">
        <v>500</v>
      </c>
      <c r="P729">
        <v>99</v>
      </c>
      <c r="Q729">
        <v>0.97499999999999998</v>
      </c>
      <c r="R729">
        <v>4.3310000000000001E-2</v>
      </c>
      <c r="S729">
        <v>0</v>
      </c>
      <c r="T729">
        <v>6.2919999999999998</v>
      </c>
      <c r="U729">
        <v>6.6559999999999997</v>
      </c>
      <c r="V729">
        <v>6.2930000000000001</v>
      </c>
      <c r="W729">
        <v>6.6189999999999998</v>
      </c>
      <c r="X729">
        <v>524</v>
      </c>
      <c r="Y729">
        <v>97</v>
      </c>
      <c r="Z729">
        <v>0.54200000000000004</v>
      </c>
      <c r="AA729">
        <v>4.2900000000000001E-2</v>
      </c>
      <c r="AB729">
        <v>6.3250000000000002</v>
      </c>
      <c r="AC729">
        <v>6.976</v>
      </c>
      <c r="AD729">
        <v>6.3789999999999996</v>
      </c>
      <c r="AE729">
        <v>6.9619999999999997</v>
      </c>
      <c r="AF729">
        <v>575</v>
      </c>
      <c r="AG729">
        <v>2.4950000000000001</v>
      </c>
      <c r="AH729">
        <v>3.3769999999999998</v>
      </c>
      <c r="AI729">
        <v>490</v>
      </c>
      <c r="AJ729">
        <v>534</v>
      </c>
      <c r="AK729">
        <v>515</v>
      </c>
      <c r="AL729">
        <v>566</v>
      </c>
      <c r="AQ729" s="82">
        <f t="shared" si="57"/>
        <v>0</v>
      </c>
      <c r="AR729" s="82">
        <f t="shared" si="59"/>
        <v>0</v>
      </c>
      <c r="AS729" s="82">
        <f t="shared" si="59"/>
        <v>0</v>
      </c>
      <c r="AT729" s="82">
        <f t="shared" si="59"/>
        <v>0</v>
      </c>
      <c r="AU729" s="82">
        <f t="shared" si="59"/>
        <v>0</v>
      </c>
      <c r="AV729" s="82">
        <f t="shared" si="59"/>
        <v>4.3310000000000001E-2</v>
      </c>
      <c r="AW729" s="82">
        <f t="shared" si="59"/>
        <v>0</v>
      </c>
      <c r="AX729" s="82">
        <f t="shared" si="59"/>
        <v>0</v>
      </c>
      <c r="AY729" s="82">
        <f t="shared" si="59"/>
        <v>0</v>
      </c>
      <c r="AZ729" s="82">
        <f t="shared" si="59"/>
        <v>0</v>
      </c>
      <c r="BA729" s="82">
        <f t="shared" si="59"/>
        <v>0</v>
      </c>
    </row>
    <row r="730" spans="1:53" x14ac:dyDescent="0.25">
      <c r="A730" t="s">
        <v>2126</v>
      </c>
      <c r="B730" t="s">
        <v>2127</v>
      </c>
      <c r="C730" t="s">
        <v>2128</v>
      </c>
      <c r="D730" t="s">
        <v>2129</v>
      </c>
      <c r="E730">
        <v>6.3</v>
      </c>
      <c r="F730" s="143">
        <v>49049</v>
      </c>
      <c r="G730" t="s">
        <v>423</v>
      </c>
      <c r="H730" t="s">
        <v>270</v>
      </c>
      <c r="I730" t="s">
        <v>259</v>
      </c>
      <c r="J730" t="s">
        <v>271</v>
      </c>
      <c r="K730" t="s">
        <v>284</v>
      </c>
      <c r="L730" t="s">
        <v>524</v>
      </c>
      <c r="M730" t="s">
        <v>524</v>
      </c>
      <c r="N730" t="s">
        <v>828</v>
      </c>
      <c r="O730">
        <v>200</v>
      </c>
      <c r="P730">
        <v>98</v>
      </c>
      <c r="Q730">
        <v>1.2250000000000001</v>
      </c>
      <c r="R730">
        <v>1.719E-2</v>
      </c>
      <c r="S730">
        <v>0</v>
      </c>
      <c r="T730">
        <v>11.398</v>
      </c>
      <c r="U730">
        <v>6.4729999999999999</v>
      </c>
      <c r="V730">
        <v>5.7279999999999998</v>
      </c>
      <c r="W730">
        <v>5.7569999999999997</v>
      </c>
      <c r="X730">
        <v>330</v>
      </c>
      <c r="Y730">
        <v>96.5</v>
      </c>
      <c r="Z730">
        <v>0.80500000000000005</v>
      </c>
      <c r="AA730">
        <v>1.712E-2</v>
      </c>
      <c r="AB730">
        <v>11.382</v>
      </c>
      <c r="AC730">
        <v>6.6070000000000002</v>
      </c>
      <c r="AD730">
        <v>7.3220000000000001</v>
      </c>
      <c r="AE730">
        <v>6.0789999999999997</v>
      </c>
      <c r="AF730">
        <v>378</v>
      </c>
      <c r="AG730">
        <v>1.9730000000000001</v>
      </c>
      <c r="AH730">
        <v>2.9489999999999998</v>
      </c>
      <c r="AI730">
        <v>259</v>
      </c>
      <c r="AJ730">
        <v>306</v>
      </c>
      <c r="AK730">
        <v>329</v>
      </c>
      <c r="AL730">
        <v>382</v>
      </c>
      <c r="AQ730" s="82">
        <f t="shared" si="57"/>
        <v>0</v>
      </c>
      <c r="AR730" s="82">
        <f t="shared" si="59"/>
        <v>0</v>
      </c>
      <c r="AS730" s="82">
        <f t="shared" si="59"/>
        <v>0</v>
      </c>
      <c r="AT730" s="82">
        <f t="shared" si="59"/>
        <v>0</v>
      </c>
      <c r="AU730" s="82">
        <f t="shared" si="59"/>
        <v>0</v>
      </c>
      <c r="AV730" s="82">
        <f t="shared" si="59"/>
        <v>1.719E-2</v>
      </c>
      <c r="AW730" s="82">
        <f t="shared" si="59"/>
        <v>0</v>
      </c>
      <c r="AX730" s="82">
        <f t="shared" si="59"/>
        <v>0</v>
      </c>
      <c r="AY730" s="82">
        <f t="shared" si="59"/>
        <v>0</v>
      </c>
      <c r="AZ730" s="82">
        <f t="shared" si="59"/>
        <v>0</v>
      </c>
      <c r="BA730" s="82">
        <f t="shared" si="59"/>
        <v>0</v>
      </c>
    </row>
    <row r="731" spans="1:53" x14ac:dyDescent="0.25">
      <c r="A731" t="s">
        <v>2137</v>
      </c>
      <c r="B731" t="s">
        <v>2138</v>
      </c>
      <c r="C731" t="s">
        <v>2139</v>
      </c>
      <c r="D731" t="s">
        <v>106</v>
      </c>
      <c r="E731">
        <v>7.625</v>
      </c>
      <c r="F731" s="143">
        <v>42931</v>
      </c>
      <c r="G731" t="s">
        <v>371</v>
      </c>
      <c r="H731" t="s">
        <v>270</v>
      </c>
      <c r="I731" t="s">
        <v>259</v>
      </c>
      <c r="J731" t="s">
        <v>271</v>
      </c>
      <c r="K731" t="s">
        <v>272</v>
      </c>
      <c r="L731" t="s">
        <v>551</v>
      </c>
      <c r="M731" t="s">
        <v>552</v>
      </c>
      <c r="N731" t="s">
        <v>304</v>
      </c>
      <c r="O731">
        <v>750</v>
      </c>
      <c r="P731">
        <v>109</v>
      </c>
      <c r="Q731">
        <v>3.3888889999999998</v>
      </c>
      <c r="R731">
        <v>7.3029999999999998E-2</v>
      </c>
      <c r="S731">
        <v>0</v>
      </c>
      <c r="T731">
        <v>0.53400000000000003</v>
      </c>
      <c r="U731">
        <v>1.577</v>
      </c>
      <c r="V731">
        <v>0.53200000000000003</v>
      </c>
      <c r="W731">
        <v>2.0910000000000002</v>
      </c>
      <c r="X731">
        <v>144</v>
      </c>
      <c r="Y731">
        <v>109</v>
      </c>
      <c r="Z731">
        <v>2.8809999999999998</v>
      </c>
      <c r="AA731">
        <v>7.3800000000000004E-2</v>
      </c>
      <c r="AB731">
        <v>0.59899999999999998</v>
      </c>
      <c r="AC731">
        <v>2.1579999999999999</v>
      </c>
      <c r="AD731">
        <v>0.59499999999999997</v>
      </c>
      <c r="AE731">
        <v>2.5379999999999998</v>
      </c>
      <c r="AF731">
        <v>200</v>
      </c>
      <c r="AG731">
        <v>0.45400000000000001</v>
      </c>
      <c r="AH731">
        <v>0.43099999999999999</v>
      </c>
      <c r="AI731">
        <v>82</v>
      </c>
      <c r="AJ731">
        <v>133</v>
      </c>
      <c r="AK731">
        <v>126</v>
      </c>
      <c r="AL731">
        <v>185</v>
      </c>
      <c r="AQ731" s="82">
        <f t="shared" si="57"/>
        <v>7.3029999999999998E-2</v>
      </c>
      <c r="AR731" s="82">
        <f t="shared" si="59"/>
        <v>0</v>
      </c>
      <c r="AS731" s="82">
        <f t="shared" si="59"/>
        <v>0</v>
      </c>
      <c r="AT731" s="82">
        <f t="shared" si="59"/>
        <v>0</v>
      </c>
      <c r="AU731" s="82">
        <f t="shared" si="59"/>
        <v>0</v>
      </c>
      <c r="AV731" s="82">
        <f t="shared" si="59"/>
        <v>0</v>
      </c>
      <c r="AW731" s="82">
        <f t="shared" si="59"/>
        <v>0</v>
      </c>
      <c r="AX731" s="82">
        <f t="shared" si="59"/>
        <v>0</v>
      </c>
      <c r="AY731" s="82">
        <f t="shared" si="59"/>
        <v>0</v>
      </c>
      <c r="AZ731" s="82">
        <f t="shared" si="59"/>
        <v>0</v>
      </c>
      <c r="BA731" s="82">
        <f t="shared" si="59"/>
        <v>0</v>
      </c>
    </row>
    <row r="732" spans="1:53" x14ac:dyDescent="0.25">
      <c r="A732" t="s">
        <v>2174</v>
      </c>
      <c r="B732" t="s">
        <v>2175</v>
      </c>
      <c r="C732" t="s">
        <v>2139</v>
      </c>
      <c r="D732" t="s">
        <v>106</v>
      </c>
      <c r="E732">
        <v>7.875</v>
      </c>
      <c r="F732" s="143">
        <v>44027</v>
      </c>
      <c r="G732" t="s">
        <v>371</v>
      </c>
      <c r="H732" t="s">
        <v>270</v>
      </c>
      <c r="I732" t="s">
        <v>259</v>
      </c>
      <c r="J732" t="s">
        <v>271</v>
      </c>
      <c r="K732" t="s">
        <v>272</v>
      </c>
      <c r="L732" t="s">
        <v>551</v>
      </c>
      <c r="M732" t="s">
        <v>552</v>
      </c>
      <c r="N732" t="s">
        <v>304</v>
      </c>
      <c r="O732">
        <v>499.9</v>
      </c>
      <c r="P732">
        <v>112.875</v>
      </c>
      <c r="Q732">
        <v>3.5</v>
      </c>
      <c r="R732">
        <v>5.04E-2</v>
      </c>
      <c r="S732">
        <v>0</v>
      </c>
      <c r="T732">
        <v>1.4330000000000001</v>
      </c>
      <c r="U732">
        <v>3.07</v>
      </c>
      <c r="V732">
        <v>2.16</v>
      </c>
      <c r="W732">
        <v>3.93</v>
      </c>
      <c r="X732">
        <v>270</v>
      </c>
      <c r="Y732">
        <v>112.5</v>
      </c>
      <c r="Z732">
        <v>2.9750000000000001</v>
      </c>
      <c r="AA732">
        <v>5.0770000000000003E-2</v>
      </c>
      <c r="AB732">
        <v>1.496</v>
      </c>
      <c r="AC732">
        <v>3.452</v>
      </c>
      <c r="AD732">
        <v>2.4</v>
      </c>
      <c r="AE732">
        <v>4.1390000000000002</v>
      </c>
      <c r="AF732">
        <v>307</v>
      </c>
      <c r="AG732">
        <v>0.77900000000000003</v>
      </c>
      <c r="AH732">
        <v>0.93600000000000005</v>
      </c>
      <c r="AI732">
        <v>231</v>
      </c>
      <c r="AJ732">
        <v>271</v>
      </c>
      <c r="AK732">
        <v>254</v>
      </c>
      <c r="AL732">
        <v>291</v>
      </c>
      <c r="AQ732" s="82">
        <f t="shared" si="57"/>
        <v>0</v>
      </c>
      <c r="AR732" s="82">
        <f t="shared" si="59"/>
        <v>0</v>
      </c>
      <c r="AS732" s="82">
        <f t="shared" si="59"/>
        <v>5.04E-2</v>
      </c>
      <c r="AT732" s="82">
        <f t="shared" si="59"/>
        <v>0</v>
      </c>
      <c r="AU732" s="82">
        <f t="shared" si="59"/>
        <v>0</v>
      </c>
      <c r="AV732" s="82">
        <f t="shared" si="59"/>
        <v>0</v>
      </c>
      <c r="AW732" s="82">
        <f t="shared" si="59"/>
        <v>0</v>
      </c>
      <c r="AX732" s="82">
        <f t="shared" si="59"/>
        <v>0</v>
      </c>
      <c r="AY732" s="82">
        <f t="shared" si="59"/>
        <v>0</v>
      </c>
      <c r="AZ732" s="82">
        <f t="shared" si="59"/>
        <v>0</v>
      </c>
      <c r="BA732" s="82">
        <f t="shared" si="59"/>
        <v>0</v>
      </c>
    </row>
    <row r="733" spans="1:53" x14ac:dyDescent="0.25">
      <c r="A733" t="s">
        <v>5858</v>
      </c>
      <c r="B733" t="s">
        <v>5859</v>
      </c>
      <c r="C733" t="s">
        <v>2139</v>
      </c>
      <c r="D733" t="s">
        <v>106</v>
      </c>
      <c r="E733">
        <v>5</v>
      </c>
      <c r="F733" s="143">
        <v>44635</v>
      </c>
      <c r="G733" t="s">
        <v>371</v>
      </c>
      <c r="H733" t="s">
        <v>270</v>
      </c>
      <c r="I733" t="s">
        <v>259</v>
      </c>
      <c r="J733" t="s">
        <v>271</v>
      </c>
      <c r="K733" t="s">
        <v>272</v>
      </c>
      <c r="L733" t="s">
        <v>551</v>
      </c>
      <c r="M733" t="s">
        <v>552</v>
      </c>
      <c r="N733" t="s">
        <v>304</v>
      </c>
      <c r="O733">
        <v>700</v>
      </c>
      <c r="P733">
        <v>106.25</v>
      </c>
      <c r="Q733">
        <v>1.388889</v>
      </c>
      <c r="R733">
        <v>6.5280000000000005E-2</v>
      </c>
      <c r="S733">
        <v>0</v>
      </c>
      <c r="T733">
        <v>3.7519999999999998</v>
      </c>
      <c r="U733">
        <v>3.9279999999999999</v>
      </c>
      <c r="V733">
        <v>6.5940000000000003</v>
      </c>
      <c r="W733">
        <v>3.9380000000000002</v>
      </c>
      <c r="X733">
        <v>236</v>
      </c>
      <c r="Y733">
        <v>104.5</v>
      </c>
      <c r="Z733">
        <v>1.056</v>
      </c>
      <c r="AA733">
        <v>6.4990000000000006E-2</v>
      </c>
      <c r="AB733">
        <v>6.0359999999999996</v>
      </c>
      <c r="AC733">
        <v>4.274</v>
      </c>
      <c r="AD733">
        <v>6.8390000000000004</v>
      </c>
      <c r="AE733">
        <v>4.2370000000000001</v>
      </c>
      <c r="AF733">
        <v>284</v>
      </c>
      <c r="AG733">
        <v>1.974</v>
      </c>
      <c r="AH733">
        <v>2.9540000000000002</v>
      </c>
      <c r="AI733">
        <v>222</v>
      </c>
      <c r="AJ733">
        <v>266</v>
      </c>
      <c r="AK733">
        <v>228</v>
      </c>
      <c r="AL733">
        <v>275</v>
      </c>
      <c r="AQ733" s="82">
        <f t="shared" si="57"/>
        <v>0</v>
      </c>
      <c r="AR733" s="82">
        <f t="shared" si="59"/>
        <v>0</v>
      </c>
      <c r="AS733" s="82">
        <f t="shared" si="59"/>
        <v>6.5280000000000005E-2</v>
      </c>
      <c r="AT733" s="82">
        <f t="shared" si="59"/>
        <v>0</v>
      </c>
      <c r="AU733" s="82">
        <f t="shared" si="59"/>
        <v>0</v>
      </c>
      <c r="AV733" s="82">
        <f t="shared" si="59"/>
        <v>0</v>
      </c>
      <c r="AW733" s="82">
        <f t="shared" si="59"/>
        <v>0</v>
      </c>
      <c r="AX733" s="82">
        <f t="shared" si="59"/>
        <v>0</v>
      </c>
      <c r="AY733" s="82">
        <f t="shared" si="59"/>
        <v>0</v>
      </c>
      <c r="AZ733" s="82">
        <f t="shared" si="59"/>
        <v>0</v>
      </c>
      <c r="BA733" s="82">
        <f t="shared" si="59"/>
        <v>0</v>
      </c>
    </row>
    <row r="734" spans="1:53" x14ac:dyDescent="0.25">
      <c r="A734" t="s">
        <v>2166</v>
      </c>
      <c r="B734" t="s">
        <v>2167</v>
      </c>
      <c r="C734" t="s">
        <v>2168</v>
      </c>
      <c r="D734" t="s">
        <v>2169</v>
      </c>
      <c r="E734">
        <v>10.75</v>
      </c>
      <c r="F734" s="143">
        <v>42505</v>
      </c>
      <c r="G734" t="s">
        <v>42</v>
      </c>
      <c r="H734" t="s">
        <v>270</v>
      </c>
      <c r="I734" t="s">
        <v>259</v>
      </c>
      <c r="J734" t="s">
        <v>271</v>
      </c>
      <c r="K734" t="s">
        <v>272</v>
      </c>
      <c r="L734" t="s">
        <v>609</v>
      </c>
      <c r="M734" t="s">
        <v>907</v>
      </c>
      <c r="N734" t="s">
        <v>275</v>
      </c>
      <c r="O734">
        <v>275</v>
      </c>
      <c r="P734">
        <v>103</v>
      </c>
      <c r="Q734">
        <v>1.1944440000000001</v>
      </c>
      <c r="R734">
        <v>2.4819999999999998E-2</v>
      </c>
      <c r="S734">
        <v>0</v>
      </c>
      <c r="T734">
        <v>2.0550000000000002</v>
      </c>
      <c r="U734">
        <v>9.31</v>
      </c>
      <c r="V734">
        <v>2.41</v>
      </c>
      <c r="W734">
        <v>9.3780000000000001</v>
      </c>
      <c r="X734">
        <v>894</v>
      </c>
      <c r="Y734">
        <v>102</v>
      </c>
      <c r="Z734">
        <v>0.47799999999999998</v>
      </c>
      <c r="AA734">
        <v>2.479E-2</v>
      </c>
      <c r="AB734">
        <v>2.1120000000000001</v>
      </c>
      <c r="AC734">
        <v>9.8089999999999993</v>
      </c>
      <c r="AD734">
        <v>2.5720000000000001</v>
      </c>
      <c r="AE734">
        <v>9.8239999999999998</v>
      </c>
      <c r="AF734">
        <v>947</v>
      </c>
      <c r="AG734">
        <v>1.675</v>
      </c>
      <c r="AH734">
        <v>1.8009999999999999</v>
      </c>
      <c r="AI734">
        <v>872</v>
      </c>
      <c r="AJ734">
        <v>924</v>
      </c>
      <c r="AK734">
        <v>880</v>
      </c>
      <c r="AL734">
        <v>933</v>
      </c>
      <c r="AQ734" s="82">
        <f t="shared" si="57"/>
        <v>0</v>
      </c>
      <c r="AR734" s="82">
        <f t="shared" si="59"/>
        <v>0</v>
      </c>
      <c r="AS734" s="82">
        <f t="shared" si="59"/>
        <v>0</v>
      </c>
      <c r="AT734" s="82">
        <f t="shared" si="59"/>
        <v>0</v>
      </c>
      <c r="AU734" s="82">
        <f t="shared" si="59"/>
        <v>0</v>
      </c>
      <c r="AV734" s="82">
        <f t="shared" si="59"/>
        <v>0</v>
      </c>
      <c r="AW734" s="82">
        <f t="shared" si="59"/>
        <v>0</v>
      </c>
      <c r="AX734" s="82">
        <f t="shared" si="59"/>
        <v>0</v>
      </c>
      <c r="AY734" s="82">
        <f t="shared" si="59"/>
        <v>2.4819999999999998E-2</v>
      </c>
      <c r="AZ734" s="82">
        <f t="shared" si="59"/>
        <v>0</v>
      </c>
      <c r="BA734" s="82">
        <f t="shared" si="59"/>
        <v>0</v>
      </c>
    </row>
    <row r="735" spans="1:53" x14ac:dyDescent="0.25">
      <c r="A735" t="s">
        <v>2158</v>
      </c>
      <c r="B735" t="s">
        <v>2159</v>
      </c>
      <c r="C735" t="s">
        <v>2160</v>
      </c>
      <c r="D735" t="s">
        <v>2161</v>
      </c>
      <c r="E735">
        <v>6.5</v>
      </c>
      <c r="F735" s="143">
        <v>42840</v>
      </c>
      <c r="G735" t="s">
        <v>371</v>
      </c>
      <c r="H735" t="s">
        <v>270</v>
      </c>
      <c r="I735" t="s">
        <v>259</v>
      </c>
      <c r="J735" t="s">
        <v>271</v>
      </c>
      <c r="K735" t="s">
        <v>284</v>
      </c>
      <c r="L735" t="s">
        <v>524</v>
      </c>
      <c r="M735" t="s">
        <v>524</v>
      </c>
      <c r="N735" t="s">
        <v>828</v>
      </c>
      <c r="O735">
        <v>750</v>
      </c>
      <c r="P735">
        <v>100</v>
      </c>
      <c r="Q735">
        <v>1.263889</v>
      </c>
      <c r="R735">
        <v>6.5799999999999997E-2</v>
      </c>
      <c r="S735">
        <v>0</v>
      </c>
      <c r="T735">
        <v>3.66</v>
      </c>
      <c r="U735">
        <v>2.7879999999999998</v>
      </c>
      <c r="V735">
        <v>3.673</v>
      </c>
      <c r="W735">
        <v>6.4969999999999999</v>
      </c>
      <c r="X735">
        <v>589</v>
      </c>
      <c r="Y735">
        <v>100.25</v>
      </c>
      <c r="Z735">
        <v>0.83099999999999996</v>
      </c>
      <c r="AA735">
        <v>6.6680000000000003E-2</v>
      </c>
      <c r="AB735">
        <v>3.726</v>
      </c>
      <c r="AC735">
        <v>6.431</v>
      </c>
      <c r="AD735">
        <v>3.7360000000000002</v>
      </c>
      <c r="AE735">
        <v>6.431</v>
      </c>
      <c r="AF735">
        <v>593</v>
      </c>
      <c r="AG735">
        <v>0.18099999999999999</v>
      </c>
      <c r="AH735">
        <v>0.502</v>
      </c>
      <c r="AI735">
        <v>568</v>
      </c>
      <c r="AJ735">
        <v>573</v>
      </c>
      <c r="AK735">
        <v>578</v>
      </c>
      <c r="AL735">
        <v>582</v>
      </c>
      <c r="AQ735" s="82">
        <f t="shared" si="57"/>
        <v>0</v>
      </c>
      <c r="AR735" s="82">
        <f t="shared" si="59"/>
        <v>6.5799999999999997E-2</v>
      </c>
      <c r="AS735" s="82">
        <f t="shared" si="59"/>
        <v>0</v>
      </c>
      <c r="AT735" s="82">
        <f t="shared" si="59"/>
        <v>0</v>
      </c>
      <c r="AU735" s="82">
        <f t="shared" si="59"/>
        <v>0</v>
      </c>
      <c r="AV735" s="82">
        <f t="shared" si="59"/>
        <v>0</v>
      </c>
      <c r="AW735" s="82">
        <f t="shared" si="59"/>
        <v>0</v>
      </c>
      <c r="AX735" s="82">
        <f t="shared" si="59"/>
        <v>0</v>
      </c>
      <c r="AY735" s="82">
        <f t="shared" si="59"/>
        <v>0</v>
      </c>
      <c r="AZ735" s="82">
        <f t="shared" si="59"/>
        <v>0</v>
      </c>
      <c r="BA735" s="82">
        <f t="shared" si="59"/>
        <v>0</v>
      </c>
    </row>
    <row r="736" spans="1:53" x14ac:dyDescent="0.25">
      <c r="A736" t="s">
        <v>5860</v>
      </c>
      <c r="B736" t="s">
        <v>5861</v>
      </c>
      <c r="C736" t="s">
        <v>2170</v>
      </c>
      <c r="D736" t="s">
        <v>107</v>
      </c>
      <c r="E736">
        <v>9.25</v>
      </c>
      <c r="F736" s="143">
        <v>44119</v>
      </c>
      <c r="G736" t="s">
        <v>41</v>
      </c>
      <c r="H736" t="s">
        <v>270</v>
      </c>
      <c r="I736" t="s">
        <v>254</v>
      </c>
      <c r="J736" t="s">
        <v>271</v>
      </c>
      <c r="K736" t="s">
        <v>272</v>
      </c>
      <c r="L736" t="s">
        <v>442</v>
      </c>
      <c r="M736" t="s">
        <v>650</v>
      </c>
      <c r="N736" t="s">
        <v>283</v>
      </c>
      <c r="O736">
        <v>1099.5</v>
      </c>
      <c r="P736">
        <v>105.25</v>
      </c>
      <c r="Q736">
        <v>1.798611</v>
      </c>
      <c r="R736">
        <v>0.10197000000000001</v>
      </c>
      <c r="S736">
        <v>0</v>
      </c>
      <c r="T736">
        <v>4.4009999999999998</v>
      </c>
      <c r="U736">
        <v>8.0939999999999994</v>
      </c>
      <c r="V736">
        <v>5.15</v>
      </c>
      <c r="W736">
        <v>8.1679999999999993</v>
      </c>
      <c r="X736">
        <v>693</v>
      </c>
      <c r="Y736">
        <v>101.5</v>
      </c>
      <c r="Z736">
        <v>1.1819999999999999</v>
      </c>
      <c r="AA736">
        <v>9.9299999999999999E-2</v>
      </c>
      <c r="AB736">
        <v>4.4219999999999997</v>
      </c>
      <c r="AC736">
        <v>8.9120000000000008</v>
      </c>
      <c r="AD736">
        <v>5.3849999999999998</v>
      </c>
      <c r="AE736">
        <v>8.9169999999999998</v>
      </c>
      <c r="AF736">
        <v>785</v>
      </c>
      <c r="AG736">
        <v>4.2530000000000001</v>
      </c>
      <c r="AH736">
        <v>4.9320000000000004</v>
      </c>
      <c r="AI736">
        <v>669</v>
      </c>
      <c r="AJ736">
        <v>750</v>
      </c>
      <c r="AK736">
        <v>682</v>
      </c>
      <c r="AL736">
        <v>773</v>
      </c>
      <c r="AQ736" s="82">
        <f t="shared" si="57"/>
        <v>0</v>
      </c>
      <c r="AR736" s="82">
        <f t="shared" si="59"/>
        <v>0</v>
      </c>
      <c r="AS736" s="82">
        <f t="shared" si="59"/>
        <v>0</v>
      </c>
      <c r="AT736" s="82">
        <f t="shared" si="59"/>
        <v>0</v>
      </c>
      <c r="AU736" s="82">
        <f t="shared" si="59"/>
        <v>0</v>
      </c>
      <c r="AV736" s="82">
        <f t="shared" si="59"/>
        <v>0</v>
      </c>
      <c r="AW736" s="82">
        <f t="shared" si="59"/>
        <v>0</v>
      </c>
      <c r="AX736" s="82">
        <f t="shared" si="59"/>
        <v>0.10197000000000001</v>
      </c>
      <c r="AY736" s="82">
        <f t="shared" si="59"/>
        <v>0</v>
      </c>
      <c r="AZ736" s="82">
        <f t="shared" si="59"/>
        <v>0</v>
      </c>
      <c r="BA736" s="82">
        <f t="shared" si="59"/>
        <v>0</v>
      </c>
    </row>
    <row r="737" spans="1:53" x14ac:dyDescent="0.25">
      <c r="A737" t="s">
        <v>5862</v>
      </c>
      <c r="B737" t="s">
        <v>5863</v>
      </c>
      <c r="C737" t="s">
        <v>2170</v>
      </c>
      <c r="D737" t="s">
        <v>107</v>
      </c>
      <c r="E737">
        <v>9.25</v>
      </c>
      <c r="F737" s="143">
        <v>44119</v>
      </c>
      <c r="G737" t="s">
        <v>41</v>
      </c>
      <c r="H737" t="s">
        <v>270</v>
      </c>
      <c r="I737" t="s">
        <v>254</v>
      </c>
      <c r="J737" t="s">
        <v>271</v>
      </c>
      <c r="K737" t="s">
        <v>272</v>
      </c>
      <c r="L737" t="s">
        <v>442</v>
      </c>
      <c r="M737" t="s">
        <v>650</v>
      </c>
      <c r="N737" t="s">
        <v>283</v>
      </c>
      <c r="O737">
        <v>200</v>
      </c>
      <c r="P737">
        <v>105.25</v>
      </c>
      <c r="Q737">
        <v>1.798611</v>
      </c>
      <c r="R737">
        <v>1.8550000000000001E-2</v>
      </c>
      <c r="S737">
        <v>0</v>
      </c>
      <c r="T737">
        <v>4.4009999999999998</v>
      </c>
      <c r="U737">
        <v>8.0939999999999994</v>
      </c>
      <c r="V737">
        <v>5.15</v>
      </c>
      <c r="W737">
        <v>8.1679999999999993</v>
      </c>
      <c r="X737">
        <v>693</v>
      </c>
      <c r="Y737">
        <v>101.5</v>
      </c>
      <c r="Z737">
        <v>1.1819999999999999</v>
      </c>
      <c r="AA737">
        <v>1.806E-2</v>
      </c>
      <c r="AB737">
        <v>4.4219999999999997</v>
      </c>
      <c r="AC737">
        <v>8.9120000000000008</v>
      </c>
      <c r="AD737">
        <v>5.3849999999999998</v>
      </c>
      <c r="AE737">
        <v>8.9169999999999998</v>
      </c>
      <c r="AF737">
        <v>785</v>
      </c>
      <c r="AG737">
        <v>4.2530000000000001</v>
      </c>
      <c r="AH737">
        <v>4.9320000000000004</v>
      </c>
      <c r="AI737">
        <v>669</v>
      </c>
      <c r="AJ737">
        <v>750</v>
      </c>
      <c r="AK737">
        <v>682</v>
      </c>
      <c r="AL737">
        <v>773</v>
      </c>
      <c r="AQ737" s="82">
        <f t="shared" si="57"/>
        <v>0</v>
      </c>
      <c r="AR737" s="82">
        <f t="shared" si="59"/>
        <v>0</v>
      </c>
      <c r="AS737" s="82">
        <f t="shared" si="59"/>
        <v>0</v>
      </c>
      <c r="AT737" s="82">
        <f t="shared" si="59"/>
        <v>0</v>
      </c>
      <c r="AU737" s="82">
        <f t="shared" si="59"/>
        <v>0</v>
      </c>
      <c r="AV737" s="82">
        <f t="shared" si="59"/>
        <v>0</v>
      </c>
      <c r="AW737" s="82">
        <f t="shared" si="59"/>
        <v>0</v>
      </c>
      <c r="AX737" s="82">
        <f t="shared" si="59"/>
        <v>1.8550000000000001E-2</v>
      </c>
      <c r="AY737" s="82">
        <f t="shared" si="59"/>
        <v>0</v>
      </c>
      <c r="AZ737" s="82">
        <f t="shared" si="59"/>
        <v>0</v>
      </c>
      <c r="BA737" s="82">
        <f t="shared" si="59"/>
        <v>0</v>
      </c>
    </row>
    <row r="738" spans="1:53" x14ac:dyDescent="0.25">
      <c r="A738" t="s">
        <v>5864</v>
      </c>
      <c r="B738" t="s">
        <v>5865</v>
      </c>
      <c r="C738" t="s">
        <v>5866</v>
      </c>
      <c r="D738" t="s">
        <v>5867</v>
      </c>
      <c r="E738">
        <v>7.25</v>
      </c>
      <c r="F738" s="143">
        <v>43753</v>
      </c>
      <c r="G738" t="s">
        <v>282</v>
      </c>
      <c r="H738" t="s">
        <v>270</v>
      </c>
      <c r="I738" t="s">
        <v>254</v>
      </c>
      <c r="J738" t="s">
        <v>271</v>
      </c>
      <c r="K738" t="s">
        <v>272</v>
      </c>
      <c r="L738" t="s">
        <v>296</v>
      </c>
      <c r="M738" t="s">
        <v>322</v>
      </c>
      <c r="N738" t="s">
        <v>304</v>
      </c>
      <c r="O738">
        <v>350</v>
      </c>
      <c r="P738">
        <v>101.5</v>
      </c>
      <c r="Q738">
        <v>1.5104169999999999</v>
      </c>
      <c r="R738">
        <v>3.1230000000000001E-2</v>
      </c>
      <c r="S738">
        <v>0</v>
      </c>
      <c r="T738">
        <v>4.6210000000000004</v>
      </c>
      <c r="U738">
        <v>6.9279999999999999</v>
      </c>
      <c r="V738">
        <v>5.2169999999999996</v>
      </c>
      <c r="W738">
        <v>6.9349999999999996</v>
      </c>
      <c r="X738">
        <v>585</v>
      </c>
      <c r="Y738">
        <v>100.5</v>
      </c>
      <c r="Z738">
        <v>1.0269999999999999</v>
      </c>
      <c r="AA738">
        <v>3.125E-2</v>
      </c>
      <c r="AB738">
        <v>4.6740000000000004</v>
      </c>
      <c r="AC738">
        <v>7.141</v>
      </c>
      <c r="AD738">
        <v>5.2839999999999998</v>
      </c>
      <c r="AE738">
        <v>7.1319999999999997</v>
      </c>
      <c r="AF738">
        <v>620</v>
      </c>
      <c r="AG738">
        <v>1.4610000000000001</v>
      </c>
      <c r="AH738">
        <v>2.0990000000000002</v>
      </c>
      <c r="AI738">
        <v>560</v>
      </c>
      <c r="AJ738">
        <v>592</v>
      </c>
      <c r="AK738">
        <v>574</v>
      </c>
      <c r="AL738">
        <v>608</v>
      </c>
      <c r="AQ738" s="82">
        <f t="shared" si="57"/>
        <v>0</v>
      </c>
      <c r="AR738" s="82">
        <f t="shared" si="59"/>
        <v>0</v>
      </c>
      <c r="AS738" s="82">
        <f t="shared" si="59"/>
        <v>0</v>
      </c>
      <c r="AT738" s="82">
        <f t="shared" si="59"/>
        <v>0</v>
      </c>
      <c r="AU738" s="82">
        <f t="shared" si="59"/>
        <v>0</v>
      </c>
      <c r="AV738" s="82">
        <f t="shared" si="59"/>
        <v>3.1230000000000001E-2</v>
      </c>
      <c r="AW738" s="82">
        <f t="shared" si="59"/>
        <v>0</v>
      </c>
      <c r="AX738" s="82">
        <f t="shared" si="59"/>
        <v>0</v>
      </c>
      <c r="AY738" s="82">
        <f t="shared" si="59"/>
        <v>0</v>
      </c>
      <c r="AZ738" s="82">
        <f t="shared" si="59"/>
        <v>0</v>
      </c>
      <c r="BA738" s="82">
        <f t="shared" si="59"/>
        <v>0</v>
      </c>
    </row>
    <row r="739" spans="1:53" x14ac:dyDescent="0.25">
      <c r="A739" t="s">
        <v>2162</v>
      </c>
      <c r="B739" t="s">
        <v>2163</v>
      </c>
      <c r="C739" t="s">
        <v>2164</v>
      </c>
      <c r="D739" t="s">
        <v>2165</v>
      </c>
      <c r="E739">
        <v>6.875</v>
      </c>
      <c r="F739" s="143">
        <v>42931</v>
      </c>
      <c r="G739" t="s">
        <v>423</v>
      </c>
      <c r="H739" t="s">
        <v>270</v>
      </c>
      <c r="I739" t="s">
        <v>255</v>
      </c>
      <c r="J739" t="s">
        <v>271</v>
      </c>
      <c r="K739" t="s">
        <v>272</v>
      </c>
      <c r="L739" t="s">
        <v>335</v>
      </c>
      <c r="M739" t="s">
        <v>336</v>
      </c>
      <c r="N739" t="s">
        <v>304</v>
      </c>
      <c r="O739">
        <v>500</v>
      </c>
      <c r="P739">
        <v>113.75</v>
      </c>
      <c r="Q739">
        <v>3.0555560000000002</v>
      </c>
      <c r="R739">
        <v>5.0599999999999999E-2</v>
      </c>
      <c r="S739">
        <v>0</v>
      </c>
      <c r="T739">
        <v>3.8559999999999999</v>
      </c>
      <c r="U739">
        <v>3.577</v>
      </c>
      <c r="V739">
        <v>3.871</v>
      </c>
      <c r="W739">
        <v>3.577</v>
      </c>
      <c r="X739">
        <v>293</v>
      </c>
      <c r="Y739">
        <v>113.25</v>
      </c>
      <c r="Z739">
        <v>2.597</v>
      </c>
      <c r="AA739">
        <v>5.0950000000000002E-2</v>
      </c>
      <c r="AB739">
        <v>3.9159999999999999</v>
      </c>
      <c r="AC739">
        <v>3.726</v>
      </c>
      <c r="AD739">
        <v>3.9279999999999999</v>
      </c>
      <c r="AE739">
        <v>3.726</v>
      </c>
      <c r="AF739">
        <v>318</v>
      </c>
      <c r="AG739">
        <v>0.82699999999999996</v>
      </c>
      <c r="AH739">
        <v>1.19</v>
      </c>
      <c r="AI739">
        <v>298</v>
      </c>
      <c r="AJ739">
        <v>325</v>
      </c>
      <c r="AK739">
        <v>282</v>
      </c>
      <c r="AL739">
        <v>308</v>
      </c>
      <c r="AQ739" s="82">
        <f t="shared" si="57"/>
        <v>0</v>
      </c>
      <c r="AR739" s="82">
        <f t="shared" si="59"/>
        <v>0</v>
      </c>
      <c r="AS739" s="82">
        <f t="shared" si="59"/>
        <v>5.0599999999999999E-2</v>
      </c>
      <c r="AT739" s="82">
        <f t="shared" si="59"/>
        <v>0</v>
      </c>
      <c r="AU739" s="82">
        <f t="shared" si="59"/>
        <v>0</v>
      </c>
      <c r="AV739" s="82">
        <f t="shared" si="59"/>
        <v>0</v>
      </c>
      <c r="AW739" s="82">
        <f t="shared" si="59"/>
        <v>0</v>
      </c>
      <c r="AX739" s="82">
        <f t="shared" si="59"/>
        <v>0</v>
      </c>
      <c r="AY739" s="82">
        <f t="shared" si="59"/>
        <v>0</v>
      </c>
      <c r="AZ739" s="82">
        <f t="shared" si="59"/>
        <v>0</v>
      </c>
      <c r="BA739" s="82">
        <f t="shared" si="59"/>
        <v>0</v>
      </c>
    </row>
    <row r="740" spans="1:53" x14ac:dyDescent="0.25">
      <c r="A740" t="s">
        <v>2176</v>
      </c>
      <c r="B740" t="s">
        <v>2177</v>
      </c>
      <c r="C740" t="s">
        <v>2164</v>
      </c>
      <c r="D740" t="s">
        <v>2165</v>
      </c>
      <c r="E740">
        <v>5.75</v>
      </c>
      <c r="F740" s="143">
        <v>44242</v>
      </c>
      <c r="G740" t="s">
        <v>423</v>
      </c>
      <c r="H740" t="s">
        <v>270</v>
      </c>
      <c r="I740" t="s">
        <v>255</v>
      </c>
      <c r="J740" t="s">
        <v>271</v>
      </c>
      <c r="K740" t="s">
        <v>272</v>
      </c>
      <c r="L740" t="s">
        <v>335</v>
      </c>
      <c r="M740" t="s">
        <v>336</v>
      </c>
      <c r="N740" t="s">
        <v>275</v>
      </c>
      <c r="O740">
        <v>650</v>
      </c>
      <c r="P740">
        <v>107.75</v>
      </c>
      <c r="Q740">
        <v>2.0763889999999998</v>
      </c>
      <c r="R740">
        <v>6.1850000000000002E-2</v>
      </c>
      <c r="S740">
        <v>0</v>
      </c>
      <c r="T740">
        <v>6.407</v>
      </c>
      <c r="U740">
        <v>4.5970000000000004</v>
      </c>
      <c r="V740">
        <v>6.5190000000000001</v>
      </c>
      <c r="W740">
        <v>4.5970000000000004</v>
      </c>
      <c r="X740">
        <v>323</v>
      </c>
      <c r="Y740">
        <v>106.625</v>
      </c>
      <c r="Z740">
        <v>1.6930000000000001</v>
      </c>
      <c r="AA740">
        <v>6.1929999999999999E-2</v>
      </c>
      <c r="AB740">
        <v>6.4560000000000004</v>
      </c>
      <c r="AC740">
        <v>4.7640000000000002</v>
      </c>
      <c r="AD740">
        <v>6.5590000000000002</v>
      </c>
      <c r="AE740">
        <v>4.7640000000000002</v>
      </c>
      <c r="AF740">
        <v>356</v>
      </c>
      <c r="AG740">
        <v>1.393</v>
      </c>
      <c r="AH740">
        <v>2.3050000000000002</v>
      </c>
      <c r="AI740">
        <v>317</v>
      </c>
      <c r="AJ740">
        <v>348</v>
      </c>
      <c r="AK740">
        <v>315</v>
      </c>
      <c r="AL740">
        <v>347</v>
      </c>
      <c r="AQ740" s="82">
        <f t="shared" si="57"/>
        <v>0</v>
      </c>
      <c r="AR740" s="82">
        <f t="shared" si="59"/>
        <v>0</v>
      </c>
      <c r="AS740" s="82">
        <f t="shared" si="59"/>
        <v>0</v>
      </c>
      <c r="AT740" s="82">
        <f t="shared" si="59"/>
        <v>6.1850000000000002E-2</v>
      </c>
      <c r="AU740" s="82">
        <f t="shared" si="59"/>
        <v>0</v>
      </c>
      <c r="AV740" s="82">
        <f t="shared" si="59"/>
        <v>0</v>
      </c>
      <c r="AW740" s="82">
        <f t="shared" si="59"/>
        <v>0</v>
      </c>
      <c r="AX740" s="82">
        <f t="shared" si="59"/>
        <v>0</v>
      </c>
      <c r="AY740" s="82">
        <f t="shared" si="59"/>
        <v>0</v>
      </c>
      <c r="AZ740" s="82">
        <f t="shared" si="59"/>
        <v>0</v>
      </c>
      <c r="BA740" s="82">
        <f t="shared" si="59"/>
        <v>0</v>
      </c>
    </row>
    <row r="741" spans="1:53" x14ac:dyDescent="0.25">
      <c r="A741" t="s">
        <v>2178</v>
      </c>
      <c r="B741" t="s">
        <v>2179</v>
      </c>
      <c r="C741" t="s">
        <v>2164</v>
      </c>
      <c r="D741" t="s">
        <v>2165</v>
      </c>
      <c r="E741">
        <v>6.5</v>
      </c>
      <c r="F741" s="143">
        <v>43358</v>
      </c>
      <c r="G741" t="s">
        <v>423</v>
      </c>
      <c r="H741" t="s">
        <v>270</v>
      </c>
      <c r="I741" t="s">
        <v>255</v>
      </c>
      <c r="J741" t="s">
        <v>271</v>
      </c>
      <c r="K741" t="s">
        <v>272</v>
      </c>
      <c r="L741" t="s">
        <v>335</v>
      </c>
      <c r="M741" t="s">
        <v>336</v>
      </c>
      <c r="N741" t="s">
        <v>304</v>
      </c>
      <c r="O741">
        <v>400</v>
      </c>
      <c r="P741">
        <v>112.375</v>
      </c>
      <c r="Q741">
        <v>1.8055559999999999</v>
      </c>
      <c r="R741">
        <v>3.9570000000000001E-2</v>
      </c>
      <c r="S741">
        <v>0</v>
      </c>
      <c r="T741">
        <v>4.7539999999999996</v>
      </c>
      <c r="U741">
        <v>4.0540000000000003</v>
      </c>
      <c r="V741">
        <v>4.7919999999999998</v>
      </c>
      <c r="W741">
        <v>4.0540000000000003</v>
      </c>
      <c r="X741">
        <v>317</v>
      </c>
      <c r="Y741">
        <v>112.25</v>
      </c>
      <c r="Z741">
        <v>1.3720000000000001</v>
      </c>
      <c r="AA741">
        <v>3.9969999999999999E-2</v>
      </c>
      <c r="AB741">
        <v>4.8170000000000002</v>
      </c>
      <c r="AC741">
        <v>4.0999999999999996</v>
      </c>
      <c r="AD741">
        <v>4.8499999999999996</v>
      </c>
      <c r="AE741">
        <v>4.0999999999999996</v>
      </c>
      <c r="AF741">
        <v>335</v>
      </c>
      <c r="AG741">
        <v>0.49099999999999999</v>
      </c>
      <c r="AH741">
        <v>1.0329999999999999</v>
      </c>
      <c r="AI741">
        <v>319</v>
      </c>
      <c r="AJ741">
        <v>338</v>
      </c>
      <c r="AK741">
        <v>305</v>
      </c>
      <c r="AL741">
        <v>324</v>
      </c>
      <c r="AQ741" s="82">
        <f t="shared" si="57"/>
        <v>0</v>
      </c>
      <c r="AR741" s="82">
        <f t="shared" si="59"/>
        <v>0</v>
      </c>
      <c r="AS741" s="82">
        <f t="shared" si="59"/>
        <v>0</v>
      </c>
      <c r="AT741" s="82">
        <f t="shared" si="59"/>
        <v>3.9570000000000001E-2</v>
      </c>
      <c r="AU741" s="82">
        <f t="shared" si="59"/>
        <v>0</v>
      </c>
      <c r="AV741" s="82">
        <f t="shared" si="59"/>
        <v>0</v>
      </c>
      <c r="AW741" s="82">
        <f t="shared" si="59"/>
        <v>0</v>
      </c>
      <c r="AX741" s="82">
        <f t="shared" si="59"/>
        <v>0</v>
      </c>
      <c r="AY741" s="82">
        <f t="shared" si="59"/>
        <v>0</v>
      </c>
      <c r="AZ741" s="82">
        <f t="shared" si="59"/>
        <v>0</v>
      </c>
      <c r="BA741" s="82">
        <f t="shared" si="59"/>
        <v>0</v>
      </c>
    </row>
    <row r="742" spans="1:53" x14ac:dyDescent="0.25">
      <c r="A742" t="s">
        <v>2180</v>
      </c>
      <c r="B742" t="s">
        <v>2181</v>
      </c>
      <c r="C742" t="s">
        <v>2164</v>
      </c>
      <c r="D742" t="s">
        <v>2165</v>
      </c>
      <c r="E742">
        <v>5.625</v>
      </c>
      <c r="F742" s="143">
        <v>43677</v>
      </c>
      <c r="G742" t="s">
        <v>423</v>
      </c>
      <c r="H742" t="s">
        <v>270</v>
      </c>
      <c r="I742" t="s">
        <v>255</v>
      </c>
      <c r="J742" t="s">
        <v>271</v>
      </c>
      <c r="K742" t="s">
        <v>272</v>
      </c>
      <c r="L742" t="s">
        <v>335</v>
      </c>
      <c r="M742" t="s">
        <v>336</v>
      </c>
      <c r="N742" t="s">
        <v>304</v>
      </c>
      <c r="O742">
        <v>800</v>
      </c>
      <c r="P742">
        <v>107.75</v>
      </c>
      <c r="Q742">
        <v>2.265625</v>
      </c>
      <c r="R742">
        <v>7.6249999999999998E-2</v>
      </c>
      <c r="S742">
        <v>0</v>
      </c>
      <c r="T742">
        <v>5.415</v>
      </c>
      <c r="U742">
        <v>4.2640000000000002</v>
      </c>
      <c r="V742">
        <v>5.476</v>
      </c>
      <c r="W742">
        <v>4.2640000000000002</v>
      </c>
      <c r="X742">
        <v>320</v>
      </c>
      <c r="Y742">
        <v>106.75</v>
      </c>
      <c r="Z742">
        <v>1.891</v>
      </c>
      <c r="AA742">
        <v>7.6439999999999994E-2</v>
      </c>
      <c r="AB742">
        <v>5.4690000000000003</v>
      </c>
      <c r="AC742">
        <v>4.4420000000000002</v>
      </c>
      <c r="AD742">
        <v>5.5229999999999997</v>
      </c>
      <c r="AE742">
        <v>4.4420000000000002</v>
      </c>
      <c r="AF742">
        <v>353</v>
      </c>
      <c r="AG742">
        <v>1.266</v>
      </c>
      <c r="AH742">
        <v>1.9419999999999999</v>
      </c>
      <c r="AI742">
        <v>313</v>
      </c>
      <c r="AJ742">
        <v>345</v>
      </c>
      <c r="AK742">
        <v>309</v>
      </c>
      <c r="AL742">
        <v>341</v>
      </c>
      <c r="AQ742" s="82">
        <f t="shared" si="57"/>
        <v>0</v>
      </c>
      <c r="AR742" s="82">
        <f t="shared" ref="AR742:BA757" si="60">IF(AND($U742&gt;AQ$4,$U742&lt;=AR$4),$R742,0)</f>
        <v>0</v>
      </c>
      <c r="AS742" s="82">
        <f t="shared" si="60"/>
        <v>0</v>
      </c>
      <c r="AT742" s="82">
        <f t="shared" si="60"/>
        <v>7.6249999999999998E-2</v>
      </c>
      <c r="AU742" s="82">
        <f t="shared" si="60"/>
        <v>0</v>
      </c>
      <c r="AV742" s="82">
        <f t="shared" si="60"/>
        <v>0</v>
      </c>
      <c r="AW742" s="82">
        <f t="shared" si="60"/>
        <v>0</v>
      </c>
      <c r="AX742" s="82">
        <f t="shared" si="60"/>
        <v>0</v>
      </c>
      <c r="AY742" s="82">
        <f t="shared" si="60"/>
        <v>0</v>
      </c>
      <c r="AZ742" s="82">
        <f t="shared" si="60"/>
        <v>0</v>
      </c>
      <c r="BA742" s="82">
        <f t="shared" si="60"/>
        <v>0</v>
      </c>
    </row>
    <row r="743" spans="1:53" x14ac:dyDescent="0.25">
      <c r="A743" t="s">
        <v>2182</v>
      </c>
      <c r="B743" t="s">
        <v>2183</v>
      </c>
      <c r="C743" t="s">
        <v>2164</v>
      </c>
      <c r="D743" t="s">
        <v>2165</v>
      </c>
      <c r="E743">
        <v>5.875</v>
      </c>
      <c r="F743" s="143">
        <v>44592</v>
      </c>
      <c r="G743" t="s">
        <v>423</v>
      </c>
      <c r="H743" t="s">
        <v>270</v>
      </c>
      <c r="I743" t="s">
        <v>255</v>
      </c>
      <c r="J743" t="s">
        <v>271</v>
      </c>
      <c r="K743" t="s">
        <v>272</v>
      </c>
      <c r="L743" t="s">
        <v>335</v>
      </c>
      <c r="M743" t="s">
        <v>336</v>
      </c>
      <c r="N743" t="s">
        <v>304</v>
      </c>
      <c r="O743">
        <v>700</v>
      </c>
      <c r="P743">
        <v>108</v>
      </c>
      <c r="Q743">
        <v>2.3663189999999998</v>
      </c>
      <c r="R743">
        <v>6.6930000000000003E-2</v>
      </c>
      <c r="S743">
        <v>0</v>
      </c>
      <c r="T743">
        <v>6.94</v>
      </c>
      <c r="U743">
        <v>4.78</v>
      </c>
      <c r="V743">
        <v>7.0839999999999996</v>
      </c>
      <c r="W743">
        <v>4.78</v>
      </c>
      <c r="X743">
        <v>324</v>
      </c>
      <c r="Y743">
        <v>107.25</v>
      </c>
      <c r="Z743">
        <v>1.9750000000000001</v>
      </c>
      <c r="AA743">
        <v>6.7250000000000004E-2</v>
      </c>
      <c r="AB743">
        <v>6.9930000000000003</v>
      </c>
      <c r="AC743">
        <v>4.883</v>
      </c>
      <c r="AD743">
        <v>7.1260000000000003</v>
      </c>
      <c r="AE743">
        <v>4.883</v>
      </c>
      <c r="AF743">
        <v>352</v>
      </c>
      <c r="AG743">
        <v>1.0449999999999999</v>
      </c>
      <c r="AH743">
        <v>2.1080000000000001</v>
      </c>
      <c r="AI743">
        <v>320</v>
      </c>
      <c r="AJ743">
        <v>346</v>
      </c>
      <c r="AK743">
        <v>319</v>
      </c>
      <c r="AL743">
        <v>345</v>
      </c>
      <c r="AQ743" s="82">
        <f t="shared" si="57"/>
        <v>0</v>
      </c>
      <c r="AR743" s="82">
        <f t="shared" si="60"/>
        <v>0</v>
      </c>
      <c r="AS743" s="82">
        <f t="shared" si="60"/>
        <v>0</v>
      </c>
      <c r="AT743" s="82">
        <f t="shared" si="60"/>
        <v>6.6930000000000003E-2</v>
      </c>
      <c r="AU743" s="82">
        <f t="shared" si="60"/>
        <v>0</v>
      </c>
      <c r="AV743" s="82">
        <f t="shared" si="60"/>
        <v>0</v>
      </c>
      <c r="AW743" s="82">
        <f t="shared" si="60"/>
        <v>0</v>
      </c>
      <c r="AX743" s="82">
        <f t="shared" si="60"/>
        <v>0</v>
      </c>
      <c r="AY743" s="82">
        <f t="shared" si="60"/>
        <v>0</v>
      </c>
      <c r="AZ743" s="82">
        <f t="shared" si="60"/>
        <v>0</v>
      </c>
      <c r="BA743" s="82">
        <f t="shared" si="60"/>
        <v>0</v>
      </c>
    </row>
    <row r="744" spans="1:53" x14ac:dyDescent="0.25">
      <c r="A744" t="s">
        <v>2171</v>
      </c>
      <c r="B744" t="s">
        <v>2172</v>
      </c>
      <c r="C744" t="s">
        <v>2173</v>
      </c>
      <c r="D744" t="s">
        <v>110</v>
      </c>
      <c r="E744">
        <v>7</v>
      </c>
      <c r="F744" s="143">
        <v>42309</v>
      </c>
      <c r="G744" t="s">
        <v>282</v>
      </c>
      <c r="H744" t="s">
        <v>270</v>
      </c>
      <c r="I744" t="s">
        <v>253</v>
      </c>
      <c r="J744" t="s">
        <v>271</v>
      </c>
      <c r="K744" t="s">
        <v>272</v>
      </c>
      <c r="L744" t="s">
        <v>296</v>
      </c>
      <c r="M744" t="s">
        <v>322</v>
      </c>
      <c r="N744" t="s">
        <v>304</v>
      </c>
      <c r="O744">
        <v>2040</v>
      </c>
      <c r="P744">
        <v>104.875</v>
      </c>
      <c r="Q744">
        <v>1.05</v>
      </c>
      <c r="R744">
        <v>0.18720999999999999</v>
      </c>
      <c r="S744">
        <v>0</v>
      </c>
      <c r="T744">
        <v>1.7170000000000001</v>
      </c>
      <c r="U744">
        <v>4.2279999999999998</v>
      </c>
      <c r="V744">
        <v>1.484</v>
      </c>
      <c r="W744">
        <v>4.335</v>
      </c>
      <c r="X744">
        <v>396</v>
      </c>
      <c r="Y744">
        <v>102</v>
      </c>
      <c r="Z744">
        <v>0.58299999999999996</v>
      </c>
      <c r="AA744">
        <v>0.18406</v>
      </c>
      <c r="AB744">
        <v>1.7669999999999999</v>
      </c>
      <c r="AC744">
        <v>5.8769999999999998</v>
      </c>
      <c r="AD744">
        <v>1.962</v>
      </c>
      <c r="AE744">
        <v>5.9349999999999996</v>
      </c>
      <c r="AF744">
        <v>563</v>
      </c>
      <c r="AG744">
        <v>3.2570000000000001</v>
      </c>
      <c r="AH744">
        <v>3.31</v>
      </c>
      <c r="AI744">
        <v>378</v>
      </c>
      <c r="AJ744">
        <v>541</v>
      </c>
      <c r="AK744">
        <v>383</v>
      </c>
      <c r="AL744">
        <v>549</v>
      </c>
      <c r="AQ744" s="82">
        <f t="shared" si="57"/>
        <v>0</v>
      </c>
      <c r="AR744" s="82">
        <f t="shared" si="60"/>
        <v>0</v>
      </c>
      <c r="AS744" s="82">
        <f t="shared" si="60"/>
        <v>0</v>
      </c>
      <c r="AT744" s="82">
        <f t="shared" si="60"/>
        <v>0.18720999999999999</v>
      </c>
      <c r="AU744" s="82">
        <f t="shared" si="60"/>
        <v>0</v>
      </c>
      <c r="AV744" s="82">
        <f t="shared" si="60"/>
        <v>0</v>
      </c>
      <c r="AW744" s="82">
        <f t="shared" si="60"/>
        <v>0</v>
      </c>
      <c r="AX744" s="82">
        <f t="shared" si="60"/>
        <v>0</v>
      </c>
      <c r="AY744" s="82">
        <f t="shared" si="60"/>
        <v>0</v>
      </c>
      <c r="AZ744" s="82">
        <f t="shared" si="60"/>
        <v>0</v>
      </c>
      <c r="BA744" s="82">
        <f t="shared" si="60"/>
        <v>0</v>
      </c>
    </row>
    <row r="745" spans="1:53" x14ac:dyDescent="0.25">
      <c r="A745" t="s">
        <v>2198</v>
      </c>
      <c r="B745" t="s">
        <v>2199</v>
      </c>
      <c r="C745" t="s">
        <v>2173</v>
      </c>
      <c r="D745" t="s">
        <v>110</v>
      </c>
      <c r="E745">
        <v>6.375</v>
      </c>
      <c r="F745" s="143">
        <v>42401</v>
      </c>
      <c r="G745" t="s">
        <v>282</v>
      </c>
      <c r="H745" t="s">
        <v>270</v>
      </c>
      <c r="I745" t="s">
        <v>253</v>
      </c>
      <c r="J745" t="s">
        <v>271</v>
      </c>
      <c r="K745" t="s">
        <v>272</v>
      </c>
      <c r="L745" t="s">
        <v>296</v>
      </c>
      <c r="M745" t="s">
        <v>322</v>
      </c>
      <c r="N745" t="s">
        <v>304</v>
      </c>
      <c r="O745">
        <v>600</v>
      </c>
      <c r="P745">
        <v>103.5</v>
      </c>
      <c r="Q745">
        <v>2.5499999999999998</v>
      </c>
      <c r="R745">
        <v>5.5129999999999998E-2</v>
      </c>
      <c r="S745">
        <v>0</v>
      </c>
      <c r="T745">
        <v>1.91</v>
      </c>
      <c r="U745">
        <v>4.6040000000000001</v>
      </c>
      <c r="V745">
        <v>2.105</v>
      </c>
      <c r="W745">
        <v>4.7</v>
      </c>
      <c r="X745">
        <v>429</v>
      </c>
      <c r="Y745">
        <v>100.75</v>
      </c>
      <c r="Z745">
        <v>2.125</v>
      </c>
      <c r="AA745">
        <v>5.4289999999999998E-2</v>
      </c>
      <c r="AB745">
        <v>1.9590000000000001</v>
      </c>
      <c r="AC745">
        <v>5.9950000000000001</v>
      </c>
      <c r="AD745">
        <v>2.4510000000000001</v>
      </c>
      <c r="AE745">
        <v>5.9909999999999997</v>
      </c>
      <c r="AF745">
        <v>565</v>
      </c>
      <c r="AG745">
        <v>3.0859999999999999</v>
      </c>
      <c r="AH745">
        <v>3.194</v>
      </c>
      <c r="AI745">
        <v>397</v>
      </c>
      <c r="AJ745">
        <v>546</v>
      </c>
      <c r="AK745">
        <v>415</v>
      </c>
      <c r="AL745">
        <v>551</v>
      </c>
      <c r="AQ745" s="82">
        <f t="shared" si="57"/>
        <v>0</v>
      </c>
      <c r="AR745" s="82">
        <f t="shared" si="60"/>
        <v>0</v>
      </c>
      <c r="AS745" s="82">
        <f t="shared" si="60"/>
        <v>0</v>
      </c>
      <c r="AT745" s="82">
        <f t="shared" si="60"/>
        <v>5.5129999999999998E-2</v>
      </c>
      <c r="AU745" s="82">
        <f t="shared" si="60"/>
        <v>0</v>
      </c>
      <c r="AV745" s="82">
        <f t="shared" si="60"/>
        <v>0</v>
      </c>
      <c r="AW745" s="82">
        <f t="shared" si="60"/>
        <v>0</v>
      </c>
      <c r="AX745" s="82">
        <f t="shared" si="60"/>
        <v>0</v>
      </c>
      <c r="AY745" s="82">
        <f t="shared" si="60"/>
        <v>0</v>
      </c>
      <c r="AZ745" s="82">
        <f t="shared" si="60"/>
        <v>0</v>
      </c>
      <c r="BA745" s="82">
        <f t="shared" si="60"/>
        <v>0</v>
      </c>
    </row>
    <row r="746" spans="1:53" x14ac:dyDescent="0.25">
      <c r="A746" t="s">
        <v>2200</v>
      </c>
      <c r="B746" t="s">
        <v>2201</v>
      </c>
      <c r="C746" t="s">
        <v>2173</v>
      </c>
      <c r="D746" t="s">
        <v>110</v>
      </c>
      <c r="E746">
        <v>6.875</v>
      </c>
      <c r="F746" s="143">
        <v>43132</v>
      </c>
      <c r="G746" t="s">
        <v>282</v>
      </c>
      <c r="H746" t="s">
        <v>270</v>
      </c>
      <c r="I746" t="s">
        <v>253</v>
      </c>
      <c r="J746" t="s">
        <v>271</v>
      </c>
      <c r="K746" t="s">
        <v>272</v>
      </c>
      <c r="L746" t="s">
        <v>296</v>
      </c>
      <c r="M746" t="s">
        <v>322</v>
      </c>
      <c r="N746" t="s">
        <v>304</v>
      </c>
      <c r="O746">
        <v>900</v>
      </c>
      <c r="P746">
        <v>102.75</v>
      </c>
      <c r="Q746">
        <v>2.75</v>
      </c>
      <c r="R746">
        <v>8.226E-2</v>
      </c>
      <c r="S746">
        <v>0</v>
      </c>
      <c r="T746">
        <v>3.45</v>
      </c>
      <c r="U746">
        <v>6.1040000000000001</v>
      </c>
      <c r="V746">
        <v>3.988</v>
      </c>
      <c r="W746">
        <v>6.1509999999999998</v>
      </c>
      <c r="X746">
        <v>539</v>
      </c>
      <c r="Y746">
        <v>98.5</v>
      </c>
      <c r="Z746">
        <v>2.2919999999999998</v>
      </c>
      <c r="AA746">
        <v>7.979E-2</v>
      </c>
      <c r="AB746">
        <v>4.1790000000000003</v>
      </c>
      <c r="AC746">
        <v>7.2249999999999996</v>
      </c>
      <c r="AD746">
        <v>4.1890000000000001</v>
      </c>
      <c r="AE746">
        <v>7.2220000000000004</v>
      </c>
      <c r="AF746">
        <v>658</v>
      </c>
      <c r="AG746">
        <v>4.6710000000000003</v>
      </c>
      <c r="AH746">
        <v>5.101</v>
      </c>
      <c r="AI746">
        <v>518</v>
      </c>
      <c r="AJ746">
        <v>629</v>
      </c>
      <c r="AK746">
        <v>527</v>
      </c>
      <c r="AL746">
        <v>647</v>
      </c>
      <c r="AQ746" s="82">
        <f t="shared" si="57"/>
        <v>0</v>
      </c>
      <c r="AR746" s="82">
        <f t="shared" si="60"/>
        <v>0</v>
      </c>
      <c r="AS746" s="82">
        <f t="shared" si="60"/>
        <v>0</v>
      </c>
      <c r="AT746" s="82">
        <f t="shared" si="60"/>
        <v>0</v>
      </c>
      <c r="AU746" s="82">
        <f t="shared" si="60"/>
        <v>0</v>
      </c>
      <c r="AV746" s="82">
        <f t="shared" si="60"/>
        <v>8.226E-2</v>
      </c>
      <c r="AW746" s="82">
        <f t="shared" si="60"/>
        <v>0</v>
      </c>
      <c r="AX746" s="82">
        <f t="shared" si="60"/>
        <v>0</v>
      </c>
      <c r="AY746" s="82">
        <f t="shared" si="60"/>
        <v>0</v>
      </c>
      <c r="AZ746" s="82">
        <f t="shared" si="60"/>
        <v>0</v>
      </c>
      <c r="BA746" s="82">
        <f t="shared" si="60"/>
        <v>0</v>
      </c>
    </row>
    <row r="747" spans="1:53" x14ac:dyDescent="0.25">
      <c r="A747" t="s">
        <v>2202</v>
      </c>
      <c r="B747" t="s">
        <v>2203</v>
      </c>
      <c r="C747" t="s">
        <v>2173</v>
      </c>
      <c r="D747" t="s">
        <v>110</v>
      </c>
      <c r="E747">
        <v>8.25</v>
      </c>
      <c r="F747" s="143">
        <v>43770</v>
      </c>
      <c r="G747" t="s">
        <v>282</v>
      </c>
      <c r="H747" t="s">
        <v>270</v>
      </c>
      <c r="I747" t="s">
        <v>253</v>
      </c>
      <c r="J747" t="s">
        <v>271</v>
      </c>
      <c r="K747" t="s">
        <v>272</v>
      </c>
      <c r="L747" t="s">
        <v>296</v>
      </c>
      <c r="M747" t="s">
        <v>322</v>
      </c>
      <c r="N747" t="s">
        <v>304</v>
      </c>
      <c r="O747">
        <v>1500</v>
      </c>
      <c r="P747">
        <v>106.875</v>
      </c>
      <c r="Q747">
        <v>1.2375</v>
      </c>
      <c r="R747">
        <v>0.14050000000000001</v>
      </c>
      <c r="S747">
        <v>0</v>
      </c>
      <c r="T747">
        <v>3.948</v>
      </c>
      <c r="U747">
        <v>6.5679999999999996</v>
      </c>
      <c r="V747">
        <v>4.6989999999999998</v>
      </c>
      <c r="W747">
        <v>6.73</v>
      </c>
      <c r="X747">
        <v>565</v>
      </c>
      <c r="Y747">
        <v>102.25</v>
      </c>
      <c r="Z747">
        <v>0.68799999999999994</v>
      </c>
      <c r="AA747">
        <v>0.13580999999999999</v>
      </c>
      <c r="AB747">
        <v>3.9710000000000001</v>
      </c>
      <c r="AC747">
        <v>7.6890000000000001</v>
      </c>
      <c r="AD747">
        <v>4.9889999999999999</v>
      </c>
      <c r="AE747">
        <v>7.7329999999999997</v>
      </c>
      <c r="AF747">
        <v>680</v>
      </c>
      <c r="AG747">
        <v>5.0270000000000001</v>
      </c>
      <c r="AH747">
        <v>5.6109999999999998</v>
      </c>
      <c r="AI747">
        <v>551</v>
      </c>
      <c r="AJ747">
        <v>655</v>
      </c>
      <c r="AK747">
        <v>552</v>
      </c>
      <c r="AL747">
        <v>668</v>
      </c>
      <c r="AQ747" s="82">
        <f t="shared" si="57"/>
        <v>0</v>
      </c>
      <c r="AR747" s="82">
        <f t="shared" si="60"/>
        <v>0</v>
      </c>
      <c r="AS747" s="82">
        <f t="shared" si="60"/>
        <v>0</v>
      </c>
      <c r="AT747" s="82">
        <f t="shared" si="60"/>
        <v>0</v>
      </c>
      <c r="AU747" s="82">
        <f t="shared" si="60"/>
        <v>0</v>
      </c>
      <c r="AV747" s="82">
        <f t="shared" si="60"/>
        <v>0.14050000000000001</v>
      </c>
      <c r="AW747" s="82">
        <f t="shared" si="60"/>
        <v>0</v>
      </c>
      <c r="AX747" s="82">
        <f t="shared" si="60"/>
        <v>0</v>
      </c>
      <c r="AY747" s="82">
        <f t="shared" si="60"/>
        <v>0</v>
      </c>
      <c r="AZ747" s="82">
        <f t="shared" si="60"/>
        <v>0</v>
      </c>
      <c r="BA747" s="82">
        <f t="shared" si="60"/>
        <v>0</v>
      </c>
    </row>
    <row r="748" spans="1:53" x14ac:dyDescent="0.25">
      <c r="A748" t="s">
        <v>2204</v>
      </c>
      <c r="B748" t="s">
        <v>2205</v>
      </c>
      <c r="C748" t="s">
        <v>2173</v>
      </c>
      <c r="D748" t="s">
        <v>110</v>
      </c>
      <c r="E748">
        <v>6</v>
      </c>
      <c r="F748" s="143">
        <v>42826</v>
      </c>
      <c r="G748" t="s">
        <v>282</v>
      </c>
      <c r="H748" t="s">
        <v>270</v>
      </c>
      <c r="I748" t="s">
        <v>253</v>
      </c>
      <c r="J748" t="s">
        <v>271</v>
      </c>
      <c r="K748" t="s">
        <v>272</v>
      </c>
      <c r="L748" t="s">
        <v>296</v>
      </c>
      <c r="M748" t="s">
        <v>322</v>
      </c>
      <c r="N748" t="s">
        <v>304</v>
      </c>
      <c r="O748">
        <v>1000</v>
      </c>
      <c r="P748">
        <v>102.25</v>
      </c>
      <c r="Q748">
        <v>1.4</v>
      </c>
      <c r="R748">
        <v>8.9800000000000005E-2</v>
      </c>
      <c r="S748">
        <v>0</v>
      </c>
      <c r="T748">
        <v>2.903</v>
      </c>
      <c r="U748">
        <v>5.2380000000000004</v>
      </c>
      <c r="V748">
        <v>3.4460000000000002</v>
      </c>
      <c r="W748">
        <v>5.28</v>
      </c>
      <c r="X748">
        <v>468</v>
      </c>
      <c r="Y748">
        <v>97.25</v>
      </c>
      <c r="Z748">
        <v>1</v>
      </c>
      <c r="AA748">
        <v>8.6419999999999997E-2</v>
      </c>
      <c r="AB748">
        <v>3.71</v>
      </c>
      <c r="AC748">
        <v>6.7389999999999999</v>
      </c>
      <c r="AD748">
        <v>3.722</v>
      </c>
      <c r="AE748">
        <v>6.7389999999999999</v>
      </c>
      <c r="AF748">
        <v>624</v>
      </c>
      <c r="AG748">
        <v>5.4960000000000004</v>
      </c>
      <c r="AH748">
        <v>5.8129999999999997</v>
      </c>
      <c r="AI748">
        <v>448</v>
      </c>
      <c r="AJ748">
        <v>593</v>
      </c>
      <c r="AK748">
        <v>456</v>
      </c>
      <c r="AL748">
        <v>613</v>
      </c>
      <c r="AQ748" s="82">
        <f t="shared" si="57"/>
        <v>0</v>
      </c>
      <c r="AR748" s="82">
        <f t="shared" si="60"/>
        <v>0</v>
      </c>
      <c r="AS748" s="82">
        <f t="shared" si="60"/>
        <v>0</v>
      </c>
      <c r="AT748" s="82">
        <f t="shared" si="60"/>
        <v>0</v>
      </c>
      <c r="AU748" s="82">
        <f t="shared" si="60"/>
        <v>8.9800000000000005E-2</v>
      </c>
      <c r="AV748" s="82">
        <f t="shared" si="60"/>
        <v>0</v>
      </c>
      <c r="AW748" s="82">
        <f t="shared" si="60"/>
        <v>0</v>
      </c>
      <c r="AX748" s="82">
        <f t="shared" si="60"/>
        <v>0</v>
      </c>
      <c r="AY748" s="82">
        <f t="shared" si="60"/>
        <v>0</v>
      </c>
      <c r="AZ748" s="82">
        <f t="shared" si="60"/>
        <v>0</v>
      </c>
      <c r="BA748" s="82">
        <f t="shared" si="60"/>
        <v>0</v>
      </c>
    </row>
    <row r="749" spans="1:53" x14ac:dyDescent="0.25">
      <c r="A749" t="s">
        <v>2206</v>
      </c>
      <c r="B749" t="s">
        <v>2207</v>
      </c>
      <c r="C749" t="s">
        <v>2173</v>
      </c>
      <c r="D749" t="s">
        <v>110</v>
      </c>
      <c r="E749">
        <v>6.875</v>
      </c>
      <c r="F749" s="143">
        <v>44652</v>
      </c>
      <c r="G749" t="s">
        <v>282</v>
      </c>
      <c r="H749" t="s">
        <v>270</v>
      </c>
      <c r="I749" t="s">
        <v>253</v>
      </c>
      <c r="J749" t="s">
        <v>271</v>
      </c>
      <c r="K749" t="s">
        <v>272</v>
      </c>
      <c r="L749" t="s">
        <v>296</v>
      </c>
      <c r="M749" t="s">
        <v>322</v>
      </c>
      <c r="N749" t="s">
        <v>304</v>
      </c>
      <c r="O749">
        <v>1000</v>
      </c>
      <c r="P749">
        <v>102.75</v>
      </c>
      <c r="Q749">
        <v>1.6041669999999999</v>
      </c>
      <c r="R749">
        <v>9.0410000000000004E-2</v>
      </c>
      <c r="S749">
        <v>0</v>
      </c>
      <c r="T749">
        <v>5.5960000000000001</v>
      </c>
      <c r="U749">
        <v>6.3940000000000001</v>
      </c>
      <c r="V749">
        <v>6.5810000000000004</v>
      </c>
      <c r="W749">
        <v>6.4009999999999998</v>
      </c>
      <c r="X749">
        <v>487</v>
      </c>
      <c r="Y749">
        <v>97.5</v>
      </c>
      <c r="Z749">
        <v>1.1459999999999999</v>
      </c>
      <c r="AA749">
        <v>8.6760000000000004E-2</v>
      </c>
      <c r="AB749">
        <v>6.6849999999999996</v>
      </c>
      <c r="AC749">
        <v>7.2460000000000004</v>
      </c>
      <c r="AD749">
        <v>6.76</v>
      </c>
      <c r="AE749">
        <v>7.2320000000000002</v>
      </c>
      <c r="AF749">
        <v>588</v>
      </c>
      <c r="AG749">
        <v>5.7869999999999999</v>
      </c>
      <c r="AH749">
        <v>6.7770000000000001</v>
      </c>
      <c r="AI749">
        <v>462</v>
      </c>
      <c r="AJ749">
        <v>547</v>
      </c>
      <c r="AK749">
        <v>480</v>
      </c>
      <c r="AL749">
        <v>581</v>
      </c>
      <c r="AQ749" s="82">
        <f t="shared" si="57"/>
        <v>0</v>
      </c>
      <c r="AR749" s="82">
        <f t="shared" si="60"/>
        <v>0</v>
      </c>
      <c r="AS749" s="82">
        <f t="shared" si="60"/>
        <v>0</v>
      </c>
      <c r="AT749" s="82">
        <f t="shared" si="60"/>
        <v>0</v>
      </c>
      <c r="AU749" s="82">
        <f t="shared" si="60"/>
        <v>0</v>
      </c>
      <c r="AV749" s="82">
        <f t="shared" si="60"/>
        <v>9.0410000000000004E-2</v>
      </c>
      <c r="AW749" s="82">
        <f t="shared" si="60"/>
        <v>0</v>
      </c>
      <c r="AX749" s="82">
        <f t="shared" si="60"/>
        <v>0</v>
      </c>
      <c r="AY749" s="82">
        <f t="shared" si="60"/>
        <v>0</v>
      </c>
      <c r="AZ749" s="82">
        <f t="shared" si="60"/>
        <v>0</v>
      </c>
      <c r="BA749" s="82">
        <f t="shared" si="60"/>
        <v>0</v>
      </c>
    </row>
    <row r="750" spans="1:53" x14ac:dyDescent="0.25">
      <c r="A750" t="s">
        <v>2996</v>
      </c>
      <c r="B750" t="s">
        <v>2997</v>
      </c>
      <c r="C750" t="s">
        <v>2998</v>
      </c>
      <c r="D750" t="s">
        <v>5868</v>
      </c>
      <c r="E750">
        <v>10.5</v>
      </c>
      <c r="F750" s="143">
        <v>43570</v>
      </c>
      <c r="G750" t="s">
        <v>41</v>
      </c>
      <c r="H750" t="s">
        <v>270</v>
      </c>
      <c r="I750" t="s">
        <v>259</v>
      </c>
      <c r="J750" t="s">
        <v>271</v>
      </c>
      <c r="K750" t="s">
        <v>272</v>
      </c>
      <c r="L750" t="s">
        <v>273</v>
      </c>
      <c r="M750" t="s">
        <v>2451</v>
      </c>
      <c r="N750" t="s">
        <v>283</v>
      </c>
      <c r="O750">
        <v>220</v>
      </c>
      <c r="P750">
        <v>110.875</v>
      </c>
      <c r="Q750">
        <v>2.0416669999999999</v>
      </c>
      <c r="R750">
        <v>2.1520000000000001E-2</v>
      </c>
      <c r="S750">
        <v>0</v>
      </c>
      <c r="T750">
        <v>1.204</v>
      </c>
      <c r="U750">
        <v>5.6589999999999998</v>
      </c>
      <c r="V750">
        <v>1.504</v>
      </c>
      <c r="W750">
        <v>6.3810000000000002</v>
      </c>
      <c r="X750">
        <v>543</v>
      </c>
      <c r="Y750">
        <v>110.75</v>
      </c>
      <c r="Z750">
        <v>1.3420000000000001</v>
      </c>
      <c r="AA750">
        <v>2.1690000000000001E-2</v>
      </c>
      <c r="AB750">
        <v>1.2669999999999999</v>
      </c>
      <c r="AC750">
        <v>5.944</v>
      </c>
      <c r="AD750">
        <v>1.6759999999999999</v>
      </c>
      <c r="AE750">
        <v>6.5220000000000002</v>
      </c>
      <c r="AF750">
        <v>571</v>
      </c>
      <c r="AG750">
        <v>0.73599999999999999</v>
      </c>
      <c r="AH750">
        <v>0.78900000000000003</v>
      </c>
      <c r="AI750">
        <v>511</v>
      </c>
      <c r="AJ750">
        <v>556</v>
      </c>
      <c r="AK750">
        <v>526</v>
      </c>
      <c r="AL750">
        <v>555</v>
      </c>
      <c r="AQ750" s="82">
        <f t="shared" si="57"/>
        <v>0</v>
      </c>
      <c r="AR750" s="82">
        <f t="shared" si="60"/>
        <v>0</v>
      </c>
      <c r="AS750" s="82">
        <f t="shared" si="60"/>
        <v>0</v>
      </c>
      <c r="AT750" s="82">
        <f t="shared" si="60"/>
        <v>0</v>
      </c>
      <c r="AU750" s="82">
        <f t="shared" si="60"/>
        <v>2.1520000000000001E-2</v>
      </c>
      <c r="AV750" s="82">
        <f t="shared" si="60"/>
        <v>0</v>
      </c>
      <c r="AW750" s="82">
        <f t="shared" si="60"/>
        <v>0</v>
      </c>
      <c r="AX750" s="82">
        <f t="shared" si="60"/>
        <v>0</v>
      </c>
      <c r="AY750" s="82">
        <f t="shared" si="60"/>
        <v>0</v>
      </c>
      <c r="AZ750" s="82">
        <f t="shared" si="60"/>
        <v>0</v>
      </c>
      <c r="BA750" s="82">
        <f t="shared" si="60"/>
        <v>0</v>
      </c>
    </row>
    <row r="751" spans="1:53" x14ac:dyDescent="0.25">
      <c r="A751" t="s">
        <v>2190</v>
      </c>
      <c r="B751" t="s">
        <v>2191</v>
      </c>
      <c r="C751" t="s">
        <v>2192</v>
      </c>
      <c r="D751" t="s">
        <v>2193</v>
      </c>
      <c r="E751">
        <v>7.875</v>
      </c>
      <c r="F751" s="143">
        <v>43327</v>
      </c>
      <c r="G751" t="s">
        <v>41</v>
      </c>
      <c r="H751" t="s">
        <v>270</v>
      </c>
      <c r="I751" t="s">
        <v>259</v>
      </c>
      <c r="J751" t="s">
        <v>271</v>
      </c>
      <c r="K751" t="s">
        <v>272</v>
      </c>
      <c r="L751" t="s">
        <v>296</v>
      </c>
      <c r="M751" t="s">
        <v>431</v>
      </c>
      <c r="N751" t="s">
        <v>304</v>
      </c>
      <c r="O751">
        <v>250</v>
      </c>
      <c r="P751">
        <v>90.5</v>
      </c>
      <c r="Q751">
        <v>2.84375</v>
      </c>
      <c r="R751">
        <v>2.0219999999999998E-2</v>
      </c>
      <c r="S751">
        <v>0</v>
      </c>
      <c r="T751">
        <v>4.2489999999999997</v>
      </c>
      <c r="U751">
        <v>10.122999999999999</v>
      </c>
      <c r="V751">
        <v>4.2850000000000001</v>
      </c>
      <c r="W751">
        <v>10.122999999999999</v>
      </c>
      <c r="X751">
        <v>928</v>
      </c>
      <c r="Y751">
        <v>90.25</v>
      </c>
      <c r="Z751">
        <v>2.319</v>
      </c>
      <c r="AA751">
        <v>2.036E-2</v>
      </c>
      <c r="AB751">
        <v>4.3099999999999996</v>
      </c>
      <c r="AC751">
        <v>10.163</v>
      </c>
      <c r="AD751">
        <v>4.3440000000000003</v>
      </c>
      <c r="AE751">
        <v>10.163</v>
      </c>
      <c r="AF751">
        <v>945</v>
      </c>
      <c r="AG751">
        <v>0.83699999999999997</v>
      </c>
      <c r="AH751">
        <v>1.306</v>
      </c>
      <c r="AI751">
        <v>844</v>
      </c>
      <c r="AJ751">
        <v>860</v>
      </c>
      <c r="AK751">
        <v>916</v>
      </c>
      <c r="AL751">
        <v>933</v>
      </c>
      <c r="AQ751" s="82">
        <f t="shared" si="57"/>
        <v>0</v>
      </c>
      <c r="AR751" s="82">
        <f t="shared" si="60"/>
        <v>0</v>
      </c>
      <c r="AS751" s="82">
        <f t="shared" si="60"/>
        <v>0</v>
      </c>
      <c r="AT751" s="82">
        <f t="shared" si="60"/>
        <v>0</v>
      </c>
      <c r="AU751" s="82">
        <f t="shared" si="60"/>
        <v>0</v>
      </c>
      <c r="AV751" s="82">
        <f t="shared" si="60"/>
        <v>0</v>
      </c>
      <c r="AW751" s="82">
        <f t="shared" si="60"/>
        <v>0</v>
      </c>
      <c r="AX751" s="82">
        <f t="shared" si="60"/>
        <v>0</v>
      </c>
      <c r="AY751" s="82">
        <f t="shared" si="60"/>
        <v>0</v>
      </c>
      <c r="AZ751" s="82">
        <f t="shared" si="60"/>
        <v>2.0219999999999998E-2</v>
      </c>
      <c r="BA751" s="82">
        <f t="shared" si="60"/>
        <v>0</v>
      </c>
    </row>
    <row r="752" spans="1:53" x14ac:dyDescent="0.25">
      <c r="A752" t="s">
        <v>2194</v>
      </c>
      <c r="B752" t="s">
        <v>2195</v>
      </c>
      <c r="C752" t="s">
        <v>2196</v>
      </c>
      <c r="D752" t="s">
        <v>2197</v>
      </c>
      <c r="E752">
        <v>9.625</v>
      </c>
      <c r="F752" s="143">
        <v>42962</v>
      </c>
      <c r="G752" t="s">
        <v>42</v>
      </c>
      <c r="H752" t="s">
        <v>270</v>
      </c>
      <c r="I752" t="s">
        <v>259</v>
      </c>
      <c r="J752" t="s">
        <v>271</v>
      </c>
      <c r="K752" t="s">
        <v>272</v>
      </c>
      <c r="L752" t="s">
        <v>296</v>
      </c>
      <c r="M752" t="s">
        <v>322</v>
      </c>
      <c r="N752" t="s">
        <v>304</v>
      </c>
      <c r="O752">
        <v>600</v>
      </c>
      <c r="P752">
        <v>107</v>
      </c>
      <c r="Q752">
        <v>3.4756939999999998</v>
      </c>
      <c r="R752">
        <v>5.7430000000000002E-2</v>
      </c>
      <c r="S752">
        <v>0</v>
      </c>
      <c r="T752">
        <v>2.9670000000000001</v>
      </c>
      <c r="U752">
        <v>7.39</v>
      </c>
      <c r="V752">
        <v>3.22</v>
      </c>
      <c r="W752">
        <v>7.5060000000000002</v>
      </c>
      <c r="X752">
        <v>686</v>
      </c>
      <c r="Y752">
        <v>104</v>
      </c>
      <c r="Z752">
        <v>2.8340000000000001</v>
      </c>
      <c r="AA752">
        <v>5.638E-2</v>
      </c>
      <c r="AB752">
        <v>3.0070000000000001</v>
      </c>
      <c r="AC752">
        <v>8.34</v>
      </c>
      <c r="AD752">
        <v>3.3940000000000001</v>
      </c>
      <c r="AE752">
        <v>8.407</v>
      </c>
      <c r="AF752">
        <v>786</v>
      </c>
      <c r="AG752">
        <v>3.4089999999999998</v>
      </c>
      <c r="AH752">
        <v>3.6779999999999999</v>
      </c>
      <c r="AI752">
        <v>660</v>
      </c>
      <c r="AJ752">
        <v>769</v>
      </c>
      <c r="AK752">
        <v>673</v>
      </c>
      <c r="AL752">
        <v>774</v>
      </c>
      <c r="AQ752" s="82">
        <f t="shared" si="57"/>
        <v>0</v>
      </c>
      <c r="AR752" s="82">
        <f t="shared" si="60"/>
        <v>0</v>
      </c>
      <c r="AS752" s="82">
        <f t="shared" si="60"/>
        <v>0</v>
      </c>
      <c r="AT752" s="82">
        <f t="shared" si="60"/>
        <v>0</v>
      </c>
      <c r="AU752" s="82">
        <f t="shared" si="60"/>
        <v>0</v>
      </c>
      <c r="AV752" s="82">
        <f t="shared" si="60"/>
        <v>0</v>
      </c>
      <c r="AW752" s="82">
        <f t="shared" si="60"/>
        <v>5.7430000000000002E-2</v>
      </c>
      <c r="AX752" s="82">
        <f t="shared" si="60"/>
        <v>0</v>
      </c>
      <c r="AY752" s="82">
        <f t="shared" si="60"/>
        <v>0</v>
      </c>
      <c r="AZ752" s="82">
        <f t="shared" si="60"/>
        <v>0</v>
      </c>
      <c r="BA752" s="82">
        <f t="shared" si="60"/>
        <v>0</v>
      </c>
    </row>
    <row r="753" spans="1:53" x14ac:dyDescent="0.25">
      <c r="A753" t="s">
        <v>2185</v>
      </c>
      <c r="B753" t="s">
        <v>2186</v>
      </c>
      <c r="C753" t="s">
        <v>2184</v>
      </c>
      <c r="D753" t="s">
        <v>256</v>
      </c>
      <c r="E753">
        <v>5.75</v>
      </c>
      <c r="F753" s="143">
        <v>42384</v>
      </c>
      <c r="G753" t="s">
        <v>423</v>
      </c>
      <c r="H753" t="s">
        <v>270</v>
      </c>
      <c r="I753" t="s">
        <v>259</v>
      </c>
      <c r="J753" t="s">
        <v>271</v>
      </c>
      <c r="K753" t="s">
        <v>272</v>
      </c>
      <c r="L753" t="s">
        <v>1138</v>
      </c>
      <c r="M753" t="s">
        <v>1347</v>
      </c>
      <c r="N753" t="s">
        <v>304</v>
      </c>
      <c r="O753">
        <v>159.69999999999999</v>
      </c>
      <c r="P753">
        <v>105.435</v>
      </c>
      <c r="Q753">
        <v>2.5555560000000002</v>
      </c>
      <c r="R753">
        <v>1.494E-2</v>
      </c>
      <c r="S753">
        <v>0</v>
      </c>
      <c r="T753">
        <v>2.7330000000000001</v>
      </c>
      <c r="U753">
        <v>3.847</v>
      </c>
      <c r="V753">
        <v>2.7370000000000001</v>
      </c>
      <c r="W753">
        <v>3.847</v>
      </c>
      <c r="X753">
        <v>345</v>
      </c>
      <c r="Y753">
        <v>106.04900000000001</v>
      </c>
      <c r="Z753">
        <v>2.1720000000000002</v>
      </c>
      <c r="AA753">
        <v>1.52E-2</v>
      </c>
      <c r="AB753">
        <v>2.8010000000000002</v>
      </c>
      <c r="AC753">
        <v>3.68</v>
      </c>
      <c r="AD753">
        <v>2.8029999999999999</v>
      </c>
      <c r="AE753">
        <v>3.68</v>
      </c>
      <c r="AF753">
        <v>335</v>
      </c>
      <c r="AG753">
        <v>-0.21299999999999999</v>
      </c>
      <c r="AH753">
        <v>-6.5000000000000002E-2</v>
      </c>
      <c r="AI753">
        <v>338</v>
      </c>
      <c r="AJ753">
        <v>329</v>
      </c>
      <c r="AK753">
        <v>333</v>
      </c>
      <c r="AL753">
        <v>323</v>
      </c>
      <c r="AQ753" s="82">
        <f t="shared" si="57"/>
        <v>0</v>
      </c>
      <c r="AR753" s="82">
        <f t="shared" si="60"/>
        <v>0</v>
      </c>
      <c r="AS753" s="82">
        <f t="shared" si="60"/>
        <v>1.494E-2</v>
      </c>
      <c r="AT753" s="82">
        <f t="shared" si="60"/>
        <v>0</v>
      </c>
      <c r="AU753" s="82">
        <f t="shared" si="60"/>
        <v>0</v>
      </c>
      <c r="AV753" s="82">
        <f t="shared" si="60"/>
        <v>0</v>
      </c>
      <c r="AW753" s="82">
        <f t="shared" si="60"/>
        <v>0</v>
      </c>
      <c r="AX753" s="82">
        <f t="shared" si="60"/>
        <v>0</v>
      </c>
      <c r="AY753" s="82">
        <f t="shared" si="60"/>
        <v>0</v>
      </c>
      <c r="AZ753" s="82">
        <f t="shared" si="60"/>
        <v>0</v>
      </c>
      <c r="BA753" s="82">
        <f t="shared" si="60"/>
        <v>0</v>
      </c>
    </row>
    <row r="754" spans="1:53" x14ac:dyDescent="0.25">
      <c r="A754" t="s">
        <v>2187</v>
      </c>
      <c r="B754" t="s">
        <v>2188</v>
      </c>
      <c r="C754" t="s">
        <v>2184</v>
      </c>
      <c r="D754" t="s">
        <v>256</v>
      </c>
      <c r="E754">
        <v>5.95</v>
      </c>
      <c r="F754" s="143">
        <v>42870</v>
      </c>
      <c r="G754" t="s">
        <v>423</v>
      </c>
      <c r="H754" t="s">
        <v>270</v>
      </c>
      <c r="I754" t="s">
        <v>259</v>
      </c>
      <c r="J754" t="s">
        <v>271</v>
      </c>
      <c r="K754" t="s">
        <v>272</v>
      </c>
      <c r="L754" t="s">
        <v>1138</v>
      </c>
      <c r="M754" t="s">
        <v>1347</v>
      </c>
      <c r="N754" t="s">
        <v>304</v>
      </c>
      <c r="O754">
        <v>106.9</v>
      </c>
      <c r="P754">
        <v>106.798</v>
      </c>
      <c r="Q754">
        <v>0.661111</v>
      </c>
      <c r="R754">
        <v>9.9500000000000005E-3</v>
      </c>
      <c r="S754">
        <v>0</v>
      </c>
      <c r="T754">
        <v>3.84</v>
      </c>
      <c r="U754">
        <v>4.2350000000000003</v>
      </c>
      <c r="V754">
        <v>3.8540000000000001</v>
      </c>
      <c r="W754">
        <v>4.2350000000000003</v>
      </c>
      <c r="X754">
        <v>361</v>
      </c>
      <c r="Y754">
        <v>107.096</v>
      </c>
      <c r="Z754">
        <v>0.26400000000000001</v>
      </c>
      <c r="AA754">
        <v>1.009E-2</v>
      </c>
      <c r="AB754">
        <v>3.907</v>
      </c>
      <c r="AC754">
        <v>4.1870000000000003</v>
      </c>
      <c r="AD754">
        <v>3.9169999999999998</v>
      </c>
      <c r="AE754">
        <v>4.1870000000000003</v>
      </c>
      <c r="AF754">
        <v>367</v>
      </c>
      <c r="AG754">
        <v>9.1999999999999998E-2</v>
      </c>
      <c r="AH754">
        <v>0.439</v>
      </c>
      <c r="AI754">
        <v>357</v>
      </c>
      <c r="AJ754">
        <v>364</v>
      </c>
      <c r="AK754">
        <v>350</v>
      </c>
      <c r="AL754">
        <v>356</v>
      </c>
      <c r="AQ754" s="82">
        <f t="shared" si="57"/>
        <v>0</v>
      </c>
      <c r="AR754" s="82">
        <f t="shared" si="60"/>
        <v>0</v>
      </c>
      <c r="AS754" s="82">
        <f t="shared" si="60"/>
        <v>0</v>
      </c>
      <c r="AT754" s="82">
        <f t="shared" si="60"/>
        <v>9.9500000000000005E-3</v>
      </c>
      <c r="AU754" s="82">
        <f t="shared" si="60"/>
        <v>0</v>
      </c>
      <c r="AV754" s="82">
        <f t="shared" si="60"/>
        <v>0</v>
      </c>
      <c r="AW754" s="82">
        <f t="shared" si="60"/>
        <v>0</v>
      </c>
      <c r="AX754" s="82">
        <f t="shared" si="60"/>
        <v>0</v>
      </c>
      <c r="AY754" s="82">
        <f t="shared" si="60"/>
        <v>0</v>
      </c>
      <c r="AZ754" s="82">
        <f t="shared" si="60"/>
        <v>0</v>
      </c>
      <c r="BA754" s="82">
        <f t="shared" si="60"/>
        <v>0</v>
      </c>
    </row>
    <row r="755" spans="1:53" x14ac:dyDescent="0.25">
      <c r="A755" t="s">
        <v>2232</v>
      </c>
      <c r="B755" t="s">
        <v>2233</v>
      </c>
      <c r="C755" t="s">
        <v>2234</v>
      </c>
      <c r="D755" t="s">
        <v>2235</v>
      </c>
      <c r="E755">
        <v>8.125</v>
      </c>
      <c r="F755" s="143">
        <v>43419</v>
      </c>
      <c r="G755" t="s">
        <v>40</v>
      </c>
      <c r="H755" t="s">
        <v>270</v>
      </c>
      <c r="I755" t="s">
        <v>259</v>
      </c>
      <c r="J755" t="s">
        <v>271</v>
      </c>
      <c r="K755" t="s">
        <v>272</v>
      </c>
      <c r="L755" t="s">
        <v>442</v>
      </c>
      <c r="M755" t="s">
        <v>650</v>
      </c>
      <c r="N755" t="s">
        <v>304</v>
      </c>
      <c r="O755">
        <v>401.3</v>
      </c>
      <c r="P755">
        <v>104</v>
      </c>
      <c r="Q755">
        <v>0.90277799999999997</v>
      </c>
      <c r="R755">
        <v>3.6470000000000002E-2</v>
      </c>
      <c r="S755">
        <v>0</v>
      </c>
      <c r="T755">
        <v>3.2810000000000001</v>
      </c>
      <c r="U755">
        <v>6.93</v>
      </c>
      <c r="V755">
        <v>4.1689999999999996</v>
      </c>
      <c r="W755">
        <v>7.0590000000000002</v>
      </c>
      <c r="X755">
        <v>616</v>
      </c>
      <c r="Y755">
        <v>103</v>
      </c>
      <c r="Z755">
        <v>0.36099999999999999</v>
      </c>
      <c r="AA755">
        <v>3.6479999999999999E-2</v>
      </c>
      <c r="AB755">
        <v>3.3380000000000001</v>
      </c>
      <c r="AC755">
        <v>7.2380000000000004</v>
      </c>
      <c r="AD755">
        <v>4.2930000000000001</v>
      </c>
      <c r="AE755">
        <v>7.3120000000000003</v>
      </c>
      <c r="AF755">
        <v>655</v>
      </c>
      <c r="AG755">
        <v>1.492</v>
      </c>
      <c r="AH755">
        <v>1.9319999999999999</v>
      </c>
      <c r="AI755">
        <v>595</v>
      </c>
      <c r="AJ755">
        <v>634</v>
      </c>
      <c r="AK755">
        <v>603</v>
      </c>
      <c r="AL755">
        <v>642</v>
      </c>
      <c r="AQ755" s="82">
        <f t="shared" si="57"/>
        <v>0</v>
      </c>
      <c r="AR755" s="82">
        <f t="shared" si="60"/>
        <v>0</v>
      </c>
      <c r="AS755" s="82">
        <f t="shared" si="60"/>
        <v>0</v>
      </c>
      <c r="AT755" s="82">
        <f t="shared" si="60"/>
        <v>0</v>
      </c>
      <c r="AU755" s="82">
        <f t="shared" si="60"/>
        <v>0</v>
      </c>
      <c r="AV755" s="82">
        <f t="shared" si="60"/>
        <v>3.6470000000000002E-2</v>
      </c>
      <c r="AW755" s="82">
        <f t="shared" si="60"/>
        <v>0</v>
      </c>
      <c r="AX755" s="82">
        <f t="shared" si="60"/>
        <v>0</v>
      </c>
      <c r="AY755" s="82">
        <f t="shared" si="60"/>
        <v>0</v>
      </c>
      <c r="AZ755" s="82">
        <f t="shared" si="60"/>
        <v>0</v>
      </c>
      <c r="BA755" s="82">
        <f t="shared" si="60"/>
        <v>0</v>
      </c>
    </row>
    <row r="756" spans="1:53" x14ac:dyDescent="0.25">
      <c r="A756" t="s">
        <v>2219</v>
      </c>
      <c r="B756" t="s">
        <v>2220</v>
      </c>
      <c r="C756" t="s">
        <v>2221</v>
      </c>
      <c r="D756" t="s">
        <v>2222</v>
      </c>
      <c r="E756">
        <v>9</v>
      </c>
      <c r="F756" s="143">
        <v>42200</v>
      </c>
      <c r="G756" t="s">
        <v>371</v>
      </c>
      <c r="H756" t="s">
        <v>270</v>
      </c>
      <c r="I756" t="s">
        <v>259</v>
      </c>
      <c r="J756" t="s">
        <v>271</v>
      </c>
      <c r="K756" t="s">
        <v>272</v>
      </c>
      <c r="L756" t="s">
        <v>335</v>
      </c>
      <c r="M756" t="s">
        <v>336</v>
      </c>
      <c r="N756" t="s">
        <v>304</v>
      </c>
      <c r="O756">
        <v>500</v>
      </c>
      <c r="P756">
        <v>115.25</v>
      </c>
      <c r="Q756">
        <v>4</v>
      </c>
      <c r="R756">
        <v>5.1659999999999998E-2</v>
      </c>
      <c r="S756">
        <v>0</v>
      </c>
      <c r="T756">
        <v>2.2469999999999999</v>
      </c>
      <c r="U756">
        <v>2.7759999999999998</v>
      </c>
      <c r="V756">
        <v>2.246</v>
      </c>
      <c r="W756">
        <v>2.7759999999999998</v>
      </c>
      <c r="X756">
        <v>245</v>
      </c>
      <c r="Y756">
        <v>115.25</v>
      </c>
      <c r="Z756">
        <v>3.4</v>
      </c>
      <c r="AA756">
        <v>5.2179999999999997E-2</v>
      </c>
      <c r="AB756">
        <v>2.31</v>
      </c>
      <c r="AC756">
        <v>2.915</v>
      </c>
      <c r="AD756">
        <v>2.3079999999999998</v>
      </c>
      <c r="AE756">
        <v>2.915</v>
      </c>
      <c r="AF756">
        <v>264</v>
      </c>
      <c r="AG756">
        <v>0.50600000000000001</v>
      </c>
      <c r="AH756">
        <v>0.59199999999999997</v>
      </c>
      <c r="AI756">
        <v>250</v>
      </c>
      <c r="AJ756">
        <v>270</v>
      </c>
      <c r="AK756">
        <v>232</v>
      </c>
      <c r="AL756">
        <v>251</v>
      </c>
      <c r="AQ756" s="82">
        <f t="shared" si="57"/>
        <v>0</v>
      </c>
      <c r="AR756" s="82">
        <f t="shared" si="60"/>
        <v>5.1659999999999998E-2</v>
      </c>
      <c r="AS756" s="82">
        <f t="shared" si="60"/>
        <v>0</v>
      </c>
      <c r="AT756" s="82">
        <f t="shared" si="60"/>
        <v>0</v>
      </c>
      <c r="AU756" s="82">
        <f t="shared" si="60"/>
        <v>0</v>
      </c>
      <c r="AV756" s="82">
        <f t="shared" si="60"/>
        <v>0</v>
      </c>
      <c r="AW756" s="82">
        <f t="shared" si="60"/>
        <v>0</v>
      </c>
      <c r="AX756" s="82">
        <f t="shared" si="60"/>
        <v>0</v>
      </c>
      <c r="AY756" s="82">
        <f t="shared" si="60"/>
        <v>0</v>
      </c>
      <c r="AZ756" s="82">
        <f t="shared" si="60"/>
        <v>0</v>
      </c>
      <c r="BA756" s="82">
        <f t="shared" si="60"/>
        <v>0</v>
      </c>
    </row>
    <row r="757" spans="1:53" x14ac:dyDescent="0.25">
      <c r="A757" t="s">
        <v>5869</v>
      </c>
      <c r="B757" t="s">
        <v>5870</v>
      </c>
      <c r="C757" t="s">
        <v>4670</v>
      </c>
      <c r="D757" t="s">
        <v>5871</v>
      </c>
      <c r="E757">
        <v>8.875</v>
      </c>
      <c r="F757" s="143">
        <v>42597</v>
      </c>
      <c r="G757" t="s">
        <v>41</v>
      </c>
      <c r="H757" t="s">
        <v>270</v>
      </c>
      <c r="I757" t="s">
        <v>259</v>
      </c>
      <c r="J757" t="s">
        <v>271</v>
      </c>
      <c r="K757" t="s">
        <v>272</v>
      </c>
      <c r="L757" t="s">
        <v>273</v>
      </c>
      <c r="M757" t="s">
        <v>927</v>
      </c>
      <c r="N757" t="s">
        <v>283</v>
      </c>
      <c r="O757">
        <v>200</v>
      </c>
      <c r="P757">
        <v>107</v>
      </c>
      <c r="Q757">
        <v>3.2048610000000002</v>
      </c>
      <c r="R757">
        <v>1.9099999999999999E-2</v>
      </c>
      <c r="S757">
        <v>0</v>
      </c>
      <c r="T757">
        <v>1.0469999999999999</v>
      </c>
      <c r="U757">
        <v>6.2210000000000001</v>
      </c>
      <c r="V757">
        <v>1.8660000000000001</v>
      </c>
      <c r="W757">
        <v>6.3259999999999996</v>
      </c>
      <c r="X757">
        <v>584</v>
      </c>
      <c r="Y757">
        <v>107</v>
      </c>
      <c r="Z757">
        <v>2.613</v>
      </c>
      <c r="AA757">
        <v>1.9279999999999999E-2</v>
      </c>
      <c r="AB757">
        <v>1.111</v>
      </c>
      <c r="AC757">
        <v>6.3380000000000001</v>
      </c>
      <c r="AD757">
        <v>1.9690000000000001</v>
      </c>
      <c r="AE757">
        <v>6.3689999999999998</v>
      </c>
      <c r="AF757">
        <v>597</v>
      </c>
      <c r="AG757">
        <v>0.54</v>
      </c>
      <c r="AH757">
        <v>0.623</v>
      </c>
      <c r="AI757">
        <v>514</v>
      </c>
      <c r="AJ757">
        <v>545</v>
      </c>
      <c r="AK757">
        <v>568</v>
      </c>
      <c r="AL757">
        <v>581</v>
      </c>
      <c r="AQ757" s="82">
        <f t="shared" si="57"/>
        <v>0</v>
      </c>
      <c r="AR757" s="82">
        <f t="shared" si="60"/>
        <v>0</v>
      </c>
      <c r="AS757" s="82">
        <f t="shared" si="60"/>
        <v>0</v>
      </c>
      <c r="AT757" s="82">
        <f t="shared" si="60"/>
        <v>0</v>
      </c>
      <c r="AU757" s="82">
        <f t="shared" si="60"/>
        <v>0</v>
      </c>
      <c r="AV757" s="82">
        <f t="shared" si="60"/>
        <v>1.9099999999999999E-2</v>
      </c>
      <c r="AW757" s="82">
        <f t="shared" si="60"/>
        <v>0</v>
      </c>
      <c r="AX757" s="82">
        <f t="shared" si="60"/>
        <v>0</v>
      </c>
      <c r="AY757" s="82">
        <f t="shared" si="60"/>
        <v>0</v>
      </c>
      <c r="AZ757" s="82">
        <f t="shared" si="60"/>
        <v>0</v>
      </c>
      <c r="BA757" s="82">
        <f t="shared" si="60"/>
        <v>0</v>
      </c>
    </row>
    <row r="758" spans="1:53" x14ac:dyDescent="0.25">
      <c r="A758" t="s">
        <v>5196</v>
      </c>
      <c r="B758" t="s">
        <v>5197</v>
      </c>
      <c r="C758" t="s">
        <v>5198</v>
      </c>
      <c r="D758" t="s">
        <v>5872</v>
      </c>
      <c r="E758">
        <v>7.84</v>
      </c>
      <c r="F758" s="143">
        <v>44211</v>
      </c>
      <c r="G758" t="s">
        <v>348</v>
      </c>
      <c r="H758" t="s">
        <v>270</v>
      </c>
      <c r="I758" t="s">
        <v>2717</v>
      </c>
      <c r="J758" t="s">
        <v>271</v>
      </c>
      <c r="K758" t="s">
        <v>272</v>
      </c>
      <c r="L758" t="s">
        <v>291</v>
      </c>
      <c r="M758" t="s">
        <v>327</v>
      </c>
      <c r="N758" t="s">
        <v>283</v>
      </c>
      <c r="O758">
        <v>210.7</v>
      </c>
      <c r="P758">
        <v>64.462000000000003</v>
      </c>
      <c r="Q758">
        <v>3.4844439999999999</v>
      </c>
      <c r="R758">
        <v>1.24E-2</v>
      </c>
      <c r="S758">
        <v>0</v>
      </c>
      <c r="T758">
        <v>4.8979999999999997</v>
      </c>
      <c r="U758">
        <v>15.782999999999999</v>
      </c>
      <c r="V758">
        <v>2.9969999999999999</v>
      </c>
      <c r="W758">
        <v>15.782999999999999</v>
      </c>
      <c r="X758">
        <v>1918</v>
      </c>
      <c r="Y758">
        <v>64.766000000000005</v>
      </c>
      <c r="Z758">
        <v>2.9620000000000002</v>
      </c>
      <c r="AA758">
        <v>1.255E-2</v>
      </c>
      <c r="AB758">
        <v>4.9729999999999999</v>
      </c>
      <c r="AC758">
        <v>15.644</v>
      </c>
      <c r="AD758">
        <v>3.077</v>
      </c>
      <c r="AE758">
        <v>15.644</v>
      </c>
      <c r="AF758">
        <v>1899</v>
      </c>
      <c r="AG758">
        <v>0.32300000000000001</v>
      </c>
      <c r="AH758">
        <v>0.624</v>
      </c>
      <c r="AI758">
        <v>1341</v>
      </c>
      <c r="AJ758">
        <v>1338</v>
      </c>
      <c r="AK758">
        <v>1907</v>
      </c>
      <c r="AL758">
        <v>1888</v>
      </c>
      <c r="AQ758" s="82">
        <f t="shared" si="57"/>
        <v>0</v>
      </c>
      <c r="AR758" s="82">
        <f t="shared" ref="AR758:BA773" si="61">IF(AND($U758&gt;AQ$4,$U758&lt;=AR$4),$R758,0)</f>
        <v>0</v>
      </c>
      <c r="AS758" s="82">
        <f t="shared" si="61"/>
        <v>0</v>
      </c>
      <c r="AT758" s="82">
        <f t="shared" si="61"/>
        <v>0</v>
      </c>
      <c r="AU758" s="82">
        <f t="shared" si="61"/>
        <v>0</v>
      </c>
      <c r="AV758" s="82">
        <f t="shared" si="61"/>
        <v>0</v>
      </c>
      <c r="AW758" s="82">
        <f t="shared" si="61"/>
        <v>0</v>
      </c>
      <c r="AX758" s="82">
        <f t="shared" si="61"/>
        <v>0</v>
      </c>
      <c r="AY758" s="82">
        <f t="shared" si="61"/>
        <v>0</v>
      </c>
      <c r="AZ758" s="82">
        <f t="shared" si="61"/>
        <v>0</v>
      </c>
      <c r="BA758" s="82">
        <f t="shared" si="61"/>
        <v>1.24E-2</v>
      </c>
    </row>
    <row r="759" spans="1:53" x14ac:dyDescent="0.25">
      <c r="A759" t="s">
        <v>2211</v>
      </c>
      <c r="B759" t="s">
        <v>2212</v>
      </c>
      <c r="C759" t="s">
        <v>2213</v>
      </c>
      <c r="D759" t="s">
        <v>112</v>
      </c>
      <c r="E759">
        <v>8.875</v>
      </c>
      <c r="F759" s="143">
        <v>41988</v>
      </c>
      <c r="G759" t="s">
        <v>348</v>
      </c>
      <c r="H759" t="s">
        <v>270</v>
      </c>
      <c r="I759" t="s">
        <v>259</v>
      </c>
      <c r="J759" t="s">
        <v>271</v>
      </c>
      <c r="K759" t="s">
        <v>272</v>
      </c>
      <c r="L759" t="s">
        <v>551</v>
      </c>
      <c r="M759" t="s">
        <v>604</v>
      </c>
      <c r="N759" t="s">
        <v>304</v>
      </c>
      <c r="O759">
        <v>195.4</v>
      </c>
      <c r="P759">
        <v>101</v>
      </c>
      <c r="Q759">
        <v>0.246528</v>
      </c>
      <c r="R759">
        <v>1.7139999999999999E-2</v>
      </c>
      <c r="S759">
        <v>4.4379999999999997</v>
      </c>
      <c r="T759">
        <v>7.4999999999999997E-2</v>
      </c>
      <c r="U759">
        <v>2.194</v>
      </c>
      <c r="V759">
        <v>8.1000000000000003E-2</v>
      </c>
      <c r="W759">
        <v>2.9860000000000002</v>
      </c>
      <c r="X759">
        <v>272</v>
      </c>
      <c r="Y759">
        <v>100.5</v>
      </c>
      <c r="Z759">
        <v>4.0919999999999996</v>
      </c>
      <c r="AA759">
        <v>1.7979999999999999E-2</v>
      </c>
      <c r="AB759">
        <v>1.76</v>
      </c>
      <c r="AC759">
        <v>8.5990000000000002</v>
      </c>
      <c r="AD759">
        <v>7.9000000000000001E-2</v>
      </c>
      <c r="AE759">
        <v>2.9529999999999998</v>
      </c>
      <c r="AF759">
        <v>272</v>
      </c>
      <c r="AG759">
        <v>1.044</v>
      </c>
      <c r="AH759">
        <v>1.034</v>
      </c>
      <c r="AI759">
        <v>262</v>
      </c>
      <c r="AJ759">
        <v>265</v>
      </c>
      <c r="AK759">
        <v>249</v>
      </c>
      <c r="AL759">
        <v>251</v>
      </c>
      <c r="AQ759" s="82">
        <f t="shared" si="57"/>
        <v>0</v>
      </c>
      <c r="AR759" s="82">
        <f t="shared" si="61"/>
        <v>1.7139999999999999E-2</v>
      </c>
      <c r="AS759" s="82">
        <f t="shared" si="61"/>
        <v>0</v>
      </c>
      <c r="AT759" s="82">
        <f t="shared" si="61"/>
        <v>0</v>
      </c>
      <c r="AU759" s="82">
        <f t="shared" si="61"/>
        <v>0</v>
      </c>
      <c r="AV759" s="82">
        <f t="shared" si="61"/>
        <v>0</v>
      </c>
      <c r="AW759" s="82">
        <f t="shared" si="61"/>
        <v>0</v>
      </c>
      <c r="AX759" s="82">
        <f t="shared" si="61"/>
        <v>0</v>
      </c>
      <c r="AY759" s="82">
        <f t="shared" si="61"/>
        <v>0</v>
      </c>
      <c r="AZ759" s="82">
        <f t="shared" si="61"/>
        <v>0</v>
      </c>
      <c r="BA759" s="82">
        <f t="shared" si="61"/>
        <v>0</v>
      </c>
    </row>
    <row r="760" spans="1:53" x14ac:dyDescent="0.25">
      <c r="A760" t="s">
        <v>2214</v>
      </c>
      <c r="B760" t="s">
        <v>2215</v>
      </c>
      <c r="C760" t="s">
        <v>2213</v>
      </c>
      <c r="D760" t="s">
        <v>112</v>
      </c>
      <c r="E760">
        <v>10.125</v>
      </c>
      <c r="F760" s="143">
        <v>42719</v>
      </c>
      <c r="G760" t="s">
        <v>348</v>
      </c>
      <c r="H760" t="s">
        <v>270</v>
      </c>
      <c r="I760" t="s">
        <v>259</v>
      </c>
      <c r="J760" t="s">
        <v>271</v>
      </c>
      <c r="K760" t="s">
        <v>272</v>
      </c>
      <c r="L760" t="s">
        <v>551</v>
      </c>
      <c r="M760" t="s">
        <v>604</v>
      </c>
      <c r="N760" t="s">
        <v>275</v>
      </c>
      <c r="O760">
        <v>264.3</v>
      </c>
      <c r="P760">
        <v>103</v>
      </c>
      <c r="Q760">
        <v>0.28125</v>
      </c>
      <c r="R760">
        <v>2.3650000000000001E-2</v>
      </c>
      <c r="S760">
        <v>5.0620000000000003</v>
      </c>
      <c r="T760">
        <v>7.4999999999999997E-2</v>
      </c>
      <c r="U760">
        <v>3.7490000000000001</v>
      </c>
      <c r="V760">
        <v>0.08</v>
      </c>
      <c r="W760">
        <v>4.7679999999999998</v>
      </c>
      <c r="X760">
        <v>423</v>
      </c>
      <c r="Y760">
        <v>103.125</v>
      </c>
      <c r="Z760">
        <v>4.6689999999999996</v>
      </c>
      <c r="AA760">
        <v>2.5059999999999999E-2</v>
      </c>
      <c r="AB760">
        <v>1.7410000000000001</v>
      </c>
      <c r="AC760">
        <v>8.4209999999999994</v>
      </c>
      <c r="AD760">
        <v>7.9000000000000001E-2</v>
      </c>
      <c r="AE760">
        <v>3.1960000000000002</v>
      </c>
      <c r="AF760">
        <v>275</v>
      </c>
      <c r="AG760">
        <v>0.51</v>
      </c>
      <c r="AH760">
        <v>0.5</v>
      </c>
      <c r="AI760">
        <v>437</v>
      </c>
      <c r="AJ760">
        <v>287</v>
      </c>
      <c r="AK760">
        <v>400</v>
      </c>
      <c r="AL760">
        <v>254</v>
      </c>
      <c r="AQ760" s="82">
        <f t="shared" si="57"/>
        <v>0</v>
      </c>
      <c r="AR760" s="82">
        <f t="shared" si="61"/>
        <v>0</v>
      </c>
      <c r="AS760" s="82">
        <f t="shared" si="61"/>
        <v>2.3650000000000001E-2</v>
      </c>
      <c r="AT760" s="82">
        <f t="shared" si="61"/>
        <v>0</v>
      </c>
      <c r="AU760" s="82">
        <f t="shared" si="61"/>
        <v>0</v>
      </c>
      <c r="AV760" s="82">
        <f t="shared" si="61"/>
        <v>0</v>
      </c>
      <c r="AW760" s="82">
        <f t="shared" si="61"/>
        <v>0</v>
      </c>
      <c r="AX760" s="82">
        <f t="shared" si="61"/>
        <v>0</v>
      </c>
      <c r="AY760" s="82">
        <f t="shared" si="61"/>
        <v>0</v>
      </c>
      <c r="AZ760" s="82">
        <f t="shared" si="61"/>
        <v>0</v>
      </c>
      <c r="BA760" s="82">
        <f t="shared" si="61"/>
        <v>0</v>
      </c>
    </row>
    <row r="761" spans="1:53" x14ac:dyDescent="0.25">
      <c r="A761" t="s">
        <v>2228</v>
      </c>
      <c r="B761" t="s">
        <v>2229</v>
      </c>
      <c r="C761" t="s">
        <v>2213</v>
      </c>
      <c r="D761" t="s">
        <v>112</v>
      </c>
      <c r="E761">
        <v>10.125</v>
      </c>
      <c r="F761" s="143">
        <v>43174</v>
      </c>
      <c r="G761" t="s">
        <v>41</v>
      </c>
      <c r="H761" t="s">
        <v>270</v>
      </c>
      <c r="I761" t="s">
        <v>259</v>
      </c>
      <c r="J761" t="s">
        <v>271</v>
      </c>
      <c r="K761" t="s">
        <v>272</v>
      </c>
      <c r="L761" t="s">
        <v>551</v>
      </c>
      <c r="M761" t="s">
        <v>604</v>
      </c>
      <c r="N761" t="s">
        <v>283</v>
      </c>
      <c r="O761">
        <v>663.1</v>
      </c>
      <c r="P761">
        <v>110</v>
      </c>
      <c r="Q761">
        <v>2.8125</v>
      </c>
      <c r="R761">
        <v>6.4810000000000006E-2</v>
      </c>
      <c r="S761">
        <v>0</v>
      </c>
      <c r="T761">
        <v>1.125</v>
      </c>
      <c r="U761">
        <v>5.5919999999999996</v>
      </c>
      <c r="V761">
        <v>1.375</v>
      </c>
      <c r="W761">
        <v>6.1420000000000003</v>
      </c>
      <c r="X761">
        <v>539</v>
      </c>
      <c r="Y761">
        <v>108.5</v>
      </c>
      <c r="Z761">
        <v>2.1379999999999999</v>
      </c>
      <c r="AA761">
        <v>6.4530000000000004E-2</v>
      </c>
      <c r="AB761">
        <v>1.181</v>
      </c>
      <c r="AC761">
        <v>6.9240000000000004</v>
      </c>
      <c r="AD761">
        <v>2.1070000000000002</v>
      </c>
      <c r="AE761">
        <v>7.2</v>
      </c>
      <c r="AF761">
        <v>657</v>
      </c>
      <c r="AG761">
        <v>1.966</v>
      </c>
      <c r="AH761">
        <v>2.085</v>
      </c>
      <c r="AI761">
        <v>483</v>
      </c>
      <c r="AJ761">
        <v>616</v>
      </c>
      <c r="AK761">
        <v>523</v>
      </c>
      <c r="AL761">
        <v>640</v>
      </c>
      <c r="AQ761" s="82">
        <f t="shared" si="57"/>
        <v>0</v>
      </c>
      <c r="AR761" s="82">
        <f t="shared" si="61"/>
        <v>0</v>
      </c>
      <c r="AS761" s="82">
        <f t="shared" si="61"/>
        <v>0</v>
      </c>
      <c r="AT761" s="82">
        <f t="shared" si="61"/>
        <v>0</v>
      </c>
      <c r="AU761" s="82">
        <f t="shared" si="61"/>
        <v>6.4810000000000006E-2</v>
      </c>
      <c r="AV761" s="82">
        <f t="shared" si="61"/>
        <v>0</v>
      </c>
      <c r="AW761" s="82">
        <f t="shared" si="61"/>
        <v>0</v>
      </c>
      <c r="AX761" s="82">
        <f t="shared" si="61"/>
        <v>0</v>
      </c>
      <c r="AY761" s="82">
        <f t="shared" si="61"/>
        <v>0</v>
      </c>
      <c r="AZ761" s="82">
        <f t="shared" si="61"/>
        <v>0</v>
      </c>
      <c r="BA761" s="82">
        <f t="shared" si="61"/>
        <v>0</v>
      </c>
    </row>
    <row r="762" spans="1:53" x14ac:dyDescent="0.25">
      <c r="A762" t="s">
        <v>2230</v>
      </c>
      <c r="B762" t="s">
        <v>2231</v>
      </c>
      <c r="C762" t="s">
        <v>2213</v>
      </c>
      <c r="D762" t="s">
        <v>112</v>
      </c>
      <c r="E762">
        <v>9.25</v>
      </c>
      <c r="F762" s="143">
        <v>43205</v>
      </c>
      <c r="G762" t="s">
        <v>41</v>
      </c>
      <c r="H762" t="s">
        <v>270</v>
      </c>
      <c r="I762" t="s">
        <v>259</v>
      </c>
      <c r="J762" t="s">
        <v>271</v>
      </c>
      <c r="K762" t="s">
        <v>272</v>
      </c>
      <c r="L762" t="s">
        <v>551</v>
      </c>
      <c r="M762" t="s">
        <v>604</v>
      </c>
      <c r="N762" t="s">
        <v>283</v>
      </c>
      <c r="O762">
        <v>1380</v>
      </c>
      <c r="P762">
        <v>109</v>
      </c>
      <c r="Q762">
        <v>1.798611</v>
      </c>
      <c r="R762">
        <v>0.13247</v>
      </c>
      <c r="S762">
        <v>0</v>
      </c>
      <c r="T762">
        <v>1.2110000000000001</v>
      </c>
      <c r="U762">
        <v>5.468</v>
      </c>
      <c r="V762">
        <v>1.726</v>
      </c>
      <c r="W762">
        <v>5.9660000000000002</v>
      </c>
      <c r="X762">
        <v>519</v>
      </c>
      <c r="Y762">
        <v>107.625</v>
      </c>
      <c r="Z762">
        <v>1.1819999999999999</v>
      </c>
      <c r="AA762">
        <v>0.13206999999999999</v>
      </c>
      <c r="AB762">
        <v>1.2689999999999999</v>
      </c>
      <c r="AC762">
        <v>6.61</v>
      </c>
      <c r="AD762">
        <v>2.524</v>
      </c>
      <c r="AE762">
        <v>6.7789999999999999</v>
      </c>
      <c r="AF762">
        <v>612</v>
      </c>
      <c r="AG762">
        <v>1.83</v>
      </c>
      <c r="AH762">
        <v>2.0019999999999998</v>
      </c>
      <c r="AI762">
        <v>485</v>
      </c>
      <c r="AJ762">
        <v>592</v>
      </c>
      <c r="AK762">
        <v>502</v>
      </c>
      <c r="AL762">
        <v>596</v>
      </c>
      <c r="AQ762" s="82">
        <f t="shared" si="57"/>
        <v>0</v>
      </c>
      <c r="AR762" s="82">
        <f t="shared" si="61"/>
        <v>0</v>
      </c>
      <c r="AS762" s="82">
        <f t="shared" si="61"/>
        <v>0</v>
      </c>
      <c r="AT762" s="82">
        <f t="shared" si="61"/>
        <v>0</v>
      </c>
      <c r="AU762" s="82">
        <f t="shared" si="61"/>
        <v>0.13247</v>
      </c>
      <c r="AV762" s="82">
        <f t="shared" si="61"/>
        <v>0</v>
      </c>
      <c r="AW762" s="82">
        <f t="shared" si="61"/>
        <v>0</v>
      </c>
      <c r="AX762" s="82">
        <f t="shared" si="61"/>
        <v>0</v>
      </c>
      <c r="AY762" s="82">
        <f t="shared" si="61"/>
        <v>0</v>
      </c>
      <c r="AZ762" s="82">
        <f t="shared" si="61"/>
        <v>0</v>
      </c>
      <c r="BA762" s="82">
        <f t="shared" si="61"/>
        <v>0</v>
      </c>
    </row>
    <row r="763" spans="1:53" x14ac:dyDescent="0.25">
      <c r="A763" t="s">
        <v>2236</v>
      </c>
      <c r="B763" t="s">
        <v>2237</v>
      </c>
      <c r="C763" t="s">
        <v>2213</v>
      </c>
      <c r="D763" t="s">
        <v>112</v>
      </c>
      <c r="E763">
        <v>10.75</v>
      </c>
      <c r="F763" s="143">
        <v>44044</v>
      </c>
      <c r="G763" t="s">
        <v>280</v>
      </c>
      <c r="H763" t="s">
        <v>270</v>
      </c>
      <c r="I763" t="s">
        <v>259</v>
      </c>
      <c r="J763" t="s">
        <v>271</v>
      </c>
      <c r="K763" t="s">
        <v>272</v>
      </c>
      <c r="L763" t="s">
        <v>551</v>
      </c>
      <c r="M763" t="s">
        <v>604</v>
      </c>
      <c r="N763" t="s">
        <v>304</v>
      </c>
      <c r="O763">
        <v>472.4</v>
      </c>
      <c r="P763">
        <v>107.25</v>
      </c>
      <c r="Q763">
        <v>4.3</v>
      </c>
      <c r="R763">
        <v>4.5650000000000003E-2</v>
      </c>
      <c r="S763">
        <v>0</v>
      </c>
      <c r="T763">
        <v>4.048</v>
      </c>
      <c r="U763">
        <v>9.0660000000000007</v>
      </c>
      <c r="V763">
        <v>4.5670000000000002</v>
      </c>
      <c r="W763">
        <v>9.17</v>
      </c>
      <c r="X763">
        <v>800</v>
      </c>
      <c r="Y763">
        <v>104.875</v>
      </c>
      <c r="Z763">
        <v>3.5830000000000002</v>
      </c>
      <c r="AA763">
        <v>4.5060000000000003E-2</v>
      </c>
      <c r="AB763">
        <v>4.0830000000000002</v>
      </c>
      <c r="AC763">
        <v>9.6080000000000005</v>
      </c>
      <c r="AD763">
        <v>4.8460000000000001</v>
      </c>
      <c r="AE763">
        <v>9.6929999999999996</v>
      </c>
      <c r="AF763">
        <v>867</v>
      </c>
      <c r="AG763">
        <v>2.851</v>
      </c>
      <c r="AH763">
        <v>3.4319999999999999</v>
      </c>
      <c r="AI763">
        <v>768</v>
      </c>
      <c r="AJ763">
        <v>838</v>
      </c>
      <c r="AK763">
        <v>787</v>
      </c>
      <c r="AL763">
        <v>856</v>
      </c>
      <c r="AQ763" s="82">
        <f t="shared" si="57"/>
        <v>0</v>
      </c>
      <c r="AR763" s="82">
        <f t="shared" si="61"/>
        <v>0</v>
      </c>
      <c r="AS763" s="82">
        <f t="shared" si="61"/>
        <v>0</v>
      </c>
      <c r="AT763" s="82">
        <f t="shared" si="61"/>
        <v>0</v>
      </c>
      <c r="AU763" s="82">
        <f t="shared" si="61"/>
        <v>0</v>
      </c>
      <c r="AV763" s="82">
        <f t="shared" si="61"/>
        <v>0</v>
      </c>
      <c r="AW763" s="82">
        <f t="shared" si="61"/>
        <v>0</v>
      </c>
      <c r="AX763" s="82">
        <f t="shared" si="61"/>
        <v>0</v>
      </c>
      <c r="AY763" s="82">
        <f t="shared" si="61"/>
        <v>4.5650000000000003E-2</v>
      </c>
      <c r="AZ763" s="82">
        <f t="shared" si="61"/>
        <v>0</v>
      </c>
      <c r="BA763" s="82">
        <f t="shared" si="61"/>
        <v>0</v>
      </c>
    </row>
    <row r="764" spans="1:53" x14ac:dyDescent="0.25">
      <c r="A764" t="s">
        <v>2238</v>
      </c>
      <c r="B764" t="s">
        <v>2239</v>
      </c>
      <c r="C764" t="s">
        <v>2213</v>
      </c>
      <c r="D764" t="s">
        <v>112</v>
      </c>
      <c r="E764">
        <v>8.0500000000000007</v>
      </c>
      <c r="F764" s="143">
        <v>43862</v>
      </c>
      <c r="G764" t="s">
        <v>348</v>
      </c>
      <c r="H764" t="s">
        <v>270</v>
      </c>
      <c r="I764" t="s">
        <v>259</v>
      </c>
      <c r="J764" t="s">
        <v>271</v>
      </c>
      <c r="K764" t="s">
        <v>272</v>
      </c>
      <c r="L764" t="s">
        <v>551</v>
      </c>
      <c r="M764" t="s">
        <v>604</v>
      </c>
      <c r="N764" t="s">
        <v>304</v>
      </c>
      <c r="O764">
        <v>738.4</v>
      </c>
      <c r="P764">
        <v>99.25</v>
      </c>
      <c r="Q764">
        <v>3.22</v>
      </c>
      <c r="R764">
        <v>6.5549999999999997E-2</v>
      </c>
      <c r="S764">
        <v>0</v>
      </c>
      <c r="T764">
        <v>5.1539999999999999</v>
      </c>
      <c r="U764">
        <v>8.1890000000000001</v>
      </c>
      <c r="V764">
        <v>5.1559999999999997</v>
      </c>
      <c r="W764">
        <v>8.1690000000000005</v>
      </c>
      <c r="X764">
        <v>704</v>
      </c>
      <c r="Y764">
        <v>95.75</v>
      </c>
      <c r="Z764">
        <v>2.6829999999999998</v>
      </c>
      <c r="AA764">
        <v>6.3930000000000001E-2</v>
      </c>
      <c r="AB764">
        <v>5.1660000000000004</v>
      </c>
      <c r="AC764">
        <v>8.86</v>
      </c>
      <c r="AD764">
        <v>5.2320000000000002</v>
      </c>
      <c r="AE764">
        <v>8.86</v>
      </c>
      <c r="AF764">
        <v>789</v>
      </c>
      <c r="AG764">
        <v>4.101</v>
      </c>
      <c r="AH764">
        <v>4.7469999999999999</v>
      </c>
      <c r="AI764">
        <v>670</v>
      </c>
      <c r="AJ764">
        <v>736</v>
      </c>
      <c r="AK764">
        <v>693</v>
      </c>
      <c r="AL764">
        <v>777</v>
      </c>
      <c r="AQ764" s="82">
        <f t="shared" si="57"/>
        <v>0</v>
      </c>
      <c r="AR764" s="82">
        <f t="shared" si="61"/>
        <v>0</v>
      </c>
      <c r="AS764" s="82">
        <f t="shared" si="61"/>
        <v>0</v>
      </c>
      <c r="AT764" s="82">
        <f t="shared" si="61"/>
        <v>0</v>
      </c>
      <c r="AU764" s="82">
        <f t="shared" si="61"/>
        <v>0</v>
      </c>
      <c r="AV764" s="82">
        <f t="shared" si="61"/>
        <v>0</v>
      </c>
      <c r="AW764" s="82">
        <f t="shared" si="61"/>
        <v>0</v>
      </c>
      <c r="AX764" s="82">
        <f t="shared" si="61"/>
        <v>6.5549999999999997E-2</v>
      </c>
      <c r="AY764" s="82">
        <f t="shared" si="61"/>
        <v>0</v>
      </c>
      <c r="AZ764" s="82">
        <f t="shared" si="61"/>
        <v>0</v>
      </c>
      <c r="BA764" s="82">
        <f t="shared" si="61"/>
        <v>0</v>
      </c>
    </row>
    <row r="765" spans="1:53" x14ac:dyDescent="0.25">
      <c r="A765" t="s">
        <v>2216</v>
      </c>
      <c r="B765" t="s">
        <v>2217</v>
      </c>
      <c r="C765" t="s">
        <v>2218</v>
      </c>
      <c r="D765" t="s">
        <v>244</v>
      </c>
      <c r="E765">
        <v>7.25</v>
      </c>
      <c r="F765" s="143">
        <v>43631</v>
      </c>
      <c r="G765" t="s">
        <v>42</v>
      </c>
      <c r="H765" t="s">
        <v>270</v>
      </c>
      <c r="I765" t="s">
        <v>259</v>
      </c>
      <c r="J765" t="s">
        <v>271</v>
      </c>
      <c r="K765" t="s">
        <v>272</v>
      </c>
      <c r="L765" t="s">
        <v>442</v>
      </c>
      <c r="M765" t="s">
        <v>443</v>
      </c>
      <c r="N765" t="s">
        <v>304</v>
      </c>
      <c r="O765">
        <v>1000</v>
      </c>
      <c r="P765">
        <v>100</v>
      </c>
      <c r="Q765">
        <v>0.20138900000000001</v>
      </c>
      <c r="R765">
        <v>8.6809999999999998E-2</v>
      </c>
      <c r="S765">
        <v>3.625</v>
      </c>
      <c r="T765">
        <v>2.2229999999999999</v>
      </c>
      <c r="U765">
        <v>7.2480000000000002</v>
      </c>
      <c r="V765">
        <v>4.53</v>
      </c>
      <c r="W765">
        <v>7.1289999999999996</v>
      </c>
      <c r="X765">
        <v>611</v>
      </c>
      <c r="Y765">
        <v>100</v>
      </c>
      <c r="Z765">
        <v>3.343</v>
      </c>
      <c r="AA765">
        <v>9.0899999999999995E-2</v>
      </c>
      <c r="AB765">
        <v>2.2080000000000002</v>
      </c>
      <c r="AC765">
        <v>7.2480000000000002</v>
      </c>
      <c r="AD765">
        <v>4.4329999999999998</v>
      </c>
      <c r="AE765">
        <v>7.1239999999999997</v>
      </c>
      <c r="AF765">
        <v>625</v>
      </c>
      <c r="AG765">
        <v>0.46800000000000003</v>
      </c>
      <c r="AH765">
        <v>0.95099999999999996</v>
      </c>
      <c r="AI765">
        <v>575</v>
      </c>
      <c r="AJ765">
        <v>598</v>
      </c>
      <c r="AK765">
        <v>597</v>
      </c>
      <c r="AL765">
        <v>611</v>
      </c>
      <c r="AQ765" s="82">
        <f t="shared" si="57"/>
        <v>0</v>
      </c>
      <c r="AR765" s="82">
        <f t="shared" si="61"/>
        <v>0</v>
      </c>
      <c r="AS765" s="82">
        <f t="shared" si="61"/>
        <v>0</v>
      </c>
      <c r="AT765" s="82">
        <f t="shared" si="61"/>
        <v>0</v>
      </c>
      <c r="AU765" s="82">
        <f t="shared" si="61"/>
        <v>0</v>
      </c>
      <c r="AV765" s="82">
        <f t="shared" si="61"/>
        <v>0</v>
      </c>
      <c r="AW765" s="82">
        <f t="shared" si="61"/>
        <v>8.6809999999999998E-2</v>
      </c>
      <c r="AX765" s="82">
        <f t="shared" si="61"/>
        <v>0</v>
      </c>
      <c r="AY765" s="82">
        <f t="shared" si="61"/>
        <v>0</v>
      </c>
      <c r="AZ765" s="82">
        <f t="shared" si="61"/>
        <v>0</v>
      </c>
      <c r="BA765" s="82">
        <f t="shared" si="61"/>
        <v>0</v>
      </c>
    </row>
    <row r="766" spans="1:53" x14ac:dyDescent="0.25">
      <c r="A766" t="s">
        <v>2226</v>
      </c>
      <c r="B766" t="s">
        <v>2227</v>
      </c>
      <c r="C766" t="s">
        <v>2218</v>
      </c>
      <c r="D766" t="s">
        <v>244</v>
      </c>
      <c r="E766">
        <v>8.5</v>
      </c>
      <c r="F766" s="143">
        <v>41685</v>
      </c>
      <c r="G766" t="s">
        <v>42</v>
      </c>
      <c r="H766" t="s">
        <v>270</v>
      </c>
      <c r="I766" t="s">
        <v>259</v>
      </c>
      <c r="J766" t="s">
        <v>271</v>
      </c>
      <c r="K766" t="s">
        <v>272</v>
      </c>
      <c r="L766" t="s">
        <v>442</v>
      </c>
      <c r="M766" t="s">
        <v>443</v>
      </c>
      <c r="N766" t="s">
        <v>304</v>
      </c>
      <c r="O766">
        <v>300</v>
      </c>
      <c r="P766">
        <v>106.25</v>
      </c>
      <c r="Q766">
        <v>3.0694439999999998</v>
      </c>
      <c r="R766">
        <v>2.8410000000000001E-2</v>
      </c>
      <c r="S766">
        <v>0</v>
      </c>
      <c r="T766">
        <v>1.0660000000000001</v>
      </c>
      <c r="U766">
        <v>2.8769999999999998</v>
      </c>
      <c r="V766">
        <v>1.069</v>
      </c>
      <c r="W766">
        <v>2.8769999999999998</v>
      </c>
      <c r="X766">
        <v>266</v>
      </c>
      <c r="Y766">
        <v>107</v>
      </c>
      <c r="Z766">
        <v>2.5030000000000001</v>
      </c>
      <c r="AA766">
        <v>2.8889999999999999E-2</v>
      </c>
      <c r="AB766">
        <v>1.133</v>
      </c>
      <c r="AC766">
        <v>2.5609999999999999</v>
      </c>
      <c r="AD766">
        <v>1.135</v>
      </c>
      <c r="AE766">
        <v>2.5609999999999999</v>
      </c>
      <c r="AF766">
        <v>234</v>
      </c>
      <c r="AG766">
        <v>-0.16700000000000001</v>
      </c>
      <c r="AH766">
        <v>-0.18099999999999999</v>
      </c>
      <c r="AI766">
        <v>260</v>
      </c>
      <c r="AJ766">
        <v>230</v>
      </c>
      <c r="AK766">
        <v>251</v>
      </c>
      <c r="AL766">
        <v>222</v>
      </c>
      <c r="AQ766" s="82">
        <f t="shared" si="57"/>
        <v>0</v>
      </c>
      <c r="AR766" s="82">
        <f t="shared" si="61"/>
        <v>2.8410000000000001E-2</v>
      </c>
      <c r="AS766" s="82">
        <f t="shared" si="61"/>
        <v>0</v>
      </c>
      <c r="AT766" s="82">
        <f t="shared" si="61"/>
        <v>0</v>
      </c>
      <c r="AU766" s="82">
        <f t="shared" si="61"/>
        <v>0</v>
      </c>
      <c r="AV766" s="82">
        <f t="shared" si="61"/>
        <v>0</v>
      </c>
      <c r="AW766" s="82">
        <f t="shared" si="61"/>
        <v>0</v>
      </c>
      <c r="AX766" s="82">
        <f t="shared" si="61"/>
        <v>0</v>
      </c>
      <c r="AY766" s="82">
        <f t="shared" si="61"/>
        <v>0</v>
      </c>
      <c r="AZ766" s="82">
        <f t="shared" si="61"/>
        <v>0</v>
      </c>
      <c r="BA766" s="82">
        <f t="shared" si="61"/>
        <v>0</v>
      </c>
    </row>
    <row r="767" spans="1:53" x14ac:dyDescent="0.25">
      <c r="A767" t="s">
        <v>5873</v>
      </c>
      <c r="B767" t="s">
        <v>5874</v>
      </c>
      <c r="C767" t="s">
        <v>2218</v>
      </c>
      <c r="D767" t="s">
        <v>244</v>
      </c>
      <c r="E767">
        <v>7.5</v>
      </c>
      <c r="F767" s="143">
        <v>44089</v>
      </c>
      <c r="G767" t="s">
        <v>42</v>
      </c>
      <c r="H767" t="s">
        <v>270</v>
      </c>
      <c r="I767" t="s">
        <v>259</v>
      </c>
      <c r="J767" t="s">
        <v>271</v>
      </c>
      <c r="K767" t="s">
        <v>272</v>
      </c>
      <c r="L767" t="s">
        <v>442</v>
      </c>
      <c r="M767" t="s">
        <v>443</v>
      </c>
      <c r="N767" t="s">
        <v>304</v>
      </c>
      <c r="O767">
        <v>500</v>
      </c>
      <c r="P767">
        <v>105</v>
      </c>
      <c r="Q767">
        <v>2.0416669999999999</v>
      </c>
      <c r="R767">
        <v>4.6370000000000001E-2</v>
      </c>
      <c r="S767">
        <v>0</v>
      </c>
      <c r="T767">
        <v>4.5490000000000004</v>
      </c>
      <c r="U767">
        <v>6.4390000000000001</v>
      </c>
      <c r="V767">
        <v>5.5179999999999998</v>
      </c>
      <c r="W767">
        <v>6.52</v>
      </c>
      <c r="X767">
        <v>527</v>
      </c>
      <c r="Y767">
        <v>103</v>
      </c>
      <c r="Z767">
        <v>1.542</v>
      </c>
      <c r="AA767">
        <v>4.598E-2</v>
      </c>
      <c r="AB767">
        <v>4.5919999999999996</v>
      </c>
      <c r="AC767">
        <v>6.86</v>
      </c>
      <c r="AD767">
        <v>5.6219999999999999</v>
      </c>
      <c r="AE767">
        <v>6.8959999999999999</v>
      </c>
      <c r="AF767">
        <v>580</v>
      </c>
      <c r="AG767">
        <v>2.391</v>
      </c>
      <c r="AH767">
        <v>3.1080000000000001</v>
      </c>
      <c r="AI767">
        <v>507</v>
      </c>
      <c r="AJ767">
        <v>556</v>
      </c>
      <c r="AK767">
        <v>516</v>
      </c>
      <c r="AL767">
        <v>569</v>
      </c>
      <c r="AQ767" s="82">
        <f t="shared" si="57"/>
        <v>0</v>
      </c>
      <c r="AR767" s="82">
        <f t="shared" si="61"/>
        <v>0</v>
      </c>
      <c r="AS767" s="82">
        <f t="shared" si="61"/>
        <v>0</v>
      </c>
      <c r="AT767" s="82">
        <f t="shared" si="61"/>
        <v>0</v>
      </c>
      <c r="AU767" s="82">
        <f t="shared" si="61"/>
        <v>0</v>
      </c>
      <c r="AV767" s="82">
        <f t="shared" si="61"/>
        <v>4.6370000000000001E-2</v>
      </c>
      <c r="AW767" s="82">
        <f t="shared" si="61"/>
        <v>0</v>
      </c>
      <c r="AX767" s="82">
        <f t="shared" si="61"/>
        <v>0</v>
      </c>
      <c r="AY767" s="82">
        <f t="shared" si="61"/>
        <v>0</v>
      </c>
      <c r="AZ767" s="82">
        <f t="shared" si="61"/>
        <v>0</v>
      </c>
      <c r="BA767" s="82">
        <f t="shared" si="61"/>
        <v>0</v>
      </c>
    </row>
    <row r="768" spans="1:53" x14ac:dyDescent="0.25">
      <c r="A768" t="s">
        <v>2240</v>
      </c>
      <c r="B768" t="s">
        <v>2241</v>
      </c>
      <c r="C768" t="s">
        <v>2210</v>
      </c>
      <c r="D768" t="s">
        <v>114</v>
      </c>
      <c r="E768">
        <v>7</v>
      </c>
      <c r="F768" s="143">
        <v>45962</v>
      </c>
      <c r="G768" t="s">
        <v>423</v>
      </c>
      <c r="H768" t="s">
        <v>270</v>
      </c>
      <c r="I768" t="s">
        <v>259</v>
      </c>
      <c r="J768" t="s">
        <v>271</v>
      </c>
      <c r="K768" t="s">
        <v>272</v>
      </c>
      <c r="L768" t="s">
        <v>1124</v>
      </c>
      <c r="M768" t="s">
        <v>1125</v>
      </c>
      <c r="N768" t="s">
        <v>304</v>
      </c>
      <c r="O768">
        <v>125.7</v>
      </c>
      <c r="P768">
        <v>96</v>
      </c>
      <c r="Q768">
        <v>1.05</v>
      </c>
      <c r="R768">
        <v>1.057E-2</v>
      </c>
      <c r="S768">
        <v>0</v>
      </c>
      <c r="T768">
        <v>8.1869999999999994</v>
      </c>
      <c r="U768">
        <v>7.4880000000000004</v>
      </c>
      <c r="V768">
        <v>8.3849999999999998</v>
      </c>
      <c r="W768">
        <v>7.4880000000000004</v>
      </c>
      <c r="X768">
        <v>552</v>
      </c>
      <c r="Y768">
        <v>98.5</v>
      </c>
      <c r="Z768">
        <v>0.58299999999999996</v>
      </c>
      <c r="AA768">
        <v>1.095E-2</v>
      </c>
      <c r="AB768">
        <v>8.3230000000000004</v>
      </c>
      <c r="AC768">
        <v>7.1790000000000003</v>
      </c>
      <c r="AD768">
        <v>8.5190000000000001</v>
      </c>
      <c r="AE768">
        <v>7.1790000000000003</v>
      </c>
      <c r="AF768">
        <v>539</v>
      </c>
      <c r="AG768">
        <v>-2.052</v>
      </c>
      <c r="AH768">
        <v>-0.79700000000000004</v>
      </c>
      <c r="AI768">
        <v>509</v>
      </c>
      <c r="AJ768">
        <v>505</v>
      </c>
      <c r="AK768">
        <v>553</v>
      </c>
      <c r="AL768">
        <v>539</v>
      </c>
      <c r="AQ768" s="82">
        <f t="shared" si="57"/>
        <v>0</v>
      </c>
      <c r="AR768" s="82">
        <f t="shared" si="61"/>
        <v>0</v>
      </c>
      <c r="AS768" s="82">
        <f t="shared" si="61"/>
        <v>0</v>
      </c>
      <c r="AT768" s="82">
        <f t="shared" si="61"/>
        <v>0</v>
      </c>
      <c r="AU768" s="82">
        <f t="shared" si="61"/>
        <v>0</v>
      </c>
      <c r="AV768" s="82">
        <f t="shared" si="61"/>
        <v>0</v>
      </c>
      <c r="AW768" s="82">
        <f t="shared" si="61"/>
        <v>1.057E-2</v>
      </c>
      <c r="AX768" s="82">
        <f t="shared" si="61"/>
        <v>0</v>
      </c>
      <c r="AY768" s="82">
        <f t="shared" si="61"/>
        <v>0</v>
      </c>
      <c r="AZ768" s="82">
        <f t="shared" si="61"/>
        <v>0</v>
      </c>
      <c r="BA768" s="82">
        <f t="shared" si="61"/>
        <v>0</v>
      </c>
    </row>
    <row r="769" spans="1:53" x14ac:dyDescent="0.25">
      <c r="A769" t="s">
        <v>2242</v>
      </c>
      <c r="B769" t="s">
        <v>2243</v>
      </c>
      <c r="C769" t="s">
        <v>2210</v>
      </c>
      <c r="D769" t="s">
        <v>114</v>
      </c>
      <c r="E769">
        <v>7.05</v>
      </c>
      <c r="F769" s="143">
        <v>53601</v>
      </c>
      <c r="G769" t="s">
        <v>423</v>
      </c>
      <c r="H769" t="s">
        <v>270</v>
      </c>
      <c r="I769" t="s">
        <v>259</v>
      </c>
      <c r="J769" t="s">
        <v>271</v>
      </c>
      <c r="K769" t="s">
        <v>272</v>
      </c>
      <c r="L769" t="s">
        <v>1124</v>
      </c>
      <c r="M769" t="s">
        <v>1125</v>
      </c>
      <c r="N769" t="s">
        <v>304</v>
      </c>
      <c r="O769">
        <v>193.5</v>
      </c>
      <c r="P769">
        <v>83.5</v>
      </c>
      <c r="Q769">
        <v>1.645</v>
      </c>
      <c r="R769">
        <v>1.427E-2</v>
      </c>
      <c r="S769">
        <v>0</v>
      </c>
      <c r="T769">
        <v>11.058999999999999</v>
      </c>
      <c r="U769">
        <v>8.5470000000000006</v>
      </c>
      <c r="V769">
        <v>10.938000000000001</v>
      </c>
      <c r="W769">
        <v>8.5470000000000006</v>
      </c>
      <c r="X769">
        <v>610</v>
      </c>
      <c r="Y769">
        <v>83</v>
      </c>
      <c r="Z769">
        <v>1.175</v>
      </c>
      <c r="AA769">
        <v>1.4330000000000001E-2</v>
      </c>
      <c r="AB769">
        <v>11.071999999999999</v>
      </c>
      <c r="AC769">
        <v>8.6</v>
      </c>
      <c r="AD769">
        <v>10.936999999999999</v>
      </c>
      <c r="AE769">
        <v>8.6</v>
      </c>
      <c r="AF769">
        <v>631</v>
      </c>
      <c r="AG769">
        <v>1.1519999999999999</v>
      </c>
      <c r="AH769">
        <v>2.5550000000000002</v>
      </c>
      <c r="AI769">
        <v>495</v>
      </c>
      <c r="AJ769">
        <v>514</v>
      </c>
      <c r="AK769">
        <v>619</v>
      </c>
      <c r="AL769">
        <v>644</v>
      </c>
      <c r="AQ769" s="82">
        <f t="shared" si="57"/>
        <v>0</v>
      </c>
      <c r="AR769" s="82">
        <f t="shared" si="61"/>
        <v>0</v>
      </c>
      <c r="AS769" s="82">
        <f t="shared" si="61"/>
        <v>0</v>
      </c>
      <c r="AT769" s="82">
        <f t="shared" si="61"/>
        <v>0</v>
      </c>
      <c r="AU769" s="82">
        <f t="shared" si="61"/>
        <v>0</v>
      </c>
      <c r="AV769" s="82">
        <f t="shared" si="61"/>
        <v>0</v>
      </c>
      <c r="AW769" s="82">
        <f t="shared" si="61"/>
        <v>0</v>
      </c>
      <c r="AX769" s="82">
        <f t="shared" si="61"/>
        <v>1.427E-2</v>
      </c>
      <c r="AY769" s="82">
        <f t="shared" si="61"/>
        <v>0</v>
      </c>
      <c r="AZ769" s="82">
        <f t="shared" si="61"/>
        <v>0</v>
      </c>
      <c r="BA769" s="82">
        <f t="shared" si="61"/>
        <v>0</v>
      </c>
    </row>
    <row r="770" spans="1:53" x14ac:dyDescent="0.25">
      <c r="A770" t="s">
        <v>2244</v>
      </c>
      <c r="B770" t="s">
        <v>2245</v>
      </c>
      <c r="C770" t="s">
        <v>2246</v>
      </c>
      <c r="D770" t="s">
        <v>114</v>
      </c>
      <c r="E770">
        <v>6.73</v>
      </c>
      <c r="F770" s="143">
        <v>46798</v>
      </c>
      <c r="G770" t="s">
        <v>371</v>
      </c>
      <c r="H770" t="s">
        <v>270</v>
      </c>
      <c r="I770" t="s">
        <v>259</v>
      </c>
      <c r="J770" t="s">
        <v>271</v>
      </c>
      <c r="K770" t="s">
        <v>272</v>
      </c>
      <c r="L770" t="s">
        <v>1124</v>
      </c>
      <c r="M770" t="s">
        <v>1125</v>
      </c>
      <c r="N770" t="s">
        <v>304</v>
      </c>
      <c r="O770">
        <v>190</v>
      </c>
      <c r="P770">
        <v>94.984999999999999</v>
      </c>
      <c r="Q770">
        <v>2.4302779999999999</v>
      </c>
      <c r="R770">
        <v>1.6039999999999999E-2</v>
      </c>
      <c r="S770">
        <v>0</v>
      </c>
      <c r="T770">
        <v>9.0039999999999996</v>
      </c>
      <c r="U770">
        <v>7.2809999999999997</v>
      </c>
      <c r="V770">
        <v>9.23</v>
      </c>
      <c r="W770">
        <v>7.2809999999999997</v>
      </c>
      <c r="X770">
        <v>513</v>
      </c>
      <c r="Y770">
        <v>92.307000000000002</v>
      </c>
      <c r="Z770">
        <v>1.982</v>
      </c>
      <c r="AA770">
        <v>1.576E-2</v>
      </c>
      <c r="AB770">
        <v>8.968</v>
      </c>
      <c r="AC770">
        <v>7.59</v>
      </c>
      <c r="AD770">
        <v>9.1829999999999998</v>
      </c>
      <c r="AE770">
        <v>7.59</v>
      </c>
      <c r="AF770">
        <v>562</v>
      </c>
      <c r="AG770">
        <v>3.3159999999999998</v>
      </c>
      <c r="AH770">
        <v>4.6120000000000001</v>
      </c>
      <c r="AI770">
        <v>467</v>
      </c>
      <c r="AJ770">
        <v>505</v>
      </c>
      <c r="AK770">
        <v>516</v>
      </c>
      <c r="AL770">
        <v>565</v>
      </c>
      <c r="AQ770" s="82">
        <f t="shared" si="57"/>
        <v>0</v>
      </c>
      <c r="AR770" s="82">
        <f t="shared" si="61"/>
        <v>0</v>
      </c>
      <c r="AS770" s="82">
        <f t="shared" si="61"/>
        <v>0</v>
      </c>
      <c r="AT770" s="82">
        <f t="shared" si="61"/>
        <v>0</v>
      </c>
      <c r="AU770" s="82">
        <f t="shared" si="61"/>
        <v>0</v>
      </c>
      <c r="AV770" s="82">
        <f t="shared" si="61"/>
        <v>0</v>
      </c>
      <c r="AW770" s="82">
        <f t="shared" si="61"/>
        <v>1.6039999999999999E-2</v>
      </c>
      <c r="AX770" s="82">
        <f t="shared" si="61"/>
        <v>0</v>
      </c>
      <c r="AY770" s="82">
        <f t="shared" si="61"/>
        <v>0</v>
      </c>
      <c r="AZ770" s="82">
        <f t="shared" si="61"/>
        <v>0</v>
      </c>
      <c r="BA770" s="82">
        <f t="shared" si="61"/>
        <v>0</v>
      </c>
    </row>
    <row r="771" spans="1:53" x14ac:dyDescent="0.25">
      <c r="A771" t="s">
        <v>2247</v>
      </c>
      <c r="B771" t="s">
        <v>2248</v>
      </c>
      <c r="C771" t="s">
        <v>2249</v>
      </c>
      <c r="D771" t="s">
        <v>114</v>
      </c>
      <c r="E771">
        <v>9</v>
      </c>
      <c r="F771" s="143">
        <v>48075</v>
      </c>
      <c r="G771" t="s">
        <v>423</v>
      </c>
      <c r="H771" t="s">
        <v>270</v>
      </c>
      <c r="I771" t="s">
        <v>259</v>
      </c>
      <c r="J771" t="s">
        <v>271</v>
      </c>
      <c r="K771" t="s">
        <v>272</v>
      </c>
      <c r="L771" t="s">
        <v>1124</v>
      </c>
      <c r="M771" t="s">
        <v>1125</v>
      </c>
      <c r="N771" t="s">
        <v>304</v>
      </c>
      <c r="O771">
        <v>945.3</v>
      </c>
      <c r="P771">
        <v>108.25</v>
      </c>
      <c r="Q771">
        <v>3.25</v>
      </c>
      <c r="R771">
        <v>9.1310000000000002E-2</v>
      </c>
      <c r="S771">
        <v>0</v>
      </c>
      <c r="T771">
        <v>9.0579999999999998</v>
      </c>
      <c r="U771">
        <v>8.1310000000000002</v>
      </c>
      <c r="V771">
        <v>9.1850000000000005</v>
      </c>
      <c r="W771">
        <v>8.1310000000000002</v>
      </c>
      <c r="X771">
        <v>592</v>
      </c>
      <c r="Y771">
        <v>106.25</v>
      </c>
      <c r="Z771">
        <v>2.65</v>
      </c>
      <c r="AA771">
        <v>9.0539999999999995E-2</v>
      </c>
      <c r="AB771">
        <v>9.0340000000000007</v>
      </c>
      <c r="AC771">
        <v>8.3320000000000007</v>
      </c>
      <c r="AD771">
        <v>9.1539999999999999</v>
      </c>
      <c r="AE771">
        <v>8.3320000000000007</v>
      </c>
      <c r="AF771">
        <v>629</v>
      </c>
      <c r="AG771">
        <v>2.3879999999999999</v>
      </c>
      <c r="AH771">
        <v>3.5950000000000002</v>
      </c>
      <c r="AI771">
        <v>585</v>
      </c>
      <c r="AJ771">
        <v>617</v>
      </c>
      <c r="AK771">
        <v>596</v>
      </c>
      <c r="AL771">
        <v>635</v>
      </c>
      <c r="AQ771" s="82">
        <f t="shared" si="57"/>
        <v>0</v>
      </c>
      <c r="AR771" s="82">
        <f t="shared" si="61"/>
        <v>0</v>
      </c>
      <c r="AS771" s="82">
        <f t="shared" si="61"/>
        <v>0</v>
      </c>
      <c r="AT771" s="82">
        <f t="shared" si="61"/>
        <v>0</v>
      </c>
      <c r="AU771" s="82">
        <f t="shared" si="61"/>
        <v>0</v>
      </c>
      <c r="AV771" s="82">
        <f t="shared" si="61"/>
        <v>0</v>
      </c>
      <c r="AW771" s="82">
        <f t="shared" si="61"/>
        <v>0</v>
      </c>
      <c r="AX771" s="82">
        <f t="shared" si="61"/>
        <v>9.1310000000000002E-2</v>
      </c>
      <c r="AY771" s="82">
        <f t="shared" si="61"/>
        <v>0</v>
      </c>
      <c r="AZ771" s="82">
        <f t="shared" si="61"/>
        <v>0</v>
      </c>
      <c r="BA771" s="82">
        <f t="shared" si="61"/>
        <v>0</v>
      </c>
    </row>
    <row r="772" spans="1:53" x14ac:dyDescent="0.25">
      <c r="A772" t="s">
        <v>2254</v>
      </c>
      <c r="B772" t="s">
        <v>2255</v>
      </c>
      <c r="C772" t="s">
        <v>2225</v>
      </c>
      <c r="D772" t="s">
        <v>114</v>
      </c>
      <c r="E772">
        <v>7.125</v>
      </c>
      <c r="F772" s="143">
        <v>43539</v>
      </c>
      <c r="G772" t="s">
        <v>423</v>
      </c>
      <c r="H772" t="s">
        <v>270</v>
      </c>
      <c r="I772" t="s">
        <v>259</v>
      </c>
      <c r="J772" t="s">
        <v>271</v>
      </c>
      <c r="K772" t="s">
        <v>272</v>
      </c>
      <c r="L772" t="s">
        <v>1124</v>
      </c>
      <c r="M772" t="s">
        <v>1125</v>
      </c>
      <c r="N772" t="s">
        <v>304</v>
      </c>
      <c r="O772">
        <v>434</v>
      </c>
      <c r="P772">
        <v>108.75</v>
      </c>
      <c r="Q772">
        <v>1.9791669999999999</v>
      </c>
      <c r="R772">
        <v>4.163E-2</v>
      </c>
      <c r="S772">
        <v>0</v>
      </c>
      <c r="T772">
        <v>4.96</v>
      </c>
      <c r="U772">
        <v>5.4459999999999997</v>
      </c>
      <c r="V772">
        <v>5.0030000000000001</v>
      </c>
      <c r="W772">
        <v>5.4459999999999997</v>
      </c>
      <c r="X772">
        <v>448</v>
      </c>
      <c r="Y772">
        <v>107.75</v>
      </c>
      <c r="Z772">
        <v>1.504</v>
      </c>
      <c r="AA772">
        <v>4.1700000000000001E-2</v>
      </c>
      <c r="AB772">
        <v>5.0140000000000002</v>
      </c>
      <c r="AC772">
        <v>5.6420000000000003</v>
      </c>
      <c r="AD772">
        <v>5.0510000000000002</v>
      </c>
      <c r="AE772">
        <v>5.6420000000000003</v>
      </c>
      <c r="AF772">
        <v>481</v>
      </c>
      <c r="AG772">
        <v>1.35</v>
      </c>
      <c r="AH772">
        <v>1.9370000000000001</v>
      </c>
      <c r="AI772">
        <v>446</v>
      </c>
      <c r="AJ772">
        <v>479</v>
      </c>
      <c r="AK772">
        <v>436</v>
      </c>
      <c r="AL772">
        <v>470</v>
      </c>
      <c r="AQ772" s="82">
        <f t="shared" si="57"/>
        <v>0</v>
      </c>
      <c r="AR772" s="82">
        <f t="shared" si="61"/>
        <v>0</v>
      </c>
      <c r="AS772" s="82">
        <f t="shared" si="61"/>
        <v>0</v>
      </c>
      <c r="AT772" s="82">
        <f t="shared" si="61"/>
        <v>0</v>
      </c>
      <c r="AU772" s="82">
        <f t="shared" si="61"/>
        <v>4.163E-2</v>
      </c>
      <c r="AV772" s="82">
        <f t="shared" si="61"/>
        <v>0</v>
      </c>
      <c r="AW772" s="82">
        <f t="shared" si="61"/>
        <v>0</v>
      </c>
      <c r="AX772" s="82">
        <f t="shared" si="61"/>
        <v>0</v>
      </c>
      <c r="AY772" s="82">
        <f t="shared" si="61"/>
        <v>0</v>
      </c>
      <c r="AZ772" s="82">
        <f t="shared" si="61"/>
        <v>0</v>
      </c>
      <c r="BA772" s="82">
        <f t="shared" si="61"/>
        <v>0</v>
      </c>
    </row>
    <row r="773" spans="1:53" x14ac:dyDescent="0.25">
      <c r="A773" t="s">
        <v>2208</v>
      </c>
      <c r="B773" t="s">
        <v>2209</v>
      </c>
      <c r="C773" t="s">
        <v>2210</v>
      </c>
      <c r="D773" t="s">
        <v>114</v>
      </c>
      <c r="E773">
        <v>6.625</v>
      </c>
      <c r="F773" s="143">
        <v>42078</v>
      </c>
      <c r="G773" t="s">
        <v>423</v>
      </c>
      <c r="H773" t="s">
        <v>270</v>
      </c>
      <c r="I773" t="s">
        <v>259</v>
      </c>
      <c r="J773" t="s">
        <v>271</v>
      </c>
      <c r="K773" t="s">
        <v>272</v>
      </c>
      <c r="L773" t="s">
        <v>1124</v>
      </c>
      <c r="M773" t="s">
        <v>1125</v>
      </c>
      <c r="N773" t="s">
        <v>304</v>
      </c>
      <c r="O773">
        <v>300</v>
      </c>
      <c r="P773">
        <v>108.75</v>
      </c>
      <c r="Q773">
        <v>1.8402780000000001</v>
      </c>
      <c r="R773">
        <v>2.8740000000000002E-2</v>
      </c>
      <c r="S773">
        <v>0</v>
      </c>
      <c r="T773">
        <v>2.0489999999999999</v>
      </c>
      <c r="U773">
        <v>2.548</v>
      </c>
      <c r="V773">
        <v>2.0459999999999998</v>
      </c>
      <c r="W773">
        <v>2.548</v>
      </c>
      <c r="X773">
        <v>226</v>
      </c>
      <c r="Y773">
        <v>109</v>
      </c>
      <c r="Z773">
        <v>1.399</v>
      </c>
      <c r="AA773">
        <v>2.913E-2</v>
      </c>
      <c r="AB773">
        <v>2.1150000000000002</v>
      </c>
      <c r="AC773">
        <v>2.5499999999999998</v>
      </c>
      <c r="AD773">
        <v>2.11</v>
      </c>
      <c r="AE773">
        <v>2.5499999999999998</v>
      </c>
      <c r="AF773">
        <v>230</v>
      </c>
      <c r="AG773">
        <v>0.17399999999999999</v>
      </c>
      <c r="AH773">
        <v>0.23499999999999999</v>
      </c>
      <c r="AI773">
        <v>221</v>
      </c>
      <c r="AJ773">
        <v>226</v>
      </c>
      <c r="AK773">
        <v>212</v>
      </c>
      <c r="AL773">
        <v>217</v>
      </c>
      <c r="AQ773" s="82">
        <f t="shared" si="57"/>
        <v>0</v>
      </c>
      <c r="AR773" s="82">
        <f t="shared" si="61"/>
        <v>2.8740000000000002E-2</v>
      </c>
      <c r="AS773" s="82">
        <f t="shared" si="61"/>
        <v>0</v>
      </c>
      <c r="AT773" s="82">
        <f t="shared" si="61"/>
        <v>0</v>
      </c>
      <c r="AU773" s="82">
        <f t="shared" si="61"/>
        <v>0</v>
      </c>
      <c r="AV773" s="82">
        <f t="shared" si="61"/>
        <v>0</v>
      </c>
      <c r="AW773" s="82">
        <f t="shared" si="61"/>
        <v>0</v>
      </c>
      <c r="AX773" s="82">
        <f t="shared" si="61"/>
        <v>0</v>
      </c>
      <c r="AY773" s="82">
        <f t="shared" si="61"/>
        <v>0</v>
      </c>
      <c r="AZ773" s="82">
        <f t="shared" si="61"/>
        <v>0</v>
      </c>
      <c r="BA773" s="82">
        <f t="shared" si="61"/>
        <v>0</v>
      </c>
    </row>
    <row r="774" spans="1:53" x14ac:dyDescent="0.25">
      <c r="A774" t="s">
        <v>2256</v>
      </c>
      <c r="B774" t="s">
        <v>2257</v>
      </c>
      <c r="C774" t="s">
        <v>2210</v>
      </c>
      <c r="D774" t="s">
        <v>114</v>
      </c>
      <c r="E774">
        <v>7.875</v>
      </c>
      <c r="F774" s="143">
        <v>46402</v>
      </c>
      <c r="G774" t="s">
        <v>423</v>
      </c>
      <c r="H774" t="s">
        <v>270</v>
      </c>
      <c r="I774" t="s">
        <v>259</v>
      </c>
      <c r="J774" t="s">
        <v>271</v>
      </c>
      <c r="K774" t="s">
        <v>272</v>
      </c>
      <c r="L774" t="s">
        <v>1124</v>
      </c>
      <c r="M774" t="s">
        <v>1125</v>
      </c>
      <c r="N774" t="s">
        <v>304</v>
      </c>
      <c r="O774">
        <v>345.9</v>
      </c>
      <c r="P774">
        <v>101</v>
      </c>
      <c r="Q774">
        <v>3.5</v>
      </c>
      <c r="R774">
        <v>3.1320000000000001E-2</v>
      </c>
      <c r="S774">
        <v>0</v>
      </c>
      <c r="T774">
        <v>8.1609999999999996</v>
      </c>
      <c r="U774">
        <v>7.7560000000000002</v>
      </c>
      <c r="V774">
        <v>8.3409999999999993</v>
      </c>
      <c r="W774">
        <v>7.7560000000000002</v>
      </c>
      <c r="X774">
        <v>572</v>
      </c>
      <c r="Y774">
        <v>101.25</v>
      </c>
      <c r="Z774">
        <v>2.9750000000000001</v>
      </c>
      <c r="AA774">
        <v>3.1710000000000002E-2</v>
      </c>
      <c r="AB774">
        <v>8.234</v>
      </c>
      <c r="AC774">
        <v>7.726</v>
      </c>
      <c r="AD774">
        <v>8.4090000000000007</v>
      </c>
      <c r="AE774">
        <v>7.726</v>
      </c>
      <c r="AF774">
        <v>587</v>
      </c>
      <c r="AG774">
        <v>0.26400000000000001</v>
      </c>
      <c r="AH774">
        <v>1.468</v>
      </c>
      <c r="AI774">
        <v>543</v>
      </c>
      <c r="AJ774">
        <v>559</v>
      </c>
      <c r="AK774">
        <v>574</v>
      </c>
      <c r="AL774">
        <v>589</v>
      </c>
      <c r="AQ774" s="82">
        <f t="shared" ref="AQ774:AQ837" si="62">IF($U774&lt;=AQ$4,$R774,0)</f>
        <v>0</v>
      </c>
      <c r="AR774" s="82">
        <f t="shared" ref="AR774:BA789" si="63">IF(AND($U774&gt;AQ$4,$U774&lt;=AR$4),$R774,0)</f>
        <v>0</v>
      </c>
      <c r="AS774" s="82">
        <f t="shared" si="63"/>
        <v>0</v>
      </c>
      <c r="AT774" s="82">
        <f t="shared" si="63"/>
        <v>0</v>
      </c>
      <c r="AU774" s="82">
        <f t="shared" si="63"/>
        <v>0</v>
      </c>
      <c r="AV774" s="82">
        <f t="shared" si="63"/>
        <v>0</v>
      </c>
      <c r="AW774" s="82">
        <f t="shared" si="63"/>
        <v>3.1320000000000001E-2</v>
      </c>
      <c r="AX774" s="82">
        <f t="shared" si="63"/>
        <v>0</v>
      </c>
      <c r="AY774" s="82">
        <f t="shared" si="63"/>
        <v>0</v>
      </c>
      <c r="AZ774" s="82">
        <f t="shared" si="63"/>
        <v>0</v>
      </c>
      <c r="BA774" s="82">
        <f t="shared" si="63"/>
        <v>0</v>
      </c>
    </row>
    <row r="775" spans="1:53" x14ac:dyDescent="0.25">
      <c r="A775" t="s">
        <v>2223</v>
      </c>
      <c r="B775" t="s">
        <v>2224</v>
      </c>
      <c r="C775" t="s">
        <v>2225</v>
      </c>
      <c r="D775" t="s">
        <v>114</v>
      </c>
      <c r="E775">
        <v>8.25</v>
      </c>
      <c r="F775" s="143">
        <v>41760</v>
      </c>
      <c r="G775" t="s">
        <v>423</v>
      </c>
      <c r="H775" t="s">
        <v>270</v>
      </c>
      <c r="I775" t="s">
        <v>259</v>
      </c>
      <c r="J775" t="s">
        <v>271</v>
      </c>
      <c r="K775" t="s">
        <v>272</v>
      </c>
      <c r="L775" t="s">
        <v>1124</v>
      </c>
      <c r="M775" t="s">
        <v>1125</v>
      </c>
      <c r="N775" t="s">
        <v>304</v>
      </c>
      <c r="O775">
        <v>200</v>
      </c>
      <c r="P775">
        <v>107.625</v>
      </c>
      <c r="Q775">
        <v>1.2375</v>
      </c>
      <c r="R775">
        <v>1.8859999999999998E-2</v>
      </c>
      <c r="S775">
        <v>0</v>
      </c>
      <c r="T775">
        <v>1.278</v>
      </c>
      <c r="U775">
        <v>2.468</v>
      </c>
      <c r="V775">
        <v>1.276</v>
      </c>
      <c r="W775">
        <v>2.468</v>
      </c>
      <c r="X775">
        <v>225</v>
      </c>
      <c r="Y775">
        <v>108.5</v>
      </c>
      <c r="Z775">
        <v>0.68799999999999994</v>
      </c>
      <c r="AA775">
        <v>1.9210000000000001E-2</v>
      </c>
      <c r="AB775">
        <v>1.3460000000000001</v>
      </c>
      <c r="AC775">
        <v>2.125</v>
      </c>
      <c r="AD775">
        <v>1.343</v>
      </c>
      <c r="AE775">
        <v>2.125</v>
      </c>
      <c r="AF775">
        <v>191</v>
      </c>
      <c r="AG775">
        <v>-0.29799999999999999</v>
      </c>
      <c r="AH775">
        <v>-0.30299999999999999</v>
      </c>
      <c r="AI775">
        <v>219</v>
      </c>
      <c r="AJ775">
        <v>186</v>
      </c>
      <c r="AK775">
        <v>211</v>
      </c>
      <c r="AL775">
        <v>179</v>
      </c>
      <c r="AQ775" s="82">
        <f t="shared" si="62"/>
        <v>0</v>
      </c>
      <c r="AR775" s="82">
        <f t="shared" si="63"/>
        <v>1.8859999999999998E-2</v>
      </c>
      <c r="AS775" s="82">
        <f t="shared" si="63"/>
        <v>0</v>
      </c>
      <c r="AT775" s="82">
        <f t="shared" si="63"/>
        <v>0</v>
      </c>
      <c r="AU775" s="82">
        <f t="shared" si="63"/>
        <v>0</v>
      </c>
      <c r="AV775" s="82">
        <f t="shared" si="63"/>
        <v>0</v>
      </c>
      <c r="AW775" s="82">
        <f t="shared" si="63"/>
        <v>0</v>
      </c>
      <c r="AX775" s="82">
        <f t="shared" si="63"/>
        <v>0</v>
      </c>
      <c r="AY775" s="82">
        <f t="shared" si="63"/>
        <v>0</v>
      </c>
      <c r="AZ775" s="82">
        <f t="shared" si="63"/>
        <v>0</v>
      </c>
      <c r="BA775" s="82">
        <f t="shared" si="63"/>
        <v>0</v>
      </c>
    </row>
    <row r="776" spans="1:53" x14ac:dyDescent="0.25">
      <c r="A776" t="s">
        <v>2258</v>
      </c>
      <c r="B776" t="s">
        <v>2259</v>
      </c>
      <c r="C776" t="s">
        <v>2225</v>
      </c>
      <c r="D776" t="s">
        <v>114</v>
      </c>
      <c r="E776">
        <v>8.125</v>
      </c>
      <c r="F776" s="143">
        <v>43374</v>
      </c>
      <c r="G776" t="s">
        <v>423</v>
      </c>
      <c r="H776" t="s">
        <v>270</v>
      </c>
      <c r="I776" t="s">
        <v>259</v>
      </c>
      <c r="J776" t="s">
        <v>271</v>
      </c>
      <c r="K776" t="s">
        <v>272</v>
      </c>
      <c r="L776" t="s">
        <v>1124</v>
      </c>
      <c r="M776" t="s">
        <v>1125</v>
      </c>
      <c r="N776" t="s">
        <v>304</v>
      </c>
      <c r="O776">
        <v>600</v>
      </c>
      <c r="P776">
        <v>114.75</v>
      </c>
      <c r="Q776">
        <v>1.8958330000000001</v>
      </c>
      <c r="R776">
        <v>6.0630000000000003E-2</v>
      </c>
      <c r="S776">
        <v>0</v>
      </c>
      <c r="T776">
        <v>4.6040000000000001</v>
      </c>
      <c r="U776">
        <v>5.1349999999999998</v>
      </c>
      <c r="V776">
        <v>4.6390000000000002</v>
      </c>
      <c r="W776">
        <v>5.1349999999999998</v>
      </c>
      <c r="X776">
        <v>426</v>
      </c>
      <c r="Y776">
        <v>113.75</v>
      </c>
      <c r="Z776">
        <v>1.3540000000000001</v>
      </c>
      <c r="AA776">
        <v>6.0740000000000002E-2</v>
      </c>
      <c r="AB776">
        <v>4.6580000000000004</v>
      </c>
      <c r="AC776">
        <v>5.3479999999999999</v>
      </c>
      <c r="AD776">
        <v>4.6879999999999997</v>
      </c>
      <c r="AE776">
        <v>5.3479999999999999</v>
      </c>
      <c r="AF776">
        <v>460</v>
      </c>
      <c r="AG776">
        <v>1.339</v>
      </c>
      <c r="AH776">
        <v>1.8560000000000001</v>
      </c>
      <c r="AI776">
        <v>439</v>
      </c>
      <c r="AJ776">
        <v>473</v>
      </c>
      <c r="AK776">
        <v>414</v>
      </c>
      <c r="AL776">
        <v>449</v>
      </c>
      <c r="AQ776" s="82">
        <f t="shared" si="62"/>
        <v>0</v>
      </c>
      <c r="AR776" s="82">
        <f t="shared" si="63"/>
        <v>0</v>
      </c>
      <c r="AS776" s="82">
        <f t="shared" si="63"/>
        <v>0</v>
      </c>
      <c r="AT776" s="82">
        <f t="shared" si="63"/>
        <v>0</v>
      </c>
      <c r="AU776" s="82">
        <f t="shared" si="63"/>
        <v>6.0630000000000003E-2</v>
      </c>
      <c r="AV776" s="82">
        <f t="shared" si="63"/>
        <v>0</v>
      </c>
      <c r="AW776" s="82">
        <f t="shared" si="63"/>
        <v>0</v>
      </c>
      <c r="AX776" s="82">
        <f t="shared" si="63"/>
        <v>0</v>
      </c>
      <c r="AY776" s="82">
        <f t="shared" si="63"/>
        <v>0</v>
      </c>
      <c r="AZ776" s="82">
        <f t="shared" si="63"/>
        <v>0</v>
      </c>
      <c r="BA776" s="82">
        <f t="shared" si="63"/>
        <v>0</v>
      </c>
    </row>
    <row r="777" spans="1:53" x14ac:dyDescent="0.25">
      <c r="A777" t="s">
        <v>2260</v>
      </c>
      <c r="B777" t="s">
        <v>2261</v>
      </c>
      <c r="C777" t="s">
        <v>2225</v>
      </c>
      <c r="D777" t="s">
        <v>114</v>
      </c>
      <c r="E777">
        <v>7.875</v>
      </c>
      <c r="F777" s="143">
        <v>42109</v>
      </c>
      <c r="G777" t="s">
        <v>423</v>
      </c>
      <c r="H777" t="s">
        <v>270</v>
      </c>
      <c r="I777" t="s">
        <v>259</v>
      </c>
      <c r="J777" t="s">
        <v>271</v>
      </c>
      <c r="K777" t="s">
        <v>272</v>
      </c>
      <c r="L777" t="s">
        <v>1124</v>
      </c>
      <c r="M777" t="s">
        <v>1125</v>
      </c>
      <c r="N777" t="s">
        <v>304</v>
      </c>
      <c r="O777">
        <v>450.5</v>
      </c>
      <c r="P777">
        <v>111.75</v>
      </c>
      <c r="Q777">
        <v>1.53125</v>
      </c>
      <c r="R777">
        <v>4.4209999999999999E-2</v>
      </c>
      <c r="S777">
        <v>0</v>
      </c>
      <c r="T777">
        <v>2.1080000000000001</v>
      </c>
      <c r="U777">
        <v>2.589</v>
      </c>
      <c r="V777">
        <v>2.1070000000000002</v>
      </c>
      <c r="W777">
        <v>2.589</v>
      </c>
      <c r="X777">
        <v>229</v>
      </c>
      <c r="Y777">
        <v>112.25</v>
      </c>
      <c r="Z777">
        <v>1.006</v>
      </c>
      <c r="AA777">
        <v>4.4880000000000003E-2</v>
      </c>
      <c r="AB777">
        <v>2.1749999999999998</v>
      </c>
      <c r="AC777">
        <v>2.5209999999999999</v>
      </c>
      <c r="AD777">
        <v>2.1720000000000002</v>
      </c>
      <c r="AE777">
        <v>2.5209999999999999</v>
      </c>
      <c r="AF777">
        <v>226</v>
      </c>
      <c r="AG777">
        <v>2.1999999999999999E-2</v>
      </c>
      <c r="AH777">
        <v>0.09</v>
      </c>
      <c r="AI777">
        <v>228</v>
      </c>
      <c r="AJ777">
        <v>226</v>
      </c>
      <c r="AK777">
        <v>216</v>
      </c>
      <c r="AL777">
        <v>213</v>
      </c>
      <c r="AQ777" s="82">
        <f t="shared" si="62"/>
        <v>0</v>
      </c>
      <c r="AR777" s="82">
        <f t="shared" si="63"/>
        <v>4.4209999999999999E-2</v>
      </c>
      <c r="AS777" s="82">
        <f t="shared" si="63"/>
        <v>0</v>
      </c>
      <c r="AT777" s="82">
        <f t="shared" si="63"/>
        <v>0</v>
      </c>
      <c r="AU777" s="82">
        <f t="shared" si="63"/>
        <v>0</v>
      </c>
      <c r="AV777" s="82">
        <f t="shared" si="63"/>
        <v>0</v>
      </c>
      <c r="AW777" s="82">
        <f t="shared" si="63"/>
        <v>0</v>
      </c>
      <c r="AX777" s="82">
        <f t="shared" si="63"/>
        <v>0</v>
      </c>
      <c r="AY777" s="82">
        <f t="shared" si="63"/>
        <v>0</v>
      </c>
      <c r="AZ777" s="82">
        <f t="shared" si="63"/>
        <v>0</v>
      </c>
      <c r="BA777" s="82">
        <f t="shared" si="63"/>
        <v>0</v>
      </c>
    </row>
    <row r="778" spans="1:53" x14ac:dyDescent="0.25">
      <c r="A778" t="s">
        <v>2262</v>
      </c>
      <c r="B778" t="s">
        <v>2263</v>
      </c>
      <c r="C778" t="s">
        <v>2225</v>
      </c>
      <c r="D778" t="s">
        <v>114</v>
      </c>
      <c r="E778">
        <v>8.25</v>
      </c>
      <c r="F778" s="143">
        <v>42840</v>
      </c>
      <c r="G778" t="s">
        <v>423</v>
      </c>
      <c r="H778" t="s">
        <v>270</v>
      </c>
      <c r="I778" t="s">
        <v>259</v>
      </c>
      <c r="J778" t="s">
        <v>271</v>
      </c>
      <c r="K778" t="s">
        <v>272</v>
      </c>
      <c r="L778" t="s">
        <v>1124</v>
      </c>
      <c r="M778" t="s">
        <v>1125</v>
      </c>
      <c r="N778" t="s">
        <v>304</v>
      </c>
      <c r="O778">
        <v>1100</v>
      </c>
      <c r="P778">
        <v>115.75</v>
      </c>
      <c r="Q778">
        <v>1.6041669999999999</v>
      </c>
      <c r="R778">
        <v>0.11183999999999999</v>
      </c>
      <c r="S778">
        <v>0</v>
      </c>
      <c r="T778">
        <v>3.6339999999999999</v>
      </c>
      <c r="U778">
        <v>4.21</v>
      </c>
      <c r="V778">
        <v>3.6459999999999999</v>
      </c>
      <c r="W778">
        <v>4.21</v>
      </c>
      <c r="X778">
        <v>361</v>
      </c>
      <c r="Y778">
        <v>115</v>
      </c>
      <c r="Z778">
        <v>1.054</v>
      </c>
      <c r="AA778">
        <v>0.11228</v>
      </c>
      <c r="AB778">
        <v>3.6920000000000002</v>
      </c>
      <c r="AC778">
        <v>4.4359999999999999</v>
      </c>
      <c r="AD778">
        <v>3.7010000000000001</v>
      </c>
      <c r="AE778">
        <v>4.4359999999999999</v>
      </c>
      <c r="AF778">
        <v>394</v>
      </c>
      <c r="AG778">
        <v>1.1200000000000001</v>
      </c>
      <c r="AH778">
        <v>1.4339999999999999</v>
      </c>
      <c r="AI778">
        <v>375</v>
      </c>
      <c r="AJ778">
        <v>409</v>
      </c>
      <c r="AK778">
        <v>350</v>
      </c>
      <c r="AL778">
        <v>383</v>
      </c>
      <c r="AQ778" s="82">
        <f t="shared" si="62"/>
        <v>0</v>
      </c>
      <c r="AR778" s="82">
        <f t="shared" si="63"/>
        <v>0</v>
      </c>
      <c r="AS778" s="82">
        <f t="shared" si="63"/>
        <v>0</v>
      </c>
      <c r="AT778" s="82">
        <f t="shared" si="63"/>
        <v>0.11183999999999999</v>
      </c>
      <c r="AU778" s="82">
        <f t="shared" si="63"/>
        <v>0</v>
      </c>
      <c r="AV778" s="82">
        <f t="shared" si="63"/>
        <v>0</v>
      </c>
      <c r="AW778" s="82">
        <f t="shared" si="63"/>
        <v>0</v>
      </c>
      <c r="AX778" s="82">
        <f t="shared" si="63"/>
        <v>0</v>
      </c>
      <c r="AY778" s="82">
        <f t="shared" si="63"/>
        <v>0</v>
      </c>
      <c r="AZ778" s="82">
        <f t="shared" si="63"/>
        <v>0</v>
      </c>
      <c r="BA778" s="82">
        <f t="shared" si="63"/>
        <v>0</v>
      </c>
    </row>
    <row r="779" spans="1:53" x14ac:dyDescent="0.25">
      <c r="A779" t="s">
        <v>2264</v>
      </c>
      <c r="B779" t="s">
        <v>2265</v>
      </c>
      <c r="C779" t="s">
        <v>2225</v>
      </c>
      <c r="D779" t="s">
        <v>114</v>
      </c>
      <c r="E779">
        <v>8.5</v>
      </c>
      <c r="F779" s="143">
        <v>43936</v>
      </c>
      <c r="G779" t="s">
        <v>423</v>
      </c>
      <c r="H779" t="s">
        <v>270</v>
      </c>
      <c r="I779" t="s">
        <v>259</v>
      </c>
      <c r="J779" t="s">
        <v>271</v>
      </c>
      <c r="K779" t="s">
        <v>272</v>
      </c>
      <c r="L779" t="s">
        <v>1124</v>
      </c>
      <c r="M779" t="s">
        <v>1125</v>
      </c>
      <c r="N779" t="s">
        <v>304</v>
      </c>
      <c r="O779">
        <v>1100</v>
      </c>
      <c r="P779">
        <v>115.5</v>
      </c>
      <c r="Q779">
        <v>1.6527780000000001</v>
      </c>
      <c r="R779">
        <v>0.11165</v>
      </c>
      <c r="S779">
        <v>0</v>
      </c>
      <c r="T779">
        <v>5.4859999999999998</v>
      </c>
      <c r="U779">
        <v>5.859</v>
      </c>
      <c r="V779">
        <v>5.5510000000000002</v>
      </c>
      <c r="W779">
        <v>5.859</v>
      </c>
      <c r="X779">
        <v>470</v>
      </c>
      <c r="Y779">
        <v>114.25</v>
      </c>
      <c r="Z779">
        <v>1.0860000000000001</v>
      </c>
      <c r="AA779">
        <v>0.11158999999999999</v>
      </c>
      <c r="AB779">
        <v>5.5339999999999998</v>
      </c>
      <c r="AC779">
        <v>6.0720000000000001</v>
      </c>
      <c r="AD779">
        <v>5.5919999999999996</v>
      </c>
      <c r="AE779">
        <v>6.0720000000000001</v>
      </c>
      <c r="AF779">
        <v>506</v>
      </c>
      <c r="AG779">
        <v>1.575</v>
      </c>
      <c r="AH779">
        <v>2.2810000000000001</v>
      </c>
      <c r="AI779">
        <v>485</v>
      </c>
      <c r="AJ779">
        <v>520</v>
      </c>
      <c r="AK779">
        <v>459</v>
      </c>
      <c r="AL779">
        <v>495</v>
      </c>
      <c r="AQ779" s="82">
        <f t="shared" si="62"/>
        <v>0</v>
      </c>
      <c r="AR779" s="82">
        <f t="shared" si="63"/>
        <v>0</v>
      </c>
      <c r="AS779" s="82">
        <f t="shared" si="63"/>
        <v>0</v>
      </c>
      <c r="AT779" s="82">
        <f t="shared" si="63"/>
        <v>0</v>
      </c>
      <c r="AU779" s="82">
        <f t="shared" si="63"/>
        <v>0.11165</v>
      </c>
      <c r="AV779" s="82">
        <f t="shared" si="63"/>
        <v>0</v>
      </c>
      <c r="AW779" s="82">
        <f t="shared" si="63"/>
        <v>0</v>
      </c>
      <c r="AX779" s="82">
        <f t="shared" si="63"/>
        <v>0</v>
      </c>
      <c r="AY779" s="82">
        <f t="shared" si="63"/>
        <v>0</v>
      </c>
      <c r="AZ779" s="82">
        <f t="shared" si="63"/>
        <v>0</v>
      </c>
      <c r="BA779" s="82">
        <f t="shared" si="63"/>
        <v>0</v>
      </c>
    </row>
    <row r="780" spans="1:53" x14ac:dyDescent="0.25">
      <c r="A780" t="s">
        <v>2266</v>
      </c>
      <c r="B780" t="s">
        <v>2267</v>
      </c>
      <c r="C780" t="s">
        <v>2225</v>
      </c>
      <c r="D780" t="s">
        <v>114</v>
      </c>
      <c r="E780">
        <v>8.75</v>
      </c>
      <c r="F780" s="143">
        <v>44666</v>
      </c>
      <c r="G780" t="s">
        <v>423</v>
      </c>
      <c r="H780" t="s">
        <v>270</v>
      </c>
      <c r="I780" t="s">
        <v>259</v>
      </c>
      <c r="J780" t="s">
        <v>271</v>
      </c>
      <c r="K780" t="s">
        <v>272</v>
      </c>
      <c r="L780" t="s">
        <v>1124</v>
      </c>
      <c r="M780" t="s">
        <v>1125</v>
      </c>
      <c r="N780" t="s">
        <v>304</v>
      </c>
      <c r="O780">
        <v>500</v>
      </c>
      <c r="P780">
        <v>115.875</v>
      </c>
      <c r="Q780">
        <v>1.701389</v>
      </c>
      <c r="R780">
        <v>5.0930000000000003E-2</v>
      </c>
      <c r="S780">
        <v>0</v>
      </c>
      <c r="T780">
        <v>6.4660000000000002</v>
      </c>
      <c r="U780">
        <v>6.452</v>
      </c>
      <c r="V780">
        <v>6.5759999999999996</v>
      </c>
      <c r="W780">
        <v>6.452</v>
      </c>
      <c r="X780">
        <v>496</v>
      </c>
      <c r="Y780">
        <v>114.25</v>
      </c>
      <c r="Z780">
        <v>1.1180000000000001</v>
      </c>
      <c r="AA780">
        <v>5.074E-2</v>
      </c>
      <c r="AB780">
        <v>6.5019999999999998</v>
      </c>
      <c r="AC780">
        <v>6.6779999999999999</v>
      </c>
      <c r="AD780">
        <v>6.6029999999999998</v>
      </c>
      <c r="AE780">
        <v>6.6779999999999999</v>
      </c>
      <c r="AF780">
        <v>536</v>
      </c>
      <c r="AG780">
        <v>1.9139999999999999</v>
      </c>
      <c r="AH780">
        <v>2.8769999999999998</v>
      </c>
      <c r="AI780">
        <v>514</v>
      </c>
      <c r="AJ780">
        <v>551</v>
      </c>
      <c r="AK780">
        <v>490</v>
      </c>
      <c r="AL780">
        <v>529</v>
      </c>
      <c r="AQ780" s="82">
        <f t="shared" si="62"/>
        <v>0</v>
      </c>
      <c r="AR780" s="82">
        <f t="shared" si="63"/>
        <v>0</v>
      </c>
      <c r="AS780" s="82">
        <f t="shared" si="63"/>
        <v>0</v>
      </c>
      <c r="AT780" s="82">
        <f t="shared" si="63"/>
        <v>0</v>
      </c>
      <c r="AU780" s="82">
        <f t="shared" si="63"/>
        <v>0</v>
      </c>
      <c r="AV780" s="82">
        <f t="shared" si="63"/>
        <v>5.0930000000000003E-2</v>
      </c>
      <c r="AW780" s="82">
        <f t="shared" si="63"/>
        <v>0</v>
      </c>
      <c r="AX780" s="82">
        <f t="shared" si="63"/>
        <v>0</v>
      </c>
      <c r="AY780" s="82">
        <f t="shared" si="63"/>
        <v>0</v>
      </c>
      <c r="AZ780" s="82">
        <f t="shared" si="63"/>
        <v>0</v>
      </c>
      <c r="BA780" s="82">
        <f t="shared" si="63"/>
        <v>0</v>
      </c>
    </row>
    <row r="781" spans="1:53" x14ac:dyDescent="0.25">
      <c r="A781" t="s">
        <v>5875</v>
      </c>
      <c r="B781" t="s">
        <v>5876</v>
      </c>
      <c r="C781" t="s">
        <v>2225</v>
      </c>
      <c r="D781" t="s">
        <v>114</v>
      </c>
      <c r="E781">
        <v>9.25</v>
      </c>
      <c r="F781" s="143">
        <v>44378</v>
      </c>
      <c r="G781" t="s">
        <v>423</v>
      </c>
      <c r="H781" t="s">
        <v>270</v>
      </c>
      <c r="I781" t="s">
        <v>259</v>
      </c>
      <c r="J781" t="s">
        <v>271</v>
      </c>
      <c r="K781" t="s">
        <v>272</v>
      </c>
      <c r="L781" t="s">
        <v>1124</v>
      </c>
      <c r="M781" t="s">
        <v>1125</v>
      </c>
      <c r="N781" t="s">
        <v>304</v>
      </c>
      <c r="O781">
        <v>500</v>
      </c>
      <c r="P781">
        <v>116.875</v>
      </c>
      <c r="Q781">
        <v>5.4729169999999998</v>
      </c>
      <c r="R781">
        <v>5.2999999999999999E-2</v>
      </c>
      <c r="S781">
        <v>0</v>
      </c>
      <c r="T781">
        <v>5.806</v>
      </c>
      <c r="U781">
        <v>6.625</v>
      </c>
      <c r="V781">
        <v>5.891</v>
      </c>
      <c r="W781">
        <v>6.625</v>
      </c>
      <c r="X781">
        <v>527</v>
      </c>
      <c r="Y781">
        <v>116.75</v>
      </c>
      <c r="Z781">
        <v>4.8559999999999999</v>
      </c>
      <c r="AA781">
        <v>5.348E-2</v>
      </c>
      <c r="AB781">
        <v>5.867</v>
      </c>
      <c r="AC781">
        <v>6.6550000000000002</v>
      </c>
      <c r="AD781">
        <v>5.9450000000000003</v>
      </c>
      <c r="AE781">
        <v>6.6550000000000002</v>
      </c>
      <c r="AF781">
        <v>546</v>
      </c>
      <c r="AG781">
        <v>0.61</v>
      </c>
      <c r="AH781">
        <v>1.4259999999999999</v>
      </c>
      <c r="AI781">
        <v>549</v>
      </c>
      <c r="AJ781">
        <v>569</v>
      </c>
      <c r="AK781">
        <v>519</v>
      </c>
      <c r="AL781">
        <v>537</v>
      </c>
      <c r="AQ781" s="82">
        <f t="shared" si="62"/>
        <v>0</v>
      </c>
      <c r="AR781" s="82">
        <f t="shared" si="63"/>
        <v>0</v>
      </c>
      <c r="AS781" s="82">
        <f t="shared" si="63"/>
        <v>0</v>
      </c>
      <c r="AT781" s="82">
        <f t="shared" si="63"/>
        <v>0</v>
      </c>
      <c r="AU781" s="82">
        <f t="shared" si="63"/>
        <v>0</v>
      </c>
      <c r="AV781" s="82">
        <f t="shared" si="63"/>
        <v>5.2999999999999999E-2</v>
      </c>
      <c r="AW781" s="82">
        <f t="shared" si="63"/>
        <v>0</v>
      </c>
      <c r="AX781" s="82">
        <f t="shared" si="63"/>
        <v>0</v>
      </c>
      <c r="AY781" s="82">
        <f t="shared" si="63"/>
        <v>0</v>
      </c>
      <c r="AZ781" s="82">
        <f t="shared" si="63"/>
        <v>0</v>
      </c>
      <c r="BA781" s="82">
        <f t="shared" si="63"/>
        <v>0</v>
      </c>
    </row>
    <row r="782" spans="1:53" x14ac:dyDescent="0.25">
      <c r="A782" t="s">
        <v>5877</v>
      </c>
      <c r="B782" t="s">
        <v>5878</v>
      </c>
      <c r="C782" t="s">
        <v>2225</v>
      </c>
      <c r="D782" t="s">
        <v>114</v>
      </c>
      <c r="E782">
        <v>7.125</v>
      </c>
      <c r="F782" s="143">
        <v>44941</v>
      </c>
      <c r="G782" t="s">
        <v>423</v>
      </c>
      <c r="H782" t="s">
        <v>270</v>
      </c>
      <c r="I782" t="s">
        <v>259</v>
      </c>
      <c r="J782" t="s">
        <v>271</v>
      </c>
      <c r="K782" t="s">
        <v>272</v>
      </c>
      <c r="L782" t="s">
        <v>1124</v>
      </c>
      <c r="M782" t="s">
        <v>1125</v>
      </c>
      <c r="N782" t="s">
        <v>304</v>
      </c>
      <c r="O782">
        <v>850</v>
      </c>
      <c r="P782">
        <v>106.75</v>
      </c>
      <c r="Q782">
        <v>2.5729169999999999</v>
      </c>
      <c r="R782">
        <v>8.0509999999999998E-2</v>
      </c>
      <c r="S782">
        <v>0</v>
      </c>
      <c r="T782">
        <v>7.0510000000000002</v>
      </c>
      <c r="U782">
        <v>6.2119999999999997</v>
      </c>
      <c r="V782">
        <v>7.1989999999999998</v>
      </c>
      <c r="W782">
        <v>6.2119999999999997</v>
      </c>
      <c r="X782">
        <v>457</v>
      </c>
      <c r="Y782">
        <v>105.75</v>
      </c>
      <c r="Z782">
        <v>2.0979999999999999</v>
      </c>
      <c r="AA782">
        <v>8.0629999999999993E-2</v>
      </c>
      <c r="AB782">
        <v>7.0960000000000001</v>
      </c>
      <c r="AC782">
        <v>6.3460000000000001</v>
      </c>
      <c r="AD782">
        <v>7.234</v>
      </c>
      <c r="AE782">
        <v>6.3460000000000001</v>
      </c>
      <c r="AF782">
        <v>488</v>
      </c>
      <c r="AG782">
        <v>1.3680000000000001</v>
      </c>
      <c r="AH782">
        <v>2.4849999999999999</v>
      </c>
      <c r="AI782">
        <v>450</v>
      </c>
      <c r="AJ782">
        <v>478</v>
      </c>
      <c r="AK782">
        <v>453</v>
      </c>
      <c r="AL782">
        <v>483</v>
      </c>
      <c r="AQ782" s="82">
        <f t="shared" si="62"/>
        <v>0</v>
      </c>
      <c r="AR782" s="82">
        <f t="shared" si="63"/>
        <v>0</v>
      </c>
      <c r="AS782" s="82">
        <f t="shared" si="63"/>
        <v>0</v>
      </c>
      <c r="AT782" s="82">
        <f t="shared" si="63"/>
        <v>0</v>
      </c>
      <c r="AU782" s="82">
        <f t="shared" si="63"/>
        <v>0</v>
      </c>
      <c r="AV782" s="82">
        <f t="shared" si="63"/>
        <v>8.0509999999999998E-2</v>
      </c>
      <c r="AW782" s="82">
        <f t="shared" si="63"/>
        <v>0</v>
      </c>
      <c r="AX782" s="82">
        <f t="shared" si="63"/>
        <v>0</v>
      </c>
      <c r="AY782" s="82">
        <f t="shared" si="63"/>
        <v>0</v>
      </c>
      <c r="AZ782" s="82">
        <f t="shared" si="63"/>
        <v>0</v>
      </c>
      <c r="BA782" s="82">
        <f t="shared" si="63"/>
        <v>0</v>
      </c>
    </row>
    <row r="783" spans="1:53" x14ac:dyDescent="0.25">
      <c r="A783" t="s">
        <v>2250</v>
      </c>
      <c r="B783" t="s">
        <v>2251</v>
      </c>
      <c r="C783" t="s">
        <v>2252</v>
      </c>
      <c r="D783" t="s">
        <v>2253</v>
      </c>
      <c r="E783">
        <v>6.29</v>
      </c>
      <c r="F783" s="143">
        <v>49706</v>
      </c>
      <c r="G783" t="s">
        <v>371</v>
      </c>
      <c r="H783" t="s">
        <v>270</v>
      </c>
      <c r="I783" t="s">
        <v>259</v>
      </c>
      <c r="J783" t="s">
        <v>271</v>
      </c>
      <c r="K783" t="s">
        <v>284</v>
      </c>
      <c r="L783" t="s">
        <v>524</v>
      </c>
      <c r="M783" t="s">
        <v>524</v>
      </c>
      <c r="N783" t="s">
        <v>828</v>
      </c>
      <c r="O783">
        <v>150</v>
      </c>
      <c r="P783">
        <v>95</v>
      </c>
      <c r="Q783">
        <v>2.516</v>
      </c>
      <c r="R783">
        <v>1.2670000000000001E-2</v>
      </c>
      <c r="S783">
        <v>0</v>
      </c>
      <c r="T783">
        <v>11.504</v>
      </c>
      <c r="U783">
        <v>6.718</v>
      </c>
      <c r="V783">
        <v>11.698</v>
      </c>
      <c r="W783">
        <v>6.718</v>
      </c>
      <c r="X783">
        <v>427</v>
      </c>
      <c r="Y783">
        <v>95</v>
      </c>
      <c r="Z783">
        <v>2.097</v>
      </c>
      <c r="AA783">
        <v>1.281E-2</v>
      </c>
      <c r="AB783">
        <v>11.569000000000001</v>
      </c>
      <c r="AC783">
        <v>6.718</v>
      </c>
      <c r="AD783">
        <v>11.77</v>
      </c>
      <c r="AE783">
        <v>6.718</v>
      </c>
      <c r="AF783">
        <v>441</v>
      </c>
      <c r="AG783">
        <v>0.432</v>
      </c>
      <c r="AH783">
        <v>1.9390000000000001</v>
      </c>
      <c r="AI783">
        <v>386</v>
      </c>
      <c r="AJ783">
        <v>404</v>
      </c>
      <c r="AK783">
        <v>432</v>
      </c>
      <c r="AL783">
        <v>452</v>
      </c>
      <c r="AQ783" s="82">
        <f t="shared" si="62"/>
        <v>0</v>
      </c>
      <c r="AR783" s="82">
        <f t="shared" si="63"/>
        <v>0</v>
      </c>
      <c r="AS783" s="82">
        <f t="shared" si="63"/>
        <v>0</v>
      </c>
      <c r="AT783" s="82">
        <f t="shared" si="63"/>
        <v>0</v>
      </c>
      <c r="AU783" s="82">
        <f t="shared" si="63"/>
        <v>0</v>
      </c>
      <c r="AV783" s="82">
        <f t="shared" si="63"/>
        <v>1.2670000000000001E-2</v>
      </c>
      <c r="AW783" s="82">
        <f t="shared" si="63"/>
        <v>0</v>
      </c>
      <c r="AX783" s="82">
        <f t="shared" si="63"/>
        <v>0</v>
      </c>
      <c r="AY783" s="82">
        <f t="shared" si="63"/>
        <v>0</v>
      </c>
      <c r="AZ783" s="82">
        <f t="shared" si="63"/>
        <v>0</v>
      </c>
      <c r="BA783" s="82">
        <f t="shared" si="63"/>
        <v>0</v>
      </c>
    </row>
    <row r="784" spans="1:53" x14ac:dyDescent="0.25">
      <c r="A784" t="s">
        <v>2291</v>
      </c>
      <c r="B784" t="s">
        <v>2292</v>
      </c>
      <c r="C784" t="s">
        <v>2293</v>
      </c>
      <c r="D784" t="s">
        <v>2294</v>
      </c>
      <c r="E784">
        <v>9.125</v>
      </c>
      <c r="F784" s="143">
        <v>43313</v>
      </c>
      <c r="G784" t="s">
        <v>41</v>
      </c>
      <c r="H784" t="s">
        <v>270</v>
      </c>
      <c r="I784" t="s">
        <v>259</v>
      </c>
      <c r="J784" t="s">
        <v>271</v>
      </c>
      <c r="K784" t="s">
        <v>272</v>
      </c>
      <c r="L784" t="s">
        <v>291</v>
      </c>
      <c r="M784" t="s">
        <v>1407</v>
      </c>
      <c r="N784" t="s">
        <v>304</v>
      </c>
      <c r="O784">
        <v>405</v>
      </c>
      <c r="P784">
        <v>113</v>
      </c>
      <c r="Q784">
        <v>3.65</v>
      </c>
      <c r="R784">
        <v>4.0930000000000001E-2</v>
      </c>
      <c r="S784">
        <v>0</v>
      </c>
      <c r="T784">
        <v>1.4590000000000001</v>
      </c>
      <c r="U784">
        <v>3.4940000000000002</v>
      </c>
      <c r="V784">
        <v>1.5940000000000001</v>
      </c>
      <c r="W784">
        <v>4.09</v>
      </c>
      <c r="X784">
        <v>325</v>
      </c>
      <c r="Y784">
        <v>113.25</v>
      </c>
      <c r="Z784">
        <v>3.0419999999999998</v>
      </c>
      <c r="AA784">
        <v>4.1419999999999998E-2</v>
      </c>
      <c r="AB784">
        <v>1.524</v>
      </c>
      <c r="AC784">
        <v>3.544</v>
      </c>
      <c r="AD784">
        <v>1.6970000000000001</v>
      </c>
      <c r="AE784">
        <v>4.0339999999999998</v>
      </c>
      <c r="AF784">
        <v>332</v>
      </c>
      <c r="AG784">
        <v>0.308</v>
      </c>
      <c r="AH784">
        <v>0.34499999999999997</v>
      </c>
      <c r="AI784">
        <v>290</v>
      </c>
      <c r="AJ784">
        <v>307</v>
      </c>
      <c r="AK784">
        <v>311</v>
      </c>
      <c r="AL784">
        <v>319</v>
      </c>
      <c r="AQ784" s="82">
        <f t="shared" si="62"/>
        <v>0</v>
      </c>
      <c r="AR784" s="82">
        <f t="shared" si="63"/>
        <v>0</v>
      </c>
      <c r="AS784" s="82">
        <f t="shared" si="63"/>
        <v>4.0930000000000001E-2</v>
      </c>
      <c r="AT784" s="82">
        <f t="shared" si="63"/>
        <v>0</v>
      </c>
      <c r="AU784" s="82">
        <f t="shared" si="63"/>
        <v>0</v>
      </c>
      <c r="AV784" s="82">
        <f t="shared" si="63"/>
        <v>0</v>
      </c>
      <c r="AW784" s="82">
        <f t="shared" si="63"/>
        <v>0</v>
      </c>
      <c r="AX784" s="82">
        <f t="shared" si="63"/>
        <v>0</v>
      </c>
      <c r="AY784" s="82">
        <f t="shared" si="63"/>
        <v>0</v>
      </c>
      <c r="AZ784" s="82">
        <f t="shared" si="63"/>
        <v>0</v>
      </c>
      <c r="BA784" s="82">
        <f t="shared" si="63"/>
        <v>0</v>
      </c>
    </row>
    <row r="785" spans="1:53" x14ac:dyDescent="0.25">
      <c r="A785" t="s">
        <v>2287</v>
      </c>
      <c r="B785" t="s">
        <v>2288</v>
      </c>
      <c r="C785" t="s">
        <v>2289</v>
      </c>
      <c r="D785" t="s">
        <v>2290</v>
      </c>
      <c r="E785">
        <v>7.875</v>
      </c>
      <c r="F785" s="143">
        <v>42467</v>
      </c>
      <c r="G785" t="s">
        <v>41</v>
      </c>
      <c r="H785" t="s">
        <v>270</v>
      </c>
      <c r="I785" t="s">
        <v>257</v>
      </c>
      <c r="J785" t="s">
        <v>271</v>
      </c>
      <c r="K785" t="s">
        <v>272</v>
      </c>
      <c r="L785" t="s">
        <v>296</v>
      </c>
      <c r="M785" t="s">
        <v>322</v>
      </c>
      <c r="N785" t="s">
        <v>304</v>
      </c>
      <c r="O785">
        <v>500</v>
      </c>
      <c r="P785">
        <v>97</v>
      </c>
      <c r="Q785">
        <v>1.70625</v>
      </c>
      <c r="R785">
        <v>4.2759999999999999E-2</v>
      </c>
      <c r="S785">
        <v>0</v>
      </c>
      <c r="T785">
        <v>2.778</v>
      </c>
      <c r="U785">
        <v>8.9420000000000002</v>
      </c>
      <c r="V785">
        <v>2.7829999999999999</v>
      </c>
      <c r="W785">
        <v>8.9420000000000002</v>
      </c>
      <c r="X785">
        <v>851</v>
      </c>
      <c r="Y785">
        <v>96.5</v>
      </c>
      <c r="Z785">
        <v>1.181</v>
      </c>
      <c r="AA785">
        <v>4.2959999999999998E-2</v>
      </c>
      <c r="AB785">
        <v>2.839</v>
      </c>
      <c r="AC785">
        <v>9.1039999999999992</v>
      </c>
      <c r="AD785">
        <v>2.8410000000000002</v>
      </c>
      <c r="AE785">
        <v>9.1039999999999992</v>
      </c>
      <c r="AF785">
        <v>875</v>
      </c>
      <c r="AG785">
        <v>1.0489999999999999</v>
      </c>
      <c r="AH785">
        <v>1.2130000000000001</v>
      </c>
      <c r="AI785">
        <v>812</v>
      </c>
      <c r="AJ785">
        <v>833</v>
      </c>
      <c r="AK785">
        <v>840</v>
      </c>
      <c r="AL785">
        <v>863</v>
      </c>
      <c r="AQ785" s="82">
        <f t="shared" si="62"/>
        <v>0</v>
      </c>
      <c r="AR785" s="82">
        <f t="shared" si="63"/>
        <v>0</v>
      </c>
      <c r="AS785" s="82">
        <f t="shared" si="63"/>
        <v>0</v>
      </c>
      <c r="AT785" s="82">
        <f t="shared" si="63"/>
        <v>0</v>
      </c>
      <c r="AU785" s="82">
        <f t="shared" si="63"/>
        <v>0</v>
      </c>
      <c r="AV785" s="82">
        <f t="shared" si="63"/>
        <v>0</v>
      </c>
      <c r="AW785" s="82">
        <f t="shared" si="63"/>
        <v>0</v>
      </c>
      <c r="AX785" s="82">
        <f t="shared" si="63"/>
        <v>4.2759999999999999E-2</v>
      </c>
      <c r="AY785" s="82">
        <f t="shared" si="63"/>
        <v>0</v>
      </c>
      <c r="AZ785" s="82">
        <f t="shared" si="63"/>
        <v>0</v>
      </c>
      <c r="BA785" s="82">
        <f t="shared" si="63"/>
        <v>0</v>
      </c>
    </row>
    <row r="786" spans="1:53" x14ac:dyDescent="0.25">
      <c r="A786" t="s">
        <v>2268</v>
      </c>
      <c r="B786" t="s">
        <v>2269</v>
      </c>
      <c r="C786" t="s">
        <v>2270</v>
      </c>
      <c r="D786" t="s">
        <v>115</v>
      </c>
      <c r="E786">
        <v>7.75</v>
      </c>
      <c r="F786" s="143">
        <v>42870</v>
      </c>
      <c r="G786" t="s">
        <v>282</v>
      </c>
      <c r="H786" t="s">
        <v>270</v>
      </c>
      <c r="I786" t="s">
        <v>256</v>
      </c>
      <c r="J786" t="s">
        <v>271</v>
      </c>
      <c r="K786" t="s">
        <v>272</v>
      </c>
      <c r="L786" t="s">
        <v>442</v>
      </c>
      <c r="M786" t="s">
        <v>650</v>
      </c>
      <c r="N786" t="s">
        <v>304</v>
      </c>
      <c r="O786">
        <v>400</v>
      </c>
      <c r="P786">
        <v>105</v>
      </c>
      <c r="Q786">
        <v>0.86111099999999996</v>
      </c>
      <c r="R786">
        <v>3.669E-2</v>
      </c>
      <c r="S786">
        <v>0</v>
      </c>
      <c r="T786">
        <v>0.39200000000000002</v>
      </c>
      <c r="U786">
        <v>3.6389999999999998</v>
      </c>
      <c r="V786">
        <v>0.30599999999999999</v>
      </c>
      <c r="W786">
        <v>4.165</v>
      </c>
      <c r="X786">
        <v>356</v>
      </c>
      <c r="Y786">
        <v>104</v>
      </c>
      <c r="Z786">
        <v>0.34399999999999997</v>
      </c>
      <c r="AA786">
        <v>3.671E-2</v>
      </c>
      <c r="AB786">
        <v>0.44700000000000001</v>
      </c>
      <c r="AC786">
        <v>4.4039999999999999</v>
      </c>
      <c r="AD786">
        <v>0.45600000000000002</v>
      </c>
      <c r="AE786">
        <v>4.8099999999999996</v>
      </c>
      <c r="AF786">
        <v>430</v>
      </c>
      <c r="AG786">
        <v>1.454</v>
      </c>
      <c r="AH786">
        <v>1.4339999999999999</v>
      </c>
      <c r="AI786">
        <v>197</v>
      </c>
      <c r="AJ786">
        <v>382</v>
      </c>
      <c r="AK786">
        <v>336</v>
      </c>
      <c r="AL786">
        <v>413</v>
      </c>
      <c r="AQ786" s="82">
        <f t="shared" si="62"/>
        <v>0</v>
      </c>
      <c r="AR786" s="82">
        <f t="shared" si="63"/>
        <v>0</v>
      </c>
      <c r="AS786" s="82">
        <f t="shared" si="63"/>
        <v>3.669E-2</v>
      </c>
      <c r="AT786" s="82">
        <f t="shared" si="63"/>
        <v>0</v>
      </c>
      <c r="AU786" s="82">
        <f t="shared" si="63"/>
        <v>0</v>
      </c>
      <c r="AV786" s="82">
        <f t="shared" si="63"/>
        <v>0</v>
      </c>
      <c r="AW786" s="82">
        <f t="shared" si="63"/>
        <v>0</v>
      </c>
      <c r="AX786" s="82">
        <f t="shared" si="63"/>
        <v>0</v>
      </c>
      <c r="AY786" s="82">
        <f t="shared" si="63"/>
        <v>0</v>
      </c>
      <c r="AZ786" s="82">
        <f t="shared" si="63"/>
        <v>0</v>
      </c>
      <c r="BA786" s="82">
        <f t="shared" si="63"/>
        <v>0</v>
      </c>
    </row>
    <row r="787" spans="1:53" x14ac:dyDescent="0.25">
      <c r="A787" t="s">
        <v>2281</v>
      </c>
      <c r="B787" t="s">
        <v>2282</v>
      </c>
      <c r="C787" t="s">
        <v>2270</v>
      </c>
      <c r="D787" t="s">
        <v>115</v>
      </c>
      <c r="E787">
        <v>9.5</v>
      </c>
      <c r="F787" s="143">
        <v>42505</v>
      </c>
      <c r="G787" t="s">
        <v>282</v>
      </c>
      <c r="H787" t="s">
        <v>270</v>
      </c>
      <c r="I787" t="s">
        <v>256</v>
      </c>
      <c r="J787" t="s">
        <v>271</v>
      </c>
      <c r="K787" t="s">
        <v>272</v>
      </c>
      <c r="L787" t="s">
        <v>442</v>
      </c>
      <c r="M787" t="s">
        <v>650</v>
      </c>
      <c r="N787" t="s">
        <v>304</v>
      </c>
      <c r="O787">
        <v>350</v>
      </c>
      <c r="P787">
        <v>107</v>
      </c>
      <c r="Q787">
        <v>1.0555559999999999</v>
      </c>
      <c r="R787">
        <v>3.2770000000000001E-2</v>
      </c>
      <c r="S787">
        <v>0</v>
      </c>
      <c r="T787">
        <v>0.38400000000000001</v>
      </c>
      <c r="U787">
        <v>3.4369999999999998</v>
      </c>
      <c r="V787">
        <v>0.379</v>
      </c>
      <c r="W787">
        <v>3.8</v>
      </c>
      <c r="X787">
        <v>336</v>
      </c>
      <c r="Y787">
        <v>107.5</v>
      </c>
      <c r="Z787">
        <v>0.42199999999999999</v>
      </c>
      <c r="AA787">
        <v>3.322E-2</v>
      </c>
      <c r="AB787">
        <v>0.44900000000000001</v>
      </c>
      <c r="AC787">
        <v>3.2090000000000001</v>
      </c>
      <c r="AD787">
        <v>0.44500000000000001</v>
      </c>
      <c r="AE787">
        <v>3.4580000000000002</v>
      </c>
      <c r="AF787">
        <v>309</v>
      </c>
      <c r="AG787">
        <v>0.124</v>
      </c>
      <c r="AH787">
        <v>0.10100000000000001</v>
      </c>
      <c r="AI787">
        <v>267</v>
      </c>
      <c r="AJ787">
        <v>284</v>
      </c>
      <c r="AK787">
        <v>315</v>
      </c>
      <c r="AL787">
        <v>292</v>
      </c>
      <c r="AQ787" s="82">
        <f t="shared" si="62"/>
        <v>0</v>
      </c>
      <c r="AR787" s="82">
        <f t="shared" si="63"/>
        <v>0</v>
      </c>
      <c r="AS787" s="82">
        <f t="shared" si="63"/>
        <v>3.2770000000000001E-2</v>
      </c>
      <c r="AT787" s="82">
        <f t="shared" si="63"/>
        <v>0</v>
      </c>
      <c r="AU787" s="82">
        <f t="shared" si="63"/>
        <v>0</v>
      </c>
      <c r="AV787" s="82">
        <f t="shared" si="63"/>
        <v>0</v>
      </c>
      <c r="AW787" s="82">
        <f t="shared" si="63"/>
        <v>0</v>
      </c>
      <c r="AX787" s="82">
        <f t="shared" si="63"/>
        <v>0</v>
      </c>
      <c r="AY787" s="82">
        <f t="shared" si="63"/>
        <v>0</v>
      </c>
      <c r="AZ787" s="82">
        <f t="shared" si="63"/>
        <v>0</v>
      </c>
      <c r="BA787" s="82">
        <f t="shared" si="63"/>
        <v>0</v>
      </c>
    </row>
    <row r="788" spans="1:53" x14ac:dyDescent="0.25">
      <c r="A788" t="s">
        <v>2295</v>
      </c>
      <c r="B788" t="s">
        <v>2296</v>
      </c>
      <c r="C788" t="s">
        <v>2270</v>
      </c>
      <c r="D788" t="s">
        <v>115</v>
      </c>
      <c r="E788">
        <v>6.5</v>
      </c>
      <c r="F788" s="143">
        <v>44348</v>
      </c>
      <c r="G788" t="s">
        <v>282</v>
      </c>
      <c r="H788" t="s">
        <v>270</v>
      </c>
      <c r="I788" t="s">
        <v>256</v>
      </c>
      <c r="J788" t="s">
        <v>271</v>
      </c>
      <c r="K788" t="s">
        <v>272</v>
      </c>
      <c r="L788" t="s">
        <v>442</v>
      </c>
      <c r="M788" t="s">
        <v>650</v>
      </c>
      <c r="N788" t="s">
        <v>304</v>
      </c>
      <c r="O788">
        <v>650</v>
      </c>
      <c r="P788">
        <v>107</v>
      </c>
      <c r="Q788">
        <v>0.43333300000000002</v>
      </c>
      <c r="R788">
        <v>6.0499999999999998E-2</v>
      </c>
      <c r="S788">
        <v>0</v>
      </c>
      <c r="T788">
        <v>3.0569999999999999</v>
      </c>
      <c r="U788">
        <v>5.1269999999999998</v>
      </c>
      <c r="V788">
        <v>5.6740000000000004</v>
      </c>
      <c r="W788">
        <v>5.1440000000000001</v>
      </c>
      <c r="X788">
        <v>374</v>
      </c>
      <c r="Y788">
        <v>105</v>
      </c>
      <c r="Z788">
        <v>0</v>
      </c>
      <c r="AA788">
        <v>6.003E-2</v>
      </c>
      <c r="AB788">
        <v>5.2869999999999999</v>
      </c>
      <c r="AC788">
        <v>5.5730000000000004</v>
      </c>
      <c r="AD788">
        <v>6.01</v>
      </c>
      <c r="AE788">
        <v>5.5519999999999996</v>
      </c>
      <c r="AF788">
        <v>432</v>
      </c>
      <c r="AG788">
        <v>2.3170000000000002</v>
      </c>
      <c r="AH788">
        <v>3.1150000000000002</v>
      </c>
      <c r="AI788">
        <v>360</v>
      </c>
      <c r="AJ788">
        <v>414</v>
      </c>
      <c r="AK788">
        <v>363</v>
      </c>
      <c r="AL788">
        <v>420</v>
      </c>
      <c r="AQ788" s="82">
        <f t="shared" si="62"/>
        <v>0</v>
      </c>
      <c r="AR788" s="82">
        <f t="shared" si="63"/>
        <v>0</v>
      </c>
      <c r="AS788" s="82">
        <f t="shared" si="63"/>
        <v>0</v>
      </c>
      <c r="AT788" s="82">
        <f t="shared" si="63"/>
        <v>0</v>
      </c>
      <c r="AU788" s="82">
        <f t="shared" si="63"/>
        <v>6.0499999999999998E-2</v>
      </c>
      <c r="AV788" s="82">
        <f t="shared" si="63"/>
        <v>0</v>
      </c>
      <c r="AW788" s="82">
        <f t="shared" si="63"/>
        <v>0</v>
      </c>
      <c r="AX788" s="82">
        <f t="shared" si="63"/>
        <v>0</v>
      </c>
      <c r="AY788" s="82">
        <f t="shared" si="63"/>
        <v>0</v>
      </c>
      <c r="AZ788" s="82">
        <f t="shared" si="63"/>
        <v>0</v>
      </c>
      <c r="BA788" s="82">
        <f t="shared" si="63"/>
        <v>0</v>
      </c>
    </row>
    <row r="789" spans="1:53" x14ac:dyDescent="0.25">
      <c r="A789" t="s">
        <v>5879</v>
      </c>
      <c r="B789" t="s">
        <v>5880</v>
      </c>
      <c r="C789" t="s">
        <v>2277</v>
      </c>
      <c r="D789" t="s">
        <v>2278</v>
      </c>
      <c r="E789">
        <v>10</v>
      </c>
      <c r="F789" s="143">
        <v>42461</v>
      </c>
      <c r="G789" t="s">
        <v>371</v>
      </c>
      <c r="H789" t="s">
        <v>270</v>
      </c>
      <c r="I789" t="s">
        <v>259</v>
      </c>
      <c r="J789" t="s">
        <v>271</v>
      </c>
      <c r="K789" t="s">
        <v>272</v>
      </c>
      <c r="L789" t="s">
        <v>320</v>
      </c>
      <c r="M789" t="s">
        <v>321</v>
      </c>
      <c r="N789" t="s">
        <v>304</v>
      </c>
      <c r="O789">
        <v>193.4</v>
      </c>
      <c r="P789">
        <v>121</v>
      </c>
      <c r="Q789">
        <v>2.3333330000000001</v>
      </c>
      <c r="R789">
        <v>2.0660000000000001E-2</v>
      </c>
      <c r="S789">
        <v>0</v>
      </c>
      <c r="T789">
        <v>2.8109999999999999</v>
      </c>
      <c r="U789">
        <v>3.1779999999999999</v>
      </c>
      <c r="V789">
        <v>2.8149999999999999</v>
      </c>
      <c r="W789">
        <v>3.1779999999999999</v>
      </c>
      <c r="X789">
        <v>275</v>
      </c>
      <c r="Y789">
        <v>121</v>
      </c>
      <c r="Z789">
        <v>1.667</v>
      </c>
      <c r="AA789">
        <v>2.087E-2</v>
      </c>
      <c r="AB789">
        <v>2.8740000000000001</v>
      </c>
      <c r="AC789">
        <v>3.2930000000000001</v>
      </c>
      <c r="AD789">
        <v>2.8759999999999999</v>
      </c>
      <c r="AE789">
        <v>3.2930000000000001</v>
      </c>
      <c r="AF789">
        <v>294</v>
      </c>
      <c r="AG789">
        <v>0.54400000000000004</v>
      </c>
      <c r="AH789">
        <v>0.70599999999999996</v>
      </c>
      <c r="AI789">
        <v>292</v>
      </c>
      <c r="AJ789">
        <v>312</v>
      </c>
      <c r="AK789">
        <v>263</v>
      </c>
      <c r="AL789">
        <v>282</v>
      </c>
      <c r="AQ789" s="82">
        <f t="shared" si="62"/>
        <v>0</v>
      </c>
      <c r="AR789" s="82">
        <f t="shared" si="63"/>
        <v>0</v>
      </c>
      <c r="AS789" s="82">
        <f t="shared" si="63"/>
        <v>2.0660000000000001E-2</v>
      </c>
      <c r="AT789" s="82">
        <f t="shared" si="63"/>
        <v>0</v>
      </c>
      <c r="AU789" s="82">
        <f t="shared" si="63"/>
        <v>0</v>
      </c>
      <c r="AV789" s="82">
        <f t="shared" si="63"/>
        <v>0</v>
      </c>
      <c r="AW789" s="82">
        <f t="shared" si="63"/>
        <v>0</v>
      </c>
      <c r="AX789" s="82">
        <f t="shared" si="63"/>
        <v>0</v>
      </c>
      <c r="AY789" s="82">
        <f t="shared" si="63"/>
        <v>0</v>
      </c>
      <c r="AZ789" s="82">
        <f t="shared" si="63"/>
        <v>0</v>
      </c>
      <c r="BA789" s="82">
        <f t="shared" si="63"/>
        <v>0</v>
      </c>
    </row>
    <row r="790" spans="1:53" x14ac:dyDescent="0.25">
      <c r="A790" t="s">
        <v>2275</v>
      </c>
      <c r="B790" t="s">
        <v>2276</v>
      </c>
      <c r="C790" t="s">
        <v>2277</v>
      </c>
      <c r="D790" t="s">
        <v>2278</v>
      </c>
      <c r="E790">
        <v>9.375</v>
      </c>
      <c r="F790" s="143">
        <v>43054</v>
      </c>
      <c r="G790" t="s">
        <v>423</v>
      </c>
      <c r="H790" t="s">
        <v>270</v>
      </c>
      <c r="I790" t="s">
        <v>259</v>
      </c>
      <c r="J790" t="s">
        <v>271</v>
      </c>
      <c r="K790" t="s">
        <v>272</v>
      </c>
      <c r="L790" t="s">
        <v>320</v>
      </c>
      <c r="M790" t="s">
        <v>321</v>
      </c>
      <c r="N790" t="s">
        <v>304</v>
      </c>
      <c r="O790">
        <v>250</v>
      </c>
      <c r="P790">
        <v>110.875</v>
      </c>
      <c r="Q790">
        <v>1.0416669999999999</v>
      </c>
      <c r="R790">
        <v>2.4240000000000001E-2</v>
      </c>
      <c r="S790">
        <v>0</v>
      </c>
      <c r="T790">
        <v>0.85899999999999999</v>
      </c>
      <c r="U790">
        <v>2.2000000000000002</v>
      </c>
      <c r="V790">
        <v>0.86</v>
      </c>
      <c r="W790">
        <v>2.7130000000000001</v>
      </c>
      <c r="X790">
        <v>201</v>
      </c>
      <c r="Y790">
        <v>111</v>
      </c>
      <c r="Z790">
        <v>0.41699999999999998</v>
      </c>
      <c r="AA790">
        <v>2.4500000000000001E-2</v>
      </c>
      <c r="AB790">
        <v>0.92300000000000004</v>
      </c>
      <c r="AC790">
        <v>2.5270000000000001</v>
      </c>
      <c r="AD790">
        <v>0.92300000000000004</v>
      </c>
      <c r="AE790">
        <v>2.9140000000000001</v>
      </c>
      <c r="AF790">
        <v>232</v>
      </c>
      <c r="AG790">
        <v>0.44900000000000001</v>
      </c>
      <c r="AH790">
        <v>0.42599999999999999</v>
      </c>
      <c r="AI790">
        <v>183</v>
      </c>
      <c r="AJ790">
        <v>229</v>
      </c>
      <c r="AK790">
        <v>186</v>
      </c>
      <c r="AL790">
        <v>220</v>
      </c>
      <c r="AQ790" s="82">
        <f t="shared" si="62"/>
        <v>0</v>
      </c>
      <c r="AR790" s="82">
        <f t="shared" ref="AR790:BA805" si="64">IF(AND($U790&gt;AQ$4,$U790&lt;=AR$4),$R790,0)</f>
        <v>2.4240000000000001E-2</v>
      </c>
      <c r="AS790" s="82">
        <f t="shared" si="64"/>
        <v>0</v>
      </c>
      <c r="AT790" s="82">
        <f t="shared" si="64"/>
        <v>0</v>
      </c>
      <c r="AU790" s="82">
        <f t="shared" si="64"/>
        <v>0</v>
      </c>
      <c r="AV790" s="82">
        <f t="shared" si="64"/>
        <v>0</v>
      </c>
      <c r="AW790" s="82">
        <f t="shared" si="64"/>
        <v>0</v>
      </c>
      <c r="AX790" s="82">
        <f t="shared" si="64"/>
        <v>0</v>
      </c>
      <c r="AY790" s="82">
        <f t="shared" si="64"/>
        <v>0</v>
      </c>
      <c r="AZ790" s="82">
        <f t="shared" si="64"/>
        <v>0</v>
      </c>
      <c r="BA790" s="82">
        <f t="shared" si="64"/>
        <v>0</v>
      </c>
    </row>
    <row r="791" spans="1:53" x14ac:dyDescent="0.25">
      <c r="A791" t="s">
        <v>2279</v>
      </c>
      <c r="B791" t="s">
        <v>2280</v>
      </c>
      <c r="C791" t="s">
        <v>2277</v>
      </c>
      <c r="D791" t="s">
        <v>2278</v>
      </c>
      <c r="E791">
        <v>8.75</v>
      </c>
      <c r="F791" s="143">
        <v>41958</v>
      </c>
      <c r="G791" t="s">
        <v>423</v>
      </c>
      <c r="H791" t="s">
        <v>270</v>
      </c>
      <c r="I791" t="s">
        <v>259</v>
      </c>
      <c r="J791" t="s">
        <v>271</v>
      </c>
      <c r="K791" t="s">
        <v>272</v>
      </c>
      <c r="L791" t="s">
        <v>320</v>
      </c>
      <c r="M791" t="s">
        <v>321</v>
      </c>
      <c r="N791" t="s">
        <v>304</v>
      </c>
      <c r="O791">
        <v>250</v>
      </c>
      <c r="P791">
        <v>112.375</v>
      </c>
      <c r="Q791">
        <v>0.97222200000000003</v>
      </c>
      <c r="R791">
        <v>2.4549999999999999E-2</v>
      </c>
      <c r="S791">
        <v>0</v>
      </c>
      <c r="T791">
        <v>1.7569999999999999</v>
      </c>
      <c r="U791">
        <v>2.036</v>
      </c>
      <c r="V791">
        <v>1.758</v>
      </c>
      <c r="W791">
        <v>2.036</v>
      </c>
      <c r="X791">
        <v>177</v>
      </c>
      <c r="Y791">
        <v>112.5</v>
      </c>
      <c r="Z791">
        <v>0.38900000000000001</v>
      </c>
      <c r="AA791">
        <v>2.4819999999999998E-2</v>
      </c>
      <c r="AB791">
        <v>1.821</v>
      </c>
      <c r="AC791">
        <v>2.1850000000000001</v>
      </c>
      <c r="AD791">
        <v>1.821</v>
      </c>
      <c r="AE791">
        <v>2.1850000000000001</v>
      </c>
      <c r="AF791">
        <v>195</v>
      </c>
      <c r="AG791">
        <v>0.40600000000000003</v>
      </c>
      <c r="AH791">
        <v>0.44</v>
      </c>
      <c r="AI791">
        <v>174</v>
      </c>
      <c r="AJ791">
        <v>193</v>
      </c>
      <c r="AK791">
        <v>163</v>
      </c>
      <c r="AL791">
        <v>182</v>
      </c>
      <c r="AQ791" s="82">
        <f t="shared" si="62"/>
        <v>0</v>
      </c>
      <c r="AR791" s="82">
        <f t="shared" si="64"/>
        <v>2.4549999999999999E-2</v>
      </c>
      <c r="AS791" s="82">
        <f t="shared" si="64"/>
        <v>0</v>
      </c>
      <c r="AT791" s="82">
        <f t="shared" si="64"/>
        <v>0</v>
      </c>
      <c r="AU791" s="82">
        <f t="shared" si="64"/>
        <v>0</v>
      </c>
      <c r="AV791" s="82">
        <f t="shared" si="64"/>
        <v>0</v>
      </c>
      <c r="AW791" s="82">
        <f t="shared" si="64"/>
        <v>0</v>
      </c>
      <c r="AX791" s="82">
        <f t="shared" si="64"/>
        <v>0</v>
      </c>
      <c r="AY791" s="82">
        <f t="shared" si="64"/>
        <v>0</v>
      </c>
      <c r="AZ791" s="82">
        <f t="shared" si="64"/>
        <v>0</v>
      </c>
      <c r="BA791" s="82">
        <f t="shared" si="64"/>
        <v>0</v>
      </c>
    </row>
    <row r="792" spans="1:53" x14ac:dyDescent="0.25">
      <c r="A792" t="s">
        <v>2283</v>
      </c>
      <c r="B792" t="s">
        <v>2284</v>
      </c>
      <c r="C792" t="s">
        <v>2277</v>
      </c>
      <c r="D792" t="s">
        <v>2278</v>
      </c>
      <c r="E792">
        <v>6.375</v>
      </c>
      <c r="F792" s="143">
        <v>42248</v>
      </c>
      <c r="G792" t="s">
        <v>423</v>
      </c>
      <c r="H792" t="s">
        <v>270</v>
      </c>
      <c r="I792" t="s">
        <v>259</v>
      </c>
      <c r="J792" t="s">
        <v>271</v>
      </c>
      <c r="K792" t="s">
        <v>272</v>
      </c>
      <c r="L792" t="s">
        <v>320</v>
      </c>
      <c r="M792" t="s">
        <v>321</v>
      </c>
      <c r="N792" t="s">
        <v>304</v>
      </c>
      <c r="O792">
        <v>250</v>
      </c>
      <c r="P792">
        <v>110.25</v>
      </c>
      <c r="Q792">
        <v>2.0187499999999998</v>
      </c>
      <c r="R792">
        <v>2.4320000000000001E-2</v>
      </c>
      <c r="S792">
        <v>0</v>
      </c>
      <c r="T792">
        <v>2.4449999999999998</v>
      </c>
      <c r="U792">
        <v>2.4060000000000001</v>
      </c>
      <c r="V792">
        <v>2.4470000000000001</v>
      </c>
      <c r="W792">
        <v>2.4060000000000001</v>
      </c>
      <c r="X792">
        <v>206</v>
      </c>
      <c r="Y792">
        <v>109.5</v>
      </c>
      <c r="Z792">
        <v>1.5940000000000001</v>
      </c>
      <c r="AA792">
        <v>2.443E-2</v>
      </c>
      <c r="AB792">
        <v>2.5059999999999998</v>
      </c>
      <c r="AC792">
        <v>2.762</v>
      </c>
      <c r="AD792">
        <v>2.5059999999999998</v>
      </c>
      <c r="AE792">
        <v>2.762</v>
      </c>
      <c r="AF792">
        <v>247</v>
      </c>
      <c r="AG792">
        <v>1.0580000000000001</v>
      </c>
      <c r="AH792">
        <v>1.1639999999999999</v>
      </c>
      <c r="AI792">
        <v>202</v>
      </c>
      <c r="AJ792">
        <v>244</v>
      </c>
      <c r="AK792">
        <v>193</v>
      </c>
      <c r="AL792">
        <v>234</v>
      </c>
      <c r="AQ792" s="82">
        <f t="shared" si="62"/>
        <v>0</v>
      </c>
      <c r="AR792" s="82">
        <f t="shared" si="64"/>
        <v>2.4320000000000001E-2</v>
      </c>
      <c r="AS792" s="82">
        <f t="shared" si="64"/>
        <v>0</v>
      </c>
      <c r="AT792" s="82">
        <f t="shared" si="64"/>
        <v>0</v>
      </c>
      <c r="AU792" s="82">
        <f t="shared" si="64"/>
        <v>0</v>
      </c>
      <c r="AV792" s="82">
        <f t="shared" si="64"/>
        <v>0</v>
      </c>
      <c r="AW792" s="82">
        <f t="shared" si="64"/>
        <v>0</v>
      </c>
      <c r="AX792" s="82">
        <f t="shared" si="64"/>
        <v>0</v>
      </c>
      <c r="AY792" s="82">
        <f t="shared" si="64"/>
        <v>0</v>
      </c>
      <c r="AZ792" s="82">
        <f t="shared" si="64"/>
        <v>0</v>
      </c>
      <c r="BA792" s="82">
        <f t="shared" si="64"/>
        <v>0</v>
      </c>
    </row>
    <row r="793" spans="1:53" x14ac:dyDescent="0.25">
      <c r="A793" t="s">
        <v>2285</v>
      </c>
      <c r="B793" t="s">
        <v>2286</v>
      </c>
      <c r="C793" t="s">
        <v>2277</v>
      </c>
      <c r="D793" t="s">
        <v>2278</v>
      </c>
      <c r="E793">
        <v>7.125</v>
      </c>
      <c r="F793" s="143">
        <v>43344</v>
      </c>
      <c r="G793" t="s">
        <v>423</v>
      </c>
      <c r="H793" t="s">
        <v>270</v>
      </c>
      <c r="I793" t="s">
        <v>259</v>
      </c>
      <c r="J793" t="s">
        <v>271</v>
      </c>
      <c r="K793" t="s">
        <v>272</v>
      </c>
      <c r="L793" t="s">
        <v>320</v>
      </c>
      <c r="M793" t="s">
        <v>321</v>
      </c>
      <c r="N793" t="s">
        <v>304</v>
      </c>
      <c r="O793">
        <v>250</v>
      </c>
      <c r="P793">
        <v>109.25</v>
      </c>
      <c r="Q793">
        <v>2.2562500000000001</v>
      </c>
      <c r="R793">
        <v>2.4150000000000001E-2</v>
      </c>
      <c r="S793">
        <v>0</v>
      </c>
      <c r="T793">
        <v>1.5620000000000001</v>
      </c>
      <c r="U793">
        <v>3.488</v>
      </c>
      <c r="V793">
        <v>2.1739999999999999</v>
      </c>
      <c r="W793">
        <v>4.0129999999999999</v>
      </c>
      <c r="X793">
        <v>314</v>
      </c>
      <c r="Y793">
        <v>108.75</v>
      </c>
      <c r="Z793">
        <v>1.7809999999999999</v>
      </c>
      <c r="AA793">
        <v>2.4309999999999998E-2</v>
      </c>
      <c r="AB793">
        <v>1.6240000000000001</v>
      </c>
      <c r="AC793">
        <v>3.887</v>
      </c>
      <c r="AD793">
        <v>2.4300000000000002</v>
      </c>
      <c r="AE793">
        <v>4.2690000000000001</v>
      </c>
      <c r="AF793">
        <v>353</v>
      </c>
      <c r="AG793">
        <v>0.88200000000000001</v>
      </c>
      <c r="AH793">
        <v>1.0269999999999999</v>
      </c>
      <c r="AI793">
        <v>283</v>
      </c>
      <c r="AJ793">
        <v>327</v>
      </c>
      <c r="AK793">
        <v>298</v>
      </c>
      <c r="AL793">
        <v>337</v>
      </c>
      <c r="AQ793" s="82">
        <f t="shared" si="62"/>
        <v>0</v>
      </c>
      <c r="AR793" s="82">
        <f t="shared" si="64"/>
        <v>0</v>
      </c>
      <c r="AS793" s="82">
        <f t="shared" si="64"/>
        <v>2.4150000000000001E-2</v>
      </c>
      <c r="AT793" s="82">
        <f t="shared" si="64"/>
        <v>0</v>
      </c>
      <c r="AU793" s="82">
        <f t="shared" si="64"/>
        <v>0</v>
      </c>
      <c r="AV793" s="82">
        <f t="shared" si="64"/>
        <v>0</v>
      </c>
      <c r="AW793" s="82">
        <f t="shared" si="64"/>
        <v>0</v>
      </c>
      <c r="AX793" s="82">
        <f t="shared" si="64"/>
        <v>0</v>
      </c>
      <c r="AY793" s="82">
        <f t="shared" si="64"/>
        <v>0</v>
      </c>
      <c r="AZ793" s="82">
        <f t="shared" si="64"/>
        <v>0</v>
      </c>
      <c r="BA793" s="82">
        <f t="shared" si="64"/>
        <v>0</v>
      </c>
    </row>
    <row r="794" spans="1:53" x14ac:dyDescent="0.25">
      <c r="A794" t="s">
        <v>2297</v>
      </c>
      <c r="B794" t="s">
        <v>2298</v>
      </c>
      <c r="C794" t="s">
        <v>2299</v>
      </c>
      <c r="D794" t="s">
        <v>2300</v>
      </c>
      <c r="E794">
        <v>8.875</v>
      </c>
      <c r="F794" s="143">
        <v>43539</v>
      </c>
      <c r="G794" t="s">
        <v>348</v>
      </c>
      <c r="H794" t="s">
        <v>270</v>
      </c>
      <c r="I794" t="s">
        <v>259</v>
      </c>
      <c r="J794" t="s">
        <v>271</v>
      </c>
      <c r="K794" t="s">
        <v>272</v>
      </c>
      <c r="L794" t="s">
        <v>442</v>
      </c>
      <c r="M794" t="s">
        <v>443</v>
      </c>
      <c r="N794" t="s">
        <v>304</v>
      </c>
      <c r="O794">
        <v>274.89999999999998</v>
      </c>
      <c r="P794">
        <v>95.75</v>
      </c>
      <c r="Q794">
        <v>2.4652780000000001</v>
      </c>
      <c r="R794">
        <v>2.3390000000000001E-2</v>
      </c>
      <c r="S794">
        <v>0</v>
      </c>
      <c r="T794">
        <v>4.5380000000000003</v>
      </c>
      <c r="U794">
        <v>9.798</v>
      </c>
      <c r="V794">
        <v>4.5819999999999999</v>
      </c>
      <c r="W794">
        <v>9.798</v>
      </c>
      <c r="X794">
        <v>886</v>
      </c>
      <c r="Y794">
        <v>94.25</v>
      </c>
      <c r="Z794">
        <v>1.8740000000000001</v>
      </c>
      <c r="AA794">
        <v>2.324E-2</v>
      </c>
      <c r="AB794">
        <v>4.5819999999999999</v>
      </c>
      <c r="AC794">
        <v>10.128</v>
      </c>
      <c r="AD794">
        <v>4.6219999999999999</v>
      </c>
      <c r="AE794">
        <v>10.128</v>
      </c>
      <c r="AF794">
        <v>933</v>
      </c>
      <c r="AG794">
        <v>2.1760000000000002</v>
      </c>
      <c r="AH794">
        <v>2.698</v>
      </c>
      <c r="AI794">
        <v>830</v>
      </c>
      <c r="AJ794">
        <v>868</v>
      </c>
      <c r="AK794">
        <v>874</v>
      </c>
      <c r="AL794">
        <v>921</v>
      </c>
      <c r="AQ794" s="82">
        <f t="shared" si="62"/>
        <v>0</v>
      </c>
      <c r="AR794" s="82">
        <f t="shared" si="64"/>
        <v>0</v>
      </c>
      <c r="AS794" s="82">
        <f t="shared" si="64"/>
        <v>0</v>
      </c>
      <c r="AT794" s="82">
        <f t="shared" si="64"/>
        <v>0</v>
      </c>
      <c r="AU794" s="82">
        <f t="shared" si="64"/>
        <v>0</v>
      </c>
      <c r="AV794" s="82">
        <f t="shared" si="64"/>
        <v>0</v>
      </c>
      <c r="AW794" s="82">
        <f t="shared" si="64"/>
        <v>0</v>
      </c>
      <c r="AX794" s="82">
        <f t="shared" si="64"/>
        <v>0</v>
      </c>
      <c r="AY794" s="82">
        <f t="shared" si="64"/>
        <v>2.3390000000000001E-2</v>
      </c>
      <c r="AZ794" s="82">
        <f t="shared" si="64"/>
        <v>0</v>
      </c>
      <c r="BA794" s="82">
        <f t="shared" si="64"/>
        <v>0</v>
      </c>
    </row>
    <row r="795" spans="1:53" x14ac:dyDescent="0.25">
      <c r="A795" t="s">
        <v>2271</v>
      </c>
      <c r="B795" t="s">
        <v>2272</v>
      </c>
      <c r="C795" t="s">
        <v>2273</v>
      </c>
      <c r="D795" t="s">
        <v>2274</v>
      </c>
      <c r="E795">
        <v>6.75</v>
      </c>
      <c r="F795" s="143">
        <v>42767</v>
      </c>
      <c r="G795" t="s">
        <v>423</v>
      </c>
      <c r="H795" t="s">
        <v>270</v>
      </c>
      <c r="I795" t="s">
        <v>259</v>
      </c>
      <c r="J795" t="s">
        <v>271</v>
      </c>
      <c r="K795" t="s">
        <v>272</v>
      </c>
      <c r="L795" t="s">
        <v>381</v>
      </c>
      <c r="M795" t="s">
        <v>387</v>
      </c>
      <c r="N795" t="s">
        <v>304</v>
      </c>
      <c r="O795">
        <v>300</v>
      </c>
      <c r="P795">
        <v>111.75</v>
      </c>
      <c r="Q795">
        <v>2.7</v>
      </c>
      <c r="R795">
        <v>2.9749999999999999E-2</v>
      </c>
      <c r="S795">
        <v>0</v>
      </c>
      <c r="T795">
        <v>3.528</v>
      </c>
      <c r="U795">
        <v>3.6379999999999999</v>
      </c>
      <c r="V795">
        <v>3.544</v>
      </c>
      <c r="W795">
        <v>3.6379999999999999</v>
      </c>
      <c r="X795">
        <v>307</v>
      </c>
      <c r="Y795">
        <v>110.5</v>
      </c>
      <c r="Z795">
        <v>2.25</v>
      </c>
      <c r="AA795">
        <v>2.9749999999999999E-2</v>
      </c>
      <c r="AB795">
        <v>3.5840000000000001</v>
      </c>
      <c r="AC795">
        <v>3.988</v>
      </c>
      <c r="AD795">
        <v>3.5960000000000001</v>
      </c>
      <c r="AE795">
        <v>3.988</v>
      </c>
      <c r="AF795">
        <v>351</v>
      </c>
      <c r="AG795">
        <v>1.508</v>
      </c>
      <c r="AH795">
        <v>1.798</v>
      </c>
      <c r="AI795">
        <v>310</v>
      </c>
      <c r="AJ795">
        <v>355</v>
      </c>
      <c r="AK795">
        <v>295</v>
      </c>
      <c r="AL795">
        <v>340</v>
      </c>
      <c r="AQ795" s="82">
        <f t="shared" si="62"/>
        <v>0</v>
      </c>
      <c r="AR795" s="82">
        <f t="shared" si="64"/>
        <v>0</v>
      </c>
      <c r="AS795" s="82">
        <f t="shared" si="64"/>
        <v>2.9749999999999999E-2</v>
      </c>
      <c r="AT795" s="82">
        <f t="shared" si="64"/>
        <v>0</v>
      </c>
      <c r="AU795" s="82">
        <f t="shared" si="64"/>
        <v>0</v>
      </c>
      <c r="AV795" s="82">
        <f t="shared" si="64"/>
        <v>0</v>
      </c>
      <c r="AW795" s="82">
        <f t="shared" si="64"/>
        <v>0</v>
      </c>
      <c r="AX795" s="82">
        <f t="shared" si="64"/>
        <v>0</v>
      </c>
      <c r="AY795" s="82">
        <f t="shared" si="64"/>
        <v>0</v>
      </c>
      <c r="AZ795" s="82">
        <f t="shared" si="64"/>
        <v>0</v>
      </c>
      <c r="BA795" s="82">
        <f t="shared" si="64"/>
        <v>0</v>
      </c>
    </row>
    <row r="796" spans="1:53" x14ac:dyDescent="0.25">
      <c r="A796" t="s">
        <v>2320</v>
      </c>
      <c r="B796" t="s">
        <v>2321</v>
      </c>
      <c r="C796" t="s">
        <v>2273</v>
      </c>
      <c r="D796" t="s">
        <v>2274</v>
      </c>
      <c r="E796">
        <v>7.75</v>
      </c>
      <c r="F796" s="143">
        <v>43678</v>
      </c>
      <c r="G796" t="s">
        <v>423</v>
      </c>
      <c r="H796" t="s">
        <v>270</v>
      </c>
      <c r="I796" t="s">
        <v>259</v>
      </c>
      <c r="J796" t="s">
        <v>271</v>
      </c>
      <c r="K796" t="s">
        <v>272</v>
      </c>
      <c r="L796" t="s">
        <v>381</v>
      </c>
      <c r="M796" t="s">
        <v>387</v>
      </c>
      <c r="N796" t="s">
        <v>304</v>
      </c>
      <c r="O796">
        <v>250</v>
      </c>
      <c r="P796">
        <v>115.75</v>
      </c>
      <c r="Q796">
        <v>3.1</v>
      </c>
      <c r="R796">
        <v>2.5739999999999999E-2</v>
      </c>
      <c r="S796">
        <v>0</v>
      </c>
      <c r="T796">
        <v>5.13</v>
      </c>
      <c r="U796">
        <v>4.9240000000000004</v>
      </c>
      <c r="V796">
        <v>5.1840000000000002</v>
      </c>
      <c r="W796">
        <v>4.9240000000000004</v>
      </c>
      <c r="X796">
        <v>388</v>
      </c>
      <c r="Y796">
        <v>114.75</v>
      </c>
      <c r="Z796">
        <v>2.5830000000000002</v>
      </c>
      <c r="AA796">
        <v>2.58E-2</v>
      </c>
      <c r="AB796">
        <v>5.1829999999999998</v>
      </c>
      <c r="AC796">
        <v>5.1100000000000003</v>
      </c>
      <c r="AD796">
        <v>5.23</v>
      </c>
      <c r="AE796">
        <v>5.1100000000000003</v>
      </c>
      <c r="AF796">
        <v>421</v>
      </c>
      <c r="AG796">
        <v>1.2929999999999999</v>
      </c>
      <c r="AH796">
        <v>1.919</v>
      </c>
      <c r="AI796">
        <v>400</v>
      </c>
      <c r="AJ796">
        <v>433</v>
      </c>
      <c r="AK796">
        <v>377</v>
      </c>
      <c r="AL796">
        <v>410</v>
      </c>
      <c r="AQ796" s="82">
        <f t="shared" si="62"/>
        <v>0</v>
      </c>
      <c r="AR796" s="82">
        <f t="shared" si="64"/>
        <v>0</v>
      </c>
      <c r="AS796" s="82">
        <f t="shared" si="64"/>
        <v>0</v>
      </c>
      <c r="AT796" s="82">
        <f t="shared" si="64"/>
        <v>2.5739999999999999E-2</v>
      </c>
      <c r="AU796" s="82">
        <f t="shared" si="64"/>
        <v>0</v>
      </c>
      <c r="AV796" s="82">
        <f t="shared" si="64"/>
        <v>0</v>
      </c>
      <c r="AW796" s="82">
        <f t="shared" si="64"/>
        <v>0</v>
      </c>
      <c r="AX796" s="82">
        <f t="shared" si="64"/>
        <v>0</v>
      </c>
      <c r="AY796" s="82">
        <f t="shared" si="64"/>
        <v>0</v>
      </c>
      <c r="AZ796" s="82">
        <f t="shared" si="64"/>
        <v>0</v>
      </c>
      <c r="BA796" s="82">
        <f t="shared" si="64"/>
        <v>0</v>
      </c>
    </row>
    <row r="797" spans="1:53" x14ac:dyDescent="0.25">
      <c r="A797" t="s">
        <v>2327</v>
      </c>
      <c r="B797" t="s">
        <v>2328</v>
      </c>
      <c r="C797" t="s">
        <v>2329</v>
      </c>
      <c r="D797" t="s">
        <v>2330</v>
      </c>
      <c r="E797">
        <v>7.875</v>
      </c>
      <c r="F797" s="143">
        <v>43449</v>
      </c>
      <c r="G797" t="s">
        <v>41</v>
      </c>
      <c r="H797" t="s">
        <v>270</v>
      </c>
      <c r="I797" t="s">
        <v>259</v>
      </c>
      <c r="J797" t="s">
        <v>271</v>
      </c>
      <c r="K797" t="s">
        <v>272</v>
      </c>
      <c r="L797" t="s">
        <v>442</v>
      </c>
      <c r="M797" t="s">
        <v>697</v>
      </c>
      <c r="N797" t="s">
        <v>304</v>
      </c>
      <c r="O797">
        <v>350</v>
      </c>
      <c r="P797">
        <v>106.75</v>
      </c>
      <c r="Q797">
        <v>0.21875</v>
      </c>
      <c r="R797">
        <v>3.2439999999999997E-2</v>
      </c>
      <c r="S797">
        <v>3.9380000000000002</v>
      </c>
      <c r="T797">
        <v>3.3980000000000001</v>
      </c>
      <c r="U797">
        <v>5.9409999999999998</v>
      </c>
      <c r="V797">
        <v>3.8279999999999998</v>
      </c>
      <c r="W797">
        <v>6.0990000000000002</v>
      </c>
      <c r="X797">
        <v>518</v>
      </c>
      <c r="Y797">
        <v>106.25</v>
      </c>
      <c r="Z797">
        <v>3.6309999999999998</v>
      </c>
      <c r="AA797">
        <v>3.3829999999999999E-2</v>
      </c>
      <c r="AB797">
        <v>3.3359999999999999</v>
      </c>
      <c r="AC797">
        <v>6.1040000000000001</v>
      </c>
      <c r="AD797">
        <v>3.9049999999999998</v>
      </c>
      <c r="AE797">
        <v>6.2679999999999998</v>
      </c>
      <c r="AF797">
        <v>549</v>
      </c>
      <c r="AG797">
        <v>0.93300000000000005</v>
      </c>
      <c r="AH797">
        <v>1.3009999999999999</v>
      </c>
      <c r="AI797">
        <v>508</v>
      </c>
      <c r="AJ797">
        <v>509</v>
      </c>
      <c r="AK797">
        <v>503</v>
      </c>
      <c r="AL797">
        <v>534</v>
      </c>
      <c r="AQ797" s="82">
        <f t="shared" si="62"/>
        <v>0</v>
      </c>
      <c r="AR797" s="82">
        <f t="shared" si="64"/>
        <v>0</v>
      </c>
      <c r="AS797" s="82">
        <f t="shared" si="64"/>
        <v>0</v>
      </c>
      <c r="AT797" s="82">
        <f t="shared" si="64"/>
        <v>0</v>
      </c>
      <c r="AU797" s="82">
        <f t="shared" si="64"/>
        <v>3.2439999999999997E-2</v>
      </c>
      <c r="AV797" s="82">
        <f t="shared" si="64"/>
        <v>0</v>
      </c>
      <c r="AW797" s="82">
        <f t="shared" si="64"/>
        <v>0</v>
      </c>
      <c r="AX797" s="82">
        <f t="shared" si="64"/>
        <v>0</v>
      </c>
      <c r="AY797" s="82">
        <f t="shared" si="64"/>
        <v>0</v>
      </c>
      <c r="AZ797" s="82">
        <f t="shared" si="64"/>
        <v>0</v>
      </c>
      <c r="BA797" s="82">
        <f t="shared" si="64"/>
        <v>0</v>
      </c>
    </row>
    <row r="798" spans="1:53" x14ac:dyDescent="0.25">
      <c r="A798" t="s">
        <v>2301</v>
      </c>
      <c r="B798" t="s">
        <v>2302</v>
      </c>
      <c r="C798" t="s">
        <v>2303</v>
      </c>
      <c r="D798" t="s">
        <v>2304</v>
      </c>
      <c r="E798">
        <v>9.2370000000000001</v>
      </c>
      <c r="F798" s="143">
        <v>42918</v>
      </c>
      <c r="G798" t="s">
        <v>282</v>
      </c>
      <c r="H798" t="s">
        <v>270</v>
      </c>
      <c r="I798" t="s">
        <v>259</v>
      </c>
      <c r="J798" t="s">
        <v>271</v>
      </c>
      <c r="K798" t="s">
        <v>358</v>
      </c>
      <c r="L798" t="s">
        <v>358</v>
      </c>
      <c r="M798" t="s">
        <v>389</v>
      </c>
      <c r="N798" t="s">
        <v>283</v>
      </c>
      <c r="O798">
        <v>147.4</v>
      </c>
      <c r="P798">
        <v>110.25</v>
      </c>
      <c r="Q798">
        <v>4.4388920000000001</v>
      </c>
      <c r="R798">
        <v>1.465E-2</v>
      </c>
      <c r="S798">
        <v>0</v>
      </c>
      <c r="T798">
        <v>3.57</v>
      </c>
      <c r="U798">
        <v>6.5780000000000003</v>
      </c>
      <c r="V798">
        <v>2.17</v>
      </c>
      <c r="W798">
        <v>6.5780000000000003</v>
      </c>
      <c r="X798">
        <v>434</v>
      </c>
      <c r="Y798">
        <v>109.25</v>
      </c>
      <c r="Z798">
        <v>3.823</v>
      </c>
      <c r="AA798">
        <v>1.4659999999999999E-2</v>
      </c>
      <c r="AB798">
        <v>3.6240000000000001</v>
      </c>
      <c r="AC798">
        <v>6.85</v>
      </c>
      <c r="AD798">
        <v>2.2189999999999999</v>
      </c>
      <c r="AE798">
        <v>6.85</v>
      </c>
      <c r="AF798">
        <v>491</v>
      </c>
      <c r="AG798">
        <v>1.429</v>
      </c>
      <c r="AH798">
        <v>1.5489999999999999</v>
      </c>
      <c r="AI798">
        <v>447</v>
      </c>
      <c r="AJ798">
        <v>504</v>
      </c>
      <c r="AK798">
        <v>422</v>
      </c>
      <c r="AL798">
        <v>479</v>
      </c>
      <c r="AQ798" s="82">
        <f t="shared" si="62"/>
        <v>0</v>
      </c>
      <c r="AR798" s="82">
        <f t="shared" si="64"/>
        <v>0</v>
      </c>
      <c r="AS798" s="82">
        <f t="shared" si="64"/>
        <v>0</v>
      </c>
      <c r="AT798" s="82">
        <f t="shared" si="64"/>
        <v>0</v>
      </c>
      <c r="AU798" s="82">
        <f t="shared" si="64"/>
        <v>0</v>
      </c>
      <c r="AV798" s="82">
        <f t="shared" si="64"/>
        <v>1.465E-2</v>
      </c>
      <c r="AW798" s="82">
        <f t="shared" si="64"/>
        <v>0</v>
      </c>
      <c r="AX798" s="82">
        <f t="shared" si="64"/>
        <v>0</v>
      </c>
      <c r="AY798" s="82">
        <f t="shared" si="64"/>
        <v>0</v>
      </c>
      <c r="AZ798" s="82">
        <f t="shared" si="64"/>
        <v>0</v>
      </c>
      <c r="BA798" s="82">
        <f t="shared" si="64"/>
        <v>0</v>
      </c>
    </row>
    <row r="799" spans="1:53" x14ac:dyDescent="0.25">
      <c r="A799" t="s">
        <v>2305</v>
      </c>
      <c r="B799" t="s">
        <v>2306</v>
      </c>
      <c r="C799" t="s">
        <v>2303</v>
      </c>
      <c r="D799" t="s">
        <v>2304</v>
      </c>
      <c r="E799">
        <v>9.6809999999999992</v>
      </c>
      <c r="F799" s="143">
        <v>46205</v>
      </c>
      <c r="G799" t="s">
        <v>282</v>
      </c>
      <c r="H799" t="s">
        <v>270</v>
      </c>
      <c r="I799" t="s">
        <v>259</v>
      </c>
      <c r="J799" t="s">
        <v>271</v>
      </c>
      <c r="K799" t="s">
        <v>358</v>
      </c>
      <c r="L799" t="s">
        <v>358</v>
      </c>
      <c r="M799" t="s">
        <v>389</v>
      </c>
      <c r="N799" t="s">
        <v>283</v>
      </c>
      <c r="O799">
        <v>220</v>
      </c>
      <c r="P799">
        <v>107.75</v>
      </c>
      <c r="Q799">
        <v>4.6522579999999998</v>
      </c>
      <c r="R799">
        <v>2.1420000000000002E-2</v>
      </c>
      <c r="S799">
        <v>0</v>
      </c>
      <c r="T799">
        <v>7.3739999999999997</v>
      </c>
      <c r="U799">
        <v>8.6950000000000003</v>
      </c>
      <c r="V799">
        <v>5.5019999999999998</v>
      </c>
      <c r="W799">
        <v>8.6950000000000003</v>
      </c>
      <c r="X799">
        <v>702</v>
      </c>
      <c r="Y799">
        <v>107</v>
      </c>
      <c r="Z799">
        <v>4.0069999999999997</v>
      </c>
      <c r="AA799">
        <v>2.1479999999999999E-2</v>
      </c>
      <c r="AB799">
        <v>7.415</v>
      </c>
      <c r="AC799">
        <v>8.7870000000000008</v>
      </c>
      <c r="AD799">
        <v>5.5449999999999999</v>
      </c>
      <c r="AE799">
        <v>8.7870000000000008</v>
      </c>
      <c r="AF799">
        <v>731</v>
      </c>
      <c r="AG799">
        <v>1.2569999999999999</v>
      </c>
      <c r="AH799">
        <v>1.9870000000000001</v>
      </c>
      <c r="AI799">
        <v>699</v>
      </c>
      <c r="AJ799">
        <v>725</v>
      </c>
      <c r="AK799">
        <v>695</v>
      </c>
      <c r="AL799">
        <v>723</v>
      </c>
      <c r="AQ799" s="82">
        <f t="shared" si="62"/>
        <v>0</v>
      </c>
      <c r="AR799" s="82">
        <f t="shared" si="64"/>
        <v>0</v>
      </c>
      <c r="AS799" s="82">
        <f t="shared" si="64"/>
        <v>0</v>
      </c>
      <c r="AT799" s="82">
        <f t="shared" si="64"/>
        <v>0</v>
      </c>
      <c r="AU799" s="82">
        <f t="shared" si="64"/>
        <v>0</v>
      </c>
      <c r="AV799" s="82">
        <f t="shared" si="64"/>
        <v>0</v>
      </c>
      <c r="AW799" s="82">
        <f t="shared" si="64"/>
        <v>0</v>
      </c>
      <c r="AX799" s="82">
        <f t="shared" si="64"/>
        <v>2.1420000000000002E-2</v>
      </c>
      <c r="AY799" s="82">
        <f t="shared" si="64"/>
        <v>0</v>
      </c>
      <c r="AZ799" s="82">
        <f t="shared" si="64"/>
        <v>0</v>
      </c>
      <c r="BA799" s="82">
        <f t="shared" si="64"/>
        <v>0</v>
      </c>
    </row>
    <row r="800" spans="1:53" x14ac:dyDescent="0.25">
      <c r="A800" t="s">
        <v>2307</v>
      </c>
      <c r="B800" t="s">
        <v>2308</v>
      </c>
      <c r="C800" t="s">
        <v>2309</v>
      </c>
      <c r="D800" t="s">
        <v>2304</v>
      </c>
      <c r="E800">
        <v>9.125</v>
      </c>
      <c r="F800" s="143">
        <v>42916</v>
      </c>
      <c r="G800" t="s">
        <v>282</v>
      </c>
      <c r="H800" t="s">
        <v>270</v>
      </c>
      <c r="I800" t="s">
        <v>259</v>
      </c>
      <c r="J800" t="s">
        <v>271</v>
      </c>
      <c r="K800" t="s">
        <v>358</v>
      </c>
      <c r="L800" t="s">
        <v>358</v>
      </c>
      <c r="M800" t="s">
        <v>389</v>
      </c>
      <c r="N800" t="s">
        <v>283</v>
      </c>
      <c r="O800">
        <v>365.6</v>
      </c>
      <c r="P800">
        <v>109</v>
      </c>
      <c r="Q800">
        <v>4.4357639999999998</v>
      </c>
      <c r="R800">
        <v>3.5929999999999997E-2</v>
      </c>
      <c r="S800">
        <v>0</v>
      </c>
      <c r="T800">
        <v>3.5640000000000001</v>
      </c>
      <c r="U800">
        <v>6.7770000000000001</v>
      </c>
      <c r="V800">
        <v>2.2490000000000001</v>
      </c>
      <c r="W800">
        <v>6.7770000000000001</v>
      </c>
      <c r="X800">
        <v>487</v>
      </c>
      <c r="Y800">
        <v>109.25</v>
      </c>
      <c r="Z800">
        <v>3.827</v>
      </c>
      <c r="AA800">
        <v>3.6360000000000003E-2</v>
      </c>
      <c r="AB800">
        <v>3.629</v>
      </c>
      <c r="AC800">
        <v>6.742</v>
      </c>
      <c r="AD800">
        <v>2.3130000000000002</v>
      </c>
      <c r="AE800">
        <v>6.742</v>
      </c>
      <c r="AF800">
        <v>493</v>
      </c>
      <c r="AG800">
        <v>0.317</v>
      </c>
      <c r="AH800">
        <v>0.45600000000000002</v>
      </c>
      <c r="AI800">
        <v>498</v>
      </c>
      <c r="AJ800">
        <v>506</v>
      </c>
      <c r="AK800">
        <v>474</v>
      </c>
      <c r="AL800">
        <v>481</v>
      </c>
      <c r="AQ800" s="82">
        <f t="shared" si="62"/>
        <v>0</v>
      </c>
      <c r="AR800" s="82">
        <f t="shared" si="64"/>
        <v>0</v>
      </c>
      <c r="AS800" s="82">
        <f t="shared" si="64"/>
        <v>0</v>
      </c>
      <c r="AT800" s="82">
        <f t="shared" si="64"/>
        <v>0</v>
      </c>
      <c r="AU800" s="82">
        <f t="shared" si="64"/>
        <v>0</v>
      </c>
      <c r="AV800" s="82">
        <f t="shared" si="64"/>
        <v>3.5929999999999997E-2</v>
      </c>
      <c r="AW800" s="82">
        <f t="shared" si="64"/>
        <v>0</v>
      </c>
      <c r="AX800" s="82">
        <f t="shared" si="64"/>
        <v>0</v>
      </c>
      <c r="AY800" s="82">
        <f t="shared" si="64"/>
        <v>0</v>
      </c>
      <c r="AZ800" s="82">
        <f t="shared" si="64"/>
        <v>0</v>
      </c>
      <c r="BA800" s="82">
        <f t="shared" si="64"/>
        <v>0</v>
      </c>
    </row>
    <row r="801" spans="1:53" x14ac:dyDescent="0.25">
      <c r="A801" t="s">
        <v>2310</v>
      </c>
      <c r="B801" t="s">
        <v>2311</v>
      </c>
      <c r="C801" t="s">
        <v>2309</v>
      </c>
      <c r="D801" t="s">
        <v>2304</v>
      </c>
      <c r="E801">
        <v>10.06</v>
      </c>
      <c r="F801" s="143">
        <v>47117</v>
      </c>
      <c r="G801" t="s">
        <v>282</v>
      </c>
      <c r="H801" t="s">
        <v>270</v>
      </c>
      <c r="I801" t="s">
        <v>259</v>
      </c>
      <c r="J801" t="s">
        <v>271</v>
      </c>
      <c r="K801" t="s">
        <v>358</v>
      </c>
      <c r="L801" t="s">
        <v>358</v>
      </c>
      <c r="M801" t="s">
        <v>389</v>
      </c>
      <c r="N801" t="s">
        <v>283</v>
      </c>
      <c r="O801">
        <v>326.39999999999998</v>
      </c>
      <c r="P801">
        <v>113.5</v>
      </c>
      <c r="Q801">
        <v>4.8902780000000003</v>
      </c>
      <c r="R801">
        <v>3.3480000000000003E-2</v>
      </c>
      <c r="S801">
        <v>0</v>
      </c>
      <c r="T801">
        <v>8.0310000000000006</v>
      </c>
      <c r="U801">
        <v>8.5009999999999994</v>
      </c>
      <c r="V801">
        <v>5.5259999999999998</v>
      </c>
      <c r="W801">
        <v>8.5009999999999994</v>
      </c>
      <c r="X801">
        <v>642</v>
      </c>
      <c r="Y801">
        <v>111</v>
      </c>
      <c r="Z801">
        <v>4.22</v>
      </c>
      <c r="AA801">
        <v>3.3079999999999998E-2</v>
      </c>
      <c r="AB801">
        <v>8.0039999999999996</v>
      </c>
      <c r="AC801">
        <v>8.7690000000000001</v>
      </c>
      <c r="AD801">
        <v>5.5259999999999998</v>
      </c>
      <c r="AE801">
        <v>8.7690000000000001</v>
      </c>
      <c r="AF801">
        <v>698</v>
      </c>
      <c r="AG801">
        <v>2.7519999999999998</v>
      </c>
      <c r="AH801">
        <v>3.4409999999999998</v>
      </c>
      <c r="AI801">
        <v>660</v>
      </c>
      <c r="AJ801">
        <v>708</v>
      </c>
      <c r="AK801">
        <v>636</v>
      </c>
      <c r="AL801">
        <v>691</v>
      </c>
      <c r="AQ801" s="82">
        <f t="shared" si="62"/>
        <v>0</v>
      </c>
      <c r="AR801" s="82">
        <f t="shared" si="64"/>
        <v>0</v>
      </c>
      <c r="AS801" s="82">
        <f t="shared" si="64"/>
        <v>0</v>
      </c>
      <c r="AT801" s="82">
        <f t="shared" si="64"/>
        <v>0</v>
      </c>
      <c r="AU801" s="82">
        <f t="shared" si="64"/>
        <v>0</v>
      </c>
      <c r="AV801" s="82">
        <f t="shared" si="64"/>
        <v>0</v>
      </c>
      <c r="AW801" s="82">
        <f t="shared" si="64"/>
        <v>0</v>
      </c>
      <c r="AX801" s="82">
        <f t="shared" si="64"/>
        <v>3.3480000000000003E-2</v>
      </c>
      <c r="AY801" s="82">
        <f t="shared" si="64"/>
        <v>0</v>
      </c>
      <c r="AZ801" s="82">
        <f t="shared" si="64"/>
        <v>0</v>
      </c>
      <c r="BA801" s="82">
        <f t="shared" si="64"/>
        <v>0</v>
      </c>
    </row>
    <row r="802" spans="1:53" x14ac:dyDescent="0.25">
      <c r="A802" t="s">
        <v>2331</v>
      </c>
      <c r="B802" t="s">
        <v>2332</v>
      </c>
      <c r="C802" t="s">
        <v>2314</v>
      </c>
      <c r="D802" t="s">
        <v>2304</v>
      </c>
      <c r="E802">
        <v>9.125</v>
      </c>
      <c r="F802" s="143">
        <v>47969</v>
      </c>
      <c r="G802" t="s">
        <v>40</v>
      </c>
      <c r="H802" t="s">
        <v>270</v>
      </c>
      <c r="I802" t="s">
        <v>259</v>
      </c>
      <c r="J802" t="s">
        <v>271</v>
      </c>
      <c r="K802" t="s">
        <v>358</v>
      </c>
      <c r="L802" t="s">
        <v>358</v>
      </c>
      <c r="M802" t="s">
        <v>389</v>
      </c>
      <c r="N802" t="s">
        <v>304</v>
      </c>
      <c r="O802">
        <v>400</v>
      </c>
      <c r="P802">
        <v>109.75</v>
      </c>
      <c r="Q802">
        <v>1.3687499999999999</v>
      </c>
      <c r="R802">
        <v>3.8510000000000003E-2</v>
      </c>
      <c r="S802">
        <v>0</v>
      </c>
      <c r="T802">
        <v>9.1430000000000007</v>
      </c>
      <c r="U802">
        <v>8.0939999999999994</v>
      </c>
      <c r="V802">
        <v>9.2720000000000002</v>
      </c>
      <c r="W802">
        <v>8.0939999999999994</v>
      </c>
      <c r="X802">
        <v>590</v>
      </c>
      <c r="Y802">
        <v>105.5</v>
      </c>
      <c r="Z802">
        <v>0.76</v>
      </c>
      <c r="AA802">
        <v>3.739E-2</v>
      </c>
      <c r="AB802">
        <v>9.0250000000000004</v>
      </c>
      <c r="AC802">
        <v>8.5259999999999998</v>
      </c>
      <c r="AD802">
        <v>9.141</v>
      </c>
      <c r="AE802">
        <v>8.5259999999999998</v>
      </c>
      <c r="AF802">
        <v>651</v>
      </c>
      <c r="AG802">
        <v>4.5720000000000001</v>
      </c>
      <c r="AH802">
        <v>5.7830000000000004</v>
      </c>
      <c r="AI802">
        <v>588</v>
      </c>
      <c r="AJ802">
        <v>635</v>
      </c>
      <c r="AK802">
        <v>593</v>
      </c>
      <c r="AL802">
        <v>656</v>
      </c>
      <c r="AQ802" s="82">
        <f t="shared" si="62"/>
        <v>0</v>
      </c>
      <c r="AR802" s="82">
        <f t="shared" si="64"/>
        <v>0</v>
      </c>
      <c r="AS802" s="82">
        <f t="shared" si="64"/>
        <v>0</v>
      </c>
      <c r="AT802" s="82">
        <f t="shared" si="64"/>
        <v>0</v>
      </c>
      <c r="AU802" s="82">
        <f t="shared" si="64"/>
        <v>0</v>
      </c>
      <c r="AV802" s="82">
        <f t="shared" si="64"/>
        <v>0</v>
      </c>
      <c r="AW802" s="82">
        <f t="shared" si="64"/>
        <v>0</v>
      </c>
      <c r="AX802" s="82">
        <f t="shared" si="64"/>
        <v>3.8510000000000003E-2</v>
      </c>
      <c r="AY802" s="82">
        <f t="shared" si="64"/>
        <v>0</v>
      </c>
      <c r="AZ802" s="82">
        <f t="shared" si="64"/>
        <v>0</v>
      </c>
      <c r="BA802" s="82">
        <f t="shared" si="64"/>
        <v>0</v>
      </c>
    </row>
    <row r="803" spans="1:53" x14ac:dyDescent="0.25">
      <c r="A803" t="s">
        <v>2312</v>
      </c>
      <c r="B803" t="s">
        <v>2313</v>
      </c>
      <c r="C803" t="s">
        <v>2314</v>
      </c>
      <c r="D803" t="s">
        <v>2304</v>
      </c>
      <c r="E803">
        <v>8.5</v>
      </c>
      <c r="F803" s="143">
        <v>44470</v>
      </c>
      <c r="G803" t="s">
        <v>40</v>
      </c>
      <c r="H803" t="s">
        <v>270</v>
      </c>
      <c r="I803" t="s">
        <v>259</v>
      </c>
      <c r="J803" t="s">
        <v>271</v>
      </c>
      <c r="K803" t="s">
        <v>358</v>
      </c>
      <c r="L803" t="s">
        <v>358</v>
      </c>
      <c r="M803" t="s">
        <v>389</v>
      </c>
      <c r="N803" t="s">
        <v>304</v>
      </c>
      <c r="O803">
        <v>450</v>
      </c>
      <c r="P803">
        <v>114</v>
      </c>
      <c r="Q803">
        <v>1.983333</v>
      </c>
      <c r="R803">
        <v>4.5220000000000003E-2</v>
      </c>
      <c r="S803">
        <v>0</v>
      </c>
      <c r="T803">
        <v>6.218</v>
      </c>
      <c r="U803">
        <v>6.3869999999999996</v>
      </c>
      <c r="V803">
        <v>6.3179999999999996</v>
      </c>
      <c r="W803">
        <v>6.3869999999999996</v>
      </c>
      <c r="X803">
        <v>497</v>
      </c>
      <c r="Y803">
        <v>110.25</v>
      </c>
      <c r="Z803">
        <v>1.417</v>
      </c>
      <c r="AA803">
        <v>4.4200000000000003E-2</v>
      </c>
      <c r="AB803">
        <v>6.2220000000000004</v>
      </c>
      <c r="AC803">
        <v>6.9269999999999996</v>
      </c>
      <c r="AD803">
        <v>6.3109999999999999</v>
      </c>
      <c r="AE803">
        <v>6.9269999999999996</v>
      </c>
      <c r="AF803">
        <v>568</v>
      </c>
      <c r="AG803">
        <v>3.8660000000000001</v>
      </c>
      <c r="AH803">
        <v>4.7539999999999996</v>
      </c>
      <c r="AI803">
        <v>510</v>
      </c>
      <c r="AJ803">
        <v>572</v>
      </c>
      <c r="AK803">
        <v>490</v>
      </c>
      <c r="AL803">
        <v>560</v>
      </c>
      <c r="AQ803" s="82">
        <f t="shared" si="62"/>
        <v>0</v>
      </c>
      <c r="AR803" s="82">
        <f t="shared" si="64"/>
        <v>0</v>
      </c>
      <c r="AS803" s="82">
        <f t="shared" si="64"/>
        <v>0</v>
      </c>
      <c r="AT803" s="82">
        <f t="shared" si="64"/>
        <v>0</v>
      </c>
      <c r="AU803" s="82">
        <f t="shared" si="64"/>
        <v>0</v>
      </c>
      <c r="AV803" s="82">
        <f t="shared" si="64"/>
        <v>4.5220000000000003E-2</v>
      </c>
      <c r="AW803" s="82">
        <f t="shared" si="64"/>
        <v>0</v>
      </c>
      <c r="AX803" s="82">
        <f t="shared" si="64"/>
        <v>0</v>
      </c>
      <c r="AY803" s="82">
        <f t="shared" si="64"/>
        <v>0</v>
      </c>
      <c r="AZ803" s="82">
        <f t="shared" si="64"/>
        <v>0</v>
      </c>
      <c r="BA803" s="82">
        <f t="shared" si="64"/>
        <v>0</v>
      </c>
    </row>
    <row r="804" spans="1:53" x14ac:dyDescent="0.25">
      <c r="A804" t="s">
        <v>2315</v>
      </c>
      <c r="B804" t="s">
        <v>2316</v>
      </c>
      <c r="C804" t="s">
        <v>2317</v>
      </c>
      <c r="D804" t="s">
        <v>2304</v>
      </c>
      <c r="E804">
        <v>7.625</v>
      </c>
      <c r="F804" s="143">
        <v>41805</v>
      </c>
      <c r="G804" t="s">
        <v>41</v>
      </c>
      <c r="H804" t="s">
        <v>270</v>
      </c>
      <c r="I804" t="s">
        <v>259</v>
      </c>
      <c r="J804" t="s">
        <v>271</v>
      </c>
      <c r="K804" t="s">
        <v>358</v>
      </c>
      <c r="L804" t="s">
        <v>358</v>
      </c>
      <c r="M804" t="s">
        <v>389</v>
      </c>
      <c r="N804" t="s">
        <v>304</v>
      </c>
      <c r="O804">
        <v>575</v>
      </c>
      <c r="P804">
        <v>106.75</v>
      </c>
      <c r="Q804">
        <v>0.21180599999999999</v>
      </c>
      <c r="R804">
        <v>5.3280000000000001E-2</v>
      </c>
      <c r="S804">
        <v>3.8119999999999998</v>
      </c>
      <c r="T804">
        <v>1.399</v>
      </c>
      <c r="U804">
        <v>2.907</v>
      </c>
      <c r="V804">
        <v>1.3979999999999999</v>
      </c>
      <c r="W804">
        <v>2.907</v>
      </c>
      <c r="X804">
        <v>268</v>
      </c>
      <c r="Y804">
        <v>106.75</v>
      </c>
      <c r="Z804">
        <v>3.516</v>
      </c>
      <c r="AA804">
        <v>5.577E-2</v>
      </c>
      <c r="AB804">
        <v>1.4139999999999999</v>
      </c>
      <c r="AC804">
        <v>3.0979999999999999</v>
      </c>
      <c r="AD804">
        <v>1.4119999999999999</v>
      </c>
      <c r="AE804">
        <v>3.0979999999999999</v>
      </c>
      <c r="AF804">
        <v>288</v>
      </c>
      <c r="AG804">
        <v>0.46100000000000002</v>
      </c>
      <c r="AH804">
        <v>0.46200000000000002</v>
      </c>
      <c r="AI804">
        <v>261</v>
      </c>
      <c r="AJ804">
        <v>284</v>
      </c>
      <c r="AK804">
        <v>254</v>
      </c>
      <c r="AL804">
        <v>276</v>
      </c>
      <c r="AQ804" s="82">
        <f t="shared" si="62"/>
        <v>0</v>
      </c>
      <c r="AR804" s="82">
        <f t="shared" si="64"/>
        <v>5.3280000000000001E-2</v>
      </c>
      <c r="AS804" s="82">
        <f t="shared" si="64"/>
        <v>0</v>
      </c>
      <c r="AT804" s="82">
        <f t="shared" si="64"/>
        <v>0</v>
      </c>
      <c r="AU804" s="82">
        <f t="shared" si="64"/>
        <v>0</v>
      </c>
      <c r="AV804" s="82">
        <f t="shared" si="64"/>
        <v>0</v>
      </c>
      <c r="AW804" s="82">
        <f t="shared" si="64"/>
        <v>0</v>
      </c>
      <c r="AX804" s="82">
        <f t="shared" si="64"/>
        <v>0</v>
      </c>
      <c r="AY804" s="82">
        <f t="shared" si="64"/>
        <v>0</v>
      </c>
      <c r="AZ804" s="82">
        <f t="shared" si="64"/>
        <v>0</v>
      </c>
      <c r="BA804" s="82">
        <f t="shared" si="64"/>
        <v>0</v>
      </c>
    </row>
    <row r="805" spans="1:53" x14ac:dyDescent="0.25">
      <c r="A805" t="s">
        <v>2318</v>
      </c>
      <c r="B805" t="s">
        <v>2319</v>
      </c>
      <c r="C805" t="s">
        <v>2317</v>
      </c>
      <c r="D805" t="s">
        <v>2304</v>
      </c>
      <c r="E805">
        <v>7.875</v>
      </c>
      <c r="F805" s="143">
        <v>42901</v>
      </c>
      <c r="G805" t="s">
        <v>41</v>
      </c>
      <c r="H805" t="s">
        <v>270</v>
      </c>
      <c r="I805" t="s">
        <v>259</v>
      </c>
      <c r="J805" t="s">
        <v>271</v>
      </c>
      <c r="K805" t="s">
        <v>358</v>
      </c>
      <c r="L805" t="s">
        <v>358</v>
      </c>
      <c r="M805" t="s">
        <v>389</v>
      </c>
      <c r="N805" t="s">
        <v>304</v>
      </c>
      <c r="O805">
        <v>725</v>
      </c>
      <c r="P805">
        <v>110.5</v>
      </c>
      <c r="Q805">
        <v>0.21875</v>
      </c>
      <c r="R805">
        <v>6.9540000000000005E-2</v>
      </c>
      <c r="S805">
        <v>3.9380000000000002</v>
      </c>
      <c r="T805">
        <v>3.7839999999999998</v>
      </c>
      <c r="U805">
        <v>5.2119999999999997</v>
      </c>
      <c r="V805">
        <v>3.7989999999999999</v>
      </c>
      <c r="W805">
        <v>5.2119999999999997</v>
      </c>
      <c r="X805">
        <v>459</v>
      </c>
      <c r="Y805">
        <v>108</v>
      </c>
      <c r="Z805">
        <v>3.6309999999999998</v>
      </c>
      <c r="AA805">
        <v>7.1179999999999993E-2</v>
      </c>
      <c r="AB805">
        <v>3.6960000000000002</v>
      </c>
      <c r="AC805">
        <v>5.8419999999999996</v>
      </c>
      <c r="AD805">
        <v>3.7069999999999999</v>
      </c>
      <c r="AE805">
        <v>5.8419999999999996</v>
      </c>
      <c r="AF805">
        <v>532</v>
      </c>
      <c r="AG805">
        <v>2.71</v>
      </c>
      <c r="AH805">
        <v>3.04</v>
      </c>
      <c r="AI805">
        <v>465</v>
      </c>
      <c r="AJ805">
        <v>535</v>
      </c>
      <c r="AK805">
        <v>447</v>
      </c>
      <c r="AL805">
        <v>521</v>
      </c>
      <c r="AQ805" s="82">
        <f t="shared" si="62"/>
        <v>0</v>
      </c>
      <c r="AR805" s="82">
        <f t="shared" si="64"/>
        <v>0</v>
      </c>
      <c r="AS805" s="82">
        <f t="shared" si="64"/>
        <v>0</v>
      </c>
      <c r="AT805" s="82">
        <f t="shared" si="64"/>
        <v>0</v>
      </c>
      <c r="AU805" s="82">
        <f t="shared" si="64"/>
        <v>6.9540000000000005E-2</v>
      </c>
      <c r="AV805" s="82">
        <f t="shared" si="64"/>
        <v>0</v>
      </c>
      <c r="AW805" s="82">
        <f t="shared" si="64"/>
        <v>0</v>
      </c>
      <c r="AX805" s="82">
        <f t="shared" si="64"/>
        <v>0</v>
      </c>
      <c r="AY805" s="82">
        <f t="shared" si="64"/>
        <v>0</v>
      </c>
      <c r="AZ805" s="82">
        <f t="shared" si="64"/>
        <v>0</v>
      </c>
      <c r="BA805" s="82">
        <f t="shared" si="64"/>
        <v>0</v>
      </c>
    </row>
    <row r="806" spans="1:53" x14ac:dyDescent="0.25">
      <c r="A806" t="s">
        <v>2322</v>
      </c>
      <c r="B806" t="s">
        <v>2323</v>
      </c>
      <c r="C806" t="s">
        <v>2324</v>
      </c>
      <c r="D806" t="s">
        <v>2304</v>
      </c>
      <c r="E806">
        <v>9.875</v>
      </c>
      <c r="F806" s="143">
        <v>44119</v>
      </c>
      <c r="G806" t="s">
        <v>41</v>
      </c>
      <c r="H806" t="s">
        <v>270</v>
      </c>
      <c r="I806" t="s">
        <v>259</v>
      </c>
      <c r="J806" t="s">
        <v>271</v>
      </c>
      <c r="K806" t="s">
        <v>358</v>
      </c>
      <c r="L806" t="s">
        <v>358</v>
      </c>
      <c r="M806" t="s">
        <v>389</v>
      </c>
      <c r="N806" t="s">
        <v>304</v>
      </c>
      <c r="O806">
        <v>550</v>
      </c>
      <c r="P806">
        <v>115.5</v>
      </c>
      <c r="Q806">
        <v>1.920139</v>
      </c>
      <c r="R806">
        <v>5.595E-2</v>
      </c>
      <c r="S806">
        <v>0</v>
      </c>
      <c r="T806">
        <v>2.4390000000000001</v>
      </c>
      <c r="U806">
        <v>5.4850000000000003</v>
      </c>
      <c r="V806">
        <v>3.5569999999999999</v>
      </c>
      <c r="W806">
        <v>6.1020000000000003</v>
      </c>
      <c r="X806">
        <v>487</v>
      </c>
      <c r="Y806">
        <v>113.25</v>
      </c>
      <c r="Z806">
        <v>1.262</v>
      </c>
      <c r="AA806">
        <v>5.5399999999999998E-2</v>
      </c>
      <c r="AB806">
        <v>2.4900000000000002</v>
      </c>
      <c r="AC806">
        <v>6.3449999999999998</v>
      </c>
      <c r="AD806">
        <v>3.931</v>
      </c>
      <c r="AE806">
        <v>6.7670000000000003</v>
      </c>
      <c r="AF806">
        <v>569</v>
      </c>
      <c r="AG806">
        <v>2.54</v>
      </c>
      <c r="AH806">
        <v>2.9319999999999999</v>
      </c>
      <c r="AI806">
        <v>490</v>
      </c>
      <c r="AJ806">
        <v>573</v>
      </c>
      <c r="AK806">
        <v>473</v>
      </c>
      <c r="AL806">
        <v>555</v>
      </c>
      <c r="AQ806" s="82">
        <f t="shared" si="62"/>
        <v>0</v>
      </c>
      <c r="AR806" s="82">
        <f t="shared" ref="AR806:BA821" si="65">IF(AND($U806&gt;AQ$4,$U806&lt;=AR$4),$R806,0)</f>
        <v>0</v>
      </c>
      <c r="AS806" s="82">
        <f t="shared" si="65"/>
        <v>0</v>
      </c>
      <c r="AT806" s="82">
        <f t="shared" si="65"/>
        <v>0</v>
      </c>
      <c r="AU806" s="82">
        <f t="shared" si="65"/>
        <v>5.595E-2</v>
      </c>
      <c r="AV806" s="82">
        <f t="shared" si="65"/>
        <v>0</v>
      </c>
      <c r="AW806" s="82">
        <f t="shared" si="65"/>
        <v>0</v>
      </c>
      <c r="AX806" s="82">
        <f t="shared" si="65"/>
        <v>0</v>
      </c>
      <c r="AY806" s="82">
        <f t="shared" si="65"/>
        <v>0</v>
      </c>
      <c r="AZ806" s="82">
        <f t="shared" si="65"/>
        <v>0</v>
      </c>
      <c r="BA806" s="82">
        <f t="shared" si="65"/>
        <v>0</v>
      </c>
    </row>
    <row r="807" spans="1:53" x14ac:dyDescent="0.25">
      <c r="A807" t="s">
        <v>2325</v>
      </c>
      <c r="B807" t="s">
        <v>2326</v>
      </c>
      <c r="C807" t="s">
        <v>2324</v>
      </c>
      <c r="D807" t="s">
        <v>2304</v>
      </c>
      <c r="E807">
        <v>9.5</v>
      </c>
      <c r="F807" s="143">
        <v>43388</v>
      </c>
      <c r="G807" t="s">
        <v>42</v>
      </c>
      <c r="H807" t="s">
        <v>270</v>
      </c>
      <c r="I807" t="s">
        <v>259</v>
      </c>
      <c r="J807" t="s">
        <v>271</v>
      </c>
      <c r="K807" t="s">
        <v>358</v>
      </c>
      <c r="L807" t="s">
        <v>358</v>
      </c>
      <c r="M807" t="s">
        <v>389</v>
      </c>
      <c r="N807" t="s">
        <v>304</v>
      </c>
      <c r="O807">
        <v>671.5</v>
      </c>
      <c r="P807">
        <v>118.5</v>
      </c>
      <c r="Q807">
        <v>1.8472219999999999</v>
      </c>
      <c r="R807">
        <v>7.0010000000000003E-2</v>
      </c>
      <c r="S807">
        <v>0</v>
      </c>
      <c r="T807">
        <v>4.508</v>
      </c>
      <c r="U807">
        <v>5.7080000000000002</v>
      </c>
      <c r="V807">
        <v>4.54</v>
      </c>
      <c r="W807">
        <v>5.7080000000000002</v>
      </c>
      <c r="X807">
        <v>484</v>
      </c>
      <c r="Y807">
        <v>115.75</v>
      </c>
      <c r="Z807">
        <v>1.214</v>
      </c>
      <c r="AA807">
        <v>6.9080000000000003E-2</v>
      </c>
      <c r="AB807">
        <v>4.5439999999999996</v>
      </c>
      <c r="AC807">
        <v>6.2510000000000003</v>
      </c>
      <c r="AD807">
        <v>4.5709999999999997</v>
      </c>
      <c r="AE807">
        <v>6.2510000000000003</v>
      </c>
      <c r="AF807">
        <v>551</v>
      </c>
      <c r="AG807">
        <v>2.8929999999999998</v>
      </c>
      <c r="AH807">
        <v>3.391</v>
      </c>
      <c r="AI807">
        <v>510</v>
      </c>
      <c r="AJ807">
        <v>575</v>
      </c>
      <c r="AK807">
        <v>472</v>
      </c>
      <c r="AL807">
        <v>540</v>
      </c>
      <c r="AQ807" s="82">
        <f t="shared" si="62"/>
        <v>0</v>
      </c>
      <c r="AR807" s="82">
        <f t="shared" si="65"/>
        <v>0</v>
      </c>
      <c r="AS807" s="82">
        <f t="shared" si="65"/>
        <v>0</v>
      </c>
      <c r="AT807" s="82">
        <f t="shared" si="65"/>
        <v>0</v>
      </c>
      <c r="AU807" s="82">
        <f t="shared" si="65"/>
        <v>7.0010000000000003E-2</v>
      </c>
      <c r="AV807" s="82">
        <f t="shared" si="65"/>
        <v>0</v>
      </c>
      <c r="AW807" s="82">
        <f t="shared" si="65"/>
        <v>0</v>
      </c>
      <c r="AX807" s="82">
        <f t="shared" si="65"/>
        <v>0</v>
      </c>
      <c r="AY807" s="82">
        <f t="shared" si="65"/>
        <v>0</v>
      </c>
      <c r="AZ807" s="82">
        <f t="shared" si="65"/>
        <v>0</v>
      </c>
      <c r="BA807" s="82">
        <f t="shared" si="65"/>
        <v>0</v>
      </c>
    </row>
    <row r="808" spans="1:53" x14ac:dyDescent="0.25">
      <c r="A808" t="s">
        <v>2348</v>
      </c>
      <c r="B808" t="s">
        <v>2349</v>
      </c>
      <c r="C808" t="s">
        <v>2350</v>
      </c>
      <c r="D808" t="s">
        <v>2351</v>
      </c>
      <c r="E808">
        <v>7.75</v>
      </c>
      <c r="F808" s="143">
        <v>43023</v>
      </c>
      <c r="G808" t="s">
        <v>40</v>
      </c>
      <c r="H808" t="s">
        <v>270</v>
      </c>
      <c r="I808" t="s">
        <v>259</v>
      </c>
      <c r="J808" t="s">
        <v>271</v>
      </c>
      <c r="K808" t="s">
        <v>272</v>
      </c>
      <c r="L808" t="s">
        <v>291</v>
      </c>
      <c r="M808" t="s">
        <v>303</v>
      </c>
      <c r="N808" t="s">
        <v>304</v>
      </c>
      <c r="O808">
        <v>250</v>
      </c>
      <c r="P808">
        <v>107.625</v>
      </c>
      <c r="Q808">
        <v>1.5069440000000001</v>
      </c>
      <c r="R808">
        <v>2.3640000000000001E-2</v>
      </c>
      <c r="S808">
        <v>0</v>
      </c>
      <c r="T808">
        <v>0.77700000000000002</v>
      </c>
      <c r="U808">
        <v>2.887</v>
      </c>
      <c r="V808">
        <v>0.78900000000000003</v>
      </c>
      <c r="W808">
        <v>3.403</v>
      </c>
      <c r="X808">
        <v>271</v>
      </c>
      <c r="Y808">
        <v>108</v>
      </c>
      <c r="Z808">
        <v>0.99</v>
      </c>
      <c r="AA808">
        <v>2.3970000000000002E-2</v>
      </c>
      <c r="AB808">
        <v>0.84299999999999997</v>
      </c>
      <c r="AC808">
        <v>2.8140000000000001</v>
      </c>
      <c r="AD808">
        <v>0.86899999999999999</v>
      </c>
      <c r="AE808">
        <v>3.2029999999999998</v>
      </c>
      <c r="AF808">
        <v>262</v>
      </c>
      <c r="AG808">
        <v>0.13</v>
      </c>
      <c r="AH808">
        <v>0.108</v>
      </c>
      <c r="AI808">
        <v>226</v>
      </c>
      <c r="AJ808">
        <v>236</v>
      </c>
      <c r="AK808">
        <v>255</v>
      </c>
      <c r="AL808">
        <v>249</v>
      </c>
      <c r="AQ808" s="82">
        <f t="shared" si="62"/>
        <v>0</v>
      </c>
      <c r="AR808" s="82">
        <f t="shared" si="65"/>
        <v>2.3640000000000001E-2</v>
      </c>
      <c r="AS808" s="82">
        <f t="shared" si="65"/>
        <v>0</v>
      </c>
      <c r="AT808" s="82">
        <f t="shared" si="65"/>
        <v>0</v>
      </c>
      <c r="AU808" s="82">
        <f t="shared" si="65"/>
        <v>0</v>
      </c>
      <c r="AV808" s="82">
        <f t="shared" si="65"/>
        <v>0</v>
      </c>
      <c r="AW808" s="82">
        <f t="shared" si="65"/>
        <v>0</v>
      </c>
      <c r="AX808" s="82">
        <f t="shared" si="65"/>
        <v>0</v>
      </c>
      <c r="AY808" s="82">
        <f t="shared" si="65"/>
        <v>0</v>
      </c>
      <c r="AZ808" s="82">
        <f t="shared" si="65"/>
        <v>0</v>
      </c>
      <c r="BA808" s="82">
        <f t="shared" si="65"/>
        <v>0</v>
      </c>
    </row>
    <row r="809" spans="1:53" x14ac:dyDescent="0.25">
      <c r="A809" t="s">
        <v>2361</v>
      </c>
      <c r="B809" t="s">
        <v>2362</v>
      </c>
      <c r="C809" t="s">
        <v>2350</v>
      </c>
      <c r="D809" t="s">
        <v>2351</v>
      </c>
      <c r="E809">
        <v>6.625</v>
      </c>
      <c r="F809" s="143">
        <v>44242</v>
      </c>
      <c r="G809" t="s">
        <v>40</v>
      </c>
      <c r="H809" t="s">
        <v>270</v>
      </c>
      <c r="I809" t="s">
        <v>259</v>
      </c>
      <c r="J809" t="s">
        <v>271</v>
      </c>
      <c r="K809" t="s">
        <v>272</v>
      </c>
      <c r="L809" t="s">
        <v>291</v>
      </c>
      <c r="M809" t="s">
        <v>303</v>
      </c>
      <c r="N809" t="s">
        <v>304</v>
      </c>
      <c r="O809">
        <v>300</v>
      </c>
      <c r="P809">
        <v>111.375</v>
      </c>
      <c r="Q809">
        <v>2.3923610000000002</v>
      </c>
      <c r="R809">
        <v>2.9569999999999999E-2</v>
      </c>
      <c r="S809">
        <v>0</v>
      </c>
      <c r="T809">
        <v>2.7919999999999998</v>
      </c>
      <c r="U809">
        <v>3.7519999999999998</v>
      </c>
      <c r="V809">
        <v>4.6180000000000003</v>
      </c>
      <c r="W809">
        <v>4.181</v>
      </c>
      <c r="X809">
        <v>283</v>
      </c>
      <c r="Y809">
        <v>111</v>
      </c>
      <c r="Z809">
        <v>1.9510000000000001</v>
      </c>
      <c r="AA809">
        <v>2.98E-2</v>
      </c>
      <c r="AB809">
        <v>2.8540000000000001</v>
      </c>
      <c r="AC809">
        <v>3.9169999999999998</v>
      </c>
      <c r="AD809">
        <v>4.7389999999999999</v>
      </c>
      <c r="AE809">
        <v>4.2679999999999998</v>
      </c>
      <c r="AF809">
        <v>308</v>
      </c>
      <c r="AG809">
        <v>0.72299999999999998</v>
      </c>
      <c r="AH809">
        <v>1.264</v>
      </c>
      <c r="AI809">
        <v>267</v>
      </c>
      <c r="AJ809">
        <v>293</v>
      </c>
      <c r="AK809">
        <v>270</v>
      </c>
      <c r="AL809">
        <v>294</v>
      </c>
      <c r="AQ809" s="82">
        <f t="shared" si="62"/>
        <v>0</v>
      </c>
      <c r="AR809" s="82">
        <f t="shared" si="65"/>
        <v>0</v>
      </c>
      <c r="AS809" s="82">
        <f t="shared" si="65"/>
        <v>2.9569999999999999E-2</v>
      </c>
      <c r="AT809" s="82">
        <f t="shared" si="65"/>
        <v>0</v>
      </c>
      <c r="AU809" s="82">
        <f t="shared" si="65"/>
        <v>0</v>
      </c>
      <c r="AV809" s="82">
        <f t="shared" si="65"/>
        <v>0</v>
      </c>
      <c r="AW809" s="82">
        <f t="shared" si="65"/>
        <v>0</v>
      </c>
      <c r="AX809" s="82">
        <f t="shared" si="65"/>
        <v>0</v>
      </c>
      <c r="AY809" s="82">
        <f t="shared" si="65"/>
        <v>0</v>
      </c>
      <c r="AZ809" s="82">
        <f t="shared" si="65"/>
        <v>0</v>
      </c>
      <c r="BA809" s="82">
        <f t="shared" si="65"/>
        <v>0</v>
      </c>
    </row>
    <row r="810" spans="1:53" x14ac:dyDescent="0.25">
      <c r="A810" t="s">
        <v>2340</v>
      </c>
      <c r="B810" t="s">
        <v>2341</v>
      </c>
      <c r="C810" t="s">
        <v>2342</v>
      </c>
      <c r="D810" t="s">
        <v>2343</v>
      </c>
      <c r="E810">
        <v>9.625</v>
      </c>
      <c r="F810" s="143">
        <v>42278</v>
      </c>
      <c r="G810" t="s">
        <v>41</v>
      </c>
      <c r="H810" t="s">
        <v>270</v>
      </c>
      <c r="I810" t="s">
        <v>259</v>
      </c>
      <c r="J810" t="s">
        <v>271</v>
      </c>
      <c r="K810" t="s">
        <v>272</v>
      </c>
      <c r="L810" t="s">
        <v>1124</v>
      </c>
      <c r="M810" t="s">
        <v>1131</v>
      </c>
      <c r="N810" t="s">
        <v>283</v>
      </c>
      <c r="O810">
        <v>400</v>
      </c>
      <c r="P810">
        <v>110.375</v>
      </c>
      <c r="Q810">
        <v>2.2458330000000002</v>
      </c>
      <c r="R810">
        <v>3.9030000000000002E-2</v>
      </c>
      <c r="S810">
        <v>0</v>
      </c>
      <c r="T810">
        <v>0.73699999999999999</v>
      </c>
      <c r="U810">
        <v>2.1589999999999998</v>
      </c>
      <c r="V810">
        <v>0.73699999999999999</v>
      </c>
      <c r="W810">
        <v>2.3380000000000001</v>
      </c>
      <c r="X810">
        <v>198</v>
      </c>
      <c r="Y810">
        <v>111</v>
      </c>
      <c r="Z810">
        <v>1.6040000000000001</v>
      </c>
      <c r="AA810">
        <v>3.9620000000000002E-2</v>
      </c>
      <c r="AB810">
        <v>0.80400000000000005</v>
      </c>
      <c r="AC810">
        <v>1.9990000000000001</v>
      </c>
      <c r="AD810">
        <v>0.80300000000000005</v>
      </c>
      <c r="AE810">
        <v>2.1040000000000001</v>
      </c>
      <c r="AF810">
        <v>180</v>
      </c>
      <c r="AG810">
        <v>1.4999999999999999E-2</v>
      </c>
      <c r="AH810">
        <v>-8.0000000000000002E-3</v>
      </c>
      <c r="AI810">
        <v>164</v>
      </c>
      <c r="AJ810">
        <v>160</v>
      </c>
      <c r="AK810">
        <v>182</v>
      </c>
      <c r="AL810">
        <v>167</v>
      </c>
      <c r="AQ810" s="82">
        <f t="shared" si="62"/>
        <v>0</v>
      </c>
      <c r="AR810" s="82">
        <f t="shared" si="65"/>
        <v>3.9030000000000002E-2</v>
      </c>
      <c r="AS810" s="82">
        <f t="shared" si="65"/>
        <v>0</v>
      </c>
      <c r="AT810" s="82">
        <f t="shared" si="65"/>
        <v>0</v>
      </c>
      <c r="AU810" s="82">
        <f t="shared" si="65"/>
        <v>0</v>
      </c>
      <c r="AV810" s="82">
        <f t="shared" si="65"/>
        <v>0</v>
      </c>
      <c r="AW810" s="82">
        <f t="shared" si="65"/>
        <v>0</v>
      </c>
      <c r="AX810" s="82">
        <f t="shared" si="65"/>
        <v>0</v>
      </c>
      <c r="AY810" s="82">
        <f t="shared" si="65"/>
        <v>0</v>
      </c>
      <c r="AZ810" s="82">
        <f t="shared" si="65"/>
        <v>0</v>
      </c>
      <c r="BA810" s="82">
        <f t="shared" si="65"/>
        <v>0</v>
      </c>
    </row>
    <row r="811" spans="1:53" x14ac:dyDescent="0.25">
      <c r="A811" t="s">
        <v>2352</v>
      </c>
      <c r="B811" t="s">
        <v>2353</v>
      </c>
      <c r="C811" t="s">
        <v>2342</v>
      </c>
      <c r="D811" t="s">
        <v>2343</v>
      </c>
      <c r="E811">
        <v>8.625</v>
      </c>
      <c r="F811" s="143">
        <v>42644</v>
      </c>
      <c r="G811" t="s">
        <v>348</v>
      </c>
      <c r="H811" t="s">
        <v>270</v>
      </c>
      <c r="I811" t="s">
        <v>259</v>
      </c>
      <c r="J811" t="s">
        <v>271</v>
      </c>
      <c r="K811" t="s">
        <v>272</v>
      </c>
      <c r="L811" t="s">
        <v>1124</v>
      </c>
      <c r="M811" t="s">
        <v>1131</v>
      </c>
      <c r="N811" t="s">
        <v>283</v>
      </c>
      <c r="O811">
        <v>125</v>
      </c>
      <c r="P811">
        <v>108.75</v>
      </c>
      <c r="Q811">
        <v>2.0125000000000002</v>
      </c>
      <c r="R811">
        <v>1.2E-2</v>
      </c>
      <c r="S811">
        <v>0</v>
      </c>
      <c r="T811">
        <v>0.73799999999999999</v>
      </c>
      <c r="U811">
        <v>2.6190000000000002</v>
      </c>
      <c r="V811">
        <v>0.73799999999999999</v>
      </c>
      <c r="W811">
        <v>2.95</v>
      </c>
      <c r="X811">
        <v>244</v>
      </c>
      <c r="Y811">
        <v>109</v>
      </c>
      <c r="Z811">
        <v>1.4379999999999999</v>
      </c>
      <c r="AA811">
        <v>1.214E-2</v>
      </c>
      <c r="AB811">
        <v>0.80300000000000005</v>
      </c>
      <c r="AC811">
        <v>2.7690000000000001</v>
      </c>
      <c r="AD811">
        <v>0.80200000000000005</v>
      </c>
      <c r="AE811">
        <v>2.9980000000000002</v>
      </c>
      <c r="AF811">
        <v>258</v>
      </c>
      <c r="AG811">
        <v>0.29399999999999998</v>
      </c>
      <c r="AH811">
        <v>0.27100000000000002</v>
      </c>
      <c r="AI811">
        <v>199</v>
      </c>
      <c r="AJ811">
        <v>227</v>
      </c>
      <c r="AK811">
        <v>228</v>
      </c>
      <c r="AL811">
        <v>244</v>
      </c>
      <c r="AQ811" s="82">
        <f t="shared" si="62"/>
        <v>0</v>
      </c>
      <c r="AR811" s="82">
        <f t="shared" si="65"/>
        <v>1.2E-2</v>
      </c>
      <c r="AS811" s="82">
        <f t="shared" si="65"/>
        <v>0</v>
      </c>
      <c r="AT811" s="82">
        <f t="shared" si="65"/>
        <v>0</v>
      </c>
      <c r="AU811" s="82">
        <f t="shared" si="65"/>
        <v>0</v>
      </c>
      <c r="AV811" s="82">
        <f t="shared" si="65"/>
        <v>0</v>
      </c>
      <c r="AW811" s="82">
        <f t="shared" si="65"/>
        <v>0</v>
      </c>
      <c r="AX811" s="82">
        <f t="shared" si="65"/>
        <v>0</v>
      </c>
      <c r="AY811" s="82">
        <f t="shared" si="65"/>
        <v>0</v>
      </c>
      <c r="AZ811" s="82">
        <f t="shared" si="65"/>
        <v>0</v>
      </c>
      <c r="BA811" s="82">
        <f t="shared" si="65"/>
        <v>0</v>
      </c>
    </row>
    <row r="812" spans="1:53" x14ac:dyDescent="0.25">
      <c r="A812" t="s">
        <v>2357</v>
      </c>
      <c r="B812" t="s">
        <v>2358</v>
      </c>
      <c r="C812" t="s">
        <v>2359</v>
      </c>
      <c r="D812" t="s">
        <v>2360</v>
      </c>
      <c r="E812">
        <v>7.125</v>
      </c>
      <c r="F812" s="143">
        <v>43191</v>
      </c>
      <c r="G812" t="s">
        <v>40</v>
      </c>
      <c r="H812" t="s">
        <v>270</v>
      </c>
      <c r="I812" t="s">
        <v>259</v>
      </c>
      <c r="J812" t="s">
        <v>271</v>
      </c>
      <c r="K812" t="s">
        <v>272</v>
      </c>
      <c r="L812" t="s">
        <v>296</v>
      </c>
      <c r="M812" t="s">
        <v>982</v>
      </c>
      <c r="N812" t="s">
        <v>304</v>
      </c>
      <c r="O812">
        <v>546.9</v>
      </c>
      <c r="P812">
        <v>107</v>
      </c>
      <c r="Q812">
        <v>1.6625000000000001</v>
      </c>
      <c r="R812">
        <v>5.1490000000000001E-2</v>
      </c>
      <c r="S812">
        <v>0</v>
      </c>
      <c r="T812">
        <v>2.8660000000000001</v>
      </c>
      <c r="U812">
        <v>5.2670000000000003</v>
      </c>
      <c r="V812">
        <v>3.254</v>
      </c>
      <c r="W812">
        <v>5.2949999999999999</v>
      </c>
      <c r="X812">
        <v>451</v>
      </c>
      <c r="Y812">
        <v>105.875</v>
      </c>
      <c r="Z812">
        <v>1.1879999999999999</v>
      </c>
      <c r="AA812">
        <v>5.1499999999999997E-2</v>
      </c>
      <c r="AB812">
        <v>3.6779999999999999</v>
      </c>
      <c r="AC812">
        <v>5.577</v>
      </c>
      <c r="AD812">
        <v>3.972</v>
      </c>
      <c r="AE812">
        <v>5.6449999999999996</v>
      </c>
      <c r="AF812">
        <v>498</v>
      </c>
      <c r="AG812">
        <v>1.494</v>
      </c>
      <c r="AH812">
        <v>1.865</v>
      </c>
      <c r="AI812">
        <v>426</v>
      </c>
      <c r="AJ812">
        <v>484</v>
      </c>
      <c r="AK812">
        <v>435</v>
      </c>
      <c r="AL812">
        <v>485</v>
      </c>
      <c r="AQ812" s="82">
        <f t="shared" si="62"/>
        <v>0</v>
      </c>
      <c r="AR812" s="82">
        <f t="shared" si="65"/>
        <v>0</v>
      </c>
      <c r="AS812" s="82">
        <f t="shared" si="65"/>
        <v>0</v>
      </c>
      <c r="AT812" s="82">
        <f t="shared" si="65"/>
        <v>0</v>
      </c>
      <c r="AU812" s="82">
        <f t="shared" si="65"/>
        <v>5.1490000000000001E-2</v>
      </c>
      <c r="AV812" s="82">
        <f t="shared" si="65"/>
        <v>0</v>
      </c>
      <c r="AW812" s="82">
        <f t="shared" si="65"/>
        <v>0</v>
      </c>
      <c r="AX812" s="82">
        <f t="shared" si="65"/>
        <v>0</v>
      </c>
      <c r="AY812" s="82">
        <f t="shared" si="65"/>
        <v>0</v>
      </c>
      <c r="AZ812" s="82">
        <f t="shared" si="65"/>
        <v>0</v>
      </c>
      <c r="BA812" s="82">
        <f t="shared" si="65"/>
        <v>0</v>
      </c>
    </row>
    <row r="813" spans="1:53" x14ac:dyDescent="0.25">
      <c r="A813" t="s">
        <v>2363</v>
      </c>
      <c r="B813" t="s">
        <v>2364</v>
      </c>
      <c r="C813" t="s">
        <v>2365</v>
      </c>
      <c r="D813" t="s">
        <v>2366</v>
      </c>
      <c r="E813">
        <v>13.25</v>
      </c>
      <c r="F813" s="143">
        <v>42689</v>
      </c>
      <c r="G813" t="s">
        <v>348</v>
      </c>
      <c r="H813" t="s">
        <v>270</v>
      </c>
      <c r="I813" t="s">
        <v>259</v>
      </c>
      <c r="J813" t="s">
        <v>271</v>
      </c>
      <c r="K813" t="s">
        <v>272</v>
      </c>
      <c r="L813" t="s">
        <v>442</v>
      </c>
      <c r="M813" t="s">
        <v>650</v>
      </c>
      <c r="N813" t="s">
        <v>283</v>
      </c>
      <c r="O813">
        <v>250</v>
      </c>
      <c r="P813">
        <v>100</v>
      </c>
      <c r="Q813">
        <v>1.4722219999999999</v>
      </c>
      <c r="R813">
        <v>2.198E-2</v>
      </c>
      <c r="S813">
        <v>0</v>
      </c>
      <c r="T813">
        <v>2.3069999999999999</v>
      </c>
      <c r="U813">
        <v>13.234</v>
      </c>
      <c r="V813">
        <v>2.8660000000000001</v>
      </c>
      <c r="W813">
        <v>12.97</v>
      </c>
      <c r="X813">
        <v>1246</v>
      </c>
      <c r="Y813">
        <v>100</v>
      </c>
      <c r="Z813">
        <v>0.58899999999999997</v>
      </c>
      <c r="AA813">
        <v>2.2120000000000001E-2</v>
      </c>
      <c r="AB813">
        <v>2.37</v>
      </c>
      <c r="AC813">
        <v>13.243</v>
      </c>
      <c r="AD813">
        <v>2.923</v>
      </c>
      <c r="AE813">
        <v>12.975</v>
      </c>
      <c r="AF813">
        <v>1255</v>
      </c>
      <c r="AG813">
        <v>0.878</v>
      </c>
      <c r="AH813">
        <v>1.0660000000000001</v>
      </c>
      <c r="AI813">
        <v>1214</v>
      </c>
      <c r="AJ813">
        <v>1218</v>
      </c>
      <c r="AK813">
        <v>1233</v>
      </c>
      <c r="AL813">
        <v>1243</v>
      </c>
      <c r="AQ813" s="82">
        <f t="shared" si="62"/>
        <v>0</v>
      </c>
      <c r="AR813" s="82">
        <f t="shared" si="65"/>
        <v>0</v>
      </c>
      <c r="AS813" s="82">
        <f t="shared" si="65"/>
        <v>0</v>
      </c>
      <c r="AT813" s="82">
        <f t="shared" si="65"/>
        <v>0</v>
      </c>
      <c r="AU813" s="82">
        <f t="shared" si="65"/>
        <v>0</v>
      </c>
      <c r="AV813" s="82">
        <f t="shared" si="65"/>
        <v>0</v>
      </c>
      <c r="AW813" s="82">
        <f t="shared" si="65"/>
        <v>0</v>
      </c>
      <c r="AX813" s="82">
        <f t="shared" si="65"/>
        <v>0</v>
      </c>
      <c r="AY813" s="82">
        <f t="shared" si="65"/>
        <v>0</v>
      </c>
      <c r="AZ813" s="82">
        <f t="shared" si="65"/>
        <v>0</v>
      </c>
      <c r="BA813" s="82">
        <f t="shared" si="65"/>
        <v>2.198E-2</v>
      </c>
    </row>
    <row r="814" spans="1:53" x14ac:dyDescent="0.25">
      <c r="A814" t="s">
        <v>5881</v>
      </c>
      <c r="B814" t="s">
        <v>5882</v>
      </c>
      <c r="C814" t="s">
        <v>5883</v>
      </c>
      <c r="D814" t="s">
        <v>5884</v>
      </c>
      <c r="E814">
        <v>8.625</v>
      </c>
      <c r="F814" s="143">
        <v>43300</v>
      </c>
      <c r="G814" t="s">
        <v>371</v>
      </c>
      <c r="H814" t="s">
        <v>270</v>
      </c>
      <c r="I814" t="s">
        <v>259</v>
      </c>
      <c r="J814" t="s">
        <v>271</v>
      </c>
      <c r="K814" t="s">
        <v>284</v>
      </c>
      <c r="L814" t="s">
        <v>285</v>
      </c>
      <c r="M814" t="s">
        <v>1999</v>
      </c>
      <c r="N814" t="s">
        <v>304</v>
      </c>
      <c r="O814">
        <v>250</v>
      </c>
      <c r="P814">
        <v>87.5</v>
      </c>
      <c r="Q814">
        <v>3.7374999999999998</v>
      </c>
      <c r="R814">
        <v>1.976E-2</v>
      </c>
      <c r="S814">
        <v>0</v>
      </c>
      <c r="T814">
        <v>3.9780000000000002</v>
      </c>
      <c r="U814">
        <v>12.278</v>
      </c>
      <c r="V814">
        <v>4.0940000000000003</v>
      </c>
      <c r="W814">
        <v>11.472</v>
      </c>
      <c r="X814">
        <v>1066</v>
      </c>
      <c r="Y814">
        <v>88.25</v>
      </c>
      <c r="Z814">
        <v>3.1629999999999998</v>
      </c>
      <c r="AA814">
        <v>2.01E-2</v>
      </c>
      <c r="AB814">
        <v>4.1100000000000003</v>
      </c>
      <c r="AC814">
        <v>11.510999999999999</v>
      </c>
      <c r="AD814">
        <v>4.165</v>
      </c>
      <c r="AE814">
        <v>11.241</v>
      </c>
      <c r="AF814">
        <v>1055</v>
      </c>
      <c r="AG814">
        <v>-0.191</v>
      </c>
      <c r="AH814">
        <v>0.25</v>
      </c>
      <c r="AI814">
        <v>952</v>
      </c>
      <c r="AJ814">
        <v>949</v>
      </c>
      <c r="AK814">
        <v>1054</v>
      </c>
      <c r="AL814">
        <v>1044</v>
      </c>
      <c r="AQ814" s="82">
        <f t="shared" si="62"/>
        <v>0</v>
      </c>
      <c r="AR814" s="82">
        <f t="shared" si="65"/>
        <v>0</v>
      </c>
      <c r="AS814" s="82">
        <f t="shared" si="65"/>
        <v>0</v>
      </c>
      <c r="AT814" s="82">
        <f t="shared" si="65"/>
        <v>0</v>
      </c>
      <c r="AU814" s="82">
        <f t="shared" si="65"/>
        <v>0</v>
      </c>
      <c r="AV814" s="82">
        <f t="shared" si="65"/>
        <v>0</v>
      </c>
      <c r="AW814" s="82">
        <f t="shared" si="65"/>
        <v>0</v>
      </c>
      <c r="AX814" s="82">
        <f t="shared" si="65"/>
        <v>0</v>
      </c>
      <c r="AY814" s="82">
        <f t="shared" si="65"/>
        <v>0</v>
      </c>
      <c r="AZ814" s="82">
        <f t="shared" si="65"/>
        <v>0</v>
      </c>
      <c r="BA814" s="82">
        <f t="shared" si="65"/>
        <v>1.976E-2</v>
      </c>
    </row>
    <row r="815" spans="1:53" x14ac:dyDescent="0.25">
      <c r="A815" t="s">
        <v>2336</v>
      </c>
      <c r="B815" t="s">
        <v>2337</v>
      </c>
      <c r="C815" t="s">
        <v>2338</v>
      </c>
      <c r="D815" t="s">
        <v>2339</v>
      </c>
      <c r="E815">
        <v>9</v>
      </c>
      <c r="F815" s="143">
        <v>42750</v>
      </c>
      <c r="G815" t="s">
        <v>282</v>
      </c>
      <c r="H815" t="s">
        <v>270</v>
      </c>
      <c r="I815" t="s">
        <v>259</v>
      </c>
      <c r="J815" t="s">
        <v>271</v>
      </c>
      <c r="K815" t="s">
        <v>272</v>
      </c>
      <c r="L815" t="s">
        <v>296</v>
      </c>
      <c r="M815" t="s">
        <v>431</v>
      </c>
      <c r="N815" t="s">
        <v>283</v>
      </c>
      <c r="O815">
        <v>450</v>
      </c>
      <c r="P815">
        <v>111.25</v>
      </c>
      <c r="Q815">
        <v>4</v>
      </c>
      <c r="R815">
        <v>4.4929999999999998E-2</v>
      </c>
      <c r="S815">
        <v>0</v>
      </c>
      <c r="T815">
        <v>0.98599999999999999</v>
      </c>
      <c r="U815">
        <v>2.3769999999999998</v>
      </c>
      <c r="V815">
        <v>0.98699999999999999</v>
      </c>
      <c r="W815">
        <v>2.7240000000000002</v>
      </c>
      <c r="X815">
        <v>217</v>
      </c>
      <c r="Y815">
        <v>111.5</v>
      </c>
      <c r="Z815">
        <v>3.4</v>
      </c>
      <c r="AA815">
        <v>4.548E-2</v>
      </c>
      <c r="AB815">
        <v>1.0509999999999999</v>
      </c>
      <c r="AC815">
        <v>2.5169999999999999</v>
      </c>
      <c r="AD815">
        <v>1.0509999999999999</v>
      </c>
      <c r="AE815">
        <v>2.7669999999999999</v>
      </c>
      <c r="AF815">
        <v>230</v>
      </c>
      <c r="AG815">
        <v>0.30499999999999999</v>
      </c>
      <c r="AH815">
        <v>0.28799999999999998</v>
      </c>
      <c r="AI815">
        <v>171</v>
      </c>
      <c r="AJ815">
        <v>193</v>
      </c>
      <c r="AK815">
        <v>202</v>
      </c>
      <c r="AL815">
        <v>218</v>
      </c>
      <c r="AQ815" s="82">
        <f t="shared" si="62"/>
        <v>0</v>
      </c>
      <c r="AR815" s="82">
        <f t="shared" si="65"/>
        <v>4.4929999999999998E-2</v>
      </c>
      <c r="AS815" s="82">
        <f t="shared" si="65"/>
        <v>0</v>
      </c>
      <c r="AT815" s="82">
        <f t="shared" si="65"/>
        <v>0</v>
      </c>
      <c r="AU815" s="82">
        <f t="shared" si="65"/>
        <v>0</v>
      </c>
      <c r="AV815" s="82">
        <f t="shared" si="65"/>
        <v>0</v>
      </c>
      <c r="AW815" s="82">
        <f t="shared" si="65"/>
        <v>0</v>
      </c>
      <c r="AX815" s="82">
        <f t="shared" si="65"/>
        <v>0</v>
      </c>
      <c r="AY815" s="82">
        <f t="shared" si="65"/>
        <v>0</v>
      </c>
      <c r="AZ815" s="82">
        <f t="shared" si="65"/>
        <v>0</v>
      </c>
      <c r="BA815" s="82">
        <f t="shared" si="65"/>
        <v>0</v>
      </c>
    </row>
    <row r="816" spans="1:53" x14ac:dyDescent="0.25">
      <c r="A816" t="s">
        <v>2354</v>
      </c>
      <c r="B816" t="s">
        <v>2355</v>
      </c>
      <c r="C816" t="s">
        <v>2356</v>
      </c>
      <c r="D816" t="s">
        <v>2335</v>
      </c>
      <c r="E816">
        <v>6.75</v>
      </c>
      <c r="F816" s="143">
        <v>42317</v>
      </c>
      <c r="G816" t="s">
        <v>371</v>
      </c>
      <c r="H816" t="s">
        <v>270</v>
      </c>
      <c r="I816" t="s">
        <v>259</v>
      </c>
      <c r="J816" t="s">
        <v>271</v>
      </c>
      <c r="K816" t="s">
        <v>272</v>
      </c>
      <c r="L816" t="s">
        <v>1138</v>
      </c>
      <c r="M816" t="s">
        <v>1347</v>
      </c>
      <c r="N816" t="s">
        <v>304</v>
      </c>
      <c r="O816">
        <v>608.70000000000005</v>
      </c>
      <c r="P816">
        <v>104.875</v>
      </c>
      <c r="Q816">
        <v>1.0125</v>
      </c>
      <c r="R816">
        <v>5.5840000000000001E-2</v>
      </c>
      <c r="S816">
        <v>0</v>
      </c>
      <c r="T816">
        <v>0.36699999999999999</v>
      </c>
      <c r="U816">
        <v>2.5779999999999998</v>
      </c>
      <c r="V816">
        <v>0.41</v>
      </c>
      <c r="W816">
        <v>2.8530000000000002</v>
      </c>
      <c r="X816">
        <v>248</v>
      </c>
      <c r="Y816">
        <v>105.125</v>
      </c>
      <c r="Z816">
        <v>0.56200000000000006</v>
      </c>
      <c r="AA816">
        <v>5.6579999999999998E-2</v>
      </c>
      <c r="AB816">
        <v>0.433</v>
      </c>
      <c r="AC816">
        <v>2.62</v>
      </c>
      <c r="AD816">
        <v>0.44900000000000001</v>
      </c>
      <c r="AE816">
        <v>2.8029999999999999</v>
      </c>
      <c r="AF816">
        <v>249</v>
      </c>
      <c r="AG816">
        <v>0.189</v>
      </c>
      <c r="AH816">
        <v>0.16700000000000001</v>
      </c>
      <c r="AI816">
        <v>176</v>
      </c>
      <c r="AJ816">
        <v>207</v>
      </c>
      <c r="AK816">
        <v>227</v>
      </c>
      <c r="AL816">
        <v>232</v>
      </c>
      <c r="AQ816" s="82">
        <f t="shared" si="62"/>
        <v>0</v>
      </c>
      <c r="AR816" s="82">
        <f t="shared" si="65"/>
        <v>5.5840000000000001E-2</v>
      </c>
      <c r="AS816" s="82">
        <f t="shared" si="65"/>
        <v>0</v>
      </c>
      <c r="AT816" s="82">
        <f t="shared" si="65"/>
        <v>0</v>
      </c>
      <c r="AU816" s="82">
        <f t="shared" si="65"/>
        <v>0</v>
      </c>
      <c r="AV816" s="82">
        <f t="shared" si="65"/>
        <v>0</v>
      </c>
      <c r="AW816" s="82">
        <f t="shared" si="65"/>
        <v>0</v>
      </c>
      <c r="AX816" s="82">
        <f t="shared" si="65"/>
        <v>0</v>
      </c>
      <c r="AY816" s="82">
        <f t="shared" si="65"/>
        <v>0</v>
      </c>
      <c r="AZ816" s="82">
        <f t="shared" si="65"/>
        <v>0</v>
      </c>
      <c r="BA816" s="82">
        <f t="shared" si="65"/>
        <v>0</v>
      </c>
    </row>
    <row r="817" spans="1:53" x14ac:dyDescent="0.25">
      <c r="A817" t="s">
        <v>2344</v>
      </c>
      <c r="B817" t="s">
        <v>2345</v>
      </c>
      <c r="C817" t="s">
        <v>2346</v>
      </c>
      <c r="D817" t="s">
        <v>2347</v>
      </c>
      <c r="E817">
        <v>10.5</v>
      </c>
      <c r="F817" s="143">
        <v>42856</v>
      </c>
      <c r="G817" t="s">
        <v>41</v>
      </c>
      <c r="H817" t="s">
        <v>270</v>
      </c>
      <c r="I817" t="s">
        <v>259</v>
      </c>
      <c r="J817" t="s">
        <v>271</v>
      </c>
      <c r="K817" t="s">
        <v>272</v>
      </c>
      <c r="L817" t="s">
        <v>442</v>
      </c>
      <c r="M817" t="s">
        <v>650</v>
      </c>
      <c r="N817" t="s">
        <v>304</v>
      </c>
      <c r="O817">
        <v>200</v>
      </c>
      <c r="P817">
        <v>89.5</v>
      </c>
      <c r="Q817">
        <v>1.575</v>
      </c>
      <c r="R817">
        <v>1.5779999999999999E-2</v>
      </c>
      <c r="S817">
        <v>0</v>
      </c>
      <c r="T817">
        <v>3.27</v>
      </c>
      <c r="U817">
        <v>13.776999999999999</v>
      </c>
      <c r="V817">
        <v>3.2829999999999999</v>
      </c>
      <c r="W817">
        <v>13.776999999999999</v>
      </c>
      <c r="X817">
        <v>1319</v>
      </c>
      <c r="Y817">
        <v>91.75</v>
      </c>
      <c r="Z817">
        <v>0.875</v>
      </c>
      <c r="AA817">
        <v>1.6289999999999999E-2</v>
      </c>
      <c r="AB817">
        <v>3.3559999999999999</v>
      </c>
      <c r="AC817">
        <v>13.007</v>
      </c>
      <c r="AD817">
        <v>3.367</v>
      </c>
      <c r="AE817">
        <v>13.007</v>
      </c>
      <c r="AF817">
        <v>1252</v>
      </c>
      <c r="AG817">
        <v>-1.673</v>
      </c>
      <c r="AH817">
        <v>-1.395</v>
      </c>
      <c r="AI817">
        <v>1203</v>
      </c>
      <c r="AJ817">
        <v>1159</v>
      </c>
      <c r="AK817">
        <v>1308</v>
      </c>
      <c r="AL817">
        <v>1241</v>
      </c>
      <c r="AQ817" s="82">
        <f t="shared" si="62"/>
        <v>0</v>
      </c>
      <c r="AR817" s="82">
        <f t="shared" si="65"/>
        <v>0</v>
      </c>
      <c r="AS817" s="82">
        <f t="shared" si="65"/>
        <v>0</v>
      </c>
      <c r="AT817" s="82">
        <f t="shared" si="65"/>
        <v>0</v>
      </c>
      <c r="AU817" s="82">
        <f t="shared" si="65"/>
        <v>0</v>
      </c>
      <c r="AV817" s="82">
        <f t="shared" si="65"/>
        <v>0</v>
      </c>
      <c r="AW817" s="82">
        <f t="shared" si="65"/>
        <v>0</v>
      </c>
      <c r="AX817" s="82">
        <f t="shared" si="65"/>
        <v>0</v>
      </c>
      <c r="AY817" s="82">
        <f t="shared" si="65"/>
        <v>0</v>
      </c>
      <c r="AZ817" s="82">
        <f t="shared" si="65"/>
        <v>0</v>
      </c>
      <c r="BA817" s="82">
        <f t="shared" si="65"/>
        <v>1.5779999999999999E-2</v>
      </c>
    </row>
    <row r="818" spans="1:53" x14ac:dyDescent="0.25">
      <c r="A818" t="s">
        <v>5885</v>
      </c>
      <c r="B818" t="s">
        <v>5886</v>
      </c>
      <c r="C818" t="s">
        <v>5887</v>
      </c>
      <c r="D818" t="s">
        <v>5888</v>
      </c>
      <c r="E818">
        <v>9.5</v>
      </c>
      <c r="F818" s="143">
        <v>43617</v>
      </c>
      <c r="G818" t="s">
        <v>42</v>
      </c>
      <c r="H818" t="s">
        <v>270</v>
      </c>
      <c r="I818" t="s">
        <v>259</v>
      </c>
      <c r="J818" t="s">
        <v>271</v>
      </c>
      <c r="K818" t="s">
        <v>272</v>
      </c>
      <c r="L818" t="s">
        <v>296</v>
      </c>
      <c r="M818" t="s">
        <v>322</v>
      </c>
      <c r="N818" t="s">
        <v>283</v>
      </c>
      <c r="O818">
        <v>375</v>
      </c>
      <c r="P818">
        <v>108.5</v>
      </c>
      <c r="Q818">
        <v>0.63333300000000003</v>
      </c>
      <c r="R818">
        <v>3.5459999999999998E-2</v>
      </c>
      <c r="S818">
        <v>0</v>
      </c>
      <c r="T818">
        <v>4.2320000000000002</v>
      </c>
      <c r="U818">
        <v>7.5609999999999999</v>
      </c>
      <c r="V818">
        <v>4.6070000000000002</v>
      </c>
      <c r="W818">
        <v>7.6559999999999997</v>
      </c>
      <c r="X818">
        <v>667</v>
      </c>
      <c r="Y818">
        <v>107.5</v>
      </c>
      <c r="Z818">
        <v>0</v>
      </c>
      <c r="AA818">
        <v>3.5459999999999998E-2</v>
      </c>
      <c r="AB818">
        <v>4.2859999999999996</v>
      </c>
      <c r="AC818">
        <v>7.7969999999999997</v>
      </c>
      <c r="AD818">
        <v>4.6820000000000004</v>
      </c>
      <c r="AE818">
        <v>7.8760000000000003</v>
      </c>
      <c r="AF818">
        <v>703</v>
      </c>
      <c r="AG818">
        <v>1.5189999999999999</v>
      </c>
      <c r="AH818">
        <v>2.0409999999999999</v>
      </c>
      <c r="AI818">
        <v>668</v>
      </c>
      <c r="AJ818">
        <v>703</v>
      </c>
      <c r="AK818">
        <v>655</v>
      </c>
      <c r="AL818">
        <v>691</v>
      </c>
      <c r="AQ818" s="82">
        <f t="shared" si="62"/>
        <v>0</v>
      </c>
      <c r="AR818" s="82">
        <f t="shared" si="65"/>
        <v>0</v>
      </c>
      <c r="AS818" s="82">
        <f t="shared" si="65"/>
        <v>0</v>
      </c>
      <c r="AT818" s="82">
        <f t="shared" si="65"/>
        <v>0</v>
      </c>
      <c r="AU818" s="82">
        <f t="shared" si="65"/>
        <v>0</v>
      </c>
      <c r="AV818" s="82">
        <f t="shared" si="65"/>
        <v>0</v>
      </c>
      <c r="AW818" s="82">
        <f t="shared" si="65"/>
        <v>3.5459999999999998E-2</v>
      </c>
      <c r="AX818" s="82">
        <f t="shared" si="65"/>
        <v>0</v>
      </c>
      <c r="AY818" s="82">
        <f t="shared" si="65"/>
        <v>0</v>
      </c>
      <c r="AZ818" s="82">
        <f t="shared" si="65"/>
        <v>0</v>
      </c>
      <c r="BA818" s="82">
        <f t="shared" si="65"/>
        <v>0</v>
      </c>
    </row>
    <row r="819" spans="1:53" x14ac:dyDescent="0.25">
      <c r="A819" t="s">
        <v>2394</v>
      </c>
      <c r="B819" t="s">
        <v>2395</v>
      </c>
      <c r="C819" t="s">
        <v>2396</v>
      </c>
      <c r="D819" t="s">
        <v>2397</v>
      </c>
      <c r="E819">
        <v>7.375</v>
      </c>
      <c r="F819" s="143">
        <v>43497</v>
      </c>
      <c r="G819" t="s">
        <v>42</v>
      </c>
      <c r="H819" t="s">
        <v>270</v>
      </c>
      <c r="I819" t="s">
        <v>259</v>
      </c>
      <c r="J819" t="s">
        <v>271</v>
      </c>
      <c r="K819" t="s">
        <v>272</v>
      </c>
      <c r="L819" t="s">
        <v>291</v>
      </c>
      <c r="M819" t="s">
        <v>327</v>
      </c>
      <c r="N819" t="s">
        <v>304</v>
      </c>
      <c r="O819">
        <v>250</v>
      </c>
      <c r="P819">
        <v>107.25</v>
      </c>
      <c r="Q819">
        <v>2.95</v>
      </c>
      <c r="R819">
        <v>2.3869999999999999E-2</v>
      </c>
      <c r="S819">
        <v>0</v>
      </c>
      <c r="T819">
        <v>1.887</v>
      </c>
      <c r="U819">
        <v>5.3570000000000002</v>
      </c>
      <c r="V819">
        <v>3.6579999999999999</v>
      </c>
      <c r="W819">
        <v>5.4969999999999999</v>
      </c>
      <c r="X819">
        <v>455</v>
      </c>
      <c r="Y819">
        <v>107</v>
      </c>
      <c r="Z819">
        <v>2.4580000000000002</v>
      </c>
      <c r="AA819">
        <v>2.4070000000000001E-2</v>
      </c>
      <c r="AB819">
        <v>3.5059999999999998</v>
      </c>
      <c r="AC819">
        <v>5.47</v>
      </c>
      <c r="AD819">
        <v>3.8090000000000002</v>
      </c>
      <c r="AE819">
        <v>5.5789999999999997</v>
      </c>
      <c r="AF819">
        <v>477</v>
      </c>
      <c r="AG819">
        <v>0.67800000000000005</v>
      </c>
      <c r="AH819">
        <v>1.0289999999999999</v>
      </c>
      <c r="AI819">
        <v>422</v>
      </c>
      <c r="AJ819">
        <v>448</v>
      </c>
      <c r="AK819">
        <v>439</v>
      </c>
      <c r="AL819">
        <v>461</v>
      </c>
      <c r="AQ819" s="82">
        <f t="shared" si="62"/>
        <v>0</v>
      </c>
      <c r="AR819" s="82">
        <f t="shared" si="65"/>
        <v>0</v>
      </c>
      <c r="AS819" s="82">
        <f t="shared" si="65"/>
        <v>0</v>
      </c>
      <c r="AT819" s="82">
        <f t="shared" si="65"/>
        <v>0</v>
      </c>
      <c r="AU819" s="82">
        <f t="shared" si="65"/>
        <v>2.3869999999999999E-2</v>
      </c>
      <c r="AV819" s="82">
        <f t="shared" si="65"/>
        <v>0</v>
      </c>
      <c r="AW819" s="82">
        <f t="shared" si="65"/>
        <v>0</v>
      </c>
      <c r="AX819" s="82">
        <f t="shared" si="65"/>
        <v>0</v>
      </c>
      <c r="AY819" s="82">
        <f t="shared" si="65"/>
        <v>0</v>
      </c>
      <c r="AZ819" s="82">
        <f t="shared" si="65"/>
        <v>0</v>
      </c>
      <c r="BA819" s="82">
        <f t="shared" si="65"/>
        <v>0</v>
      </c>
    </row>
    <row r="820" spans="1:53" x14ac:dyDescent="0.25">
      <c r="A820" t="s">
        <v>2406</v>
      </c>
      <c r="B820" t="s">
        <v>2407</v>
      </c>
      <c r="C820" t="s">
        <v>2408</v>
      </c>
      <c r="D820" t="s">
        <v>2409</v>
      </c>
      <c r="E820">
        <v>6.375</v>
      </c>
      <c r="F820" s="143">
        <v>44635</v>
      </c>
      <c r="G820" t="s">
        <v>40</v>
      </c>
      <c r="H820" t="s">
        <v>270</v>
      </c>
      <c r="I820" t="s">
        <v>259</v>
      </c>
      <c r="J820" t="s">
        <v>271</v>
      </c>
      <c r="K820" t="s">
        <v>272</v>
      </c>
      <c r="L820" t="s">
        <v>442</v>
      </c>
      <c r="M820" t="s">
        <v>650</v>
      </c>
      <c r="N820" t="s">
        <v>304</v>
      </c>
      <c r="O820">
        <v>300</v>
      </c>
      <c r="P820">
        <v>103.5</v>
      </c>
      <c r="Q820">
        <v>1.7708330000000001</v>
      </c>
      <c r="R820">
        <v>2.7359999999999999E-2</v>
      </c>
      <c r="S820">
        <v>0</v>
      </c>
      <c r="T820">
        <v>5.665</v>
      </c>
      <c r="U820">
        <v>5.774</v>
      </c>
      <c r="V820">
        <v>6.5910000000000002</v>
      </c>
      <c r="W820">
        <v>5.7779999999999996</v>
      </c>
      <c r="X820">
        <v>424</v>
      </c>
      <c r="Y820">
        <v>102</v>
      </c>
      <c r="Z820">
        <v>1.3460000000000001</v>
      </c>
      <c r="AA820">
        <v>2.7269999999999999E-2</v>
      </c>
      <c r="AB820">
        <v>5.71</v>
      </c>
      <c r="AC820">
        <v>6.03</v>
      </c>
      <c r="AD820">
        <v>6.77</v>
      </c>
      <c r="AE820">
        <v>6.0270000000000001</v>
      </c>
      <c r="AF820">
        <v>467</v>
      </c>
      <c r="AG820">
        <v>1.863</v>
      </c>
      <c r="AH820">
        <v>2.843</v>
      </c>
      <c r="AI820">
        <v>402</v>
      </c>
      <c r="AJ820">
        <v>441</v>
      </c>
      <c r="AK820">
        <v>417</v>
      </c>
      <c r="AL820">
        <v>458</v>
      </c>
      <c r="AQ820" s="82">
        <f t="shared" si="62"/>
        <v>0</v>
      </c>
      <c r="AR820" s="82">
        <f t="shared" si="65"/>
        <v>0</v>
      </c>
      <c r="AS820" s="82">
        <f t="shared" si="65"/>
        <v>0</v>
      </c>
      <c r="AT820" s="82">
        <f t="shared" si="65"/>
        <v>0</v>
      </c>
      <c r="AU820" s="82">
        <f t="shared" si="65"/>
        <v>2.7359999999999999E-2</v>
      </c>
      <c r="AV820" s="82">
        <f t="shared" si="65"/>
        <v>0</v>
      </c>
      <c r="AW820" s="82">
        <f t="shared" si="65"/>
        <v>0</v>
      </c>
      <c r="AX820" s="82">
        <f t="shared" si="65"/>
        <v>0</v>
      </c>
      <c r="AY820" s="82">
        <f t="shared" si="65"/>
        <v>0</v>
      </c>
      <c r="AZ820" s="82">
        <f t="shared" si="65"/>
        <v>0</v>
      </c>
      <c r="BA820" s="82">
        <f t="shared" si="65"/>
        <v>0</v>
      </c>
    </row>
    <row r="821" spans="1:53" x14ac:dyDescent="0.25">
      <c r="A821" t="s">
        <v>5889</v>
      </c>
      <c r="B821" t="s">
        <v>5890</v>
      </c>
      <c r="C821" t="s">
        <v>2367</v>
      </c>
      <c r="D821" t="s">
        <v>2368</v>
      </c>
      <c r="E821">
        <v>5.375</v>
      </c>
      <c r="F821" s="143">
        <v>44119</v>
      </c>
      <c r="G821" t="s">
        <v>371</v>
      </c>
      <c r="H821" t="s">
        <v>270</v>
      </c>
      <c r="I821" t="s">
        <v>259</v>
      </c>
      <c r="J821" t="s">
        <v>271</v>
      </c>
      <c r="K821" t="s">
        <v>272</v>
      </c>
      <c r="L821" t="s">
        <v>296</v>
      </c>
      <c r="M821" t="s">
        <v>297</v>
      </c>
      <c r="N821" t="s">
        <v>304</v>
      </c>
      <c r="O821">
        <v>250</v>
      </c>
      <c r="P821">
        <v>102.5</v>
      </c>
      <c r="Q821">
        <v>1.2243059999999999</v>
      </c>
      <c r="R821">
        <v>2.247E-2</v>
      </c>
      <c r="S821">
        <v>0</v>
      </c>
      <c r="T821">
        <v>4.8979999999999997</v>
      </c>
      <c r="U821">
        <v>4.8730000000000002</v>
      </c>
      <c r="V821">
        <v>6.093</v>
      </c>
      <c r="W821">
        <v>4.8879999999999999</v>
      </c>
      <c r="X821">
        <v>358</v>
      </c>
      <c r="Y821">
        <v>102.25</v>
      </c>
      <c r="Z821">
        <v>0.86599999999999999</v>
      </c>
      <c r="AA821">
        <v>2.2669999999999999E-2</v>
      </c>
      <c r="AB821">
        <v>4.96</v>
      </c>
      <c r="AC821">
        <v>4.9269999999999996</v>
      </c>
      <c r="AD821">
        <v>6.1779999999999999</v>
      </c>
      <c r="AE821">
        <v>4.9359999999999999</v>
      </c>
      <c r="AF821">
        <v>379</v>
      </c>
      <c r="AG821">
        <v>0.59</v>
      </c>
      <c r="AH821">
        <v>1.407</v>
      </c>
      <c r="AI821">
        <v>336</v>
      </c>
      <c r="AJ821">
        <v>357</v>
      </c>
      <c r="AK821">
        <v>347</v>
      </c>
      <c r="AL821">
        <v>368</v>
      </c>
      <c r="AQ821" s="82">
        <f t="shared" si="62"/>
        <v>0</v>
      </c>
      <c r="AR821" s="82">
        <f t="shared" si="65"/>
        <v>0</v>
      </c>
      <c r="AS821" s="82">
        <f t="shared" si="65"/>
        <v>0</v>
      </c>
      <c r="AT821" s="82">
        <f t="shared" si="65"/>
        <v>2.247E-2</v>
      </c>
      <c r="AU821" s="82">
        <f t="shared" si="65"/>
        <v>0</v>
      </c>
      <c r="AV821" s="82">
        <f t="shared" si="65"/>
        <v>0</v>
      </c>
      <c r="AW821" s="82">
        <f t="shared" si="65"/>
        <v>0</v>
      </c>
      <c r="AX821" s="82">
        <f t="shared" si="65"/>
        <v>0</v>
      </c>
      <c r="AY821" s="82">
        <f t="shared" si="65"/>
        <v>0</v>
      </c>
      <c r="AZ821" s="82">
        <f t="shared" si="65"/>
        <v>0</v>
      </c>
      <c r="BA821" s="82">
        <f t="shared" si="65"/>
        <v>0</v>
      </c>
    </row>
    <row r="822" spans="1:53" x14ac:dyDescent="0.25">
      <c r="A822" t="s">
        <v>2402</v>
      </c>
      <c r="B822" t="s">
        <v>2403</v>
      </c>
      <c r="C822" t="s">
        <v>2404</v>
      </c>
      <c r="D822" t="s">
        <v>2405</v>
      </c>
      <c r="E822">
        <v>6.75</v>
      </c>
      <c r="F822" s="143">
        <v>43252</v>
      </c>
      <c r="G822" t="s">
        <v>282</v>
      </c>
      <c r="H822" t="s">
        <v>270</v>
      </c>
      <c r="I822" t="s">
        <v>259</v>
      </c>
      <c r="J822" t="s">
        <v>271</v>
      </c>
      <c r="K822" t="s">
        <v>272</v>
      </c>
      <c r="L822" t="s">
        <v>343</v>
      </c>
      <c r="M822" t="s">
        <v>1093</v>
      </c>
      <c r="N822" t="s">
        <v>304</v>
      </c>
      <c r="O822">
        <v>500</v>
      </c>
      <c r="P822">
        <v>114.64700000000001</v>
      </c>
      <c r="Q822">
        <v>0.45</v>
      </c>
      <c r="R822">
        <v>4.9860000000000002E-2</v>
      </c>
      <c r="S822">
        <v>0</v>
      </c>
      <c r="T822">
        <v>4.5960000000000001</v>
      </c>
      <c r="U822">
        <v>3.7450000000000001</v>
      </c>
      <c r="V822">
        <v>4.6280000000000001</v>
      </c>
      <c r="W822">
        <v>3.7450000000000001</v>
      </c>
      <c r="X822">
        <v>292</v>
      </c>
      <c r="Y822">
        <v>112.73399999999999</v>
      </c>
      <c r="Z822">
        <v>0</v>
      </c>
      <c r="AA822">
        <v>4.9579999999999999E-2</v>
      </c>
      <c r="AB822">
        <v>4.6440000000000001</v>
      </c>
      <c r="AC822">
        <v>4.1379999999999999</v>
      </c>
      <c r="AD822">
        <v>4.6710000000000003</v>
      </c>
      <c r="AE822">
        <v>4.1379999999999999</v>
      </c>
      <c r="AF822">
        <v>344</v>
      </c>
      <c r="AG822">
        <v>2.0960000000000001</v>
      </c>
      <c r="AH822">
        <v>2.601</v>
      </c>
      <c r="AI822">
        <v>297</v>
      </c>
      <c r="AJ822">
        <v>350</v>
      </c>
      <c r="AK822">
        <v>281</v>
      </c>
      <c r="AL822">
        <v>333</v>
      </c>
      <c r="AQ822" s="82">
        <f t="shared" si="62"/>
        <v>0</v>
      </c>
      <c r="AR822" s="82">
        <f t="shared" ref="AR822:BA837" si="66">IF(AND($U822&gt;AQ$4,$U822&lt;=AR$4),$R822,0)</f>
        <v>0</v>
      </c>
      <c r="AS822" s="82">
        <f t="shared" si="66"/>
        <v>4.9860000000000002E-2</v>
      </c>
      <c r="AT822" s="82">
        <f t="shared" si="66"/>
        <v>0</v>
      </c>
      <c r="AU822" s="82">
        <f t="shared" si="66"/>
        <v>0</v>
      </c>
      <c r="AV822" s="82">
        <f t="shared" si="66"/>
        <v>0</v>
      </c>
      <c r="AW822" s="82">
        <f t="shared" si="66"/>
        <v>0</v>
      </c>
      <c r="AX822" s="82">
        <f t="shared" si="66"/>
        <v>0</v>
      </c>
      <c r="AY822" s="82">
        <f t="shared" si="66"/>
        <v>0</v>
      </c>
      <c r="AZ822" s="82">
        <f t="shared" si="66"/>
        <v>0</v>
      </c>
      <c r="BA822" s="82">
        <f t="shared" si="66"/>
        <v>0</v>
      </c>
    </row>
    <row r="823" spans="1:53" x14ac:dyDescent="0.25">
      <c r="A823" t="s">
        <v>5891</v>
      </c>
      <c r="B823" t="s">
        <v>5892</v>
      </c>
      <c r="C823" t="s">
        <v>2404</v>
      </c>
      <c r="D823" t="s">
        <v>2405</v>
      </c>
      <c r="E823">
        <v>4.75</v>
      </c>
      <c r="F823" s="143">
        <v>42962</v>
      </c>
      <c r="G823" t="s">
        <v>282</v>
      </c>
      <c r="H823" t="s">
        <v>270</v>
      </c>
      <c r="I823" t="s">
        <v>259</v>
      </c>
      <c r="J823" t="s">
        <v>271</v>
      </c>
      <c r="K823" t="s">
        <v>272</v>
      </c>
      <c r="L823" t="s">
        <v>343</v>
      </c>
      <c r="M823" t="s">
        <v>1093</v>
      </c>
      <c r="N823" t="s">
        <v>304</v>
      </c>
      <c r="O823">
        <v>1000</v>
      </c>
      <c r="P823">
        <v>104.91800000000001</v>
      </c>
      <c r="Q823">
        <v>1.702083</v>
      </c>
      <c r="R823">
        <v>9.2369999999999994E-2</v>
      </c>
      <c r="S823">
        <v>0</v>
      </c>
      <c r="T823">
        <v>4.09</v>
      </c>
      <c r="U823">
        <v>3.589</v>
      </c>
      <c r="V823">
        <v>4.1100000000000003</v>
      </c>
      <c r="W823">
        <v>3.589</v>
      </c>
      <c r="X823">
        <v>291</v>
      </c>
      <c r="Y823">
        <v>104.078</v>
      </c>
      <c r="Z823">
        <v>1.385</v>
      </c>
      <c r="AA823">
        <v>9.2759999999999995E-2</v>
      </c>
      <c r="AB823">
        <v>4.149</v>
      </c>
      <c r="AC823">
        <v>3.794</v>
      </c>
      <c r="AD823">
        <v>4.165</v>
      </c>
      <c r="AE823">
        <v>3.794</v>
      </c>
      <c r="AF823">
        <v>323</v>
      </c>
      <c r="AG823">
        <v>1.097</v>
      </c>
      <c r="AH823">
        <v>1.4990000000000001</v>
      </c>
      <c r="AI823">
        <v>282</v>
      </c>
      <c r="AJ823">
        <v>314</v>
      </c>
      <c r="AK823">
        <v>280</v>
      </c>
      <c r="AL823">
        <v>312</v>
      </c>
      <c r="AQ823" s="82">
        <f t="shared" si="62"/>
        <v>0</v>
      </c>
      <c r="AR823" s="82">
        <f t="shared" si="66"/>
        <v>0</v>
      </c>
      <c r="AS823" s="82">
        <f t="shared" si="66"/>
        <v>9.2369999999999994E-2</v>
      </c>
      <c r="AT823" s="82">
        <f t="shared" si="66"/>
        <v>0</v>
      </c>
      <c r="AU823" s="82">
        <f t="shared" si="66"/>
        <v>0</v>
      </c>
      <c r="AV823" s="82">
        <f t="shared" si="66"/>
        <v>0</v>
      </c>
      <c r="AW823" s="82">
        <f t="shared" si="66"/>
        <v>0</v>
      </c>
      <c r="AX823" s="82">
        <f t="shared" si="66"/>
        <v>0</v>
      </c>
      <c r="AY823" s="82">
        <f t="shared" si="66"/>
        <v>0</v>
      </c>
      <c r="AZ823" s="82">
        <f t="shared" si="66"/>
        <v>0</v>
      </c>
      <c r="BA823" s="82">
        <f t="shared" si="66"/>
        <v>0</v>
      </c>
    </row>
    <row r="824" spans="1:53" x14ac:dyDescent="0.25">
      <c r="A824" t="s">
        <v>5893</v>
      </c>
      <c r="B824" t="s">
        <v>5894</v>
      </c>
      <c r="C824" t="s">
        <v>5895</v>
      </c>
      <c r="D824" t="s">
        <v>5896</v>
      </c>
      <c r="E824">
        <v>11</v>
      </c>
      <c r="F824" s="143">
        <v>43070</v>
      </c>
      <c r="G824" t="s">
        <v>488</v>
      </c>
      <c r="H824" t="s">
        <v>270</v>
      </c>
      <c r="I824" t="s">
        <v>259</v>
      </c>
      <c r="J824" t="s">
        <v>271</v>
      </c>
      <c r="K824" t="s">
        <v>272</v>
      </c>
      <c r="L824" t="s">
        <v>442</v>
      </c>
      <c r="M824" t="s">
        <v>443</v>
      </c>
      <c r="N824" t="s">
        <v>283</v>
      </c>
      <c r="O824">
        <v>288.60000000000002</v>
      </c>
      <c r="P824">
        <v>98.5</v>
      </c>
      <c r="Q824">
        <v>0.6</v>
      </c>
      <c r="R824">
        <v>2.478E-2</v>
      </c>
      <c r="S824">
        <v>0</v>
      </c>
      <c r="T824">
        <v>3.8170000000000002</v>
      </c>
      <c r="U824">
        <v>13.456</v>
      </c>
      <c r="V824">
        <v>3.702</v>
      </c>
      <c r="W824">
        <v>11.4</v>
      </c>
      <c r="X824">
        <v>1071</v>
      </c>
      <c r="Y824">
        <v>95</v>
      </c>
      <c r="Z824">
        <v>0</v>
      </c>
      <c r="AA824">
        <v>2.4119999999999999E-2</v>
      </c>
      <c r="AB824">
        <v>3.847</v>
      </c>
      <c r="AC824">
        <v>14.324999999999999</v>
      </c>
      <c r="AD824">
        <v>3.7349999999999999</v>
      </c>
      <c r="AE824">
        <v>12.371</v>
      </c>
      <c r="AF824">
        <v>1179</v>
      </c>
      <c r="AG824">
        <v>4.3159999999999998</v>
      </c>
      <c r="AH824">
        <v>4.6740000000000004</v>
      </c>
      <c r="AI824">
        <v>1028</v>
      </c>
      <c r="AJ824">
        <v>1111</v>
      </c>
      <c r="AK824">
        <v>1059</v>
      </c>
      <c r="AL824">
        <v>1168</v>
      </c>
      <c r="AQ824" s="82">
        <f t="shared" si="62"/>
        <v>0</v>
      </c>
      <c r="AR824" s="82">
        <f t="shared" si="66"/>
        <v>0</v>
      </c>
      <c r="AS824" s="82">
        <f t="shared" si="66"/>
        <v>0</v>
      </c>
      <c r="AT824" s="82">
        <f t="shared" si="66"/>
        <v>0</v>
      </c>
      <c r="AU824" s="82">
        <f t="shared" si="66"/>
        <v>0</v>
      </c>
      <c r="AV824" s="82">
        <f t="shared" si="66"/>
        <v>0</v>
      </c>
      <c r="AW824" s="82">
        <f t="shared" si="66"/>
        <v>0</v>
      </c>
      <c r="AX824" s="82">
        <f t="shared" si="66"/>
        <v>0</v>
      </c>
      <c r="AY824" s="82">
        <f t="shared" si="66"/>
        <v>0</v>
      </c>
      <c r="AZ824" s="82">
        <f t="shared" si="66"/>
        <v>0</v>
      </c>
      <c r="BA824" s="82">
        <f t="shared" si="66"/>
        <v>2.478E-2</v>
      </c>
    </row>
    <row r="825" spans="1:53" x14ac:dyDescent="0.25">
      <c r="A825" t="s">
        <v>2378</v>
      </c>
      <c r="B825" t="s">
        <v>2379</v>
      </c>
      <c r="C825" t="s">
        <v>2380</v>
      </c>
      <c r="D825" t="s">
        <v>2381</v>
      </c>
      <c r="E825">
        <v>8.625</v>
      </c>
      <c r="F825" s="143">
        <v>43784</v>
      </c>
      <c r="G825" t="s">
        <v>41</v>
      </c>
      <c r="H825" t="s">
        <v>270</v>
      </c>
      <c r="I825" t="s">
        <v>259</v>
      </c>
      <c r="J825" t="s">
        <v>271</v>
      </c>
      <c r="K825" t="s">
        <v>272</v>
      </c>
      <c r="L825" t="s">
        <v>1124</v>
      </c>
      <c r="M825" t="s">
        <v>1125</v>
      </c>
      <c r="N825" t="s">
        <v>304</v>
      </c>
      <c r="O825">
        <v>425</v>
      </c>
      <c r="P825">
        <v>106.25</v>
      </c>
      <c r="Q825">
        <v>0.95833299999999999</v>
      </c>
      <c r="R825">
        <v>3.9469999999999998E-2</v>
      </c>
      <c r="S825">
        <v>0</v>
      </c>
      <c r="T825">
        <v>3.2610000000000001</v>
      </c>
      <c r="U825">
        <v>7.0819999999999999</v>
      </c>
      <c r="V825">
        <v>4.13</v>
      </c>
      <c r="W825">
        <v>7.1310000000000002</v>
      </c>
      <c r="X825">
        <v>605</v>
      </c>
      <c r="Y825">
        <v>107</v>
      </c>
      <c r="Z825">
        <v>0.38300000000000001</v>
      </c>
      <c r="AA825">
        <v>4.0140000000000002E-2</v>
      </c>
      <c r="AB825">
        <v>1.78</v>
      </c>
      <c r="AC825">
        <v>6.8360000000000003</v>
      </c>
      <c r="AD825">
        <v>3.9369999999999998</v>
      </c>
      <c r="AE825">
        <v>6.9020000000000001</v>
      </c>
      <c r="AF825">
        <v>597</v>
      </c>
      <c r="AG825">
        <v>-0.16300000000000001</v>
      </c>
      <c r="AH825">
        <v>0.23300000000000001</v>
      </c>
      <c r="AI825">
        <v>583</v>
      </c>
      <c r="AJ825">
        <v>582</v>
      </c>
      <c r="AK825">
        <v>590</v>
      </c>
      <c r="AL825">
        <v>581</v>
      </c>
      <c r="AQ825" s="82">
        <f t="shared" si="62"/>
        <v>0</v>
      </c>
      <c r="AR825" s="82">
        <f t="shared" si="66"/>
        <v>0</v>
      </c>
      <c r="AS825" s="82">
        <f t="shared" si="66"/>
        <v>0</v>
      </c>
      <c r="AT825" s="82">
        <f t="shared" si="66"/>
        <v>0</v>
      </c>
      <c r="AU825" s="82">
        <f t="shared" si="66"/>
        <v>0</v>
      </c>
      <c r="AV825" s="82">
        <f t="shared" si="66"/>
        <v>0</v>
      </c>
      <c r="AW825" s="82">
        <f t="shared" si="66"/>
        <v>3.9469999999999998E-2</v>
      </c>
      <c r="AX825" s="82">
        <f t="shared" si="66"/>
        <v>0</v>
      </c>
      <c r="AY825" s="82">
        <f t="shared" si="66"/>
        <v>0</v>
      </c>
      <c r="AZ825" s="82">
        <f t="shared" si="66"/>
        <v>0</v>
      </c>
      <c r="BA825" s="82">
        <f t="shared" si="66"/>
        <v>0</v>
      </c>
    </row>
    <row r="826" spans="1:53" x14ac:dyDescent="0.25">
      <c r="A826" t="s">
        <v>2392</v>
      </c>
      <c r="B826" t="s">
        <v>2393</v>
      </c>
      <c r="C826" t="s">
        <v>2380</v>
      </c>
      <c r="D826" t="s">
        <v>2381</v>
      </c>
      <c r="E826">
        <v>6.75</v>
      </c>
      <c r="F826" s="143">
        <v>44348</v>
      </c>
      <c r="G826" t="s">
        <v>41</v>
      </c>
      <c r="H826" t="s">
        <v>270</v>
      </c>
      <c r="I826" t="s">
        <v>259</v>
      </c>
      <c r="J826" t="s">
        <v>271</v>
      </c>
      <c r="K826" t="s">
        <v>272</v>
      </c>
      <c r="L826" t="s">
        <v>1124</v>
      </c>
      <c r="M826" t="s">
        <v>1125</v>
      </c>
      <c r="N826" t="s">
        <v>304</v>
      </c>
      <c r="O826">
        <v>325</v>
      </c>
      <c r="P826">
        <v>98.25</v>
      </c>
      <c r="Q826">
        <v>0.45</v>
      </c>
      <c r="R826">
        <v>2.7789999999999999E-2</v>
      </c>
      <c r="S826">
        <v>0</v>
      </c>
      <c r="T826">
        <v>6.2969999999999997</v>
      </c>
      <c r="U826">
        <v>7.0270000000000001</v>
      </c>
      <c r="V826">
        <v>6.3209999999999997</v>
      </c>
      <c r="W826">
        <v>6.9989999999999997</v>
      </c>
      <c r="X826">
        <v>561</v>
      </c>
      <c r="Y826">
        <v>99.5</v>
      </c>
      <c r="Z826">
        <v>0</v>
      </c>
      <c r="AA826">
        <v>2.844E-2</v>
      </c>
      <c r="AB826">
        <v>6.3810000000000002</v>
      </c>
      <c r="AC826">
        <v>6.8289999999999997</v>
      </c>
      <c r="AD826">
        <v>6.3710000000000004</v>
      </c>
      <c r="AE826">
        <v>6.7880000000000003</v>
      </c>
      <c r="AF826">
        <v>557</v>
      </c>
      <c r="AG826">
        <v>-0.80400000000000005</v>
      </c>
      <c r="AH826">
        <v>7.2999999999999995E-2</v>
      </c>
      <c r="AI826">
        <v>524</v>
      </c>
      <c r="AJ826">
        <v>524</v>
      </c>
      <c r="AK826">
        <v>553</v>
      </c>
      <c r="AL826">
        <v>547</v>
      </c>
      <c r="AQ826" s="82">
        <f t="shared" si="62"/>
        <v>0</v>
      </c>
      <c r="AR826" s="82">
        <f t="shared" si="66"/>
        <v>0</v>
      </c>
      <c r="AS826" s="82">
        <f t="shared" si="66"/>
        <v>0</v>
      </c>
      <c r="AT826" s="82">
        <f t="shared" si="66"/>
        <v>0</v>
      </c>
      <c r="AU826" s="82">
        <f t="shared" si="66"/>
        <v>0</v>
      </c>
      <c r="AV826" s="82">
        <f t="shared" si="66"/>
        <v>0</v>
      </c>
      <c r="AW826" s="82">
        <f t="shared" si="66"/>
        <v>2.7789999999999999E-2</v>
      </c>
      <c r="AX826" s="82">
        <f t="shared" si="66"/>
        <v>0</v>
      </c>
      <c r="AY826" s="82">
        <f t="shared" si="66"/>
        <v>0</v>
      </c>
      <c r="AZ826" s="82">
        <f t="shared" si="66"/>
        <v>0</v>
      </c>
      <c r="BA826" s="82">
        <f t="shared" si="66"/>
        <v>0</v>
      </c>
    </row>
    <row r="827" spans="1:53" x14ac:dyDescent="0.25">
      <c r="A827" t="s">
        <v>2369</v>
      </c>
      <c r="B827" t="s">
        <v>2370</v>
      </c>
      <c r="C827" t="s">
        <v>2371</v>
      </c>
      <c r="D827" t="s">
        <v>2372</v>
      </c>
      <c r="E827">
        <v>6.15</v>
      </c>
      <c r="F827" s="143">
        <v>42689</v>
      </c>
      <c r="G827" t="s">
        <v>423</v>
      </c>
      <c r="H827" t="s">
        <v>270</v>
      </c>
      <c r="I827" t="s">
        <v>259</v>
      </c>
      <c r="J827" t="s">
        <v>271</v>
      </c>
      <c r="K827" t="s">
        <v>284</v>
      </c>
      <c r="L827" t="s">
        <v>497</v>
      </c>
      <c r="M827" t="s">
        <v>2373</v>
      </c>
      <c r="N827" t="s">
        <v>461</v>
      </c>
      <c r="O827">
        <v>600</v>
      </c>
      <c r="P827">
        <v>73.75</v>
      </c>
      <c r="Q827">
        <v>0.68333299999999997</v>
      </c>
      <c r="R827">
        <v>3.8690000000000002E-2</v>
      </c>
      <c r="S827">
        <v>0</v>
      </c>
      <c r="T827">
        <v>3.1709999999999998</v>
      </c>
      <c r="U827">
        <v>4.1959999999999997</v>
      </c>
      <c r="V827">
        <v>3.181</v>
      </c>
      <c r="W827">
        <v>15.356999999999999</v>
      </c>
      <c r="X827">
        <v>1482</v>
      </c>
      <c r="Y827">
        <v>67.25</v>
      </c>
      <c r="Z827">
        <v>0.27300000000000002</v>
      </c>
      <c r="AA827">
        <v>3.5630000000000002E-2</v>
      </c>
      <c r="AB827">
        <v>3.1680000000000001</v>
      </c>
      <c r="AC827">
        <v>18.093</v>
      </c>
      <c r="AD827">
        <v>3.1749999999999998</v>
      </c>
      <c r="AE827">
        <v>18.093</v>
      </c>
      <c r="AF827">
        <v>1766</v>
      </c>
      <c r="AG827">
        <v>10.233000000000001</v>
      </c>
      <c r="AH827">
        <v>10.467000000000001</v>
      </c>
      <c r="AI827">
        <v>1213</v>
      </c>
      <c r="AJ827">
        <v>1374</v>
      </c>
      <c r="AK827">
        <v>1471</v>
      </c>
      <c r="AL827">
        <v>1754</v>
      </c>
      <c r="AQ827" s="82">
        <f t="shared" si="62"/>
        <v>0</v>
      </c>
      <c r="AR827" s="82">
        <f t="shared" si="66"/>
        <v>0</v>
      </c>
      <c r="AS827" s="82">
        <f t="shared" si="66"/>
        <v>0</v>
      </c>
      <c r="AT827" s="82">
        <f t="shared" si="66"/>
        <v>3.8690000000000002E-2</v>
      </c>
      <c r="AU827" s="82">
        <f t="shared" si="66"/>
        <v>0</v>
      </c>
      <c r="AV827" s="82">
        <f t="shared" si="66"/>
        <v>0</v>
      </c>
      <c r="AW827" s="82">
        <f t="shared" si="66"/>
        <v>0</v>
      </c>
      <c r="AX827" s="82">
        <f t="shared" si="66"/>
        <v>0</v>
      </c>
      <c r="AY827" s="82">
        <f t="shared" si="66"/>
        <v>0</v>
      </c>
      <c r="AZ827" s="82">
        <f t="shared" si="66"/>
        <v>0</v>
      </c>
      <c r="BA827" s="82">
        <f t="shared" si="66"/>
        <v>0</v>
      </c>
    </row>
    <row r="828" spans="1:53" x14ac:dyDescent="0.25">
      <c r="A828" t="s">
        <v>2384</v>
      </c>
      <c r="B828" t="s">
        <v>2385</v>
      </c>
      <c r="C828" t="s">
        <v>2386</v>
      </c>
      <c r="D828" t="s">
        <v>2387</v>
      </c>
      <c r="E828">
        <v>9.75</v>
      </c>
      <c r="F828" s="143">
        <v>41988</v>
      </c>
      <c r="G828" t="s">
        <v>488</v>
      </c>
      <c r="H828" t="s">
        <v>270</v>
      </c>
      <c r="I828" t="s">
        <v>259</v>
      </c>
      <c r="J828" t="s">
        <v>271</v>
      </c>
      <c r="K828" t="s">
        <v>272</v>
      </c>
      <c r="L828" t="s">
        <v>442</v>
      </c>
      <c r="M828" t="s">
        <v>650</v>
      </c>
      <c r="N828" t="s">
        <v>283</v>
      </c>
      <c r="O828">
        <v>299.89999999999998</v>
      </c>
      <c r="P828">
        <v>42</v>
      </c>
      <c r="Q828">
        <v>0</v>
      </c>
      <c r="R828">
        <v>1.091E-2</v>
      </c>
      <c r="S828">
        <v>0</v>
      </c>
      <c r="T828">
        <v>1.3089999999999999</v>
      </c>
      <c r="U828">
        <v>67.225999999999999</v>
      </c>
      <c r="V828">
        <v>1.3120000000000001</v>
      </c>
      <c r="W828">
        <v>66.734999999999999</v>
      </c>
      <c r="X828">
        <v>6651</v>
      </c>
      <c r="Y828">
        <v>44</v>
      </c>
      <c r="Z828">
        <v>4.4960000000000004</v>
      </c>
      <c r="AA828">
        <v>1.2789999999999999E-2</v>
      </c>
      <c r="AB828">
        <v>1.262</v>
      </c>
      <c r="AC828">
        <v>61.503999999999998</v>
      </c>
      <c r="AD828">
        <v>1.26</v>
      </c>
      <c r="AE828">
        <v>61.503999999999998</v>
      </c>
      <c r="AF828">
        <v>6134</v>
      </c>
      <c r="AG828">
        <v>-13.395</v>
      </c>
      <c r="AH828">
        <v>-13.372</v>
      </c>
      <c r="AI828">
        <v>3835</v>
      </c>
      <c r="AJ828">
        <v>3647</v>
      </c>
      <c r="AK828">
        <v>6637</v>
      </c>
      <c r="AL828">
        <v>6121</v>
      </c>
      <c r="AQ828" s="82">
        <f t="shared" si="62"/>
        <v>0</v>
      </c>
      <c r="AR828" s="82">
        <f t="shared" si="66"/>
        <v>0</v>
      </c>
      <c r="AS828" s="82">
        <f t="shared" si="66"/>
        <v>0</v>
      </c>
      <c r="AT828" s="82">
        <f t="shared" si="66"/>
        <v>0</v>
      </c>
      <c r="AU828" s="82">
        <f t="shared" si="66"/>
        <v>0</v>
      </c>
      <c r="AV828" s="82">
        <f t="shared" si="66"/>
        <v>0</v>
      </c>
      <c r="AW828" s="82">
        <f t="shared" si="66"/>
        <v>0</v>
      </c>
      <c r="AX828" s="82">
        <f t="shared" si="66"/>
        <v>0</v>
      </c>
      <c r="AY828" s="82">
        <f t="shared" si="66"/>
        <v>0</v>
      </c>
      <c r="AZ828" s="82">
        <f t="shared" si="66"/>
        <v>0</v>
      </c>
      <c r="BA828" s="82">
        <f t="shared" si="66"/>
        <v>1.091E-2</v>
      </c>
    </row>
    <row r="829" spans="1:53" x14ac:dyDescent="0.25">
      <c r="A829" t="s">
        <v>2388</v>
      </c>
      <c r="B829" t="s">
        <v>2389</v>
      </c>
      <c r="C829" t="s">
        <v>2390</v>
      </c>
      <c r="D829" t="s">
        <v>2391</v>
      </c>
      <c r="E829">
        <v>12.375</v>
      </c>
      <c r="F829" s="143">
        <v>43282</v>
      </c>
      <c r="G829" t="s">
        <v>41</v>
      </c>
      <c r="H829" t="s">
        <v>270</v>
      </c>
      <c r="I829" t="s">
        <v>259</v>
      </c>
      <c r="J829" t="s">
        <v>271</v>
      </c>
      <c r="K829" t="s">
        <v>272</v>
      </c>
      <c r="L829" t="s">
        <v>551</v>
      </c>
      <c r="M829" t="s">
        <v>562</v>
      </c>
      <c r="N829" t="s">
        <v>283</v>
      </c>
      <c r="O829">
        <v>225</v>
      </c>
      <c r="P829">
        <v>110</v>
      </c>
      <c r="Q829">
        <v>5.9812500000000002</v>
      </c>
      <c r="R829">
        <v>2.2610000000000002E-2</v>
      </c>
      <c r="S829">
        <v>0</v>
      </c>
      <c r="T829">
        <v>3.2949999999999999</v>
      </c>
      <c r="U829">
        <v>9.5939999999999994</v>
      </c>
      <c r="V829">
        <v>3.5680000000000001</v>
      </c>
      <c r="W829">
        <v>9.4779999999999998</v>
      </c>
      <c r="X829">
        <v>869</v>
      </c>
      <c r="Y829">
        <v>109.75</v>
      </c>
      <c r="Z829">
        <v>5.1559999999999997</v>
      </c>
      <c r="AA829">
        <v>2.274E-2</v>
      </c>
      <c r="AB829">
        <v>3.355</v>
      </c>
      <c r="AC829">
        <v>9.6850000000000005</v>
      </c>
      <c r="AD829">
        <v>3.6440000000000001</v>
      </c>
      <c r="AE829">
        <v>9.5500000000000007</v>
      </c>
      <c r="AF829">
        <v>888</v>
      </c>
      <c r="AG829">
        <v>0.93600000000000005</v>
      </c>
      <c r="AH829">
        <v>1.28</v>
      </c>
      <c r="AI829">
        <v>863</v>
      </c>
      <c r="AJ829">
        <v>889</v>
      </c>
      <c r="AK829">
        <v>856</v>
      </c>
      <c r="AL829">
        <v>877</v>
      </c>
      <c r="AQ829" s="82">
        <f t="shared" si="62"/>
        <v>0</v>
      </c>
      <c r="AR829" s="82">
        <f t="shared" si="66"/>
        <v>0</v>
      </c>
      <c r="AS829" s="82">
        <f t="shared" si="66"/>
        <v>0</v>
      </c>
      <c r="AT829" s="82">
        <f t="shared" si="66"/>
        <v>0</v>
      </c>
      <c r="AU829" s="82">
        <f t="shared" si="66"/>
        <v>0</v>
      </c>
      <c r="AV829" s="82">
        <f t="shared" si="66"/>
        <v>0</v>
      </c>
      <c r="AW829" s="82">
        <f t="shared" si="66"/>
        <v>0</v>
      </c>
      <c r="AX829" s="82">
        <f t="shared" si="66"/>
        <v>0</v>
      </c>
      <c r="AY829" s="82">
        <f t="shared" si="66"/>
        <v>2.2610000000000002E-2</v>
      </c>
      <c r="AZ829" s="82">
        <f t="shared" si="66"/>
        <v>0</v>
      </c>
      <c r="BA829" s="82">
        <f t="shared" si="66"/>
        <v>0</v>
      </c>
    </row>
    <row r="830" spans="1:53" x14ac:dyDescent="0.25">
      <c r="A830" t="s">
        <v>2374</v>
      </c>
      <c r="B830" t="s">
        <v>2375</v>
      </c>
      <c r="C830" t="s">
        <v>2376</v>
      </c>
      <c r="D830" t="s">
        <v>2377</v>
      </c>
      <c r="E830">
        <v>9.5</v>
      </c>
      <c r="F830" s="143">
        <v>42901</v>
      </c>
      <c r="G830" t="s">
        <v>282</v>
      </c>
      <c r="H830" t="s">
        <v>270</v>
      </c>
      <c r="I830" t="s">
        <v>259</v>
      </c>
      <c r="J830" t="s">
        <v>271</v>
      </c>
      <c r="K830" t="s">
        <v>272</v>
      </c>
      <c r="L830" t="s">
        <v>381</v>
      </c>
      <c r="M830" t="s">
        <v>387</v>
      </c>
      <c r="N830" t="s">
        <v>304</v>
      </c>
      <c r="O830">
        <v>425</v>
      </c>
      <c r="P830">
        <v>108</v>
      </c>
      <c r="Q830">
        <v>0.26388899999999998</v>
      </c>
      <c r="R830">
        <v>3.986E-2</v>
      </c>
      <c r="S830">
        <v>4.75</v>
      </c>
      <c r="T830">
        <v>0.46700000000000003</v>
      </c>
      <c r="U830">
        <v>2.4180000000000001</v>
      </c>
      <c r="V830">
        <v>0.46500000000000002</v>
      </c>
      <c r="W830">
        <v>2.927</v>
      </c>
      <c r="X830">
        <v>230</v>
      </c>
      <c r="Y830">
        <v>108.625</v>
      </c>
      <c r="Z830">
        <v>4.3810000000000002</v>
      </c>
      <c r="AA830">
        <v>4.224E-2</v>
      </c>
      <c r="AB830">
        <v>0.51200000000000001</v>
      </c>
      <c r="AC830">
        <v>2.1259999999999999</v>
      </c>
      <c r="AD830">
        <v>0.51</v>
      </c>
      <c r="AE830">
        <v>2.4969999999999999</v>
      </c>
      <c r="AF830">
        <v>197</v>
      </c>
      <c r="AG830">
        <v>7.0000000000000001E-3</v>
      </c>
      <c r="AH830">
        <v>-1.7000000000000001E-2</v>
      </c>
      <c r="AI830">
        <v>213</v>
      </c>
      <c r="AJ830">
        <v>115</v>
      </c>
      <c r="AK830">
        <v>211</v>
      </c>
      <c r="AL830">
        <v>181</v>
      </c>
      <c r="AQ830" s="82">
        <f t="shared" si="62"/>
        <v>0</v>
      </c>
      <c r="AR830" s="82">
        <f t="shared" si="66"/>
        <v>3.986E-2</v>
      </c>
      <c r="AS830" s="82">
        <f t="shared" si="66"/>
        <v>0</v>
      </c>
      <c r="AT830" s="82">
        <f t="shared" si="66"/>
        <v>0</v>
      </c>
      <c r="AU830" s="82">
        <f t="shared" si="66"/>
        <v>0</v>
      </c>
      <c r="AV830" s="82">
        <f t="shared" si="66"/>
        <v>0</v>
      </c>
      <c r="AW830" s="82">
        <f t="shared" si="66"/>
        <v>0</v>
      </c>
      <c r="AX830" s="82">
        <f t="shared" si="66"/>
        <v>0</v>
      </c>
      <c r="AY830" s="82">
        <f t="shared" si="66"/>
        <v>0</v>
      </c>
      <c r="AZ830" s="82">
        <f t="shared" si="66"/>
        <v>0</v>
      </c>
      <c r="BA830" s="82">
        <f t="shared" si="66"/>
        <v>0</v>
      </c>
    </row>
    <row r="831" spans="1:53" x14ac:dyDescent="0.25">
      <c r="A831" t="s">
        <v>2382</v>
      </c>
      <c r="B831" t="s">
        <v>2383</v>
      </c>
      <c r="C831" t="s">
        <v>2376</v>
      </c>
      <c r="D831" t="s">
        <v>2377</v>
      </c>
      <c r="E831">
        <v>7.875</v>
      </c>
      <c r="F831" s="143">
        <v>43374</v>
      </c>
      <c r="G831" t="s">
        <v>282</v>
      </c>
      <c r="H831" t="s">
        <v>270</v>
      </c>
      <c r="I831" t="s">
        <v>259</v>
      </c>
      <c r="J831" t="s">
        <v>271</v>
      </c>
      <c r="K831" t="s">
        <v>272</v>
      </c>
      <c r="L831" t="s">
        <v>381</v>
      </c>
      <c r="M831" t="s">
        <v>387</v>
      </c>
      <c r="N831" t="s">
        <v>304</v>
      </c>
      <c r="O831">
        <v>250</v>
      </c>
      <c r="P831">
        <v>110.25</v>
      </c>
      <c r="Q831">
        <v>1.8374999999999999</v>
      </c>
      <c r="R831">
        <v>2.4279999999999999E-2</v>
      </c>
      <c r="S831">
        <v>0</v>
      </c>
      <c r="T831">
        <v>1.631</v>
      </c>
      <c r="U831">
        <v>3.9769999999999999</v>
      </c>
      <c r="V831">
        <v>2.2389999999999999</v>
      </c>
      <c r="W831">
        <v>4.51</v>
      </c>
      <c r="X831">
        <v>363</v>
      </c>
      <c r="Y831">
        <v>110.5</v>
      </c>
      <c r="Z831">
        <v>1.3120000000000001</v>
      </c>
      <c r="AA831">
        <v>2.4590000000000001E-2</v>
      </c>
      <c r="AB831">
        <v>1.6970000000000001</v>
      </c>
      <c r="AC831">
        <v>3.9670000000000001</v>
      </c>
      <c r="AD831">
        <v>2.3220000000000001</v>
      </c>
      <c r="AE831">
        <v>4.4020000000000001</v>
      </c>
      <c r="AF831">
        <v>365</v>
      </c>
      <c r="AG831">
        <v>0.246</v>
      </c>
      <c r="AH831">
        <v>0.371</v>
      </c>
      <c r="AI831">
        <v>341</v>
      </c>
      <c r="AJ831">
        <v>351</v>
      </c>
      <c r="AK831">
        <v>347</v>
      </c>
      <c r="AL831">
        <v>350</v>
      </c>
      <c r="AQ831" s="82">
        <f t="shared" si="62"/>
        <v>0</v>
      </c>
      <c r="AR831" s="82">
        <f t="shared" si="66"/>
        <v>0</v>
      </c>
      <c r="AS831" s="82">
        <f t="shared" si="66"/>
        <v>2.4279999999999999E-2</v>
      </c>
      <c r="AT831" s="82">
        <f t="shared" si="66"/>
        <v>0</v>
      </c>
      <c r="AU831" s="82">
        <f t="shared" si="66"/>
        <v>0</v>
      </c>
      <c r="AV831" s="82">
        <f t="shared" si="66"/>
        <v>0</v>
      </c>
      <c r="AW831" s="82">
        <f t="shared" si="66"/>
        <v>0</v>
      </c>
      <c r="AX831" s="82">
        <f t="shared" si="66"/>
        <v>0</v>
      </c>
      <c r="AY831" s="82">
        <f t="shared" si="66"/>
        <v>0</v>
      </c>
      <c r="AZ831" s="82">
        <f t="shared" si="66"/>
        <v>0</v>
      </c>
      <c r="BA831" s="82">
        <f t="shared" si="66"/>
        <v>0</v>
      </c>
    </row>
    <row r="832" spans="1:53" x14ac:dyDescent="0.25">
      <c r="A832" t="s">
        <v>5897</v>
      </c>
      <c r="B832" t="s">
        <v>5898</v>
      </c>
      <c r="C832" t="s">
        <v>5899</v>
      </c>
      <c r="D832" t="s">
        <v>5900</v>
      </c>
      <c r="E832">
        <v>7.75</v>
      </c>
      <c r="F832" s="143">
        <v>44136</v>
      </c>
      <c r="G832" t="s">
        <v>280</v>
      </c>
      <c r="H832" t="s">
        <v>270</v>
      </c>
      <c r="I832" t="s">
        <v>259</v>
      </c>
      <c r="J832" t="s">
        <v>271</v>
      </c>
      <c r="K832" t="s">
        <v>272</v>
      </c>
      <c r="L832" t="s">
        <v>442</v>
      </c>
      <c r="M832" t="s">
        <v>443</v>
      </c>
      <c r="N832" t="s">
        <v>304</v>
      </c>
      <c r="O832">
        <v>250</v>
      </c>
      <c r="P832">
        <v>102.75</v>
      </c>
      <c r="Q832">
        <v>1.463889</v>
      </c>
      <c r="R832">
        <v>2.257E-2</v>
      </c>
      <c r="S832">
        <v>0</v>
      </c>
      <c r="T832">
        <v>4.5999999999999996</v>
      </c>
      <c r="U832">
        <v>7.1619999999999999</v>
      </c>
      <c r="V832">
        <v>5.6319999999999997</v>
      </c>
      <c r="W832">
        <v>7.1920000000000002</v>
      </c>
      <c r="X832">
        <v>592</v>
      </c>
      <c r="Y832">
        <v>99</v>
      </c>
      <c r="Z832">
        <v>0.94699999999999995</v>
      </c>
      <c r="AA832">
        <v>2.198E-2</v>
      </c>
      <c r="AB832">
        <v>5.7690000000000001</v>
      </c>
      <c r="AC832">
        <v>7.9189999999999996</v>
      </c>
      <c r="AD832">
        <v>5.7640000000000002</v>
      </c>
      <c r="AE832">
        <v>7.8920000000000003</v>
      </c>
      <c r="AF832">
        <v>679</v>
      </c>
      <c r="AG832">
        <v>4.2690000000000001</v>
      </c>
      <c r="AH832">
        <v>5.0199999999999996</v>
      </c>
      <c r="AI832">
        <v>567</v>
      </c>
      <c r="AJ832">
        <v>639</v>
      </c>
      <c r="AK832">
        <v>582</v>
      </c>
      <c r="AL832">
        <v>668</v>
      </c>
      <c r="AQ832" s="82">
        <f t="shared" si="62"/>
        <v>0</v>
      </c>
      <c r="AR832" s="82">
        <f t="shared" si="66"/>
        <v>0</v>
      </c>
      <c r="AS832" s="82">
        <f t="shared" si="66"/>
        <v>0</v>
      </c>
      <c r="AT832" s="82">
        <f t="shared" si="66"/>
        <v>0</v>
      </c>
      <c r="AU832" s="82">
        <f t="shared" si="66"/>
        <v>0</v>
      </c>
      <c r="AV832" s="82">
        <f t="shared" si="66"/>
        <v>0</v>
      </c>
      <c r="AW832" s="82">
        <f t="shared" si="66"/>
        <v>2.257E-2</v>
      </c>
      <c r="AX832" s="82">
        <f t="shared" si="66"/>
        <v>0</v>
      </c>
      <c r="AY832" s="82">
        <f t="shared" si="66"/>
        <v>0</v>
      </c>
      <c r="AZ832" s="82">
        <f t="shared" si="66"/>
        <v>0</v>
      </c>
      <c r="BA832" s="82">
        <f t="shared" si="66"/>
        <v>0</v>
      </c>
    </row>
    <row r="833" spans="1:53" x14ac:dyDescent="0.25">
      <c r="A833" t="s">
        <v>5901</v>
      </c>
      <c r="B833" t="s">
        <v>5902</v>
      </c>
      <c r="C833" t="s">
        <v>5903</v>
      </c>
      <c r="D833" t="s">
        <v>5904</v>
      </c>
      <c r="E833">
        <v>9.625</v>
      </c>
      <c r="F833" s="143">
        <v>43709</v>
      </c>
      <c r="G833" t="s">
        <v>42</v>
      </c>
      <c r="H833" t="s">
        <v>270</v>
      </c>
      <c r="I833" t="s">
        <v>259</v>
      </c>
      <c r="J833" t="s">
        <v>271</v>
      </c>
      <c r="K833" t="s">
        <v>272</v>
      </c>
      <c r="L833" t="s">
        <v>291</v>
      </c>
      <c r="M833" t="s">
        <v>600</v>
      </c>
      <c r="N833" t="s">
        <v>283</v>
      </c>
      <c r="O833">
        <v>450</v>
      </c>
      <c r="P833">
        <v>107.5</v>
      </c>
      <c r="Q833">
        <v>3.2885420000000001</v>
      </c>
      <c r="R833">
        <v>4.3189999999999999E-2</v>
      </c>
      <c r="S833">
        <v>0</v>
      </c>
      <c r="T833">
        <v>4.2549999999999999</v>
      </c>
      <c r="U833">
        <v>7.9530000000000003</v>
      </c>
      <c r="V833">
        <v>4.657</v>
      </c>
      <c r="W833">
        <v>8.0329999999999995</v>
      </c>
      <c r="X833">
        <v>700</v>
      </c>
      <c r="Y833">
        <v>106.75</v>
      </c>
      <c r="Z833">
        <v>2.6469999999999998</v>
      </c>
      <c r="AA833">
        <v>4.3299999999999998E-2</v>
      </c>
      <c r="AB833">
        <v>4.3099999999999996</v>
      </c>
      <c r="AC833">
        <v>8.1259999999999994</v>
      </c>
      <c r="AD833">
        <v>4.718</v>
      </c>
      <c r="AE833">
        <v>8.1929999999999996</v>
      </c>
      <c r="AF833">
        <v>731</v>
      </c>
      <c r="AG833">
        <v>1.272</v>
      </c>
      <c r="AH833">
        <v>1.8120000000000001</v>
      </c>
      <c r="AI833">
        <v>693</v>
      </c>
      <c r="AJ833">
        <v>724</v>
      </c>
      <c r="AK833">
        <v>688</v>
      </c>
      <c r="AL833">
        <v>719</v>
      </c>
      <c r="AQ833" s="82">
        <f t="shared" si="62"/>
        <v>0</v>
      </c>
      <c r="AR833" s="82">
        <f t="shared" si="66"/>
        <v>0</v>
      </c>
      <c r="AS833" s="82">
        <f t="shared" si="66"/>
        <v>0</v>
      </c>
      <c r="AT833" s="82">
        <f t="shared" si="66"/>
        <v>0</v>
      </c>
      <c r="AU833" s="82">
        <f t="shared" si="66"/>
        <v>0</v>
      </c>
      <c r="AV833" s="82">
        <f t="shared" si="66"/>
        <v>0</v>
      </c>
      <c r="AW833" s="82">
        <f t="shared" si="66"/>
        <v>4.3189999999999999E-2</v>
      </c>
      <c r="AX833" s="82">
        <f t="shared" si="66"/>
        <v>0</v>
      </c>
      <c r="AY833" s="82">
        <f t="shared" si="66"/>
        <v>0</v>
      </c>
      <c r="AZ833" s="82">
        <f t="shared" si="66"/>
        <v>0</v>
      </c>
      <c r="BA833" s="82">
        <f t="shared" si="66"/>
        <v>0</v>
      </c>
    </row>
    <row r="834" spans="1:53" x14ac:dyDescent="0.25">
      <c r="A834" t="s">
        <v>2398</v>
      </c>
      <c r="B834" t="s">
        <v>2399</v>
      </c>
      <c r="C834" t="s">
        <v>2400</v>
      </c>
      <c r="D834" t="s">
        <v>2401</v>
      </c>
      <c r="E834">
        <v>8.25</v>
      </c>
      <c r="F834" s="143">
        <v>43132</v>
      </c>
      <c r="G834" t="s">
        <v>41</v>
      </c>
      <c r="H834" t="s">
        <v>270</v>
      </c>
      <c r="I834" t="s">
        <v>302</v>
      </c>
      <c r="J834" t="s">
        <v>271</v>
      </c>
      <c r="K834" t="s">
        <v>272</v>
      </c>
      <c r="L834" t="s">
        <v>335</v>
      </c>
      <c r="M834" t="s">
        <v>336</v>
      </c>
      <c r="N834" t="s">
        <v>304</v>
      </c>
      <c r="O834">
        <v>1098.5</v>
      </c>
      <c r="P834">
        <v>110.5</v>
      </c>
      <c r="Q834">
        <v>3.3</v>
      </c>
      <c r="R834">
        <v>0.10829999999999999</v>
      </c>
      <c r="S834">
        <v>0</v>
      </c>
      <c r="T834">
        <v>1.026</v>
      </c>
      <c r="U834">
        <v>3.9550000000000001</v>
      </c>
      <c r="V834">
        <v>1.3089999999999999</v>
      </c>
      <c r="W834">
        <v>4.4729999999999999</v>
      </c>
      <c r="X834">
        <v>372</v>
      </c>
      <c r="Y834">
        <v>110.625</v>
      </c>
      <c r="Z834">
        <v>2.75</v>
      </c>
      <c r="AA834">
        <v>0.10954</v>
      </c>
      <c r="AB834">
        <v>1.091</v>
      </c>
      <c r="AC834">
        <v>4.0579999999999998</v>
      </c>
      <c r="AD834">
        <v>1.4239999999999999</v>
      </c>
      <c r="AE834">
        <v>4.4580000000000002</v>
      </c>
      <c r="AF834">
        <v>382</v>
      </c>
      <c r="AG834">
        <v>0.375</v>
      </c>
      <c r="AH834">
        <v>0.40500000000000003</v>
      </c>
      <c r="AI834">
        <v>307</v>
      </c>
      <c r="AJ834">
        <v>333</v>
      </c>
      <c r="AK834">
        <v>356</v>
      </c>
      <c r="AL834">
        <v>368</v>
      </c>
      <c r="AQ834" s="82">
        <f t="shared" si="62"/>
        <v>0</v>
      </c>
      <c r="AR834" s="82">
        <f t="shared" si="66"/>
        <v>0</v>
      </c>
      <c r="AS834" s="82">
        <f t="shared" si="66"/>
        <v>0.10829999999999999</v>
      </c>
      <c r="AT834" s="82">
        <f t="shared" si="66"/>
        <v>0</v>
      </c>
      <c r="AU834" s="82">
        <f t="shared" si="66"/>
        <v>0</v>
      </c>
      <c r="AV834" s="82">
        <f t="shared" si="66"/>
        <v>0</v>
      </c>
      <c r="AW834" s="82">
        <f t="shared" si="66"/>
        <v>0</v>
      </c>
      <c r="AX834" s="82">
        <f t="shared" si="66"/>
        <v>0</v>
      </c>
      <c r="AY834" s="82">
        <f t="shared" si="66"/>
        <v>0</v>
      </c>
      <c r="AZ834" s="82">
        <f t="shared" si="66"/>
        <v>0</v>
      </c>
      <c r="BA834" s="82">
        <f t="shared" si="66"/>
        <v>0</v>
      </c>
    </row>
    <row r="835" spans="1:53" x14ac:dyDescent="0.25">
      <c r="A835" t="s">
        <v>5905</v>
      </c>
      <c r="B835" t="s">
        <v>5906</v>
      </c>
      <c r="C835" t="s">
        <v>5907</v>
      </c>
      <c r="D835" t="s">
        <v>5908</v>
      </c>
      <c r="E835">
        <v>10.75</v>
      </c>
      <c r="F835" s="143">
        <v>43617</v>
      </c>
      <c r="G835" t="s">
        <v>41</v>
      </c>
      <c r="H835" t="s">
        <v>270</v>
      </c>
      <c r="I835" t="s">
        <v>259</v>
      </c>
      <c r="J835" t="s">
        <v>271</v>
      </c>
      <c r="K835" t="s">
        <v>272</v>
      </c>
      <c r="L835" t="s">
        <v>273</v>
      </c>
      <c r="M835" t="s">
        <v>281</v>
      </c>
      <c r="N835" t="s">
        <v>283</v>
      </c>
      <c r="O835">
        <v>360</v>
      </c>
      <c r="P835">
        <v>100.375</v>
      </c>
      <c r="Q835">
        <v>0.71666700000000005</v>
      </c>
      <c r="R835">
        <v>3.1530000000000002E-2</v>
      </c>
      <c r="S835">
        <v>0</v>
      </c>
      <c r="T835">
        <v>4.0140000000000002</v>
      </c>
      <c r="U835">
        <v>10.653</v>
      </c>
      <c r="V835">
        <v>4.5270000000000001</v>
      </c>
      <c r="W835">
        <v>10.65</v>
      </c>
      <c r="X835">
        <v>969</v>
      </c>
      <c r="Y835">
        <v>102.25</v>
      </c>
      <c r="Z835">
        <v>0</v>
      </c>
      <c r="AA835">
        <v>3.2379999999999999E-2</v>
      </c>
      <c r="AB835">
        <v>4.0979999999999999</v>
      </c>
      <c r="AC835">
        <v>10.205</v>
      </c>
      <c r="AD835">
        <v>4.5670000000000002</v>
      </c>
      <c r="AE835">
        <v>10.233000000000001</v>
      </c>
      <c r="AF835">
        <v>941</v>
      </c>
      <c r="AG835">
        <v>-1.133</v>
      </c>
      <c r="AH835">
        <v>-0.624</v>
      </c>
      <c r="AI835">
        <v>932</v>
      </c>
      <c r="AJ835">
        <v>916</v>
      </c>
      <c r="AK835">
        <v>957</v>
      </c>
      <c r="AL835">
        <v>929</v>
      </c>
      <c r="AQ835" s="82">
        <f t="shared" si="62"/>
        <v>0</v>
      </c>
      <c r="AR835" s="82">
        <f t="shared" si="66"/>
        <v>0</v>
      </c>
      <c r="AS835" s="82">
        <f t="shared" si="66"/>
        <v>0</v>
      </c>
      <c r="AT835" s="82">
        <f t="shared" si="66"/>
        <v>0</v>
      </c>
      <c r="AU835" s="82">
        <f t="shared" si="66"/>
        <v>0</v>
      </c>
      <c r="AV835" s="82">
        <f t="shared" si="66"/>
        <v>0</v>
      </c>
      <c r="AW835" s="82">
        <f t="shared" si="66"/>
        <v>0</v>
      </c>
      <c r="AX835" s="82">
        <f t="shared" si="66"/>
        <v>0</v>
      </c>
      <c r="AY835" s="82">
        <f t="shared" si="66"/>
        <v>0</v>
      </c>
      <c r="AZ835" s="82">
        <f t="shared" si="66"/>
        <v>3.1530000000000002E-2</v>
      </c>
      <c r="BA835" s="82">
        <f t="shared" si="66"/>
        <v>0</v>
      </c>
    </row>
    <row r="836" spans="1:53" x14ac:dyDescent="0.25">
      <c r="A836" t="s">
        <v>2410</v>
      </c>
      <c r="B836" t="s">
        <v>2411</v>
      </c>
      <c r="C836" t="s">
        <v>2412</v>
      </c>
      <c r="D836" t="s">
        <v>117</v>
      </c>
      <c r="E836">
        <v>7</v>
      </c>
      <c r="F836" s="143">
        <v>46827</v>
      </c>
      <c r="G836" t="s">
        <v>41</v>
      </c>
      <c r="H836" t="s">
        <v>270</v>
      </c>
      <c r="I836" t="s">
        <v>259</v>
      </c>
      <c r="J836" t="s">
        <v>271</v>
      </c>
      <c r="K836" t="s">
        <v>272</v>
      </c>
      <c r="L836" t="s">
        <v>343</v>
      </c>
      <c r="M836" t="s">
        <v>344</v>
      </c>
      <c r="N836" t="s">
        <v>304</v>
      </c>
      <c r="O836">
        <v>150</v>
      </c>
      <c r="P836">
        <v>100.25</v>
      </c>
      <c r="Q836">
        <v>1.9444440000000001</v>
      </c>
      <c r="R836">
        <v>1.328E-2</v>
      </c>
      <c r="S836">
        <v>0</v>
      </c>
      <c r="T836">
        <v>9.109</v>
      </c>
      <c r="U836">
        <v>6.9710000000000001</v>
      </c>
      <c r="V836">
        <v>9.3339999999999996</v>
      </c>
      <c r="W836">
        <v>6.9710000000000001</v>
      </c>
      <c r="X836">
        <v>482</v>
      </c>
      <c r="Y836">
        <v>100</v>
      </c>
      <c r="Z836">
        <v>1.478</v>
      </c>
      <c r="AA836">
        <v>1.3390000000000001E-2</v>
      </c>
      <c r="AB836">
        <v>9.1649999999999991</v>
      </c>
      <c r="AC836">
        <v>6.9980000000000002</v>
      </c>
      <c r="AD836">
        <v>9.3849999999999998</v>
      </c>
      <c r="AE836">
        <v>6.9980000000000002</v>
      </c>
      <c r="AF836">
        <v>502</v>
      </c>
      <c r="AG836">
        <v>0.70599999999999996</v>
      </c>
      <c r="AH836">
        <v>2.032</v>
      </c>
      <c r="AI836">
        <v>454</v>
      </c>
      <c r="AJ836">
        <v>474</v>
      </c>
      <c r="AK836">
        <v>485</v>
      </c>
      <c r="AL836">
        <v>506</v>
      </c>
      <c r="AQ836" s="82">
        <f t="shared" si="62"/>
        <v>0</v>
      </c>
      <c r="AR836" s="82">
        <f t="shared" si="66"/>
        <v>0</v>
      </c>
      <c r="AS836" s="82">
        <f t="shared" si="66"/>
        <v>0</v>
      </c>
      <c r="AT836" s="82">
        <f t="shared" si="66"/>
        <v>0</v>
      </c>
      <c r="AU836" s="82">
        <f t="shared" si="66"/>
        <v>0</v>
      </c>
      <c r="AV836" s="82">
        <f t="shared" si="66"/>
        <v>1.328E-2</v>
      </c>
      <c r="AW836" s="82">
        <f t="shared" si="66"/>
        <v>0</v>
      </c>
      <c r="AX836" s="82">
        <f t="shared" si="66"/>
        <v>0</v>
      </c>
      <c r="AY836" s="82">
        <f t="shared" si="66"/>
        <v>0</v>
      </c>
      <c r="AZ836" s="82">
        <f t="shared" si="66"/>
        <v>0</v>
      </c>
      <c r="BA836" s="82">
        <f t="shared" si="66"/>
        <v>0</v>
      </c>
    </row>
    <row r="837" spans="1:53" x14ac:dyDescent="0.25">
      <c r="A837" t="s">
        <v>2417</v>
      </c>
      <c r="B837" t="s">
        <v>2418</v>
      </c>
      <c r="C837" t="s">
        <v>2412</v>
      </c>
      <c r="D837" t="s">
        <v>117</v>
      </c>
      <c r="E837">
        <v>8.75</v>
      </c>
      <c r="F837" s="143">
        <v>44058</v>
      </c>
      <c r="G837" t="s">
        <v>40</v>
      </c>
      <c r="H837" t="s">
        <v>270</v>
      </c>
      <c r="I837" t="s">
        <v>259</v>
      </c>
      <c r="J837" t="s">
        <v>271</v>
      </c>
      <c r="K837" t="s">
        <v>272</v>
      </c>
      <c r="L837" t="s">
        <v>343</v>
      </c>
      <c r="M837" t="s">
        <v>344</v>
      </c>
      <c r="N837" t="s">
        <v>304</v>
      </c>
      <c r="O837">
        <v>282.39999999999998</v>
      </c>
      <c r="P837">
        <v>115.5</v>
      </c>
      <c r="Q837">
        <v>3.1597219999999999</v>
      </c>
      <c r="R837">
        <v>2.903E-2</v>
      </c>
      <c r="S837">
        <v>0</v>
      </c>
      <c r="T837">
        <v>5.5529999999999999</v>
      </c>
      <c r="U837">
        <v>6.1719999999999997</v>
      </c>
      <c r="V837">
        <v>5.625</v>
      </c>
      <c r="W837">
        <v>6.1719999999999997</v>
      </c>
      <c r="X837">
        <v>495</v>
      </c>
      <c r="Y837">
        <v>113</v>
      </c>
      <c r="Z837">
        <v>2.5760000000000001</v>
      </c>
      <c r="AA837">
        <v>2.8709999999999999E-2</v>
      </c>
      <c r="AB837">
        <v>5.5819999999999999</v>
      </c>
      <c r="AC837">
        <v>6.57</v>
      </c>
      <c r="AD837">
        <v>5.6459999999999999</v>
      </c>
      <c r="AE837">
        <v>6.57</v>
      </c>
      <c r="AF837">
        <v>551</v>
      </c>
      <c r="AG837">
        <v>2.6680000000000001</v>
      </c>
      <c r="AH837">
        <v>3.3969999999999998</v>
      </c>
      <c r="AI837">
        <v>512</v>
      </c>
      <c r="AJ837">
        <v>563</v>
      </c>
      <c r="AK837">
        <v>485</v>
      </c>
      <c r="AL837">
        <v>540</v>
      </c>
      <c r="AQ837" s="82">
        <f t="shared" si="62"/>
        <v>0</v>
      </c>
      <c r="AR837" s="82">
        <f t="shared" si="66"/>
        <v>0</v>
      </c>
      <c r="AS837" s="82">
        <f t="shared" si="66"/>
        <v>0</v>
      </c>
      <c r="AT837" s="82">
        <f t="shared" si="66"/>
        <v>0</v>
      </c>
      <c r="AU837" s="82">
        <f t="shared" si="66"/>
        <v>0</v>
      </c>
      <c r="AV837" s="82">
        <f t="shared" si="66"/>
        <v>2.903E-2</v>
      </c>
      <c r="AW837" s="82">
        <f t="shared" si="66"/>
        <v>0</v>
      </c>
      <c r="AX837" s="82">
        <f t="shared" si="66"/>
        <v>0</v>
      </c>
      <c r="AY837" s="82">
        <f t="shared" si="66"/>
        <v>0</v>
      </c>
      <c r="AZ837" s="82">
        <f t="shared" si="66"/>
        <v>0</v>
      </c>
      <c r="BA837" s="82">
        <f t="shared" si="66"/>
        <v>0</v>
      </c>
    </row>
    <row r="838" spans="1:53" x14ac:dyDescent="0.25">
      <c r="A838" t="s">
        <v>2424</v>
      </c>
      <c r="B838" t="s">
        <v>2425</v>
      </c>
      <c r="C838" t="s">
        <v>2412</v>
      </c>
      <c r="D838" t="s">
        <v>117</v>
      </c>
      <c r="E838">
        <v>8.25</v>
      </c>
      <c r="F838" s="143">
        <v>44058</v>
      </c>
      <c r="G838" t="s">
        <v>40</v>
      </c>
      <c r="H838" t="s">
        <v>270</v>
      </c>
      <c r="I838" t="s">
        <v>259</v>
      </c>
      <c r="J838" t="s">
        <v>271</v>
      </c>
      <c r="K838" t="s">
        <v>272</v>
      </c>
      <c r="L838" t="s">
        <v>343</v>
      </c>
      <c r="M838" t="s">
        <v>344</v>
      </c>
      <c r="N838" t="s">
        <v>304</v>
      </c>
      <c r="O838">
        <v>1000</v>
      </c>
      <c r="P838">
        <v>109.875</v>
      </c>
      <c r="Q838">
        <v>2.9791669999999999</v>
      </c>
      <c r="R838">
        <v>9.7769999999999996E-2</v>
      </c>
      <c r="S838">
        <v>0</v>
      </c>
      <c r="T838">
        <v>2.3109999999999999</v>
      </c>
      <c r="U838">
        <v>5.6369999999999996</v>
      </c>
      <c r="V838">
        <v>4.1340000000000003</v>
      </c>
      <c r="W838">
        <v>5.9850000000000003</v>
      </c>
      <c r="X838">
        <v>476</v>
      </c>
      <c r="Y838">
        <v>109.5</v>
      </c>
      <c r="Z838">
        <v>2.4289999999999998</v>
      </c>
      <c r="AA838">
        <v>9.8449999999999996E-2</v>
      </c>
      <c r="AB838">
        <v>2.3730000000000002</v>
      </c>
      <c r="AC838">
        <v>5.8280000000000003</v>
      </c>
      <c r="AD838">
        <v>4.2789999999999999</v>
      </c>
      <c r="AE838">
        <v>6.0860000000000003</v>
      </c>
      <c r="AF838">
        <v>502</v>
      </c>
      <c r="AG838">
        <v>0.82599999999999996</v>
      </c>
      <c r="AH838">
        <v>1.286</v>
      </c>
      <c r="AI838">
        <v>451</v>
      </c>
      <c r="AJ838">
        <v>480</v>
      </c>
      <c r="AK838">
        <v>461</v>
      </c>
      <c r="AL838">
        <v>487</v>
      </c>
      <c r="AQ838" s="82">
        <f t="shared" ref="AQ838:AQ901" si="67">IF($U838&lt;=AQ$4,$R838,0)</f>
        <v>0</v>
      </c>
      <c r="AR838" s="82">
        <f t="shared" ref="AR838:BA853" si="68">IF(AND($U838&gt;AQ$4,$U838&lt;=AR$4),$R838,0)</f>
        <v>0</v>
      </c>
      <c r="AS838" s="82">
        <f t="shared" si="68"/>
        <v>0</v>
      </c>
      <c r="AT838" s="82">
        <f t="shared" si="68"/>
        <v>0</v>
      </c>
      <c r="AU838" s="82">
        <f t="shared" si="68"/>
        <v>9.7769999999999996E-2</v>
      </c>
      <c r="AV838" s="82">
        <f t="shared" si="68"/>
        <v>0</v>
      </c>
      <c r="AW838" s="82">
        <f t="shared" si="68"/>
        <v>0</v>
      </c>
      <c r="AX838" s="82">
        <f t="shared" si="68"/>
        <v>0</v>
      </c>
      <c r="AY838" s="82">
        <f t="shared" si="68"/>
        <v>0</v>
      </c>
      <c r="AZ838" s="82">
        <f t="shared" si="68"/>
        <v>0</v>
      </c>
      <c r="BA838" s="82">
        <f t="shared" si="68"/>
        <v>0</v>
      </c>
    </row>
    <row r="839" spans="1:53" x14ac:dyDescent="0.25">
      <c r="A839" t="s">
        <v>2441</v>
      </c>
      <c r="B839" t="s">
        <v>2442</v>
      </c>
      <c r="C839" t="s">
        <v>2412</v>
      </c>
      <c r="D839" t="s">
        <v>117</v>
      </c>
      <c r="E839">
        <v>7</v>
      </c>
      <c r="F839" s="143">
        <v>44696</v>
      </c>
      <c r="G839" t="s">
        <v>40</v>
      </c>
      <c r="H839" t="s">
        <v>270</v>
      </c>
      <c r="I839" t="s">
        <v>259</v>
      </c>
      <c r="J839" t="s">
        <v>271</v>
      </c>
      <c r="K839" t="s">
        <v>272</v>
      </c>
      <c r="L839" t="s">
        <v>343</v>
      </c>
      <c r="M839" t="s">
        <v>344</v>
      </c>
      <c r="N839" t="s">
        <v>304</v>
      </c>
      <c r="O839">
        <v>700</v>
      </c>
      <c r="P839">
        <v>108</v>
      </c>
      <c r="Q839">
        <v>0.77777799999999997</v>
      </c>
      <c r="R839">
        <v>6.5970000000000001E-2</v>
      </c>
      <c r="S839">
        <v>0</v>
      </c>
      <c r="T839">
        <v>3.7509999999999999</v>
      </c>
      <c r="U839">
        <v>5.6289999999999996</v>
      </c>
      <c r="V839">
        <v>6.2930000000000001</v>
      </c>
      <c r="W839">
        <v>5.6550000000000002</v>
      </c>
      <c r="X839">
        <v>410</v>
      </c>
      <c r="Y839">
        <v>106.75</v>
      </c>
      <c r="Z839">
        <v>0.311</v>
      </c>
      <c r="AA839">
        <v>6.5920000000000006E-2</v>
      </c>
      <c r="AB839">
        <v>5.8029999999999999</v>
      </c>
      <c r="AC839">
        <v>5.8680000000000003</v>
      </c>
      <c r="AD839">
        <v>6.4640000000000004</v>
      </c>
      <c r="AE839">
        <v>5.8760000000000003</v>
      </c>
      <c r="AF839">
        <v>450</v>
      </c>
      <c r="AG839">
        <v>1.603</v>
      </c>
      <c r="AH839">
        <v>2.5129999999999999</v>
      </c>
      <c r="AI839">
        <v>399</v>
      </c>
      <c r="AJ839">
        <v>436</v>
      </c>
      <c r="AK839">
        <v>402</v>
      </c>
      <c r="AL839">
        <v>441</v>
      </c>
      <c r="AQ839" s="82">
        <f t="shared" si="67"/>
        <v>0</v>
      </c>
      <c r="AR839" s="82">
        <f t="shared" si="68"/>
        <v>0</v>
      </c>
      <c r="AS839" s="82">
        <f t="shared" si="68"/>
        <v>0</v>
      </c>
      <c r="AT839" s="82">
        <f t="shared" si="68"/>
        <v>0</v>
      </c>
      <c r="AU839" s="82">
        <f t="shared" si="68"/>
        <v>6.5970000000000001E-2</v>
      </c>
      <c r="AV839" s="82">
        <f t="shared" si="68"/>
        <v>0</v>
      </c>
      <c r="AW839" s="82">
        <f t="shared" si="68"/>
        <v>0</v>
      </c>
      <c r="AX839" s="82">
        <f t="shared" si="68"/>
        <v>0</v>
      </c>
      <c r="AY839" s="82">
        <f t="shared" si="68"/>
        <v>0</v>
      </c>
      <c r="AZ839" s="82">
        <f t="shared" si="68"/>
        <v>0</v>
      </c>
      <c r="BA839" s="82">
        <f t="shared" si="68"/>
        <v>0</v>
      </c>
    </row>
    <row r="840" spans="1:53" x14ac:dyDescent="0.25">
      <c r="A840" t="s">
        <v>5909</v>
      </c>
      <c r="B840" t="s">
        <v>5910</v>
      </c>
      <c r="C840" t="s">
        <v>5911</v>
      </c>
      <c r="D840" t="s">
        <v>5912</v>
      </c>
      <c r="E840">
        <v>6.375</v>
      </c>
      <c r="F840" s="143">
        <v>44150</v>
      </c>
      <c r="G840" t="s">
        <v>423</v>
      </c>
      <c r="H840" t="s">
        <v>270</v>
      </c>
      <c r="I840" t="s">
        <v>259</v>
      </c>
      <c r="J840" t="s">
        <v>271</v>
      </c>
      <c r="K840" t="s">
        <v>272</v>
      </c>
      <c r="L840" t="s">
        <v>296</v>
      </c>
      <c r="M840" t="s">
        <v>431</v>
      </c>
      <c r="N840" t="s">
        <v>304</v>
      </c>
      <c r="O840">
        <v>300</v>
      </c>
      <c r="P840">
        <v>103.75</v>
      </c>
      <c r="Q840">
        <v>0.61979200000000001</v>
      </c>
      <c r="R840">
        <v>2.7130000000000001E-2</v>
      </c>
      <c r="S840">
        <v>0</v>
      </c>
      <c r="T840">
        <v>4.8550000000000004</v>
      </c>
      <c r="U840">
        <v>5.617</v>
      </c>
      <c r="V840">
        <v>5.9489999999999998</v>
      </c>
      <c r="W840">
        <v>5.6619999999999999</v>
      </c>
      <c r="X840">
        <v>436</v>
      </c>
      <c r="Y840">
        <v>103</v>
      </c>
      <c r="Z840">
        <v>0.19500000000000001</v>
      </c>
      <c r="AA840">
        <v>2.7230000000000001E-2</v>
      </c>
      <c r="AB840">
        <v>4.9119999999999999</v>
      </c>
      <c r="AC840">
        <v>5.7720000000000002</v>
      </c>
      <c r="AD840">
        <v>6.0380000000000003</v>
      </c>
      <c r="AE840">
        <v>5.7990000000000004</v>
      </c>
      <c r="AF840">
        <v>466</v>
      </c>
      <c r="AG840">
        <v>1.139</v>
      </c>
      <c r="AH840">
        <v>1.931</v>
      </c>
      <c r="AI840">
        <v>416</v>
      </c>
      <c r="AJ840">
        <v>445</v>
      </c>
      <c r="AK840">
        <v>425</v>
      </c>
      <c r="AL840">
        <v>455</v>
      </c>
      <c r="AQ840" s="82">
        <f t="shared" si="67"/>
        <v>0</v>
      </c>
      <c r="AR840" s="82">
        <f t="shared" si="68"/>
        <v>0</v>
      </c>
      <c r="AS840" s="82">
        <f t="shared" si="68"/>
        <v>0</v>
      </c>
      <c r="AT840" s="82">
        <f t="shared" si="68"/>
        <v>0</v>
      </c>
      <c r="AU840" s="82">
        <f t="shared" si="68"/>
        <v>2.7130000000000001E-2</v>
      </c>
      <c r="AV840" s="82">
        <f t="shared" si="68"/>
        <v>0</v>
      </c>
      <c r="AW840" s="82">
        <f t="shared" si="68"/>
        <v>0</v>
      </c>
      <c r="AX840" s="82">
        <f t="shared" si="68"/>
        <v>0</v>
      </c>
      <c r="AY840" s="82">
        <f t="shared" si="68"/>
        <v>0</v>
      </c>
      <c r="AZ840" s="82">
        <f t="shared" si="68"/>
        <v>0</v>
      </c>
      <c r="BA840" s="82">
        <f t="shared" si="68"/>
        <v>0</v>
      </c>
    </row>
    <row r="841" spans="1:53" x14ac:dyDescent="0.25">
      <c r="A841" t="s">
        <v>2428</v>
      </c>
      <c r="B841" t="s">
        <v>2429</v>
      </c>
      <c r="C841" t="s">
        <v>2430</v>
      </c>
      <c r="D841" t="s">
        <v>2431</v>
      </c>
      <c r="E841">
        <v>11.5</v>
      </c>
      <c r="F841" s="143">
        <v>43344</v>
      </c>
      <c r="G841" t="s">
        <v>348</v>
      </c>
      <c r="H841" t="s">
        <v>270</v>
      </c>
      <c r="I841" t="s">
        <v>259</v>
      </c>
      <c r="J841" t="s">
        <v>271</v>
      </c>
      <c r="K841" t="s">
        <v>272</v>
      </c>
      <c r="L841" t="s">
        <v>335</v>
      </c>
      <c r="M841" t="s">
        <v>912</v>
      </c>
      <c r="N841" t="s">
        <v>304</v>
      </c>
      <c r="O841">
        <v>325</v>
      </c>
      <c r="P841">
        <v>95</v>
      </c>
      <c r="Q841">
        <v>3.641667</v>
      </c>
      <c r="R841">
        <v>2.777E-2</v>
      </c>
      <c r="S841">
        <v>0</v>
      </c>
      <c r="T841">
        <v>3.8849999999999998</v>
      </c>
      <c r="U841">
        <v>12.753</v>
      </c>
      <c r="V841">
        <v>3.915</v>
      </c>
      <c r="W841">
        <v>12.753</v>
      </c>
      <c r="X841">
        <v>1193</v>
      </c>
      <c r="Y841">
        <v>95.625</v>
      </c>
      <c r="Z841">
        <v>2.875</v>
      </c>
      <c r="AA841">
        <v>2.8160000000000001E-2</v>
      </c>
      <c r="AB841">
        <v>3.956</v>
      </c>
      <c r="AC841">
        <v>12.581</v>
      </c>
      <c r="AD841">
        <v>3.9849999999999999</v>
      </c>
      <c r="AE841">
        <v>12.581</v>
      </c>
      <c r="AF841">
        <v>1189</v>
      </c>
      <c r="AG841">
        <v>0.14399999999999999</v>
      </c>
      <c r="AH841">
        <v>0.55800000000000005</v>
      </c>
      <c r="AI841">
        <v>1119</v>
      </c>
      <c r="AJ841">
        <v>1121</v>
      </c>
      <c r="AK841">
        <v>1181</v>
      </c>
      <c r="AL841">
        <v>1177</v>
      </c>
      <c r="AQ841" s="82">
        <f t="shared" si="67"/>
        <v>0</v>
      </c>
      <c r="AR841" s="82">
        <f t="shared" si="68"/>
        <v>0</v>
      </c>
      <c r="AS841" s="82">
        <f t="shared" si="68"/>
        <v>0</v>
      </c>
      <c r="AT841" s="82">
        <f t="shared" si="68"/>
        <v>0</v>
      </c>
      <c r="AU841" s="82">
        <f t="shared" si="68"/>
        <v>0</v>
      </c>
      <c r="AV841" s="82">
        <f t="shared" si="68"/>
        <v>0</v>
      </c>
      <c r="AW841" s="82">
        <f t="shared" si="68"/>
        <v>0</v>
      </c>
      <c r="AX841" s="82">
        <f t="shared" si="68"/>
        <v>0</v>
      </c>
      <c r="AY841" s="82">
        <f t="shared" si="68"/>
        <v>0</v>
      </c>
      <c r="AZ841" s="82">
        <f t="shared" si="68"/>
        <v>0</v>
      </c>
      <c r="BA841" s="82">
        <f t="shared" si="68"/>
        <v>2.777E-2</v>
      </c>
    </row>
    <row r="842" spans="1:53" x14ac:dyDescent="0.25">
      <c r="A842" t="s">
        <v>5913</v>
      </c>
      <c r="B842" t="s">
        <v>5914</v>
      </c>
      <c r="C842" t="s">
        <v>2422</v>
      </c>
      <c r="D842" t="s">
        <v>2423</v>
      </c>
      <c r="E842">
        <v>7.5</v>
      </c>
      <c r="F842" s="143">
        <v>44105</v>
      </c>
      <c r="G842" t="s">
        <v>348</v>
      </c>
      <c r="H842" t="s">
        <v>270</v>
      </c>
      <c r="I842" t="s">
        <v>259</v>
      </c>
      <c r="J842" t="s">
        <v>271</v>
      </c>
      <c r="K842" t="s">
        <v>272</v>
      </c>
      <c r="L842" t="s">
        <v>320</v>
      </c>
      <c r="M842" t="s">
        <v>543</v>
      </c>
      <c r="N842" t="s">
        <v>304</v>
      </c>
      <c r="O842">
        <v>300</v>
      </c>
      <c r="P842">
        <v>102.25</v>
      </c>
      <c r="Q842">
        <v>1.5833330000000001</v>
      </c>
      <c r="R842">
        <v>2.699E-2</v>
      </c>
      <c r="S842">
        <v>0</v>
      </c>
      <c r="T842">
        <v>4.5679999999999996</v>
      </c>
      <c r="U842">
        <v>7.016</v>
      </c>
      <c r="V842">
        <v>5.6319999999999997</v>
      </c>
      <c r="W842">
        <v>7.0350000000000001</v>
      </c>
      <c r="X842">
        <v>578</v>
      </c>
      <c r="Y842">
        <v>100</v>
      </c>
      <c r="Z842">
        <v>1.083</v>
      </c>
      <c r="AA842">
        <v>2.6669999999999999E-2</v>
      </c>
      <c r="AB842">
        <v>4.6079999999999997</v>
      </c>
      <c r="AC842">
        <v>7.4980000000000002</v>
      </c>
      <c r="AD842">
        <v>5.74</v>
      </c>
      <c r="AE842">
        <v>7.4569999999999999</v>
      </c>
      <c r="AF842">
        <v>636</v>
      </c>
      <c r="AG842">
        <v>2.72</v>
      </c>
      <c r="AH842">
        <v>3.4630000000000001</v>
      </c>
      <c r="AI842">
        <v>551</v>
      </c>
      <c r="AJ842">
        <v>601</v>
      </c>
      <c r="AK842">
        <v>567</v>
      </c>
      <c r="AL842">
        <v>625</v>
      </c>
      <c r="AQ842" s="82">
        <f t="shared" si="67"/>
        <v>0</v>
      </c>
      <c r="AR842" s="82">
        <f t="shared" si="68"/>
        <v>0</v>
      </c>
      <c r="AS842" s="82">
        <f t="shared" si="68"/>
        <v>0</v>
      </c>
      <c r="AT842" s="82">
        <f t="shared" si="68"/>
        <v>0</v>
      </c>
      <c r="AU842" s="82">
        <f t="shared" si="68"/>
        <v>0</v>
      </c>
      <c r="AV842" s="82">
        <f t="shared" si="68"/>
        <v>0</v>
      </c>
      <c r="AW842" s="82">
        <f t="shared" si="68"/>
        <v>2.699E-2</v>
      </c>
      <c r="AX842" s="82">
        <f t="shared" si="68"/>
        <v>0</v>
      </c>
      <c r="AY842" s="82">
        <f t="shared" si="68"/>
        <v>0</v>
      </c>
      <c r="AZ842" s="82">
        <f t="shared" si="68"/>
        <v>0</v>
      </c>
      <c r="BA842" s="82">
        <f t="shared" si="68"/>
        <v>0</v>
      </c>
    </row>
    <row r="843" spans="1:53" x14ac:dyDescent="0.25">
      <c r="A843" t="s">
        <v>2437</v>
      </c>
      <c r="B843" t="s">
        <v>2438</v>
      </c>
      <c r="C843" t="s">
        <v>2439</v>
      </c>
      <c r="D843" t="s">
        <v>2440</v>
      </c>
      <c r="E843">
        <v>7.6280000000000001</v>
      </c>
      <c r="F843" s="143">
        <v>42536</v>
      </c>
      <c r="G843" t="s">
        <v>282</v>
      </c>
      <c r="H843" t="s">
        <v>270</v>
      </c>
      <c r="I843" t="s">
        <v>259</v>
      </c>
      <c r="J843" t="s">
        <v>271</v>
      </c>
      <c r="K843" t="s">
        <v>272</v>
      </c>
      <c r="L843" t="s">
        <v>1124</v>
      </c>
      <c r="M843" t="s">
        <v>1131</v>
      </c>
      <c r="N843" t="s">
        <v>283</v>
      </c>
      <c r="O843">
        <v>155</v>
      </c>
      <c r="P843">
        <v>104.45</v>
      </c>
      <c r="Q843">
        <v>0.21188899999999999</v>
      </c>
      <c r="R843">
        <v>1.405E-2</v>
      </c>
      <c r="S843">
        <v>0.63600000000000001</v>
      </c>
      <c r="T843">
        <v>3.0510000000000002</v>
      </c>
      <c r="U843">
        <v>6.2</v>
      </c>
      <c r="V843">
        <v>2.9780000000000002</v>
      </c>
      <c r="W843">
        <v>6.2809999999999997</v>
      </c>
      <c r="X843">
        <v>583</v>
      </c>
      <c r="Y843">
        <v>103.75700000000001</v>
      </c>
      <c r="Z843">
        <v>0.33900000000000002</v>
      </c>
      <c r="AA843">
        <v>1.4189999999999999E-2</v>
      </c>
      <c r="AB843">
        <v>3.0960000000000001</v>
      </c>
      <c r="AC843">
        <v>6.4379999999999997</v>
      </c>
      <c r="AD843">
        <v>3.0169999999999999</v>
      </c>
      <c r="AE843">
        <v>6.5250000000000004</v>
      </c>
      <c r="AF843">
        <v>615</v>
      </c>
      <c r="AG843">
        <v>1.155</v>
      </c>
      <c r="AH843">
        <v>1.343</v>
      </c>
      <c r="AI843">
        <v>567</v>
      </c>
      <c r="AJ843">
        <v>597</v>
      </c>
      <c r="AK843">
        <v>571</v>
      </c>
      <c r="AL843">
        <v>603</v>
      </c>
      <c r="AQ843" s="82">
        <f t="shared" si="67"/>
        <v>0</v>
      </c>
      <c r="AR843" s="82">
        <f t="shared" si="68"/>
        <v>0</v>
      </c>
      <c r="AS843" s="82">
        <f t="shared" si="68"/>
        <v>0</v>
      </c>
      <c r="AT843" s="82">
        <f t="shared" si="68"/>
        <v>0</v>
      </c>
      <c r="AU843" s="82">
        <f t="shared" si="68"/>
        <v>0</v>
      </c>
      <c r="AV843" s="82">
        <f t="shared" si="68"/>
        <v>1.405E-2</v>
      </c>
      <c r="AW843" s="82">
        <f t="shared" si="68"/>
        <v>0</v>
      </c>
      <c r="AX843" s="82">
        <f t="shared" si="68"/>
        <v>0</v>
      </c>
      <c r="AY843" s="82">
        <f t="shared" si="68"/>
        <v>0</v>
      </c>
      <c r="AZ843" s="82">
        <f t="shared" si="68"/>
        <v>0</v>
      </c>
      <c r="BA843" s="82">
        <f t="shared" si="68"/>
        <v>0</v>
      </c>
    </row>
    <row r="844" spans="1:53" x14ac:dyDescent="0.25">
      <c r="A844" t="s">
        <v>5915</v>
      </c>
      <c r="B844" t="s">
        <v>5916</v>
      </c>
      <c r="C844" t="s">
        <v>5917</v>
      </c>
      <c r="D844" t="s">
        <v>5918</v>
      </c>
      <c r="E844">
        <v>11.5</v>
      </c>
      <c r="F844" s="143">
        <v>43023</v>
      </c>
      <c r="G844" t="s">
        <v>348</v>
      </c>
      <c r="H844" t="s">
        <v>270</v>
      </c>
      <c r="I844" t="s">
        <v>259</v>
      </c>
      <c r="J844" t="s">
        <v>271</v>
      </c>
      <c r="K844" t="s">
        <v>272</v>
      </c>
      <c r="L844" t="s">
        <v>273</v>
      </c>
      <c r="M844" t="s">
        <v>281</v>
      </c>
      <c r="N844" t="s">
        <v>304</v>
      </c>
      <c r="O844">
        <v>375</v>
      </c>
      <c r="P844">
        <v>105.5</v>
      </c>
      <c r="Q844">
        <v>2.2361110000000002</v>
      </c>
      <c r="R844">
        <v>3.5000000000000003E-2</v>
      </c>
      <c r="S844">
        <v>0</v>
      </c>
      <c r="T844">
        <v>0.76200000000000001</v>
      </c>
      <c r="U844">
        <v>4.4539999999999997</v>
      </c>
      <c r="V844">
        <v>0.76200000000000001</v>
      </c>
      <c r="W844">
        <v>4.9530000000000003</v>
      </c>
      <c r="X844">
        <v>428</v>
      </c>
      <c r="Y844">
        <v>104.625</v>
      </c>
      <c r="Z844">
        <v>1.4690000000000001</v>
      </c>
      <c r="AA844">
        <v>3.499E-2</v>
      </c>
      <c r="AB844">
        <v>0.82099999999999995</v>
      </c>
      <c r="AC844">
        <v>5.9610000000000003</v>
      </c>
      <c r="AD844">
        <v>0.82</v>
      </c>
      <c r="AE844">
        <v>6.3380000000000001</v>
      </c>
      <c r="AF844">
        <v>577</v>
      </c>
      <c r="AG844">
        <v>1.5469999999999999</v>
      </c>
      <c r="AH844">
        <v>1.5249999999999999</v>
      </c>
      <c r="AI844">
        <v>357</v>
      </c>
      <c r="AJ844">
        <v>517</v>
      </c>
      <c r="AK844">
        <v>412</v>
      </c>
      <c r="AL844">
        <v>564</v>
      </c>
      <c r="AQ844" s="82">
        <f t="shared" si="67"/>
        <v>0</v>
      </c>
      <c r="AR844" s="82">
        <f t="shared" si="68"/>
        <v>0</v>
      </c>
      <c r="AS844" s="82">
        <f t="shared" si="68"/>
        <v>0</v>
      </c>
      <c r="AT844" s="82">
        <f t="shared" si="68"/>
        <v>3.5000000000000003E-2</v>
      </c>
      <c r="AU844" s="82">
        <f t="shared" si="68"/>
        <v>0</v>
      </c>
      <c r="AV844" s="82">
        <f t="shared" si="68"/>
        <v>0</v>
      </c>
      <c r="AW844" s="82">
        <f t="shared" si="68"/>
        <v>0</v>
      </c>
      <c r="AX844" s="82">
        <f t="shared" si="68"/>
        <v>0</v>
      </c>
      <c r="AY844" s="82">
        <f t="shared" si="68"/>
        <v>0</v>
      </c>
      <c r="AZ844" s="82">
        <f t="shared" si="68"/>
        <v>0</v>
      </c>
      <c r="BA844" s="82">
        <f t="shared" si="68"/>
        <v>0</v>
      </c>
    </row>
    <row r="845" spans="1:53" x14ac:dyDescent="0.25">
      <c r="A845" t="s">
        <v>5919</v>
      </c>
      <c r="B845" t="s">
        <v>5920</v>
      </c>
      <c r="C845" t="s">
        <v>5921</v>
      </c>
      <c r="D845" t="s">
        <v>2432</v>
      </c>
      <c r="E845">
        <v>7.875</v>
      </c>
      <c r="F845" s="143">
        <v>43952</v>
      </c>
      <c r="G845" t="s">
        <v>42</v>
      </c>
      <c r="H845" t="s">
        <v>270</v>
      </c>
      <c r="I845" t="s">
        <v>259</v>
      </c>
      <c r="J845" t="s">
        <v>271</v>
      </c>
      <c r="K845" t="s">
        <v>272</v>
      </c>
      <c r="L845" t="s">
        <v>609</v>
      </c>
      <c r="M845" t="s">
        <v>610</v>
      </c>
      <c r="N845" t="s">
        <v>283</v>
      </c>
      <c r="O845">
        <v>250</v>
      </c>
      <c r="P845">
        <v>106</v>
      </c>
      <c r="Q845">
        <v>1.1812499999999999</v>
      </c>
      <c r="R845">
        <v>2.3210000000000001E-2</v>
      </c>
      <c r="S845">
        <v>0</v>
      </c>
      <c r="T845">
        <v>4.3099999999999996</v>
      </c>
      <c r="U845">
        <v>6.5250000000000004</v>
      </c>
      <c r="V845">
        <v>5.1909999999999998</v>
      </c>
      <c r="W845">
        <v>6.657</v>
      </c>
      <c r="X845">
        <v>548</v>
      </c>
      <c r="Y845">
        <v>109</v>
      </c>
      <c r="Z845">
        <v>0.65600000000000003</v>
      </c>
      <c r="AA845">
        <v>2.4109999999999999E-2</v>
      </c>
      <c r="AB845">
        <v>4.4009999999999998</v>
      </c>
      <c r="AC845">
        <v>5.9080000000000004</v>
      </c>
      <c r="AD845">
        <v>4.782</v>
      </c>
      <c r="AE845">
        <v>6.0110000000000001</v>
      </c>
      <c r="AF845">
        <v>499</v>
      </c>
      <c r="AG845">
        <v>-2.2570000000000001</v>
      </c>
      <c r="AH845">
        <v>-1.71</v>
      </c>
      <c r="AI845">
        <v>532</v>
      </c>
      <c r="AJ845">
        <v>490</v>
      </c>
      <c r="AK845">
        <v>536</v>
      </c>
      <c r="AL845">
        <v>484</v>
      </c>
      <c r="AQ845" s="82">
        <f t="shared" si="67"/>
        <v>0</v>
      </c>
      <c r="AR845" s="82">
        <f t="shared" si="68"/>
        <v>0</v>
      </c>
      <c r="AS845" s="82">
        <f t="shared" si="68"/>
        <v>0</v>
      </c>
      <c r="AT845" s="82">
        <f t="shared" si="68"/>
        <v>0</v>
      </c>
      <c r="AU845" s="82">
        <f t="shared" si="68"/>
        <v>0</v>
      </c>
      <c r="AV845" s="82">
        <f t="shared" si="68"/>
        <v>2.3210000000000001E-2</v>
      </c>
      <c r="AW845" s="82">
        <f t="shared" si="68"/>
        <v>0</v>
      </c>
      <c r="AX845" s="82">
        <f t="shared" si="68"/>
        <v>0</v>
      </c>
      <c r="AY845" s="82">
        <f t="shared" si="68"/>
        <v>0</v>
      </c>
      <c r="AZ845" s="82">
        <f t="shared" si="68"/>
        <v>0</v>
      </c>
      <c r="BA845" s="82">
        <f t="shared" si="68"/>
        <v>0</v>
      </c>
    </row>
    <row r="846" spans="1:53" x14ac:dyDescent="0.25">
      <c r="A846" t="s">
        <v>2419</v>
      </c>
      <c r="B846" t="s">
        <v>2420</v>
      </c>
      <c r="C846" t="s">
        <v>2421</v>
      </c>
      <c r="D846" t="s">
        <v>5922</v>
      </c>
      <c r="E846">
        <v>9.75</v>
      </c>
      <c r="F846" s="143">
        <v>42809</v>
      </c>
      <c r="G846" t="s">
        <v>41</v>
      </c>
      <c r="H846" t="s">
        <v>270</v>
      </c>
      <c r="I846" t="s">
        <v>254</v>
      </c>
      <c r="J846" t="s">
        <v>271</v>
      </c>
      <c r="K846" t="s">
        <v>272</v>
      </c>
      <c r="L846" t="s">
        <v>291</v>
      </c>
      <c r="M846" t="s">
        <v>303</v>
      </c>
      <c r="N846" t="s">
        <v>304</v>
      </c>
      <c r="O846">
        <v>250</v>
      </c>
      <c r="P846">
        <v>105</v>
      </c>
      <c r="Q846">
        <v>2.7083330000000001</v>
      </c>
      <c r="R846">
        <v>2.333E-2</v>
      </c>
      <c r="S846">
        <v>0</v>
      </c>
      <c r="T846">
        <v>2.677</v>
      </c>
      <c r="U846">
        <v>7.952</v>
      </c>
      <c r="V846">
        <v>3.0030000000000001</v>
      </c>
      <c r="W846">
        <v>8.0470000000000006</v>
      </c>
      <c r="X846">
        <v>748</v>
      </c>
      <c r="Y846">
        <v>105.25</v>
      </c>
      <c r="Z846">
        <v>2.0579999999999998</v>
      </c>
      <c r="AA846">
        <v>2.3599999999999999E-2</v>
      </c>
      <c r="AB846">
        <v>2.7429999999999999</v>
      </c>
      <c r="AC846">
        <v>7.8979999999999997</v>
      </c>
      <c r="AD846">
        <v>3.077</v>
      </c>
      <c r="AE846">
        <v>7.9740000000000002</v>
      </c>
      <c r="AF846">
        <v>750</v>
      </c>
      <c r="AG846">
        <v>0.373</v>
      </c>
      <c r="AH846">
        <v>0.57799999999999996</v>
      </c>
      <c r="AI846">
        <v>731</v>
      </c>
      <c r="AJ846">
        <v>739</v>
      </c>
      <c r="AK846">
        <v>735</v>
      </c>
      <c r="AL846">
        <v>738</v>
      </c>
      <c r="AQ846" s="82">
        <f t="shared" si="67"/>
        <v>0</v>
      </c>
      <c r="AR846" s="82">
        <f t="shared" si="68"/>
        <v>0</v>
      </c>
      <c r="AS846" s="82">
        <f t="shared" si="68"/>
        <v>0</v>
      </c>
      <c r="AT846" s="82">
        <f t="shared" si="68"/>
        <v>0</v>
      </c>
      <c r="AU846" s="82">
        <f t="shared" si="68"/>
        <v>0</v>
      </c>
      <c r="AV846" s="82">
        <f t="shared" si="68"/>
        <v>0</v>
      </c>
      <c r="AW846" s="82">
        <f t="shared" si="68"/>
        <v>2.333E-2</v>
      </c>
      <c r="AX846" s="82">
        <f t="shared" si="68"/>
        <v>0</v>
      </c>
      <c r="AY846" s="82">
        <f t="shared" si="68"/>
        <v>0</v>
      </c>
      <c r="AZ846" s="82">
        <f t="shared" si="68"/>
        <v>0</v>
      </c>
      <c r="BA846" s="82">
        <f t="shared" si="68"/>
        <v>0</v>
      </c>
    </row>
    <row r="847" spans="1:53" x14ac:dyDescent="0.25">
      <c r="A847" t="s">
        <v>2413</v>
      </c>
      <c r="B847" t="s">
        <v>2414</v>
      </c>
      <c r="C847" t="s">
        <v>2415</v>
      </c>
      <c r="D847" t="s">
        <v>2416</v>
      </c>
      <c r="E847">
        <v>9.75</v>
      </c>
      <c r="F847" s="143">
        <v>42170</v>
      </c>
      <c r="G847" t="s">
        <v>41</v>
      </c>
      <c r="H847" t="s">
        <v>270</v>
      </c>
      <c r="I847" t="s">
        <v>259</v>
      </c>
      <c r="J847" t="s">
        <v>271</v>
      </c>
      <c r="K847" t="s">
        <v>272</v>
      </c>
      <c r="L847" t="s">
        <v>551</v>
      </c>
      <c r="M847" t="s">
        <v>552</v>
      </c>
      <c r="N847" t="s">
        <v>283</v>
      </c>
      <c r="O847">
        <v>101.8</v>
      </c>
      <c r="P847">
        <v>104</v>
      </c>
      <c r="Q847">
        <v>0.27083299999999999</v>
      </c>
      <c r="R847">
        <v>9.1999999999999998E-3</v>
      </c>
      <c r="S847">
        <v>4.875</v>
      </c>
      <c r="T847">
        <v>0.45900000000000002</v>
      </c>
      <c r="U847">
        <v>6.1779999999999999</v>
      </c>
      <c r="V847">
        <v>0.48599999999999999</v>
      </c>
      <c r="W847">
        <v>6.3920000000000003</v>
      </c>
      <c r="X847">
        <v>608</v>
      </c>
      <c r="Y847">
        <v>104.375</v>
      </c>
      <c r="Z847">
        <v>4.4960000000000004</v>
      </c>
      <c r="AA847">
        <v>9.75E-3</v>
      </c>
      <c r="AB847">
        <v>0.502</v>
      </c>
      <c r="AC847">
        <v>5.8920000000000003</v>
      </c>
      <c r="AD847">
        <v>0.51100000000000001</v>
      </c>
      <c r="AE847">
        <v>6.0220000000000002</v>
      </c>
      <c r="AF847">
        <v>576</v>
      </c>
      <c r="AG847">
        <v>0.253</v>
      </c>
      <c r="AH847">
        <v>0.22900000000000001</v>
      </c>
      <c r="AI847">
        <v>576</v>
      </c>
      <c r="AJ847">
        <v>581</v>
      </c>
      <c r="AK847">
        <v>588</v>
      </c>
      <c r="AL847">
        <v>560</v>
      </c>
      <c r="AQ847" s="82">
        <f t="shared" si="67"/>
        <v>0</v>
      </c>
      <c r="AR847" s="82">
        <f t="shared" si="68"/>
        <v>0</v>
      </c>
      <c r="AS847" s="82">
        <f t="shared" si="68"/>
        <v>0</v>
      </c>
      <c r="AT847" s="82">
        <f t="shared" si="68"/>
        <v>0</v>
      </c>
      <c r="AU847" s="82">
        <f t="shared" si="68"/>
        <v>0</v>
      </c>
      <c r="AV847" s="82">
        <f t="shared" si="68"/>
        <v>9.1999999999999998E-3</v>
      </c>
      <c r="AW847" s="82">
        <f t="shared" si="68"/>
        <v>0</v>
      </c>
      <c r="AX847" s="82">
        <f t="shared" si="68"/>
        <v>0</v>
      </c>
      <c r="AY847" s="82">
        <f t="shared" si="68"/>
        <v>0</v>
      </c>
      <c r="AZ847" s="82">
        <f t="shared" si="68"/>
        <v>0</v>
      </c>
      <c r="BA847" s="82">
        <f t="shared" si="68"/>
        <v>0</v>
      </c>
    </row>
    <row r="848" spans="1:53" x14ac:dyDescent="0.25">
      <c r="A848" t="s">
        <v>2426</v>
      </c>
      <c r="B848" t="s">
        <v>2427</v>
      </c>
      <c r="C848" t="s">
        <v>2415</v>
      </c>
      <c r="D848" t="s">
        <v>2416</v>
      </c>
      <c r="E848">
        <v>9.75</v>
      </c>
      <c r="F848" s="143">
        <v>42170</v>
      </c>
      <c r="G848" t="s">
        <v>41</v>
      </c>
      <c r="H848" t="s">
        <v>270</v>
      </c>
      <c r="I848" t="s">
        <v>259</v>
      </c>
      <c r="J848" t="s">
        <v>271</v>
      </c>
      <c r="K848" t="s">
        <v>272</v>
      </c>
      <c r="L848" t="s">
        <v>551</v>
      </c>
      <c r="M848" t="s">
        <v>552</v>
      </c>
      <c r="N848" t="s">
        <v>283</v>
      </c>
      <c r="O848">
        <v>683.2</v>
      </c>
      <c r="P848">
        <v>104</v>
      </c>
      <c r="Q848">
        <v>0.27083299999999999</v>
      </c>
      <c r="R848">
        <v>6.1719999999999997E-2</v>
      </c>
      <c r="S848">
        <v>4.875</v>
      </c>
      <c r="T848">
        <v>0.45900000000000002</v>
      </c>
      <c r="U848">
        <v>6.1779999999999999</v>
      </c>
      <c r="V848">
        <v>0.48599999999999999</v>
      </c>
      <c r="W848">
        <v>6.3920000000000003</v>
      </c>
      <c r="X848">
        <v>608</v>
      </c>
      <c r="Y848">
        <v>104.375</v>
      </c>
      <c r="Z848">
        <v>4.4960000000000004</v>
      </c>
      <c r="AA848">
        <v>6.5420000000000006E-2</v>
      </c>
      <c r="AB848">
        <v>0.502</v>
      </c>
      <c r="AC848">
        <v>5.8920000000000003</v>
      </c>
      <c r="AD848">
        <v>0.51100000000000001</v>
      </c>
      <c r="AE848">
        <v>6.0220000000000002</v>
      </c>
      <c r="AF848">
        <v>576</v>
      </c>
      <c r="AG848">
        <v>0.253</v>
      </c>
      <c r="AH848">
        <v>0.22900000000000001</v>
      </c>
      <c r="AI848">
        <v>576</v>
      </c>
      <c r="AJ848">
        <v>581</v>
      </c>
      <c r="AK848">
        <v>588</v>
      </c>
      <c r="AL848">
        <v>560</v>
      </c>
      <c r="AQ848" s="82">
        <f t="shared" si="67"/>
        <v>0</v>
      </c>
      <c r="AR848" s="82">
        <f t="shared" si="68"/>
        <v>0</v>
      </c>
      <c r="AS848" s="82">
        <f t="shared" si="68"/>
        <v>0</v>
      </c>
      <c r="AT848" s="82">
        <f t="shared" si="68"/>
        <v>0</v>
      </c>
      <c r="AU848" s="82">
        <f t="shared" si="68"/>
        <v>0</v>
      </c>
      <c r="AV848" s="82">
        <f t="shared" si="68"/>
        <v>6.1719999999999997E-2</v>
      </c>
      <c r="AW848" s="82">
        <f t="shared" si="68"/>
        <v>0</v>
      </c>
      <c r="AX848" s="82">
        <f t="shared" si="68"/>
        <v>0</v>
      </c>
      <c r="AY848" s="82">
        <f t="shared" si="68"/>
        <v>0</v>
      </c>
      <c r="AZ848" s="82">
        <f t="shared" si="68"/>
        <v>0</v>
      </c>
      <c r="BA848" s="82">
        <f t="shared" si="68"/>
        <v>0</v>
      </c>
    </row>
    <row r="849" spans="1:53" x14ac:dyDescent="0.25">
      <c r="A849" t="s">
        <v>5923</v>
      </c>
      <c r="B849" t="s">
        <v>5924</v>
      </c>
      <c r="C849" t="s">
        <v>5925</v>
      </c>
      <c r="D849" t="s">
        <v>5926</v>
      </c>
      <c r="E849">
        <v>7</v>
      </c>
      <c r="F849" s="143">
        <v>44119</v>
      </c>
      <c r="G849" t="s">
        <v>280</v>
      </c>
      <c r="H849" t="s">
        <v>270</v>
      </c>
      <c r="I849" t="s">
        <v>259</v>
      </c>
      <c r="J849" t="s">
        <v>271</v>
      </c>
      <c r="K849" t="s">
        <v>272</v>
      </c>
      <c r="L849" t="s">
        <v>320</v>
      </c>
      <c r="M849" t="s">
        <v>408</v>
      </c>
      <c r="N849" t="s">
        <v>304</v>
      </c>
      <c r="O849">
        <v>550</v>
      </c>
      <c r="P849">
        <v>102.75</v>
      </c>
      <c r="Q849">
        <v>1.302778</v>
      </c>
      <c r="R849">
        <v>4.9579999999999999E-2</v>
      </c>
      <c r="S849">
        <v>0</v>
      </c>
      <c r="T849">
        <v>4.6749999999999998</v>
      </c>
      <c r="U849">
        <v>6.423</v>
      </c>
      <c r="V849">
        <v>5.7610000000000001</v>
      </c>
      <c r="W849">
        <v>6.4509999999999996</v>
      </c>
      <c r="X849">
        <v>517</v>
      </c>
      <c r="Y849">
        <v>101.5</v>
      </c>
      <c r="Z849">
        <v>0.83599999999999997</v>
      </c>
      <c r="AA849">
        <v>4.9509999999999998E-2</v>
      </c>
      <c r="AB849">
        <v>4.726</v>
      </c>
      <c r="AC849">
        <v>6.6849999999999996</v>
      </c>
      <c r="AD849">
        <v>5.8479999999999999</v>
      </c>
      <c r="AE849">
        <v>6.6820000000000004</v>
      </c>
      <c r="AF849">
        <v>557</v>
      </c>
      <c r="AG849">
        <v>1.677</v>
      </c>
      <c r="AH849">
        <v>2.4369999999999998</v>
      </c>
      <c r="AI849">
        <v>494</v>
      </c>
      <c r="AJ849">
        <v>529</v>
      </c>
      <c r="AK849">
        <v>507</v>
      </c>
      <c r="AL849">
        <v>546</v>
      </c>
      <c r="AQ849" s="82">
        <f t="shared" si="67"/>
        <v>0</v>
      </c>
      <c r="AR849" s="82">
        <f t="shared" si="68"/>
        <v>0</v>
      </c>
      <c r="AS849" s="82">
        <f t="shared" si="68"/>
        <v>0</v>
      </c>
      <c r="AT849" s="82">
        <f t="shared" si="68"/>
        <v>0</v>
      </c>
      <c r="AU849" s="82">
        <f t="shared" si="68"/>
        <v>0</v>
      </c>
      <c r="AV849" s="82">
        <f t="shared" si="68"/>
        <v>4.9579999999999999E-2</v>
      </c>
      <c r="AW849" s="82">
        <f t="shared" si="68"/>
        <v>0</v>
      </c>
      <c r="AX849" s="82">
        <f t="shared" si="68"/>
        <v>0</v>
      </c>
      <c r="AY849" s="82">
        <f t="shared" si="68"/>
        <v>0</v>
      </c>
      <c r="AZ849" s="82">
        <f t="shared" si="68"/>
        <v>0</v>
      </c>
      <c r="BA849" s="82">
        <f t="shared" si="68"/>
        <v>0</v>
      </c>
    </row>
    <row r="850" spans="1:53" x14ac:dyDescent="0.25">
      <c r="A850" t="s">
        <v>2433</v>
      </c>
      <c r="B850" t="s">
        <v>2434</v>
      </c>
      <c r="C850" t="s">
        <v>2435</v>
      </c>
      <c r="D850" t="s">
        <v>2436</v>
      </c>
      <c r="E850">
        <v>9.125</v>
      </c>
      <c r="F850" s="143">
        <v>43435</v>
      </c>
      <c r="G850" t="s">
        <v>348</v>
      </c>
      <c r="H850" t="s">
        <v>270</v>
      </c>
      <c r="I850" t="s">
        <v>259</v>
      </c>
      <c r="J850" t="s">
        <v>271</v>
      </c>
      <c r="K850" t="s">
        <v>272</v>
      </c>
      <c r="L850" t="s">
        <v>273</v>
      </c>
      <c r="M850" t="s">
        <v>281</v>
      </c>
      <c r="N850" t="s">
        <v>304</v>
      </c>
      <c r="O850">
        <v>400</v>
      </c>
      <c r="P850">
        <v>89.5</v>
      </c>
      <c r="Q850">
        <v>0.60833300000000001</v>
      </c>
      <c r="R850">
        <v>3.1230000000000001E-2</v>
      </c>
      <c r="S850">
        <v>0</v>
      </c>
      <c r="T850">
        <v>4.3479999999999999</v>
      </c>
      <c r="U850">
        <v>11.62</v>
      </c>
      <c r="V850">
        <v>4.3879999999999999</v>
      </c>
      <c r="W850">
        <v>11.62</v>
      </c>
      <c r="X850">
        <v>1073</v>
      </c>
      <c r="Y850">
        <v>91.75</v>
      </c>
      <c r="Z850">
        <v>0</v>
      </c>
      <c r="AA850">
        <v>3.2280000000000003E-2</v>
      </c>
      <c r="AB850">
        <v>4.4409999999999998</v>
      </c>
      <c r="AC850">
        <v>11.042</v>
      </c>
      <c r="AD850">
        <v>4.4779999999999998</v>
      </c>
      <c r="AE850">
        <v>11.042</v>
      </c>
      <c r="AF850">
        <v>1029</v>
      </c>
      <c r="AG850">
        <v>-1.7889999999999999</v>
      </c>
      <c r="AH850">
        <v>-1.2989999999999999</v>
      </c>
      <c r="AI850">
        <v>970</v>
      </c>
      <c r="AJ850">
        <v>944</v>
      </c>
      <c r="AK850">
        <v>1062</v>
      </c>
      <c r="AL850">
        <v>1017</v>
      </c>
      <c r="AQ850" s="82">
        <f t="shared" si="67"/>
        <v>0</v>
      </c>
      <c r="AR850" s="82">
        <f t="shared" si="68"/>
        <v>0</v>
      </c>
      <c r="AS850" s="82">
        <f t="shared" si="68"/>
        <v>0</v>
      </c>
      <c r="AT850" s="82">
        <f t="shared" si="68"/>
        <v>0</v>
      </c>
      <c r="AU850" s="82">
        <f t="shared" si="68"/>
        <v>0</v>
      </c>
      <c r="AV850" s="82">
        <f t="shared" si="68"/>
        <v>0</v>
      </c>
      <c r="AW850" s="82">
        <f t="shared" si="68"/>
        <v>0</v>
      </c>
      <c r="AX850" s="82">
        <f t="shared" si="68"/>
        <v>0</v>
      </c>
      <c r="AY850" s="82">
        <f t="shared" si="68"/>
        <v>0</v>
      </c>
      <c r="AZ850" s="82">
        <f t="shared" si="68"/>
        <v>0</v>
      </c>
      <c r="BA850" s="82">
        <f t="shared" si="68"/>
        <v>3.1230000000000001E-2</v>
      </c>
    </row>
    <row r="851" spans="1:53" x14ac:dyDescent="0.25">
      <c r="A851" t="s">
        <v>2454</v>
      </c>
      <c r="B851" t="s">
        <v>2455</v>
      </c>
      <c r="C851" t="s">
        <v>2456</v>
      </c>
      <c r="D851" t="s">
        <v>2457</v>
      </c>
      <c r="E851">
        <v>10</v>
      </c>
      <c r="F851" s="143">
        <v>42491</v>
      </c>
      <c r="G851" t="s">
        <v>42</v>
      </c>
      <c r="H851" t="s">
        <v>270</v>
      </c>
      <c r="I851" t="s">
        <v>259</v>
      </c>
      <c r="J851" t="s">
        <v>271</v>
      </c>
      <c r="K851" t="s">
        <v>272</v>
      </c>
      <c r="L851" t="s">
        <v>609</v>
      </c>
      <c r="M851" t="s">
        <v>907</v>
      </c>
      <c r="N851" t="s">
        <v>283</v>
      </c>
      <c r="O851">
        <v>115</v>
      </c>
      <c r="P851">
        <v>107.75</v>
      </c>
      <c r="Q851">
        <v>1.5</v>
      </c>
      <c r="R851">
        <v>1.089E-2</v>
      </c>
      <c r="S851">
        <v>0</v>
      </c>
      <c r="T851">
        <v>0.80200000000000005</v>
      </c>
      <c r="U851">
        <v>6.2919999999999998</v>
      </c>
      <c r="V851">
        <v>1.1259999999999999</v>
      </c>
      <c r="W851">
        <v>6.5090000000000003</v>
      </c>
      <c r="X851">
        <v>608</v>
      </c>
      <c r="Y851">
        <v>106.5</v>
      </c>
      <c r="Z851">
        <v>0.83299999999999996</v>
      </c>
      <c r="AA851">
        <v>1.086E-2</v>
      </c>
      <c r="AB851">
        <v>2.5</v>
      </c>
      <c r="AC851">
        <v>7.4740000000000002</v>
      </c>
      <c r="AD851">
        <v>2.2389999999999999</v>
      </c>
      <c r="AE851">
        <v>7.4770000000000003</v>
      </c>
      <c r="AF851">
        <v>712</v>
      </c>
      <c r="AG851">
        <v>1.786</v>
      </c>
      <c r="AH851">
        <v>1.901</v>
      </c>
      <c r="AI851">
        <v>561</v>
      </c>
      <c r="AJ851">
        <v>704</v>
      </c>
      <c r="AK851">
        <v>591</v>
      </c>
      <c r="AL851">
        <v>697</v>
      </c>
      <c r="AQ851" s="82">
        <f t="shared" si="67"/>
        <v>0</v>
      </c>
      <c r="AR851" s="82">
        <f t="shared" si="68"/>
        <v>0</v>
      </c>
      <c r="AS851" s="82">
        <f t="shared" si="68"/>
        <v>0</v>
      </c>
      <c r="AT851" s="82">
        <f t="shared" si="68"/>
        <v>0</v>
      </c>
      <c r="AU851" s="82">
        <f t="shared" si="68"/>
        <v>0</v>
      </c>
      <c r="AV851" s="82">
        <f t="shared" si="68"/>
        <v>1.089E-2</v>
      </c>
      <c r="AW851" s="82">
        <f t="shared" si="68"/>
        <v>0</v>
      </c>
      <c r="AX851" s="82">
        <f t="shared" si="68"/>
        <v>0</v>
      </c>
      <c r="AY851" s="82">
        <f t="shared" si="68"/>
        <v>0</v>
      </c>
      <c r="AZ851" s="82">
        <f t="shared" si="68"/>
        <v>0</v>
      </c>
      <c r="BA851" s="82">
        <f t="shared" si="68"/>
        <v>0</v>
      </c>
    </row>
    <row r="852" spans="1:53" x14ac:dyDescent="0.25">
      <c r="A852" t="s">
        <v>5927</v>
      </c>
      <c r="B852" t="s">
        <v>5928</v>
      </c>
      <c r="C852" t="s">
        <v>5929</v>
      </c>
      <c r="D852" t="s">
        <v>5930</v>
      </c>
      <c r="E852">
        <v>9.125</v>
      </c>
      <c r="F852" s="143">
        <v>43922</v>
      </c>
      <c r="G852" t="s">
        <v>280</v>
      </c>
      <c r="H852" t="s">
        <v>270</v>
      </c>
      <c r="I852" t="s">
        <v>259</v>
      </c>
      <c r="J852" t="s">
        <v>271</v>
      </c>
      <c r="K852" t="s">
        <v>272</v>
      </c>
      <c r="L852" t="s">
        <v>320</v>
      </c>
      <c r="M852" t="s">
        <v>769</v>
      </c>
      <c r="N852" t="s">
        <v>304</v>
      </c>
      <c r="O852">
        <v>225</v>
      </c>
      <c r="P852">
        <v>109.5</v>
      </c>
      <c r="Q852">
        <v>2.1291669999999998</v>
      </c>
      <c r="R852">
        <v>2.1760000000000002E-2</v>
      </c>
      <c r="S852">
        <v>0</v>
      </c>
      <c r="T852">
        <v>4.1239999999999997</v>
      </c>
      <c r="U852">
        <v>6.9359999999999999</v>
      </c>
      <c r="V852">
        <v>4.6820000000000004</v>
      </c>
      <c r="W852">
        <v>7.1120000000000001</v>
      </c>
      <c r="X852">
        <v>597</v>
      </c>
      <c r="Y852">
        <v>108.75</v>
      </c>
      <c r="Z852">
        <v>1.5209999999999999</v>
      </c>
      <c r="AA852">
        <v>2.1819999999999999E-2</v>
      </c>
      <c r="AB852">
        <v>4.18</v>
      </c>
      <c r="AC852">
        <v>7.12</v>
      </c>
      <c r="AD852">
        <v>4.8280000000000003</v>
      </c>
      <c r="AE852">
        <v>7.2850000000000001</v>
      </c>
      <c r="AF852">
        <v>629</v>
      </c>
      <c r="AG852">
        <v>1.232</v>
      </c>
      <c r="AH852">
        <v>1.788</v>
      </c>
      <c r="AI852">
        <v>589</v>
      </c>
      <c r="AJ852">
        <v>623</v>
      </c>
      <c r="AK852">
        <v>584</v>
      </c>
      <c r="AL852">
        <v>616</v>
      </c>
      <c r="AQ852" s="82">
        <f t="shared" si="67"/>
        <v>0</v>
      </c>
      <c r="AR852" s="82">
        <f t="shared" si="68"/>
        <v>0</v>
      </c>
      <c r="AS852" s="82">
        <f t="shared" si="68"/>
        <v>0</v>
      </c>
      <c r="AT852" s="82">
        <f t="shared" si="68"/>
        <v>0</v>
      </c>
      <c r="AU852" s="82">
        <f t="shared" si="68"/>
        <v>0</v>
      </c>
      <c r="AV852" s="82">
        <f t="shared" si="68"/>
        <v>2.1760000000000002E-2</v>
      </c>
      <c r="AW852" s="82">
        <f t="shared" si="68"/>
        <v>0</v>
      </c>
      <c r="AX852" s="82">
        <f t="shared" si="68"/>
        <v>0</v>
      </c>
      <c r="AY852" s="82">
        <f t="shared" si="68"/>
        <v>0</v>
      </c>
      <c r="AZ852" s="82">
        <f t="shared" si="68"/>
        <v>0</v>
      </c>
      <c r="BA852" s="82">
        <f t="shared" si="68"/>
        <v>0</v>
      </c>
    </row>
    <row r="853" spans="1:53" x14ac:dyDescent="0.25">
      <c r="A853" t="s">
        <v>5931</v>
      </c>
      <c r="B853" t="s">
        <v>5932</v>
      </c>
      <c r="C853" t="s">
        <v>5933</v>
      </c>
      <c r="D853" t="s">
        <v>2446</v>
      </c>
      <c r="E853">
        <v>8.125</v>
      </c>
      <c r="F853" s="143">
        <v>43388</v>
      </c>
      <c r="G853" t="s">
        <v>348</v>
      </c>
      <c r="H853" t="s">
        <v>270</v>
      </c>
      <c r="I853" t="s">
        <v>259</v>
      </c>
      <c r="J853" t="s">
        <v>271</v>
      </c>
      <c r="K853" t="s">
        <v>284</v>
      </c>
      <c r="L853" t="s">
        <v>497</v>
      </c>
      <c r="M853" t="s">
        <v>498</v>
      </c>
      <c r="N853" t="s">
        <v>304</v>
      </c>
      <c r="O853">
        <v>740</v>
      </c>
      <c r="P853">
        <v>102.75</v>
      </c>
      <c r="Q853">
        <v>2.1892360000000002</v>
      </c>
      <c r="R853">
        <v>6.7280000000000006E-2</v>
      </c>
      <c r="S853">
        <v>0</v>
      </c>
      <c r="T853">
        <v>3.1760000000000002</v>
      </c>
      <c r="U853">
        <v>7.2750000000000004</v>
      </c>
      <c r="V853">
        <v>4.1390000000000002</v>
      </c>
      <c r="W853">
        <v>7.3650000000000002</v>
      </c>
      <c r="X853">
        <v>649</v>
      </c>
      <c r="Y853">
        <v>103.75</v>
      </c>
      <c r="Z853">
        <v>1.6479999999999999</v>
      </c>
      <c r="AA853">
        <v>6.8599999999999994E-2</v>
      </c>
      <c r="AB853">
        <v>3.2469999999999999</v>
      </c>
      <c r="AC853">
        <v>6.9939999999999998</v>
      </c>
      <c r="AD853">
        <v>4.1360000000000001</v>
      </c>
      <c r="AE853">
        <v>7.0960000000000001</v>
      </c>
      <c r="AF853">
        <v>635</v>
      </c>
      <c r="AG853">
        <v>-0.435</v>
      </c>
      <c r="AH853">
        <v>-2.3E-2</v>
      </c>
      <c r="AI853">
        <v>621</v>
      </c>
      <c r="AJ853">
        <v>613</v>
      </c>
      <c r="AK853">
        <v>635</v>
      </c>
      <c r="AL853">
        <v>622</v>
      </c>
      <c r="AQ853" s="82">
        <f t="shared" si="67"/>
        <v>0</v>
      </c>
      <c r="AR853" s="82">
        <f t="shared" si="68"/>
        <v>0</v>
      </c>
      <c r="AS853" s="82">
        <f t="shared" si="68"/>
        <v>0</v>
      </c>
      <c r="AT853" s="82">
        <f t="shared" si="68"/>
        <v>0</v>
      </c>
      <c r="AU853" s="82">
        <f t="shared" si="68"/>
        <v>0</v>
      </c>
      <c r="AV853" s="82">
        <f t="shared" si="68"/>
        <v>0</v>
      </c>
      <c r="AW853" s="82">
        <f t="shared" si="68"/>
        <v>6.7280000000000006E-2</v>
      </c>
      <c r="AX853" s="82">
        <f t="shared" si="68"/>
        <v>0</v>
      </c>
      <c r="AY853" s="82">
        <f t="shared" si="68"/>
        <v>0</v>
      </c>
      <c r="AZ853" s="82">
        <f t="shared" si="68"/>
        <v>0</v>
      </c>
      <c r="BA853" s="82">
        <f t="shared" si="68"/>
        <v>0</v>
      </c>
    </row>
    <row r="854" spans="1:53" x14ac:dyDescent="0.25">
      <c r="A854" t="s">
        <v>2447</v>
      </c>
      <c r="B854" t="s">
        <v>2448</v>
      </c>
      <c r="C854" t="s">
        <v>2449</v>
      </c>
      <c r="D854" t="s">
        <v>2450</v>
      </c>
      <c r="E854">
        <v>8</v>
      </c>
      <c r="F854" s="143">
        <v>42719</v>
      </c>
      <c r="G854" t="s">
        <v>40</v>
      </c>
      <c r="H854" t="s">
        <v>270</v>
      </c>
      <c r="I854" t="s">
        <v>259</v>
      </c>
      <c r="J854" t="s">
        <v>271</v>
      </c>
      <c r="K854" t="s">
        <v>272</v>
      </c>
      <c r="L854" t="s">
        <v>273</v>
      </c>
      <c r="M854" t="s">
        <v>2451</v>
      </c>
      <c r="N854" t="s">
        <v>304</v>
      </c>
      <c r="O854">
        <v>500</v>
      </c>
      <c r="P854">
        <v>109.75</v>
      </c>
      <c r="Q854">
        <v>0.222222</v>
      </c>
      <c r="R854">
        <v>4.7640000000000002E-2</v>
      </c>
      <c r="S854">
        <v>4</v>
      </c>
      <c r="T854">
        <v>0.94499999999999995</v>
      </c>
      <c r="U854">
        <v>1.9239999999999999</v>
      </c>
      <c r="V854">
        <v>0.94499999999999995</v>
      </c>
      <c r="W854">
        <v>2.2709999999999999</v>
      </c>
      <c r="X854">
        <v>173</v>
      </c>
      <c r="Y854">
        <v>111.001</v>
      </c>
      <c r="Z854">
        <v>3.6890000000000001</v>
      </c>
      <c r="AA854">
        <v>5.0439999999999999E-2</v>
      </c>
      <c r="AB854">
        <v>0.98099999999999998</v>
      </c>
      <c r="AC854">
        <v>1.1539999999999999</v>
      </c>
      <c r="AD854">
        <v>0.98</v>
      </c>
      <c r="AE854">
        <v>1.3979999999999999</v>
      </c>
      <c r="AF854">
        <v>95</v>
      </c>
      <c r="AG854">
        <v>-0.626</v>
      </c>
      <c r="AH854">
        <v>-0.64600000000000002</v>
      </c>
      <c r="AI854">
        <v>165</v>
      </c>
      <c r="AJ854">
        <v>68</v>
      </c>
      <c r="AK854">
        <v>158</v>
      </c>
      <c r="AL854">
        <v>82</v>
      </c>
      <c r="AQ854" s="82">
        <f t="shared" si="67"/>
        <v>4.7640000000000002E-2</v>
      </c>
      <c r="AR854" s="82">
        <f t="shared" ref="AR854:BA869" si="69">IF(AND($U854&gt;AQ$4,$U854&lt;=AR$4),$R854,0)</f>
        <v>0</v>
      </c>
      <c r="AS854" s="82">
        <f t="shared" si="69"/>
        <v>0</v>
      </c>
      <c r="AT854" s="82">
        <f t="shared" si="69"/>
        <v>0</v>
      </c>
      <c r="AU854" s="82">
        <f t="shared" si="69"/>
        <v>0</v>
      </c>
      <c r="AV854" s="82">
        <f t="shared" si="69"/>
        <v>0</v>
      </c>
      <c r="AW854" s="82">
        <f t="shared" si="69"/>
        <v>0</v>
      </c>
      <c r="AX854" s="82">
        <f t="shared" si="69"/>
        <v>0</v>
      </c>
      <c r="AY854" s="82">
        <f t="shared" si="69"/>
        <v>0</v>
      </c>
      <c r="AZ854" s="82">
        <f t="shared" si="69"/>
        <v>0</v>
      </c>
      <c r="BA854" s="82">
        <f t="shared" si="69"/>
        <v>0</v>
      </c>
    </row>
    <row r="855" spans="1:53" x14ac:dyDescent="0.25">
      <c r="A855" t="s">
        <v>2452</v>
      </c>
      <c r="B855" t="s">
        <v>2453</v>
      </c>
      <c r="C855" t="s">
        <v>2449</v>
      </c>
      <c r="D855" t="s">
        <v>2450</v>
      </c>
      <c r="E855">
        <v>6.375</v>
      </c>
      <c r="F855" s="143">
        <v>44180</v>
      </c>
      <c r="G855" t="s">
        <v>40</v>
      </c>
      <c r="H855" t="s">
        <v>270</v>
      </c>
      <c r="I855" t="s">
        <v>259</v>
      </c>
      <c r="J855" t="s">
        <v>271</v>
      </c>
      <c r="K855" t="s">
        <v>272</v>
      </c>
      <c r="L855" t="s">
        <v>273</v>
      </c>
      <c r="M855" t="s">
        <v>2451</v>
      </c>
      <c r="N855" t="s">
        <v>304</v>
      </c>
      <c r="O855">
        <v>1000</v>
      </c>
      <c r="P855">
        <v>110.25</v>
      </c>
      <c r="Q855">
        <v>0.17708299999999999</v>
      </c>
      <c r="R855">
        <v>9.5670000000000005E-2</v>
      </c>
      <c r="S855">
        <v>3.1880000000000002</v>
      </c>
      <c r="T855">
        <v>2.714</v>
      </c>
      <c r="U855">
        <v>3.7240000000000002</v>
      </c>
      <c r="V855">
        <v>4.6429999999999998</v>
      </c>
      <c r="W855">
        <v>4.1269999999999998</v>
      </c>
      <c r="X855">
        <v>280</v>
      </c>
      <c r="Y855">
        <v>109.875</v>
      </c>
      <c r="Z855">
        <v>2.94</v>
      </c>
      <c r="AA855">
        <v>9.9229999999999999E-2</v>
      </c>
      <c r="AB855">
        <v>2.6989999999999998</v>
      </c>
      <c r="AC855">
        <v>3.895</v>
      </c>
      <c r="AD855">
        <v>4.6449999999999996</v>
      </c>
      <c r="AE855">
        <v>4.2140000000000004</v>
      </c>
      <c r="AF855">
        <v>305</v>
      </c>
      <c r="AG855">
        <v>0.71</v>
      </c>
      <c r="AH855">
        <v>1.2350000000000001</v>
      </c>
      <c r="AI855">
        <v>272</v>
      </c>
      <c r="AJ855">
        <v>282</v>
      </c>
      <c r="AK855">
        <v>267</v>
      </c>
      <c r="AL855">
        <v>291</v>
      </c>
      <c r="AQ855" s="82">
        <f t="shared" si="67"/>
        <v>0</v>
      </c>
      <c r="AR855" s="82">
        <f t="shared" si="69"/>
        <v>0</v>
      </c>
      <c r="AS855" s="82">
        <f t="shared" si="69"/>
        <v>9.5670000000000005E-2</v>
      </c>
      <c r="AT855" s="82">
        <f t="shared" si="69"/>
        <v>0</v>
      </c>
      <c r="AU855" s="82">
        <f t="shared" si="69"/>
        <v>0</v>
      </c>
      <c r="AV855" s="82">
        <f t="shared" si="69"/>
        <v>0</v>
      </c>
      <c r="AW855" s="82">
        <f t="shared" si="69"/>
        <v>0</v>
      </c>
      <c r="AX855" s="82">
        <f t="shared" si="69"/>
        <v>0</v>
      </c>
      <c r="AY855" s="82">
        <f t="shared" si="69"/>
        <v>0</v>
      </c>
      <c r="AZ855" s="82">
        <f t="shared" si="69"/>
        <v>0</v>
      </c>
      <c r="BA855" s="82">
        <f t="shared" si="69"/>
        <v>0</v>
      </c>
    </row>
    <row r="856" spans="1:53" x14ac:dyDescent="0.25">
      <c r="A856" t="s">
        <v>5934</v>
      </c>
      <c r="B856" t="s">
        <v>5935</v>
      </c>
      <c r="C856" t="s">
        <v>5936</v>
      </c>
      <c r="D856" t="s">
        <v>5937</v>
      </c>
      <c r="E856">
        <v>9.5</v>
      </c>
      <c r="F856" s="143">
        <v>44105</v>
      </c>
      <c r="G856" t="s">
        <v>42</v>
      </c>
      <c r="H856" t="s">
        <v>270</v>
      </c>
      <c r="I856" t="s">
        <v>254</v>
      </c>
      <c r="J856" t="s">
        <v>271</v>
      </c>
      <c r="K856" t="s">
        <v>272</v>
      </c>
      <c r="L856" t="s">
        <v>296</v>
      </c>
      <c r="M856" t="s">
        <v>322</v>
      </c>
      <c r="N856" t="s">
        <v>304</v>
      </c>
      <c r="O856">
        <v>500</v>
      </c>
      <c r="P856">
        <v>106</v>
      </c>
      <c r="Q856">
        <v>2.6916669999999998</v>
      </c>
      <c r="R856">
        <v>4.7079999999999997E-2</v>
      </c>
      <c r="S856">
        <v>0</v>
      </c>
      <c r="T856">
        <v>4.3239999999999998</v>
      </c>
      <c r="U856">
        <v>8.1669999999999998</v>
      </c>
      <c r="V856">
        <v>5.141</v>
      </c>
      <c r="W856">
        <v>8.2710000000000008</v>
      </c>
      <c r="X856">
        <v>705</v>
      </c>
      <c r="Y856">
        <v>105.5</v>
      </c>
      <c r="Z856">
        <v>2.0579999999999998</v>
      </c>
      <c r="AA856">
        <v>4.7300000000000002E-2</v>
      </c>
      <c r="AB856">
        <v>4.3819999999999997</v>
      </c>
      <c r="AC856">
        <v>8.2850000000000001</v>
      </c>
      <c r="AD856">
        <v>5.2060000000000004</v>
      </c>
      <c r="AE856">
        <v>8.3719999999999999</v>
      </c>
      <c r="AF856">
        <v>731</v>
      </c>
      <c r="AG856">
        <v>1.054</v>
      </c>
      <c r="AH856">
        <v>1.6970000000000001</v>
      </c>
      <c r="AI856">
        <v>687</v>
      </c>
      <c r="AJ856">
        <v>713</v>
      </c>
      <c r="AK856">
        <v>694</v>
      </c>
      <c r="AL856">
        <v>719</v>
      </c>
      <c r="AQ856" s="82">
        <f t="shared" si="67"/>
        <v>0</v>
      </c>
      <c r="AR856" s="82">
        <f t="shared" si="69"/>
        <v>0</v>
      </c>
      <c r="AS856" s="82">
        <f t="shared" si="69"/>
        <v>0</v>
      </c>
      <c r="AT856" s="82">
        <f t="shared" si="69"/>
        <v>0</v>
      </c>
      <c r="AU856" s="82">
        <f t="shared" si="69"/>
        <v>0</v>
      </c>
      <c r="AV856" s="82">
        <f t="shared" si="69"/>
        <v>0</v>
      </c>
      <c r="AW856" s="82">
        <f t="shared" si="69"/>
        <v>0</v>
      </c>
      <c r="AX856" s="82">
        <f t="shared" si="69"/>
        <v>4.7079999999999997E-2</v>
      </c>
      <c r="AY856" s="82">
        <f t="shared" si="69"/>
        <v>0</v>
      </c>
      <c r="AZ856" s="82">
        <f t="shared" si="69"/>
        <v>0</v>
      </c>
      <c r="BA856" s="82">
        <f t="shared" si="69"/>
        <v>0</v>
      </c>
    </row>
    <row r="857" spans="1:53" x14ac:dyDescent="0.25">
      <c r="A857" t="s">
        <v>2486</v>
      </c>
      <c r="B857" t="s">
        <v>2487</v>
      </c>
      <c r="C857" t="s">
        <v>2443</v>
      </c>
      <c r="D857" t="s">
        <v>119</v>
      </c>
      <c r="E857">
        <v>8.36</v>
      </c>
      <c r="F857" s="143">
        <v>45397</v>
      </c>
      <c r="G857" t="s">
        <v>41</v>
      </c>
      <c r="H857" t="s">
        <v>270</v>
      </c>
      <c r="I857" t="s">
        <v>259</v>
      </c>
      <c r="J857" t="s">
        <v>271</v>
      </c>
      <c r="K857" t="s">
        <v>272</v>
      </c>
      <c r="L857" t="s">
        <v>335</v>
      </c>
      <c r="M857" t="s">
        <v>353</v>
      </c>
      <c r="N857" t="s">
        <v>304</v>
      </c>
      <c r="O857">
        <v>150</v>
      </c>
      <c r="P857">
        <v>108</v>
      </c>
      <c r="Q857">
        <v>1.625556</v>
      </c>
      <c r="R857">
        <v>1.4250000000000001E-2</v>
      </c>
      <c r="S857">
        <v>0</v>
      </c>
      <c r="T857">
        <v>7.3040000000000003</v>
      </c>
      <c r="U857">
        <v>7.306</v>
      </c>
      <c r="V857">
        <v>7.4539999999999997</v>
      </c>
      <c r="W857">
        <v>7.306</v>
      </c>
      <c r="X857">
        <v>554</v>
      </c>
      <c r="Y857">
        <v>105</v>
      </c>
      <c r="Z857">
        <v>1.0680000000000001</v>
      </c>
      <c r="AA857">
        <v>1.3990000000000001E-2</v>
      </c>
      <c r="AB857">
        <v>7.298</v>
      </c>
      <c r="AC857">
        <v>7.6909999999999998</v>
      </c>
      <c r="AD857">
        <v>7.4359999999999999</v>
      </c>
      <c r="AE857">
        <v>7.6909999999999998</v>
      </c>
      <c r="AF857">
        <v>611</v>
      </c>
      <c r="AG857">
        <v>3.3540000000000001</v>
      </c>
      <c r="AH857">
        <v>4.4619999999999997</v>
      </c>
      <c r="AI857">
        <v>550</v>
      </c>
      <c r="AJ857">
        <v>596</v>
      </c>
      <c r="AK857">
        <v>552</v>
      </c>
      <c r="AL857">
        <v>608</v>
      </c>
      <c r="AQ857" s="82">
        <f t="shared" si="67"/>
        <v>0</v>
      </c>
      <c r="AR857" s="82">
        <f t="shared" si="69"/>
        <v>0</v>
      </c>
      <c r="AS857" s="82">
        <f t="shared" si="69"/>
        <v>0</v>
      </c>
      <c r="AT857" s="82">
        <f t="shared" si="69"/>
        <v>0</v>
      </c>
      <c r="AU857" s="82">
        <f t="shared" si="69"/>
        <v>0</v>
      </c>
      <c r="AV857" s="82">
        <f t="shared" si="69"/>
        <v>0</v>
      </c>
      <c r="AW857" s="82">
        <f t="shared" si="69"/>
        <v>1.4250000000000001E-2</v>
      </c>
      <c r="AX857" s="82">
        <f t="shared" si="69"/>
        <v>0</v>
      </c>
      <c r="AY857" s="82">
        <f t="shared" si="69"/>
        <v>0</v>
      </c>
      <c r="AZ857" s="82">
        <f t="shared" si="69"/>
        <v>0</v>
      </c>
      <c r="BA857" s="82">
        <f t="shared" si="69"/>
        <v>0</v>
      </c>
    </row>
    <row r="858" spans="1:53" x14ac:dyDescent="0.25">
      <c r="A858" t="s">
        <v>2488</v>
      </c>
      <c r="B858" t="s">
        <v>2489</v>
      </c>
      <c r="C858" t="s">
        <v>2460</v>
      </c>
      <c r="D858" t="s">
        <v>119</v>
      </c>
      <c r="E858">
        <v>7.69</v>
      </c>
      <c r="F858" s="143">
        <v>45823</v>
      </c>
      <c r="G858" t="s">
        <v>41</v>
      </c>
      <c r="H858" t="s">
        <v>270</v>
      </c>
      <c r="I858" t="s">
        <v>259</v>
      </c>
      <c r="J858" t="s">
        <v>271</v>
      </c>
      <c r="K858" t="s">
        <v>272</v>
      </c>
      <c r="L858" t="s">
        <v>335</v>
      </c>
      <c r="M858" t="s">
        <v>353</v>
      </c>
      <c r="N858" t="s">
        <v>304</v>
      </c>
      <c r="O858">
        <v>291.39999999999998</v>
      </c>
      <c r="P858">
        <v>102.5</v>
      </c>
      <c r="Q858">
        <v>0.213611</v>
      </c>
      <c r="R858">
        <v>2.5930000000000002E-2</v>
      </c>
      <c r="S858">
        <v>3.8450000000000002</v>
      </c>
      <c r="T858">
        <v>7.9809999999999999</v>
      </c>
      <c r="U858">
        <v>7.3789999999999996</v>
      </c>
      <c r="V858">
        <v>8.1609999999999996</v>
      </c>
      <c r="W858">
        <v>7.3789999999999996</v>
      </c>
      <c r="X858">
        <v>547</v>
      </c>
      <c r="Y858">
        <v>102</v>
      </c>
      <c r="Z858">
        <v>3.5459999999999998</v>
      </c>
      <c r="AA858">
        <v>2.7050000000000001E-2</v>
      </c>
      <c r="AB858">
        <v>7.7409999999999997</v>
      </c>
      <c r="AC858">
        <v>7.4409999999999998</v>
      </c>
      <c r="AD858">
        <v>7.907</v>
      </c>
      <c r="AE858">
        <v>7.4409999999999998</v>
      </c>
      <c r="AF858">
        <v>571</v>
      </c>
      <c r="AG858">
        <v>0.95899999999999996</v>
      </c>
      <c r="AH858">
        <v>2.125</v>
      </c>
      <c r="AI858">
        <v>525</v>
      </c>
      <c r="AJ858">
        <v>547</v>
      </c>
      <c r="AK858">
        <v>547</v>
      </c>
      <c r="AL858">
        <v>571</v>
      </c>
      <c r="AQ858" s="82">
        <f t="shared" si="67"/>
        <v>0</v>
      </c>
      <c r="AR858" s="82">
        <f t="shared" si="69"/>
        <v>0</v>
      </c>
      <c r="AS858" s="82">
        <f t="shared" si="69"/>
        <v>0</v>
      </c>
      <c r="AT858" s="82">
        <f t="shared" si="69"/>
        <v>0</v>
      </c>
      <c r="AU858" s="82">
        <f t="shared" si="69"/>
        <v>0</v>
      </c>
      <c r="AV858" s="82">
        <f t="shared" si="69"/>
        <v>0</v>
      </c>
      <c r="AW858" s="82">
        <f t="shared" si="69"/>
        <v>2.5930000000000002E-2</v>
      </c>
      <c r="AX858" s="82">
        <f t="shared" si="69"/>
        <v>0</v>
      </c>
      <c r="AY858" s="82">
        <f t="shared" si="69"/>
        <v>0</v>
      </c>
      <c r="AZ858" s="82">
        <f t="shared" si="69"/>
        <v>0</v>
      </c>
      <c r="BA858" s="82">
        <f t="shared" si="69"/>
        <v>0</v>
      </c>
    </row>
    <row r="859" spans="1:53" x14ac:dyDescent="0.25">
      <c r="A859" t="s">
        <v>2490</v>
      </c>
      <c r="B859" t="s">
        <v>2491</v>
      </c>
      <c r="C859" t="s">
        <v>2460</v>
      </c>
      <c r="D859" t="s">
        <v>119</v>
      </c>
      <c r="E859">
        <v>7.58</v>
      </c>
      <c r="F859" s="143">
        <v>45915</v>
      </c>
      <c r="G859" t="s">
        <v>41</v>
      </c>
      <c r="H859" t="s">
        <v>270</v>
      </c>
      <c r="I859" t="s">
        <v>259</v>
      </c>
      <c r="J859" t="s">
        <v>271</v>
      </c>
      <c r="K859" t="s">
        <v>272</v>
      </c>
      <c r="L859" t="s">
        <v>335</v>
      </c>
      <c r="M859" t="s">
        <v>353</v>
      </c>
      <c r="N859" t="s">
        <v>304</v>
      </c>
      <c r="O859">
        <v>125</v>
      </c>
      <c r="P859">
        <v>101.5</v>
      </c>
      <c r="Q859">
        <v>2.105556</v>
      </c>
      <c r="R859">
        <v>1.1220000000000001E-2</v>
      </c>
      <c r="S859">
        <v>0</v>
      </c>
      <c r="T859">
        <v>7.9530000000000003</v>
      </c>
      <c r="U859">
        <v>7.3940000000000001</v>
      </c>
      <c r="V859">
        <v>8.1349999999999998</v>
      </c>
      <c r="W859">
        <v>7.3940000000000001</v>
      </c>
      <c r="X859">
        <v>546</v>
      </c>
      <c r="Y859">
        <v>101</v>
      </c>
      <c r="Z859">
        <v>1.6</v>
      </c>
      <c r="AA859">
        <v>1.128E-2</v>
      </c>
      <c r="AB859">
        <v>8.0030000000000001</v>
      </c>
      <c r="AC859">
        <v>7.4550000000000001</v>
      </c>
      <c r="AD859">
        <v>8.1769999999999996</v>
      </c>
      <c r="AE859">
        <v>7.4550000000000001</v>
      </c>
      <c r="AF859">
        <v>570</v>
      </c>
      <c r="AG859">
        <v>0.98</v>
      </c>
      <c r="AH859">
        <v>2.181</v>
      </c>
      <c r="AI859">
        <v>521</v>
      </c>
      <c r="AJ859">
        <v>542</v>
      </c>
      <c r="AK859">
        <v>546</v>
      </c>
      <c r="AL859">
        <v>570</v>
      </c>
      <c r="AQ859" s="82">
        <f t="shared" si="67"/>
        <v>0</v>
      </c>
      <c r="AR859" s="82">
        <f t="shared" si="69"/>
        <v>0</v>
      </c>
      <c r="AS859" s="82">
        <f t="shared" si="69"/>
        <v>0</v>
      </c>
      <c r="AT859" s="82">
        <f t="shared" si="69"/>
        <v>0</v>
      </c>
      <c r="AU859" s="82">
        <f t="shared" si="69"/>
        <v>0</v>
      </c>
      <c r="AV859" s="82">
        <f t="shared" si="69"/>
        <v>0</v>
      </c>
      <c r="AW859" s="82">
        <f t="shared" si="69"/>
        <v>1.1220000000000001E-2</v>
      </c>
      <c r="AX859" s="82">
        <f t="shared" si="69"/>
        <v>0</v>
      </c>
      <c r="AY859" s="82">
        <f t="shared" si="69"/>
        <v>0</v>
      </c>
      <c r="AZ859" s="82">
        <f t="shared" si="69"/>
        <v>0</v>
      </c>
      <c r="BA859" s="82">
        <f t="shared" si="69"/>
        <v>0</v>
      </c>
    </row>
    <row r="860" spans="1:53" x14ac:dyDescent="0.25">
      <c r="A860" t="s">
        <v>2461</v>
      </c>
      <c r="B860" t="s">
        <v>2462</v>
      </c>
      <c r="C860" t="s">
        <v>2460</v>
      </c>
      <c r="D860" t="s">
        <v>119</v>
      </c>
      <c r="E860">
        <v>7.19</v>
      </c>
      <c r="F860" s="143">
        <v>42323</v>
      </c>
      <c r="G860" t="s">
        <v>41</v>
      </c>
      <c r="H860" t="s">
        <v>270</v>
      </c>
      <c r="I860" t="s">
        <v>259</v>
      </c>
      <c r="J860" t="s">
        <v>271</v>
      </c>
      <c r="K860" t="s">
        <v>272</v>
      </c>
      <c r="L860" t="s">
        <v>335</v>
      </c>
      <c r="M860" t="s">
        <v>353</v>
      </c>
      <c r="N860" t="s">
        <v>304</v>
      </c>
      <c r="O860">
        <v>150</v>
      </c>
      <c r="P860">
        <v>109.75</v>
      </c>
      <c r="Q860">
        <v>0.79888899999999996</v>
      </c>
      <c r="R860">
        <v>1.4370000000000001E-2</v>
      </c>
      <c r="S860">
        <v>0</v>
      </c>
      <c r="T860">
        <v>2.6070000000000002</v>
      </c>
      <c r="U860">
        <v>3.6040000000000001</v>
      </c>
      <c r="V860">
        <v>2.61</v>
      </c>
      <c r="W860">
        <v>3.6040000000000001</v>
      </c>
      <c r="X860">
        <v>323</v>
      </c>
      <c r="Y860">
        <v>110</v>
      </c>
      <c r="Z860">
        <v>0.32</v>
      </c>
      <c r="AA860">
        <v>1.456E-2</v>
      </c>
      <c r="AB860">
        <v>2.673</v>
      </c>
      <c r="AC860">
        <v>3.593</v>
      </c>
      <c r="AD860">
        <v>2.673</v>
      </c>
      <c r="AE860">
        <v>3.593</v>
      </c>
      <c r="AF860">
        <v>328</v>
      </c>
      <c r="AG860">
        <v>0.20799999999999999</v>
      </c>
      <c r="AH860">
        <v>0.33400000000000002</v>
      </c>
      <c r="AI860">
        <v>324</v>
      </c>
      <c r="AJ860">
        <v>330</v>
      </c>
      <c r="AK860">
        <v>311</v>
      </c>
      <c r="AL860">
        <v>316</v>
      </c>
      <c r="AQ860" s="82">
        <f t="shared" si="67"/>
        <v>0</v>
      </c>
      <c r="AR860" s="82">
        <f t="shared" si="69"/>
        <v>0</v>
      </c>
      <c r="AS860" s="82">
        <f t="shared" si="69"/>
        <v>1.4370000000000001E-2</v>
      </c>
      <c r="AT860" s="82">
        <f t="shared" si="69"/>
        <v>0</v>
      </c>
      <c r="AU860" s="82">
        <f t="shared" si="69"/>
        <v>0</v>
      </c>
      <c r="AV860" s="82">
        <f t="shared" si="69"/>
        <v>0</v>
      </c>
      <c r="AW860" s="82">
        <f t="shared" si="69"/>
        <v>0</v>
      </c>
      <c r="AX860" s="82">
        <f t="shared" si="69"/>
        <v>0</v>
      </c>
      <c r="AY860" s="82">
        <f t="shared" si="69"/>
        <v>0</v>
      </c>
      <c r="AZ860" s="82">
        <f t="shared" si="69"/>
        <v>0</v>
      </c>
      <c r="BA860" s="82">
        <f t="shared" si="69"/>
        <v>0</v>
      </c>
    </row>
    <row r="861" spans="1:53" x14ac:dyDescent="0.25">
      <c r="A861" t="s">
        <v>2492</v>
      </c>
      <c r="B861" t="s">
        <v>2493</v>
      </c>
      <c r="C861" t="s">
        <v>2460</v>
      </c>
      <c r="D861" t="s">
        <v>119</v>
      </c>
      <c r="E861">
        <v>7.05</v>
      </c>
      <c r="F861" s="143">
        <v>46722</v>
      </c>
      <c r="G861" t="s">
        <v>41</v>
      </c>
      <c r="H861" t="s">
        <v>270</v>
      </c>
      <c r="I861" t="s">
        <v>259</v>
      </c>
      <c r="J861" t="s">
        <v>271</v>
      </c>
      <c r="K861" t="s">
        <v>272</v>
      </c>
      <c r="L861" t="s">
        <v>335</v>
      </c>
      <c r="M861" t="s">
        <v>353</v>
      </c>
      <c r="N861" t="s">
        <v>304</v>
      </c>
      <c r="O861">
        <v>150</v>
      </c>
      <c r="P861">
        <v>96</v>
      </c>
      <c r="Q861">
        <v>0.47</v>
      </c>
      <c r="R861">
        <v>1.2540000000000001E-2</v>
      </c>
      <c r="S861">
        <v>0</v>
      </c>
      <c r="T861">
        <v>8.9659999999999993</v>
      </c>
      <c r="U861">
        <v>7.4989999999999997</v>
      </c>
      <c r="V861">
        <v>9.1790000000000003</v>
      </c>
      <c r="W861">
        <v>7.4989999999999997</v>
      </c>
      <c r="X861">
        <v>538</v>
      </c>
      <c r="Y861">
        <v>95.5</v>
      </c>
      <c r="Z861">
        <v>0</v>
      </c>
      <c r="AA861">
        <v>1.26E-2</v>
      </c>
      <c r="AB861">
        <v>9.0120000000000005</v>
      </c>
      <c r="AC861">
        <v>7.5570000000000004</v>
      </c>
      <c r="AD861">
        <v>9.2200000000000006</v>
      </c>
      <c r="AE861">
        <v>7.5570000000000004</v>
      </c>
      <c r="AF861">
        <v>561</v>
      </c>
      <c r="AG861">
        <v>1.016</v>
      </c>
      <c r="AH861">
        <v>2.3220000000000001</v>
      </c>
      <c r="AI861">
        <v>493</v>
      </c>
      <c r="AJ861">
        <v>515</v>
      </c>
      <c r="AK861">
        <v>540</v>
      </c>
      <c r="AL861">
        <v>564</v>
      </c>
      <c r="AQ861" s="82">
        <f t="shared" si="67"/>
        <v>0</v>
      </c>
      <c r="AR861" s="82">
        <f t="shared" si="69"/>
        <v>0</v>
      </c>
      <c r="AS861" s="82">
        <f t="shared" si="69"/>
        <v>0</v>
      </c>
      <c r="AT861" s="82">
        <f t="shared" si="69"/>
        <v>0</v>
      </c>
      <c r="AU861" s="82">
        <f t="shared" si="69"/>
        <v>0</v>
      </c>
      <c r="AV861" s="82">
        <f t="shared" si="69"/>
        <v>0</v>
      </c>
      <c r="AW861" s="82">
        <f t="shared" si="69"/>
        <v>1.2540000000000001E-2</v>
      </c>
      <c r="AX861" s="82">
        <f t="shared" si="69"/>
        <v>0</v>
      </c>
      <c r="AY861" s="82">
        <f t="shared" si="69"/>
        <v>0</v>
      </c>
      <c r="AZ861" s="82">
        <f t="shared" si="69"/>
        <v>0</v>
      </c>
      <c r="BA861" s="82">
        <f t="shared" si="69"/>
        <v>0</v>
      </c>
    </row>
    <row r="862" spans="1:53" x14ac:dyDescent="0.25">
      <c r="A862" t="s">
        <v>2494</v>
      </c>
      <c r="B862" t="s">
        <v>2495</v>
      </c>
      <c r="C862" t="s">
        <v>2496</v>
      </c>
      <c r="D862" t="s">
        <v>119</v>
      </c>
      <c r="E862">
        <v>7.5</v>
      </c>
      <c r="F862" s="143">
        <v>45275</v>
      </c>
      <c r="G862" t="s">
        <v>41</v>
      </c>
      <c r="H862" t="s">
        <v>270</v>
      </c>
      <c r="I862" t="s">
        <v>259</v>
      </c>
      <c r="J862" t="s">
        <v>271</v>
      </c>
      <c r="K862" t="s">
        <v>272</v>
      </c>
      <c r="L862" t="s">
        <v>335</v>
      </c>
      <c r="M862" t="s">
        <v>353</v>
      </c>
      <c r="N862" t="s">
        <v>304</v>
      </c>
      <c r="O862">
        <v>135.6</v>
      </c>
      <c r="P862">
        <v>102.5</v>
      </c>
      <c r="Q862">
        <v>0.20833299999999999</v>
      </c>
      <c r="R862">
        <v>1.2070000000000001E-2</v>
      </c>
      <c r="S862">
        <v>3.75</v>
      </c>
      <c r="T862">
        <v>7.431</v>
      </c>
      <c r="U862">
        <v>7.1669999999999998</v>
      </c>
      <c r="V862">
        <v>7.59</v>
      </c>
      <c r="W862">
        <v>7.1669999999999998</v>
      </c>
      <c r="X862">
        <v>542</v>
      </c>
      <c r="Y862">
        <v>101.5</v>
      </c>
      <c r="Z862">
        <v>3.4580000000000002</v>
      </c>
      <c r="AA862">
        <v>1.252E-2</v>
      </c>
      <c r="AB862">
        <v>7.2080000000000002</v>
      </c>
      <c r="AC862">
        <v>7.2990000000000004</v>
      </c>
      <c r="AD862">
        <v>7.351</v>
      </c>
      <c r="AE862">
        <v>7.2990000000000004</v>
      </c>
      <c r="AF862">
        <v>573</v>
      </c>
      <c r="AG862">
        <v>1.429</v>
      </c>
      <c r="AH862">
        <v>2.5409999999999999</v>
      </c>
      <c r="AI862">
        <v>521</v>
      </c>
      <c r="AJ862">
        <v>548</v>
      </c>
      <c r="AK862">
        <v>540</v>
      </c>
      <c r="AL862">
        <v>570</v>
      </c>
      <c r="AQ862" s="82">
        <f t="shared" si="67"/>
        <v>0</v>
      </c>
      <c r="AR862" s="82">
        <f t="shared" si="69"/>
        <v>0</v>
      </c>
      <c r="AS862" s="82">
        <f t="shared" si="69"/>
        <v>0</v>
      </c>
      <c r="AT862" s="82">
        <f t="shared" si="69"/>
        <v>0</v>
      </c>
      <c r="AU862" s="82">
        <f t="shared" si="69"/>
        <v>0</v>
      </c>
      <c r="AV862" s="82">
        <f t="shared" si="69"/>
        <v>0</v>
      </c>
      <c r="AW862" s="82">
        <f t="shared" si="69"/>
        <v>1.2070000000000001E-2</v>
      </c>
      <c r="AX862" s="82">
        <f t="shared" si="69"/>
        <v>0</v>
      </c>
      <c r="AY862" s="82">
        <f t="shared" si="69"/>
        <v>0</v>
      </c>
      <c r="AZ862" s="82">
        <f t="shared" si="69"/>
        <v>0</v>
      </c>
      <c r="BA862" s="82">
        <f t="shared" si="69"/>
        <v>0</v>
      </c>
    </row>
    <row r="863" spans="1:53" x14ac:dyDescent="0.25">
      <c r="A863" t="s">
        <v>2497</v>
      </c>
      <c r="B863" t="s">
        <v>2498</v>
      </c>
      <c r="C863" t="s">
        <v>2443</v>
      </c>
      <c r="D863" t="s">
        <v>119</v>
      </c>
      <c r="E863">
        <v>7.5</v>
      </c>
      <c r="F863" s="143">
        <v>48889</v>
      </c>
      <c r="G863" t="s">
        <v>41</v>
      </c>
      <c r="H863" t="s">
        <v>270</v>
      </c>
      <c r="I863" t="s">
        <v>259</v>
      </c>
      <c r="J863" t="s">
        <v>271</v>
      </c>
      <c r="K863" t="s">
        <v>272</v>
      </c>
      <c r="L863" t="s">
        <v>335</v>
      </c>
      <c r="M863" t="s">
        <v>353</v>
      </c>
      <c r="N863" t="s">
        <v>304</v>
      </c>
      <c r="O863">
        <v>250</v>
      </c>
      <c r="P863">
        <v>100.5</v>
      </c>
      <c r="Q863">
        <v>1.0208330000000001</v>
      </c>
      <c r="R863">
        <v>2.1989999999999999E-2</v>
      </c>
      <c r="S863">
        <v>0</v>
      </c>
      <c r="T863">
        <v>10.388</v>
      </c>
      <c r="U863">
        <v>7.4509999999999996</v>
      </c>
      <c r="V863">
        <v>10.54</v>
      </c>
      <c r="W863">
        <v>7.4509999999999996</v>
      </c>
      <c r="X863">
        <v>512</v>
      </c>
      <c r="Y863">
        <v>100</v>
      </c>
      <c r="Z863">
        <v>0.52100000000000002</v>
      </c>
      <c r="AA863">
        <v>2.2100000000000002E-2</v>
      </c>
      <c r="AB863">
        <v>10.426</v>
      </c>
      <c r="AC863">
        <v>7.4989999999999997</v>
      </c>
      <c r="AD863">
        <v>10.58</v>
      </c>
      <c r="AE863">
        <v>7.4989999999999997</v>
      </c>
      <c r="AF863">
        <v>532</v>
      </c>
      <c r="AG863">
        <v>0.995</v>
      </c>
      <c r="AH863">
        <v>2.3559999999999999</v>
      </c>
      <c r="AI863">
        <v>480</v>
      </c>
      <c r="AJ863">
        <v>501</v>
      </c>
      <c r="AK863">
        <v>516</v>
      </c>
      <c r="AL863">
        <v>540</v>
      </c>
      <c r="AQ863" s="82">
        <f t="shared" si="67"/>
        <v>0</v>
      </c>
      <c r="AR863" s="82">
        <f t="shared" si="69"/>
        <v>0</v>
      </c>
      <c r="AS863" s="82">
        <f t="shared" si="69"/>
        <v>0</v>
      </c>
      <c r="AT863" s="82">
        <f t="shared" si="69"/>
        <v>0</v>
      </c>
      <c r="AU863" s="82">
        <f t="shared" si="69"/>
        <v>0</v>
      </c>
      <c r="AV863" s="82">
        <f t="shared" si="69"/>
        <v>0</v>
      </c>
      <c r="AW863" s="82">
        <f t="shared" si="69"/>
        <v>2.1989999999999999E-2</v>
      </c>
      <c r="AX863" s="82">
        <f t="shared" si="69"/>
        <v>0</v>
      </c>
      <c r="AY863" s="82">
        <f t="shared" si="69"/>
        <v>0</v>
      </c>
      <c r="AZ863" s="82">
        <f t="shared" si="69"/>
        <v>0</v>
      </c>
      <c r="BA863" s="82">
        <f t="shared" si="69"/>
        <v>0</v>
      </c>
    </row>
    <row r="864" spans="1:53" x14ac:dyDescent="0.25">
      <c r="A864" t="s">
        <v>2444</v>
      </c>
      <c r="B864" t="s">
        <v>2445</v>
      </c>
      <c r="C864" t="s">
        <v>2443</v>
      </c>
      <c r="D864" t="s">
        <v>119</v>
      </c>
      <c r="E864">
        <v>5.75</v>
      </c>
      <c r="F864" s="143">
        <v>41713</v>
      </c>
      <c r="G864" t="s">
        <v>41</v>
      </c>
      <c r="H864" t="s">
        <v>270</v>
      </c>
      <c r="I864" t="s">
        <v>259</v>
      </c>
      <c r="J864" t="s">
        <v>271</v>
      </c>
      <c r="K864" t="s">
        <v>272</v>
      </c>
      <c r="L864" t="s">
        <v>335</v>
      </c>
      <c r="M864" t="s">
        <v>353</v>
      </c>
      <c r="N864" t="s">
        <v>304</v>
      </c>
      <c r="O864">
        <v>500</v>
      </c>
      <c r="P864">
        <v>104.5</v>
      </c>
      <c r="Q864">
        <v>1.5972219999999999</v>
      </c>
      <c r="R864">
        <v>4.5960000000000001E-2</v>
      </c>
      <c r="S864">
        <v>0</v>
      </c>
      <c r="T864">
        <v>1.17</v>
      </c>
      <c r="U864">
        <v>2.0019999999999998</v>
      </c>
      <c r="V864">
        <v>1.167</v>
      </c>
      <c r="W864">
        <v>2.0019999999999998</v>
      </c>
      <c r="X864">
        <v>179</v>
      </c>
      <c r="Y864">
        <v>104.5</v>
      </c>
      <c r="Z864">
        <v>1.214</v>
      </c>
      <c r="AA864">
        <v>4.6489999999999997E-2</v>
      </c>
      <c r="AB864">
        <v>1.2350000000000001</v>
      </c>
      <c r="AC864">
        <v>2.1869999999999998</v>
      </c>
      <c r="AD864">
        <v>1.23</v>
      </c>
      <c r="AE864">
        <v>2.1869999999999998</v>
      </c>
      <c r="AF864">
        <v>198</v>
      </c>
      <c r="AG864">
        <v>0.36299999999999999</v>
      </c>
      <c r="AH864">
        <v>0.35299999999999998</v>
      </c>
      <c r="AI864">
        <v>168</v>
      </c>
      <c r="AJ864">
        <v>189</v>
      </c>
      <c r="AK864">
        <v>165</v>
      </c>
      <c r="AL864">
        <v>185</v>
      </c>
      <c r="AQ864" s="82">
        <f t="shared" si="67"/>
        <v>0</v>
      </c>
      <c r="AR864" s="82">
        <f t="shared" si="69"/>
        <v>4.5960000000000001E-2</v>
      </c>
      <c r="AS864" s="82">
        <f t="shared" si="69"/>
        <v>0</v>
      </c>
      <c r="AT864" s="82">
        <f t="shared" si="69"/>
        <v>0</v>
      </c>
      <c r="AU864" s="82">
        <f t="shared" si="69"/>
        <v>0</v>
      </c>
      <c r="AV864" s="82">
        <f t="shared" si="69"/>
        <v>0</v>
      </c>
      <c r="AW864" s="82">
        <f t="shared" si="69"/>
        <v>0</v>
      </c>
      <c r="AX864" s="82">
        <f t="shared" si="69"/>
        <v>0</v>
      </c>
      <c r="AY864" s="82">
        <f t="shared" si="69"/>
        <v>0</v>
      </c>
      <c r="AZ864" s="82">
        <f t="shared" si="69"/>
        <v>0</v>
      </c>
      <c r="BA864" s="82">
        <f t="shared" si="69"/>
        <v>0</v>
      </c>
    </row>
    <row r="865" spans="1:53" x14ac:dyDescent="0.25">
      <c r="A865" t="s">
        <v>2463</v>
      </c>
      <c r="B865" t="s">
        <v>2464</v>
      </c>
      <c r="C865" t="s">
        <v>2443</v>
      </c>
      <c r="D865" t="s">
        <v>119</v>
      </c>
      <c r="E865">
        <v>6.375</v>
      </c>
      <c r="F865" s="143">
        <v>42019</v>
      </c>
      <c r="G865" t="s">
        <v>41</v>
      </c>
      <c r="H865" t="s">
        <v>270</v>
      </c>
      <c r="I865" t="s">
        <v>259</v>
      </c>
      <c r="J865" t="s">
        <v>271</v>
      </c>
      <c r="K865" t="s">
        <v>272</v>
      </c>
      <c r="L865" t="s">
        <v>335</v>
      </c>
      <c r="M865" t="s">
        <v>353</v>
      </c>
      <c r="N865" t="s">
        <v>304</v>
      </c>
      <c r="O865">
        <v>750</v>
      </c>
      <c r="P865">
        <v>107.75</v>
      </c>
      <c r="Q865">
        <v>2.8333330000000001</v>
      </c>
      <c r="R865">
        <v>7.1849999999999997E-2</v>
      </c>
      <c r="S865">
        <v>0</v>
      </c>
      <c r="T865">
        <v>1.89</v>
      </c>
      <c r="U865">
        <v>2.4830000000000001</v>
      </c>
      <c r="V865">
        <v>1.891</v>
      </c>
      <c r="W865">
        <v>2.4830000000000001</v>
      </c>
      <c r="X865">
        <v>220</v>
      </c>
      <c r="Y865">
        <v>107.75</v>
      </c>
      <c r="Z865">
        <v>2.4079999999999999</v>
      </c>
      <c r="AA865">
        <v>7.2669999999999998E-2</v>
      </c>
      <c r="AB865">
        <v>1.954</v>
      </c>
      <c r="AC865">
        <v>2.5960000000000001</v>
      </c>
      <c r="AD865">
        <v>1.9550000000000001</v>
      </c>
      <c r="AE865">
        <v>2.5960000000000001</v>
      </c>
      <c r="AF865">
        <v>235</v>
      </c>
      <c r="AG865">
        <v>0.38600000000000001</v>
      </c>
      <c r="AH865">
        <v>0.434</v>
      </c>
      <c r="AI865">
        <v>214</v>
      </c>
      <c r="AJ865">
        <v>229</v>
      </c>
      <c r="AK865">
        <v>207</v>
      </c>
      <c r="AL865">
        <v>222</v>
      </c>
      <c r="AQ865" s="82">
        <f t="shared" si="67"/>
        <v>0</v>
      </c>
      <c r="AR865" s="82">
        <f t="shared" si="69"/>
        <v>7.1849999999999997E-2</v>
      </c>
      <c r="AS865" s="82">
        <f t="shared" si="69"/>
        <v>0</v>
      </c>
      <c r="AT865" s="82">
        <f t="shared" si="69"/>
        <v>0</v>
      </c>
      <c r="AU865" s="82">
        <f t="shared" si="69"/>
        <v>0</v>
      </c>
      <c r="AV865" s="82">
        <f t="shared" si="69"/>
        <v>0</v>
      </c>
      <c r="AW865" s="82">
        <f t="shared" si="69"/>
        <v>0</v>
      </c>
      <c r="AX865" s="82">
        <f t="shared" si="69"/>
        <v>0</v>
      </c>
      <c r="AY865" s="82">
        <f t="shared" si="69"/>
        <v>0</v>
      </c>
      <c r="AZ865" s="82">
        <f t="shared" si="69"/>
        <v>0</v>
      </c>
      <c r="BA865" s="82">
        <f t="shared" si="69"/>
        <v>0</v>
      </c>
    </row>
    <row r="866" spans="1:53" x14ac:dyDescent="0.25">
      <c r="A866" t="s">
        <v>2465</v>
      </c>
      <c r="B866" t="s">
        <v>2466</v>
      </c>
      <c r="C866" t="s">
        <v>2443</v>
      </c>
      <c r="D866" t="s">
        <v>119</v>
      </c>
      <c r="E866">
        <v>6.5</v>
      </c>
      <c r="F866" s="143">
        <v>42415</v>
      </c>
      <c r="G866" t="s">
        <v>41</v>
      </c>
      <c r="H866" t="s">
        <v>270</v>
      </c>
      <c r="I866" t="s">
        <v>259</v>
      </c>
      <c r="J866" t="s">
        <v>271</v>
      </c>
      <c r="K866" t="s">
        <v>272</v>
      </c>
      <c r="L866" t="s">
        <v>335</v>
      </c>
      <c r="M866" t="s">
        <v>353</v>
      </c>
      <c r="N866" t="s">
        <v>304</v>
      </c>
      <c r="O866">
        <v>1000</v>
      </c>
      <c r="P866">
        <v>109</v>
      </c>
      <c r="Q866">
        <v>2.3472219999999999</v>
      </c>
      <c r="R866">
        <v>9.647E-2</v>
      </c>
      <c r="S866">
        <v>0</v>
      </c>
      <c r="T866">
        <v>2.794</v>
      </c>
      <c r="U866">
        <v>3.448</v>
      </c>
      <c r="V866">
        <v>2.8</v>
      </c>
      <c r="W866">
        <v>3.448</v>
      </c>
      <c r="X866">
        <v>303</v>
      </c>
      <c r="Y866">
        <v>108.75</v>
      </c>
      <c r="Z866">
        <v>1.9139999999999999</v>
      </c>
      <c r="AA866">
        <v>9.7339999999999996E-2</v>
      </c>
      <c r="AB866">
        <v>2.8570000000000002</v>
      </c>
      <c r="AC866">
        <v>3.5840000000000001</v>
      </c>
      <c r="AD866">
        <v>2.8610000000000002</v>
      </c>
      <c r="AE866">
        <v>3.5840000000000001</v>
      </c>
      <c r="AF866">
        <v>324</v>
      </c>
      <c r="AG866">
        <v>0.61699999999999999</v>
      </c>
      <c r="AH866">
        <v>0.77400000000000002</v>
      </c>
      <c r="AI866">
        <v>302</v>
      </c>
      <c r="AJ866">
        <v>324</v>
      </c>
      <c r="AK866">
        <v>292</v>
      </c>
      <c r="AL866">
        <v>312</v>
      </c>
      <c r="AQ866" s="82">
        <f t="shared" si="67"/>
        <v>0</v>
      </c>
      <c r="AR866" s="82">
        <f t="shared" si="69"/>
        <v>0</v>
      </c>
      <c r="AS866" s="82">
        <f t="shared" si="69"/>
        <v>9.647E-2</v>
      </c>
      <c r="AT866" s="82">
        <f t="shared" si="69"/>
        <v>0</v>
      </c>
      <c r="AU866" s="82">
        <f t="shared" si="69"/>
        <v>0</v>
      </c>
      <c r="AV866" s="82">
        <f t="shared" si="69"/>
        <v>0</v>
      </c>
      <c r="AW866" s="82">
        <f t="shared" si="69"/>
        <v>0</v>
      </c>
      <c r="AX866" s="82">
        <f t="shared" si="69"/>
        <v>0</v>
      </c>
      <c r="AY866" s="82">
        <f t="shared" si="69"/>
        <v>0</v>
      </c>
      <c r="AZ866" s="82">
        <f t="shared" si="69"/>
        <v>0</v>
      </c>
      <c r="BA866" s="82">
        <f t="shared" si="69"/>
        <v>0</v>
      </c>
    </row>
    <row r="867" spans="1:53" x14ac:dyDescent="0.25">
      <c r="A867" t="s">
        <v>2467</v>
      </c>
      <c r="B867" t="s">
        <v>2468</v>
      </c>
      <c r="C867" t="s">
        <v>2443</v>
      </c>
      <c r="D867" t="s">
        <v>119</v>
      </c>
      <c r="E867">
        <v>9.875</v>
      </c>
      <c r="F867" s="143">
        <v>42781</v>
      </c>
      <c r="G867" t="s">
        <v>282</v>
      </c>
      <c r="H867" t="s">
        <v>270</v>
      </c>
      <c r="I867" t="s">
        <v>259</v>
      </c>
      <c r="J867" t="s">
        <v>271</v>
      </c>
      <c r="K867" t="s">
        <v>272</v>
      </c>
      <c r="L867" t="s">
        <v>335</v>
      </c>
      <c r="M867" t="s">
        <v>353</v>
      </c>
      <c r="N867" t="s">
        <v>283</v>
      </c>
      <c r="O867">
        <v>201.5</v>
      </c>
      <c r="P867">
        <v>105.75</v>
      </c>
      <c r="Q867">
        <v>3.5659719999999999</v>
      </c>
      <c r="R867">
        <v>1.908E-2</v>
      </c>
      <c r="S867">
        <v>0</v>
      </c>
      <c r="T867">
        <v>0.13800000000000001</v>
      </c>
      <c r="U867">
        <v>3.6850000000000001</v>
      </c>
      <c r="V867">
        <v>0.14000000000000001</v>
      </c>
      <c r="W867">
        <v>4.109</v>
      </c>
      <c r="X867">
        <v>354</v>
      </c>
      <c r="Y867">
        <v>106.375</v>
      </c>
      <c r="Z867">
        <v>2.9079999999999999</v>
      </c>
      <c r="AA867">
        <v>1.9369999999999998E-2</v>
      </c>
      <c r="AB867">
        <v>0.20399999999999999</v>
      </c>
      <c r="AC867">
        <v>2.6389999999999998</v>
      </c>
      <c r="AD867">
        <v>0.20499999999999999</v>
      </c>
      <c r="AE867">
        <v>2.9889999999999999</v>
      </c>
      <c r="AF867">
        <v>251</v>
      </c>
      <c r="AG867">
        <v>0.03</v>
      </c>
      <c r="AH867">
        <v>1.6E-2</v>
      </c>
      <c r="AI867">
        <v>366</v>
      </c>
      <c r="AJ867">
        <v>110</v>
      </c>
      <c r="AK867">
        <v>331</v>
      </c>
      <c r="AL867">
        <v>231</v>
      </c>
      <c r="AQ867" s="82">
        <f t="shared" si="67"/>
        <v>0</v>
      </c>
      <c r="AR867" s="82">
        <f t="shared" si="69"/>
        <v>0</v>
      </c>
      <c r="AS867" s="82">
        <f t="shared" si="69"/>
        <v>1.908E-2</v>
      </c>
      <c r="AT867" s="82">
        <f t="shared" si="69"/>
        <v>0</v>
      </c>
      <c r="AU867" s="82">
        <f t="shared" si="69"/>
        <v>0</v>
      </c>
      <c r="AV867" s="82">
        <f t="shared" si="69"/>
        <v>0</v>
      </c>
      <c r="AW867" s="82">
        <f t="shared" si="69"/>
        <v>0</v>
      </c>
      <c r="AX867" s="82">
        <f t="shared" si="69"/>
        <v>0</v>
      </c>
      <c r="AY867" s="82">
        <f t="shared" si="69"/>
        <v>0</v>
      </c>
      <c r="AZ867" s="82">
        <f t="shared" si="69"/>
        <v>0</v>
      </c>
      <c r="BA867" s="82">
        <f t="shared" si="69"/>
        <v>0</v>
      </c>
    </row>
    <row r="868" spans="1:53" x14ac:dyDescent="0.25">
      <c r="A868" t="s">
        <v>2469</v>
      </c>
      <c r="B868" t="s">
        <v>2470</v>
      </c>
      <c r="C868" t="s">
        <v>2443</v>
      </c>
      <c r="D868" t="s">
        <v>119</v>
      </c>
      <c r="E868">
        <v>8.5</v>
      </c>
      <c r="F868" s="143">
        <v>43570</v>
      </c>
      <c r="G868" t="s">
        <v>423</v>
      </c>
      <c r="H868" t="s">
        <v>270</v>
      </c>
      <c r="I868" t="s">
        <v>259</v>
      </c>
      <c r="J868" t="s">
        <v>271</v>
      </c>
      <c r="K868" t="s">
        <v>272</v>
      </c>
      <c r="L868" t="s">
        <v>335</v>
      </c>
      <c r="M868" t="s">
        <v>353</v>
      </c>
      <c r="N868" t="s">
        <v>283</v>
      </c>
      <c r="O868">
        <v>1500</v>
      </c>
      <c r="P868">
        <v>111.625</v>
      </c>
      <c r="Q868">
        <v>1.6527780000000001</v>
      </c>
      <c r="R868">
        <v>0.14721000000000001</v>
      </c>
      <c r="S868">
        <v>0</v>
      </c>
      <c r="T868">
        <v>1.234</v>
      </c>
      <c r="U868">
        <v>2.6019999999999999</v>
      </c>
      <c r="V868">
        <v>1.331</v>
      </c>
      <c r="W868">
        <v>3.3650000000000002</v>
      </c>
      <c r="X868">
        <v>238</v>
      </c>
      <c r="Y868">
        <v>112.25</v>
      </c>
      <c r="Z868">
        <v>1.0860000000000001</v>
      </c>
      <c r="AA868">
        <v>0.14953</v>
      </c>
      <c r="AB868">
        <v>1.3009999999999999</v>
      </c>
      <c r="AC868">
        <v>2.4300000000000002</v>
      </c>
      <c r="AD868">
        <v>1.415</v>
      </c>
      <c r="AE868">
        <v>3.0609999999999999</v>
      </c>
      <c r="AF868">
        <v>222</v>
      </c>
      <c r="AG868">
        <v>-5.0999999999999997E-2</v>
      </c>
      <c r="AH868">
        <v>-4.7E-2</v>
      </c>
      <c r="AI868">
        <v>217</v>
      </c>
      <c r="AJ868">
        <v>211</v>
      </c>
      <c r="AK868">
        <v>224</v>
      </c>
      <c r="AL868">
        <v>209</v>
      </c>
      <c r="AQ868" s="82">
        <f t="shared" si="67"/>
        <v>0</v>
      </c>
      <c r="AR868" s="82">
        <f t="shared" si="69"/>
        <v>0.14721000000000001</v>
      </c>
      <c r="AS868" s="82">
        <f t="shared" si="69"/>
        <v>0</v>
      </c>
      <c r="AT868" s="82">
        <f t="shared" si="69"/>
        <v>0</v>
      </c>
      <c r="AU868" s="82">
        <f t="shared" si="69"/>
        <v>0</v>
      </c>
      <c r="AV868" s="82">
        <f t="shared" si="69"/>
        <v>0</v>
      </c>
      <c r="AW868" s="82">
        <f t="shared" si="69"/>
        <v>0</v>
      </c>
      <c r="AX868" s="82">
        <f t="shared" si="69"/>
        <v>0</v>
      </c>
      <c r="AY868" s="82">
        <f t="shared" si="69"/>
        <v>0</v>
      </c>
      <c r="AZ868" s="82">
        <f t="shared" si="69"/>
        <v>0</v>
      </c>
      <c r="BA868" s="82">
        <f t="shared" si="69"/>
        <v>0</v>
      </c>
    </row>
    <row r="869" spans="1:53" x14ac:dyDescent="0.25">
      <c r="A869" t="s">
        <v>2471</v>
      </c>
      <c r="B869" t="s">
        <v>2472</v>
      </c>
      <c r="C869" t="s">
        <v>2443</v>
      </c>
      <c r="D869" t="s">
        <v>119</v>
      </c>
      <c r="E869">
        <v>7.875</v>
      </c>
      <c r="F869" s="143">
        <v>43876</v>
      </c>
      <c r="G869" t="s">
        <v>423</v>
      </c>
      <c r="H869" t="s">
        <v>270</v>
      </c>
      <c r="I869" t="s">
        <v>259</v>
      </c>
      <c r="J869" t="s">
        <v>271</v>
      </c>
      <c r="K869" t="s">
        <v>272</v>
      </c>
      <c r="L869" t="s">
        <v>335</v>
      </c>
      <c r="M869" t="s">
        <v>353</v>
      </c>
      <c r="N869" t="s">
        <v>283</v>
      </c>
      <c r="O869">
        <v>1250</v>
      </c>
      <c r="P869">
        <v>111.625</v>
      </c>
      <c r="Q869">
        <v>2.84375</v>
      </c>
      <c r="R869">
        <v>0.12396</v>
      </c>
      <c r="S869">
        <v>0</v>
      </c>
      <c r="T869">
        <v>1.5149999999999999</v>
      </c>
      <c r="U869">
        <v>2.919</v>
      </c>
      <c r="V869">
        <v>1.9630000000000001</v>
      </c>
      <c r="W869">
        <v>3.7669999999999999</v>
      </c>
      <c r="X869">
        <v>262</v>
      </c>
      <c r="Y869">
        <v>112.375</v>
      </c>
      <c r="Z869">
        <v>2.319</v>
      </c>
      <c r="AA869">
        <v>0.12609999999999999</v>
      </c>
      <c r="AB869">
        <v>1.583</v>
      </c>
      <c r="AC869">
        <v>2.673</v>
      </c>
      <c r="AD869">
        <v>2.0099999999999998</v>
      </c>
      <c r="AE869">
        <v>3.4119999999999999</v>
      </c>
      <c r="AF869">
        <v>241</v>
      </c>
      <c r="AG869">
        <v>-0.19600000000000001</v>
      </c>
      <c r="AH869">
        <v>-0.113</v>
      </c>
      <c r="AI869">
        <v>229</v>
      </c>
      <c r="AJ869">
        <v>217</v>
      </c>
      <c r="AK869">
        <v>246</v>
      </c>
      <c r="AL869">
        <v>226</v>
      </c>
      <c r="AQ869" s="82">
        <f t="shared" si="67"/>
        <v>0</v>
      </c>
      <c r="AR869" s="82">
        <f t="shared" si="69"/>
        <v>0.12396</v>
      </c>
      <c r="AS869" s="82">
        <f t="shared" si="69"/>
        <v>0</v>
      </c>
      <c r="AT869" s="82">
        <f t="shared" si="69"/>
        <v>0</v>
      </c>
      <c r="AU869" s="82">
        <f t="shared" si="69"/>
        <v>0</v>
      </c>
      <c r="AV869" s="82">
        <f t="shared" si="69"/>
        <v>0</v>
      </c>
      <c r="AW869" s="82">
        <f t="shared" si="69"/>
        <v>0</v>
      </c>
      <c r="AX869" s="82">
        <f t="shared" si="69"/>
        <v>0</v>
      </c>
      <c r="AY869" s="82">
        <f t="shared" si="69"/>
        <v>0</v>
      </c>
      <c r="AZ869" s="82">
        <f t="shared" si="69"/>
        <v>0</v>
      </c>
      <c r="BA869" s="82">
        <f t="shared" si="69"/>
        <v>0</v>
      </c>
    </row>
    <row r="870" spans="1:53" x14ac:dyDescent="0.25">
      <c r="A870" t="s">
        <v>2473</v>
      </c>
      <c r="B870" t="s">
        <v>2474</v>
      </c>
      <c r="C870" t="s">
        <v>2443</v>
      </c>
      <c r="D870" t="s">
        <v>119</v>
      </c>
      <c r="E870">
        <v>7.25</v>
      </c>
      <c r="F870" s="143">
        <v>44089</v>
      </c>
      <c r="G870" t="s">
        <v>423</v>
      </c>
      <c r="H870" t="s">
        <v>270</v>
      </c>
      <c r="I870" t="s">
        <v>259</v>
      </c>
      <c r="J870" t="s">
        <v>271</v>
      </c>
      <c r="K870" t="s">
        <v>272</v>
      </c>
      <c r="L870" t="s">
        <v>335</v>
      </c>
      <c r="M870" t="s">
        <v>353</v>
      </c>
      <c r="N870" t="s">
        <v>283</v>
      </c>
      <c r="O870">
        <v>1400</v>
      </c>
      <c r="P870">
        <v>111</v>
      </c>
      <c r="Q870">
        <v>2.0138889999999998</v>
      </c>
      <c r="R870">
        <v>0.13708000000000001</v>
      </c>
      <c r="S870">
        <v>0</v>
      </c>
      <c r="T870">
        <v>2.0289999999999999</v>
      </c>
      <c r="U870">
        <v>3.63</v>
      </c>
      <c r="V870">
        <v>3.3370000000000002</v>
      </c>
      <c r="W870">
        <v>4.3</v>
      </c>
      <c r="X870">
        <v>303</v>
      </c>
      <c r="Y870">
        <v>111.5</v>
      </c>
      <c r="Z870">
        <v>1.5309999999999999</v>
      </c>
      <c r="AA870">
        <v>0.13918</v>
      </c>
      <c r="AB870">
        <v>2.0960000000000001</v>
      </c>
      <c r="AC870">
        <v>3.5089999999999999</v>
      </c>
      <c r="AD870">
        <v>3.359</v>
      </c>
      <c r="AE870">
        <v>4.109</v>
      </c>
      <c r="AF870">
        <v>300</v>
      </c>
      <c r="AG870">
        <v>-1.4999999999999999E-2</v>
      </c>
      <c r="AH870">
        <v>0.27300000000000002</v>
      </c>
      <c r="AI870">
        <v>282</v>
      </c>
      <c r="AJ870">
        <v>283</v>
      </c>
      <c r="AK870">
        <v>288</v>
      </c>
      <c r="AL870">
        <v>284</v>
      </c>
      <c r="AQ870" s="82">
        <f t="shared" si="67"/>
        <v>0</v>
      </c>
      <c r="AR870" s="82">
        <f t="shared" ref="AR870:BA885" si="70">IF(AND($U870&gt;AQ$4,$U870&lt;=AR$4),$R870,0)</f>
        <v>0</v>
      </c>
      <c r="AS870" s="82">
        <f t="shared" si="70"/>
        <v>0.13708000000000001</v>
      </c>
      <c r="AT870" s="82">
        <f t="shared" si="70"/>
        <v>0</v>
      </c>
      <c r="AU870" s="82">
        <f t="shared" si="70"/>
        <v>0</v>
      </c>
      <c r="AV870" s="82">
        <f t="shared" si="70"/>
        <v>0</v>
      </c>
      <c r="AW870" s="82">
        <f t="shared" si="70"/>
        <v>0</v>
      </c>
      <c r="AX870" s="82">
        <f t="shared" si="70"/>
        <v>0</v>
      </c>
      <c r="AY870" s="82">
        <f t="shared" si="70"/>
        <v>0</v>
      </c>
      <c r="AZ870" s="82">
        <f t="shared" si="70"/>
        <v>0</v>
      </c>
      <c r="BA870" s="82">
        <f t="shared" si="70"/>
        <v>0</v>
      </c>
    </row>
    <row r="871" spans="1:53" x14ac:dyDescent="0.25">
      <c r="A871" t="s">
        <v>2475</v>
      </c>
      <c r="B871" t="s">
        <v>2476</v>
      </c>
      <c r="C871" t="s">
        <v>2443</v>
      </c>
      <c r="D871" t="s">
        <v>119</v>
      </c>
      <c r="E871">
        <v>6.5</v>
      </c>
      <c r="F871" s="143">
        <v>43876</v>
      </c>
      <c r="G871" t="s">
        <v>423</v>
      </c>
      <c r="H871" t="s">
        <v>270</v>
      </c>
      <c r="I871" t="s">
        <v>259</v>
      </c>
      <c r="J871" t="s">
        <v>271</v>
      </c>
      <c r="K871" t="s">
        <v>272</v>
      </c>
      <c r="L871" t="s">
        <v>335</v>
      </c>
      <c r="M871" t="s">
        <v>353</v>
      </c>
      <c r="N871" t="s">
        <v>283</v>
      </c>
      <c r="O871">
        <v>3000</v>
      </c>
      <c r="P871">
        <v>112.75</v>
      </c>
      <c r="Q871">
        <v>2.3472219999999999</v>
      </c>
      <c r="R871">
        <v>0.29915000000000003</v>
      </c>
      <c r="S871">
        <v>0</v>
      </c>
      <c r="T871">
        <v>5.67</v>
      </c>
      <c r="U871">
        <v>4.3979999999999997</v>
      </c>
      <c r="V871">
        <v>5.7450000000000001</v>
      </c>
      <c r="W871">
        <v>4.3979999999999997</v>
      </c>
      <c r="X871">
        <v>323</v>
      </c>
      <c r="Y871">
        <v>112.25</v>
      </c>
      <c r="Z871">
        <v>1.9139999999999999</v>
      </c>
      <c r="AA871">
        <v>0.30124000000000001</v>
      </c>
      <c r="AB871">
        <v>5.7279999999999998</v>
      </c>
      <c r="AC871">
        <v>4.49</v>
      </c>
      <c r="AD871">
        <v>5.7949999999999999</v>
      </c>
      <c r="AE871">
        <v>4.49</v>
      </c>
      <c r="AF871">
        <v>348</v>
      </c>
      <c r="AG871">
        <v>0.81799999999999995</v>
      </c>
      <c r="AH871">
        <v>1.556</v>
      </c>
      <c r="AI871">
        <v>325</v>
      </c>
      <c r="AJ871">
        <v>350</v>
      </c>
      <c r="AK871">
        <v>313</v>
      </c>
      <c r="AL871">
        <v>337</v>
      </c>
      <c r="AQ871" s="82">
        <f t="shared" si="67"/>
        <v>0</v>
      </c>
      <c r="AR871" s="82">
        <f t="shared" si="70"/>
        <v>0</v>
      </c>
      <c r="AS871" s="82">
        <f t="shared" si="70"/>
        <v>0</v>
      </c>
      <c r="AT871" s="82">
        <f t="shared" si="70"/>
        <v>0.29915000000000003</v>
      </c>
      <c r="AU871" s="82">
        <f t="shared" si="70"/>
        <v>0</v>
      </c>
      <c r="AV871" s="82">
        <f t="shared" si="70"/>
        <v>0</v>
      </c>
      <c r="AW871" s="82">
        <f t="shared" si="70"/>
        <v>0</v>
      </c>
      <c r="AX871" s="82">
        <f t="shared" si="70"/>
        <v>0</v>
      </c>
      <c r="AY871" s="82">
        <f t="shared" si="70"/>
        <v>0</v>
      </c>
      <c r="AZ871" s="82">
        <f t="shared" si="70"/>
        <v>0</v>
      </c>
      <c r="BA871" s="82">
        <f t="shared" si="70"/>
        <v>0</v>
      </c>
    </row>
    <row r="872" spans="1:53" x14ac:dyDescent="0.25">
      <c r="A872" t="s">
        <v>2477</v>
      </c>
      <c r="B872" t="s">
        <v>2478</v>
      </c>
      <c r="C872" t="s">
        <v>2443</v>
      </c>
      <c r="D872" t="s">
        <v>119</v>
      </c>
      <c r="E872">
        <v>7.5</v>
      </c>
      <c r="F872" s="143">
        <v>44607</v>
      </c>
      <c r="G872" t="s">
        <v>41</v>
      </c>
      <c r="H872" t="s">
        <v>270</v>
      </c>
      <c r="I872" t="s">
        <v>259</v>
      </c>
      <c r="J872" t="s">
        <v>271</v>
      </c>
      <c r="K872" t="s">
        <v>272</v>
      </c>
      <c r="L872" t="s">
        <v>335</v>
      </c>
      <c r="M872" t="s">
        <v>353</v>
      </c>
      <c r="N872" t="s">
        <v>304</v>
      </c>
      <c r="O872">
        <v>2000</v>
      </c>
      <c r="P872">
        <v>115</v>
      </c>
      <c r="Q872">
        <v>2.7083330000000001</v>
      </c>
      <c r="R872">
        <v>0.20396</v>
      </c>
      <c r="S872">
        <v>0</v>
      </c>
      <c r="T872">
        <v>6.62</v>
      </c>
      <c r="U872">
        <v>5.3979999999999997</v>
      </c>
      <c r="V872">
        <v>6.7439999999999998</v>
      </c>
      <c r="W872">
        <v>5.3979999999999997</v>
      </c>
      <c r="X872">
        <v>389</v>
      </c>
      <c r="Y872">
        <v>113.75</v>
      </c>
      <c r="Z872">
        <v>2.2080000000000002</v>
      </c>
      <c r="AA872">
        <v>0.20397999999999999</v>
      </c>
      <c r="AB872">
        <v>6.6639999999999997</v>
      </c>
      <c r="AC872">
        <v>5.569</v>
      </c>
      <c r="AD872">
        <v>6.7789999999999999</v>
      </c>
      <c r="AE872">
        <v>5.569</v>
      </c>
      <c r="AF872">
        <v>424</v>
      </c>
      <c r="AG872">
        <v>1.5089999999999999</v>
      </c>
      <c r="AH872">
        <v>2.504</v>
      </c>
      <c r="AI872">
        <v>400</v>
      </c>
      <c r="AJ872">
        <v>433</v>
      </c>
      <c r="AK872">
        <v>383</v>
      </c>
      <c r="AL872">
        <v>417</v>
      </c>
      <c r="AQ872" s="82">
        <f t="shared" si="67"/>
        <v>0</v>
      </c>
      <c r="AR872" s="82">
        <f t="shared" si="70"/>
        <v>0</v>
      </c>
      <c r="AS872" s="82">
        <f t="shared" si="70"/>
        <v>0</v>
      </c>
      <c r="AT872" s="82">
        <f t="shared" si="70"/>
        <v>0</v>
      </c>
      <c r="AU872" s="82">
        <f t="shared" si="70"/>
        <v>0.20396</v>
      </c>
      <c r="AV872" s="82">
        <f t="shared" si="70"/>
        <v>0</v>
      </c>
      <c r="AW872" s="82">
        <f t="shared" si="70"/>
        <v>0</v>
      </c>
      <c r="AX872" s="82">
        <f t="shared" si="70"/>
        <v>0</v>
      </c>
      <c r="AY872" s="82">
        <f t="shared" si="70"/>
        <v>0</v>
      </c>
      <c r="AZ872" s="82">
        <f t="shared" si="70"/>
        <v>0</v>
      </c>
      <c r="BA872" s="82">
        <f t="shared" si="70"/>
        <v>0</v>
      </c>
    </row>
    <row r="873" spans="1:53" x14ac:dyDescent="0.25">
      <c r="A873" t="s">
        <v>2479</v>
      </c>
      <c r="B873" t="s">
        <v>2480</v>
      </c>
      <c r="C873" t="s">
        <v>2443</v>
      </c>
      <c r="D873" t="s">
        <v>119</v>
      </c>
      <c r="E873">
        <v>8</v>
      </c>
      <c r="F873" s="143">
        <v>43374</v>
      </c>
      <c r="G873" t="s">
        <v>41</v>
      </c>
      <c r="H873" t="s">
        <v>270</v>
      </c>
      <c r="I873" t="s">
        <v>259</v>
      </c>
      <c r="J873" t="s">
        <v>271</v>
      </c>
      <c r="K873" t="s">
        <v>272</v>
      </c>
      <c r="L873" t="s">
        <v>335</v>
      </c>
      <c r="M873" t="s">
        <v>353</v>
      </c>
      <c r="N873" t="s">
        <v>304</v>
      </c>
      <c r="O873">
        <v>500</v>
      </c>
      <c r="P873">
        <v>116.75</v>
      </c>
      <c r="Q873">
        <v>1.8666670000000001</v>
      </c>
      <c r="R873">
        <v>5.1380000000000002E-2</v>
      </c>
      <c r="S873">
        <v>0</v>
      </c>
      <c r="T873">
        <v>4.6390000000000002</v>
      </c>
      <c r="U873">
        <v>4.6529999999999996</v>
      </c>
      <c r="V873">
        <v>4.6740000000000004</v>
      </c>
      <c r="W873">
        <v>4.6529999999999996</v>
      </c>
      <c r="X873">
        <v>378</v>
      </c>
      <c r="Y873">
        <v>116</v>
      </c>
      <c r="Z873">
        <v>1.333</v>
      </c>
      <c r="AA873">
        <v>5.16E-2</v>
      </c>
      <c r="AB873">
        <v>4.6950000000000003</v>
      </c>
      <c r="AC873">
        <v>4.819</v>
      </c>
      <c r="AD873">
        <v>4.7249999999999996</v>
      </c>
      <c r="AE873">
        <v>4.819</v>
      </c>
      <c r="AF873">
        <v>407</v>
      </c>
      <c r="AG873">
        <v>1.0940000000000001</v>
      </c>
      <c r="AH873">
        <v>1.6160000000000001</v>
      </c>
      <c r="AI873">
        <v>391</v>
      </c>
      <c r="AJ873">
        <v>422</v>
      </c>
      <c r="AK873">
        <v>366</v>
      </c>
      <c r="AL873">
        <v>396</v>
      </c>
      <c r="AQ873" s="82">
        <f t="shared" si="67"/>
        <v>0</v>
      </c>
      <c r="AR873" s="82">
        <f t="shared" si="70"/>
        <v>0</v>
      </c>
      <c r="AS873" s="82">
        <f t="shared" si="70"/>
        <v>0</v>
      </c>
      <c r="AT873" s="82">
        <f t="shared" si="70"/>
        <v>5.1380000000000002E-2</v>
      </c>
      <c r="AU873" s="82">
        <f t="shared" si="70"/>
        <v>0</v>
      </c>
      <c r="AV873" s="82">
        <f t="shared" si="70"/>
        <v>0</v>
      </c>
      <c r="AW873" s="82">
        <f t="shared" si="70"/>
        <v>0</v>
      </c>
      <c r="AX873" s="82">
        <f t="shared" si="70"/>
        <v>0</v>
      </c>
      <c r="AY873" s="82">
        <f t="shared" si="70"/>
        <v>0</v>
      </c>
      <c r="AZ873" s="82">
        <f t="shared" si="70"/>
        <v>0</v>
      </c>
      <c r="BA873" s="82">
        <f t="shared" si="70"/>
        <v>0</v>
      </c>
    </row>
    <row r="874" spans="1:53" x14ac:dyDescent="0.25">
      <c r="A874" t="s">
        <v>2481</v>
      </c>
      <c r="B874" t="s">
        <v>2482</v>
      </c>
      <c r="C874" t="s">
        <v>2483</v>
      </c>
      <c r="D874" t="s">
        <v>119</v>
      </c>
      <c r="E874">
        <v>7.75</v>
      </c>
      <c r="F874" s="143">
        <v>44331</v>
      </c>
      <c r="G874" t="s">
        <v>42</v>
      </c>
      <c r="H874" t="s">
        <v>270</v>
      </c>
      <c r="I874" t="s">
        <v>259</v>
      </c>
      <c r="J874" t="s">
        <v>271</v>
      </c>
      <c r="K874" t="s">
        <v>272</v>
      </c>
      <c r="L874" t="s">
        <v>335</v>
      </c>
      <c r="M874" t="s">
        <v>353</v>
      </c>
      <c r="N874" t="s">
        <v>304</v>
      </c>
      <c r="O874">
        <v>1524.5</v>
      </c>
      <c r="P874">
        <v>108.812</v>
      </c>
      <c r="Q874">
        <v>0.86111099999999996</v>
      </c>
      <c r="R874">
        <v>0.14485000000000001</v>
      </c>
      <c r="S874">
        <v>0</v>
      </c>
      <c r="T874">
        <v>2.5659999999999998</v>
      </c>
      <c r="U874">
        <v>5.6509999999999998</v>
      </c>
      <c r="V874">
        <v>4.8959999999999999</v>
      </c>
      <c r="W874">
        <v>5.8689999999999998</v>
      </c>
      <c r="X874">
        <v>450</v>
      </c>
      <c r="Y874">
        <v>108.5</v>
      </c>
      <c r="Z874">
        <v>0.34399999999999997</v>
      </c>
      <c r="AA874">
        <v>0.14595</v>
      </c>
      <c r="AB874">
        <v>2.629</v>
      </c>
      <c r="AC874">
        <v>5.798</v>
      </c>
      <c r="AD874">
        <v>5.0270000000000001</v>
      </c>
      <c r="AE874">
        <v>5.9470000000000001</v>
      </c>
      <c r="AF874">
        <v>474</v>
      </c>
      <c r="AG874">
        <v>0.76100000000000001</v>
      </c>
      <c r="AH874">
        <v>1.367</v>
      </c>
      <c r="AI874">
        <v>436</v>
      </c>
      <c r="AJ874">
        <v>462</v>
      </c>
      <c r="AK874">
        <v>438</v>
      </c>
      <c r="AL874">
        <v>461</v>
      </c>
      <c r="AQ874" s="82">
        <f t="shared" si="67"/>
        <v>0</v>
      </c>
      <c r="AR874" s="82">
        <f t="shared" si="70"/>
        <v>0</v>
      </c>
      <c r="AS874" s="82">
        <f t="shared" si="70"/>
        <v>0</v>
      </c>
      <c r="AT874" s="82">
        <f t="shared" si="70"/>
        <v>0</v>
      </c>
      <c r="AU874" s="82">
        <f t="shared" si="70"/>
        <v>0.14485000000000001</v>
      </c>
      <c r="AV874" s="82">
        <f t="shared" si="70"/>
        <v>0</v>
      </c>
      <c r="AW874" s="82">
        <f t="shared" si="70"/>
        <v>0</v>
      </c>
      <c r="AX874" s="82">
        <f t="shared" si="70"/>
        <v>0</v>
      </c>
      <c r="AY874" s="82">
        <f t="shared" si="70"/>
        <v>0</v>
      </c>
      <c r="AZ874" s="82">
        <f t="shared" si="70"/>
        <v>0</v>
      </c>
      <c r="BA874" s="82">
        <f t="shared" si="70"/>
        <v>0</v>
      </c>
    </row>
    <row r="875" spans="1:53" x14ac:dyDescent="0.25">
      <c r="A875" t="s">
        <v>2484</v>
      </c>
      <c r="B875" t="s">
        <v>2485</v>
      </c>
      <c r="C875" t="s">
        <v>2443</v>
      </c>
      <c r="D875" t="s">
        <v>119</v>
      </c>
      <c r="E875">
        <v>5.875</v>
      </c>
      <c r="F875" s="143">
        <v>44635</v>
      </c>
      <c r="G875" t="s">
        <v>423</v>
      </c>
      <c r="H875" t="s">
        <v>270</v>
      </c>
      <c r="I875" t="s">
        <v>259</v>
      </c>
      <c r="J875" t="s">
        <v>271</v>
      </c>
      <c r="K875" t="s">
        <v>272</v>
      </c>
      <c r="L875" t="s">
        <v>335</v>
      </c>
      <c r="M875" t="s">
        <v>353</v>
      </c>
      <c r="N875" t="s">
        <v>283</v>
      </c>
      <c r="O875">
        <v>1350</v>
      </c>
      <c r="P875">
        <v>108.75</v>
      </c>
      <c r="Q875">
        <v>1.6319440000000001</v>
      </c>
      <c r="R875">
        <v>0.12909999999999999</v>
      </c>
      <c r="S875">
        <v>0</v>
      </c>
      <c r="T875">
        <v>7.0720000000000001</v>
      </c>
      <c r="U875">
        <v>4.694</v>
      </c>
      <c r="V875">
        <v>7.2160000000000002</v>
      </c>
      <c r="W875">
        <v>4.694</v>
      </c>
      <c r="X875">
        <v>314</v>
      </c>
      <c r="Y875">
        <v>108.75</v>
      </c>
      <c r="Z875">
        <v>1.24</v>
      </c>
      <c r="AA875">
        <v>0.13059999999999999</v>
      </c>
      <c r="AB875">
        <v>7.1360000000000001</v>
      </c>
      <c r="AC875">
        <v>4.7</v>
      </c>
      <c r="AD875">
        <v>7.27</v>
      </c>
      <c r="AE875">
        <v>4.7</v>
      </c>
      <c r="AF875">
        <v>332</v>
      </c>
      <c r="AG875">
        <v>0.35599999999999998</v>
      </c>
      <c r="AH875">
        <v>1.45</v>
      </c>
      <c r="AI875">
        <v>311</v>
      </c>
      <c r="AJ875">
        <v>329</v>
      </c>
      <c r="AK875">
        <v>309</v>
      </c>
      <c r="AL875">
        <v>326</v>
      </c>
      <c r="AQ875" s="82">
        <f t="shared" si="67"/>
        <v>0</v>
      </c>
      <c r="AR875" s="82">
        <f t="shared" si="70"/>
        <v>0</v>
      </c>
      <c r="AS875" s="82">
        <f t="shared" si="70"/>
        <v>0</v>
      </c>
      <c r="AT875" s="82">
        <f t="shared" si="70"/>
        <v>0.12909999999999999</v>
      </c>
      <c r="AU875" s="82">
        <f t="shared" si="70"/>
        <v>0</v>
      </c>
      <c r="AV875" s="82">
        <f t="shared" si="70"/>
        <v>0</v>
      </c>
      <c r="AW875" s="82">
        <f t="shared" si="70"/>
        <v>0</v>
      </c>
      <c r="AX875" s="82">
        <f t="shared" si="70"/>
        <v>0</v>
      </c>
      <c r="AY875" s="82">
        <f t="shared" si="70"/>
        <v>0</v>
      </c>
      <c r="AZ875" s="82">
        <f t="shared" si="70"/>
        <v>0</v>
      </c>
      <c r="BA875" s="82">
        <f t="shared" si="70"/>
        <v>0</v>
      </c>
    </row>
    <row r="876" spans="1:53" x14ac:dyDescent="0.25">
      <c r="A876" t="s">
        <v>5938</v>
      </c>
      <c r="B876" t="s">
        <v>5939</v>
      </c>
      <c r="C876" t="s">
        <v>2443</v>
      </c>
      <c r="D876" t="s">
        <v>119</v>
      </c>
      <c r="E876">
        <v>4.75</v>
      </c>
      <c r="F876" s="143">
        <v>45047</v>
      </c>
      <c r="G876" t="s">
        <v>423</v>
      </c>
      <c r="H876" t="s">
        <v>270</v>
      </c>
      <c r="I876" t="s">
        <v>259</v>
      </c>
      <c r="J876" t="s">
        <v>271</v>
      </c>
      <c r="K876" t="s">
        <v>272</v>
      </c>
      <c r="L876" t="s">
        <v>335</v>
      </c>
      <c r="M876" t="s">
        <v>353</v>
      </c>
      <c r="N876" t="s">
        <v>283</v>
      </c>
      <c r="O876">
        <v>1250</v>
      </c>
      <c r="P876">
        <v>101.5</v>
      </c>
      <c r="Q876">
        <v>0.81805600000000001</v>
      </c>
      <c r="R876">
        <v>0.11081000000000001</v>
      </c>
      <c r="S876">
        <v>0</v>
      </c>
      <c r="T876">
        <v>8.0640000000000001</v>
      </c>
      <c r="U876">
        <v>4.5659999999999998</v>
      </c>
      <c r="V876">
        <v>8.2750000000000004</v>
      </c>
      <c r="W876">
        <v>4.5659999999999998</v>
      </c>
      <c r="X876">
        <v>280</v>
      </c>
      <c r="Y876">
        <v>101</v>
      </c>
      <c r="Z876">
        <v>0.501</v>
      </c>
      <c r="AA876">
        <v>0.11158999999999999</v>
      </c>
      <c r="AB876">
        <v>8.1210000000000004</v>
      </c>
      <c r="AC876">
        <v>4.6269999999999998</v>
      </c>
      <c r="AD876">
        <v>8.3190000000000008</v>
      </c>
      <c r="AE876">
        <v>4.6269999999999998</v>
      </c>
      <c r="AF876">
        <v>305</v>
      </c>
      <c r="AG876">
        <v>0.80500000000000005</v>
      </c>
      <c r="AH876">
        <v>2.1259999999999999</v>
      </c>
      <c r="AI876">
        <v>268</v>
      </c>
      <c r="AJ876">
        <v>289</v>
      </c>
      <c r="AK876">
        <v>278</v>
      </c>
      <c r="AL876">
        <v>301</v>
      </c>
      <c r="AQ876" s="82">
        <f t="shared" si="67"/>
        <v>0</v>
      </c>
      <c r="AR876" s="82">
        <f t="shared" si="70"/>
        <v>0</v>
      </c>
      <c r="AS876" s="82">
        <f t="shared" si="70"/>
        <v>0</v>
      </c>
      <c r="AT876" s="82">
        <f t="shared" si="70"/>
        <v>0.11081000000000001</v>
      </c>
      <c r="AU876" s="82">
        <f t="shared" si="70"/>
        <v>0</v>
      </c>
      <c r="AV876" s="82">
        <f t="shared" si="70"/>
        <v>0</v>
      </c>
      <c r="AW876" s="82">
        <f t="shared" si="70"/>
        <v>0</v>
      </c>
      <c r="AX876" s="82">
        <f t="shared" si="70"/>
        <v>0</v>
      </c>
      <c r="AY876" s="82">
        <f t="shared" si="70"/>
        <v>0</v>
      </c>
      <c r="AZ876" s="82">
        <f t="shared" si="70"/>
        <v>0</v>
      </c>
      <c r="BA876" s="82">
        <f t="shared" si="70"/>
        <v>0</v>
      </c>
    </row>
    <row r="877" spans="1:53" x14ac:dyDescent="0.25">
      <c r="A877" t="s">
        <v>5940</v>
      </c>
      <c r="B877" t="s">
        <v>5941</v>
      </c>
      <c r="C877" t="s">
        <v>2443</v>
      </c>
      <c r="D877" t="s">
        <v>119</v>
      </c>
      <c r="E877">
        <v>5.875</v>
      </c>
      <c r="F877" s="143">
        <v>45047</v>
      </c>
      <c r="G877" t="s">
        <v>41</v>
      </c>
      <c r="H877" t="s">
        <v>270</v>
      </c>
      <c r="I877" t="s">
        <v>259</v>
      </c>
      <c r="J877" t="s">
        <v>271</v>
      </c>
      <c r="K877" t="s">
        <v>272</v>
      </c>
      <c r="L877" t="s">
        <v>335</v>
      </c>
      <c r="M877" t="s">
        <v>353</v>
      </c>
      <c r="N877" t="s">
        <v>304</v>
      </c>
      <c r="O877">
        <v>1250</v>
      </c>
      <c r="P877">
        <v>104</v>
      </c>
      <c r="Q877">
        <v>1.011806</v>
      </c>
      <c r="R877">
        <v>0.11372</v>
      </c>
      <c r="S877">
        <v>0</v>
      </c>
      <c r="T877">
        <v>7.6740000000000004</v>
      </c>
      <c r="U877">
        <v>5.3650000000000002</v>
      </c>
      <c r="V877">
        <v>7.8570000000000002</v>
      </c>
      <c r="W877">
        <v>5.3650000000000002</v>
      </c>
      <c r="X877">
        <v>364</v>
      </c>
      <c r="Y877">
        <v>103.5</v>
      </c>
      <c r="Z877">
        <v>0.62</v>
      </c>
      <c r="AA877">
        <v>0.11447</v>
      </c>
      <c r="AB877">
        <v>7.73</v>
      </c>
      <c r="AC877">
        <v>5.43</v>
      </c>
      <c r="AD877">
        <v>7.9009999999999998</v>
      </c>
      <c r="AE877">
        <v>5.43</v>
      </c>
      <c r="AF877">
        <v>389</v>
      </c>
      <c r="AG877">
        <v>0.85599999999999998</v>
      </c>
      <c r="AH877">
        <v>2.093</v>
      </c>
      <c r="AI877">
        <v>353</v>
      </c>
      <c r="AJ877">
        <v>375</v>
      </c>
      <c r="AK877">
        <v>361</v>
      </c>
      <c r="AL877">
        <v>384</v>
      </c>
      <c r="AQ877" s="82">
        <f t="shared" si="67"/>
        <v>0</v>
      </c>
      <c r="AR877" s="82">
        <f t="shared" si="70"/>
        <v>0</v>
      </c>
      <c r="AS877" s="82">
        <f t="shared" si="70"/>
        <v>0</v>
      </c>
      <c r="AT877" s="82">
        <f t="shared" si="70"/>
        <v>0</v>
      </c>
      <c r="AU877" s="82">
        <f t="shared" si="70"/>
        <v>0.11372</v>
      </c>
      <c r="AV877" s="82">
        <f t="shared" si="70"/>
        <v>0</v>
      </c>
      <c r="AW877" s="82">
        <f t="shared" si="70"/>
        <v>0</v>
      </c>
      <c r="AX877" s="82">
        <f t="shared" si="70"/>
        <v>0</v>
      </c>
      <c r="AY877" s="82">
        <f t="shared" si="70"/>
        <v>0</v>
      </c>
      <c r="AZ877" s="82">
        <f t="shared" si="70"/>
        <v>0</v>
      </c>
      <c r="BA877" s="82">
        <f t="shared" si="70"/>
        <v>0</v>
      </c>
    </row>
    <row r="878" spans="1:53" x14ac:dyDescent="0.25">
      <c r="A878" t="s">
        <v>2511</v>
      </c>
      <c r="B878" t="s">
        <v>2512</v>
      </c>
      <c r="C878" t="s">
        <v>2460</v>
      </c>
      <c r="D878" t="s">
        <v>119</v>
      </c>
      <c r="E878">
        <v>7.5</v>
      </c>
      <c r="F878" s="143">
        <v>71543</v>
      </c>
      <c r="G878" t="s">
        <v>41</v>
      </c>
      <c r="H878" t="s">
        <v>270</v>
      </c>
      <c r="I878" t="s">
        <v>259</v>
      </c>
      <c r="J878" t="s">
        <v>271</v>
      </c>
      <c r="K878" t="s">
        <v>272</v>
      </c>
      <c r="L878" t="s">
        <v>335</v>
      </c>
      <c r="M878" t="s">
        <v>353</v>
      </c>
      <c r="N878" t="s">
        <v>304</v>
      </c>
      <c r="O878">
        <v>200</v>
      </c>
      <c r="P878">
        <v>87.75</v>
      </c>
      <c r="Q878">
        <v>0.83333299999999999</v>
      </c>
      <c r="R878">
        <v>1.5350000000000001E-2</v>
      </c>
      <c r="S878">
        <v>0</v>
      </c>
      <c r="T878">
        <v>11.592000000000001</v>
      </c>
      <c r="U878">
        <v>8.5470000000000006</v>
      </c>
      <c r="V878">
        <v>11.227</v>
      </c>
      <c r="W878">
        <v>8.5470000000000006</v>
      </c>
      <c r="X878">
        <v>610</v>
      </c>
      <c r="Y878">
        <v>87</v>
      </c>
      <c r="Z878">
        <v>0.33300000000000002</v>
      </c>
      <c r="AA878">
        <v>1.536E-2</v>
      </c>
      <c r="AB878">
        <v>11.555</v>
      </c>
      <c r="AC878">
        <v>8.6210000000000004</v>
      </c>
      <c r="AD878">
        <v>11.18</v>
      </c>
      <c r="AE878">
        <v>8.6210000000000004</v>
      </c>
      <c r="AF878">
        <v>634</v>
      </c>
      <c r="AG878">
        <v>1.431</v>
      </c>
      <c r="AH878">
        <v>2.867</v>
      </c>
      <c r="AI878">
        <v>504</v>
      </c>
      <c r="AJ878">
        <v>524</v>
      </c>
      <c r="AK878">
        <v>619</v>
      </c>
      <c r="AL878">
        <v>646</v>
      </c>
      <c r="AQ878" s="82">
        <f t="shared" si="67"/>
        <v>0</v>
      </c>
      <c r="AR878" s="82">
        <f t="shared" si="70"/>
        <v>0</v>
      </c>
      <c r="AS878" s="82">
        <f t="shared" si="70"/>
        <v>0</v>
      </c>
      <c r="AT878" s="82">
        <f t="shared" si="70"/>
        <v>0</v>
      </c>
      <c r="AU878" s="82">
        <f t="shared" si="70"/>
        <v>0</v>
      </c>
      <c r="AV878" s="82">
        <f t="shared" si="70"/>
        <v>0</v>
      </c>
      <c r="AW878" s="82">
        <f t="shared" si="70"/>
        <v>0</v>
      </c>
      <c r="AX878" s="82">
        <f t="shared" si="70"/>
        <v>1.5350000000000001E-2</v>
      </c>
      <c r="AY878" s="82">
        <f t="shared" si="70"/>
        <v>0</v>
      </c>
      <c r="AZ878" s="82">
        <f t="shared" si="70"/>
        <v>0</v>
      </c>
      <c r="BA878" s="82">
        <f t="shared" si="70"/>
        <v>0</v>
      </c>
    </row>
    <row r="879" spans="1:53" x14ac:dyDescent="0.25">
      <c r="A879" t="s">
        <v>2458</v>
      </c>
      <c r="B879" t="s">
        <v>2459</v>
      </c>
      <c r="C879" t="s">
        <v>2460</v>
      </c>
      <c r="D879" t="s">
        <v>119</v>
      </c>
      <c r="E879">
        <v>9</v>
      </c>
      <c r="F879" s="143">
        <v>41988</v>
      </c>
      <c r="G879" t="s">
        <v>41</v>
      </c>
      <c r="H879" t="s">
        <v>270</v>
      </c>
      <c r="I879" t="s">
        <v>259</v>
      </c>
      <c r="J879" t="s">
        <v>271</v>
      </c>
      <c r="K879" t="s">
        <v>272</v>
      </c>
      <c r="L879" t="s">
        <v>335</v>
      </c>
      <c r="M879" t="s">
        <v>353</v>
      </c>
      <c r="N879" t="s">
        <v>304</v>
      </c>
      <c r="O879">
        <v>121.1</v>
      </c>
      <c r="P879">
        <v>111.5</v>
      </c>
      <c r="Q879">
        <v>0.25</v>
      </c>
      <c r="R879">
        <v>1.172E-2</v>
      </c>
      <c r="S879">
        <v>4.5</v>
      </c>
      <c r="T879">
        <v>1.827</v>
      </c>
      <c r="U879">
        <v>2.9540000000000002</v>
      </c>
      <c r="V879">
        <v>1.827</v>
      </c>
      <c r="W879">
        <v>2.9540000000000002</v>
      </c>
      <c r="X879">
        <v>269</v>
      </c>
      <c r="Y879">
        <v>111.5</v>
      </c>
      <c r="Z879">
        <v>4.1500000000000004</v>
      </c>
      <c r="AA879">
        <v>1.2319999999999999E-2</v>
      </c>
      <c r="AB879">
        <v>1.819</v>
      </c>
      <c r="AC879">
        <v>3.1320000000000001</v>
      </c>
      <c r="AD879">
        <v>1.8180000000000001</v>
      </c>
      <c r="AE879">
        <v>3.1320000000000001</v>
      </c>
      <c r="AF879">
        <v>290</v>
      </c>
      <c r="AG879">
        <v>0.51900000000000002</v>
      </c>
      <c r="AH879">
        <v>0.55700000000000005</v>
      </c>
      <c r="AI879">
        <v>269</v>
      </c>
      <c r="AJ879">
        <v>292</v>
      </c>
      <c r="AK879">
        <v>255</v>
      </c>
      <c r="AL879">
        <v>276</v>
      </c>
      <c r="AQ879" s="82">
        <f t="shared" si="67"/>
        <v>0</v>
      </c>
      <c r="AR879" s="82">
        <f t="shared" si="70"/>
        <v>1.172E-2</v>
      </c>
      <c r="AS879" s="82">
        <f t="shared" si="70"/>
        <v>0</v>
      </c>
      <c r="AT879" s="82">
        <f t="shared" si="70"/>
        <v>0</v>
      </c>
      <c r="AU879" s="82">
        <f t="shared" si="70"/>
        <v>0</v>
      </c>
      <c r="AV879" s="82">
        <f t="shared" si="70"/>
        <v>0</v>
      </c>
      <c r="AW879" s="82">
        <f t="shared" si="70"/>
        <v>0</v>
      </c>
      <c r="AX879" s="82">
        <f t="shared" si="70"/>
        <v>0</v>
      </c>
      <c r="AY879" s="82">
        <f t="shared" si="70"/>
        <v>0</v>
      </c>
      <c r="AZ879" s="82">
        <f t="shared" si="70"/>
        <v>0</v>
      </c>
      <c r="BA879" s="82">
        <f t="shared" si="70"/>
        <v>0</v>
      </c>
    </row>
    <row r="880" spans="1:53" x14ac:dyDescent="0.25">
      <c r="A880" t="s">
        <v>2513</v>
      </c>
      <c r="B880" t="s">
        <v>2514</v>
      </c>
      <c r="C880" t="s">
        <v>2460</v>
      </c>
      <c r="D880" t="s">
        <v>119</v>
      </c>
      <c r="E880">
        <v>7.75</v>
      </c>
      <c r="F880" s="143">
        <v>49871</v>
      </c>
      <c r="G880" t="s">
        <v>41</v>
      </c>
      <c r="H880" t="s">
        <v>270</v>
      </c>
      <c r="I880" t="s">
        <v>259</v>
      </c>
      <c r="J880" t="s">
        <v>271</v>
      </c>
      <c r="K880" t="s">
        <v>272</v>
      </c>
      <c r="L880" t="s">
        <v>335</v>
      </c>
      <c r="M880" t="s">
        <v>353</v>
      </c>
      <c r="N880" t="s">
        <v>304</v>
      </c>
      <c r="O880">
        <v>100</v>
      </c>
      <c r="P880">
        <v>102</v>
      </c>
      <c r="Q880">
        <v>3.4444439999999998</v>
      </c>
      <c r="R880">
        <v>9.1400000000000006E-3</v>
      </c>
      <c r="S880">
        <v>0</v>
      </c>
      <c r="T880">
        <v>10.516</v>
      </c>
      <c r="U880">
        <v>7.5659999999999998</v>
      </c>
      <c r="V880">
        <v>10.615</v>
      </c>
      <c r="W880">
        <v>7.5659999999999998</v>
      </c>
      <c r="X880">
        <v>519</v>
      </c>
      <c r="Y880">
        <v>101</v>
      </c>
      <c r="Z880">
        <v>2.9279999999999999</v>
      </c>
      <c r="AA880">
        <v>9.1400000000000006E-3</v>
      </c>
      <c r="AB880">
        <v>10.521000000000001</v>
      </c>
      <c r="AC880">
        <v>7.657</v>
      </c>
      <c r="AD880">
        <v>10.617000000000001</v>
      </c>
      <c r="AE880">
        <v>7.657</v>
      </c>
      <c r="AF880">
        <v>543</v>
      </c>
      <c r="AG880">
        <v>1.4590000000000001</v>
      </c>
      <c r="AH880">
        <v>2.8250000000000002</v>
      </c>
      <c r="AI880">
        <v>491</v>
      </c>
      <c r="AJ880">
        <v>515</v>
      </c>
      <c r="AK880">
        <v>524</v>
      </c>
      <c r="AL880">
        <v>553</v>
      </c>
      <c r="AQ880" s="82">
        <f t="shared" si="67"/>
        <v>0</v>
      </c>
      <c r="AR880" s="82">
        <f t="shared" si="70"/>
        <v>0</v>
      </c>
      <c r="AS880" s="82">
        <f t="shared" si="70"/>
        <v>0</v>
      </c>
      <c r="AT880" s="82">
        <f t="shared" si="70"/>
        <v>0</v>
      </c>
      <c r="AU880" s="82">
        <f t="shared" si="70"/>
        <v>0</v>
      </c>
      <c r="AV880" s="82">
        <f t="shared" si="70"/>
        <v>0</v>
      </c>
      <c r="AW880" s="82">
        <f t="shared" si="70"/>
        <v>9.1400000000000006E-3</v>
      </c>
      <c r="AX880" s="82">
        <f t="shared" si="70"/>
        <v>0</v>
      </c>
      <c r="AY880" s="82">
        <f t="shared" si="70"/>
        <v>0</v>
      </c>
      <c r="AZ880" s="82">
        <f t="shared" si="70"/>
        <v>0</v>
      </c>
      <c r="BA880" s="82">
        <f t="shared" si="70"/>
        <v>0</v>
      </c>
    </row>
    <row r="881" spans="1:53" x14ac:dyDescent="0.25">
      <c r="A881" t="s">
        <v>5942</v>
      </c>
      <c r="B881" t="s">
        <v>5943</v>
      </c>
      <c r="C881" t="s">
        <v>5944</v>
      </c>
      <c r="D881" t="s">
        <v>5945</v>
      </c>
      <c r="E881">
        <v>13.5</v>
      </c>
      <c r="F881" s="143">
        <v>42248</v>
      </c>
      <c r="G881" t="s">
        <v>348</v>
      </c>
      <c r="H881" t="s">
        <v>270</v>
      </c>
      <c r="I881" t="s">
        <v>259</v>
      </c>
      <c r="J881" t="s">
        <v>271</v>
      </c>
      <c r="K881" t="s">
        <v>272</v>
      </c>
      <c r="L881" t="s">
        <v>381</v>
      </c>
      <c r="M881" t="s">
        <v>661</v>
      </c>
      <c r="N881" t="s">
        <v>304</v>
      </c>
      <c r="O881">
        <v>1256.5999999999999</v>
      </c>
      <c r="P881">
        <v>102.75</v>
      </c>
      <c r="Q881">
        <v>4.2750000000000004</v>
      </c>
      <c r="R881">
        <v>0.11651</v>
      </c>
      <c r="S881">
        <v>0</v>
      </c>
      <c r="T881">
        <v>0.624</v>
      </c>
      <c r="U881">
        <v>9.2010000000000005</v>
      </c>
      <c r="V881">
        <v>0.625</v>
      </c>
      <c r="W881">
        <v>9.3629999999999995</v>
      </c>
      <c r="X881">
        <v>902</v>
      </c>
      <c r="Y881">
        <v>102</v>
      </c>
      <c r="Z881">
        <v>3.375</v>
      </c>
      <c r="AA881">
        <v>0.11645999999999999</v>
      </c>
      <c r="AB881">
        <v>0.68300000000000005</v>
      </c>
      <c r="AC881">
        <v>10.593999999999999</v>
      </c>
      <c r="AD881">
        <v>0.68300000000000005</v>
      </c>
      <c r="AE881">
        <v>10.689</v>
      </c>
      <c r="AF881">
        <v>1041</v>
      </c>
      <c r="AG881">
        <v>1.5660000000000001</v>
      </c>
      <c r="AH881">
        <v>1.5429999999999999</v>
      </c>
      <c r="AI881">
        <v>925</v>
      </c>
      <c r="AJ881">
        <v>1054</v>
      </c>
      <c r="AK881">
        <v>885</v>
      </c>
      <c r="AL881">
        <v>1027</v>
      </c>
      <c r="AQ881" s="82">
        <f t="shared" si="67"/>
        <v>0</v>
      </c>
      <c r="AR881" s="82">
        <f t="shared" si="70"/>
        <v>0</v>
      </c>
      <c r="AS881" s="82">
        <f t="shared" si="70"/>
        <v>0</v>
      </c>
      <c r="AT881" s="82">
        <f t="shared" si="70"/>
        <v>0</v>
      </c>
      <c r="AU881" s="82">
        <f t="shared" si="70"/>
        <v>0</v>
      </c>
      <c r="AV881" s="82">
        <f t="shared" si="70"/>
        <v>0</v>
      </c>
      <c r="AW881" s="82">
        <f t="shared" si="70"/>
        <v>0</v>
      </c>
      <c r="AX881" s="82">
        <f t="shared" si="70"/>
        <v>0</v>
      </c>
      <c r="AY881" s="82">
        <f t="shared" si="70"/>
        <v>0.11651</v>
      </c>
      <c r="AZ881" s="82">
        <f t="shared" si="70"/>
        <v>0</v>
      </c>
      <c r="BA881" s="82">
        <f t="shared" si="70"/>
        <v>0</v>
      </c>
    </row>
    <row r="882" spans="1:53" x14ac:dyDescent="0.25">
      <c r="A882" t="s">
        <v>5946</v>
      </c>
      <c r="B882" t="s">
        <v>5947</v>
      </c>
      <c r="C882" t="s">
        <v>5944</v>
      </c>
      <c r="D882" t="s">
        <v>5945</v>
      </c>
      <c r="E882">
        <v>8.125</v>
      </c>
      <c r="F882" s="143">
        <v>43570</v>
      </c>
      <c r="G882" t="s">
        <v>41</v>
      </c>
      <c r="H882" t="s">
        <v>270</v>
      </c>
      <c r="I882" t="s">
        <v>259</v>
      </c>
      <c r="J882" t="s">
        <v>271</v>
      </c>
      <c r="K882" t="s">
        <v>272</v>
      </c>
      <c r="L882" t="s">
        <v>296</v>
      </c>
      <c r="M882" t="s">
        <v>982</v>
      </c>
      <c r="N882" t="s">
        <v>283</v>
      </c>
      <c r="O882">
        <v>1250</v>
      </c>
      <c r="P882">
        <v>114</v>
      </c>
      <c r="Q882">
        <v>1.579861</v>
      </c>
      <c r="R882">
        <v>0.12517</v>
      </c>
      <c r="S882">
        <v>0</v>
      </c>
      <c r="T882">
        <v>2.0910000000000002</v>
      </c>
      <c r="U882">
        <v>4.2279999999999998</v>
      </c>
      <c r="V882">
        <v>3.2069999999999999</v>
      </c>
      <c r="W882">
        <v>4.6669999999999998</v>
      </c>
      <c r="X882">
        <v>369</v>
      </c>
      <c r="Y882">
        <v>112.75</v>
      </c>
      <c r="Z882">
        <v>1.038</v>
      </c>
      <c r="AA882">
        <v>0.12509999999999999</v>
      </c>
      <c r="AB882">
        <v>2.149</v>
      </c>
      <c r="AC882">
        <v>4.8239999999999998</v>
      </c>
      <c r="AD882">
        <v>3.5550000000000002</v>
      </c>
      <c r="AE882">
        <v>5.0960000000000001</v>
      </c>
      <c r="AF882">
        <v>426</v>
      </c>
      <c r="AG882">
        <v>1.575</v>
      </c>
      <c r="AH882">
        <v>1.8819999999999999</v>
      </c>
      <c r="AI882">
        <v>365</v>
      </c>
      <c r="AJ882">
        <v>426</v>
      </c>
      <c r="AK882">
        <v>353</v>
      </c>
      <c r="AL882">
        <v>410</v>
      </c>
      <c r="AQ882" s="82">
        <f t="shared" si="67"/>
        <v>0</v>
      </c>
      <c r="AR882" s="82">
        <f t="shared" si="70"/>
        <v>0</v>
      </c>
      <c r="AS882" s="82">
        <f t="shared" si="70"/>
        <v>0</v>
      </c>
      <c r="AT882" s="82">
        <f t="shared" si="70"/>
        <v>0.12517</v>
      </c>
      <c r="AU882" s="82">
        <f t="shared" si="70"/>
        <v>0</v>
      </c>
      <c r="AV882" s="82">
        <f t="shared" si="70"/>
        <v>0</v>
      </c>
      <c r="AW882" s="82">
        <f t="shared" si="70"/>
        <v>0</v>
      </c>
      <c r="AX882" s="82">
        <f t="shared" si="70"/>
        <v>0</v>
      </c>
      <c r="AY882" s="82">
        <f t="shared" si="70"/>
        <v>0</v>
      </c>
      <c r="AZ882" s="82">
        <f t="shared" si="70"/>
        <v>0</v>
      </c>
      <c r="BA882" s="82">
        <f t="shared" si="70"/>
        <v>0</v>
      </c>
    </row>
    <row r="883" spans="1:53" x14ac:dyDescent="0.25">
      <c r="A883" t="s">
        <v>5948</v>
      </c>
      <c r="B883" t="s">
        <v>5949</v>
      </c>
      <c r="C883" t="s">
        <v>5944</v>
      </c>
      <c r="D883" t="s">
        <v>5945</v>
      </c>
      <c r="E883">
        <v>11</v>
      </c>
      <c r="F883" s="143">
        <v>43936</v>
      </c>
      <c r="G883" t="s">
        <v>280</v>
      </c>
      <c r="H883" t="s">
        <v>270</v>
      </c>
      <c r="I883" t="s">
        <v>259</v>
      </c>
      <c r="J883" t="s">
        <v>271</v>
      </c>
      <c r="K883" t="s">
        <v>272</v>
      </c>
      <c r="L883" t="s">
        <v>296</v>
      </c>
      <c r="M883" t="s">
        <v>982</v>
      </c>
      <c r="N883" t="s">
        <v>283</v>
      </c>
      <c r="O883">
        <v>675</v>
      </c>
      <c r="P883">
        <v>118.25</v>
      </c>
      <c r="Q883">
        <v>2.1388889999999998</v>
      </c>
      <c r="R883">
        <v>7.0400000000000004E-2</v>
      </c>
      <c r="S883">
        <v>0</v>
      </c>
      <c r="T883">
        <v>2.7709999999999999</v>
      </c>
      <c r="U883">
        <v>6.3120000000000003</v>
      </c>
      <c r="V883">
        <v>3.7770000000000001</v>
      </c>
      <c r="W883">
        <v>6.7750000000000004</v>
      </c>
      <c r="X883">
        <v>564</v>
      </c>
      <c r="Y883">
        <v>115.5</v>
      </c>
      <c r="Z883">
        <v>1.4059999999999999</v>
      </c>
      <c r="AA883">
        <v>6.9409999999999999E-2</v>
      </c>
      <c r="AB883">
        <v>2.8170000000000002</v>
      </c>
      <c r="AC883">
        <v>7.2039999999999997</v>
      </c>
      <c r="AD883">
        <v>4.1020000000000003</v>
      </c>
      <c r="AE883">
        <v>7.4989999999999997</v>
      </c>
      <c r="AF883">
        <v>652</v>
      </c>
      <c r="AG883">
        <v>2.98</v>
      </c>
      <c r="AH883">
        <v>3.399</v>
      </c>
      <c r="AI883">
        <v>586</v>
      </c>
      <c r="AJ883">
        <v>673</v>
      </c>
      <c r="AK883">
        <v>551</v>
      </c>
      <c r="AL883">
        <v>639</v>
      </c>
      <c r="AQ883" s="82">
        <f t="shared" si="67"/>
        <v>0</v>
      </c>
      <c r="AR883" s="82">
        <f t="shared" si="70"/>
        <v>0</v>
      </c>
      <c r="AS883" s="82">
        <f t="shared" si="70"/>
        <v>0</v>
      </c>
      <c r="AT883" s="82">
        <f t="shared" si="70"/>
        <v>0</v>
      </c>
      <c r="AU883" s="82">
        <f t="shared" si="70"/>
        <v>0</v>
      </c>
      <c r="AV883" s="82">
        <f t="shared" si="70"/>
        <v>7.0400000000000004E-2</v>
      </c>
      <c r="AW883" s="82">
        <f t="shared" si="70"/>
        <v>0</v>
      </c>
      <c r="AX883" s="82">
        <f t="shared" si="70"/>
        <v>0</v>
      </c>
      <c r="AY883" s="82">
        <f t="shared" si="70"/>
        <v>0</v>
      </c>
      <c r="AZ883" s="82">
        <f t="shared" si="70"/>
        <v>0</v>
      </c>
      <c r="BA883" s="82">
        <f t="shared" si="70"/>
        <v>0</v>
      </c>
    </row>
    <row r="884" spans="1:53" x14ac:dyDescent="0.25">
      <c r="A884" t="s">
        <v>5950</v>
      </c>
      <c r="B884" t="s">
        <v>5951</v>
      </c>
      <c r="C884" t="s">
        <v>5944</v>
      </c>
      <c r="D884" t="s">
        <v>5945</v>
      </c>
      <c r="E884">
        <v>11.5</v>
      </c>
      <c r="F884" s="143">
        <v>44027</v>
      </c>
      <c r="G884" t="s">
        <v>348</v>
      </c>
      <c r="H884" t="s">
        <v>270</v>
      </c>
      <c r="I884" t="s">
        <v>259</v>
      </c>
      <c r="J884" t="s">
        <v>271</v>
      </c>
      <c r="K884" t="s">
        <v>272</v>
      </c>
      <c r="L884" t="s">
        <v>296</v>
      </c>
      <c r="M884" t="s">
        <v>982</v>
      </c>
      <c r="N884" t="s">
        <v>304</v>
      </c>
      <c r="O884">
        <v>1000</v>
      </c>
      <c r="P884">
        <v>112.5</v>
      </c>
      <c r="Q884">
        <v>2.2361110000000002</v>
      </c>
      <c r="R884">
        <v>9.9400000000000002E-2</v>
      </c>
      <c r="S884">
        <v>0</v>
      </c>
      <c r="T884">
        <v>4.2149999999999999</v>
      </c>
      <c r="U884">
        <v>8.7050000000000001</v>
      </c>
      <c r="V884">
        <v>4.6539999999999999</v>
      </c>
      <c r="W884">
        <v>8.8659999999999997</v>
      </c>
      <c r="X884">
        <v>771</v>
      </c>
      <c r="Y884">
        <v>109.25</v>
      </c>
      <c r="Z884">
        <v>1.4690000000000001</v>
      </c>
      <c r="AA884">
        <v>9.7379999999999994E-2</v>
      </c>
      <c r="AB884">
        <v>4.2409999999999997</v>
      </c>
      <c r="AC884">
        <v>9.4079999999999995</v>
      </c>
      <c r="AD884">
        <v>4.7969999999999997</v>
      </c>
      <c r="AE884">
        <v>9.5370000000000008</v>
      </c>
      <c r="AF884">
        <v>854</v>
      </c>
      <c r="AG884">
        <v>3.6280000000000001</v>
      </c>
      <c r="AH884">
        <v>4.1909999999999998</v>
      </c>
      <c r="AI884">
        <v>783</v>
      </c>
      <c r="AJ884">
        <v>857</v>
      </c>
      <c r="AK884">
        <v>759</v>
      </c>
      <c r="AL884">
        <v>842</v>
      </c>
      <c r="AQ884" s="82">
        <f t="shared" si="67"/>
        <v>0</v>
      </c>
      <c r="AR884" s="82">
        <f t="shared" si="70"/>
        <v>0</v>
      </c>
      <c r="AS884" s="82">
        <f t="shared" si="70"/>
        <v>0</v>
      </c>
      <c r="AT884" s="82">
        <f t="shared" si="70"/>
        <v>0</v>
      </c>
      <c r="AU884" s="82">
        <f t="shared" si="70"/>
        <v>0</v>
      </c>
      <c r="AV884" s="82">
        <f t="shared" si="70"/>
        <v>0</v>
      </c>
      <c r="AW884" s="82">
        <f t="shared" si="70"/>
        <v>0</v>
      </c>
      <c r="AX884" s="82">
        <f t="shared" si="70"/>
        <v>9.9400000000000002E-2</v>
      </c>
      <c r="AY884" s="82">
        <f t="shared" si="70"/>
        <v>0</v>
      </c>
      <c r="AZ884" s="82">
        <f t="shared" si="70"/>
        <v>0</v>
      </c>
      <c r="BA884" s="82">
        <f t="shared" si="70"/>
        <v>0</v>
      </c>
    </row>
    <row r="885" spans="1:53" x14ac:dyDescent="0.25">
      <c r="A885" t="s">
        <v>5952</v>
      </c>
      <c r="B885" t="s">
        <v>5953</v>
      </c>
      <c r="C885" t="s">
        <v>2503</v>
      </c>
      <c r="D885" t="s">
        <v>2504</v>
      </c>
      <c r="E885">
        <v>7</v>
      </c>
      <c r="F885" s="143">
        <v>44805</v>
      </c>
      <c r="G885" t="s">
        <v>41</v>
      </c>
      <c r="H885" t="s">
        <v>270</v>
      </c>
      <c r="I885" t="s">
        <v>259</v>
      </c>
      <c r="J885" t="s">
        <v>271</v>
      </c>
      <c r="K885" t="s">
        <v>272</v>
      </c>
      <c r="L885" t="s">
        <v>291</v>
      </c>
      <c r="M885" t="s">
        <v>303</v>
      </c>
      <c r="N885" t="s">
        <v>304</v>
      </c>
      <c r="O885">
        <v>530</v>
      </c>
      <c r="P885">
        <v>106.75</v>
      </c>
      <c r="Q885">
        <v>2.4305560000000002</v>
      </c>
      <c r="R885">
        <v>5.0130000000000001E-2</v>
      </c>
      <c r="S885">
        <v>0</v>
      </c>
      <c r="T885">
        <v>5.8259999999999996</v>
      </c>
      <c r="U885">
        <v>5.8929999999999998</v>
      </c>
      <c r="V885">
        <v>6.5090000000000003</v>
      </c>
      <c r="W885">
        <v>5.899</v>
      </c>
      <c r="X885">
        <v>430</v>
      </c>
      <c r="Y885">
        <v>105.5</v>
      </c>
      <c r="Z885">
        <v>1.964</v>
      </c>
      <c r="AA885">
        <v>5.0099999999999999E-2</v>
      </c>
      <c r="AB885">
        <v>5.8730000000000002</v>
      </c>
      <c r="AC885">
        <v>6.0960000000000001</v>
      </c>
      <c r="AD885">
        <v>6.657</v>
      </c>
      <c r="AE885">
        <v>6.1070000000000002</v>
      </c>
      <c r="AF885">
        <v>469</v>
      </c>
      <c r="AG885">
        <v>1.5980000000000001</v>
      </c>
      <c r="AH885">
        <v>2.5649999999999999</v>
      </c>
      <c r="AI885">
        <v>413</v>
      </c>
      <c r="AJ885">
        <v>449</v>
      </c>
      <c r="AK885">
        <v>423</v>
      </c>
      <c r="AL885">
        <v>461</v>
      </c>
      <c r="AQ885" s="82">
        <f t="shared" si="67"/>
        <v>0</v>
      </c>
      <c r="AR885" s="82">
        <f t="shared" si="70"/>
        <v>0</v>
      </c>
      <c r="AS885" s="82">
        <f t="shared" si="70"/>
        <v>0</v>
      </c>
      <c r="AT885" s="82">
        <f t="shared" si="70"/>
        <v>0</v>
      </c>
      <c r="AU885" s="82">
        <f t="shared" si="70"/>
        <v>5.0130000000000001E-2</v>
      </c>
      <c r="AV885" s="82">
        <f t="shared" si="70"/>
        <v>0</v>
      </c>
      <c r="AW885" s="82">
        <f t="shared" si="70"/>
        <v>0</v>
      </c>
      <c r="AX885" s="82">
        <f t="shared" si="70"/>
        <v>0</v>
      </c>
      <c r="AY885" s="82">
        <f t="shared" si="70"/>
        <v>0</v>
      </c>
      <c r="AZ885" s="82">
        <f t="shared" si="70"/>
        <v>0</v>
      </c>
      <c r="BA885" s="82">
        <f t="shared" si="70"/>
        <v>0</v>
      </c>
    </row>
    <row r="886" spans="1:53" x14ac:dyDescent="0.25">
      <c r="A886" t="s">
        <v>2499</v>
      </c>
      <c r="B886" t="s">
        <v>2500</v>
      </c>
      <c r="C886" t="s">
        <v>2501</v>
      </c>
      <c r="D886" t="s">
        <v>2502</v>
      </c>
      <c r="E886">
        <v>6.125</v>
      </c>
      <c r="F886" s="143">
        <v>42597</v>
      </c>
      <c r="G886" t="s">
        <v>423</v>
      </c>
      <c r="H886" t="s">
        <v>270</v>
      </c>
      <c r="I886" t="s">
        <v>257</v>
      </c>
      <c r="J886" t="s">
        <v>271</v>
      </c>
      <c r="K886" t="s">
        <v>272</v>
      </c>
      <c r="L886" t="s">
        <v>296</v>
      </c>
      <c r="M886" t="s">
        <v>982</v>
      </c>
      <c r="N886" t="s">
        <v>304</v>
      </c>
      <c r="O886">
        <v>750</v>
      </c>
      <c r="P886">
        <v>109.75</v>
      </c>
      <c r="Q886">
        <v>2.2118060000000002</v>
      </c>
      <c r="R886">
        <v>7.2749999999999995E-2</v>
      </c>
      <c r="S886">
        <v>0</v>
      </c>
      <c r="T886">
        <v>3.2170000000000001</v>
      </c>
      <c r="U886">
        <v>3.26</v>
      </c>
      <c r="V886">
        <v>3.2250000000000001</v>
      </c>
      <c r="W886">
        <v>3.26</v>
      </c>
      <c r="X886">
        <v>277</v>
      </c>
      <c r="Y886">
        <v>109.25</v>
      </c>
      <c r="Z886">
        <v>1.8029999999999999</v>
      </c>
      <c r="AA886">
        <v>7.3260000000000006E-2</v>
      </c>
      <c r="AB886">
        <v>3.278</v>
      </c>
      <c r="AC886">
        <v>3.4430000000000001</v>
      </c>
      <c r="AD886">
        <v>3.2839999999999998</v>
      </c>
      <c r="AE886">
        <v>3.4430000000000001</v>
      </c>
      <c r="AF886">
        <v>303</v>
      </c>
      <c r="AG886">
        <v>0.81799999999999995</v>
      </c>
      <c r="AH886">
        <v>1.0429999999999999</v>
      </c>
      <c r="AI886">
        <v>276</v>
      </c>
      <c r="AJ886">
        <v>303</v>
      </c>
      <c r="AK886">
        <v>266</v>
      </c>
      <c r="AL886">
        <v>292</v>
      </c>
      <c r="AQ886" s="82">
        <f t="shared" si="67"/>
        <v>0</v>
      </c>
      <c r="AR886" s="82">
        <f t="shared" ref="AR886:BA901" si="71">IF(AND($U886&gt;AQ$4,$U886&lt;=AR$4),$R886,0)</f>
        <v>0</v>
      </c>
      <c r="AS886" s="82">
        <f t="shared" si="71"/>
        <v>7.2749999999999995E-2</v>
      </c>
      <c r="AT886" s="82">
        <f t="shared" si="71"/>
        <v>0</v>
      </c>
      <c r="AU886" s="82">
        <f t="shared" si="71"/>
        <v>0</v>
      </c>
      <c r="AV886" s="82">
        <f t="shared" si="71"/>
        <v>0</v>
      </c>
      <c r="AW886" s="82">
        <f t="shared" si="71"/>
        <v>0</v>
      </c>
      <c r="AX886" s="82">
        <f t="shared" si="71"/>
        <v>0</v>
      </c>
      <c r="AY886" s="82">
        <f t="shared" si="71"/>
        <v>0</v>
      </c>
      <c r="AZ886" s="82">
        <f t="shared" si="71"/>
        <v>0</v>
      </c>
      <c r="BA886" s="82">
        <f t="shared" si="71"/>
        <v>0</v>
      </c>
    </row>
    <row r="887" spans="1:53" x14ac:dyDescent="0.25">
      <c r="A887" t="s">
        <v>5954</v>
      </c>
      <c r="B887" t="s">
        <v>5955</v>
      </c>
      <c r="C887" t="s">
        <v>5956</v>
      </c>
      <c r="D887" t="s">
        <v>5957</v>
      </c>
      <c r="E887">
        <v>9.875</v>
      </c>
      <c r="F887" s="143">
        <v>43205</v>
      </c>
      <c r="G887" t="s">
        <v>280</v>
      </c>
      <c r="H887" t="s">
        <v>270</v>
      </c>
      <c r="I887" t="s">
        <v>259</v>
      </c>
      <c r="J887" t="s">
        <v>271</v>
      </c>
      <c r="K887" t="s">
        <v>272</v>
      </c>
      <c r="L887" t="s">
        <v>291</v>
      </c>
      <c r="M887" t="s">
        <v>1350</v>
      </c>
      <c r="N887" t="s">
        <v>304</v>
      </c>
      <c r="O887">
        <v>250</v>
      </c>
      <c r="P887">
        <v>102.75</v>
      </c>
      <c r="Q887">
        <v>1.920139</v>
      </c>
      <c r="R887">
        <v>2.2669999999999999E-2</v>
      </c>
      <c r="S887">
        <v>0</v>
      </c>
      <c r="T887">
        <v>3.403</v>
      </c>
      <c r="U887">
        <v>9.0820000000000007</v>
      </c>
      <c r="V887">
        <v>3.875</v>
      </c>
      <c r="W887">
        <v>9.1289999999999996</v>
      </c>
      <c r="X887">
        <v>836</v>
      </c>
      <c r="Y887">
        <v>101.75</v>
      </c>
      <c r="Z887">
        <v>1.262</v>
      </c>
      <c r="AA887">
        <v>2.265E-2</v>
      </c>
      <c r="AB887">
        <v>3.4580000000000002</v>
      </c>
      <c r="AC887">
        <v>9.3719999999999999</v>
      </c>
      <c r="AD887">
        <v>3.9590000000000001</v>
      </c>
      <c r="AE887">
        <v>9.3930000000000007</v>
      </c>
      <c r="AF887">
        <v>875</v>
      </c>
      <c r="AG887">
        <v>1.61</v>
      </c>
      <c r="AH887">
        <v>2.0009999999999999</v>
      </c>
      <c r="AI887">
        <v>815</v>
      </c>
      <c r="AJ887">
        <v>850</v>
      </c>
      <c r="AK887">
        <v>824</v>
      </c>
      <c r="AL887">
        <v>863</v>
      </c>
      <c r="AQ887" s="82">
        <f t="shared" si="67"/>
        <v>0</v>
      </c>
      <c r="AR887" s="82">
        <f t="shared" si="71"/>
        <v>0</v>
      </c>
      <c r="AS887" s="82">
        <f t="shared" si="71"/>
        <v>0</v>
      </c>
      <c r="AT887" s="82">
        <f t="shared" si="71"/>
        <v>0</v>
      </c>
      <c r="AU887" s="82">
        <f t="shared" si="71"/>
        <v>0</v>
      </c>
      <c r="AV887" s="82">
        <f t="shared" si="71"/>
        <v>0</v>
      </c>
      <c r="AW887" s="82">
        <f t="shared" si="71"/>
        <v>0</v>
      </c>
      <c r="AX887" s="82">
        <f t="shared" si="71"/>
        <v>0</v>
      </c>
      <c r="AY887" s="82">
        <f t="shared" si="71"/>
        <v>2.2669999999999999E-2</v>
      </c>
      <c r="AZ887" s="82">
        <f t="shared" si="71"/>
        <v>0</v>
      </c>
      <c r="BA887" s="82">
        <f t="shared" si="71"/>
        <v>0</v>
      </c>
    </row>
    <row r="888" spans="1:53" x14ac:dyDescent="0.25">
      <c r="A888" t="s">
        <v>5958</v>
      </c>
      <c r="B888" t="s">
        <v>5959</v>
      </c>
      <c r="C888" t="s">
        <v>5960</v>
      </c>
      <c r="D888" t="s">
        <v>5957</v>
      </c>
      <c r="E888">
        <v>9.875</v>
      </c>
      <c r="F888" s="143">
        <v>43205</v>
      </c>
      <c r="G888" t="s">
        <v>42</v>
      </c>
      <c r="H888" t="s">
        <v>270</v>
      </c>
      <c r="I888" t="s">
        <v>259</v>
      </c>
      <c r="J888" t="s">
        <v>271</v>
      </c>
      <c r="K888" t="s">
        <v>272</v>
      </c>
      <c r="L888" t="s">
        <v>291</v>
      </c>
      <c r="M888" t="s">
        <v>1350</v>
      </c>
      <c r="N888" t="s">
        <v>304</v>
      </c>
      <c r="O888">
        <v>150</v>
      </c>
      <c r="P888">
        <v>102</v>
      </c>
      <c r="Q888">
        <v>1.920139</v>
      </c>
      <c r="R888">
        <v>1.35E-2</v>
      </c>
      <c r="S888">
        <v>0</v>
      </c>
      <c r="T888">
        <v>3.3969999999999998</v>
      </c>
      <c r="U888">
        <v>9.2929999999999993</v>
      </c>
      <c r="V888">
        <v>3.8940000000000001</v>
      </c>
      <c r="W888">
        <v>9.3260000000000005</v>
      </c>
      <c r="X888">
        <v>856</v>
      </c>
      <c r="Y888">
        <v>101</v>
      </c>
      <c r="Z888">
        <v>1.262</v>
      </c>
      <c r="AA888">
        <v>1.349E-2</v>
      </c>
      <c r="AB888">
        <v>3.4510000000000001</v>
      </c>
      <c r="AC888">
        <v>9.5830000000000002</v>
      </c>
      <c r="AD888">
        <v>3.9790000000000001</v>
      </c>
      <c r="AE888">
        <v>9.59</v>
      </c>
      <c r="AF888">
        <v>894</v>
      </c>
      <c r="AG888">
        <v>1.6220000000000001</v>
      </c>
      <c r="AH888">
        <v>2.0169999999999999</v>
      </c>
      <c r="AI888">
        <v>831</v>
      </c>
      <c r="AJ888">
        <v>866</v>
      </c>
      <c r="AK888">
        <v>844</v>
      </c>
      <c r="AL888">
        <v>883</v>
      </c>
      <c r="AQ888" s="82">
        <f t="shared" si="67"/>
        <v>0</v>
      </c>
      <c r="AR888" s="82">
        <f t="shared" si="71"/>
        <v>0</v>
      </c>
      <c r="AS888" s="82">
        <f t="shared" si="71"/>
        <v>0</v>
      </c>
      <c r="AT888" s="82">
        <f t="shared" si="71"/>
        <v>0</v>
      </c>
      <c r="AU888" s="82">
        <f t="shared" si="71"/>
        <v>0</v>
      </c>
      <c r="AV888" s="82">
        <f t="shared" si="71"/>
        <v>0</v>
      </c>
      <c r="AW888" s="82">
        <f t="shared" si="71"/>
        <v>0</v>
      </c>
      <c r="AX888" s="82">
        <f t="shared" si="71"/>
        <v>0</v>
      </c>
      <c r="AY888" s="82">
        <f t="shared" si="71"/>
        <v>1.35E-2</v>
      </c>
      <c r="AZ888" s="82">
        <f t="shared" si="71"/>
        <v>0</v>
      </c>
      <c r="BA888" s="82">
        <f t="shared" si="71"/>
        <v>0</v>
      </c>
    </row>
    <row r="889" spans="1:53" x14ac:dyDescent="0.25">
      <c r="A889" t="s">
        <v>2505</v>
      </c>
      <c r="B889" t="s">
        <v>2506</v>
      </c>
      <c r="C889" t="s">
        <v>2507</v>
      </c>
      <c r="D889" t="s">
        <v>2508</v>
      </c>
      <c r="E889">
        <v>8.25</v>
      </c>
      <c r="F889" s="143">
        <v>43174</v>
      </c>
      <c r="G889" t="s">
        <v>40</v>
      </c>
      <c r="H889" t="s">
        <v>270</v>
      </c>
      <c r="I889" t="s">
        <v>259</v>
      </c>
      <c r="J889" t="s">
        <v>271</v>
      </c>
      <c r="K889" t="s">
        <v>272</v>
      </c>
      <c r="L889" t="s">
        <v>442</v>
      </c>
      <c r="M889" t="s">
        <v>697</v>
      </c>
      <c r="N889" t="s">
        <v>304</v>
      </c>
      <c r="O889">
        <v>150</v>
      </c>
      <c r="P889">
        <v>108</v>
      </c>
      <c r="Q889">
        <v>2.2916669999999999</v>
      </c>
      <c r="R889">
        <v>1.4330000000000001E-2</v>
      </c>
      <c r="S889">
        <v>0</v>
      </c>
      <c r="T889">
        <v>1.1399999999999999</v>
      </c>
      <c r="U889">
        <v>4.7430000000000003</v>
      </c>
      <c r="V889">
        <v>1.645</v>
      </c>
      <c r="W889">
        <v>5.2460000000000004</v>
      </c>
      <c r="X889">
        <v>448</v>
      </c>
      <c r="Y889">
        <v>107</v>
      </c>
      <c r="Z889">
        <v>1.742</v>
      </c>
      <c r="AA889">
        <v>1.435E-2</v>
      </c>
      <c r="AB889">
        <v>1.1990000000000001</v>
      </c>
      <c r="AC889">
        <v>5.6609999999999996</v>
      </c>
      <c r="AD889">
        <v>2.2850000000000001</v>
      </c>
      <c r="AE889">
        <v>5.8920000000000003</v>
      </c>
      <c r="AF889">
        <v>525</v>
      </c>
      <c r="AG889">
        <v>1.425</v>
      </c>
      <c r="AH889">
        <v>1.569</v>
      </c>
      <c r="AI889">
        <v>395</v>
      </c>
      <c r="AJ889">
        <v>485</v>
      </c>
      <c r="AK889">
        <v>431</v>
      </c>
      <c r="AL889">
        <v>508</v>
      </c>
      <c r="AQ889" s="82">
        <f t="shared" si="67"/>
        <v>0</v>
      </c>
      <c r="AR889" s="82">
        <f t="shared" si="71"/>
        <v>0</v>
      </c>
      <c r="AS889" s="82">
        <f t="shared" si="71"/>
        <v>0</v>
      </c>
      <c r="AT889" s="82">
        <f t="shared" si="71"/>
        <v>1.4330000000000001E-2</v>
      </c>
      <c r="AU889" s="82">
        <f t="shared" si="71"/>
        <v>0</v>
      </c>
      <c r="AV889" s="82">
        <f t="shared" si="71"/>
        <v>0</v>
      </c>
      <c r="AW889" s="82">
        <f t="shared" si="71"/>
        <v>0</v>
      </c>
      <c r="AX889" s="82">
        <f t="shared" si="71"/>
        <v>0</v>
      </c>
      <c r="AY889" s="82">
        <f t="shared" si="71"/>
        <v>0</v>
      </c>
      <c r="AZ889" s="82">
        <f t="shared" si="71"/>
        <v>0</v>
      </c>
      <c r="BA889" s="82">
        <f t="shared" si="71"/>
        <v>0</v>
      </c>
    </row>
    <row r="890" spans="1:53" x14ac:dyDescent="0.25">
      <c r="A890" t="s">
        <v>2509</v>
      </c>
      <c r="B890" t="s">
        <v>2510</v>
      </c>
      <c r="C890" t="s">
        <v>2507</v>
      </c>
      <c r="D890" t="s">
        <v>2508</v>
      </c>
      <c r="E890">
        <v>6.5</v>
      </c>
      <c r="F890" s="143">
        <v>43891</v>
      </c>
      <c r="G890" t="s">
        <v>40</v>
      </c>
      <c r="H890" t="s">
        <v>270</v>
      </c>
      <c r="I890" t="s">
        <v>259</v>
      </c>
      <c r="J890" t="s">
        <v>271</v>
      </c>
      <c r="K890" t="s">
        <v>272</v>
      </c>
      <c r="L890" t="s">
        <v>442</v>
      </c>
      <c r="M890" t="s">
        <v>697</v>
      </c>
      <c r="N890" t="s">
        <v>304</v>
      </c>
      <c r="O890">
        <v>300</v>
      </c>
      <c r="P890">
        <v>105.25</v>
      </c>
      <c r="Q890">
        <v>2.0583330000000002</v>
      </c>
      <c r="R890">
        <v>2.7890000000000002E-2</v>
      </c>
      <c r="S890">
        <v>0</v>
      </c>
      <c r="T890">
        <v>4.3049999999999997</v>
      </c>
      <c r="U890">
        <v>5.3250000000000002</v>
      </c>
      <c r="V890">
        <v>5.2220000000000004</v>
      </c>
      <c r="W890">
        <v>5.4269999999999996</v>
      </c>
      <c r="X890">
        <v>426</v>
      </c>
      <c r="Y890">
        <v>105</v>
      </c>
      <c r="Z890">
        <v>1.625</v>
      </c>
      <c r="AA890">
        <v>2.8139999999999998E-2</v>
      </c>
      <c r="AB890">
        <v>4.367</v>
      </c>
      <c r="AC890">
        <v>5.391</v>
      </c>
      <c r="AD890">
        <v>5.327</v>
      </c>
      <c r="AE890">
        <v>5.484</v>
      </c>
      <c r="AF890">
        <v>447</v>
      </c>
      <c r="AG890">
        <v>0.64100000000000001</v>
      </c>
      <c r="AH890">
        <v>1.286</v>
      </c>
      <c r="AI890">
        <v>405</v>
      </c>
      <c r="AJ890">
        <v>427</v>
      </c>
      <c r="AK890">
        <v>413</v>
      </c>
      <c r="AL890">
        <v>434</v>
      </c>
      <c r="AQ890" s="82">
        <f t="shared" si="67"/>
        <v>0</v>
      </c>
      <c r="AR890" s="82">
        <f t="shared" si="71"/>
        <v>0</v>
      </c>
      <c r="AS890" s="82">
        <f t="shared" si="71"/>
        <v>0</v>
      </c>
      <c r="AT890" s="82">
        <f t="shared" si="71"/>
        <v>0</v>
      </c>
      <c r="AU890" s="82">
        <f t="shared" si="71"/>
        <v>2.7890000000000002E-2</v>
      </c>
      <c r="AV890" s="82">
        <f t="shared" si="71"/>
        <v>0</v>
      </c>
      <c r="AW890" s="82">
        <f t="shared" si="71"/>
        <v>0</v>
      </c>
      <c r="AX890" s="82">
        <f t="shared" si="71"/>
        <v>0</v>
      </c>
      <c r="AY890" s="82">
        <f t="shared" si="71"/>
        <v>0</v>
      </c>
      <c r="AZ890" s="82">
        <f t="shared" si="71"/>
        <v>0</v>
      </c>
      <c r="BA890" s="82">
        <f t="shared" si="71"/>
        <v>0</v>
      </c>
    </row>
    <row r="891" spans="1:53" x14ac:dyDescent="0.25">
      <c r="A891" t="s">
        <v>2527</v>
      </c>
      <c r="B891" t="s">
        <v>2528</v>
      </c>
      <c r="C891" t="s">
        <v>2529</v>
      </c>
      <c r="D891" t="s">
        <v>2530</v>
      </c>
      <c r="E891">
        <v>10.5</v>
      </c>
      <c r="F891" s="143">
        <v>43023</v>
      </c>
      <c r="G891" t="s">
        <v>42</v>
      </c>
      <c r="H891" t="s">
        <v>270</v>
      </c>
      <c r="I891" t="s">
        <v>259</v>
      </c>
      <c r="J891" t="s">
        <v>271</v>
      </c>
      <c r="K891" t="s">
        <v>272</v>
      </c>
      <c r="L891" t="s">
        <v>442</v>
      </c>
      <c r="M891" t="s">
        <v>650</v>
      </c>
      <c r="N891" t="s">
        <v>283</v>
      </c>
      <c r="O891">
        <v>300</v>
      </c>
      <c r="P891">
        <v>108.25</v>
      </c>
      <c r="Q891">
        <v>2.0416669999999999</v>
      </c>
      <c r="R891">
        <v>2.8670000000000001E-2</v>
      </c>
      <c r="S891">
        <v>0</v>
      </c>
      <c r="T891">
        <v>0.75800000000000001</v>
      </c>
      <c r="U891">
        <v>6.2690000000000001</v>
      </c>
      <c r="V891">
        <v>0.92400000000000004</v>
      </c>
      <c r="W891">
        <v>6.7709999999999999</v>
      </c>
      <c r="X891">
        <v>609</v>
      </c>
      <c r="Y891">
        <v>106.25</v>
      </c>
      <c r="Z891">
        <v>1.3420000000000001</v>
      </c>
      <c r="AA891">
        <v>2.8389999999999999E-2</v>
      </c>
      <c r="AB891">
        <v>1.6659999999999999</v>
      </c>
      <c r="AC891">
        <v>8.1479999999999997</v>
      </c>
      <c r="AD891">
        <v>2.399</v>
      </c>
      <c r="AE891">
        <v>8.3569999999999993</v>
      </c>
      <c r="AF891">
        <v>779</v>
      </c>
      <c r="AG891">
        <v>2.5099999999999998</v>
      </c>
      <c r="AH891">
        <v>2.649</v>
      </c>
      <c r="AI891">
        <v>530</v>
      </c>
      <c r="AJ891">
        <v>757</v>
      </c>
      <c r="AK891">
        <v>594</v>
      </c>
      <c r="AL891">
        <v>764</v>
      </c>
      <c r="AQ891" s="82">
        <f t="shared" si="67"/>
        <v>0</v>
      </c>
      <c r="AR891" s="82">
        <f t="shared" si="71"/>
        <v>0</v>
      </c>
      <c r="AS891" s="82">
        <f t="shared" si="71"/>
        <v>0</v>
      </c>
      <c r="AT891" s="82">
        <f t="shared" si="71"/>
        <v>0</v>
      </c>
      <c r="AU891" s="82">
        <f t="shared" si="71"/>
        <v>0</v>
      </c>
      <c r="AV891" s="82">
        <f t="shared" si="71"/>
        <v>2.8670000000000001E-2</v>
      </c>
      <c r="AW891" s="82">
        <f t="shared" si="71"/>
        <v>0</v>
      </c>
      <c r="AX891" s="82">
        <f t="shared" si="71"/>
        <v>0</v>
      </c>
      <c r="AY891" s="82">
        <f t="shared" si="71"/>
        <v>0</v>
      </c>
      <c r="AZ891" s="82">
        <f t="shared" si="71"/>
        <v>0</v>
      </c>
      <c r="BA891" s="82">
        <f t="shared" si="71"/>
        <v>0</v>
      </c>
    </row>
    <row r="892" spans="1:53" x14ac:dyDescent="0.25">
      <c r="A892" t="s">
        <v>5961</v>
      </c>
      <c r="B892" t="s">
        <v>5962</v>
      </c>
      <c r="C892" t="s">
        <v>2529</v>
      </c>
      <c r="D892" t="s">
        <v>2530</v>
      </c>
      <c r="E892">
        <v>7.125</v>
      </c>
      <c r="F892" s="143">
        <v>42826</v>
      </c>
      <c r="G892" t="s">
        <v>40</v>
      </c>
      <c r="H892" t="s">
        <v>270</v>
      </c>
      <c r="I892" t="s">
        <v>259</v>
      </c>
      <c r="J892" t="s">
        <v>271</v>
      </c>
      <c r="K892" t="s">
        <v>272</v>
      </c>
      <c r="L892" t="s">
        <v>442</v>
      </c>
      <c r="M892" t="s">
        <v>650</v>
      </c>
      <c r="N892" t="s">
        <v>283</v>
      </c>
      <c r="O892">
        <v>300</v>
      </c>
      <c r="P892">
        <v>105.25</v>
      </c>
      <c r="Q892">
        <v>1.6625000000000001</v>
      </c>
      <c r="R892">
        <v>2.7789999999999999E-2</v>
      </c>
      <c r="S892">
        <v>0</v>
      </c>
      <c r="T892">
        <v>2.86</v>
      </c>
      <c r="U892">
        <v>5.3479999999999999</v>
      </c>
      <c r="V892">
        <v>3.2349999999999999</v>
      </c>
      <c r="W892">
        <v>5.4420000000000002</v>
      </c>
      <c r="X892">
        <v>485</v>
      </c>
      <c r="Y892">
        <v>102.5</v>
      </c>
      <c r="Z892">
        <v>1.1879999999999999</v>
      </c>
      <c r="AA892">
        <v>2.7359999999999999E-2</v>
      </c>
      <c r="AB892">
        <v>2.9060000000000001</v>
      </c>
      <c r="AC892">
        <v>6.2779999999999996</v>
      </c>
      <c r="AD892">
        <v>3.41</v>
      </c>
      <c r="AE892">
        <v>6.3120000000000003</v>
      </c>
      <c r="AF892">
        <v>582</v>
      </c>
      <c r="AG892">
        <v>3.11</v>
      </c>
      <c r="AH892">
        <v>3.3620000000000001</v>
      </c>
      <c r="AI892">
        <v>472</v>
      </c>
      <c r="AJ892">
        <v>563</v>
      </c>
      <c r="AK892">
        <v>472</v>
      </c>
      <c r="AL892">
        <v>569</v>
      </c>
      <c r="AQ892" s="82">
        <f t="shared" si="67"/>
        <v>0</v>
      </c>
      <c r="AR892" s="82">
        <f t="shared" si="71"/>
        <v>0</v>
      </c>
      <c r="AS892" s="82">
        <f t="shared" si="71"/>
        <v>0</v>
      </c>
      <c r="AT892" s="82">
        <f t="shared" si="71"/>
        <v>0</v>
      </c>
      <c r="AU892" s="82">
        <f t="shared" si="71"/>
        <v>2.7789999999999999E-2</v>
      </c>
      <c r="AV892" s="82">
        <f t="shared" si="71"/>
        <v>0</v>
      </c>
      <c r="AW892" s="82">
        <f t="shared" si="71"/>
        <v>0</v>
      </c>
      <c r="AX892" s="82">
        <f t="shared" si="71"/>
        <v>0</v>
      </c>
      <c r="AY892" s="82">
        <f t="shared" si="71"/>
        <v>0</v>
      </c>
      <c r="AZ892" s="82">
        <f t="shared" si="71"/>
        <v>0</v>
      </c>
      <c r="BA892" s="82">
        <f t="shared" si="71"/>
        <v>0</v>
      </c>
    </row>
    <row r="893" spans="1:53" x14ac:dyDescent="0.25">
      <c r="A893" t="s">
        <v>5963</v>
      </c>
      <c r="B893" t="s">
        <v>5964</v>
      </c>
      <c r="C893" t="s">
        <v>2529</v>
      </c>
      <c r="D893" t="s">
        <v>2530</v>
      </c>
      <c r="E893">
        <v>10.25</v>
      </c>
      <c r="F893" s="143">
        <v>43556</v>
      </c>
      <c r="G893" t="s">
        <v>42</v>
      </c>
      <c r="H893" t="s">
        <v>270</v>
      </c>
      <c r="I893" t="s">
        <v>259</v>
      </c>
      <c r="J893" t="s">
        <v>271</v>
      </c>
      <c r="K893" t="s">
        <v>272</v>
      </c>
      <c r="L893" t="s">
        <v>442</v>
      </c>
      <c r="M893" t="s">
        <v>650</v>
      </c>
      <c r="N893" t="s">
        <v>304</v>
      </c>
      <c r="O893">
        <v>200</v>
      </c>
      <c r="P893">
        <v>109.5</v>
      </c>
      <c r="Q893">
        <v>2.391667</v>
      </c>
      <c r="R893">
        <v>1.9390000000000001E-2</v>
      </c>
      <c r="S893">
        <v>0</v>
      </c>
      <c r="T893">
        <v>4.0049999999999999</v>
      </c>
      <c r="U893">
        <v>7.9980000000000002</v>
      </c>
      <c r="V893">
        <v>4.3230000000000004</v>
      </c>
      <c r="W893">
        <v>8.1059999999999999</v>
      </c>
      <c r="X893">
        <v>716</v>
      </c>
      <c r="Y893">
        <v>105.5</v>
      </c>
      <c r="Z893">
        <v>1.708</v>
      </c>
      <c r="AA893">
        <v>1.8859999999999998E-2</v>
      </c>
      <c r="AB893">
        <v>4.0270000000000001</v>
      </c>
      <c r="AC893">
        <v>8.9260000000000002</v>
      </c>
      <c r="AD893">
        <v>4.4290000000000003</v>
      </c>
      <c r="AE893">
        <v>8.9920000000000009</v>
      </c>
      <c r="AF893">
        <v>819</v>
      </c>
      <c r="AG893">
        <v>4.3680000000000003</v>
      </c>
      <c r="AH893">
        <v>4.8520000000000003</v>
      </c>
      <c r="AI893">
        <v>718</v>
      </c>
      <c r="AJ893">
        <v>810</v>
      </c>
      <c r="AK893">
        <v>704</v>
      </c>
      <c r="AL893">
        <v>807</v>
      </c>
      <c r="AQ893" s="82">
        <f t="shared" si="67"/>
        <v>0</v>
      </c>
      <c r="AR893" s="82">
        <f t="shared" si="71"/>
        <v>0</v>
      </c>
      <c r="AS893" s="82">
        <f t="shared" si="71"/>
        <v>0</v>
      </c>
      <c r="AT893" s="82">
        <f t="shared" si="71"/>
        <v>0</v>
      </c>
      <c r="AU893" s="82">
        <f t="shared" si="71"/>
        <v>0</v>
      </c>
      <c r="AV893" s="82">
        <f t="shared" si="71"/>
        <v>0</v>
      </c>
      <c r="AW893" s="82">
        <f t="shared" si="71"/>
        <v>1.9390000000000001E-2</v>
      </c>
      <c r="AX893" s="82">
        <f t="shared" si="71"/>
        <v>0</v>
      </c>
      <c r="AY893" s="82">
        <f t="shared" si="71"/>
        <v>0</v>
      </c>
      <c r="AZ893" s="82">
        <f t="shared" si="71"/>
        <v>0</v>
      </c>
      <c r="BA893" s="82">
        <f t="shared" si="71"/>
        <v>0</v>
      </c>
    </row>
    <row r="894" spans="1:53" x14ac:dyDescent="0.25">
      <c r="A894" t="s">
        <v>2524</v>
      </c>
      <c r="B894" t="s">
        <v>2525</v>
      </c>
      <c r="C894" t="s">
        <v>2526</v>
      </c>
      <c r="D894" t="s">
        <v>2523</v>
      </c>
      <c r="E894">
        <v>9.875</v>
      </c>
      <c r="F894" s="143">
        <v>42901</v>
      </c>
      <c r="G894" t="s">
        <v>423</v>
      </c>
      <c r="H894" t="s">
        <v>270</v>
      </c>
      <c r="I894" t="s">
        <v>259</v>
      </c>
      <c r="J894" t="s">
        <v>271</v>
      </c>
      <c r="K894" t="s">
        <v>272</v>
      </c>
      <c r="L894" t="s">
        <v>442</v>
      </c>
      <c r="M894" t="s">
        <v>538</v>
      </c>
      <c r="N894" t="s">
        <v>304</v>
      </c>
      <c r="O894">
        <v>286.8</v>
      </c>
      <c r="P894">
        <v>108.25</v>
      </c>
      <c r="Q894">
        <v>0.27430599999999999</v>
      </c>
      <c r="R894">
        <v>2.6960000000000001E-2</v>
      </c>
      <c r="S894">
        <v>4.9379999999999997</v>
      </c>
      <c r="T894">
        <v>0.46600000000000003</v>
      </c>
      <c r="U894">
        <v>2.6360000000000001</v>
      </c>
      <c r="V894">
        <v>0.46500000000000002</v>
      </c>
      <c r="W894">
        <v>3.145</v>
      </c>
      <c r="X894">
        <v>252</v>
      </c>
      <c r="Y894">
        <v>109.125</v>
      </c>
      <c r="Z894">
        <v>4.5529999999999999</v>
      </c>
      <c r="AA894">
        <v>2.8680000000000001E-2</v>
      </c>
      <c r="AB894">
        <v>0.51200000000000001</v>
      </c>
      <c r="AC894">
        <v>1.9279999999999999</v>
      </c>
      <c r="AD894">
        <v>0.51</v>
      </c>
      <c r="AE894">
        <v>2.2989999999999999</v>
      </c>
      <c r="AF894">
        <v>178</v>
      </c>
      <c r="AG894">
        <v>-0.19</v>
      </c>
      <c r="AH894">
        <v>-0.214</v>
      </c>
      <c r="AI894">
        <v>236</v>
      </c>
      <c r="AJ894">
        <v>103</v>
      </c>
      <c r="AK894">
        <v>233</v>
      </c>
      <c r="AL894">
        <v>162</v>
      </c>
      <c r="AQ894" s="82">
        <f t="shared" si="67"/>
        <v>0</v>
      </c>
      <c r="AR894" s="82">
        <f t="shared" si="71"/>
        <v>2.6960000000000001E-2</v>
      </c>
      <c r="AS894" s="82">
        <f t="shared" si="71"/>
        <v>0</v>
      </c>
      <c r="AT894" s="82">
        <f t="shared" si="71"/>
        <v>0</v>
      </c>
      <c r="AU894" s="82">
        <f t="shared" si="71"/>
        <v>0</v>
      </c>
      <c r="AV894" s="82">
        <f t="shared" si="71"/>
        <v>0</v>
      </c>
      <c r="AW894" s="82">
        <f t="shared" si="71"/>
        <v>0</v>
      </c>
      <c r="AX894" s="82">
        <f t="shared" si="71"/>
        <v>0</v>
      </c>
      <c r="AY894" s="82">
        <f t="shared" si="71"/>
        <v>0</v>
      </c>
      <c r="AZ894" s="82">
        <f t="shared" si="71"/>
        <v>0</v>
      </c>
      <c r="BA894" s="82">
        <f t="shared" si="71"/>
        <v>0</v>
      </c>
    </row>
    <row r="895" spans="1:53" x14ac:dyDescent="0.25">
      <c r="A895" t="s">
        <v>2540</v>
      </c>
      <c r="B895" t="s">
        <v>2541</v>
      </c>
      <c r="C895" t="s">
        <v>2522</v>
      </c>
      <c r="D895" t="s">
        <v>2523</v>
      </c>
      <c r="E895">
        <v>6.875</v>
      </c>
      <c r="F895" s="143">
        <v>43419</v>
      </c>
      <c r="G895" t="s">
        <v>423</v>
      </c>
      <c r="H895" t="s">
        <v>270</v>
      </c>
      <c r="I895" t="s">
        <v>259</v>
      </c>
      <c r="J895" t="s">
        <v>271</v>
      </c>
      <c r="K895" t="s">
        <v>272</v>
      </c>
      <c r="L895" t="s">
        <v>442</v>
      </c>
      <c r="M895" t="s">
        <v>538</v>
      </c>
      <c r="N895" t="s">
        <v>304</v>
      </c>
      <c r="O895">
        <v>150</v>
      </c>
      <c r="P895">
        <v>107.5</v>
      </c>
      <c r="Q895">
        <v>0.76388900000000004</v>
      </c>
      <c r="R895">
        <v>1.4069999999999999E-2</v>
      </c>
      <c r="S895">
        <v>0</v>
      </c>
      <c r="T895">
        <v>1.7569999999999999</v>
      </c>
      <c r="U895">
        <v>4.452</v>
      </c>
      <c r="V895">
        <v>3.19</v>
      </c>
      <c r="W895">
        <v>4.7480000000000002</v>
      </c>
      <c r="X895">
        <v>384</v>
      </c>
      <c r="Y895">
        <v>106.5</v>
      </c>
      <c r="Z895">
        <v>0.30599999999999999</v>
      </c>
      <c r="AA895">
        <v>1.409E-2</v>
      </c>
      <c r="AB895">
        <v>2.66</v>
      </c>
      <c r="AC895">
        <v>5.0259999999999998</v>
      </c>
      <c r="AD895">
        <v>3.6419999999999999</v>
      </c>
      <c r="AE895">
        <v>5.1070000000000002</v>
      </c>
      <c r="AF895">
        <v>433</v>
      </c>
      <c r="AG895">
        <v>1.365</v>
      </c>
      <c r="AH895">
        <v>1.6890000000000001</v>
      </c>
      <c r="AI895">
        <v>367</v>
      </c>
      <c r="AJ895">
        <v>420</v>
      </c>
      <c r="AK895">
        <v>367</v>
      </c>
      <c r="AL895">
        <v>417</v>
      </c>
      <c r="AQ895" s="82">
        <f t="shared" si="67"/>
        <v>0</v>
      </c>
      <c r="AR895" s="82">
        <f t="shared" si="71"/>
        <v>0</v>
      </c>
      <c r="AS895" s="82">
        <f t="shared" si="71"/>
        <v>0</v>
      </c>
      <c r="AT895" s="82">
        <f t="shared" si="71"/>
        <v>1.4069999999999999E-2</v>
      </c>
      <c r="AU895" s="82">
        <f t="shared" si="71"/>
        <v>0</v>
      </c>
      <c r="AV895" s="82">
        <f t="shared" si="71"/>
        <v>0</v>
      </c>
      <c r="AW895" s="82">
        <f t="shared" si="71"/>
        <v>0</v>
      </c>
      <c r="AX895" s="82">
        <f t="shared" si="71"/>
        <v>0</v>
      </c>
      <c r="AY895" s="82">
        <f t="shared" si="71"/>
        <v>0</v>
      </c>
      <c r="AZ895" s="82">
        <f t="shared" si="71"/>
        <v>0</v>
      </c>
      <c r="BA895" s="82">
        <f t="shared" si="71"/>
        <v>0</v>
      </c>
    </row>
    <row r="896" spans="1:53" x14ac:dyDescent="0.25">
      <c r="A896" t="s">
        <v>2542</v>
      </c>
      <c r="B896" t="s">
        <v>2543</v>
      </c>
      <c r="C896" t="s">
        <v>2544</v>
      </c>
      <c r="D896" t="s">
        <v>2545</v>
      </c>
      <c r="E896">
        <v>7.125</v>
      </c>
      <c r="F896" s="143">
        <v>43419</v>
      </c>
      <c r="G896" t="s">
        <v>41</v>
      </c>
      <c r="H896" t="s">
        <v>270</v>
      </c>
      <c r="I896" t="s">
        <v>259</v>
      </c>
      <c r="J896" t="s">
        <v>271</v>
      </c>
      <c r="K896" t="s">
        <v>272</v>
      </c>
      <c r="L896" t="s">
        <v>335</v>
      </c>
      <c r="M896" t="s">
        <v>353</v>
      </c>
      <c r="N896" t="s">
        <v>304</v>
      </c>
      <c r="O896">
        <v>200</v>
      </c>
      <c r="P896">
        <v>106</v>
      </c>
      <c r="Q896">
        <v>0.79166700000000001</v>
      </c>
      <c r="R896">
        <v>1.8499999999999999E-2</v>
      </c>
      <c r="S896">
        <v>0</v>
      </c>
      <c r="T896">
        <v>3.3639999999999999</v>
      </c>
      <c r="U896">
        <v>5.3920000000000003</v>
      </c>
      <c r="V896">
        <v>3.798</v>
      </c>
      <c r="W896">
        <v>5.53</v>
      </c>
      <c r="X896">
        <v>462</v>
      </c>
      <c r="Y896">
        <v>105.25</v>
      </c>
      <c r="Z896">
        <v>0.317</v>
      </c>
      <c r="AA896">
        <v>1.857E-2</v>
      </c>
      <c r="AB896">
        <v>3.423</v>
      </c>
      <c r="AC896">
        <v>5.625</v>
      </c>
      <c r="AD896">
        <v>4.1509999999999998</v>
      </c>
      <c r="AE896">
        <v>5.7510000000000003</v>
      </c>
      <c r="AF896">
        <v>498</v>
      </c>
      <c r="AG896">
        <v>1.1599999999999999</v>
      </c>
      <c r="AH896">
        <v>1.5629999999999999</v>
      </c>
      <c r="AI896">
        <v>444</v>
      </c>
      <c r="AJ896">
        <v>483</v>
      </c>
      <c r="AK896">
        <v>447</v>
      </c>
      <c r="AL896">
        <v>483</v>
      </c>
      <c r="AQ896" s="82">
        <f t="shared" si="67"/>
        <v>0</v>
      </c>
      <c r="AR896" s="82">
        <f t="shared" si="71"/>
        <v>0</v>
      </c>
      <c r="AS896" s="82">
        <f t="shared" si="71"/>
        <v>0</v>
      </c>
      <c r="AT896" s="82">
        <f t="shared" si="71"/>
        <v>0</v>
      </c>
      <c r="AU896" s="82">
        <f t="shared" si="71"/>
        <v>1.8499999999999999E-2</v>
      </c>
      <c r="AV896" s="82">
        <f t="shared" si="71"/>
        <v>0</v>
      </c>
      <c r="AW896" s="82">
        <f t="shared" si="71"/>
        <v>0</v>
      </c>
      <c r="AX896" s="82">
        <f t="shared" si="71"/>
        <v>0</v>
      </c>
      <c r="AY896" s="82">
        <f t="shared" si="71"/>
        <v>0</v>
      </c>
      <c r="AZ896" s="82">
        <f t="shared" si="71"/>
        <v>0</v>
      </c>
      <c r="BA896" s="82">
        <f t="shared" si="71"/>
        <v>0</v>
      </c>
    </row>
    <row r="897" spans="1:53" x14ac:dyDescent="0.25">
      <c r="A897" t="s">
        <v>2515</v>
      </c>
      <c r="B897" t="s">
        <v>2516</v>
      </c>
      <c r="C897" t="s">
        <v>2517</v>
      </c>
      <c r="D897" t="s">
        <v>2518</v>
      </c>
      <c r="E897">
        <v>6.5049999999999999</v>
      </c>
      <c r="F897" s="143">
        <v>42781</v>
      </c>
      <c r="G897" t="s">
        <v>371</v>
      </c>
      <c r="H897" t="s">
        <v>270</v>
      </c>
      <c r="I897" t="s">
        <v>259</v>
      </c>
      <c r="J897" t="s">
        <v>271</v>
      </c>
      <c r="K897" t="s">
        <v>284</v>
      </c>
      <c r="L897" t="s">
        <v>497</v>
      </c>
      <c r="M897" t="s">
        <v>2373</v>
      </c>
      <c r="N897" t="s">
        <v>283</v>
      </c>
      <c r="O897">
        <v>500</v>
      </c>
      <c r="P897">
        <v>90</v>
      </c>
      <c r="Q897">
        <v>2.3490280000000001</v>
      </c>
      <c r="R897">
        <v>0.04</v>
      </c>
      <c r="S897">
        <v>0</v>
      </c>
      <c r="T897">
        <v>3.4129999999999998</v>
      </c>
      <c r="U897">
        <v>3.4990000000000001</v>
      </c>
      <c r="V897">
        <v>3.4279999999999999</v>
      </c>
      <c r="W897">
        <v>9.4770000000000003</v>
      </c>
      <c r="X897">
        <v>890</v>
      </c>
      <c r="Y897">
        <v>89.5</v>
      </c>
      <c r="Z897">
        <v>1.915</v>
      </c>
      <c r="AA897">
        <v>4.02E-2</v>
      </c>
      <c r="AB897">
        <v>3.4729999999999999</v>
      </c>
      <c r="AC897">
        <v>9.5920000000000005</v>
      </c>
      <c r="AD897">
        <v>3.4849999999999999</v>
      </c>
      <c r="AE897">
        <v>9.5920000000000005</v>
      </c>
      <c r="AF897">
        <v>911</v>
      </c>
      <c r="AG897">
        <v>1.0209999999999999</v>
      </c>
      <c r="AH897">
        <v>1.304</v>
      </c>
      <c r="AI897">
        <v>812</v>
      </c>
      <c r="AJ897">
        <v>830</v>
      </c>
      <c r="AK897">
        <v>878</v>
      </c>
      <c r="AL897">
        <v>900</v>
      </c>
      <c r="AQ897" s="82">
        <f t="shared" si="67"/>
        <v>0</v>
      </c>
      <c r="AR897" s="82">
        <f t="shared" si="71"/>
        <v>0</v>
      </c>
      <c r="AS897" s="82">
        <f t="shared" si="71"/>
        <v>0.04</v>
      </c>
      <c r="AT897" s="82">
        <f t="shared" si="71"/>
        <v>0</v>
      </c>
      <c r="AU897" s="82">
        <f t="shared" si="71"/>
        <v>0</v>
      </c>
      <c r="AV897" s="82">
        <f t="shared" si="71"/>
        <v>0</v>
      </c>
      <c r="AW897" s="82">
        <f t="shared" si="71"/>
        <v>0</v>
      </c>
      <c r="AX897" s="82">
        <f t="shared" si="71"/>
        <v>0</v>
      </c>
      <c r="AY897" s="82">
        <f t="shared" si="71"/>
        <v>0</v>
      </c>
      <c r="AZ897" s="82">
        <f t="shared" si="71"/>
        <v>0</v>
      </c>
      <c r="BA897" s="82">
        <f t="shared" si="71"/>
        <v>0</v>
      </c>
    </row>
    <row r="898" spans="1:53" x14ac:dyDescent="0.25">
      <c r="A898" t="s">
        <v>2519</v>
      </c>
      <c r="B898" t="s">
        <v>2520</v>
      </c>
      <c r="C898" t="s">
        <v>2521</v>
      </c>
      <c r="D898" t="s">
        <v>2518</v>
      </c>
      <c r="E898">
        <v>8.125</v>
      </c>
      <c r="F898" s="143">
        <v>43266</v>
      </c>
      <c r="G898" t="s">
        <v>371</v>
      </c>
      <c r="H898" t="s">
        <v>270</v>
      </c>
      <c r="I898" t="s">
        <v>259</v>
      </c>
      <c r="J898" t="s">
        <v>271</v>
      </c>
      <c r="K898" t="s">
        <v>284</v>
      </c>
      <c r="L898" t="s">
        <v>497</v>
      </c>
      <c r="M898" t="s">
        <v>2373</v>
      </c>
      <c r="N898" t="s">
        <v>461</v>
      </c>
      <c r="O898">
        <v>500</v>
      </c>
      <c r="P898">
        <v>115</v>
      </c>
      <c r="Q898">
        <v>0.22569400000000001</v>
      </c>
      <c r="R898">
        <v>4.9910000000000003E-2</v>
      </c>
      <c r="S898">
        <v>4.0620000000000003</v>
      </c>
      <c r="T898">
        <v>4.4790000000000001</v>
      </c>
      <c r="U898">
        <v>4.9489999999999998</v>
      </c>
      <c r="V898">
        <v>4.508</v>
      </c>
      <c r="W898">
        <v>4.9610000000000003</v>
      </c>
      <c r="X898">
        <v>415</v>
      </c>
      <c r="Y898">
        <v>114.5</v>
      </c>
      <c r="Z898">
        <v>3.7469999999999999</v>
      </c>
      <c r="AA898">
        <v>5.1999999999999998E-2</v>
      </c>
      <c r="AB898">
        <v>4.3840000000000003</v>
      </c>
      <c r="AC898">
        <v>5.0869999999999997</v>
      </c>
      <c r="AD898">
        <v>4.4080000000000004</v>
      </c>
      <c r="AE898">
        <v>5.0869999999999997</v>
      </c>
      <c r="AF898">
        <v>440</v>
      </c>
      <c r="AG898">
        <v>0.88</v>
      </c>
      <c r="AH898">
        <v>1.3520000000000001</v>
      </c>
      <c r="AI898">
        <v>427</v>
      </c>
      <c r="AJ898">
        <v>454</v>
      </c>
      <c r="AK898">
        <v>403</v>
      </c>
      <c r="AL898">
        <v>429</v>
      </c>
      <c r="AQ898" s="82">
        <f t="shared" si="67"/>
        <v>0</v>
      </c>
      <c r="AR898" s="82">
        <f t="shared" si="71"/>
        <v>0</v>
      </c>
      <c r="AS898" s="82">
        <f t="shared" si="71"/>
        <v>0</v>
      </c>
      <c r="AT898" s="82">
        <f t="shared" si="71"/>
        <v>4.9910000000000003E-2</v>
      </c>
      <c r="AU898" s="82">
        <f t="shared" si="71"/>
        <v>0</v>
      </c>
      <c r="AV898" s="82">
        <f t="shared" si="71"/>
        <v>0</v>
      </c>
      <c r="AW898" s="82">
        <f t="shared" si="71"/>
        <v>0</v>
      </c>
      <c r="AX898" s="82">
        <f t="shared" si="71"/>
        <v>0</v>
      </c>
      <c r="AY898" s="82">
        <f t="shared" si="71"/>
        <v>0</v>
      </c>
      <c r="AZ898" s="82">
        <f t="shared" si="71"/>
        <v>0</v>
      </c>
      <c r="BA898" s="82">
        <f t="shared" si="71"/>
        <v>0</v>
      </c>
    </row>
    <row r="899" spans="1:53" x14ac:dyDescent="0.25">
      <c r="A899" t="s">
        <v>2546</v>
      </c>
      <c r="B899" t="s">
        <v>2547</v>
      </c>
      <c r="C899" t="s">
        <v>2548</v>
      </c>
      <c r="D899" t="s">
        <v>2549</v>
      </c>
      <c r="E899">
        <v>7.125</v>
      </c>
      <c r="F899" s="143">
        <v>44270</v>
      </c>
      <c r="G899" t="s">
        <v>282</v>
      </c>
      <c r="H899" t="s">
        <v>270</v>
      </c>
      <c r="I899" t="s">
        <v>259</v>
      </c>
      <c r="J899" t="s">
        <v>271</v>
      </c>
      <c r="K899" t="s">
        <v>272</v>
      </c>
      <c r="L899" t="s">
        <v>381</v>
      </c>
      <c r="M899" t="s">
        <v>382</v>
      </c>
      <c r="N899" t="s">
        <v>304</v>
      </c>
      <c r="O899">
        <v>600</v>
      </c>
      <c r="P899">
        <v>108.5</v>
      </c>
      <c r="Q899">
        <v>1.9791669999999999</v>
      </c>
      <c r="R899">
        <v>5.7430000000000002E-2</v>
      </c>
      <c r="S899">
        <v>0</v>
      </c>
      <c r="T899">
        <v>2.827</v>
      </c>
      <c r="U899">
        <v>5.2489999999999997</v>
      </c>
      <c r="V899">
        <v>5.133</v>
      </c>
      <c r="W899">
        <v>5.4050000000000002</v>
      </c>
      <c r="X899">
        <v>405</v>
      </c>
      <c r="Y899">
        <v>108.125</v>
      </c>
      <c r="Z899">
        <v>1.504</v>
      </c>
      <c r="AA899">
        <v>5.7849999999999999E-2</v>
      </c>
      <c r="AB899">
        <v>2.8889999999999998</v>
      </c>
      <c r="AC899">
        <v>5.3959999999999999</v>
      </c>
      <c r="AD899">
        <v>5.2569999999999997</v>
      </c>
      <c r="AE899">
        <v>5.49</v>
      </c>
      <c r="AF899">
        <v>430</v>
      </c>
      <c r="AG899">
        <v>0.77500000000000002</v>
      </c>
      <c r="AH899">
        <v>1.4239999999999999</v>
      </c>
      <c r="AI899">
        <v>387</v>
      </c>
      <c r="AJ899">
        <v>413</v>
      </c>
      <c r="AK899">
        <v>393</v>
      </c>
      <c r="AL899">
        <v>418</v>
      </c>
      <c r="AQ899" s="82">
        <f t="shared" si="67"/>
        <v>0</v>
      </c>
      <c r="AR899" s="82">
        <f t="shared" si="71"/>
        <v>0</v>
      </c>
      <c r="AS899" s="82">
        <f t="shared" si="71"/>
        <v>0</v>
      </c>
      <c r="AT899" s="82">
        <f t="shared" si="71"/>
        <v>0</v>
      </c>
      <c r="AU899" s="82">
        <f t="shared" si="71"/>
        <v>5.7430000000000002E-2</v>
      </c>
      <c r="AV899" s="82">
        <f t="shared" si="71"/>
        <v>0</v>
      </c>
      <c r="AW899" s="82">
        <f t="shared" si="71"/>
        <v>0</v>
      </c>
      <c r="AX899" s="82">
        <f t="shared" si="71"/>
        <v>0</v>
      </c>
      <c r="AY899" s="82">
        <f t="shared" si="71"/>
        <v>0</v>
      </c>
      <c r="AZ899" s="82">
        <f t="shared" si="71"/>
        <v>0</v>
      </c>
      <c r="BA899" s="82">
        <f t="shared" si="71"/>
        <v>0</v>
      </c>
    </row>
    <row r="900" spans="1:53" x14ac:dyDescent="0.25">
      <c r="A900" t="s">
        <v>2550</v>
      </c>
      <c r="B900" t="s">
        <v>2551</v>
      </c>
      <c r="C900" t="s">
        <v>2548</v>
      </c>
      <c r="D900" t="s">
        <v>2549</v>
      </c>
      <c r="E900">
        <v>6.875</v>
      </c>
      <c r="F900" s="143">
        <v>43174</v>
      </c>
      <c r="G900" t="s">
        <v>282</v>
      </c>
      <c r="H900" t="s">
        <v>270</v>
      </c>
      <c r="I900" t="s">
        <v>259</v>
      </c>
      <c r="J900" t="s">
        <v>271</v>
      </c>
      <c r="K900" t="s">
        <v>272</v>
      </c>
      <c r="L900" t="s">
        <v>381</v>
      </c>
      <c r="M900" t="s">
        <v>382</v>
      </c>
      <c r="N900" t="s">
        <v>304</v>
      </c>
      <c r="O900">
        <v>600</v>
      </c>
      <c r="P900">
        <v>108.75</v>
      </c>
      <c r="Q900">
        <v>1.9097219999999999</v>
      </c>
      <c r="R900">
        <v>5.7520000000000002E-2</v>
      </c>
      <c r="S900">
        <v>0</v>
      </c>
      <c r="T900">
        <v>2.0289999999999999</v>
      </c>
      <c r="U900">
        <v>4.1980000000000004</v>
      </c>
      <c r="V900">
        <v>3.11</v>
      </c>
      <c r="W900">
        <v>4.4539999999999997</v>
      </c>
      <c r="X900">
        <v>368</v>
      </c>
      <c r="Y900">
        <v>107.25</v>
      </c>
      <c r="Z900">
        <v>1.4510000000000001</v>
      </c>
      <c r="AA900">
        <v>5.7360000000000001E-2</v>
      </c>
      <c r="AB900">
        <v>2.085</v>
      </c>
      <c r="AC900">
        <v>4.92</v>
      </c>
      <c r="AD900">
        <v>3.5720000000000001</v>
      </c>
      <c r="AE900">
        <v>4.9720000000000004</v>
      </c>
      <c r="AF900">
        <v>432</v>
      </c>
      <c r="AG900">
        <v>1.802</v>
      </c>
      <c r="AH900">
        <v>2.093</v>
      </c>
      <c r="AI900">
        <v>350</v>
      </c>
      <c r="AJ900">
        <v>416</v>
      </c>
      <c r="AK900">
        <v>353</v>
      </c>
      <c r="AL900">
        <v>417</v>
      </c>
      <c r="AQ900" s="82">
        <f t="shared" si="67"/>
        <v>0</v>
      </c>
      <c r="AR900" s="82">
        <f t="shared" si="71"/>
        <v>0</v>
      </c>
      <c r="AS900" s="82">
        <f t="shared" si="71"/>
        <v>0</v>
      </c>
      <c r="AT900" s="82">
        <f t="shared" si="71"/>
        <v>5.7520000000000002E-2</v>
      </c>
      <c r="AU900" s="82">
        <f t="shared" si="71"/>
        <v>0</v>
      </c>
      <c r="AV900" s="82">
        <f t="shared" si="71"/>
        <v>0</v>
      </c>
      <c r="AW900" s="82">
        <f t="shared" si="71"/>
        <v>0</v>
      </c>
      <c r="AX900" s="82">
        <f t="shared" si="71"/>
        <v>0</v>
      </c>
      <c r="AY900" s="82">
        <f t="shared" si="71"/>
        <v>0</v>
      </c>
      <c r="AZ900" s="82">
        <f t="shared" si="71"/>
        <v>0</v>
      </c>
      <c r="BA900" s="82">
        <f t="shared" si="71"/>
        <v>0</v>
      </c>
    </row>
    <row r="901" spans="1:53" x14ac:dyDescent="0.25">
      <c r="A901" t="s">
        <v>2536</v>
      </c>
      <c r="B901" t="s">
        <v>2537</v>
      </c>
      <c r="C901" t="s">
        <v>2538</v>
      </c>
      <c r="D901" t="s">
        <v>2539</v>
      </c>
      <c r="E901">
        <v>10.875</v>
      </c>
      <c r="F901" s="143">
        <v>43252</v>
      </c>
      <c r="G901" t="s">
        <v>280</v>
      </c>
      <c r="H901" t="s">
        <v>270</v>
      </c>
      <c r="I901" t="s">
        <v>259</v>
      </c>
      <c r="J901" t="s">
        <v>271</v>
      </c>
      <c r="K901" t="s">
        <v>272</v>
      </c>
      <c r="L901" t="s">
        <v>296</v>
      </c>
      <c r="M901" t="s">
        <v>982</v>
      </c>
      <c r="N901" t="s">
        <v>304</v>
      </c>
      <c r="O901">
        <v>200</v>
      </c>
      <c r="P901">
        <v>107</v>
      </c>
      <c r="Q901">
        <v>0.72499999999999998</v>
      </c>
      <c r="R901">
        <v>1.8669999999999999E-2</v>
      </c>
      <c r="S901">
        <v>0</v>
      </c>
      <c r="T901">
        <v>2.835</v>
      </c>
      <c r="U901">
        <v>8.4779999999999998</v>
      </c>
      <c r="V901">
        <v>3.3620000000000001</v>
      </c>
      <c r="W901">
        <v>8.7110000000000003</v>
      </c>
      <c r="X901">
        <v>792</v>
      </c>
      <c r="Y901">
        <v>107.625</v>
      </c>
      <c r="Z901">
        <v>0</v>
      </c>
      <c r="AA901">
        <v>1.8929999999999999E-2</v>
      </c>
      <c r="AB901">
        <v>2.903</v>
      </c>
      <c r="AC901">
        <v>8.3190000000000008</v>
      </c>
      <c r="AD901">
        <v>3.395</v>
      </c>
      <c r="AE901">
        <v>8.5210000000000008</v>
      </c>
      <c r="AF901">
        <v>786</v>
      </c>
      <c r="AG901">
        <v>9.2999999999999999E-2</v>
      </c>
      <c r="AH901">
        <v>0.35599999999999998</v>
      </c>
      <c r="AI901">
        <v>789</v>
      </c>
      <c r="AJ901">
        <v>790</v>
      </c>
      <c r="AK901">
        <v>779</v>
      </c>
      <c r="AL901">
        <v>772</v>
      </c>
      <c r="AQ901" s="82">
        <f t="shared" si="67"/>
        <v>0</v>
      </c>
      <c r="AR901" s="82">
        <f t="shared" si="71"/>
        <v>0</v>
      </c>
      <c r="AS901" s="82">
        <f t="shared" si="71"/>
        <v>0</v>
      </c>
      <c r="AT901" s="82">
        <f t="shared" si="71"/>
        <v>0</v>
      </c>
      <c r="AU901" s="82">
        <f t="shared" si="71"/>
        <v>0</v>
      </c>
      <c r="AV901" s="82">
        <f t="shared" si="71"/>
        <v>0</v>
      </c>
      <c r="AW901" s="82">
        <f t="shared" si="71"/>
        <v>0</v>
      </c>
      <c r="AX901" s="82">
        <f t="shared" si="71"/>
        <v>1.8669999999999999E-2</v>
      </c>
      <c r="AY901" s="82">
        <f t="shared" si="71"/>
        <v>0</v>
      </c>
      <c r="AZ901" s="82">
        <f t="shared" si="71"/>
        <v>0</v>
      </c>
      <c r="BA901" s="82">
        <f t="shared" si="71"/>
        <v>0</v>
      </c>
    </row>
    <row r="902" spans="1:53" x14ac:dyDescent="0.25">
      <c r="A902" t="s">
        <v>2531</v>
      </c>
      <c r="B902" t="s">
        <v>2532</v>
      </c>
      <c r="C902" t="s">
        <v>2533</v>
      </c>
      <c r="D902" t="s">
        <v>121</v>
      </c>
      <c r="E902">
        <v>8</v>
      </c>
      <c r="F902" s="143">
        <v>43876</v>
      </c>
      <c r="G902" t="s">
        <v>282</v>
      </c>
      <c r="H902" t="s">
        <v>270</v>
      </c>
      <c r="I902" t="s">
        <v>259</v>
      </c>
      <c r="J902" t="s">
        <v>271</v>
      </c>
      <c r="K902" t="s">
        <v>272</v>
      </c>
      <c r="L902" t="s">
        <v>442</v>
      </c>
      <c r="M902" t="s">
        <v>443</v>
      </c>
      <c r="N902" t="s">
        <v>304</v>
      </c>
      <c r="O902">
        <v>300</v>
      </c>
      <c r="P902">
        <v>109.5</v>
      </c>
      <c r="Q902">
        <v>2.8888889999999998</v>
      </c>
      <c r="R902">
        <v>2.921E-2</v>
      </c>
      <c r="S902">
        <v>0</v>
      </c>
      <c r="T902">
        <v>1.9179999999999999</v>
      </c>
      <c r="U902">
        <v>5.048</v>
      </c>
      <c r="V902">
        <v>3.383</v>
      </c>
      <c r="W902">
        <v>5.5220000000000002</v>
      </c>
      <c r="X902">
        <v>438</v>
      </c>
      <c r="Y902">
        <v>109.5</v>
      </c>
      <c r="Z902">
        <v>2.3559999999999999</v>
      </c>
      <c r="AA902">
        <v>2.9510000000000002E-2</v>
      </c>
      <c r="AB902">
        <v>1.982</v>
      </c>
      <c r="AC902">
        <v>5.12</v>
      </c>
      <c r="AD902">
        <v>3.4750000000000001</v>
      </c>
      <c r="AE902">
        <v>5.5119999999999996</v>
      </c>
      <c r="AF902">
        <v>452</v>
      </c>
      <c r="AG902">
        <v>0.47699999999999998</v>
      </c>
      <c r="AH902">
        <v>0.78900000000000003</v>
      </c>
      <c r="AI902">
        <v>406</v>
      </c>
      <c r="AJ902">
        <v>425</v>
      </c>
      <c r="AK902">
        <v>422</v>
      </c>
      <c r="AL902">
        <v>436</v>
      </c>
      <c r="AQ902" s="82">
        <f t="shared" ref="AQ902:AQ965" si="72">IF($U902&lt;=AQ$4,$R902,0)</f>
        <v>0</v>
      </c>
      <c r="AR902" s="82">
        <f t="shared" ref="AR902:BA917" si="73">IF(AND($U902&gt;AQ$4,$U902&lt;=AR$4),$R902,0)</f>
        <v>0</v>
      </c>
      <c r="AS902" s="82">
        <f t="shared" si="73"/>
        <v>0</v>
      </c>
      <c r="AT902" s="82">
        <f t="shared" si="73"/>
        <v>0</v>
      </c>
      <c r="AU902" s="82">
        <f t="shared" si="73"/>
        <v>2.921E-2</v>
      </c>
      <c r="AV902" s="82">
        <f t="shared" si="73"/>
        <v>0</v>
      </c>
      <c r="AW902" s="82">
        <f t="shared" si="73"/>
        <v>0</v>
      </c>
      <c r="AX902" s="82">
        <f t="shared" si="73"/>
        <v>0</v>
      </c>
      <c r="AY902" s="82">
        <f t="shared" si="73"/>
        <v>0</v>
      </c>
      <c r="AZ902" s="82">
        <f t="shared" si="73"/>
        <v>0</v>
      </c>
      <c r="BA902" s="82">
        <f t="shared" si="73"/>
        <v>0</v>
      </c>
    </row>
    <row r="903" spans="1:53" x14ac:dyDescent="0.25">
      <c r="A903" t="s">
        <v>2534</v>
      </c>
      <c r="B903" t="s">
        <v>2535</v>
      </c>
      <c r="C903" t="s">
        <v>2533</v>
      </c>
      <c r="D903" t="s">
        <v>121</v>
      </c>
      <c r="E903">
        <v>7.625</v>
      </c>
      <c r="F903" s="143">
        <v>44301</v>
      </c>
      <c r="G903" t="s">
        <v>282</v>
      </c>
      <c r="H903" t="s">
        <v>270</v>
      </c>
      <c r="I903" t="s">
        <v>259</v>
      </c>
      <c r="J903" t="s">
        <v>271</v>
      </c>
      <c r="K903" t="s">
        <v>272</v>
      </c>
      <c r="L903" t="s">
        <v>442</v>
      </c>
      <c r="M903" t="s">
        <v>443</v>
      </c>
      <c r="N903" t="s">
        <v>304</v>
      </c>
      <c r="O903">
        <v>350</v>
      </c>
      <c r="P903">
        <v>109</v>
      </c>
      <c r="Q903">
        <v>1.482639</v>
      </c>
      <c r="R903">
        <v>3.3500000000000002E-2</v>
      </c>
      <c r="S903">
        <v>0</v>
      </c>
      <c r="T903">
        <v>2.4609999999999999</v>
      </c>
      <c r="U903">
        <v>5.3739999999999997</v>
      </c>
      <c r="V903">
        <v>4.702</v>
      </c>
      <c r="W903">
        <v>5.6539999999999999</v>
      </c>
      <c r="X903">
        <v>430</v>
      </c>
      <c r="Y903">
        <v>108.25</v>
      </c>
      <c r="Z903">
        <v>0.97399999999999998</v>
      </c>
      <c r="AA903">
        <v>3.3619999999999997E-2</v>
      </c>
      <c r="AB903">
        <v>2.5209999999999999</v>
      </c>
      <c r="AC903">
        <v>5.6879999999999997</v>
      </c>
      <c r="AD903">
        <v>4.9169999999999998</v>
      </c>
      <c r="AE903">
        <v>5.843</v>
      </c>
      <c r="AF903">
        <v>465</v>
      </c>
      <c r="AG903">
        <v>1.1519999999999999</v>
      </c>
      <c r="AH903">
        <v>1.738</v>
      </c>
      <c r="AI903">
        <v>412</v>
      </c>
      <c r="AJ903">
        <v>448</v>
      </c>
      <c r="AK903">
        <v>417</v>
      </c>
      <c r="AL903">
        <v>452</v>
      </c>
      <c r="AQ903" s="82">
        <f t="shared" si="72"/>
        <v>0</v>
      </c>
      <c r="AR903" s="82">
        <f t="shared" si="73"/>
        <v>0</v>
      </c>
      <c r="AS903" s="82">
        <f t="shared" si="73"/>
        <v>0</v>
      </c>
      <c r="AT903" s="82">
        <f t="shared" si="73"/>
        <v>0</v>
      </c>
      <c r="AU903" s="82">
        <f t="shared" si="73"/>
        <v>3.3500000000000002E-2</v>
      </c>
      <c r="AV903" s="82">
        <f t="shared" si="73"/>
        <v>0</v>
      </c>
      <c r="AW903" s="82">
        <f t="shared" si="73"/>
        <v>0</v>
      </c>
      <c r="AX903" s="82">
        <f t="shared" si="73"/>
        <v>0</v>
      </c>
      <c r="AY903" s="82">
        <f t="shared" si="73"/>
        <v>0</v>
      </c>
      <c r="AZ903" s="82">
        <f t="shared" si="73"/>
        <v>0</v>
      </c>
      <c r="BA903" s="82">
        <f t="shared" si="73"/>
        <v>0</v>
      </c>
    </row>
    <row r="904" spans="1:53" x14ac:dyDescent="0.25">
      <c r="A904" t="s">
        <v>5965</v>
      </c>
      <c r="B904" t="s">
        <v>5966</v>
      </c>
      <c r="C904" t="s">
        <v>5967</v>
      </c>
      <c r="D904" t="s">
        <v>5968</v>
      </c>
      <c r="E904">
        <v>9.75</v>
      </c>
      <c r="F904" s="143">
        <v>44027</v>
      </c>
      <c r="G904" t="s">
        <v>280</v>
      </c>
      <c r="H904" t="s">
        <v>270</v>
      </c>
      <c r="I904" t="s">
        <v>259</v>
      </c>
      <c r="J904" t="s">
        <v>271</v>
      </c>
      <c r="K904" t="s">
        <v>272</v>
      </c>
      <c r="L904" t="s">
        <v>442</v>
      </c>
      <c r="M904" t="s">
        <v>443</v>
      </c>
      <c r="N904" t="s">
        <v>304</v>
      </c>
      <c r="O904">
        <v>750</v>
      </c>
      <c r="P904">
        <v>108</v>
      </c>
      <c r="Q904">
        <v>4.3062500000000004</v>
      </c>
      <c r="R904">
        <v>7.2969999999999993E-2</v>
      </c>
      <c r="S904">
        <v>0</v>
      </c>
      <c r="T904">
        <v>4.133</v>
      </c>
      <c r="U904">
        <v>7.9390000000000001</v>
      </c>
      <c r="V904">
        <v>4.8620000000000001</v>
      </c>
      <c r="W904">
        <v>8.0869999999999997</v>
      </c>
      <c r="X904">
        <v>691</v>
      </c>
      <c r="Y904">
        <v>106</v>
      </c>
      <c r="Z904">
        <v>3.6560000000000001</v>
      </c>
      <c r="AA904">
        <v>7.2340000000000002E-2</v>
      </c>
      <c r="AB904">
        <v>4.1740000000000004</v>
      </c>
      <c r="AC904">
        <v>8.3859999999999992</v>
      </c>
      <c r="AD904">
        <v>4.9550000000000001</v>
      </c>
      <c r="AE904">
        <v>8.4909999999999997</v>
      </c>
      <c r="AF904">
        <v>747</v>
      </c>
      <c r="AG904">
        <v>2.4169999999999998</v>
      </c>
      <c r="AH904">
        <v>3.0139999999999998</v>
      </c>
      <c r="AI904">
        <v>675</v>
      </c>
      <c r="AJ904">
        <v>728</v>
      </c>
      <c r="AK904">
        <v>679</v>
      </c>
      <c r="AL904">
        <v>735</v>
      </c>
      <c r="AQ904" s="82">
        <f t="shared" si="72"/>
        <v>0</v>
      </c>
      <c r="AR904" s="82">
        <f t="shared" si="73"/>
        <v>0</v>
      </c>
      <c r="AS904" s="82">
        <f t="shared" si="73"/>
        <v>0</v>
      </c>
      <c r="AT904" s="82">
        <f t="shared" si="73"/>
        <v>0</v>
      </c>
      <c r="AU904" s="82">
        <f t="shared" si="73"/>
        <v>0</v>
      </c>
      <c r="AV904" s="82">
        <f t="shared" si="73"/>
        <v>0</v>
      </c>
      <c r="AW904" s="82">
        <f t="shared" si="73"/>
        <v>7.2969999999999993E-2</v>
      </c>
      <c r="AX904" s="82">
        <f t="shared" si="73"/>
        <v>0</v>
      </c>
      <c r="AY904" s="82">
        <f t="shared" si="73"/>
        <v>0</v>
      </c>
      <c r="AZ904" s="82">
        <f t="shared" si="73"/>
        <v>0</v>
      </c>
      <c r="BA904" s="82">
        <f t="shared" si="73"/>
        <v>0</v>
      </c>
    </row>
    <row r="905" spans="1:53" x14ac:dyDescent="0.25">
      <c r="A905" t="s">
        <v>5969</v>
      </c>
      <c r="B905" t="s">
        <v>5970</v>
      </c>
      <c r="C905" t="s">
        <v>5967</v>
      </c>
      <c r="D905" t="s">
        <v>5968</v>
      </c>
      <c r="E905">
        <v>8.875</v>
      </c>
      <c r="F905" s="143">
        <v>44331</v>
      </c>
      <c r="G905" t="s">
        <v>280</v>
      </c>
      <c r="H905" t="s">
        <v>270</v>
      </c>
      <c r="I905" t="s">
        <v>259</v>
      </c>
      <c r="J905" t="s">
        <v>271</v>
      </c>
      <c r="K905" t="s">
        <v>272</v>
      </c>
      <c r="L905" t="s">
        <v>442</v>
      </c>
      <c r="M905" t="s">
        <v>443</v>
      </c>
      <c r="N905" t="s">
        <v>304</v>
      </c>
      <c r="O905">
        <v>750</v>
      </c>
      <c r="P905">
        <v>106</v>
      </c>
      <c r="Q905">
        <v>1.207986</v>
      </c>
      <c r="R905">
        <v>6.966E-2</v>
      </c>
      <c r="S905">
        <v>0</v>
      </c>
      <c r="T905">
        <v>4.5279999999999996</v>
      </c>
      <c r="U905">
        <v>7.5880000000000001</v>
      </c>
      <c r="V905">
        <v>5.5819999999999999</v>
      </c>
      <c r="W905">
        <v>7.694</v>
      </c>
      <c r="X905">
        <v>635</v>
      </c>
      <c r="Y905">
        <v>103.5</v>
      </c>
      <c r="Z905">
        <v>0.61599999999999999</v>
      </c>
      <c r="AA905">
        <v>6.8680000000000005E-2</v>
      </c>
      <c r="AB905">
        <v>4.5640000000000001</v>
      </c>
      <c r="AC905">
        <v>8.1189999999999998</v>
      </c>
      <c r="AD905">
        <v>5.6909999999999998</v>
      </c>
      <c r="AE905">
        <v>8.1630000000000003</v>
      </c>
      <c r="AF905">
        <v>699</v>
      </c>
      <c r="AG905">
        <v>2.9689999999999999</v>
      </c>
      <c r="AH905">
        <v>3.7130000000000001</v>
      </c>
      <c r="AI905">
        <v>619</v>
      </c>
      <c r="AJ905">
        <v>674</v>
      </c>
      <c r="AK905">
        <v>626</v>
      </c>
      <c r="AL905">
        <v>689</v>
      </c>
      <c r="AQ905" s="82">
        <f t="shared" si="72"/>
        <v>0</v>
      </c>
      <c r="AR905" s="82">
        <f t="shared" si="73"/>
        <v>0</v>
      </c>
      <c r="AS905" s="82">
        <f t="shared" si="73"/>
        <v>0</v>
      </c>
      <c r="AT905" s="82">
        <f t="shared" si="73"/>
        <v>0</v>
      </c>
      <c r="AU905" s="82">
        <f t="shared" si="73"/>
        <v>0</v>
      </c>
      <c r="AV905" s="82">
        <f t="shared" si="73"/>
        <v>0</v>
      </c>
      <c r="AW905" s="82">
        <f t="shared" si="73"/>
        <v>6.966E-2</v>
      </c>
      <c r="AX905" s="82">
        <f t="shared" si="73"/>
        <v>0</v>
      </c>
      <c r="AY905" s="82">
        <f t="shared" si="73"/>
        <v>0</v>
      </c>
      <c r="AZ905" s="82">
        <f t="shared" si="73"/>
        <v>0</v>
      </c>
      <c r="BA905" s="82">
        <f t="shared" si="73"/>
        <v>0</v>
      </c>
    </row>
    <row r="906" spans="1:53" x14ac:dyDescent="0.25">
      <c r="A906" t="s">
        <v>5971</v>
      </c>
      <c r="B906" t="s">
        <v>5972</v>
      </c>
      <c r="C906" t="s">
        <v>5973</v>
      </c>
      <c r="D906" t="s">
        <v>5974</v>
      </c>
      <c r="E906">
        <v>7.25</v>
      </c>
      <c r="F906" s="143">
        <v>44105</v>
      </c>
      <c r="G906" t="s">
        <v>42</v>
      </c>
      <c r="H906" t="s">
        <v>270</v>
      </c>
      <c r="I906" t="s">
        <v>259</v>
      </c>
      <c r="J906" t="s">
        <v>271</v>
      </c>
      <c r="K906" t="s">
        <v>272</v>
      </c>
      <c r="L906" t="s">
        <v>442</v>
      </c>
      <c r="M906" t="s">
        <v>650</v>
      </c>
      <c r="N906" t="s">
        <v>304</v>
      </c>
      <c r="O906">
        <v>400</v>
      </c>
      <c r="P906">
        <v>106</v>
      </c>
      <c r="Q906">
        <v>1.9534720000000001</v>
      </c>
      <c r="R906">
        <v>3.7409999999999999E-2</v>
      </c>
      <c r="S906">
        <v>0</v>
      </c>
      <c r="T906">
        <v>4.6230000000000002</v>
      </c>
      <c r="U906">
        <v>6</v>
      </c>
      <c r="V906">
        <v>5.5389999999999997</v>
      </c>
      <c r="W906">
        <v>6.093</v>
      </c>
      <c r="X906">
        <v>483</v>
      </c>
      <c r="Y906">
        <v>104.625</v>
      </c>
      <c r="Z906">
        <v>1.47</v>
      </c>
      <c r="AA906">
        <v>3.7330000000000002E-2</v>
      </c>
      <c r="AB906">
        <v>4.6740000000000004</v>
      </c>
      <c r="AC906">
        <v>6.2869999999999999</v>
      </c>
      <c r="AD906">
        <v>5.6689999999999996</v>
      </c>
      <c r="AE906">
        <v>6.3529999999999998</v>
      </c>
      <c r="AF906">
        <v>525</v>
      </c>
      <c r="AG906">
        <v>1.752</v>
      </c>
      <c r="AH906">
        <v>2.4750000000000001</v>
      </c>
      <c r="AI906">
        <v>465</v>
      </c>
      <c r="AJ906">
        <v>505</v>
      </c>
      <c r="AK906">
        <v>471</v>
      </c>
      <c r="AL906">
        <v>513</v>
      </c>
      <c r="AQ906" s="82">
        <f t="shared" si="72"/>
        <v>0</v>
      </c>
      <c r="AR906" s="82">
        <f t="shared" si="73"/>
        <v>0</v>
      </c>
      <c r="AS906" s="82">
        <f t="shared" si="73"/>
        <v>0</v>
      </c>
      <c r="AT906" s="82">
        <f t="shared" si="73"/>
        <v>0</v>
      </c>
      <c r="AU906" s="82">
        <f t="shared" si="73"/>
        <v>3.7409999999999999E-2</v>
      </c>
      <c r="AV906" s="82">
        <f t="shared" si="73"/>
        <v>0</v>
      </c>
      <c r="AW906" s="82">
        <f t="shared" si="73"/>
        <v>0</v>
      </c>
      <c r="AX906" s="82">
        <f t="shared" si="73"/>
        <v>0</v>
      </c>
      <c r="AY906" s="82">
        <f t="shared" si="73"/>
        <v>0</v>
      </c>
      <c r="AZ906" s="82">
        <f t="shared" si="73"/>
        <v>0</v>
      </c>
      <c r="BA906" s="82">
        <f t="shared" si="73"/>
        <v>0</v>
      </c>
    </row>
    <row r="907" spans="1:53" x14ac:dyDescent="0.25">
      <c r="A907" t="s">
        <v>2567</v>
      </c>
      <c r="B907" t="s">
        <v>2568</v>
      </c>
      <c r="C907" t="s">
        <v>2569</v>
      </c>
      <c r="D907" t="s">
        <v>2570</v>
      </c>
      <c r="E907">
        <v>8.125</v>
      </c>
      <c r="F907" s="143">
        <v>43876</v>
      </c>
      <c r="G907" t="s">
        <v>40</v>
      </c>
      <c r="H907" t="s">
        <v>270</v>
      </c>
      <c r="I907" t="s">
        <v>259</v>
      </c>
      <c r="J907" t="s">
        <v>271</v>
      </c>
      <c r="K907" t="s">
        <v>272</v>
      </c>
      <c r="L907" t="s">
        <v>335</v>
      </c>
      <c r="M907" t="s">
        <v>353</v>
      </c>
      <c r="N907" t="s">
        <v>304</v>
      </c>
      <c r="O907">
        <v>290</v>
      </c>
      <c r="P907">
        <v>110.25</v>
      </c>
      <c r="Q907">
        <v>2.9340280000000001</v>
      </c>
      <c r="R907">
        <v>2.844E-2</v>
      </c>
      <c r="S907">
        <v>0</v>
      </c>
      <c r="T907">
        <v>1.9179999999999999</v>
      </c>
      <c r="U907">
        <v>4.843</v>
      </c>
      <c r="V907">
        <v>3.2120000000000002</v>
      </c>
      <c r="W907">
        <v>5.3819999999999997</v>
      </c>
      <c r="X907">
        <v>424</v>
      </c>
      <c r="Y907">
        <v>110</v>
      </c>
      <c r="Z907">
        <v>2.3919999999999999</v>
      </c>
      <c r="AA907">
        <v>2.8670000000000001E-2</v>
      </c>
      <c r="AB907">
        <v>1.9810000000000001</v>
      </c>
      <c r="AC907">
        <v>5.0369999999999999</v>
      </c>
      <c r="AD907">
        <v>3.3620000000000001</v>
      </c>
      <c r="AE907">
        <v>5.4649999999999999</v>
      </c>
      <c r="AF907">
        <v>448</v>
      </c>
      <c r="AG907">
        <v>0.70399999999999996</v>
      </c>
      <c r="AH907">
        <v>0.997</v>
      </c>
      <c r="AI907">
        <v>394</v>
      </c>
      <c r="AJ907">
        <v>422</v>
      </c>
      <c r="AK907">
        <v>408</v>
      </c>
      <c r="AL907">
        <v>431</v>
      </c>
      <c r="AQ907" s="82">
        <f t="shared" si="72"/>
        <v>0</v>
      </c>
      <c r="AR907" s="82">
        <f t="shared" si="73"/>
        <v>0</v>
      </c>
      <c r="AS907" s="82">
        <f t="shared" si="73"/>
        <v>0</v>
      </c>
      <c r="AT907" s="82">
        <f t="shared" si="73"/>
        <v>2.844E-2</v>
      </c>
      <c r="AU907" s="82">
        <f t="shared" si="73"/>
        <v>0</v>
      </c>
      <c r="AV907" s="82">
        <f t="shared" si="73"/>
        <v>0</v>
      </c>
      <c r="AW907" s="82">
        <f t="shared" si="73"/>
        <v>0</v>
      </c>
      <c r="AX907" s="82">
        <f t="shared" si="73"/>
        <v>0</v>
      </c>
      <c r="AY907" s="82">
        <f t="shared" si="73"/>
        <v>0</v>
      </c>
      <c r="AZ907" s="82">
        <f t="shared" si="73"/>
        <v>0</v>
      </c>
      <c r="BA907" s="82">
        <f t="shared" si="73"/>
        <v>0</v>
      </c>
    </row>
    <row r="908" spans="1:53" x14ac:dyDescent="0.25">
      <c r="A908" t="s">
        <v>2573</v>
      </c>
      <c r="B908" t="s">
        <v>2574</v>
      </c>
      <c r="C908" t="s">
        <v>2569</v>
      </c>
      <c r="D908" t="s">
        <v>2570</v>
      </c>
      <c r="E908">
        <v>7.25</v>
      </c>
      <c r="F908" s="143">
        <v>43374</v>
      </c>
      <c r="G908" t="s">
        <v>40</v>
      </c>
      <c r="H908" t="s">
        <v>270</v>
      </c>
      <c r="I908" t="s">
        <v>259</v>
      </c>
      <c r="J908" t="s">
        <v>271</v>
      </c>
      <c r="K908" t="s">
        <v>272</v>
      </c>
      <c r="L908" t="s">
        <v>335</v>
      </c>
      <c r="M908" t="s">
        <v>353</v>
      </c>
      <c r="N908" t="s">
        <v>304</v>
      </c>
      <c r="O908">
        <v>301.5</v>
      </c>
      <c r="P908">
        <v>109</v>
      </c>
      <c r="Q908">
        <v>1.691667</v>
      </c>
      <c r="R908">
        <v>2.8910000000000002E-2</v>
      </c>
      <c r="S908">
        <v>0</v>
      </c>
      <c r="T908">
        <v>1.639</v>
      </c>
      <c r="U908">
        <v>3.9239999999999999</v>
      </c>
      <c r="V908">
        <v>2.4769999999999999</v>
      </c>
      <c r="W908">
        <v>4.4020000000000001</v>
      </c>
      <c r="X908">
        <v>352</v>
      </c>
      <c r="Y908">
        <v>108.25</v>
      </c>
      <c r="Z908">
        <v>1.208</v>
      </c>
      <c r="AA908">
        <v>2.903E-2</v>
      </c>
      <c r="AB908">
        <v>1.6990000000000001</v>
      </c>
      <c r="AC908">
        <v>4.43</v>
      </c>
      <c r="AD908">
        <v>2.8290000000000002</v>
      </c>
      <c r="AE908">
        <v>4.7359999999999998</v>
      </c>
      <c r="AF908">
        <v>398</v>
      </c>
      <c r="AG908">
        <v>1.127</v>
      </c>
      <c r="AH908">
        <v>1.3260000000000001</v>
      </c>
      <c r="AI908">
        <v>328</v>
      </c>
      <c r="AJ908">
        <v>379</v>
      </c>
      <c r="AK908">
        <v>335</v>
      </c>
      <c r="AL908">
        <v>382</v>
      </c>
      <c r="AQ908" s="82">
        <f t="shared" si="72"/>
        <v>0</v>
      </c>
      <c r="AR908" s="82">
        <f t="shared" si="73"/>
        <v>0</v>
      </c>
      <c r="AS908" s="82">
        <f t="shared" si="73"/>
        <v>2.8910000000000002E-2</v>
      </c>
      <c r="AT908" s="82">
        <f t="shared" si="73"/>
        <v>0</v>
      </c>
      <c r="AU908" s="82">
        <f t="shared" si="73"/>
        <v>0</v>
      </c>
      <c r="AV908" s="82">
        <f t="shared" si="73"/>
        <v>0</v>
      </c>
      <c r="AW908" s="82">
        <f t="shared" si="73"/>
        <v>0</v>
      </c>
      <c r="AX908" s="82">
        <f t="shared" si="73"/>
        <v>0</v>
      </c>
      <c r="AY908" s="82">
        <f t="shared" si="73"/>
        <v>0</v>
      </c>
      <c r="AZ908" s="82">
        <f t="shared" si="73"/>
        <v>0</v>
      </c>
      <c r="BA908" s="82">
        <f t="shared" si="73"/>
        <v>0</v>
      </c>
    </row>
    <row r="909" spans="1:53" x14ac:dyDescent="0.25">
      <c r="A909" t="s">
        <v>2575</v>
      </c>
      <c r="B909" t="s">
        <v>2576</v>
      </c>
      <c r="C909" t="s">
        <v>2569</v>
      </c>
      <c r="D909" t="s">
        <v>2570</v>
      </c>
      <c r="E909">
        <v>7.75</v>
      </c>
      <c r="F909" s="143">
        <v>44819</v>
      </c>
      <c r="G909" t="s">
        <v>40</v>
      </c>
      <c r="H909" t="s">
        <v>270</v>
      </c>
      <c r="I909" t="s">
        <v>259</v>
      </c>
      <c r="J909" t="s">
        <v>271</v>
      </c>
      <c r="K909" t="s">
        <v>272</v>
      </c>
      <c r="L909" t="s">
        <v>335</v>
      </c>
      <c r="M909" t="s">
        <v>353</v>
      </c>
      <c r="N909" t="s">
        <v>304</v>
      </c>
      <c r="O909">
        <v>279</v>
      </c>
      <c r="P909">
        <v>110.25</v>
      </c>
      <c r="Q909">
        <v>2.1527780000000001</v>
      </c>
      <c r="R909">
        <v>2.717E-2</v>
      </c>
      <c r="S909">
        <v>0</v>
      </c>
      <c r="T909">
        <v>2.4140000000000001</v>
      </c>
      <c r="U909">
        <v>5.016</v>
      </c>
      <c r="V909">
        <v>4.742</v>
      </c>
      <c r="W909">
        <v>5.5030000000000001</v>
      </c>
      <c r="X909">
        <v>391</v>
      </c>
      <c r="Y909">
        <v>109.625</v>
      </c>
      <c r="Z909">
        <v>1.6359999999999999</v>
      </c>
      <c r="AA909">
        <v>2.7300000000000001E-2</v>
      </c>
      <c r="AB909">
        <v>2.4750000000000001</v>
      </c>
      <c r="AC909">
        <v>5.2949999999999999</v>
      </c>
      <c r="AD909">
        <v>4.9619999999999997</v>
      </c>
      <c r="AE909">
        <v>5.64</v>
      </c>
      <c r="AF909">
        <v>423</v>
      </c>
      <c r="AG909">
        <v>1.026</v>
      </c>
      <c r="AH909">
        <v>1.6379999999999999</v>
      </c>
      <c r="AI909">
        <v>370</v>
      </c>
      <c r="AJ909">
        <v>401</v>
      </c>
      <c r="AK909">
        <v>380</v>
      </c>
      <c r="AL909">
        <v>410</v>
      </c>
      <c r="AQ909" s="82">
        <f t="shared" si="72"/>
        <v>0</v>
      </c>
      <c r="AR909" s="82">
        <f t="shared" si="73"/>
        <v>0</v>
      </c>
      <c r="AS909" s="82">
        <f t="shared" si="73"/>
        <v>0</v>
      </c>
      <c r="AT909" s="82">
        <f t="shared" si="73"/>
        <v>0</v>
      </c>
      <c r="AU909" s="82">
        <f t="shared" si="73"/>
        <v>2.717E-2</v>
      </c>
      <c r="AV909" s="82">
        <f t="shared" si="73"/>
        <v>0</v>
      </c>
      <c r="AW909" s="82">
        <f t="shared" si="73"/>
        <v>0</v>
      </c>
      <c r="AX909" s="82">
        <f t="shared" si="73"/>
        <v>0</v>
      </c>
      <c r="AY909" s="82">
        <f t="shared" si="73"/>
        <v>0</v>
      </c>
      <c r="AZ909" s="82">
        <f t="shared" si="73"/>
        <v>0</v>
      </c>
      <c r="BA909" s="82">
        <f t="shared" si="73"/>
        <v>0</v>
      </c>
    </row>
    <row r="910" spans="1:53" x14ac:dyDescent="0.25">
      <c r="A910" t="s">
        <v>5975</v>
      </c>
      <c r="B910" t="s">
        <v>5976</v>
      </c>
      <c r="C910" t="s">
        <v>2569</v>
      </c>
      <c r="D910" t="s">
        <v>2570</v>
      </c>
      <c r="E910">
        <v>5.75</v>
      </c>
      <c r="F910" s="143">
        <v>45597</v>
      </c>
      <c r="G910" t="s">
        <v>40</v>
      </c>
      <c r="H910" t="s">
        <v>270</v>
      </c>
      <c r="I910" t="s">
        <v>259</v>
      </c>
      <c r="J910" t="s">
        <v>271</v>
      </c>
      <c r="K910" t="s">
        <v>272</v>
      </c>
      <c r="L910" t="s">
        <v>335</v>
      </c>
      <c r="M910" t="s">
        <v>353</v>
      </c>
      <c r="N910" t="s">
        <v>304</v>
      </c>
      <c r="O910">
        <v>275</v>
      </c>
      <c r="P910">
        <v>101.75</v>
      </c>
      <c r="Q910">
        <v>1.661111</v>
      </c>
      <c r="R910">
        <v>2.4639999999999999E-2</v>
      </c>
      <c r="S910">
        <v>0</v>
      </c>
      <c r="T910">
        <v>6.1740000000000004</v>
      </c>
      <c r="U910">
        <v>5.4690000000000003</v>
      </c>
      <c r="V910">
        <v>8.0440000000000005</v>
      </c>
      <c r="W910">
        <v>5.3840000000000003</v>
      </c>
      <c r="X910">
        <v>345</v>
      </c>
      <c r="Y910">
        <v>100</v>
      </c>
      <c r="Z910">
        <v>1.278</v>
      </c>
      <c r="AA910">
        <v>2.4500000000000001E-2</v>
      </c>
      <c r="AB910">
        <v>6.2149999999999999</v>
      </c>
      <c r="AC910">
        <v>5.7460000000000004</v>
      </c>
      <c r="AD910">
        <v>8.234</v>
      </c>
      <c r="AE910">
        <v>5.63</v>
      </c>
      <c r="AF910">
        <v>388</v>
      </c>
      <c r="AG910">
        <v>2.1059999999999999</v>
      </c>
      <c r="AH910">
        <v>3.3410000000000002</v>
      </c>
      <c r="AI910">
        <v>320</v>
      </c>
      <c r="AJ910">
        <v>358</v>
      </c>
      <c r="AK910">
        <v>343</v>
      </c>
      <c r="AL910">
        <v>386</v>
      </c>
      <c r="AQ910" s="82">
        <f t="shared" si="72"/>
        <v>0</v>
      </c>
      <c r="AR910" s="82">
        <f t="shared" si="73"/>
        <v>0</v>
      </c>
      <c r="AS910" s="82">
        <f t="shared" si="73"/>
        <v>0</v>
      </c>
      <c r="AT910" s="82">
        <f t="shared" si="73"/>
        <v>0</v>
      </c>
      <c r="AU910" s="82">
        <f t="shared" si="73"/>
        <v>2.4639999999999999E-2</v>
      </c>
      <c r="AV910" s="82">
        <f t="shared" si="73"/>
        <v>0</v>
      </c>
      <c r="AW910" s="82">
        <f t="shared" si="73"/>
        <v>0</v>
      </c>
      <c r="AX910" s="82">
        <f t="shared" si="73"/>
        <v>0</v>
      </c>
      <c r="AY910" s="82">
        <f t="shared" si="73"/>
        <v>0</v>
      </c>
      <c r="AZ910" s="82">
        <f t="shared" si="73"/>
        <v>0</v>
      </c>
      <c r="BA910" s="82">
        <f t="shared" si="73"/>
        <v>0</v>
      </c>
    </row>
    <row r="911" spans="1:53" x14ac:dyDescent="0.25">
      <c r="A911" t="s">
        <v>2564</v>
      </c>
      <c r="B911" t="s">
        <v>2565</v>
      </c>
      <c r="C911" t="s">
        <v>2566</v>
      </c>
      <c r="D911" t="s">
        <v>123</v>
      </c>
      <c r="E911">
        <v>9.5</v>
      </c>
      <c r="F911" s="143">
        <v>42384</v>
      </c>
      <c r="G911" t="s">
        <v>42</v>
      </c>
      <c r="H911" t="s">
        <v>270</v>
      </c>
      <c r="I911" t="s">
        <v>259</v>
      </c>
      <c r="J911" t="s">
        <v>271</v>
      </c>
      <c r="K911" t="s">
        <v>272</v>
      </c>
      <c r="L911" t="s">
        <v>442</v>
      </c>
      <c r="M911" t="s">
        <v>650</v>
      </c>
      <c r="N911" t="s">
        <v>304</v>
      </c>
      <c r="O911">
        <v>275</v>
      </c>
      <c r="P911">
        <v>102.75</v>
      </c>
      <c r="Q911">
        <v>4.2222220000000004</v>
      </c>
      <c r="R911">
        <v>2.5489999999999999E-2</v>
      </c>
      <c r="S911">
        <v>0</v>
      </c>
      <c r="T911">
        <v>7.2999999999999995E-2</v>
      </c>
      <c r="U911">
        <v>4.2939999999999996</v>
      </c>
      <c r="V911">
        <v>7.9000000000000001E-2</v>
      </c>
      <c r="W911">
        <v>4.8440000000000003</v>
      </c>
      <c r="X911">
        <v>445</v>
      </c>
      <c r="Y911">
        <v>102.625</v>
      </c>
      <c r="Z911">
        <v>3.589</v>
      </c>
      <c r="AA911">
        <v>2.5690000000000001E-2</v>
      </c>
      <c r="AB911">
        <v>1.0209999999999999</v>
      </c>
      <c r="AC911">
        <v>7.0129999999999999</v>
      </c>
      <c r="AD911">
        <v>0.622</v>
      </c>
      <c r="AE911">
        <v>7.1130000000000004</v>
      </c>
      <c r="AF911">
        <v>679</v>
      </c>
      <c r="AG911">
        <v>0.71399999999999997</v>
      </c>
      <c r="AH911">
        <v>0.70099999999999996</v>
      </c>
      <c r="AI911">
        <v>448</v>
      </c>
      <c r="AJ911">
        <v>679</v>
      </c>
      <c r="AK911">
        <v>422</v>
      </c>
      <c r="AL911">
        <v>663</v>
      </c>
      <c r="AQ911" s="82">
        <f t="shared" si="72"/>
        <v>0</v>
      </c>
      <c r="AR911" s="82">
        <f t="shared" si="73"/>
        <v>0</v>
      </c>
      <c r="AS911" s="82">
        <f t="shared" si="73"/>
        <v>0</v>
      </c>
      <c r="AT911" s="82">
        <f t="shared" si="73"/>
        <v>2.5489999999999999E-2</v>
      </c>
      <c r="AU911" s="82">
        <f t="shared" si="73"/>
        <v>0</v>
      </c>
      <c r="AV911" s="82">
        <f t="shared" si="73"/>
        <v>0</v>
      </c>
      <c r="AW911" s="82">
        <f t="shared" si="73"/>
        <v>0</v>
      </c>
      <c r="AX911" s="82">
        <f t="shared" si="73"/>
        <v>0</v>
      </c>
      <c r="AY911" s="82">
        <f t="shared" si="73"/>
        <v>0</v>
      </c>
      <c r="AZ911" s="82">
        <f t="shared" si="73"/>
        <v>0</v>
      </c>
      <c r="BA911" s="82">
        <f t="shared" si="73"/>
        <v>0</v>
      </c>
    </row>
    <row r="912" spans="1:53" x14ac:dyDescent="0.25">
      <c r="A912" t="s">
        <v>2556</v>
      </c>
      <c r="B912" t="s">
        <v>2557</v>
      </c>
      <c r="C912" t="s">
        <v>2558</v>
      </c>
      <c r="D912" t="s">
        <v>2559</v>
      </c>
      <c r="E912">
        <v>6.125</v>
      </c>
      <c r="F912" s="143">
        <v>42475</v>
      </c>
      <c r="G912" t="s">
        <v>423</v>
      </c>
      <c r="H912" t="s">
        <v>270</v>
      </c>
      <c r="I912" t="s">
        <v>259</v>
      </c>
      <c r="J912" t="s">
        <v>271</v>
      </c>
      <c r="K912" t="s">
        <v>272</v>
      </c>
      <c r="L912" t="s">
        <v>335</v>
      </c>
      <c r="M912" t="s">
        <v>353</v>
      </c>
      <c r="N912" t="s">
        <v>283</v>
      </c>
      <c r="O912">
        <v>400</v>
      </c>
      <c r="P912">
        <v>108.75</v>
      </c>
      <c r="Q912">
        <v>1.1909719999999999</v>
      </c>
      <c r="R912">
        <v>3.8100000000000002E-2</v>
      </c>
      <c r="S912">
        <v>0</v>
      </c>
      <c r="T912">
        <v>2.9750000000000001</v>
      </c>
      <c r="U912">
        <v>3.3069999999999999</v>
      </c>
      <c r="V912">
        <v>2.9790000000000001</v>
      </c>
      <c r="W912">
        <v>3.3069999999999999</v>
      </c>
      <c r="X912">
        <v>287</v>
      </c>
      <c r="Y912">
        <v>108.625</v>
      </c>
      <c r="Z912">
        <v>0.78300000000000003</v>
      </c>
      <c r="AA912">
        <v>3.8490000000000003E-2</v>
      </c>
      <c r="AB912">
        <v>3.0379999999999998</v>
      </c>
      <c r="AC912">
        <v>3.395</v>
      </c>
      <c r="AD912">
        <v>3.0409999999999999</v>
      </c>
      <c r="AE912">
        <v>3.395</v>
      </c>
      <c r="AF912">
        <v>303</v>
      </c>
      <c r="AG912">
        <v>0.48699999999999999</v>
      </c>
      <c r="AH912">
        <v>0.66800000000000004</v>
      </c>
      <c r="AI912">
        <v>285</v>
      </c>
      <c r="AJ912">
        <v>302</v>
      </c>
      <c r="AK912">
        <v>275</v>
      </c>
      <c r="AL912">
        <v>292</v>
      </c>
      <c r="AQ912" s="82">
        <f t="shared" si="72"/>
        <v>0</v>
      </c>
      <c r="AR912" s="82">
        <f t="shared" si="73"/>
        <v>0</v>
      </c>
      <c r="AS912" s="82">
        <f t="shared" si="73"/>
        <v>3.8100000000000002E-2</v>
      </c>
      <c r="AT912" s="82">
        <f t="shared" si="73"/>
        <v>0</v>
      </c>
      <c r="AU912" s="82">
        <f t="shared" si="73"/>
        <v>0</v>
      </c>
      <c r="AV912" s="82">
        <f t="shared" si="73"/>
        <v>0</v>
      </c>
      <c r="AW912" s="82">
        <f t="shared" si="73"/>
        <v>0</v>
      </c>
      <c r="AX912" s="82">
        <f t="shared" si="73"/>
        <v>0</v>
      </c>
      <c r="AY912" s="82">
        <f t="shared" si="73"/>
        <v>0</v>
      </c>
      <c r="AZ912" s="82">
        <f t="shared" si="73"/>
        <v>0</v>
      </c>
      <c r="BA912" s="82">
        <f t="shared" si="73"/>
        <v>0</v>
      </c>
    </row>
    <row r="913" spans="1:53" x14ac:dyDescent="0.25">
      <c r="A913" t="s">
        <v>5977</v>
      </c>
      <c r="B913" t="s">
        <v>5978</v>
      </c>
      <c r="C913" t="s">
        <v>2558</v>
      </c>
      <c r="D913" t="s">
        <v>2559</v>
      </c>
      <c r="E913">
        <v>7.375</v>
      </c>
      <c r="F913" s="143">
        <v>43845</v>
      </c>
      <c r="G913" t="s">
        <v>41</v>
      </c>
      <c r="H913" t="s">
        <v>270</v>
      </c>
      <c r="I913" t="s">
        <v>259</v>
      </c>
      <c r="J913" t="s">
        <v>271</v>
      </c>
      <c r="K913" t="s">
        <v>272</v>
      </c>
      <c r="L913" t="s">
        <v>335</v>
      </c>
      <c r="M913" t="s">
        <v>353</v>
      </c>
      <c r="N913" t="s">
        <v>304</v>
      </c>
      <c r="O913">
        <v>875</v>
      </c>
      <c r="P913">
        <v>108.125</v>
      </c>
      <c r="Q913">
        <v>3.2777780000000001</v>
      </c>
      <c r="R913">
        <v>8.4449999999999997E-2</v>
      </c>
      <c r="S913">
        <v>0</v>
      </c>
      <c r="T913">
        <v>4.1040000000000001</v>
      </c>
      <c r="U913">
        <v>5.5110000000000001</v>
      </c>
      <c r="V913">
        <v>4.6479999999999997</v>
      </c>
      <c r="W913">
        <v>5.6310000000000002</v>
      </c>
      <c r="X913">
        <v>450</v>
      </c>
      <c r="Y913">
        <v>108</v>
      </c>
      <c r="Z913">
        <v>2.786</v>
      </c>
      <c r="AA913">
        <v>8.5260000000000002E-2</v>
      </c>
      <c r="AB913">
        <v>4.1669999999999998</v>
      </c>
      <c r="AC913">
        <v>5.5570000000000004</v>
      </c>
      <c r="AD913">
        <v>4.7380000000000004</v>
      </c>
      <c r="AE913">
        <v>5.665</v>
      </c>
      <c r="AF913">
        <v>468</v>
      </c>
      <c r="AG913">
        <v>0.55700000000000005</v>
      </c>
      <c r="AH913">
        <v>1.0920000000000001</v>
      </c>
      <c r="AI913">
        <v>428</v>
      </c>
      <c r="AJ913">
        <v>448</v>
      </c>
      <c r="AK913">
        <v>436</v>
      </c>
      <c r="AL913">
        <v>455</v>
      </c>
      <c r="AQ913" s="82">
        <f t="shared" si="72"/>
        <v>0</v>
      </c>
      <c r="AR913" s="82">
        <f t="shared" si="73"/>
        <v>0</v>
      </c>
      <c r="AS913" s="82">
        <f t="shared" si="73"/>
        <v>0</v>
      </c>
      <c r="AT913" s="82">
        <f t="shared" si="73"/>
        <v>0</v>
      </c>
      <c r="AU913" s="82">
        <f t="shared" si="73"/>
        <v>8.4449999999999997E-2</v>
      </c>
      <c r="AV913" s="82">
        <f t="shared" si="73"/>
        <v>0</v>
      </c>
      <c r="AW913" s="82">
        <f t="shared" si="73"/>
        <v>0</v>
      </c>
      <c r="AX913" s="82">
        <f t="shared" si="73"/>
        <v>0</v>
      </c>
      <c r="AY913" s="82">
        <f t="shared" si="73"/>
        <v>0</v>
      </c>
      <c r="AZ913" s="82">
        <f t="shared" si="73"/>
        <v>0</v>
      </c>
      <c r="BA913" s="82">
        <f t="shared" si="73"/>
        <v>0</v>
      </c>
    </row>
    <row r="914" spans="1:53" x14ac:dyDescent="0.25">
      <c r="A914" t="s">
        <v>5979</v>
      </c>
      <c r="B914" t="s">
        <v>5980</v>
      </c>
      <c r="C914" t="s">
        <v>5981</v>
      </c>
      <c r="D914" t="s">
        <v>125</v>
      </c>
      <c r="E914">
        <v>8.375</v>
      </c>
      <c r="F914" s="143">
        <v>43084</v>
      </c>
      <c r="G914" t="s">
        <v>41</v>
      </c>
      <c r="H914" t="s">
        <v>270</v>
      </c>
      <c r="I914" t="s">
        <v>259</v>
      </c>
      <c r="J914" t="s">
        <v>271</v>
      </c>
      <c r="K914" t="s">
        <v>272</v>
      </c>
      <c r="L914" t="s">
        <v>296</v>
      </c>
      <c r="M914" t="s">
        <v>322</v>
      </c>
      <c r="N914" t="s">
        <v>304</v>
      </c>
      <c r="O914">
        <v>1100</v>
      </c>
      <c r="P914">
        <v>110.5</v>
      </c>
      <c r="Q914">
        <v>0.23263900000000001</v>
      </c>
      <c r="R914">
        <v>0.10553</v>
      </c>
      <c r="S914">
        <v>4.1879999999999997</v>
      </c>
      <c r="T914">
        <v>0.93600000000000005</v>
      </c>
      <c r="U914">
        <v>3.6840000000000002</v>
      </c>
      <c r="V914">
        <v>1.073</v>
      </c>
      <c r="W914">
        <v>4.21</v>
      </c>
      <c r="X914">
        <v>349</v>
      </c>
      <c r="Y914">
        <v>110</v>
      </c>
      <c r="Z914">
        <v>3.8620000000000001</v>
      </c>
      <c r="AA914">
        <v>0.11015999999999999</v>
      </c>
      <c r="AB914">
        <v>0.96299999999999997</v>
      </c>
      <c r="AC914">
        <v>4.3940000000000001</v>
      </c>
      <c r="AD914">
        <v>1.3240000000000001</v>
      </c>
      <c r="AE914">
        <v>4.7789999999999999</v>
      </c>
      <c r="AF914">
        <v>417</v>
      </c>
      <c r="AG914">
        <v>0.93</v>
      </c>
      <c r="AH914">
        <v>0.95599999999999996</v>
      </c>
      <c r="AI914">
        <v>353</v>
      </c>
      <c r="AJ914">
        <v>331</v>
      </c>
      <c r="AK914">
        <v>334</v>
      </c>
      <c r="AL914">
        <v>402</v>
      </c>
      <c r="AQ914" s="82">
        <f t="shared" si="72"/>
        <v>0</v>
      </c>
      <c r="AR914" s="82">
        <f t="shared" si="73"/>
        <v>0</v>
      </c>
      <c r="AS914" s="82">
        <f t="shared" si="73"/>
        <v>0.10553</v>
      </c>
      <c r="AT914" s="82">
        <f t="shared" si="73"/>
        <v>0</v>
      </c>
      <c r="AU914" s="82">
        <f t="shared" si="73"/>
        <v>0</v>
      </c>
      <c r="AV914" s="82">
        <f t="shared" si="73"/>
        <v>0</v>
      </c>
      <c r="AW914" s="82">
        <f t="shared" si="73"/>
        <v>0</v>
      </c>
      <c r="AX914" s="82">
        <f t="shared" si="73"/>
        <v>0</v>
      </c>
      <c r="AY914" s="82">
        <f t="shared" si="73"/>
        <v>0</v>
      </c>
      <c r="AZ914" s="82">
        <f t="shared" si="73"/>
        <v>0</v>
      </c>
      <c r="BA914" s="82">
        <f t="shared" si="73"/>
        <v>0</v>
      </c>
    </row>
    <row r="915" spans="1:53" x14ac:dyDescent="0.25">
      <c r="A915" t="s">
        <v>5982</v>
      </c>
      <c r="B915" t="s">
        <v>5983</v>
      </c>
      <c r="C915" t="s">
        <v>5981</v>
      </c>
      <c r="D915" t="s">
        <v>125</v>
      </c>
      <c r="E915">
        <v>8.75</v>
      </c>
      <c r="F915" s="143">
        <v>44180</v>
      </c>
      <c r="G915" t="s">
        <v>41</v>
      </c>
      <c r="H915" t="s">
        <v>270</v>
      </c>
      <c r="I915" t="s">
        <v>259</v>
      </c>
      <c r="J915" t="s">
        <v>271</v>
      </c>
      <c r="K915" t="s">
        <v>272</v>
      </c>
      <c r="L915" t="s">
        <v>296</v>
      </c>
      <c r="M915" t="s">
        <v>322</v>
      </c>
      <c r="N915" t="s">
        <v>304</v>
      </c>
      <c r="O915">
        <v>1400</v>
      </c>
      <c r="P915">
        <v>112.062</v>
      </c>
      <c r="Q915">
        <v>0.24305599999999999</v>
      </c>
      <c r="R915">
        <v>0.13622000000000001</v>
      </c>
      <c r="S915">
        <v>4.375</v>
      </c>
      <c r="T915">
        <v>2.6240000000000001</v>
      </c>
      <c r="U915">
        <v>5.6550000000000002</v>
      </c>
      <c r="V915">
        <v>4.3230000000000004</v>
      </c>
      <c r="W915">
        <v>6.0750000000000002</v>
      </c>
      <c r="X915">
        <v>479</v>
      </c>
      <c r="Y915">
        <v>112</v>
      </c>
      <c r="Z915">
        <v>4.0350000000000001</v>
      </c>
      <c r="AA915">
        <v>0.14288000000000001</v>
      </c>
      <c r="AB915">
        <v>2.5880000000000001</v>
      </c>
      <c r="AC915">
        <v>5.7279999999999998</v>
      </c>
      <c r="AD915">
        <v>4.2409999999999997</v>
      </c>
      <c r="AE915">
        <v>6.085</v>
      </c>
      <c r="AF915">
        <v>497</v>
      </c>
      <c r="AG915">
        <v>0.55600000000000005</v>
      </c>
      <c r="AH915">
        <v>1.014</v>
      </c>
      <c r="AI915">
        <v>481</v>
      </c>
      <c r="AJ915">
        <v>474</v>
      </c>
      <c r="AK915">
        <v>466</v>
      </c>
      <c r="AL915">
        <v>482</v>
      </c>
      <c r="AQ915" s="82">
        <f t="shared" si="72"/>
        <v>0</v>
      </c>
      <c r="AR915" s="82">
        <f t="shared" si="73"/>
        <v>0</v>
      </c>
      <c r="AS915" s="82">
        <f t="shared" si="73"/>
        <v>0</v>
      </c>
      <c r="AT915" s="82">
        <f t="shared" si="73"/>
        <v>0</v>
      </c>
      <c r="AU915" s="82">
        <f t="shared" si="73"/>
        <v>0.13622000000000001</v>
      </c>
      <c r="AV915" s="82">
        <f t="shared" si="73"/>
        <v>0</v>
      </c>
      <c r="AW915" s="82">
        <f t="shared" si="73"/>
        <v>0</v>
      </c>
      <c r="AX915" s="82">
        <f t="shared" si="73"/>
        <v>0</v>
      </c>
      <c r="AY915" s="82">
        <f t="shared" si="73"/>
        <v>0</v>
      </c>
      <c r="AZ915" s="82">
        <f t="shared" si="73"/>
        <v>0</v>
      </c>
      <c r="BA915" s="82">
        <f t="shared" si="73"/>
        <v>0</v>
      </c>
    </row>
    <row r="916" spans="1:53" x14ac:dyDescent="0.25">
      <c r="A916" t="s">
        <v>2560</v>
      </c>
      <c r="B916" t="s">
        <v>2561</v>
      </c>
      <c r="C916" t="s">
        <v>2562</v>
      </c>
      <c r="D916" t="s">
        <v>2563</v>
      </c>
      <c r="E916">
        <v>6.375</v>
      </c>
      <c r="F916" s="143">
        <v>42887</v>
      </c>
      <c r="G916" t="s">
        <v>423</v>
      </c>
      <c r="H916" t="s">
        <v>270</v>
      </c>
      <c r="I916" t="s">
        <v>259</v>
      </c>
      <c r="J916" t="s">
        <v>271</v>
      </c>
      <c r="K916" t="s">
        <v>272</v>
      </c>
      <c r="L916" t="s">
        <v>335</v>
      </c>
      <c r="M916" t="s">
        <v>452</v>
      </c>
      <c r="N916" t="s">
        <v>304</v>
      </c>
      <c r="O916">
        <v>400</v>
      </c>
      <c r="P916">
        <v>104.625</v>
      </c>
      <c r="Q916">
        <v>0.42499999999999999</v>
      </c>
      <c r="R916">
        <v>3.6400000000000002E-2</v>
      </c>
      <c r="S916">
        <v>0</v>
      </c>
      <c r="T916">
        <v>3.83</v>
      </c>
      <c r="U916">
        <v>5.1920000000000002</v>
      </c>
      <c r="V916">
        <v>3.8460000000000001</v>
      </c>
      <c r="W916">
        <v>5.1920000000000002</v>
      </c>
      <c r="X916">
        <v>456</v>
      </c>
      <c r="Y916">
        <v>104.25</v>
      </c>
      <c r="Z916">
        <v>0</v>
      </c>
      <c r="AA916">
        <v>3.6679999999999997E-2</v>
      </c>
      <c r="AB916">
        <v>3.8919999999999999</v>
      </c>
      <c r="AC916">
        <v>5.3010000000000002</v>
      </c>
      <c r="AD916">
        <v>3.9039999999999999</v>
      </c>
      <c r="AE916">
        <v>5.3010000000000002</v>
      </c>
      <c r="AF916">
        <v>478</v>
      </c>
      <c r="AG916">
        <v>0.76700000000000002</v>
      </c>
      <c r="AH916">
        <v>1.115</v>
      </c>
      <c r="AI916">
        <v>449</v>
      </c>
      <c r="AJ916">
        <v>470</v>
      </c>
      <c r="AK916">
        <v>445</v>
      </c>
      <c r="AL916">
        <v>467</v>
      </c>
      <c r="AQ916" s="82">
        <f t="shared" si="72"/>
        <v>0</v>
      </c>
      <c r="AR916" s="82">
        <f t="shared" si="73"/>
        <v>0</v>
      </c>
      <c r="AS916" s="82">
        <f t="shared" si="73"/>
        <v>0</v>
      </c>
      <c r="AT916" s="82">
        <f t="shared" si="73"/>
        <v>0</v>
      </c>
      <c r="AU916" s="82">
        <f t="shared" si="73"/>
        <v>3.6400000000000002E-2</v>
      </c>
      <c r="AV916" s="82">
        <f t="shared" si="73"/>
        <v>0</v>
      </c>
      <c r="AW916" s="82">
        <f t="shared" si="73"/>
        <v>0</v>
      </c>
      <c r="AX916" s="82">
        <f t="shared" si="73"/>
        <v>0</v>
      </c>
      <c r="AY916" s="82">
        <f t="shared" si="73"/>
        <v>0</v>
      </c>
      <c r="AZ916" s="82">
        <f t="shared" si="73"/>
        <v>0</v>
      </c>
      <c r="BA916" s="82">
        <f t="shared" si="73"/>
        <v>0</v>
      </c>
    </row>
    <row r="917" spans="1:53" x14ac:dyDescent="0.25">
      <c r="A917" t="s">
        <v>5984</v>
      </c>
      <c r="B917" t="s">
        <v>5985</v>
      </c>
      <c r="C917" t="s">
        <v>5986</v>
      </c>
      <c r="D917" t="s">
        <v>5422</v>
      </c>
      <c r="E917">
        <v>6.25</v>
      </c>
      <c r="F917" s="143">
        <v>44044</v>
      </c>
      <c r="G917" t="s">
        <v>40</v>
      </c>
      <c r="H917" t="s">
        <v>270</v>
      </c>
      <c r="I917" t="s">
        <v>259</v>
      </c>
      <c r="J917" t="s">
        <v>271</v>
      </c>
      <c r="K917" t="s">
        <v>272</v>
      </c>
      <c r="L917" t="s">
        <v>335</v>
      </c>
      <c r="M917" t="s">
        <v>336</v>
      </c>
      <c r="N917" t="s">
        <v>304</v>
      </c>
      <c r="O917">
        <v>1000</v>
      </c>
      <c r="P917">
        <v>108</v>
      </c>
      <c r="Q917">
        <v>2.5</v>
      </c>
      <c r="R917">
        <v>9.5729999999999996E-2</v>
      </c>
      <c r="S917">
        <v>0</v>
      </c>
      <c r="T917">
        <v>2.3460000000000001</v>
      </c>
      <c r="U917">
        <v>4.1230000000000002</v>
      </c>
      <c r="V917">
        <v>4.4269999999999996</v>
      </c>
      <c r="W917">
        <v>4.4189999999999996</v>
      </c>
      <c r="X917">
        <v>316</v>
      </c>
      <c r="Y917">
        <v>106.25</v>
      </c>
      <c r="Z917">
        <v>2.0830000000000002</v>
      </c>
      <c r="AA917">
        <v>9.5280000000000004E-2</v>
      </c>
      <c r="AB917">
        <v>2.4009999999999998</v>
      </c>
      <c r="AC917">
        <v>4.8330000000000002</v>
      </c>
      <c r="AD917">
        <v>4.8860000000000001</v>
      </c>
      <c r="AE917">
        <v>4.88</v>
      </c>
      <c r="AF917">
        <v>379</v>
      </c>
      <c r="AG917">
        <v>2</v>
      </c>
      <c r="AH917">
        <v>2.57</v>
      </c>
      <c r="AI917">
        <v>290</v>
      </c>
      <c r="AJ917">
        <v>351</v>
      </c>
      <c r="AK917">
        <v>302</v>
      </c>
      <c r="AL917">
        <v>364</v>
      </c>
      <c r="AQ917" s="82">
        <f t="shared" si="72"/>
        <v>0</v>
      </c>
      <c r="AR917" s="82">
        <f t="shared" si="73"/>
        <v>0</v>
      </c>
      <c r="AS917" s="82">
        <f t="shared" si="73"/>
        <v>0</v>
      </c>
      <c r="AT917" s="82">
        <f t="shared" si="73"/>
        <v>9.5729999999999996E-2</v>
      </c>
      <c r="AU917" s="82">
        <f t="shared" si="73"/>
        <v>0</v>
      </c>
      <c r="AV917" s="82">
        <f t="shared" si="73"/>
        <v>0</v>
      </c>
      <c r="AW917" s="82">
        <f t="shared" si="73"/>
        <v>0</v>
      </c>
      <c r="AX917" s="82">
        <f t="shared" si="73"/>
        <v>0</v>
      </c>
      <c r="AY917" s="82">
        <f t="shared" si="73"/>
        <v>0</v>
      </c>
      <c r="AZ917" s="82">
        <f t="shared" si="73"/>
        <v>0</v>
      </c>
      <c r="BA917" s="82">
        <f t="shared" si="73"/>
        <v>0</v>
      </c>
    </row>
    <row r="918" spans="1:53" x14ac:dyDescent="0.25">
      <c r="A918" t="s">
        <v>2571</v>
      </c>
      <c r="B918" t="s">
        <v>2572</v>
      </c>
      <c r="C918" t="s">
        <v>2552</v>
      </c>
      <c r="D918" t="s">
        <v>126</v>
      </c>
      <c r="E918">
        <v>8</v>
      </c>
      <c r="F918" s="143">
        <v>42979</v>
      </c>
      <c r="G918" t="s">
        <v>282</v>
      </c>
      <c r="H918" t="s">
        <v>270</v>
      </c>
      <c r="I918" t="s">
        <v>259</v>
      </c>
      <c r="J918" t="s">
        <v>271</v>
      </c>
      <c r="K918" t="s">
        <v>272</v>
      </c>
      <c r="L918" t="s">
        <v>442</v>
      </c>
      <c r="M918" t="s">
        <v>650</v>
      </c>
      <c r="N918" t="s">
        <v>304</v>
      </c>
      <c r="O918">
        <v>250</v>
      </c>
      <c r="P918">
        <v>107.375</v>
      </c>
      <c r="Q918">
        <v>2.5333329999999998</v>
      </c>
      <c r="R918">
        <v>2.3800000000000002E-2</v>
      </c>
      <c r="S918">
        <v>0</v>
      </c>
      <c r="T918">
        <v>0.65600000000000003</v>
      </c>
      <c r="U918">
        <v>2.8540000000000001</v>
      </c>
      <c r="V918">
        <v>0.65700000000000003</v>
      </c>
      <c r="W918">
        <v>3.3559999999999999</v>
      </c>
      <c r="X918">
        <v>268</v>
      </c>
      <c r="Y918">
        <v>107.5</v>
      </c>
      <c r="Z918">
        <v>2</v>
      </c>
      <c r="AA918">
        <v>2.4080000000000001E-2</v>
      </c>
      <c r="AB918">
        <v>0.72099999999999997</v>
      </c>
      <c r="AC918">
        <v>3.1080000000000001</v>
      </c>
      <c r="AD918">
        <v>0.72099999999999997</v>
      </c>
      <c r="AE918">
        <v>3.4820000000000002</v>
      </c>
      <c r="AF918">
        <v>292</v>
      </c>
      <c r="AG918">
        <v>0.373</v>
      </c>
      <c r="AH918">
        <v>0.35</v>
      </c>
      <c r="AI918">
        <v>195</v>
      </c>
      <c r="AJ918">
        <v>232</v>
      </c>
      <c r="AK918">
        <v>252</v>
      </c>
      <c r="AL918">
        <v>278</v>
      </c>
      <c r="AQ918" s="82">
        <f t="shared" si="72"/>
        <v>0</v>
      </c>
      <c r="AR918" s="82">
        <f t="shared" ref="AR918:BA933" si="74">IF(AND($U918&gt;AQ$4,$U918&lt;=AR$4),$R918,0)</f>
        <v>2.3800000000000002E-2</v>
      </c>
      <c r="AS918" s="82">
        <f t="shared" si="74"/>
        <v>0</v>
      </c>
      <c r="AT918" s="82">
        <f t="shared" si="74"/>
        <v>0</v>
      </c>
      <c r="AU918" s="82">
        <f t="shared" si="74"/>
        <v>0</v>
      </c>
      <c r="AV918" s="82">
        <f t="shared" si="74"/>
        <v>0</v>
      </c>
      <c r="AW918" s="82">
        <f t="shared" si="74"/>
        <v>0</v>
      </c>
      <c r="AX918" s="82">
        <f t="shared" si="74"/>
        <v>0</v>
      </c>
      <c r="AY918" s="82">
        <f t="shared" si="74"/>
        <v>0</v>
      </c>
      <c r="AZ918" s="82">
        <f t="shared" si="74"/>
        <v>0</v>
      </c>
      <c r="BA918" s="82">
        <f t="shared" si="74"/>
        <v>0</v>
      </c>
    </row>
    <row r="919" spans="1:53" x14ac:dyDescent="0.25">
      <c r="A919" t="s">
        <v>5987</v>
      </c>
      <c r="B919" t="s">
        <v>5988</v>
      </c>
      <c r="C919" t="s">
        <v>2552</v>
      </c>
      <c r="D919" t="s">
        <v>126</v>
      </c>
      <c r="E919">
        <v>5.875</v>
      </c>
      <c r="F919" s="143">
        <v>43922</v>
      </c>
      <c r="G919" t="s">
        <v>282</v>
      </c>
      <c r="H919" t="s">
        <v>270</v>
      </c>
      <c r="I919" t="s">
        <v>259</v>
      </c>
      <c r="J919" t="s">
        <v>271</v>
      </c>
      <c r="K919" t="s">
        <v>272</v>
      </c>
      <c r="L919" t="s">
        <v>442</v>
      </c>
      <c r="M919" t="s">
        <v>650</v>
      </c>
      <c r="N919" t="s">
        <v>304</v>
      </c>
      <c r="O919">
        <v>375</v>
      </c>
      <c r="P919">
        <v>104.5</v>
      </c>
      <c r="Q919">
        <v>1.370833</v>
      </c>
      <c r="R919">
        <v>3.44E-2</v>
      </c>
      <c r="S919">
        <v>0</v>
      </c>
      <c r="T919">
        <v>4.4560000000000004</v>
      </c>
      <c r="U919">
        <v>4.8929999999999998</v>
      </c>
      <c r="V919">
        <v>5.452</v>
      </c>
      <c r="W919">
        <v>4.9710000000000001</v>
      </c>
      <c r="X919">
        <v>377</v>
      </c>
      <c r="Y919">
        <v>102.5</v>
      </c>
      <c r="Z919">
        <v>0.97899999999999998</v>
      </c>
      <c r="AA919">
        <v>3.4130000000000001E-2</v>
      </c>
      <c r="AB919">
        <v>4.5030000000000001</v>
      </c>
      <c r="AC919">
        <v>5.3280000000000003</v>
      </c>
      <c r="AD919">
        <v>5.67</v>
      </c>
      <c r="AE919">
        <v>5.3609999999999998</v>
      </c>
      <c r="AF919">
        <v>432</v>
      </c>
      <c r="AG919">
        <v>2.3109999999999999</v>
      </c>
      <c r="AH919">
        <v>3.0219999999999998</v>
      </c>
      <c r="AI919">
        <v>357</v>
      </c>
      <c r="AJ919">
        <v>410</v>
      </c>
      <c r="AK919">
        <v>365</v>
      </c>
      <c r="AL919">
        <v>420</v>
      </c>
      <c r="AQ919" s="82">
        <f t="shared" si="72"/>
        <v>0</v>
      </c>
      <c r="AR919" s="82">
        <f t="shared" si="74"/>
        <v>0</v>
      </c>
      <c r="AS919" s="82">
        <f t="shared" si="74"/>
        <v>0</v>
      </c>
      <c r="AT919" s="82">
        <f t="shared" si="74"/>
        <v>3.44E-2</v>
      </c>
      <c r="AU919" s="82">
        <f t="shared" si="74"/>
        <v>0</v>
      </c>
      <c r="AV919" s="82">
        <f t="shared" si="74"/>
        <v>0</v>
      </c>
      <c r="AW919" s="82">
        <f t="shared" si="74"/>
        <v>0</v>
      </c>
      <c r="AX919" s="82">
        <f t="shared" si="74"/>
        <v>0</v>
      </c>
      <c r="AY919" s="82">
        <f t="shared" si="74"/>
        <v>0</v>
      </c>
      <c r="AZ919" s="82">
        <f t="shared" si="74"/>
        <v>0</v>
      </c>
      <c r="BA919" s="82">
        <f t="shared" si="74"/>
        <v>0</v>
      </c>
    </row>
    <row r="920" spans="1:53" x14ac:dyDescent="0.25">
      <c r="A920" t="s">
        <v>2553</v>
      </c>
      <c r="B920" t="s">
        <v>2554</v>
      </c>
      <c r="C920" t="s">
        <v>2555</v>
      </c>
      <c r="D920" t="s">
        <v>127</v>
      </c>
      <c r="E920">
        <v>6.25</v>
      </c>
      <c r="F920" s="143">
        <v>42384</v>
      </c>
      <c r="G920" t="s">
        <v>488</v>
      </c>
      <c r="H920" t="s">
        <v>270</v>
      </c>
      <c r="I920" t="s">
        <v>259</v>
      </c>
      <c r="J920" t="s">
        <v>271</v>
      </c>
      <c r="K920" t="s">
        <v>272</v>
      </c>
      <c r="L920" t="s">
        <v>291</v>
      </c>
      <c r="M920" t="s">
        <v>1069</v>
      </c>
      <c r="N920" t="s">
        <v>304</v>
      </c>
      <c r="O920">
        <v>131.19999999999999</v>
      </c>
      <c r="P920">
        <v>97.5</v>
      </c>
      <c r="Q920">
        <v>2.7777780000000001</v>
      </c>
      <c r="R920">
        <v>1.14E-2</v>
      </c>
      <c r="S920">
        <v>0</v>
      </c>
      <c r="T920">
        <v>2.653</v>
      </c>
      <c r="U920">
        <v>7.1740000000000004</v>
      </c>
      <c r="V920">
        <v>2.6560000000000001</v>
      </c>
      <c r="W920">
        <v>7.1740000000000004</v>
      </c>
      <c r="X920">
        <v>678</v>
      </c>
      <c r="Y920">
        <v>95</v>
      </c>
      <c r="Z920">
        <v>2.3610000000000002</v>
      </c>
      <c r="AA920">
        <v>1.124E-2</v>
      </c>
      <c r="AB920">
        <v>2.7</v>
      </c>
      <c r="AC920">
        <v>8.09</v>
      </c>
      <c r="AD920">
        <v>2.702</v>
      </c>
      <c r="AE920">
        <v>8.09</v>
      </c>
      <c r="AF920">
        <v>776</v>
      </c>
      <c r="AG920">
        <v>2.996</v>
      </c>
      <c r="AH920">
        <v>3.137</v>
      </c>
      <c r="AI920">
        <v>645</v>
      </c>
      <c r="AJ920">
        <v>730</v>
      </c>
      <c r="AK920">
        <v>666</v>
      </c>
      <c r="AL920">
        <v>764</v>
      </c>
      <c r="AQ920" s="82">
        <f t="shared" si="72"/>
        <v>0</v>
      </c>
      <c r="AR920" s="82">
        <f t="shared" si="74"/>
        <v>0</v>
      </c>
      <c r="AS920" s="82">
        <f t="shared" si="74"/>
        <v>0</v>
      </c>
      <c r="AT920" s="82">
        <f t="shared" si="74"/>
        <v>0</v>
      </c>
      <c r="AU920" s="82">
        <f t="shared" si="74"/>
        <v>0</v>
      </c>
      <c r="AV920" s="82">
        <f t="shared" si="74"/>
        <v>0</v>
      </c>
      <c r="AW920" s="82">
        <f t="shared" si="74"/>
        <v>1.14E-2</v>
      </c>
      <c r="AX920" s="82">
        <f t="shared" si="74"/>
        <v>0</v>
      </c>
      <c r="AY920" s="82">
        <f t="shared" si="74"/>
        <v>0</v>
      </c>
      <c r="AZ920" s="82">
        <f t="shared" si="74"/>
        <v>0</v>
      </c>
      <c r="BA920" s="82">
        <f t="shared" si="74"/>
        <v>0</v>
      </c>
    </row>
    <row r="921" spans="1:53" x14ac:dyDescent="0.25">
      <c r="A921" t="s">
        <v>2578</v>
      </c>
      <c r="B921" t="s">
        <v>2579</v>
      </c>
      <c r="C921" t="s">
        <v>2555</v>
      </c>
      <c r="D921" t="s">
        <v>127</v>
      </c>
      <c r="E921">
        <v>8.625</v>
      </c>
      <c r="F921" s="143">
        <v>42750</v>
      </c>
      <c r="G921" t="s">
        <v>488</v>
      </c>
      <c r="H921" t="s">
        <v>270</v>
      </c>
      <c r="I921" t="s">
        <v>259</v>
      </c>
      <c r="J921" t="s">
        <v>271</v>
      </c>
      <c r="K921" t="s">
        <v>272</v>
      </c>
      <c r="L921" t="s">
        <v>291</v>
      </c>
      <c r="M921" t="s">
        <v>1069</v>
      </c>
      <c r="N921" t="s">
        <v>304</v>
      </c>
      <c r="O921">
        <v>121</v>
      </c>
      <c r="P921">
        <v>98.5</v>
      </c>
      <c r="Q921">
        <v>3.8333330000000001</v>
      </c>
      <c r="R921">
        <v>1.073E-2</v>
      </c>
      <c r="S921">
        <v>0</v>
      </c>
      <c r="T921">
        <v>3.226</v>
      </c>
      <c r="U921">
        <v>9.0719999999999992</v>
      </c>
      <c r="V921">
        <v>3.2370000000000001</v>
      </c>
      <c r="W921">
        <v>9.0719999999999992</v>
      </c>
      <c r="X921">
        <v>852</v>
      </c>
      <c r="Y921">
        <v>97.5</v>
      </c>
      <c r="Z921">
        <v>3.258</v>
      </c>
      <c r="AA921">
        <v>1.072E-2</v>
      </c>
      <c r="AB921">
        <v>3.2810000000000001</v>
      </c>
      <c r="AC921">
        <v>9.3650000000000002</v>
      </c>
      <c r="AD921">
        <v>3.29</v>
      </c>
      <c r="AE921">
        <v>9.3650000000000002</v>
      </c>
      <c r="AF921">
        <v>890</v>
      </c>
      <c r="AG921">
        <v>1.5629999999999999</v>
      </c>
      <c r="AH921">
        <v>1.8169999999999999</v>
      </c>
      <c r="AI921">
        <v>819</v>
      </c>
      <c r="AJ921">
        <v>852</v>
      </c>
      <c r="AK921">
        <v>841</v>
      </c>
      <c r="AL921">
        <v>879</v>
      </c>
      <c r="AQ921" s="82">
        <f t="shared" si="72"/>
        <v>0</v>
      </c>
      <c r="AR921" s="82">
        <f t="shared" si="74"/>
        <v>0</v>
      </c>
      <c r="AS921" s="82">
        <f t="shared" si="74"/>
        <v>0</v>
      </c>
      <c r="AT921" s="82">
        <f t="shared" si="74"/>
        <v>0</v>
      </c>
      <c r="AU921" s="82">
        <f t="shared" si="74"/>
        <v>0</v>
      </c>
      <c r="AV921" s="82">
        <f t="shared" si="74"/>
        <v>0</v>
      </c>
      <c r="AW921" s="82">
        <f t="shared" si="74"/>
        <v>0</v>
      </c>
      <c r="AX921" s="82">
        <f t="shared" si="74"/>
        <v>0</v>
      </c>
      <c r="AY921" s="82">
        <f t="shared" si="74"/>
        <v>1.073E-2</v>
      </c>
      <c r="AZ921" s="82">
        <f t="shared" si="74"/>
        <v>0</v>
      </c>
      <c r="BA921" s="82">
        <f t="shared" si="74"/>
        <v>0</v>
      </c>
    </row>
    <row r="922" spans="1:53" x14ac:dyDescent="0.25">
      <c r="A922" t="s">
        <v>5989</v>
      </c>
      <c r="B922" t="s">
        <v>5990</v>
      </c>
      <c r="C922" t="s">
        <v>2555</v>
      </c>
      <c r="D922" t="s">
        <v>127</v>
      </c>
      <c r="E922">
        <v>5</v>
      </c>
      <c r="F922" s="143">
        <v>44501</v>
      </c>
      <c r="G922" t="s">
        <v>348</v>
      </c>
      <c r="H922" t="s">
        <v>270</v>
      </c>
      <c r="I922" t="s">
        <v>259</v>
      </c>
      <c r="J922" t="s">
        <v>271</v>
      </c>
      <c r="K922" t="s">
        <v>272</v>
      </c>
      <c r="L922" t="s">
        <v>291</v>
      </c>
      <c r="M922" t="s">
        <v>1069</v>
      </c>
      <c r="N922" t="s">
        <v>283</v>
      </c>
      <c r="O922">
        <v>141.80000000000001</v>
      </c>
      <c r="P922">
        <v>82.5</v>
      </c>
      <c r="Q922">
        <v>0.75</v>
      </c>
      <c r="R922">
        <v>1.023E-2</v>
      </c>
      <c r="S922">
        <v>0</v>
      </c>
      <c r="T922">
        <v>6.7409999999999997</v>
      </c>
      <c r="U922">
        <v>7.77</v>
      </c>
      <c r="V922">
        <v>6.8739999999999997</v>
      </c>
      <c r="W922">
        <v>7.77</v>
      </c>
      <c r="X922">
        <v>628</v>
      </c>
      <c r="Y922">
        <v>82.5</v>
      </c>
      <c r="Z922">
        <v>0.41699999999999998</v>
      </c>
      <c r="AA922">
        <v>1.034E-2</v>
      </c>
      <c r="AB922">
        <v>6.8070000000000004</v>
      </c>
      <c r="AC922">
        <v>7.7539999999999996</v>
      </c>
      <c r="AD922">
        <v>6.93</v>
      </c>
      <c r="AE922">
        <v>7.7539999999999996</v>
      </c>
      <c r="AF922">
        <v>644</v>
      </c>
      <c r="AG922">
        <v>0.40200000000000002</v>
      </c>
      <c r="AH922">
        <v>1.417</v>
      </c>
      <c r="AI922">
        <v>535</v>
      </c>
      <c r="AJ922">
        <v>548</v>
      </c>
      <c r="AK922">
        <v>621</v>
      </c>
      <c r="AL922">
        <v>636</v>
      </c>
      <c r="AQ922" s="82">
        <f t="shared" si="72"/>
        <v>0</v>
      </c>
      <c r="AR922" s="82">
        <f t="shared" si="74"/>
        <v>0</v>
      </c>
      <c r="AS922" s="82">
        <f t="shared" si="74"/>
        <v>0</v>
      </c>
      <c r="AT922" s="82">
        <f t="shared" si="74"/>
        <v>0</v>
      </c>
      <c r="AU922" s="82">
        <f t="shared" si="74"/>
        <v>0</v>
      </c>
      <c r="AV922" s="82">
        <f t="shared" si="74"/>
        <v>0</v>
      </c>
      <c r="AW922" s="82">
        <f t="shared" si="74"/>
        <v>1.023E-2</v>
      </c>
      <c r="AX922" s="82">
        <f t="shared" si="74"/>
        <v>0</v>
      </c>
      <c r="AY922" s="82">
        <f t="shared" si="74"/>
        <v>0</v>
      </c>
      <c r="AZ922" s="82">
        <f t="shared" si="74"/>
        <v>0</v>
      </c>
      <c r="BA922" s="82">
        <f t="shared" si="74"/>
        <v>0</v>
      </c>
    </row>
    <row r="923" spans="1:53" x14ac:dyDescent="0.25">
      <c r="A923" t="s">
        <v>5991</v>
      </c>
      <c r="B923" t="s">
        <v>5992</v>
      </c>
      <c r="C923" t="s">
        <v>2555</v>
      </c>
      <c r="D923" t="s">
        <v>127</v>
      </c>
      <c r="E923">
        <v>7.25</v>
      </c>
      <c r="F923" s="143">
        <v>44119</v>
      </c>
      <c r="G923" t="s">
        <v>42</v>
      </c>
      <c r="H923" t="s">
        <v>270</v>
      </c>
      <c r="I923" t="s">
        <v>259</v>
      </c>
      <c r="J923" t="s">
        <v>271</v>
      </c>
      <c r="K923" t="s">
        <v>272</v>
      </c>
      <c r="L923" t="s">
        <v>291</v>
      </c>
      <c r="M923" t="s">
        <v>1069</v>
      </c>
      <c r="N923" t="s">
        <v>283</v>
      </c>
      <c r="O923">
        <v>577</v>
      </c>
      <c r="P923">
        <v>108.5</v>
      </c>
      <c r="Q923">
        <v>1.6715279999999999</v>
      </c>
      <c r="R923">
        <v>5.5070000000000001E-2</v>
      </c>
      <c r="S923">
        <v>0</v>
      </c>
      <c r="T923">
        <v>4.6859999999999999</v>
      </c>
      <c r="U923">
        <v>5.516</v>
      </c>
      <c r="V923">
        <v>5.22</v>
      </c>
      <c r="W923">
        <v>5.5890000000000004</v>
      </c>
      <c r="X923">
        <v>431</v>
      </c>
      <c r="Y923">
        <v>107.25</v>
      </c>
      <c r="Z923">
        <v>1.1879999999999999</v>
      </c>
      <c r="AA923">
        <v>5.5030000000000003E-2</v>
      </c>
      <c r="AB923">
        <v>4.7370000000000001</v>
      </c>
      <c r="AC923">
        <v>5.774</v>
      </c>
      <c r="AD923">
        <v>5.5</v>
      </c>
      <c r="AE923">
        <v>5.86</v>
      </c>
      <c r="AF923">
        <v>475</v>
      </c>
      <c r="AG923">
        <v>1.5980000000000001</v>
      </c>
      <c r="AH923">
        <v>2.2879999999999998</v>
      </c>
      <c r="AI923">
        <v>416</v>
      </c>
      <c r="AJ923">
        <v>459</v>
      </c>
      <c r="AK923">
        <v>419</v>
      </c>
      <c r="AL923">
        <v>462</v>
      </c>
      <c r="AQ923" s="82">
        <f t="shared" si="72"/>
        <v>0</v>
      </c>
      <c r="AR923" s="82">
        <f t="shared" si="74"/>
        <v>0</v>
      </c>
      <c r="AS923" s="82">
        <f t="shared" si="74"/>
        <v>0</v>
      </c>
      <c r="AT923" s="82">
        <f t="shared" si="74"/>
        <v>0</v>
      </c>
      <c r="AU923" s="82">
        <f t="shared" si="74"/>
        <v>5.5070000000000001E-2</v>
      </c>
      <c r="AV923" s="82">
        <f t="shared" si="74"/>
        <v>0</v>
      </c>
      <c r="AW923" s="82">
        <f t="shared" si="74"/>
        <v>0</v>
      </c>
      <c r="AX923" s="82">
        <f t="shared" si="74"/>
        <v>0</v>
      </c>
      <c r="AY923" s="82">
        <f t="shared" si="74"/>
        <v>0</v>
      </c>
      <c r="AZ923" s="82">
        <f t="shared" si="74"/>
        <v>0</v>
      </c>
      <c r="BA923" s="82">
        <f t="shared" si="74"/>
        <v>0</v>
      </c>
    </row>
    <row r="924" spans="1:53" x14ac:dyDescent="0.25">
      <c r="A924" t="s">
        <v>5993</v>
      </c>
      <c r="B924" t="s">
        <v>5994</v>
      </c>
      <c r="C924" t="s">
        <v>2555</v>
      </c>
      <c r="D924" t="s">
        <v>127</v>
      </c>
      <c r="E924">
        <v>9.125</v>
      </c>
      <c r="F924" s="143">
        <v>44150</v>
      </c>
      <c r="G924" t="s">
        <v>488</v>
      </c>
      <c r="H924" t="s">
        <v>270</v>
      </c>
      <c r="I924" t="s">
        <v>259</v>
      </c>
      <c r="J924" t="s">
        <v>271</v>
      </c>
      <c r="K924" t="s">
        <v>272</v>
      </c>
      <c r="L924" t="s">
        <v>291</v>
      </c>
      <c r="M924" t="s">
        <v>1069</v>
      </c>
      <c r="N924" t="s">
        <v>283</v>
      </c>
      <c r="O924">
        <v>220</v>
      </c>
      <c r="P924">
        <v>106.75</v>
      </c>
      <c r="Q924">
        <v>2.1038190000000001</v>
      </c>
      <c r="R924">
        <v>2.0750000000000001E-2</v>
      </c>
      <c r="S924">
        <v>0</v>
      </c>
      <c r="T924">
        <v>4.4729999999999999</v>
      </c>
      <c r="U924">
        <v>7.6689999999999996</v>
      </c>
      <c r="V924">
        <v>5.2990000000000004</v>
      </c>
      <c r="W924">
        <v>7.7789999999999999</v>
      </c>
      <c r="X924">
        <v>653</v>
      </c>
      <c r="Y924">
        <v>105.375</v>
      </c>
      <c r="Z924">
        <v>1.4950000000000001</v>
      </c>
      <c r="AA924">
        <v>2.068E-2</v>
      </c>
      <c r="AB924">
        <v>4.5209999999999999</v>
      </c>
      <c r="AC924">
        <v>7.9640000000000004</v>
      </c>
      <c r="AD924">
        <v>5.3760000000000003</v>
      </c>
      <c r="AE924">
        <v>8.0449999999999999</v>
      </c>
      <c r="AF924">
        <v>695</v>
      </c>
      <c r="AG924">
        <v>1.8560000000000001</v>
      </c>
      <c r="AH924">
        <v>2.5299999999999998</v>
      </c>
      <c r="AI924">
        <v>639</v>
      </c>
      <c r="AJ924">
        <v>678</v>
      </c>
      <c r="AK924">
        <v>642</v>
      </c>
      <c r="AL924">
        <v>684</v>
      </c>
      <c r="AQ924" s="82">
        <f t="shared" si="72"/>
        <v>0</v>
      </c>
      <c r="AR924" s="82">
        <f t="shared" si="74"/>
        <v>0</v>
      </c>
      <c r="AS924" s="82">
        <f t="shared" si="74"/>
        <v>0</v>
      </c>
      <c r="AT924" s="82">
        <f t="shared" si="74"/>
        <v>0</v>
      </c>
      <c r="AU924" s="82">
        <f t="shared" si="74"/>
        <v>0</v>
      </c>
      <c r="AV924" s="82">
        <f t="shared" si="74"/>
        <v>0</v>
      </c>
      <c r="AW924" s="82">
        <f t="shared" si="74"/>
        <v>2.0750000000000001E-2</v>
      </c>
      <c r="AX924" s="82">
        <f t="shared" si="74"/>
        <v>0</v>
      </c>
      <c r="AY924" s="82">
        <f t="shared" si="74"/>
        <v>0</v>
      </c>
      <c r="AZ924" s="82">
        <f t="shared" si="74"/>
        <v>0</v>
      </c>
      <c r="BA924" s="82">
        <f t="shared" si="74"/>
        <v>0</v>
      </c>
    </row>
    <row r="925" spans="1:53" x14ac:dyDescent="0.25">
      <c r="A925" t="s">
        <v>2583</v>
      </c>
      <c r="B925" t="s">
        <v>2584</v>
      </c>
      <c r="C925" t="s">
        <v>2585</v>
      </c>
      <c r="D925" t="s">
        <v>2586</v>
      </c>
      <c r="E925">
        <v>9.75</v>
      </c>
      <c r="F925" s="143">
        <v>43023</v>
      </c>
      <c r="G925" t="s">
        <v>280</v>
      </c>
      <c r="H925" t="s">
        <v>270</v>
      </c>
      <c r="I925" t="s">
        <v>255</v>
      </c>
      <c r="J925" t="s">
        <v>271</v>
      </c>
      <c r="K925" t="s">
        <v>272</v>
      </c>
      <c r="L925" t="s">
        <v>291</v>
      </c>
      <c r="M925" t="s">
        <v>327</v>
      </c>
      <c r="N925" t="s">
        <v>304</v>
      </c>
      <c r="O925">
        <v>250</v>
      </c>
      <c r="P925">
        <v>100.5</v>
      </c>
      <c r="Q925">
        <v>1.8958330000000001</v>
      </c>
      <c r="R925">
        <v>2.2179999999999998E-2</v>
      </c>
      <c r="S925">
        <v>0</v>
      </c>
      <c r="T925">
        <v>3.0670000000000002</v>
      </c>
      <c r="U925">
        <v>9.5809999999999995</v>
      </c>
      <c r="V925">
        <v>3.6280000000000001</v>
      </c>
      <c r="W925">
        <v>9.5820000000000007</v>
      </c>
      <c r="X925">
        <v>891</v>
      </c>
      <c r="Y925">
        <v>98</v>
      </c>
      <c r="Z925">
        <v>1.246</v>
      </c>
      <c r="AA925">
        <v>2.1819999999999999E-2</v>
      </c>
      <c r="AB925">
        <v>3.7429999999999999</v>
      </c>
      <c r="AC925">
        <v>10.276</v>
      </c>
      <c r="AD925">
        <v>3.76</v>
      </c>
      <c r="AE925">
        <v>10.276</v>
      </c>
      <c r="AF925">
        <v>971</v>
      </c>
      <c r="AG925">
        <v>3.1739999999999999</v>
      </c>
      <c r="AH925">
        <v>3.5310000000000001</v>
      </c>
      <c r="AI925">
        <v>859</v>
      </c>
      <c r="AJ925">
        <v>931</v>
      </c>
      <c r="AK925">
        <v>878</v>
      </c>
      <c r="AL925">
        <v>960</v>
      </c>
      <c r="AQ925" s="82">
        <f t="shared" si="72"/>
        <v>0</v>
      </c>
      <c r="AR925" s="82">
        <f t="shared" si="74"/>
        <v>0</v>
      </c>
      <c r="AS925" s="82">
        <f t="shared" si="74"/>
        <v>0</v>
      </c>
      <c r="AT925" s="82">
        <f t="shared" si="74"/>
        <v>0</v>
      </c>
      <c r="AU925" s="82">
        <f t="shared" si="74"/>
        <v>0</v>
      </c>
      <c r="AV925" s="82">
        <f t="shared" si="74"/>
        <v>0</v>
      </c>
      <c r="AW925" s="82">
        <f t="shared" si="74"/>
        <v>0</v>
      </c>
      <c r="AX925" s="82">
        <f t="shared" si="74"/>
        <v>0</v>
      </c>
      <c r="AY925" s="82">
        <f t="shared" si="74"/>
        <v>2.2179999999999998E-2</v>
      </c>
      <c r="AZ925" s="82">
        <f t="shared" si="74"/>
        <v>0</v>
      </c>
      <c r="BA925" s="82">
        <f t="shared" si="74"/>
        <v>0</v>
      </c>
    </row>
    <row r="926" spans="1:53" x14ac:dyDescent="0.25">
      <c r="A926" t="s">
        <v>2587</v>
      </c>
      <c r="B926" t="s">
        <v>2588</v>
      </c>
      <c r="C926" t="s">
        <v>2589</v>
      </c>
      <c r="D926" t="s">
        <v>2590</v>
      </c>
      <c r="E926">
        <v>10.625</v>
      </c>
      <c r="F926" s="143">
        <v>42323</v>
      </c>
      <c r="G926" t="s">
        <v>42</v>
      </c>
      <c r="H926" t="s">
        <v>270</v>
      </c>
      <c r="I926" t="s">
        <v>259</v>
      </c>
      <c r="J926" t="s">
        <v>271</v>
      </c>
      <c r="K926" t="s">
        <v>272</v>
      </c>
      <c r="L926" t="s">
        <v>381</v>
      </c>
      <c r="M926" t="s">
        <v>661</v>
      </c>
      <c r="N926" t="s">
        <v>283</v>
      </c>
      <c r="O926">
        <v>500</v>
      </c>
      <c r="P926">
        <v>109.181</v>
      </c>
      <c r="Q926">
        <v>1.1805559999999999</v>
      </c>
      <c r="R926">
        <v>4.7809999999999998E-2</v>
      </c>
      <c r="S926">
        <v>0</v>
      </c>
      <c r="T926">
        <v>0.38800000000000001</v>
      </c>
      <c r="U926">
        <v>0.61499999999999999</v>
      </c>
      <c r="V926">
        <v>0.38500000000000001</v>
      </c>
      <c r="W926">
        <v>0.88</v>
      </c>
      <c r="X926">
        <v>51</v>
      </c>
      <c r="Y926">
        <v>107.125</v>
      </c>
      <c r="Z926">
        <v>0.47199999999999998</v>
      </c>
      <c r="AA926">
        <v>4.7320000000000001E-2</v>
      </c>
      <c r="AB926">
        <v>0.90600000000000003</v>
      </c>
      <c r="AC926">
        <v>5.601</v>
      </c>
      <c r="AD926">
        <v>0.90400000000000003</v>
      </c>
      <c r="AE926">
        <v>5.7060000000000004</v>
      </c>
      <c r="AF926">
        <v>540</v>
      </c>
      <c r="AG926">
        <v>2.569</v>
      </c>
      <c r="AH926">
        <v>2.5470000000000002</v>
      </c>
      <c r="AI926">
        <v>26</v>
      </c>
      <c r="AJ926">
        <v>535</v>
      </c>
      <c r="AK926">
        <v>30</v>
      </c>
      <c r="AL926">
        <v>527</v>
      </c>
      <c r="AQ926" s="82">
        <f t="shared" si="72"/>
        <v>4.7809999999999998E-2</v>
      </c>
      <c r="AR926" s="82">
        <f t="shared" si="74"/>
        <v>0</v>
      </c>
      <c r="AS926" s="82">
        <f t="shared" si="74"/>
        <v>0</v>
      </c>
      <c r="AT926" s="82">
        <f t="shared" si="74"/>
        <v>0</v>
      </c>
      <c r="AU926" s="82">
        <f t="shared" si="74"/>
        <v>0</v>
      </c>
      <c r="AV926" s="82">
        <f t="shared" si="74"/>
        <v>0</v>
      </c>
      <c r="AW926" s="82">
        <f t="shared" si="74"/>
        <v>0</v>
      </c>
      <c r="AX926" s="82">
        <f t="shared" si="74"/>
        <v>0</v>
      </c>
      <c r="AY926" s="82">
        <f t="shared" si="74"/>
        <v>0</v>
      </c>
      <c r="AZ926" s="82">
        <f t="shared" si="74"/>
        <v>0</v>
      </c>
      <c r="BA926" s="82">
        <f t="shared" si="74"/>
        <v>0</v>
      </c>
    </row>
    <row r="927" spans="1:53" x14ac:dyDescent="0.25">
      <c r="A927" t="s">
        <v>5995</v>
      </c>
      <c r="B927" t="s">
        <v>5996</v>
      </c>
      <c r="C927" t="s">
        <v>2591</v>
      </c>
      <c r="D927" t="s">
        <v>2592</v>
      </c>
      <c r="E927">
        <v>11</v>
      </c>
      <c r="F927" s="143">
        <v>42658</v>
      </c>
      <c r="G927" t="s">
        <v>42</v>
      </c>
      <c r="H927" t="s">
        <v>270</v>
      </c>
      <c r="I927" t="s">
        <v>259</v>
      </c>
      <c r="J927" t="s">
        <v>271</v>
      </c>
      <c r="K927" t="s">
        <v>272</v>
      </c>
      <c r="L927" t="s">
        <v>291</v>
      </c>
      <c r="M927" t="s">
        <v>327</v>
      </c>
      <c r="N927" t="s">
        <v>283</v>
      </c>
      <c r="O927">
        <v>222.7</v>
      </c>
      <c r="P927">
        <v>98.75</v>
      </c>
      <c r="Q927">
        <v>2.1388889999999998</v>
      </c>
      <c r="R927">
        <v>1.9460000000000002E-2</v>
      </c>
      <c r="S927">
        <v>0</v>
      </c>
      <c r="T927">
        <v>2.9729999999999999</v>
      </c>
      <c r="U927">
        <v>11.401999999999999</v>
      </c>
      <c r="V927">
        <v>2.8460000000000001</v>
      </c>
      <c r="W927">
        <v>11.401999999999999</v>
      </c>
      <c r="X927">
        <v>1090</v>
      </c>
      <c r="Y927">
        <v>99</v>
      </c>
      <c r="Z927">
        <v>1.4059999999999999</v>
      </c>
      <c r="AA927">
        <v>1.967E-2</v>
      </c>
      <c r="AB927">
        <v>3.0379999999999998</v>
      </c>
      <c r="AC927">
        <v>11.317</v>
      </c>
      <c r="AD927">
        <v>2.6659999999999999</v>
      </c>
      <c r="AE927">
        <v>11.317</v>
      </c>
      <c r="AF927">
        <v>1090</v>
      </c>
      <c r="AG927">
        <v>0.48099999999999998</v>
      </c>
      <c r="AH927">
        <v>0.68300000000000005</v>
      </c>
      <c r="AI927">
        <v>1053</v>
      </c>
      <c r="AJ927">
        <v>1055</v>
      </c>
      <c r="AK927">
        <v>1079</v>
      </c>
      <c r="AL927">
        <v>1078</v>
      </c>
      <c r="AQ927" s="82">
        <f t="shared" si="72"/>
        <v>0</v>
      </c>
      <c r="AR927" s="82">
        <f t="shared" si="74"/>
        <v>0</v>
      </c>
      <c r="AS927" s="82">
        <f t="shared" si="74"/>
        <v>0</v>
      </c>
      <c r="AT927" s="82">
        <f t="shared" si="74"/>
        <v>0</v>
      </c>
      <c r="AU927" s="82">
        <f t="shared" si="74"/>
        <v>0</v>
      </c>
      <c r="AV927" s="82">
        <f t="shared" si="74"/>
        <v>0</v>
      </c>
      <c r="AW927" s="82">
        <f t="shared" si="74"/>
        <v>0</v>
      </c>
      <c r="AX927" s="82">
        <f t="shared" si="74"/>
        <v>0</v>
      </c>
      <c r="AY927" s="82">
        <f t="shared" si="74"/>
        <v>0</v>
      </c>
      <c r="AZ927" s="82">
        <f t="shared" si="74"/>
        <v>0</v>
      </c>
      <c r="BA927" s="82">
        <f t="shared" si="74"/>
        <v>1.9460000000000002E-2</v>
      </c>
    </row>
    <row r="928" spans="1:53" x14ac:dyDescent="0.25">
      <c r="A928" t="s">
        <v>2580</v>
      </c>
      <c r="B928" t="s">
        <v>2581</v>
      </c>
      <c r="C928" t="s">
        <v>2582</v>
      </c>
      <c r="D928" t="s">
        <v>2577</v>
      </c>
      <c r="E928">
        <v>6.75</v>
      </c>
      <c r="F928" s="143">
        <v>42522</v>
      </c>
      <c r="G928" t="s">
        <v>371</v>
      </c>
      <c r="H928" t="s">
        <v>270</v>
      </c>
      <c r="I928" t="s">
        <v>259</v>
      </c>
      <c r="J928" t="s">
        <v>271</v>
      </c>
      <c r="K928" t="s">
        <v>272</v>
      </c>
      <c r="L928" t="s">
        <v>291</v>
      </c>
      <c r="M928" t="s">
        <v>2114</v>
      </c>
      <c r="N928" t="s">
        <v>283</v>
      </c>
      <c r="O928">
        <v>650</v>
      </c>
      <c r="P928">
        <v>102.625</v>
      </c>
      <c r="Q928">
        <v>0.45</v>
      </c>
      <c r="R928">
        <v>5.8040000000000001E-2</v>
      </c>
      <c r="S928">
        <v>0</v>
      </c>
      <c r="T928">
        <v>7.4999999999999997E-2</v>
      </c>
      <c r="U928">
        <v>1.698</v>
      </c>
      <c r="V928">
        <v>8.1000000000000003E-2</v>
      </c>
      <c r="W928">
        <v>2.4710000000000001</v>
      </c>
      <c r="X928">
        <v>201</v>
      </c>
      <c r="Y928">
        <v>102.562</v>
      </c>
      <c r="Z928">
        <v>0</v>
      </c>
      <c r="AA928">
        <v>5.8639999999999998E-2</v>
      </c>
      <c r="AB928">
        <v>0.49099999999999999</v>
      </c>
      <c r="AC928">
        <v>3.7789999999999999</v>
      </c>
      <c r="AD928">
        <v>8.1000000000000003E-2</v>
      </c>
      <c r="AE928">
        <v>3.194</v>
      </c>
      <c r="AF928">
        <v>281</v>
      </c>
      <c r="AG928">
        <v>0.5</v>
      </c>
      <c r="AH928">
        <v>0.49</v>
      </c>
      <c r="AI928">
        <v>190</v>
      </c>
      <c r="AJ928">
        <v>274</v>
      </c>
      <c r="AK928">
        <v>178</v>
      </c>
      <c r="AL928">
        <v>261</v>
      </c>
      <c r="AQ928" s="82">
        <f t="shared" si="72"/>
        <v>5.8040000000000001E-2</v>
      </c>
      <c r="AR928" s="82">
        <f t="shared" si="74"/>
        <v>0</v>
      </c>
      <c r="AS928" s="82">
        <f t="shared" si="74"/>
        <v>0</v>
      </c>
      <c r="AT928" s="82">
        <f t="shared" si="74"/>
        <v>0</v>
      </c>
      <c r="AU928" s="82">
        <f t="shared" si="74"/>
        <v>0</v>
      </c>
      <c r="AV928" s="82">
        <f t="shared" si="74"/>
        <v>0</v>
      </c>
      <c r="AW928" s="82">
        <f t="shared" si="74"/>
        <v>0</v>
      </c>
      <c r="AX928" s="82">
        <f t="shared" si="74"/>
        <v>0</v>
      </c>
      <c r="AY928" s="82">
        <f t="shared" si="74"/>
        <v>0</v>
      </c>
      <c r="AZ928" s="82">
        <f t="shared" si="74"/>
        <v>0</v>
      </c>
      <c r="BA928" s="82">
        <f t="shared" si="74"/>
        <v>0</v>
      </c>
    </row>
    <row r="929" spans="1:53" x14ac:dyDescent="0.25">
      <c r="A929" t="s">
        <v>2593</v>
      </c>
      <c r="B929" t="s">
        <v>2594</v>
      </c>
      <c r="C929" t="s">
        <v>2582</v>
      </c>
      <c r="D929" t="s">
        <v>2577</v>
      </c>
      <c r="E929">
        <v>9</v>
      </c>
      <c r="F929" s="143">
        <v>42870</v>
      </c>
      <c r="G929" t="s">
        <v>371</v>
      </c>
      <c r="H929" t="s">
        <v>270</v>
      </c>
      <c r="I929" t="s">
        <v>259</v>
      </c>
      <c r="J929" t="s">
        <v>271</v>
      </c>
      <c r="K929" t="s">
        <v>272</v>
      </c>
      <c r="L929" t="s">
        <v>291</v>
      </c>
      <c r="M929" t="s">
        <v>2114</v>
      </c>
      <c r="N929" t="s">
        <v>304</v>
      </c>
      <c r="O929">
        <v>400</v>
      </c>
      <c r="P929">
        <v>107.25</v>
      </c>
      <c r="Q929">
        <v>4</v>
      </c>
      <c r="R929">
        <v>3.8550000000000001E-2</v>
      </c>
      <c r="S929">
        <v>0</v>
      </c>
      <c r="T929">
        <v>0.372</v>
      </c>
      <c r="U929">
        <v>1.798</v>
      </c>
      <c r="V929">
        <v>0.36899999999999999</v>
      </c>
      <c r="W929">
        <v>2.2709999999999999</v>
      </c>
      <c r="X929">
        <v>166</v>
      </c>
      <c r="Y929">
        <v>107.625</v>
      </c>
      <c r="Z929">
        <v>3.4</v>
      </c>
      <c r="AA929">
        <v>3.9059999999999997E-2</v>
      </c>
      <c r="AB929">
        <v>0.438</v>
      </c>
      <c r="AC929">
        <v>1.9870000000000001</v>
      </c>
      <c r="AD929">
        <v>0.434</v>
      </c>
      <c r="AE929">
        <v>2.3340000000000001</v>
      </c>
      <c r="AF929">
        <v>182</v>
      </c>
      <c r="AG929">
        <v>0.20300000000000001</v>
      </c>
      <c r="AH929">
        <v>0.18</v>
      </c>
      <c r="AI929">
        <v>79</v>
      </c>
      <c r="AJ929">
        <v>104</v>
      </c>
      <c r="AK929">
        <v>145</v>
      </c>
      <c r="AL929">
        <v>165</v>
      </c>
      <c r="AQ929" s="82">
        <f t="shared" si="72"/>
        <v>3.8550000000000001E-2</v>
      </c>
      <c r="AR929" s="82">
        <f t="shared" si="74"/>
        <v>0</v>
      </c>
      <c r="AS929" s="82">
        <f t="shared" si="74"/>
        <v>0</v>
      </c>
      <c r="AT929" s="82">
        <f t="shared" si="74"/>
        <v>0</v>
      </c>
      <c r="AU929" s="82">
        <f t="shared" si="74"/>
        <v>0</v>
      </c>
      <c r="AV929" s="82">
        <f t="shared" si="74"/>
        <v>0</v>
      </c>
      <c r="AW929" s="82">
        <f t="shared" si="74"/>
        <v>0</v>
      </c>
      <c r="AX929" s="82">
        <f t="shared" si="74"/>
        <v>0</v>
      </c>
      <c r="AY929" s="82">
        <f t="shared" si="74"/>
        <v>0</v>
      </c>
      <c r="AZ929" s="82">
        <f t="shared" si="74"/>
        <v>0</v>
      </c>
      <c r="BA929" s="82">
        <f t="shared" si="74"/>
        <v>0</v>
      </c>
    </row>
    <row r="930" spans="1:53" x14ac:dyDescent="0.25">
      <c r="A930" t="s">
        <v>2600</v>
      </c>
      <c r="B930" t="s">
        <v>2601</v>
      </c>
      <c r="C930" t="s">
        <v>2582</v>
      </c>
      <c r="D930" t="s">
        <v>2577</v>
      </c>
      <c r="E930">
        <v>6</v>
      </c>
      <c r="F930" s="143">
        <v>44136</v>
      </c>
      <c r="G930" t="s">
        <v>371</v>
      </c>
      <c r="H930" t="s">
        <v>270</v>
      </c>
      <c r="I930" t="s">
        <v>259</v>
      </c>
      <c r="J930" t="s">
        <v>271</v>
      </c>
      <c r="K930" t="s">
        <v>272</v>
      </c>
      <c r="L930" t="s">
        <v>291</v>
      </c>
      <c r="M930" t="s">
        <v>2114</v>
      </c>
      <c r="N930" t="s">
        <v>304</v>
      </c>
      <c r="O930">
        <v>500</v>
      </c>
      <c r="P930">
        <v>110</v>
      </c>
      <c r="Q930">
        <v>2.4</v>
      </c>
      <c r="R930">
        <v>4.8689999999999997E-2</v>
      </c>
      <c r="S930">
        <v>0</v>
      </c>
      <c r="T930">
        <v>2.5739999999999998</v>
      </c>
      <c r="U930">
        <v>3.3069999999999999</v>
      </c>
      <c r="V930">
        <v>4.4109999999999996</v>
      </c>
      <c r="W930">
        <v>3.7440000000000002</v>
      </c>
      <c r="X930">
        <v>243</v>
      </c>
      <c r="Y930">
        <v>110</v>
      </c>
      <c r="Z930">
        <v>2</v>
      </c>
      <c r="AA930">
        <v>4.9259999999999998E-2</v>
      </c>
      <c r="AB930">
        <v>2.6389999999999998</v>
      </c>
      <c r="AC930">
        <v>3.36</v>
      </c>
      <c r="AD930">
        <v>4.492</v>
      </c>
      <c r="AE930">
        <v>3.734</v>
      </c>
      <c r="AF930">
        <v>259</v>
      </c>
      <c r="AG930">
        <v>0.35699999999999998</v>
      </c>
      <c r="AH930">
        <v>0.84699999999999998</v>
      </c>
      <c r="AI930">
        <v>223</v>
      </c>
      <c r="AJ930">
        <v>239</v>
      </c>
      <c r="AK930">
        <v>229</v>
      </c>
      <c r="AL930">
        <v>244</v>
      </c>
      <c r="AQ930" s="82">
        <f t="shared" si="72"/>
        <v>0</v>
      </c>
      <c r="AR930" s="82">
        <f t="shared" si="74"/>
        <v>0</v>
      </c>
      <c r="AS930" s="82">
        <f t="shared" si="74"/>
        <v>4.8689999999999997E-2</v>
      </c>
      <c r="AT930" s="82">
        <f t="shared" si="74"/>
        <v>0</v>
      </c>
      <c r="AU930" s="82">
        <f t="shared" si="74"/>
        <v>0</v>
      </c>
      <c r="AV930" s="82">
        <f t="shared" si="74"/>
        <v>0</v>
      </c>
      <c r="AW930" s="82">
        <f t="shared" si="74"/>
        <v>0</v>
      </c>
      <c r="AX930" s="82">
        <f t="shared" si="74"/>
        <v>0</v>
      </c>
      <c r="AY930" s="82">
        <f t="shared" si="74"/>
        <v>0</v>
      </c>
      <c r="AZ930" s="82">
        <f t="shared" si="74"/>
        <v>0</v>
      </c>
      <c r="BA930" s="82">
        <f t="shared" si="74"/>
        <v>0</v>
      </c>
    </row>
    <row r="931" spans="1:53" x14ac:dyDescent="0.25">
      <c r="A931" t="s">
        <v>2611</v>
      </c>
      <c r="B931" t="s">
        <v>2612</v>
      </c>
      <c r="C931" t="s">
        <v>2582</v>
      </c>
      <c r="D931" t="s">
        <v>2577</v>
      </c>
      <c r="E931">
        <v>5.875</v>
      </c>
      <c r="F931" s="143">
        <v>43631</v>
      </c>
      <c r="G931" t="s">
        <v>371</v>
      </c>
      <c r="H931" t="s">
        <v>270</v>
      </c>
      <c r="I931" t="s">
        <v>259</v>
      </c>
      <c r="J931" t="s">
        <v>271</v>
      </c>
      <c r="K931" t="s">
        <v>272</v>
      </c>
      <c r="L931" t="s">
        <v>291</v>
      </c>
      <c r="M931" t="s">
        <v>2114</v>
      </c>
      <c r="N931" t="s">
        <v>304</v>
      </c>
      <c r="O931">
        <v>500</v>
      </c>
      <c r="P931">
        <v>109.375</v>
      </c>
      <c r="Q931">
        <v>0.16319400000000001</v>
      </c>
      <c r="R931">
        <v>4.7449999999999999E-2</v>
      </c>
      <c r="S931">
        <v>2.9380000000000002</v>
      </c>
      <c r="T931">
        <v>2.3069999999999999</v>
      </c>
      <c r="U931">
        <v>3.0609999999999999</v>
      </c>
      <c r="V931">
        <v>3.6709999999999998</v>
      </c>
      <c r="W931">
        <v>3.4689999999999999</v>
      </c>
      <c r="X931">
        <v>243</v>
      </c>
      <c r="Y931">
        <v>109.375</v>
      </c>
      <c r="Z931">
        <v>2.7090000000000001</v>
      </c>
      <c r="AA931">
        <v>4.929E-2</v>
      </c>
      <c r="AB931">
        <v>2.31</v>
      </c>
      <c r="AC931">
        <v>3.125</v>
      </c>
      <c r="AD931">
        <v>3.673</v>
      </c>
      <c r="AE931">
        <v>3.4590000000000001</v>
      </c>
      <c r="AF931">
        <v>257</v>
      </c>
      <c r="AG931">
        <v>0.35</v>
      </c>
      <c r="AH931">
        <v>0.67500000000000004</v>
      </c>
      <c r="AI931">
        <v>234</v>
      </c>
      <c r="AJ931">
        <v>232</v>
      </c>
      <c r="AK931">
        <v>228</v>
      </c>
      <c r="AL931">
        <v>241</v>
      </c>
      <c r="AQ931" s="82">
        <f t="shared" si="72"/>
        <v>0</v>
      </c>
      <c r="AR931" s="82">
        <f t="shared" si="74"/>
        <v>0</v>
      </c>
      <c r="AS931" s="82">
        <f t="shared" si="74"/>
        <v>4.7449999999999999E-2</v>
      </c>
      <c r="AT931" s="82">
        <f t="shared" si="74"/>
        <v>0</v>
      </c>
      <c r="AU931" s="82">
        <f t="shared" si="74"/>
        <v>0</v>
      </c>
      <c r="AV931" s="82">
        <f t="shared" si="74"/>
        <v>0</v>
      </c>
      <c r="AW931" s="82">
        <f t="shared" si="74"/>
        <v>0</v>
      </c>
      <c r="AX931" s="82">
        <f t="shared" si="74"/>
        <v>0</v>
      </c>
      <c r="AY931" s="82">
        <f t="shared" si="74"/>
        <v>0</v>
      </c>
      <c r="AZ931" s="82">
        <f t="shared" si="74"/>
        <v>0</v>
      </c>
      <c r="BA931" s="82">
        <f t="shared" si="74"/>
        <v>0</v>
      </c>
    </row>
    <row r="932" spans="1:53" x14ac:dyDescent="0.25">
      <c r="A932" t="s">
        <v>5997</v>
      </c>
      <c r="B932" t="s">
        <v>5998</v>
      </c>
      <c r="C932" t="s">
        <v>2582</v>
      </c>
      <c r="D932" t="s">
        <v>2577</v>
      </c>
      <c r="E932">
        <v>6</v>
      </c>
      <c r="F932" s="143">
        <v>44470</v>
      </c>
      <c r="G932" t="s">
        <v>371</v>
      </c>
      <c r="H932" t="s">
        <v>270</v>
      </c>
      <c r="I932" t="s">
        <v>259</v>
      </c>
      <c r="J932" t="s">
        <v>271</v>
      </c>
      <c r="K932" t="s">
        <v>272</v>
      </c>
      <c r="L932" t="s">
        <v>291</v>
      </c>
      <c r="M932" t="s">
        <v>2114</v>
      </c>
      <c r="N932" t="s">
        <v>304</v>
      </c>
      <c r="O932">
        <v>300</v>
      </c>
      <c r="P932">
        <v>115.125</v>
      </c>
      <c r="Q932">
        <v>1.4</v>
      </c>
      <c r="R932">
        <v>3.0290000000000001E-2</v>
      </c>
      <c r="S932">
        <v>0</v>
      </c>
      <c r="T932">
        <v>6.7149999999999999</v>
      </c>
      <c r="U932">
        <v>3.8959999999999999</v>
      </c>
      <c r="V932">
        <v>6.9580000000000002</v>
      </c>
      <c r="W932">
        <v>3.9140000000000001</v>
      </c>
      <c r="X932">
        <v>243</v>
      </c>
      <c r="Y932">
        <v>114.75</v>
      </c>
      <c r="Z932">
        <v>1</v>
      </c>
      <c r="AA932">
        <v>3.0540000000000001E-2</v>
      </c>
      <c r="AB932">
        <v>6.774</v>
      </c>
      <c r="AC932">
        <v>3.956</v>
      </c>
      <c r="AD932">
        <v>7.0110000000000001</v>
      </c>
      <c r="AE932">
        <v>3.9729999999999999</v>
      </c>
      <c r="AF932">
        <v>267</v>
      </c>
      <c r="AG932">
        <v>0.67</v>
      </c>
      <c r="AH932">
        <v>1.6850000000000001</v>
      </c>
      <c r="AI932">
        <v>247</v>
      </c>
      <c r="AJ932">
        <v>270</v>
      </c>
      <c r="AK932">
        <v>237</v>
      </c>
      <c r="AL932">
        <v>258</v>
      </c>
      <c r="AQ932" s="82">
        <f t="shared" si="72"/>
        <v>0</v>
      </c>
      <c r="AR932" s="82">
        <f t="shared" si="74"/>
        <v>0</v>
      </c>
      <c r="AS932" s="82">
        <f t="shared" si="74"/>
        <v>3.0290000000000001E-2</v>
      </c>
      <c r="AT932" s="82">
        <f t="shared" si="74"/>
        <v>0</v>
      </c>
      <c r="AU932" s="82">
        <f t="shared" si="74"/>
        <v>0</v>
      </c>
      <c r="AV932" s="82">
        <f t="shared" si="74"/>
        <v>0</v>
      </c>
      <c r="AW932" s="82">
        <f t="shared" si="74"/>
        <v>0</v>
      </c>
      <c r="AX932" s="82">
        <f t="shared" si="74"/>
        <v>0</v>
      </c>
      <c r="AY932" s="82">
        <f t="shared" si="74"/>
        <v>0</v>
      </c>
      <c r="AZ932" s="82">
        <f t="shared" si="74"/>
        <v>0</v>
      </c>
      <c r="BA932" s="82">
        <f t="shared" si="74"/>
        <v>0</v>
      </c>
    </row>
    <row r="933" spans="1:53" x14ac:dyDescent="0.25">
      <c r="A933" t="s">
        <v>5999</v>
      </c>
      <c r="B933" t="s">
        <v>6000</v>
      </c>
      <c r="C933" t="s">
        <v>2582</v>
      </c>
      <c r="D933" t="s">
        <v>2577</v>
      </c>
      <c r="E933">
        <v>4.75</v>
      </c>
      <c r="F933" s="143">
        <v>44986</v>
      </c>
      <c r="G933" t="s">
        <v>371</v>
      </c>
      <c r="H933" t="s">
        <v>270</v>
      </c>
      <c r="I933" t="s">
        <v>259</v>
      </c>
      <c r="J933" t="s">
        <v>271</v>
      </c>
      <c r="K933" t="s">
        <v>272</v>
      </c>
      <c r="L933" t="s">
        <v>291</v>
      </c>
      <c r="M933" t="s">
        <v>2114</v>
      </c>
      <c r="N933" t="s">
        <v>304</v>
      </c>
      <c r="O933">
        <v>450</v>
      </c>
      <c r="P933">
        <v>106.25</v>
      </c>
      <c r="Q933">
        <v>1.7944439999999999</v>
      </c>
      <c r="R933">
        <v>4.2119999999999998E-2</v>
      </c>
      <c r="S933">
        <v>0</v>
      </c>
      <c r="T933">
        <v>7.8109999999999999</v>
      </c>
      <c r="U933">
        <v>3.9820000000000002</v>
      </c>
      <c r="V933">
        <v>8.1560000000000006</v>
      </c>
      <c r="W933">
        <v>3.984</v>
      </c>
      <c r="X933">
        <v>224</v>
      </c>
      <c r="Y933">
        <v>106</v>
      </c>
      <c r="Z933">
        <v>1.478</v>
      </c>
      <c r="AA933">
        <v>4.2540000000000001E-2</v>
      </c>
      <c r="AB933">
        <v>7.8719999999999999</v>
      </c>
      <c r="AC933">
        <v>4.0149999999999997</v>
      </c>
      <c r="AD933">
        <v>8.2089999999999996</v>
      </c>
      <c r="AE933">
        <v>4.016</v>
      </c>
      <c r="AF933">
        <v>246</v>
      </c>
      <c r="AG933">
        <v>0.52700000000000002</v>
      </c>
      <c r="AH933">
        <v>1.8380000000000001</v>
      </c>
      <c r="AI933">
        <v>219</v>
      </c>
      <c r="AJ933">
        <v>238</v>
      </c>
      <c r="AK933">
        <v>221</v>
      </c>
      <c r="AL933">
        <v>241</v>
      </c>
      <c r="AQ933" s="82">
        <f t="shared" si="72"/>
        <v>0</v>
      </c>
      <c r="AR933" s="82">
        <f t="shared" si="74"/>
        <v>0</v>
      </c>
      <c r="AS933" s="82">
        <f t="shared" si="74"/>
        <v>4.2119999999999998E-2</v>
      </c>
      <c r="AT933" s="82">
        <f t="shared" si="74"/>
        <v>0</v>
      </c>
      <c r="AU933" s="82">
        <f t="shared" si="74"/>
        <v>0</v>
      </c>
      <c r="AV933" s="82">
        <f t="shared" si="74"/>
        <v>0</v>
      </c>
      <c r="AW933" s="82">
        <f t="shared" si="74"/>
        <v>0</v>
      </c>
      <c r="AX933" s="82">
        <f t="shared" si="74"/>
        <v>0</v>
      </c>
      <c r="AY933" s="82">
        <f t="shared" si="74"/>
        <v>0</v>
      </c>
      <c r="AZ933" s="82">
        <f t="shared" si="74"/>
        <v>0</v>
      </c>
      <c r="BA933" s="82">
        <f t="shared" si="74"/>
        <v>0</v>
      </c>
    </row>
    <row r="934" spans="1:53" x14ac:dyDescent="0.25">
      <c r="A934" t="s">
        <v>6001</v>
      </c>
      <c r="B934" t="s">
        <v>6002</v>
      </c>
      <c r="C934" t="s">
        <v>2615</v>
      </c>
      <c r="D934" t="s">
        <v>2577</v>
      </c>
      <c r="E934">
        <v>5.25</v>
      </c>
      <c r="F934" s="143">
        <v>44635</v>
      </c>
      <c r="G934" t="s">
        <v>371</v>
      </c>
      <c r="H934" t="s">
        <v>270</v>
      </c>
      <c r="I934" t="s">
        <v>259</v>
      </c>
      <c r="J934" t="s">
        <v>271</v>
      </c>
      <c r="K934" t="s">
        <v>272</v>
      </c>
      <c r="L934" t="s">
        <v>291</v>
      </c>
      <c r="M934" t="s">
        <v>2114</v>
      </c>
      <c r="N934" t="s">
        <v>304</v>
      </c>
      <c r="O934">
        <v>350</v>
      </c>
      <c r="P934">
        <v>109.75</v>
      </c>
      <c r="Q934">
        <v>1.4583330000000001</v>
      </c>
      <c r="R934">
        <v>3.372E-2</v>
      </c>
      <c r="S934">
        <v>0</v>
      </c>
      <c r="T934">
        <v>7.1239999999999997</v>
      </c>
      <c r="U934">
        <v>3.9489999999999998</v>
      </c>
      <c r="V934">
        <v>7.4089999999999998</v>
      </c>
      <c r="W934">
        <v>3.9580000000000002</v>
      </c>
      <c r="X934">
        <v>239</v>
      </c>
      <c r="Y934">
        <v>109.75</v>
      </c>
      <c r="Z934">
        <v>1.1080000000000001</v>
      </c>
      <c r="AA934">
        <v>3.4130000000000001E-2</v>
      </c>
      <c r="AB934">
        <v>7.1890000000000001</v>
      </c>
      <c r="AC934">
        <v>3.956</v>
      </c>
      <c r="AD934">
        <v>7.4660000000000002</v>
      </c>
      <c r="AE934">
        <v>3.9649999999999999</v>
      </c>
      <c r="AF934">
        <v>257</v>
      </c>
      <c r="AG934">
        <v>0.316</v>
      </c>
      <c r="AH934">
        <v>1.444</v>
      </c>
      <c r="AI934">
        <v>236</v>
      </c>
      <c r="AJ934">
        <v>254</v>
      </c>
      <c r="AK934">
        <v>233</v>
      </c>
      <c r="AL934">
        <v>250</v>
      </c>
      <c r="AQ934" s="82">
        <f t="shared" si="72"/>
        <v>0</v>
      </c>
      <c r="AR934" s="82">
        <f t="shared" ref="AR934:BA949" si="75">IF(AND($U934&gt;AQ$4,$U934&lt;=AR$4),$R934,0)</f>
        <v>0</v>
      </c>
      <c r="AS934" s="82">
        <f t="shared" si="75"/>
        <v>3.372E-2</v>
      </c>
      <c r="AT934" s="82">
        <f t="shared" si="75"/>
        <v>0</v>
      </c>
      <c r="AU934" s="82">
        <f t="shared" si="75"/>
        <v>0</v>
      </c>
      <c r="AV934" s="82">
        <f t="shared" si="75"/>
        <v>0</v>
      </c>
      <c r="AW934" s="82">
        <f t="shared" si="75"/>
        <v>0</v>
      </c>
      <c r="AX934" s="82">
        <f t="shared" si="75"/>
        <v>0</v>
      </c>
      <c r="AY934" s="82">
        <f t="shared" si="75"/>
        <v>0</v>
      </c>
      <c r="AZ934" s="82">
        <f t="shared" si="75"/>
        <v>0</v>
      </c>
      <c r="BA934" s="82">
        <f t="shared" si="75"/>
        <v>0</v>
      </c>
    </row>
    <row r="935" spans="1:53" x14ac:dyDescent="0.25">
      <c r="A935" t="s">
        <v>2604</v>
      </c>
      <c r="B935" t="s">
        <v>2605</v>
      </c>
      <c r="C935" t="s">
        <v>2606</v>
      </c>
      <c r="D935" t="s">
        <v>128</v>
      </c>
      <c r="E935">
        <v>7.5</v>
      </c>
      <c r="F935" s="143">
        <v>43388</v>
      </c>
      <c r="G935" t="s">
        <v>41</v>
      </c>
      <c r="H935" t="s">
        <v>270</v>
      </c>
      <c r="I935" t="s">
        <v>259</v>
      </c>
      <c r="J935" t="s">
        <v>271</v>
      </c>
      <c r="K935" t="s">
        <v>272</v>
      </c>
      <c r="L935" t="s">
        <v>291</v>
      </c>
      <c r="M935" t="s">
        <v>303</v>
      </c>
      <c r="N935" t="s">
        <v>304</v>
      </c>
      <c r="O935">
        <v>700</v>
      </c>
      <c r="P935">
        <v>111.125</v>
      </c>
      <c r="Q935">
        <v>1.4583330000000001</v>
      </c>
      <c r="R935">
        <v>6.8279999999999993E-2</v>
      </c>
      <c r="S935">
        <v>0</v>
      </c>
      <c r="T935">
        <v>1.681</v>
      </c>
      <c r="U935">
        <v>3.1440000000000001</v>
      </c>
      <c r="V935">
        <v>2.129</v>
      </c>
      <c r="W935">
        <v>3.722</v>
      </c>
      <c r="X935">
        <v>283</v>
      </c>
      <c r="Y935">
        <v>109.5</v>
      </c>
      <c r="Z935">
        <v>0.95799999999999996</v>
      </c>
      <c r="AA935">
        <v>6.8010000000000001E-2</v>
      </c>
      <c r="AB935">
        <v>1.7370000000000001</v>
      </c>
      <c r="AC935">
        <v>4.1189999999999998</v>
      </c>
      <c r="AD935">
        <v>2.5870000000000002</v>
      </c>
      <c r="AE935">
        <v>4.5060000000000002</v>
      </c>
      <c r="AF935">
        <v>375</v>
      </c>
      <c r="AG935">
        <v>1.9239999999999999</v>
      </c>
      <c r="AH935">
        <v>2.0859999999999999</v>
      </c>
      <c r="AI935">
        <v>267</v>
      </c>
      <c r="AJ935">
        <v>362</v>
      </c>
      <c r="AK935">
        <v>268</v>
      </c>
      <c r="AL935">
        <v>359</v>
      </c>
      <c r="AQ935" s="82">
        <f t="shared" si="72"/>
        <v>0</v>
      </c>
      <c r="AR935" s="82">
        <f t="shared" si="75"/>
        <v>0</v>
      </c>
      <c r="AS935" s="82">
        <f t="shared" si="75"/>
        <v>6.8279999999999993E-2</v>
      </c>
      <c r="AT935" s="82">
        <f t="shared" si="75"/>
        <v>0</v>
      </c>
      <c r="AU935" s="82">
        <f t="shared" si="75"/>
        <v>0</v>
      </c>
      <c r="AV935" s="82">
        <f t="shared" si="75"/>
        <v>0</v>
      </c>
      <c r="AW935" s="82">
        <f t="shared" si="75"/>
        <v>0</v>
      </c>
      <c r="AX935" s="82">
        <f t="shared" si="75"/>
        <v>0</v>
      </c>
      <c r="AY935" s="82">
        <f t="shared" si="75"/>
        <v>0</v>
      </c>
      <c r="AZ935" s="82">
        <f t="shared" si="75"/>
        <v>0</v>
      </c>
      <c r="BA935" s="82">
        <f t="shared" si="75"/>
        <v>0</v>
      </c>
    </row>
    <row r="936" spans="1:53" x14ac:dyDescent="0.25">
      <c r="A936" t="s">
        <v>2607</v>
      </c>
      <c r="B936" t="s">
        <v>2608</v>
      </c>
      <c r="C936" t="s">
        <v>2606</v>
      </c>
      <c r="D936" t="s">
        <v>128</v>
      </c>
      <c r="E936">
        <v>6.75</v>
      </c>
      <c r="F936" s="143">
        <v>43570</v>
      </c>
      <c r="G936" t="s">
        <v>41</v>
      </c>
      <c r="H936" t="s">
        <v>270</v>
      </c>
      <c r="I936" t="s">
        <v>259</v>
      </c>
      <c r="J936" t="s">
        <v>271</v>
      </c>
      <c r="K936" t="s">
        <v>272</v>
      </c>
      <c r="L936" t="s">
        <v>291</v>
      </c>
      <c r="M936" t="s">
        <v>303</v>
      </c>
      <c r="N936" t="s">
        <v>304</v>
      </c>
      <c r="O936">
        <v>1000</v>
      </c>
      <c r="P936">
        <v>109.25</v>
      </c>
      <c r="Q936">
        <v>1.3125</v>
      </c>
      <c r="R936">
        <v>9.579E-2</v>
      </c>
      <c r="S936">
        <v>0</v>
      </c>
      <c r="T936">
        <v>2.1160000000000001</v>
      </c>
      <c r="U936">
        <v>3.9239999999999999</v>
      </c>
      <c r="V936">
        <v>3.456</v>
      </c>
      <c r="W936">
        <v>4.306</v>
      </c>
      <c r="X936">
        <v>331</v>
      </c>
      <c r="Y936">
        <v>108</v>
      </c>
      <c r="Z936">
        <v>0.86299999999999999</v>
      </c>
      <c r="AA936">
        <v>9.5750000000000002E-2</v>
      </c>
      <c r="AB936">
        <v>2.1739999999999999</v>
      </c>
      <c r="AC936">
        <v>4.516</v>
      </c>
      <c r="AD936">
        <v>3.8260000000000001</v>
      </c>
      <c r="AE936">
        <v>4.7169999999999996</v>
      </c>
      <c r="AF936">
        <v>386</v>
      </c>
      <c r="AG936">
        <v>1.5620000000000001</v>
      </c>
      <c r="AH936">
        <v>1.9119999999999999</v>
      </c>
      <c r="AI936">
        <v>315</v>
      </c>
      <c r="AJ936">
        <v>372</v>
      </c>
      <c r="AK936">
        <v>315</v>
      </c>
      <c r="AL936">
        <v>371</v>
      </c>
      <c r="AQ936" s="82">
        <f t="shared" si="72"/>
        <v>0</v>
      </c>
      <c r="AR936" s="82">
        <f t="shared" si="75"/>
        <v>0</v>
      </c>
      <c r="AS936" s="82">
        <f t="shared" si="75"/>
        <v>9.579E-2</v>
      </c>
      <c r="AT936" s="82">
        <f t="shared" si="75"/>
        <v>0</v>
      </c>
      <c r="AU936" s="82">
        <f t="shared" si="75"/>
        <v>0</v>
      </c>
      <c r="AV936" s="82">
        <f t="shared" si="75"/>
        <v>0</v>
      </c>
      <c r="AW936" s="82">
        <f t="shared" si="75"/>
        <v>0</v>
      </c>
      <c r="AX936" s="82">
        <f t="shared" si="75"/>
        <v>0</v>
      </c>
      <c r="AY936" s="82">
        <f t="shared" si="75"/>
        <v>0</v>
      </c>
      <c r="AZ936" s="82">
        <f t="shared" si="75"/>
        <v>0</v>
      </c>
      <c r="BA936" s="82">
        <f t="shared" si="75"/>
        <v>0</v>
      </c>
    </row>
    <row r="937" spans="1:53" x14ac:dyDescent="0.25">
      <c r="A937" t="s">
        <v>2609</v>
      </c>
      <c r="B937" t="s">
        <v>2610</v>
      </c>
      <c r="C937" t="s">
        <v>2606</v>
      </c>
      <c r="D937" t="s">
        <v>128</v>
      </c>
      <c r="E937">
        <v>7.375</v>
      </c>
      <c r="F937" s="143">
        <v>44211</v>
      </c>
      <c r="G937" t="s">
        <v>41</v>
      </c>
      <c r="H937" t="s">
        <v>270</v>
      </c>
      <c r="I937" t="s">
        <v>259</v>
      </c>
      <c r="J937" t="s">
        <v>271</v>
      </c>
      <c r="K937" t="s">
        <v>272</v>
      </c>
      <c r="L937" t="s">
        <v>291</v>
      </c>
      <c r="M937" t="s">
        <v>303</v>
      </c>
      <c r="N937" t="s">
        <v>304</v>
      </c>
      <c r="O937">
        <v>499</v>
      </c>
      <c r="P937">
        <v>110.25</v>
      </c>
      <c r="Q937">
        <v>3.2777780000000001</v>
      </c>
      <c r="R937">
        <v>4.9079999999999999E-2</v>
      </c>
      <c r="S937">
        <v>0</v>
      </c>
      <c r="T937">
        <v>2.6640000000000001</v>
      </c>
      <c r="U937">
        <v>4.8570000000000002</v>
      </c>
      <c r="V937">
        <v>4.6120000000000001</v>
      </c>
      <c r="W937">
        <v>5.1849999999999996</v>
      </c>
      <c r="X937">
        <v>386</v>
      </c>
      <c r="Y937">
        <v>108.75</v>
      </c>
      <c r="Z937">
        <v>2.786</v>
      </c>
      <c r="AA937">
        <v>4.895E-2</v>
      </c>
      <c r="AB937">
        <v>2.7189999999999999</v>
      </c>
      <c r="AC937">
        <v>5.39</v>
      </c>
      <c r="AD937">
        <v>4.9130000000000003</v>
      </c>
      <c r="AE937">
        <v>5.55</v>
      </c>
      <c r="AF937">
        <v>439</v>
      </c>
      <c r="AG937">
        <v>1.786</v>
      </c>
      <c r="AH937">
        <v>2.3690000000000002</v>
      </c>
      <c r="AI937">
        <v>364</v>
      </c>
      <c r="AJ937">
        <v>416</v>
      </c>
      <c r="AK937">
        <v>373</v>
      </c>
      <c r="AL937">
        <v>426</v>
      </c>
      <c r="AQ937" s="82">
        <f t="shared" si="72"/>
        <v>0</v>
      </c>
      <c r="AR937" s="82">
        <f t="shared" si="75"/>
        <v>0</v>
      </c>
      <c r="AS937" s="82">
        <f t="shared" si="75"/>
        <v>0</v>
      </c>
      <c r="AT937" s="82">
        <f t="shared" si="75"/>
        <v>4.9079999999999999E-2</v>
      </c>
      <c r="AU937" s="82">
        <f t="shared" si="75"/>
        <v>0</v>
      </c>
      <c r="AV937" s="82">
        <f t="shared" si="75"/>
        <v>0</v>
      </c>
      <c r="AW937" s="82">
        <f t="shared" si="75"/>
        <v>0</v>
      </c>
      <c r="AX937" s="82">
        <f t="shared" si="75"/>
        <v>0</v>
      </c>
      <c r="AY937" s="82">
        <f t="shared" si="75"/>
        <v>0</v>
      </c>
      <c r="AZ937" s="82">
        <f t="shared" si="75"/>
        <v>0</v>
      </c>
      <c r="BA937" s="82">
        <f t="shared" si="75"/>
        <v>0</v>
      </c>
    </row>
    <row r="938" spans="1:53" x14ac:dyDescent="0.25">
      <c r="A938" t="s">
        <v>2613</v>
      </c>
      <c r="B938" t="s">
        <v>2614</v>
      </c>
      <c r="C938" t="s">
        <v>2606</v>
      </c>
      <c r="D938" t="s">
        <v>128</v>
      </c>
      <c r="E938">
        <v>6.75</v>
      </c>
      <c r="F938" s="143">
        <v>43570</v>
      </c>
      <c r="G938" t="s">
        <v>41</v>
      </c>
      <c r="H938" t="s">
        <v>270</v>
      </c>
      <c r="I938" t="s">
        <v>259</v>
      </c>
      <c r="J938" t="s">
        <v>271</v>
      </c>
      <c r="K938" t="s">
        <v>272</v>
      </c>
      <c r="L938" t="s">
        <v>291</v>
      </c>
      <c r="M938" t="s">
        <v>303</v>
      </c>
      <c r="N938" t="s">
        <v>304</v>
      </c>
      <c r="O938">
        <v>250</v>
      </c>
      <c r="P938">
        <v>109.25</v>
      </c>
      <c r="Q938">
        <v>1.3125</v>
      </c>
      <c r="R938">
        <v>2.3949999999999999E-2</v>
      </c>
      <c r="S938">
        <v>0</v>
      </c>
      <c r="T938">
        <v>2.1160000000000001</v>
      </c>
      <c r="U938">
        <v>3.9239999999999999</v>
      </c>
      <c r="V938">
        <v>3.456</v>
      </c>
      <c r="W938">
        <v>4.306</v>
      </c>
      <c r="X938">
        <v>331</v>
      </c>
      <c r="Y938">
        <v>108</v>
      </c>
      <c r="Z938">
        <v>0.86299999999999999</v>
      </c>
      <c r="AA938">
        <v>2.3939999999999999E-2</v>
      </c>
      <c r="AB938">
        <v>2.1739999999999999</v>
      </c>
      <c r="AC938">
        <v>4.516</v>
      </c>
      <c r="AD938">
        <v>3.8260000000000001</v>
      </c>
      <c r="AE938">
        <v>4.7169999999999996</v>
      </c>
      <c r="AF938">
        <v>386</v>
      </c>
      <c r="AG938">
        <v>1.5620000000000001</v>
      </c>
      <c r="AH938">
        <v>1.9119999999999999</v>
      </c>
      <c r="AI938">
        <v>315</v>
      </c>
      <c r="AJ938">
        <v>372</v>
      </c>
      <c r="AK938">
        <v>315</v>
      </c>
      <c r="AL938">
        <v>371</v>
      </c>
      <c r="AQ938" s="82">
        <f t="shared" si="72"/>
        <v>0</v>
      </c>
      <c r="AR938" s="82">
        <f t="shared" si="75"/>
        <v>0</v>
      </c>
      <c r="AS938" s="82">
        <f t="shared" si="75"/>
        <v>2.3949999999999999E-2</v>
      </c>
      <c r="AT938" s="82">
        <f t="shared" si="75"/>
        <v>0</v>
      </c>
      <c r="AU938" s="82">
        <f t="shared" si="75"/>
        <v>0</v>
      </c>
      <c r="AV938" s="82">
        <f t="shared" si="75"/>
        <v>0</v>
      </c>
      <c r="AW938" s="82">
        <f t="shared" si="75"/>
        <v>0</v>
      </c>
      <c r="AX938" s="82">
        <f t="shared" si="75"/>
        <v>0</v>
      </c>
      <c r="AY938" s="82">
        <f t="shared" si="75"/>
        <v>0</v>
      </c>
      <c r="AZ938" s="82">
        <f t="shared" si="75"/>
        <v>0</v>
      </c>
      <c r="BA938" s="82">
        <f t="shared" si="75"/>
        <v>0</v>
      </c>
    </row>
    <row r="939" spans="1:53" x14ac:dyDescent="0.25">
      <c r="A939" t="s">
        <v>6003</v>
      </c>
      <c r="B939" t="s">
        <v>6004</v>
      </c>
      <c r="C939" t="s">
        <v>6005</v>
      </c>
      <c r="D939" t="s">
        <v>128</v>
      </c>
      <c r="E939">
        <v>5.875</v>
      </c>
      <c r="F939" s="143">
        <v>44119</v>
      </c>
      <c r="G939" t="s">
        <v>41</v>
      </c>
      <c r="H939" t="s">
        <v>270</v>
      </c>
      <c r="I939" t="s">
        <v>259</v>
      </c>
      <c r="J939" t="s">
        <v>271</v>
      </c>
      <c r="K939" t="s">
        <v>272</v>
      </c>
      <c r="L939" t="s">
        <v>291</v>
      </c>
      <c r="M939" t="s">
        <v>303</v>
      </c>
      <c r="N939" t="s">
        <v>304</v>
      </c>
      <c r="O939">
        <v>700</v>
      </c>
      <c r="P939">
        <v>104.5</v>
      </c>
      <c r="Q939">
        <v>1.126042</v>
      </c>
      <c r="R939">
        <v>6.4060000000000006E-2</v>
      </c>
      <c r="S939">
        <v>0</v>
      </c>
      <c r="T939">
        <v>4.851</v>
      </c>
      <c r="U939">
        <v>4.9710000000000001</v>
      </c>
      <c r="V939">
        <v>5.84</v>
      </c>
      <c r="W939">
        <v>5.0209999999999999</v>
      </c>
      <c r="X939">
        <v>372</v>
      </c>
      <c r="Y939">
        <v>103.25</v>
      </c>
      <c r="Z939">
        <v>0.73399999999999999</v>
      </c>
      <c r="AA939">
        <v>6.4019999999999994E-2</v>
      </c>
      <c r="AB939">
        <v>4.9039999999999999</v>
      </c>
      <c r="AC939">
        <v>5.2240000000000002</v>
      </c>
      <c r="AD939">
        <v>6.0439999999999996</v>
      </c>
      <c r="AE939">
        <v>5.2569999999999997</v>
      </c>
      <c r="AF939">
        <v>412</v>
      </c>
      <c r="AG939">
        <v>1.579</v>
      </c>
      <c r="AH939">
        <v>2.37</v>
      </c>
      <c r="AI939">
        <v>352</v>
      </c>
      <c r="AJ939">
        <v>391</v>
      </c>
      <c r="AK939">
        <v>361</v>
      </c>
      <c r="AL939">
        <v>401</v>
      </c>
      <c r="AQ939" s="82">
        <f t="shared" si="72"/>
        <v>0</v>
      </c>
      <c r="AR939" s="82">
        <f t="shared" si="75"/>
        <v>0</v>
      </c>
      <c r="AS939" s="82">
        <f t="shared" si="75"/>
        <v>0</v>
      </c>
      <c r="AT939" s="82">
        <f t="shared" si="75"/>
        <v>6.4060000000000006E-2</v>
      </c>
      <c r="AU939" s="82">
        <f t="shared" si="75"/>
        <v>0</v>
      </c>
      <c r="AV939" s="82">
        <f t="shared" si="75"/>
        <v>0</v>
      </c>
      <c r="AW939" s="82">
        <f t="shared" si="75"/>
        <v>0</v>
      </c>
      <c r="AX939" s="82">
        <f t="shared" si="75"/>
        <v>0</v>
      </c>
      <c r="AY939" s="82">
        <f t="shared" si="75"/>
        <v>0</v>
      </c>
      <c r="AZ939" s="82">
        <f t="shared" si="75"/>
        <v>0</v>
      </c>
      <c r="BA939" s="82">
        <f t="shared" si="75"/>
        <v>0</v>
      </c>
    </row>
    <row r="940" spans="1:53" x14ac:dyDescent="0.25">
      <c r="A940" t="s">
        <v>6006</v>
      </c>
      <c r="B940" t="s">
        <v>6007</v>
      </c>
      <c r="C940" t="s">
        <v>6005</v>
      </c>
      <c r="D940" t="s">
        <v>128</v>
      </c>
      <c r="E940">
        <v>6.25</v>
      </c>
      <c r="F940" s="143">
        <v>44849</v>
      </c>
      <c r="G940" t="s">
        <v>41</v>
      </c>
      <c r="H940" t="s">
        <v>270</v>
      </c>
      <c r="I940" t="s">
        <v>259</v>
      </c>
      <c r="J940" t="s">
        <v>271</v>
      </c>
      <c r="K940" t="s">
        <v>272</v>
      </c>
      <c r="L940" t="s">
        <v>291</v>
      </c>
      <c r="M940" t="s">
        <v>303</v>
      </c>
      <c r="N940" t="s">
        <v>304</v>
      </c>
      <c r="O940">
        <v>500</v>
      </c>
      <c r="P940">
        <v>106.5</v>
      </c>
      <c r="Q940">
        <v>1.1979169999999999</v>
      </c>
      <c r="R940">
        <v>4.6649999999999997E-2</v>
      </c>
      <c r="S940">
        <v>0</v>
      </c>
      <c r="T940">
        <v>6.1210000000000004</v>
      </c>
      <c r="U940">
        <v>5.2240000000000002</v>
      </c>
      <c r="V940">
        <v>6.8310000000000004</v>
      </c>
      <c r="W940">
        <v>5.21</v>
      </c>
      <c r="X940">
        <v>357</v>
      </c>
      <c r="Y940">
        <v>103.625</v>
      </c>
      <c r="Z940">
        <v>0.78100000000000003</v>
      </c>
      <c r="AA940">
        <v>4.5909999999999999E-2</v>
      </c>
      <c r="AB940">
        <v>6.1479999999999997</v>
      </c>
      <c r="AC940">
        <v>5.6710000000000003</v>
      </c>
      <c r="AD940">
        <v>7.0970000000000004</v>
      </c>
      <c r="AE940">
        <v>5.665</v>
      </c>
      <c r="AF940">
        <v>421</v>
      </c>
      <c r="AG940">
        <v>3.153</v>
      </c>
      <c r="AH940">
        <v>4.21</v>
      </c>
      <c r="AI940">
        <v>344</v>
      </c>
      <c r="AJ940">
        <v>400</v>
      </c>
      <c r="AK940">
        <v>351</v>
      </c>
      <c r="AL940">
        <v>414</v>
      </c>
      <c r="AQ940" s="82">
        <f t="shared" si="72"/>
        <v>0</v>
      </c>
      <c r="AR940" s="82">
        <f t="shared" si="75"/>
        <v>0</v>
      </c>
      <c r="AS940" s="82">
        <f t="shared" si="75"/>
        <v>0</v>
      </c>
      <c r="AT940" s="82">
        <f t="shared" si="75"/>
        <v>0</v>
      </c>
      <c r="AU940" s="82">
        <f t="shared" si="75"/>
        <v>4.6649999999999997E-2</v>
      </c>
      <c r="AV940" s="82">
        <f t="shared" si="75"/>
        <v>0</v>
      </c>
      <c r="AW940" s="82">
        <f t="shared" si="75"/>
        <v>0</v>
      </c>
      <c r="AX940" s="82">
        <f t="shared" si="75"/>
        <v>0</v>
      </c>
      <c r="AY940" s="82">
        <f t="shared" si="75"/>
        <v>0</v>
      </c>
      <c r="AZ940" s="82">
        <f t="shared" si="75"/>
        <v>0</v>
      </c>
      <c r="BA940" s="82">
        <f t="shared" si="75"/>
        <v>0</v>
      </c>
    </row>
    <row r="941" spans="1:53" x14ac:dyDescent="0.25">
      <c r="A941" t="s">
        <v>2595</v>
      </c>
      <c r="B941" t="s">
        <v>2596</v>
      </c>
      <c r="C941" t="s">
        <v>2597</v>
      </c>
      <c r="D941" t="s">
        <v>130</v>
      </c>
      <c r="E941">
        <v>5.5</v>
      </c>
      <c r="F941" s="143">
        <v>42551</v>
      </c>
      <c r="G941" t="s">
        <v>40</v>
      </c>
      <c r="H941" t="s">
        <v>270</v>
      </c>
      <c r="I941" t="s">
        <v>259</v>
      </c>
      <c r="J941" t="s">
        <v>271</v>
      </c>
      <c r="K941" t="s">
        <v>272</v>
      </c>
      <c r="L941" t="s">
        <v>296</v>
      </c>
      <c r="M941" t="s">
        <v>431</v>
      </c>
      <c r="N941" t="s">
        <v>304</v>
      </c>
      <c r="O941">
        <v>600</v>
      </c>
      <c r="P941">
        <v>100.125</v>
      </c>
      <c r="Q941">
        <v>2.6736110000000002</v>
      </c>
      <c r="R941">
        <v>5.3440000000000001E-2</v>
      </c>
      <c r="S941">
        <v>0</v>
      </c>
      <c r="T941">
        <v>7.1999999999999995E-2</v>
      </c>
      <c r="U941">
        <v>3.843</v>
      </c>
      <c r="V941">
        <v>8.6999999999999994E-2</v>
      </c>
      <c r="W941">
        <v>4.2469999999999999</v>
      </c>
      <c r="X941">
        <v>378</v>
      </c>
      <c r="Y941">
        <v>100.125</v>
      </c>
      <c r="Z941">
        <v>2.3069999999999999</v>
      </c>
      <c r="AA941">
        <v>5.4059999999999997E-2</v>
      </c>
      <c r="AB941">
        <v>3.14</v>
      </c>
      <c r="AC941">
        <v>5.46</v>
      </c>
      <c r="AD941">
        <v>8.5999999999999993E-2</v>
      </c>
      <c r="AE941">
        <v>4.0960000000000001</v>
      </c>
      <c r="AF941">
        <v>371</v>
      </c>
      <c r="AG941">
        <v>0.35799999999999998</v>
      </c>
      <c r="AH941">
        <v>0.34799999999999998</v>
      </c>
      <c r="AI941">
        <v>357</v>
      </c>
      <c r="AJ941">
        <v>354</v>
      </c>
      <c r="AK941">
        <v>355</v>
      </c>
      <c r="AL941">
        <v>350</v>
      </c>
      <c r="AQ941" s="82">
        <f t="shared" si="72"/>
        <v>0</v>
      </c>
      <c r="AR941" s="82">
        <f t="shared" si="75"/>
        <v>0</v>
      </c>
      <c r="AS941" s="82">
        <f t="shared" si="75"/>
        <v>5.3440000000000001E-2</v>
      </c>
      <c r="AT941" s="82">
        <f t="shared" si="75"/>
        <v>0</v>
      </c>
      <c r="AU941" s="82">
        <f t="shared" si="75"/>
        <v>0</v>
      </c>
      <c r="AV941" s="82">
        <f t="shared" si="75"/>
        <v>0</v>
      </c>
      <c r="AW941" s="82">
        <f t="shared" si="75"/>
        <v>0</v>
      </c>
      <c r="AX941" s="82">
        <f t="shared" si="75"/>
        <v>0</v>
      </c>
      <c r="AY941" s="82">
        <f t="shared" si="75"/>
        <v>0</v>
      </c>
      <c r="AZ941" s="82">
        <f t="shared" si="75"/>
        <v>0</v>
      </c>
      <c r="BA941" s="82">
        <f t="shared" si="75"/>
        <v>0</v>
      </c>
    </row>
    <row r="942" spans="1:53" x14ac:dyDescent="0.25">
      <c r="A942" t="s">
        <v>2598</v>
      </c>
      <c r="B942" t="s">
        <v>2599</v>
      </c>
      <c r="C942" t="s">
        <v>2597</v>
      </c>
      <c r="D942" t="s">
        <v>130</v>
      </c>
      <c r="E942">
        <v>8.625</v>
      </c>
      <c r="F942" s="143">
        <v>43905</v>
      </c>
      <c r="G942" t="s">
        <v>41</v>
      </c>
      <c r="H942" t="s">
        <v>270</v>
      </c>
      <c r="I942" t="s">
        <v>259</v>
      </c>
      <c r="J942" t="s">
        <v>271</v>
      </c>
      <c r="K942" t="s">
        <v>272</v>
      </c>
      <c r="L942" t="s">
        <v>296</v>
      </c>
      <c r="M942" t="s">
        <v>431</v>
      </c>
      <c r="N942" t="s">
        <v>275</v>
      </c>
      <c r="O942">
        <v>350</v>
      </c>
      <c r="P942">
        <v>112.75</v>
      </c>
      <c r="Q942">
        <v>2.3958330000000001</v>
      </c>
      <c r="R942">
        <v>3.492E-2</v>
      </c>
      <c r="S942">
        <v>0</v>
      </c>
      <c r="T942">
        <v>1.9970000000000001</v>
      </c>
      <c r="U942">
        <v>4.4020000000000001</v>
      </c>
      <c r="V942">
        <v>2.9289999999999998</v>
      </c>
      <c r="W942">
        <v>5.077</v>
      </c>
      <c r="X942">
        <v>393</v>
      </c>
      <c r="Y942">
        <v>112</v>
      </c>
      <c r="Z942">
        <v>1.821</v>
      </c>
      <c r="AA942">
        <v>3.5040000000000002E-2</v>
      </c>
      <c r="AB942">
        <v>2.0569999999999999</v>
      </c>
      <c r="AC942">
        <v>4.8230000000000004</v>
      </c>
      <c r="AD942">
        <v>3.1749999999999998</v>
      </c>
      <c r="AE942">
        <v>5.3529999999999998</v>
      </c>
      <c r="AF942">
        <v>436</v>
      </c>
      <c r="AG942">
        <v>1.1639999999999999</v>
      </c>
      <c r="AH942">
        <v>1.419</v>
      </c>
      <c r="AI942">
        <v>375</v>
      </c>
      <c r="AJ942">
        <v>422</v>
      </c>
      <c r="AK942">
        <v>377</v>
      </c>
      <c r="AL942">
        <v>420</v>
      </c>
      <c r="AQ942" s="82">
        <f t="shared" si="72"/>
        <v>0</v>
      </c>
      <c r="AR942" s="82">
        <f t="shared" si="75"/>
        <v>0</v>
      </c>
      <c r="AS942" s="82">
        <f t="shared" si="75"/>
        <v>0</v>
      </c>
      <c r="AT942" s="82">
        <f t="shared" si="75"/>
        <v>3.492E-2</v>
      </c>
      <c r="AU942" s="82">
        <f t="shared" si="75"/>
        <v>0</v>
      </c>
      <c r="AV942" s="82">
        <f t="shared" si="75"/>
        <v>0</v>
      </c>
      <c r="AW942" s="82">
        <f t="shared" si="75"/>
        <v>0</v>
      </c>
      <c r="AX942" s="82">
        <f t="shared" si="75"/>
        <v>0</v>
      </c>
      <c r="AY942" s="82">
        <f t="shared" si="75"/>
        <v>0</v>
      </c>
      <c r="AZ942" s="82">
        <f t="shared" si="75"/>
        <v>0</v>
      </c>
      <c r="BA942" s="82">
        <f t="shared" si="75"/>
        <v>0</v>
      </c>
    </row>
    <row r="943" spans="1:53" x14ac:dyDescent="0.25">
      <c r="A943" t="s">
        <v>2602</v>
      </c>
      <c r="B943" t="s">
        <v>2603</v>
      </c>
      <c r="C943" t="s">
        <v>2597</v>
      </c>
      <c r="D943" t="s">
        <v>130</v>
      </c>
      <c r="E943">
        <v>8.625</v>
      </c>
      <c r="F943" s="143">
        <v>44270</v>
      </c>
      <c r="G943" t="s">
        <v>41</v>
      </c>
      <c r="H943" t="s">
        <v>270</v>
      </c>
      <c r="I943" t="s">
        <v>259</v>
      </c>
      <c r="J943" t="s">
        <v>271</v>
      </c>
      <c r="K943" t="s">
        <v>272</v>
      </c>
      <c r="L943" t="s">
        <v>296</v>
      </c>
      <c r="M943" t="s">
        <v>431</v>
      </c>
      <c r="N943" t="s">
        <v>275</v>
      </c>
      <c r="O943">
        <v>530</v>
      </c>
      <c r="P943">
        <v>113.75</v>
      </c>
      <c r="Q943">
        <v>2.3958330000000001</v>
      </c>
      <c r="R943">
        <v>5.3330000000000002E-2</v>
      </c>
      <c r="S943">
        <v>0</v>
      </c>
      <c r="T943">
        <v>2.399</v>
      </c>
      <c r="U943">
        <v>4.6849999999999996</v>
      </c>
      <c r="V943">
        <v>3.7650000000000001</v>
      </c>
      <c r="W943">
        <v>5.319</v>
      </c>
      <c r="X943">
        <v>399</v>
      </c>
      <c r="Y943">
        <v>113.25</v>
      </c>
      <c r="Z943">
        <v>1.821</v>
      </c>
      <c r="AA943">
        <v>5.364E-2</v>
      </c>
      <c r="AB943">
        <v>2.46</v>
      </c>
      <c r="AC943">
        <v>4.9370000000000003</v>
      </c>
      <c r="AD943">
        <v>3.9359999999999999</v>
      </c>
      <c r="AE943">
        <v>5.4560000000000004</v>
      </c>
      <c r="AF943">
        <v>429</v>
      </c>
      <c r="AG943">
        <v>0.93400000000000005</v>
      </c>
      <c r="AH943">
        <v>1.3280000000000001</v>
      </c>
      <c r="AI943">
        <v>388</v>
      </c>
      <c r="AJ943">
        <v>421</v>
      </c>
      <c r="AK943">
        <v>385</v>
      </c>
      <c r="AL943">
        <v>415</v>
      </c>
      <c r="AQ943" s="82">
        <f t="shared" si="72"/>
        <v>0</v>
      </c>
      <c r="AR943" s="82">
        <f t="shared" si="75"/>
        <v>0</v>
      </c>
      <c r="AS943" s="82">
        <f t="shared" si="75"/>
        <v>0</v>
      </c>
      <c r="AT943" s="82">
        <f t="shared" si="75"/>
        <v>5.3330000000000002E-2</v>
      </c>
      <c r="AU943" s="82">
        <f t="shared" si="75"/>
        <v>0</v>
      </c>
      <c r="AV943" s="82">
        <f t="shared" si="75"/>
        <v>0</v>
      </c>
      <c r="AW943" s="82">
        <f t="shared" si="75"/>
        <v>0</v>
      </c>
      <c r="AX943" s="82">
        <f t="shared" si="75"/>
        <v>0</v>
      </c>
      <c r="AY943" s="82">
        <f t="shared" si="75"/>
        <v>0</v>
      </c>
      <c r="AZ943" s="82">
        <f t="shared" si="75"/>
        <v>0</v>
      </c>
      <c r="BA943" s="82">
        <f t="shared" si="75"/>
        <v>0</v>
      </c>
    </row>
    <row r="944" spans="1:53" x14ac:dyDescent="0.25">
      <c r="A944" t="s">
        <v>6008</v>
      </c>
      <c r="B944" t="s">
        <v>6009</v>
      </c>
      <c r="C944" t="s">
        <v>2597</v>
      </c>
      <c r="D944" t="s">
        <v>130</v>
      </c>
      <c r="E944">
        <v>4.875</v>
      </c>
      <c r="F944" s="143">
        <v>44150</v>
      </c>
      <c r="G944" t="s">
        <v>40</v>
      </c>
      <c r="H944" t="s">
        <v>270</v>
      </c>
      <c r="I944" t="s">
        <v>259</v>
      </c>
      <c r="J944" t="s">
        <v>271</v>
      </c>
      <c r="K944" t="s">
        <v>272</v>
      </c>
      <c r="L944" t="s">
        <v>296</v>
      </c>
      <c r="M944" t="s">
        <v>431</v>
      </c>
      <c r="N944" t="s">
        <v>304</v>
      </c>
      <c r="O944">
        <v>400</v>
      </c>
      <c r="P944">
        <v>100.5</v>
      </c>
      <c r="Q944">
        <v>0.48749999999999999</v>
      </c>
      <c r="R944">
        <v>3.5000000000000003E-2</v>
      </c>
      <c r="S944">
        <v>0</v>
      </c>
      <c r="T944">
        <v>6.46</v>
      </c>
      <c r="U944">
        <v>4.798</v>
      </c>
      <c r="V944">
        <v>6.5709999999999997</v>
      </c>
      <c r="W944">
        <v>4.798</v>
      </c>
      <c r="X944">
        <v>346</v>
      </c>
      <c r="Y944">
        <v>99</v>
      </c>
      <c r="Z944">
        <v>0.16300000000000001</v>
      </c>
      <c r="AA944">
        <v>3.4889999999999997E-2</v>
      </c>
      <c r="AB944">
        <v>6.5069999999999997</v>
      </c>
      <c r="AC944">
        <v>5.0289999999999999</v>
      </c>
      <c r="AD944">
        <v>6.6070000000000002</v>
      </c>
      <c r="AE944">
        <v>5.0289999999999999</v>
      </c>
      <c r="AF944">
        <v>386</v>
      </c>
      <c r="AG944">
        <v>1.84</v>
      </c>
      <c r="AH944">
        <v>2.7490000000000001</v>
      </c>
      <c r="AI944">
        <v>327</v>
      </c>
      <c r="AJ944">
        <v>362</v>
      </c>
      <c r="AK944">
        <v>338</v>
      </c>
      <c r="AL944">
        <v>376</v>
      </c>
      <c r="AQ944" s="82">
        <f t="shared" si="72"/>
        <v>0</v>
      </c>
      <c r="AR944" s="82">
        <f t="shared" si="75"/>
        <v>0</v>
      </c>
      <c r="AS944" s="82">
        <f t="shared" si="75"/>
        <v>0</v>
      </c>
      <c r="AT944" s="82">
        <f t="shared" si="75"/>
        <v>3.5000000000000003E-2</v>
      </c>
      <c r="AU944" s="82">
        <f t="shared" si="75"/>
        <v>0</v>
      </c>
      <c r="AV944" s="82">
        <f t="shared" si="75"/>
        <v>0</v>
      </c>
      <c r="AW944" s="82">
        <f t="shared" si="75"/>
        <v>0</v>
      </c>
      <c r="AX944" s="82">
        <f t="shared" si="75"/>
        <v>0</v>
      </c>
      <c r="AY944" s="82">
        <f t="shared" si="75"/>
        <v>0</v>
      </c>
      <c r="AZ944" s="82">
        <f t="shared" si="75"/>
        <v>0</v>
      </c>
      <c r="BA944" s="82">
        <f t="shared" si="75"/>
        <v>0</v>
      </c>
    </row>
    <row r="945" spans="1:53" x14ac:dyDescent="0.25">
      <c r="A945" t="s">
        <v>6010</v>
      </c>
      <c r="B945" t="s">
        <v>6011</v>
      </c>
      <c r="C945" t="s">
        <v>6012</v>
      </c>
      <c r="D945" t="s">
        <v>6013</v>
      </c>
      <c r="E945">
        <v>8.7409999999999997</v>
      </c>
      <c r="F945" s="143">
        <v>48029</v>
      </c>
      <c r="G945" t="s">
        <v>371</v>
      </c>
      <c r="H945" t="s">
        <v>270</v>
      </c>
      <c r="I945" t="s">
        <v>5177</v>
      </c>
      <c r="J945" t="s">
        <v>271</v>
      </c>
      <c r="K945" t="s">
        <v>284</v>
      </c>
      <c r="L945" t="s">
        <v>524</v>
      </c>
      <c r="M945" t="s">
        <v>524</v>
      </c>
      <c r="N945" t="s">
        <v>828</v>
      </c>
      <c r="O945">
        <v>121</v>
      </c>
      <c r="P945">
        <v>87</v>
      </c>
      <c r="Q945">
        <v>4.2490969999999999</v>
      </c>
      <c r="R945">
        <v>9.5700000000000004E-3</v>
      </c>
      <c r="S945">
        <v>0</v>
      </c>
      <c r="T945">
        <v>8.0470000000000006</v>
      </c>
      <c r="U945">
        <v>10.33</v>
      </c>
      <c r="V945">
        <v>8.1920000000000002</v>
      </c>
      <c r="W945">
        <v>10.329000000000001</v>
      </c>
      <c r="X945">
        <v>819</v>
      </c>
      <c r="Y945">
        <v>86</v>
      </c>
      <c r="Z945">
        <v>3.6659999999999999</v>
      </c>
      <c r="AA945">
        <v>9.5399999999999999E-3</v>
      </c>
      <c r="AB945">
        <v>8.0549999999999997</v>
      </c>
      <c r="AC945">
        <v>10.462999999999999</v>
      </c>
      <c r="AD945">
        <v>8.2279999999999998</v>
      </c>
      <c r="AE945">
        <v>10.462999999999999</v>
      </c>
      <c r="AF945">
        <v>849</v>
      </c>
      <c r="AG945">
        <v>1.7649999999999999</v>
      </c>
      <c r="AH945">
        <v>2.8439999999999999</v>
      </c>
      <c r="AI945">
        <v>696</v>
      </c>
      <c r="AJ945">
        <v>719</v>
      </c>
      <c r="AK945">
        <v>822</v>
      </c>
      <c r="AL945">
        <v>853</v>
      </c>
      <c r="AQ945" s="82">
        <f t="shared" si="72"/>
        <v>0</v>
      </c>
      <c r="AR945" s="82">
        <f t="shared" si="75"/>
        <v>0</v>
      </c>
      <c r="AS945" s="82">
        <f t="shared" si="75"/>
        <v>0</v>
      </c>
      <c r="AT945" s="82">
        <f t="shared" si="75"/>
        <v>0</v>
      </c>
      <c r="AU945" s="82">
        <f t="shared" si="75"/>
        <v>0</v>
      </c>
      <c r="AV945" s="82">
        <f t="shared" si="75"/>
        <v>0</v>
      </c>
      <c r="AW945" s="82">
        <f t="shared" si="75"/>
        <v>0</v>
      </c>
      <c r="AX945" s="82">
        <f t="shared" si="75"/>
        <v>0</v>
      </c>
      <c r="AY945" s="82">
        <f t="shared" si="75"/>
        <v>0</v>
      </c>
      <c r="AZ945" s="82">
        <f t="shared" si="75"/>
        <v>9.5700000000000004E-3</v>
      </c>
      <c r="BA945" s="82">
        <f t="shared" si="75"/>
        <v>0</v>
      </c>
    </row>
    <row r="946" spans="1:53" x14ac:dyDescent="0.25">
      <c r="A946" t="s">
        <v>2639</v>
      </c>
      <c r="B946" t="s">
        <v>2640</v>
      </c>
      <c r="C946" t="s">
        <v>2641</v>
      </c>
      <c r="D946" t="s">
        <v>2642</v>
      </c>
      <c r="E946">
        <v>7.625</v>
      </c>
      <c r="F946" s="143">
        <v>43556</v>
      </c>
      <c r="G946" t="s">
        <v>41</v>
      </c>
      <c r="H946" t="s">
        <v>270</v>
      </c>
      <c r="I946" t="s">
        <v>259</v>
      </c>
      <c r="J946" t="s">
        <v>271</v>
      </c>
      <c r="K946" t="s">
        <v>272</v>
      </c>
      <c r="L946" t="s">
        <v>296</v>
      </c>
      <c r="M946" t="s">
        <v>982</v>
      </c>
      <c r="N946" t="s">
        <v>283</v>
      </c>
      <c r="O946">
        <v>400</v>
      </c>
      <c r="P946">
        <v>106.25</v>
      </c>
      <c r="Q946">
        <v>1.7791669999999999</v>
      </c>
      <c r="R946">
        <v>3.7440000000000001E-2</v>
      </c>
      <c r="S946">
        <v>0</v>
      </c>
      <c r="T946">
        <v>3.5750000000000002</v>
      </c>
      <c r="U946">
        <v>5.9409999999999998</v>
      </c>
      <c r="V946">
        <v>4.218</v>
      </c>
      <c r="W946">
        <v>6.1139999999999999</v>
      </c>
      <c r="X946">
        <v>514</v>
      </c>
      <c r="Y946">
        <v>105.25</v>
      </c>
      <c r="Z946">
        <v>1.2709999999999999</v>
      </c>
      <c r="AA946">
        <v>3.7479999999999999E-2</v>
      </c>
      <c r="AB946">
        <v>3.6320000000000001</v>
      </c>
      <c r="AC946">
        <v>6.2210000000000001</v>
      </c>
      <c r="AD946">
        <v>4.4669999999999996</v>
      </c>
      <c r="AE946">
        <v>6.3659999999999997</v>
      </c>
      <c r="AF946">
        <v>553</v>
      </c>
      <c r="AG946">
        <v>1.4159999999999999</v>
      </c>
      <c r="AH946">
        <v>1.889</v>
      </c>
      <c r="AI946">
        <v>493</v>
      </c>
      <c r="AJ946">
        <v>536</v>
      </c>
      <c r="AK946">
        <v>500</v>
      </c>
      <c r="AL946">
        <v>540</v>
      </c>
      <c r="AQ946" s="82">
        <f t="shared" si="72"/>
        <v>0</v>
      </c>
      <c r="AR946" s="82">
        <f t="shared" si="75"/>
        <v>0</v>
      </c>
      <c r="AS946" s="82">
        <f t="shared" si="75"/>
        <v>0</v>
      </c>
      <c r="AT946" s="82">
        <f t="shared" si="75"/>
        <v>0</v>
      </c>
      <c r="AU946" s="82">
        <f t="shared" si="75"/>
        <v>3.7440000000000001E-2</v>
      </c>
      <c r="AV946" s="82">
        <f t="shared" si="75"/>
        <v>0</v>
      </c>
      <c r="AW946" s="82">
        <f t="shared" si="75"/>
        <v>0</v>
      </c>
      <c r="AX946" s="82">
        <f t="shared" si="75"/>
        <v>0</v>
      </c>
      <c r="AY946" s="82">
        <f t="shared" si="75"/>
        <v>0</v>
      </c>
      <c r="AZ946" s="82">
        <f t="shared" si="75"/>
        <v>0</v>
      </c>
      <c r="BA946" s="82">
        <f t="shared" si="75"/>
        <v>0</v>
      </c>
    </row>
    <row r="947" spans="1:53" x14ac:dyDescent="0.25">
      <c r="A947" t="s">
        <v>2616</v>
      </c>
      <c r="B947" t="s">
        <v>2617</v>
      </c>
      <c r="C947" t="s">
        <v>2618</v>
      </c>
      <c r="D947" t="s">
        <v>147</v>
      </c>
      <c r="E947">
        <v>7.875</v>
      </c>
      <c r="F947" s="143">
        <v>44972</v>
      </c>
      <c r="G947" t="s">
        <v>348</v>
      </c>
      <c r="H947" t="s">
        <v>270</v>
      </c>
      <c r="I947" t="s">
        <v>259</v>
      </c>
      <c r="J947" t="s">
        <v>271</v>
      </c>
      <c r="K947" t="s">
        <v>272</v>
      </c>
      <c r="L947" t="s">
        <v>296</v>
      </c>
      <c r="M947" t="s">
        <v>431</v>
      </c>
      <c r="N947" t="s">
        <v>304</v>
      </c>
      <c r="O947">
        <v>188.4</v>
      </c>
      <c r="P947">
        <v>79</v>
      </c>
      <c r="Q947">
        <v>2.84375</v>
      </c>
      <c r="R947">
        <v>1.336E-2</v>
      </c>
      <c r="S947">
        <v>0</v>
      </c>
      <c r="T947">
        <v>6.1669999999999998</v>
      </c>
      <c r="U947">
        <v>11.420999999999999</v>
      </c>
      <c r="V947">
        <v>6.2720000000000002</v>
      </c>
      <c r="W947">
        <v>11.420999999999999</v>
      </c>
      <c r="X947">
        <v>984</v>
      </c>
      <c r="Y947">
        <v>76</v>
      </c>
      <c r="Z947">
        <v>2.319</v>
      </c>
      <c r="AA947">
        <v>1.298E-2</v>
      </c>
      <c r="AB947">
        <v>6.1390000000000002</v>
      </c>
      <c r="AC947">
        <v>12.013</v>
      </c>
      <c r="AD947">
        <v>6.234</v>
      </c>
      <c r="AE947">
        <v>12.013</v>
      </c>
      <c r="AF947">
        <v>1061</v>
      </c>
      <c r="AG947">
        <v>4.5010000000000003</v>
      </c>
      <c r="AH947">
        <v>5.423</v>
      </c>
      <c r="AI947">
        <v>812</v>
      </c>
      <c r="AJ947">
        <v>856</v>
      </c>
      <c r="AK947">
        <v>979</v>
      </c>
      <c r="AL947">
        <v>1055</v>
      </c>
      <c r="AQ947" s="82">
        <f t="shared" si="72"/>
        <v>0</v>
      </c>
      <c r="AR947" s="82">
        <f t="shared" si="75"/>
        <v>0</v>
      </c>
      <c r="AS947" s="82">
        <f t="shared" si="75"/>
        <v>0</v>
      </c>
      <c r="AT947" s="82">
        <f t="shared" si="75"/>
        <v>0</v>
      </c>
      <c r="AU947" s="82">
        <f t="shared" si="75"/>
        <v>0</v>
      </c>
      <c r="AV947" s="82">
        <f t="shared" si="75"/>
        <v>0</v>
      </c>
      <c r="AW947" s="82">
        <f t="shared" si="75"/>
        <v>0</v>
      </c>
      <c r="AX947" s="82">
        <f t="shared" si="75"/>
        <v>0</v>
      </c>
      <c r="AY947" s="82">
        <f t="shared" si="75"/>
        <v>0</v>
      </c>
      <c r="AZ947" s="82">
        <f t="shared" si="75"/>
        <v>0</v>
      </c>
      <c r="BA947" s="82">
        <f t="shared" si="75"/>
        <v>1.336E-2</v>
      </c>
    </row>
    <row r="948" spans="1:53" x14ac:dyDescent="0.25">
      <c r="A948" t="s">
        <v>2619</v>
      </c>
      <c r="B948" t="s">
        <v>2620</v>
      </c>
      <c r="C948" t="s">
        <v>2621</v>
      </c>
      <c r="D948" t="s">
        <v>147</v>
      </c>
      <c r="E948">
        <v>8.875</v>
      </c>
      <c r="F948" s="143">
        <v>43132</v>
      </c>
      <c r="G948" t="s">
        <v>280</v>
      </c>
      <c r="H948" t="s">
        <v>270</v>
      </c>
      <c r="I948" t="s">
        <v>259</v>
      </c>
      <c r="J948" t="s">
        <v>271</v>
      </c>
      <c r="K948" t="s">
        <v>272</v>
      </c>
      <c r="L948" t="s">
        <v>296</v>
      </c>
      <c r="M948" t="s">
        <v>431</v>
      </c>
      <c r="N948" t="s">
        <v>283</v>
      </c>
      <c r="O948">
        <v>1000</v>
      </c>
      <c r="P948">
        <v>103.5</v>
      </c>
      <c r="Q948">
        <v>3.55</v>
      </c>
      <c r="R948">
        <v>9.2740000000000003E-2</v>
      </c>
      <c r="S948">
        <v>0</v>
      </c>
      <c r="T948">
        <v>3.2919999999999998</v>
      </c>
      <c r="U948">
        <v>7.8559999999999999</v>
      </c>
      <c r="V948">
        <v>3.7450000000000001</v>
      </c>
      <c r="W948">
        <v>7.9180000000000001</v>
      </c>
      <c r="X948">
        <v>717</v>
      </c>
      <c r="Y948">
        <v>101</v>
      </c>
      <c r="Z948">
        <v>2.9580000000000002</v>
      </c>
      <c r="AA948">
        <v>9.1439999999999994E-2</v>
      </c>
      <c r="AB948">
        <v>3.3340000000000001</v>
      </c>
      <c r="AC948">
        <v>8.5779999999999994</v>
      </c>
      <c r="AD948">
        <v>3.8820000000000001</v>
      </c>
      <c r="AE948">
        <v>8.5839999999999996</v>
      </c>
      <c r="AF948">
        <v>796</v>
      </c>
      <c r="AG948">
        <v>2.9740000000000002</v>
      </c>
      <c r="AH948">
        <v>3.3490000000000002</v>
      </c>
      <c r="AI948">
        <v>677</v>
      </c>
      <c r="AJ948">
        <v>774</v>
      </c>
      <c r="AK948">
        <v>705</v>
      </c>
      <c r="AL948">
        <v>784</v>
      </c>
      <c r="AQ948" s="82">
        <f t="shared" si="72"/>
        <v>0</v>
      </c>
      <c r="AR948" s="82">
        <f t="shared" si="75"/>
        <v>0</v>
      </c>
      <c r="AS948" s="82">
        <f t="shared" si="75"/>
        <v>0</v>
      </c>
      <c r="AT948" s="82">
        <f t="shared" si="75"/>
        <v>0</v>
      </c>
      <c r="AU948" s="82">
        <f t="shared" si="75"/>
        <v>0</v>
      </c>
      <c r="AV948" s="82">
        <f t="shared" si="75"/>
        <v>0</v>
      </c>
      <c r="AW948" s="82">
        <f t="shared" si="75"/>
        <v>9.2740000000000003E-2</v>
      </c>
      <c r="AX948" s="82">
        <f t="shared" si="75"/>
        <v>0</v>
      </c>
      <c r="AY948" s="82">
        <f t="shared" si="75"/>
        <v>0</v>
      </c>
      <c r="AZ948" s="82">
        <f t="shared" si="75"/>
        <v>0</v>
      </c>
      <c r="BA948" s="82">
        <f t="shared" si="75"/>
        <v>0</v>
      </c>
    </row>
    <row r="949" spans="1:53" x14ac:dyDescent="0.25">
      <c r="A949" t="s">
        <v>2634</v>
      </c>
      <c r="B949" t="s">
        <v>2635</v>
      </c>
      <c r="C949" t="s">
        <v>2621</v>
      </c>
      <c r="D949" t="s">
        <v>147</v>
      </c>
      <c r="E949">
        <v>9</v>
      </c>
      <c r="F949" s="143">
        <v>44150</v>
      </c>
      <c r="G949" t="s">
        <v>280</v>
      </c>
      <c r="H949" t="s">
        <v>270</v>
      </c>
      <c r="I949" t="s">
        <v>259</v>
      </c>
      <c r="J949" t="s">
        <v>271</v>
      </c>
      <c r="K949" t="s">
        <v>272</v>
      </c>
      <c r="L949" t="s">
        <v>296</v>
      </c>
      <c r="M949" t="s">
        <v>431</v>
      </c>
      <c r="N949" t="s">
        <v>283</v>
      </c>
      <c r="O949">
        <v>439.8</v>
      </c>
      <c r="P949">
        <v>91.5</v>
      </c>
      <c r="Q949">
        <v>1</v>
      </c>
      <c r="R949">
        <v>3.524E-2</v>
      </c>
      <c r="S949">
        <v>0</v>
      </c>
      <c r="T949">
        <v>5.3639999999999999</v>
      </c>
      <c r="U949">
        <v>10.614000000000001</v>
      </c>
      <c r="V949">
        <v>5.4470000000000001</v>
      </c>
      <c r="W949">
        <v>10.614000000000001</v>
      </c>
      <c r="X949">
        <v>937</v>
      </c>
      <c r="Y949">
        <v>88.75</v>
      </c>
      <c r="Z949">
        <v>0.4</v>
      </c>
      <c r="AA949">
        <v>3.449E-2</v>
      </c>
      <c r="AB949">
        <v>5.3760000000000003</v>
      </c>
      <c r="AC949">
        <v>11.169</v>
      </c>
      <c r="AD949">
        <v>5.4550000000000001</v>
      </c>
      <c r="AE949">
        <v>11.169</v>
      </c>
      <c r="AF949">
        <v>1009</v>
      </c>
      <c r="AG949">
        <v>3.758</v>
      </c>
      <c r="AH949">
        <v>4.4619999999999997</v>
      </c>
      <c r="AI949">
        <v>851</v>
      </c>
      <c r="AJ949">
        <v>900</v>
      </c>
      <c r="AK949">
        <v>928</v>
      </c>
      <c r="AL949">
        <v>999</v>
      </c>
      <c r="AQ949" s="82">
        <f t="shared" si="72"/>
        <v>0</v>
      </c>
      <c r="AR949" s="82">
        <f t="shared" si="75"/>
        <v>0</v>
      </c>
      <c r="AS949" s="82">
        <f t="shared" si="75"/>
        <v>0</v>
      </c>
      <c r="AT949" s="82">
        <f t="shared" si="75"/>
        <v>0</v>
      </c>
      <c r="AU949" s="82">
        <f t="shared" si="75"/>
        <v>0</v>
      </c>
      <c r="AV949" s="82">
        <f t="shared" si="75"/>
        <v>0</v>
      </c>
      <c r="AW949" s="82">
        <f t="shared" si="75"/>
        <v>0</v>
      </c>
      <c r="AX949" s="82">
        <f t="shared" si="75"/>
        <v>0</v>
      </c>
      <c r="AY949" s="82">
        <f t="shared" si="75"/>
        <v>0</v>
      </c>
      <c r="AZ949" s="82">
        <f t="shared" si="75"/>
        <v>3.524E-2</v>
      </c>
      <c r="BA949" s="82">
        <f t="shared" si="75"/>
        <v>0</v>
      </c>
    </row>
    <row r="950" spans="1:53" x14ac:dyDescent="0.25">
      <c r="A950" t="s">
        <v>6014</v>
      </c>
      <c r="B950" t="s">
        <v>6015</v>
      </c>
      <c r="C950" t="s">
        <v>2651</v>
      </c>
      <c r="D950" t="s">
        <v>147</v>
      </c>
      <c r="E950">
        <v>6.625</v>
      </c>
      <c r="F950" s="143">
        <v>43936</v>
      </c>
      <c r="G950" t="s">
        <v>41</v>
      </c>
      <c r="H950" t="s">
        <v>270</v>
      </c>
      <c r="I950" t="s">
        <v>259</v>
      </c>
      <c r="J950" t="s">
        <v>271</v>
      </c>
      <c r="K950" t="s">
        <v>272</v>
      </c>
      <c r="L950" t="s">
        <v>296</v>
      </c>
      <c r="M950" t="s">
        <v>431</v>
      </c>
      <c r="N950" t="s">
        <v>283</v>
      </c>
      <c r="O950">
        <v>450</v>
      </c>
      <c r="P950">
        <v>101.75</v>
      </c>
      <c r="Q950">
        <v>1.2881940000000001</v>
      </c>
      <c r="R950">
        <v>4.0169999999999997E-2</v>
      </c>
      <c r="S950">
        <v>0</v>
      </c>
      <c r="T950">
        <v>4.3760000000000003</v>
      </c>
      <c r="U950">
        <v>6.23</v>
      </c>
      <c r="V950">
        <v>5.53</v>
      </c>
      <c r="W950">
        <v>6.2460000000000004</v>
      </c>
      <c r="X950">
        <v>506</v>
      </c>
      <c r="Y950">
        <v>99.75</v>
      </c>
      <c r="Z950">
        <v>0.84699999999999998</v>
      </c>
      <c r="AA950">
        <v>3.9820000000000001E-2</v>
      </c>
      <c r="AB950">
        <v>5.7089999999999996</v>
      </c>
      <c r="AC950">
        <v>6.6669999999999998</v>
      </c>
      <c r="AD950">
        <v>5.6529999999999996</v>
      </c>
      <c r="AE950">
        <v>6.63</v>
      </c>
      <c r="AF950">
        <v>560</v>
      </c>
      <c r="AG950">
        <v>2.427</v>
      </c>
      <c r="AH950">
        <v>3.14</v>
      </c>
      <c r="AI950">
        <v>480</v>
      </c>
      <c r="AJ950">
        <v>528</v>
      </c>
      <c r="AK950">
        <v>494</v>
      </c>
      <c r="AL950">
        <v>548</v>
      </c>
      <c r="AQ950" s="82">
        <f t="shared" si="72"/>
        <v>0</v>
      </c>
      <c r="AR950" s="82">
        <f t="shared" ref="AR950:BA965" si="76">IF(AND($U950&gt;AQ$4,$U950&lt;=AR$4),$R950,0)</f>
        <v>0</v>
      </c>
      <c r="AS950" s="82">
        <f t="shared" si="76"/>
        <v>0</v>
      </c>
      <c r="AT950" s="82">
        <f t="shared" si="76"/>
        <v>0</v>
      </c>
      <c r="AU950" s="82">
        <f t="shared" si="76"/>
        <v>0</v>
      </c>
      <c r="AV950" s="82">
        <f t="shared" si="76"/>
        <v>4.0169999999999997E-2</v>
      </c>
      <c r="AW950" s="82">
        <f t="shared" si="76"/>
        <v>0</v>
      </c>
      <c r="AX950" s="82">
        <f t="shared" si="76"/>
        <v>0</v>
      </c>
      <c r="AY950" s="82">
        <f t="shared" si="76"/>
        <v>0</v>
      </c>
      <c r="AZ950" s="82">
        <f t="shared" si="76"/>
        <v>0</v>
      </c>
      <c r="BA950" s="82">
        <f t="shared" si="76"/>
        <v>0</v>
      </c>
    </row>
    <row r="951" spans="1:53" x14ac:dyDescent="0.25">
      <c r="A951" t="s">
        <v>2630</v>
      </c>
      <c r="B951" t="s">
        <v>2631</v>
      </c>
      <c r="C951" t="s">
        <v>2632</v>
      </c>
      <c r="D951" t="s">
        <v>2633</v>
      </c>
      <c r="E951">
        <v>8.625</v>
      </c>
      <c r="F951" s="143">
        <v>42453</v>
      </c>
      <c r="G951" t="s">
        <v>40</v>
      </c>
      <c r="H951" t="s">
        <v>270</v>
      </c>
      <c r="I951" t="s">
        <v>1475</v>
      </c>
      <c r="J951" t="s">
        <v>271</v>
      </c>
      <c r="K951" t="s">
        <v>272</v>
      </c>
      <c r="L951" t="s">
        <v>381</v>
      </c>
      <c r="M951" t="s">
        <v>455</v>
      </c>
      <c r="N951" t="s">
        <v>283</v>
      </c>
      <c r="O951">
        <v>375</v>
      </c>
      <c r="P951">
        <v>95.5</v>
      </c>
      <c r="Q951">
        <v>2.1802079999999999</v>
      </c>
      <c r="R951">
        <v>3.1730000000000001E-2</v>
      </c>
      <c r="S951">
        <v>0</v>
      </c>
      <c r="T951">
        <v>2.6920000000000002</v>
      </c>
      <c r="U951">
        <v>10.28</v>
      </c>
      <c r="V951">
        <v>2.6949999999999998</v>
      </c>
      <c r="W951">
        <v>10.28</v>
      </c>
      <c r="X951">
        <v>987</v>
      </c>
      <c r="Y951">
        <v>96</v>
      </c>
      <c r="Z951">
        <v>1.605</v>
      </c>
      <c r="AA951">
        <v>3.2190000000000003E-2</v>
      </c>
      <c r="AB951">
        <v>2.7589999999999999</v>
      </c>
      <c r="AC951">
        <v>10.065</v>
      </c>
      <c r="AD951">
        <v>2.7610000000000001</v>
      </c>
      <c r="AE951">
        <v>10.065</v>
      </c>
      <c r="AF951">
        <v>973</v>
      </c>
      <c r="AG951">
        <v>7.6999999999999999E-2</v>
      </c>
      <c r="AH951">
        <v>0.23200000000000001</v>
      </c>
      <c r="AI951">
        <v>934</v>
      </c>
      <c r="AJ951">
        <v>924</v>
      </c>
      <c r="AK951">
        <v>975</v>
      </c>
      <c r="AL951">
        <v>961</v>
      </c>
      <c r="AQ951" s="82">
        <f t="shared" si="72"/>
        <v>0</v>
      </c>
      <c r="AR951" s="82">
        <f t="shared" si="76"/>
        <v>0</v>
      </c>
      <c r="AS951" s="82">
        <f t="shared" si="76"/>
        <v>0</v>
      </c>
      <c r="AT951" s="82">
        <f t="shared" si="76"/>
        <v>0</v>
      </c>
      <c r="AU951" s="82">
        <f t="shared" si="76"/>
        <v>0</v>
      </c>
      <c r="AV951" s="82">
        <f t="shared" si="76"/>
        <v>0</v>
      </c>
      <c r="AW951" s="82">
        <f t="shared" si="76"/>
        <v>0</v>
      </c>
      <c r="AX951" s="82">
        <f t="shared" si="76"/>
        <v>0</v>
      </c>
      <c r="AY951" s="82">
        <f t="shared" si="76"/>
        <v>0</v>
      </c>
      <c r="AZ951" s="82">
        <f t="shared" si="76"/>
        <v>3.1730000000000001E-2</v>
      </c>
      <c r="BA951" s="82">
        <f t="shared" si="76"/>
        <v>0</v>
      </c>
    </row>
    <row r="952" spans="1:53" x14ac:dyDescent="0.25">
      <c r="A952" t="s">
        <v>2636</v>
      </c>
      <c r="B952" t="s">
        <v>2637</v>
      </c>
      <c r="C952" t="s">
        <v>6016</v>
      </c>
      <c r="D952" t="s">
        <v>2638</v>
      </c>
      <c r="E952">
        <v>9.125</v>
      </c>
      <c r="F952" s="143">
        <v>43252</v>
      </c>
      <c r="G952" t="s">
        <v>42</v>
      </c>
      <c r="H952" t="s">
        <v>270</v>
      </c>
      <c r="I952" t="s">
        <v>258</v>
      </c>
      <c r="J952" t="s">
        <v>271</v>
      </c>
      <c r="K952" t="s">
        <v>272</v>
      </c>
      <c r="L952" t="s">
        <v>343</v>
      </c>
      <c r="M952" t="s">
        <v>344</v>
      </c>
      <c r="N952" t="s">
        <v>283</v>
      </c>
      <c r="O952">
        <v>300</v>
      </c>
      <c r="P952">
        <v>93</v>
      </c>
      <c r="Q952">
        <v>0.60833300000000001</v>
      </c>
      <c r="R952">
        <v>2.4330000000000001E-2</v>
      </c>
      <c r="S952">
        <v>0</v>
      </c>
      <c r="T952">
        <v>4.109</v>
      </c>
      <c r="U952">
        <v>10.861000000000001</v>
      </c>
      <c r="V952">
        <v>4.1399999999999997</v>
      </c>
      <c r="W952">
        <v>10.861000000000001</v>
      </c>
      <c r="X952">
        <v>1007</v>
      </c>
      <c r="Y952">
        <v>93</v>
      </c>
      <c r="Z952">
        <v>0</v>
      </c>
      <c r="AA952">
        <v>2.4539999999999999E-2</v>
      </c>
      <c r="AB952">
        <v>4.173</v>
      </c>
      <c r="AC952">
        <v>10.848000000000001</v>
      </c>
      <c r="AD952">
        <v>4.2</v>
      </c>
      <c r="AE952">
        <v>10.848000000000001</v>
      </c>
      <c r="AF952">
        <v>1018</v>
      </c>
      <c r="AG952">
        <v>0.65400000000000003</v>
      </c>
      <c r="AH952">
        <v>1.091</v>
      </c>
      <c r="AI952">
        <v>932</v>
      </c>
      <c r="AJ952">
        <v>944</v>
      </c>
      <c r="AK952">
        <v>995</v>
      </c>
      <c r="AL952">
        <v>1007</v>
      </c>
      <c r="AQ952" s="82">
        <f t="shared" si="72"/>
        <v>0</v>
      </c>
      <c r="AR952" s="82">
        <f t="shared" si="76"/>
        <v>0</v>
      </c>
      <c r="AS952" s="82">
        <f t="shared" si="76"/>
        <v>0</v>
      </c>
      <c r="AT952" s="82">
        <f t="shared" si="76"/>
        <v>0</v>
      </c>
      <c r="AU952" s="82">
        <f t="shared" si="76"/>
        <v>0</v>
      </c>
      <c r="AV952" s="82">
        <f t="shared" si="76"/>
        <v>0</v>
      </c>
      <c r="AW952" s="82">
        <f t="shared" si="76"/>
        <v>0</v>
      </c>
      <c r="AX952" s="82">
        <f t="shared" si="76"/>
        <v>0</v>
      </c>
      <c r="AY952" s="82">
        <f t="shared" si="76"/>
        <v>0</v>
      </c>
      <c r="AZ952" s="82">
        <f t="shared" si="76"/>
        <v>2.4330000000000001E-2</v>
      </c>
      <c r="BA952" s="82">
        <f t="shared" si="76"/>
        <v>0</v>
      </c>
    </row>
    <row r="953" spans="1:53" x14ac:dyDescent="0.25">
      <c r="A953" t="s">
        <v>2647</v>
      </c>
      <c r="B953" t="s">
        <v>2648</v>
      </c>
      <c r="C953" t="s">
        <v>2649</v>
      </c>
      <c r="D953" t="s">
        <v>2650</v>
      </c>
      <c r="E953">
        <v>8.375</v>
      </c>
      <c r="F953" s="143">
        <v>43600</v>
      </c>
      <c r="G953" t="s">
        <v>280</v>
      </c>
      <c r="H953" t="s">
        <v>270</v>
      </c>
      <c r="I953" t="s">
        <v>259</v>
      </c>
      <c r="J953" t="s">
        <v>271</v>
      </c>
      <c r="K953" t="s">
        <v>272</v>
      </c>
      <c r="L953" t="s">
        <v>335</v>
      </c>
      <c r="M953" t="s">
        <v>353</v>
      </c>
      <c r="N953" t="s">
        <v>304</v>
      </c>
      <c r="O953">
        <v>850</v>
      </c>
      <c r="P953">
        <v>94.25</v>
      </c>
      <c r="Q953">
        <v>0.93055600000000005</v>
      </c>
      <c r="R953">
        <v>7.009E-2</v>
      </c>
      <c r="S953">
        <v>0</v>
      </c>
      <c r="T953">
        <v>4.7549999999999999</v>
      </c>
      <c r="U953">
        <v>9.5960000000000001</v>
      </c>
      <c r="V953">
        <v>4.8040000000000003</v>
      </c>
      <c r="W953">
        <v>9.5960000000000001</v>
      </c>
      <c r="X953">
        <v>862</v>
      </c>
      <c r="Y953">
        <v>94.5</v>
      </c>
      <c r="Z953">
        <v>0.372</v>
      </c>
      <c r="AA953">
        <v>7.0930000000000007E-2</v>
      </c>
      <c r="AB953">
        <v>4.8220000000000001</v>
      </c>
      <c r="AC953">
        <v>9.5340000000000007</v>
      </c>
      <c r="AD953">
        <v>4.867</v>
      </c>
      <c r="AE953">
        <v>9.5340000000000007</v>
      </c>
      <c r="AF953">
        <v>870</v>
      </c>
      <c r="AG953">
        <v>0.32500000000000001</v>
      </c>
      <c r="AH953">
        <v>0.88700000000000001</v>
      </c>
      <c r="AI953">
        <v>800</v>
      </c>
      <c r="AJ953">
        <v>809</v>
      </c>
      <c r="AK953">
        <v>850</v>
      </c>
      <c r="AL953">
        <v>858</v>
      </c>
      <c r="AQ953" s="82">
        <f t="shared" si="72"/>
        <v>0</v>
      </c>
      <c r="AR953" s="82">
        <f t="shared" si="76"/>
        <v>0</v>
      </c>
      <c r="AS953" s="82">
        <f t="shared" si="76"/>
        <v>0</v>
      </c>
      <c r="AT953" s="82">
        <f t="shared" si="76"/>
        <v>0</v>
      </c>
      <c r="AU953" s="82">
        <f t="shared" si="76"/>
        <v>0</v>
      </c>
      <c r="AV953" s="82">
        <f t="shared" si="76"/>
        <v>0</v>
      </c>
      <c r="AW953" s="82">
        <f t="shared" si="76"/>
        <v>0</v>
      </c>
      <c r="AX953" s="82">
        <f t="shared" si="76"/>
        <v>0</v>
      </c>
      <c r="AY953" s="82">
        <f t="shared" si="76"/>
        <v>7.009E-2</v>
      </c>
      <c r="AZ953" s="82">
        <f t="shared" si="76"/>
        <v>0</v>
      </c>
      <c r="BA953" s="82">
        <f t="shared" si="76"/>
        <v>0</v>
      </c>
    </row>
    <row r="954" spans="1:53" x14ac:dyDescent="0.25">
      <c r="A954" t="s">
        <v>2622</v>
      </c>
      <c r="B954" t="s">
        <v>2623</v>
      </c>
      <c r="C954" t="s">
        <v>2624</v>
      </c>
      <c r="D954" t="s">
        <v>2625</v>
      </c>
      <c r="E954">
        <v>7.5</v>
      </c>
      <c r="F954" s="143">
        <v>43419</v>
      </c>
      <c r="G954" t="s">
        <v>41</v>
      </c>
      <c r="H954" t="s">
        <v>270</v>
      </c>
      <c r="I954" t="s">
        <v>259</v>
      </c>
      <c r="J954" t="s">
        <v>271</v>
      </c>
      <c r="K954" t="s">
        <v>272</v>
      </c>
      <c r="L954" t="s">
        <v>296</v>
      </c>
      <c r="M954" t="s">
        <v>982</v>
      </c>
      <c r="N954" t="s">
        <v>275</v>
      </c>
      <c r="O954">
        <v>300</v>
      </c>
      <c r="P954">
        <v>107.625</v>
      </c>
      <c r="Q954">
        <v>0.83333299999999999</v>
      </c>
      <c r="R954">
        <v>2.819E-2</v>
      </c>
      <c r="S954">
        <v>0</v>
      </c>
      <c r="T954">
        <v>0.85099999999999998</v>
      </c>
      <c r="U954">
        <v>4.8890000000000002</v>
      </c>
      <c r="V954">
        <v>1.835</v>
      </c>
      <c r="W954">
        <v>4.5430000000000001</v>
      </c>
      <c r="X954">
        <v>363</v>
      </c>
      <c r="Y954">
        <v>108.25</v>
      </c>
      <c r="Z954">
        <v>0.33300000000000002</v>
      </c>
      <c r="AA954">
        <v>2.8649999999999998E-2</v>
      </c>
      <c r="AB954">
        <v>0.91800000000000004</v>
      </c>
      <c r="AC954">
        <v>4.4130000000000003</v>
      </c>
      <c r="AD954">
        <v>1.571</v>
      </c>
      <c r="AE954">
        <v>4.077</v>
      </c>
      <c r="AF954">
        <v>330</v>
      </c>
      <c r="AG954">
        <v>-0.115</v>
      </c>
      <c r="AH954">
        <v>-5.5E-2</v>
      </c>
      <c r="AI954">
        <v>334</v>
      </c>
      <c r="AJ954">
        <v>318</v>
      </c>
      <c r="AK954">
        <v>344</v>
      </c>
      <c r="AL954">
        <v>313</v>
      </c>
      <c r="AQ954" s="82">
        <f t="shared" si="72"/>
        <v>0</v>
      </c>
      <c r="AR954" s="82">
        <f t="shared" si="76"/>
        <v>0</v>
      </c>
      <c r="AS954" s="82">
        <f t="shared" si="76"/>
        <v>0</v>
      </c>
      <c r="AT954" s="82">
        <f t="shared" si="76"/>
        <v>2.819E-2</v>
      </c>
      <c r="AU954" s="82">
        <f t="shared" si="76"/>
        <v>0</v>
      </c>
      <c r="AV954" s="82">
        <f t="shared" si="76"/>
        <v>0</v>
      </c>
      <c r="AW954" s="82">
        <f t="shared" si="76"/>
        <v>0</v>
      </c>
      <c r="AX954" s="82">
        <f t="shared" si="76"/>
        <v>0</v>
      </c>
      <c r="AY954" s="82">
        <f t="shared" si="76"/>
        <v>0</v>
      </c>
      <c r="AZ954" s="82">
        <f t="shared" si="76"/>
        <v>0</v>
      </c>
      <c r="BA954" s="82">
        <f t="shared" si="76"/>
        <v>0</v>
      </c>
    </row>
    <row r="955" spans="1:53" x14ac:dyDescent="0.25">
      <c r="A955" t="s">
        <v>6017</v>
      </c>
      <c r="B955" t="s">
        <v>6018</v>
      </c>
      <c r="C955" t="s">
        <v>6019</v>
      </c>
      <c r="D955" t="s">
        <v>2625</v>
      </c>
      <c r="E955">
        <v>10</v>
      </c>
      <c r="F955" s="143">
        <v>43419</v>
      </c>
      <c r="G955" t="s">
        <v>280</v>
      </c>
      <c r="H955" t="s">
        <v>270</v>
      </c>
      <c r="I955" t="s">
        <v>259</v>
      </c>
      <c r="J955" t="s">
        <v>271</v>
      </c>
      <c r="K955" t="s">
        <v>272</v>
      </c>
      <c r="L955" t="s">
        <v>296</v>
      </c>
      <c r="M955" t="s">
        <v>982</v>
      </c>
      <c r="N955" t="s">
        <v>304</v>
      </c>
      <c r="O955">
        <v>365</v>
      </c>
      <c r="P955">
        <v>108</v>
      </c>
      <c r="Q955">
        <v>3.8611110000000002</v>
      </c>
      <c r="R955">
        <v>3.5369999999999999E-2</v>
      </c>
      <c r="S955">
        <v>0</v>
      </c>
      <c r="T955">
        <v>3.1070000000000002</v>
      </c>
      <c r="U955">
        <v>7.5890000000000004</v>
      </c>
      <c r="V955">
        <v>3.5150000000000001</v>
      </c>
      <c r="W955">
        <v>7.8440000000000003</v>
      </c>
      <c r="X955">
        <v>696</v>
      </c>
      <c r="Y955">
        <v>107.875</v>
      </c>
      <c r="Z955">
        <v>3.194</v>
      </c>
      <c r="AA955">
        <v>3.5659999999999997E-2</v>
      </c>
      <c r="AB955">
        <v>3.169</v>
      </c>
      <c r="AC955">
        <v>7.6559999999999997</v>
      </c>
      <c r="AD955">
        <v>3.6749999999999998</v>
      </c>
      <c r="AE955">
        <v>7.8689999999999998</v>
      </c>
      <c r="AF955">
        <v>712</v>
      </c>
      <c r="AG955">
        <v>0.71299999999999997</v>
      </c>
      <c r="AH955">
        <v>1.044</v>
      </c>
      <c r="AI955">
        <v>660</v>
      </c>
      <c r="AJ955">
        <v>684</v>
      </c>
      <c r="AK955">
        <v>682</v>
      </c>
      <c r="AL955">
        <v>698</v>
      </c>
      <c r="AQ955" s="82">
        <f t="shared" si="72"/>
        <v>0</v>
      </c>
      <c r="AR955" s="82">
        <f t="shared" si="76"/>
        <v>0</v>
      </c>
      <c r="AS955" s="82">
        <f t="shared" si="76"/>
        <v>0</v>
      </c>
      <c r="AT955" s="82">
        <f t="shared" si="76"/>
        <v>0</v>
      </c>
      <c r="AU955" s="82">
        <f t="shared" si="76"/>
        <v>0</v>
      </c>
      <c r="AV955" s="82">
        <f t="shared" si="76"/>
        <v>0</v>
      </c>
      <c r="AW955" s="82">
        <f t="shared" si="76"/>
        <v>3.5369999999999999E-2</v>
      </c>
      <c r="AX955" s="82">
        <f t="shared" si="76"/>
        <v>0</v>
      </c>
      <c r="AY955" s="82">
        <f t="shared" si="76"/>
        <v>0</v>
      </c>
      <c r="AZ955" s="82">
        <f t="shared" si="76"/>
        <v>0</v>
      </c>
      <c r="BA955" s="82">
        <f t="shared" si="76"/>
        <v>0</v>
      </c>
    </row>
    <row r="956" spans="1:53" x14ac:dyDescent="0.25">
      <c r="A956" t="s">
        <v>2626</v>
      </c>
      <c r="B956" t="s">
        <v>2627</v>
      </c>
      <c r="C956" t="s">
        <v>2628</v>
      </c>
      <c r="D956" t="s">
        <v>2629</v>
      </c>
      <c r="E956">
        <v>13.25</v>
      </c>
      <c r="F956" s="143">
        <v>41988</v>
      </c>
      <c r="G956" t="s">
        <v>42</v>
      </c>
      <c r="H956" t="s">
        <v>270</v>
      </c>
      <c r="I956" t="s">
        <v>259</v>
      </c>
      <c r="J956" t="s">
        <v>271</v>
      </c>
      <c r="K956" t="s">
        <v>272</v>
      </c>
      <c r="L956" t="s">
        <v>551</v>
      </c>
      <c r="M956" t="s">
        <v>562</v>
      </c>
      <c r="N956" t="s">
        <v>283</v>
      </c>
      <c r="O956">
        <v>114</v>
      </c>
      <c r="P956">
        <v>103.5</v>
      </c>
      <c r="Q956">
        <v>0.36805599999999999</v>
      </c>
      <c r="R956">
        <v>1.026E-2</v>
      </c>
      <c r="S956">
        <v>6.625</v>
      </c>
      <c r="T956">
        <v>0.89900000000000002</v>
      </c>
      <c r="U956">
        <v>9.391</v>
      </c>
      <c r="V956">
        <v>0.89900000000000002</v>
      </c>
      <c r="W956">
        <v>9.6189999999999998</v>
      </c>
      <c r="X956">
        <v>920</v>
      </c>
      <c r="Y956">
        <v>101.75</v>
      </c>
      <c r="Z956">
        <v>6.11</v>
      </c>
      <c r="AA956">
        <v>1.081E-2</v>
      </c>
      <c r="AB956">
        <v>0.89800000000000002</v>
      </c>
      <c r="AC956">
        <v>11.401999999999999</v>
      </c>
      <c r="AD956">
        <v>0.872</v>
      </c>
      <c r="AE956">
        <v>11.509</v>
      </c>
      <c r="AF956">
        <v>1113</v>
      </c>
      <c r="AG956">
        <v>2.4420000000000002</v>
      </c>
      <c r="AH956">
        <v>2.4239999999999999</v>
      </c>
      <c r="AI956">
        <v>905</v>
      </c>
      <c r="AJ956">
        <v>1108</v>
      </c>
      <c r="AK956">
        <v>905</v>
      </c>
      <c r="AL956">
        <v>1101</v>
      </c>
      <c r="AQ956" s="82">
        <f t="shared" si="72"/>
        <v>0</v>
      </c>
      <c r="AR956" s="82">
        <f t="shared" si="76"/>
        <v>0</v>
      </c>
      <c r="AS956" s="82">
        <f t="shared" si="76"/>
        <v>0</v>
      </c>
      <c r="AT956" s="82">
        <f t="shared" si="76"/>
        <v>0</v>
      </c>
      <c r="AU956" s="82">
        <f t="shared" si="76"/>
        <v>0</v>
      </c>
      <c r="AV956" s="82">
        <f t="shared" si="76"/>
        <v>0</v>
      </c>
      <c r="AW956" s="82">
        <f t="shared" si="76"/>
        <v>0</v>
      </c>
      <c r="AX956" s="82">
        <f t="shared" si="76"/>
        <v>0</v>
      </c>
      <c r="AY956" s="82">
        <f t="shared" si="76"/>
        <v>1.026E-2</v>
      </c>
      <c r="AZ956" s="82">
        <f t="shared" si="76"/>
        <v>0</v>
      </c>
      <c r="BA956" s="82">
        <f t="shared" si="76"/>
        <v>0</v>
      </c>
    </row>
    <row r="957" spans="1:53" x14ac:dyDescent="0.25">
      <c r="A957" t="s">
        <v>2643</v>
      </c>
      <c r="B957" t="s">
        <v>2644</v>
      </c>
      <c r="C957" t="s">
        <v>2645</v>
      </c>
      <c r="D957" t="s">
        <v>2646</v>
      </c>
      <c r="E957">
        <v>10.25</v>
      </c>
      <c r="F957" s="143">
        <v>43313</v>
      </c>
      <c r="G957" t="s">
        <v>42</v>
      </c>
      <c r="H957" t="s">
        <v>270</v>
      </c>
      <c r="I957" t="s">
        <v>259</v>
      </c>
      <c r="J957" t="s">
        <v>271</v>
      </c>
      <c r="K957" t="s">
        <v>272</v>
      </c>
      <c r="L957" t="s">
        <v>291</v>
      </c>
      <c r="M957" t="s">
        <v>303</v>
      </c>
      <c r="N957" t="s">
        <v>304</v>
      </c>
      <c r="O957">
        <v>698.1</v>
      </c>
      <c r="P957">
        <v>111.5</v>
      </c>
      <c r="Q957">
        <v>4.0999999999999996</v>
      </c>
      <c r="R957">
        <v>6.9919999999999996E-2</v>
      </c>
      <c r="S957">
        <v>0</v>
      </c>
      <c r="T957">
        <v>1.429</v>
      </c>
      <c r="U957">
        <v>5.7229999999999999</v>
      </c>
      <c r="V957">
        <v>1.859</v>
      </c>
      <c r="W957">
        <v>6.2569999999999997</v>
      </c>
      <c r="X957">
        <v>543</v>
      </c>
      <c r="Y957">
        <v>111.5</v>
      </c>
      <c r="Z957">
        <v>3.4169999999999998</v>
      </c>
      <c r="AA957">
        <v>7.0559999999999998E-2</v>
      </c>
      <c r="AB957">
        <v>1.4930000000000001</v>
      </c>
      <c r="AC957">
        <v>5.8680000000000003</v>
      </c>
      <c r="AD957">
        <v>1.9810000000000001</v>
      </c>
      <c r="AE957">
        <v>6.2960000000000003</v>
      </c>
      <c r="AF957">
        <v>559</v>
      </c>
      <c r="AG957">
        <v>0.59499999999999997</v>
      </c>
      <c r="AH957">
        <v>0.68100000000000005</v>
      </c>
      <c r="AI957">
        <v>492</v>
      </c>
      <c r="AJ957">
        <v>521</v>
      </c>
      <c r="AK957">
        <v>527</v>
      </c>
      <c r="AL957">
        <v>544</v>
      </c>
      <c r="AQ957" s="82">
        <f t="shared" si="72"/>
        <v>0</v>
      </c>
      <c r="AR957" s="82">
        <f t="shared" si="76"/>
        <v>0</v>
      </c>
      <c r="AS957" s="82">
        <f t="shared" si="76"/>
        <v>0</v>
      </c>
      <c r="AT957" s="82">
        <f t="shared" si="76"/>
        <v>0</v>
      </c>
      <c r="AU957" s="82">
        <f t="shared" si="76"/>
        <v>6.9919999999999996E-2</v>
      </c>
      <c r="AV957" s="82">
        <f t="shared" si="76"/>
        <v>0</v>
      </c>
      <c r="AW957" s="82">
        <f t="shared" si="76"/>
        <v>0</v>
      </c>
      <c r="AX957" s="82">
        <f t="shared" si="76"/>
        <v>0</v>
      </c>
      <c r="AY957" s="82">
        <f t="shared" si="76"/>
        <v>0</v>
      </c>
      <c r="AZ957" s="82">
        <f t="shared" si="76"/>
        <v>0</v>
      </c>
      <c r="BA957" s="82">
        <f t="shared" si="76"/>
        <v>0</v>
      </c>
    </row>
    <row r="958" spans="1:53" x14ac:dyDescent="0.25">
      <c r="A958" t="s">
        <v>2652</v>
      </c>
      <c r="B958" t="s">
        <v>2653</v>
      </c>
      <c r="C958" t="s">
        <v>2654</v>
      </c>
      <c r="D958" t="s">
        <v>2655</v>
      </c>
      <c r="E958">
        <v>11.5</v>
      </c>
      <c r="F958" s="143">
        <v>42826</v>
      </c>
      <c r="G958" t="s">
        <v>42</v>
      </c>
      <c r="H958" t="s">
        <v>270</v>
      </c>
      <c r="I958" t="s">
        <v>259</v>
      </c>
      <c r="J958" t="s">
        <v>271</v>
      </c>
      <c r="K958" t="s">
        <v>272</v>
      </c>
      <c r="L958" t="s">
        <v>343</v>
      </c>
      <c r="M958" t="s">
        <v>344</v>
      </c>
      <c r="N958" t="s">
        <v>283</v>
      </c>
      <c r="O958">
        <v>220</v>
      </c>
      <c r="P958">
        <v>108.25</v>
      </c>
      <c r="Q958">
        <v>2.6833330000000002</v>
      </c>
      <c r="R958">
        <v>2.1139999999999999E-2</v>
      </c>
      <c r="S958">
        <v>0</v>
      </c>
      <c r="T958">
        <v>2.6560000000000001</v>
      </c>
      <c r="U958">
        <v>8.5419999999999998</v>
      </c>
      <c r="V958">
        <v>2.863</v>
      </c>
      <c r="W958">
        <v>8.6690000000000005</v>
      </c>
      <c r="X958">
        <v>809</v>
      </c>
      <c r="Y958">
        <v>108</v>
      </c>
      <c r="Z958">
        <v>1.917</v>
      </c>
      <c r="AA958">
        <v>2.1270000000000001E-2</v>
      </c>
      <c r="AB958">
        <v>2.7170000000000001</v>
      </c>
      <c r="AC958">
        <v>8.6750000000000007</v>
      </c>
      <c r="AD958">
        <v>2.956</v>
      </c>
      <c r="AE958">
        <v>8.7729999999999997</v>
      </c>
      <c r="AF958">
        <v>829</v>
      </c>
      <c r="AG958">
        <v>0.92500000000000004</v>
      </c>
      <c r="AH958">
        <v>1.1140000000000001</v>
      </c>
      <c r="AI958">
        <v>811</v>
      </c>
      <c r="AJ958">
        <v>834</v>
      </c>
      <c r="AK958">
        <v>797</v>
      </c>
      <c r="AL958">
        <v>817</v>
      </c>
      <c r="AQ958" s="82">
        <f t="shared" si="72"/>
        <v>0</v>
      </c>
      <c r="AR958" s="82">
        <f t="shared" si="76"/>
        <v>0</v>
      </c>
      <c r="AS958" s="82">
        <f t="shared" si="76"/>
        <v>0</v>
      </c>
      <c r="AT958" s="82">
        <f t="shared" si="76"/>
        <v>0</v>
      </c>
      <c r="AU958" s="82">
        <f t="shared" si="76"/>
        <v>0</v>
      </c>
      <c r="AV958" s="82">
        <f t="shared" si="76"/>
        <v>0</v>
      </c>
      <c r="AW958" s="82">
        <f t="shared" si="76"/>
        <v>0</v>
      </c>
      <c r="AX958" s="82">
        <f t="shared" si="76"/>
        <v>2.1139999999999999E-2</v>
      </c>
      <c r="AY958" s="82">
        <f t="shared" si="76"/>
        <v>0</v>
      </c>
      <c r="AZ958" s="82">
        <f t="shared" si="76"/>
        <v>0</v>
      </c>
      <c r="BA958" s="82">
        <f t="shared" si="76"/>
        <v>0</v>
      </c>
    </row>
    <row r="959" spans="1:53" x14ac:dyDescent="0.25">
      <c r="A959" t="s">
        <v>2671</v>
      </c>
      <c r="B959" t="s">
        <v>2672</v>
      </c>
      <c r="C959" t="s">
        <v>2673</v>
      </c>
      <c r="D959" t="s">
        <v>150</v>
      </c>
      <c r="E959">
        <v>8</v>
      </c>
      <c r="F959" s="143">
        <v>43115</v>
      </c>
      <c r="G959" t="s">
        <v>423</v>
      </c>
      <c r="H959" t="s">
        <v>270</v>
      </c>
      <c r="I959" t="s">
        <v>259</v>
      </c>
      <c r="J959" t="s">
        <v>271</v>
      </c>
      <c r="K959" t="s">
        <v>284</v>
      </c>
      <c r="L959" t="s">
        <v>285</v>
      </c>
      <c r="M959" t="s">
        <v>286</v>
      </c>
      <c r="N959" t="s">
        <v>304</v>
      </c>
      <c r="O959">
        <v>2149.8000000000002</v>
      </c>
      <c r="P959">
        <v>107.5</v>
      </c>
      <c r="Q959">
        <v>3.5555560000000002</v>
      </c>
      <c r="R959">
        <v>0.20684</v>
      </c>
      <c r="S959">
        <v>0</v>
      </c>
      <c r="T959">
        <v>0.98099999999999998</v>
      </c>
      <c r="U959">
        <v>4.391</v>
      </c>
      <c r="V959">
        <v>1.325</v>
      </c>
      <c r="W959">
        <v>4.8979999999999997</v>
      </c>
      <c r="X959">
        <v>416</v>
      </c>
      <c r="Y959">
        <v>106.25</v>
      </c>
      <c r="Z959">
        <v>3.0219999999999998</v>
      </c>
      <c r="AA959">
        <v>0.20662</v>
      </c>
      <c r="AB959">
        <v>1.0389999999999999</v>
      </c>
      <c r="AC959">
        <v>5.6660000000000004</v>
      </c>
      <c r="AD959">
        <v>2.177</v>
      </c>
      <c r="AE959">
        <v>5.8319999999999999</v>
      </c>
      <c r="AF959">
        <v>521</v>
      </c>
      <c r="AG959">
        <v>1.6319999999999999</v>
      </c>
      <c r="AH959">
        <v>1.7689999999999999</v>
      </c>
      <c r="AI959">
        <v>325</v>
      </c>
      <c r="AJ959">
        <v>442</v>
      </c>
      <c r="AK959">
        <v>399</v>
      </c>
      <c r="AL959">
        <v>504</v>
      </c>
      <c r="AQ959" s="82">
        <f t="shared" si="72"/>
        <v>0</v>
      </c>
      <c r="AR959" s="82">
        <f t="shared" si="76"/>
        <v>0</v>
      </c>
      <c r="AS959" s="82">
        <f t="shared" si="76"/>
        <v>0</v>
      </c>
      <c r="AT959" s="82">
        <f t="shared" si="76"/>
        <v>0.20684</v>
      </c>
      <c r="AU959" s="82">
        <f t="shared" si="76"/>
        <v>0</v>
      </c>
      <c r="AV959" s="82">
        <f t="shared" si="76"/>
        <v>0</v>
      </c>
      <c r="AW959" s="82">
        <f t="shared" si="76"/>
        <v>0</v>
      </c>
      <c r="AX959" s="82">
        <f t="shared" si="76"/>
        <v>0</v>
      </c>
      <c r="AY959" s="82">
        <f t="shared" si="76"/>
        <v>0</v>
      </c>
      <c r="AZ959" s="82">
        <f t="shared" si="76"/>
        <v>0</v>
      </c>
      <c r="BA959" s="82">
        <f t="shared" si="76"/>
        <v>0</v>
      </c>
    </row>
    <row r="960" spans="1:53" x14ac:dyDescent="0.25">
      <c r="A960" t="s">
        <v>2674</v>
      </c>
      <c r="B960" t="s">
        <v>2675</v>
      </c>
      <c r="C960" t="s">
        <v>2673</v>
      </c>
      <c r="D960" t="s">
        <v>150</v>
      </c>
      <c r="E960">
        <v>7.75</v>
      </c>
      <c r="F960" s="143">
        <v>42384</v>
      </c>
      <c r="G960" t="s">
        <v>423</v>
      </c>
      <c r="H960" t="s">
        <v>270</v>
      </c>
      <c r="I960" t="s">
        <v>259</v>
      </c>
      <c r="J960" t="s">
        <v>271</v>
      </c>
      <c r="K960" t="s">
        <v>284</v>
      </c>
      <c r="L960" t="s">
        <v>285</v>
      </c>
      <c r="M960" t="s">
        <v>286</v>
      </c>
      <c r="N960" t="s">
        <v>304</v>
      </c>
      <c r="O960">
        <v>1048.5999999999999</v>
      </c>
      <c r="P960">
        <v>103.75</v>
      </c>
      <c r="Q960">
        <v>3.4444439999999998</v>
      </c>
      <c r="R960">
        <v>9.7379999999999994E-2</v>
      </c>
      <c r="S960">
        <v>0</v>
      </c>
      <c r="T960">
        <v>1.8280000000000001</v>
      </c>
      <c r="U960">
        <v>5.7859999999999996</v>
      </c>
      <c r="V960">
        <v>1.3029999999999999</v>
      </c>
      <c r="W960">
        <v>5.883</v>
      </c>
      <c r="X960">
        <v>549</v>
      </c>
      <c r="Y960">
        <v>104.25</v>
      </c>
      <c r="Z960">
        <v>2.9279999999999999</v>
      </c>
      <c r="AA960">
        <v>9.8849999999999993E-2</v>
      </c>
      <c r="AB960">
        <v>0.122</v>
      </c>
      <c r="AC960">
        <v>4.3680000000000003</v>
      </c>
      <c r="AD960">
        <v>0.126</v>
      </c>
      <c r="AE960">
        <v>4.5970000000000004</v>
      </c>
      <c r="AF960">
        <v>427</v>
      </c>
      <c r="AG960">
        <v>1.6E-2</v>
      </c>
      <c r="AH960">
        <v>4.0000000000000001E-3</v>
      </c>
      <c r="AI960">
        <v>542</v>
      </c>
      <c r="AJ960">
        <v>422</v>
      </c>
      <c r="AK960">
        <v>533</v>
      </c>
      <c r="AL960">
        <v>406</v>
      </c>
      <c r="AQ960" s="82">
        <f t="shared" si="72"/>
        <v>0</v>
      </c>
      <c r="AR960" s="82">
        <f t="shared" si="76"/>
        <v>0</v>
      </c>
      <c r="AS960" s="82">
        <f t="shared" si="76"/>
        <v>0</v>
      </c>
      <c r="AT960" s="82">
        <f t="shared" si="76"/>
        <v>0</v>
      </c>
      <c r="AU960" s="82">
        <f t="shared" si="76"/>
        <v>9.7379999999999994E-2</v>
      </c>
      <c r="AV960" s="82">
        <f t="shared" si="76"/>
        <v>0</v>
      </c>
      <c r="AW960" s="82">
        <f t="shared" si="76"/>
        <v>0</v>
      </c>
      <c r="AX960" s="82">
        <f t="shared" si="76"/>
        <v>0</v>
      </c>
      <c r="AY960" s="82">
        <f t="shared" si="76"/>
        <v>0</v>
      </c>
      <c r="AZ960" s="82">
        <f t="shared" si="76"/>
        <v>0</v>
      </c>
      <c r="BA960" s="82">
        <f t="shared" si="76"/>
        <v>0</v>
      </c>
    </row>
    <row r="961" spans="1:53" x14ac:dyDescent="0.25">
      <c r="A961" t="s">
        <v>2676</v>
      </c>
      <c r="B961" t="s">
        <v>2677</v>
      </c>
      <c r="C961" t="s">
        <v>2678</v>
      </c>
      <c r="D961" t="s">
        <v>2679</v>
      </c>
      <c r="E961">
        <v>7.625</v>
      </c>
      <c r="F961" s="143">
        <v>43435</v>
      </c>
      <c r="G961" t="s">
        <v>282</v>
      </c>
      <c r="H961" t="s">
        <v>270</v>
      </c>
      <c r="I961" t="s">
        <v>259</v>
      </c>
      <c r="J961" t="s">
        <v>271</v>
      </c>
      <c r="K961" t="s">
        <v>272</v>
      </c>
      <c r="L961" t="s">
        <v>296</v>
      </c>
      <c r="M961" t="s">
        <v>982</v>
      </c>
      <c r="N961" t="s">
        <v>304</v>
      </c>
      <c r="O961">
        <v>275</v>
      </c>
      <c r="P961">
        <v>107.5</v>
      </c>
      <c r="Q961">
        <v>0.50833300000000003</v>
      </c>
      <c r="R961">
        <v>2.5729999999999999E-2</v>
      </c>
      <c r="S961">
        <v>0</v>
      </c>
      <c r="T961">
        <v>1.784</v>
      </c>
      <c r="U961">
        <v>5.383</v>
      </c>
      <c r="V961">
        <v>3.4380000000000002</v>
      </c>
      <c r="W961">
        <v>5.5759999999999996</v>
      </c>
      <c r="X961">
        <v>466</v>
      </c>
      <c r="Y961">
        <v>107.625</v>
      </c>
      <c r="Z961">
        <v>0</v>
      </c>
      <c r="AA961">
        <v>2.6030000000000001E-2</v>
      </c>
      <c r="AB961">
        <v>1.849</v>
      </c>
      <c r="AC961">
        <v>5.3840000000000003</v>
      </c>
      <c r="AD961">
        <v>3.4820000000000002</v>
      </c>
      <c r="AE961">
        <v>5.5289999999999999</v>
      </c>
      <c r="AF961">
        <v>475</v>
      </c>
      <c r="AG961">
        <v>0.35599999999999998</v>
      </c>
      <c r="AH961">
        <v>0.65400000000000003</v>
      </c>
      <c r="AI961">
        <v>455</v>
      </c>
      <c r="AJ961">
        <v>469</v>
      </c>
      <c r="AK961">
        <v>450</v>
      </c>
      <c r="AL961">
        <v>459</v>
      </c>
      <c r="AQ961" s="82">
        <f t="shared" si="72"/>
        <v>0</v>
      </c>
      <c r="AR961" s="82">
        <f t="shared" si="76"/>
        <v>0</v>
      </c>
      <c r="AS961" s="82">
        <f t="shared" si="76"/>
        <v>0</v>
      </c>
      <c r="AT961" s="82">
        <f t="shared" si="76"/>
        <v>0</v>
      </c>
      <c r="AU961" s="82">
        <f t="shared" si="76"/>
        <v>2.5729999999999999E-2</v>
      </c>
      <c r="AV961" s="82">
        <f t="shared" si="76"/>
        <v>0</v>
      </c>
      <c r="AW961" s="82">
        <f t="shared" si="76"/>
        <v>0</v>
      </c>
      <c r="AX961" s="82">
        <f t="shared" si="76"/>
        <v>0</v>
      </c>
      <c r="AY961" s="82">
        <f t="shared" si="76"/>
        <v>0</v>
      </c>
      <c r="AZ961" s="82">
        <f t="shared" si="76"/>
        <v>0</v>
      </c>
      <c r="BA961" s="82">
        <f t="shared" si="76"/>
        <v>0</v>
      </c>
    </row>
    <row r="962" spans="1:53" x14ac:dyDescent="0.25">
      <c r="A962" t="s">
        <v>2684</v>
      </c>
      <c r="B962" t="s">
        <v>2685</v>
      </c>
      <c r="C962" t="s">
        <v>2686</v>
      </c>
      <c r="D962" t="s">
        <v>2687</v>
      </c>
      <c r="E962">
        <v>9</v>
      </c>
      <c r="F962" s="143">
        <v>42491</v>
      </c>
      <c r="G962" t="s">
        <v>41</v>
      </c>
      <c r="H962" t="s">
        <v>270</v>
      </c>
      <c r="I962" t="s">
        <v>259</v>
      </c>
      <c r="J962" t="s">
        <v>271</v>
      </c>
      <c r="K962" t="s">
        <v>272</v>
      </c>
      <c r="L962" t="s">
        <v>551</v>
      </c>
      <c r="M962" t="s">
        <v>552</v>
      </c>
      <c r="N962" t="s">
        <v>304</v>
      </c>
      <c r="O962">
        <v>769.7</v>
      </c>
      <c r="P962">
        <v>108.5</v>
      </c>
      <c r="Q962">
        <v>1.35</v>
      </c>
      <c r="R962">
        <v>7.3249999999999996E-2</v>
      </c>
      <c r="S962">
        <v>0</v>
      </c>
      <c r="T962">
        <v>2.1</v>
      </c>
      <c r="U962">
        <v>5.1100000000000003</v>
      </c>
      <c r="V962">
        <v>2.234</v>
      </c>
      <c r="W962">
        <v>5.2359999999999998</v>
      </c>
      <c r="X962">
        <v>480</v>
      </c>
      <c r="Y962">
        <v>108.75</v>
      </c>
      <c r="Z962">
        <v>0.75</v>
      </c>
      <c r="AA962">
        <v>7.4130000000000001E-2</v>
      </c>
      <c r="AB962">
        <v>2.165</v>
      </c>
      <c r="AC962">
        <v>5.1020000000000003</v>
      </c>
      <c r="AD962">
        <v>2.3620000000000001</v>
      </c>
      <c r="AE962">
        <v>5.19</v>
      </c>
      <c r="AF962">
        <v>483</v>
      </c>
      <c r="AG962">
        <v>0.32</v>
      </c>
      <c r="AH962">
        <v>0.41599999999999998</v>
      </c>
      <c r="AI962">
        <v>475</v>
      </c>
      <c r="AJ962">
        <v>482</v>
      </c>
      <c r="AK962">
        <v>466</v>
      </c>
      <c r="AL962">
        <v>469</v>
      </c>
      <c r="AQ962" s="82">
        <f t="shared" si="72"/>
        <v>0</v>
      </c>
      <c r="AR962" s="82">
        <f t="shared" si="76"/>
        <v>0</v>
      </c>
      <c r="AS962" s="82">
        <f t="shared" si="76"/>
        <v>0</v>
      </c>
      <c r="AT962" s="82">
        <f t="shared" si="76"/>
        <v>0</v>
      </c>
      <c r="AU962" s="82">
        <f t="shared" si="76"/>
        <v>7.3249999999999996E-2</v>
      </c>
      <c r="AV962" s="82">
        <f t="shared" si="76"/>
        <v>0</v>
      </c>
      <c r="AW962" s="82">
        <f t="shared" si="76"/>
        <v>0</v>
      </c>
      <c r="AX962" s="82">
        <f t="shared" si="76"/>
        <v>0</v>
      </c>
      <c r="AY962" s="82">
        <f t="shared" si="76"/>
        <v>0</v>
      </c>
      <c r="AZ962" s="82">
        <f t="shared" si="76"/>
        <v>0</v>
      </c>
      <c r="BA962" s="82">
        <f t="shared" si="76"/>
        <v>0</v>
      </c>
    </row>
    <row r="963" spans="1:53" x14ac:dyDescent="0.25">
      <c r="A963" t="s">
        <v>6020</v>
      </c>
      <c r="B963" t="s">
        <v>6021</v>
      </c>
      <c r="C963" t="s">
        <v>6022</v>
      </c>
      <c r="D963" t="s">
        <v>6023</v>
      </c>
      <c r="E963">
        <v>6.75</v>
      </c>
      <c r="F963" s="143">
        <v>44105</v>
      </c>
      <c r="G963" t="s">
        <v>40</v>
      </c>
      <c r="H963" t="s">
        <v>270</v>
      </c>
      <c r="I963" t="s">
        <v>254</v>
      </c>
      <c r="J963" t="s">
        <v>271</v>
      </c>
      <c r="K963" t="s">
        <v>272</v>
      </c>
      <c r="L963" t="s">
        <v>296</v>
      </c>
      <c r="M963" t="s">
        <v>322</v>
      </c>
      <c r="N963" t="s">
        <v>304</v>
      </c>
      <c r="O963">
        <v>650</v>
      </c>
      <c r="P963">
        <v>97.25</v>
      </c>
      <c r="Q963">
        <v>1.7625</v>
      </c>
      <c r="R963">
        <v>5.5759999999999997E-2</v>
      </c>
      <c r="S963">
        <v>0</v>
      </c>
      <c r="T963">
        <v>5.8280000000000003</v>
      </c>
      <c r="U963">
        <v>7.2160000000000002</v>
      </c>
      <c r="V963">
        <v>5.8680000000000003</v>
      </c>
      <c r="W963">
        <v>7.202</v>
      </c>
      <c r="X963">
        <v>593</v>
      </c>
      <c r="Y963">
        <v>98</v>
      </c>
      <c r="Z963">
        <v>1.3120000000000001</v>
      </c>
      <c r="AA963">
        <v>5.6779999999999997E-2</v>
      </c>
      <c r="AB963">
        <v>5.9039999999999999</v>
      </c>
      <c r="AC963">
        <v>7.0839999999999996</v>
      </c>
      <c r="AD963">
        <v>5.923</v>
      </c>
      <c r="AE963">
        <v>7.0659999999999998</v>
      </c>
      <c r="AF963">
        <v>596</v>
      </c>
      <c r="AG963">
        <v>-0.30199999999999999</v>
      </c>
      <c r="AH963">
        <v>0.47699999999999998</v>
      </c>
      <c r="AI963">
        <v>551</v>
      </c>
      <c r="AJ963">
        <v>556</v>
      </c>
      <c r="AK963">
        <v>583</v>
      </c>
      <c r="AL963">
        <v>585</v>
      </c>
      <c r="AQ963" s="82">
        <f t="shared" si="72"/>
        <v>0</v>
      </c>
      <c r="AR963" s="82">
        <f t="shared" si="76"/>
        <v>0</v>
      </c>
      <c r="AS963" s="82">
        <f t="shared" si="76"/>
        <v>0</v>
      </c>
      <c r="AT963" s="82">
        <f t="shared" si="76"/>
        <v>0</v>
      </c>
      <c r="AU963" s="82">
        <f t="shared" si="76"/>
        <v>0</v>
      </c>
      <c r="AV963" s="82">
        <f t="shared" si="76"/>
        <v>0</v>
      </c>
      <c r="AW963" s="82">
        <f t="shared" si="76"/>
        <v>5.5759999999999997E-2</v>
      </c>
      <c r="AX963" s="82">
        <f t="shared" si="76"/>
        <v>0</v>
      </c>
      <c r="AY963" s="82">
        <f t="shared" si="76"/>
        <v>0</v>
      </c>
      <c r="AZ963" s="82">
        <f t="shared" si="76"/>
        <v>0</v>
      </c>
      <c r="BA963" s="82">
        <f t="shared" si="76"/>
        <v>0</v>
      </c>
    </row>
    <row r="964" spans="1:53" x14ac:dyDescent="0.25">
      <c r="A964" t="s">
        <v>2664</v>
      </c>
      <c r="B964" t="s">
        <v>2665</v>
      </c>
      <c r="C964" t="s">
        <v>2666</v>
      </c>
      <c r="D964" t="s">
        <v>2667</v>
      </c>
      <c r="E964">
        <v>8.875</v>
      </c>
      <c r="F964" s="143">
        <v>42870</v>
      </c>
      <c r="G964" t="s">
        <v>40</v>
      </c>
      <c r="H964" t="s">
        <v>270</v>
      </c>
      <c r="I964" t="s">
        <v>259</v>
      </c>
      <c r="J964" t="s">
        <v>271</v>
      </c>
      <c r="K964" t="s">
        <v>272</v>
      </c>
      <c r="L964" t="s">
        <v>273</v>
      </c>
      <c r="M964" t="s">
        <v>932</v>
      </c>
      <c r="N964" t="s">
        <v>304</v>
      </c>
      <c r="O964">
        <v>575</v>
      </c>
      <c r="P964">
        <v>106.5</v>
      </c>
      <c r="Q964">
        <v>0.98611099999999996</v>
      </c>
      <c r="R964">
        <v>5.355E-2</v>
      </c>
      <c r="S964">
        <v>0</v>
      </c>
      <c r="T964">
        <v>0.38400000000000001</v>
      </c>
      <c r="U964">
        <v>3.3239999999999998</v>
      </c>
      <c r="V964">
        <v>0.38</v>
      </c>
      <c r="W964">
        <v>3.8540000000000001</v>
      </c>
      <c r="X964">
        <v>324</v>
      </c>
      <c r="Y964">
        <v>107.25</v>
      </c>
      <c r="Z964">
        <v>0.39400000000000002</v>
      </c>
      <c r="AA964">
        <v>5.4440000000000002E-2</v>
      </c>
      <c r="AB964">
        <v>0.45</v>
      </c>
      <c r="AC964">
        <v>2.5099999999999998</v>
      </c>
      <c r="AD964">
        <v>0.44600000000000001</v>
      </c>
      <c r="AE964">
        <v>2.8959999999999999</v>
      </c>
      <c r="AF964">
        <v>239</v>
      </c>
      <c r="AG964">
        <v>-0.14699999999999999</v>
      </c>
      <c r="AH964">
        <v>-0.17</v>
      </c>
      <c r="AI964">
        <v>254</v>
      </c>
      <c r="AJ964">
        <v>215</v>
      </c>
      <c r="AK964">
        <v>304</v>
      </c>
      <c r="AL964">
        <v>222</v>
      </c>
      <c r="AQ964" s="82">
        <f t="shared" si="72"/>
        <v>0</v>
      </c>
      <c r="AR964" s="82">
        <f t="shared" si="76"/>
        <v>0</v>
      </c>
      <c r="AS964" s="82">
        <f t="shared" si="76"/>
        <v>5.355E-2</v>
      </c>
      <c r="AT964" s="82">
        <f t="shared" si="76"/>
        <v>0</v>
      </c>
      <c r="AU964" s="82">
        <f t="shared" si="76"/>
        <v>0</v>
      </c>
      <c r="AV964" s="82">
        <f t="shared" si="76"/>
        <v>0</v>
      </c>
      <c r="AW964" s="82">
        <f t="shared" si="76"/>
        <v>0</v>
      </c>
      <c r="AX964" s="82">
        <f t="shared" si="76"/>
        <v>0</v>
      </c>
      <c r="AY964" s="82">
        <f t="shared" si="76"/>
        <v>0</v>
      </c>
      <c r="AZ964" s="82">
        <f t="shared" si="76"/>
        <v>0</v>
      </c>
      <c r="BA964" s="82">
        <f t="shared" si="76"/>
        <v>0</v>
      </c>
    </row>
    <row r="965" spans="1:53" x14ac:dyDescent="0.25">
      <c r="A965" t="s">
        <v>6024</v>
      </c>
      <c r="B965" t="s">
        <v>6025</v>
      </c>
      <c r="C965" t="s">
        <v>6026</v>
      </c>
      <c r="D965" t="s">
        <v>6027</v>
      </c>
      <c r="E965">
        <v>8.75</v>
      </c>
      <c r="F965" s="143">
        <v>43983</v>
      </c>
      <c r="G965" t="s">
        <v>40</v>
      </c>
      <c r="H965" t="s">
        <v>270</v>
      </c>
      <c r="I965" t="s">
        <v>254</v>
      </c>
      <c r="J965" t="s">
        <v>271</v>
      </c>
      <c r="K965" t="s">
        <v>272</v>
      </c>
      <c r="L965" t="s">
        <v>296</v>
      </c>
      <c r="M965" t="s">
        <v>322</v>
      </c>
      <c r="N965" t="s">
        <v>304</v>
      </c>
      <c r="O965">
        <v>1500</v>
      </c>
      <c r="P965">
        <v>108.75</v>
      </c>
      <c r="Q965">
        <v>0.58333299999999999</v>
      </c>
      <c r="R965">
        <v>0.14208000000000001</v>
      </c>
      <c r="S965">
        <v>0</v>
      </c>
      <c r="T965">
        <v>4.3159999999999998</v>
      </c>
      <c r="U965">
        <v>6.7949999999999999</v>
      </c>
      <c r="V965">
        <v>4.9969999999999999</v>
      </c>
      <c r="W965">
        <v>6.9459999999999997</v>
      </c>
      <c r="X965">
        <v>576</v>
      </c>
      <c r="Y965">
        <v>108</v>
      </c>
      <c r="Z965">
        <v>0</v>
      </c>
      <c r="AA965">
        <v>0.14249000000000001</v>
      </c>
      <c r="AB965">
        <v>4.3730000000000002</v>
      </c>
      <c r="AC965">
        <v>6.9740000000000002</v>
      </c>
      <c r="AD965">
        <v>5.1360000000000001</v>
      </c>
      <c r="AE965">
        <v>7.1109999999999998</v>
      </c>
      <c r="AF965">
        <v>609</v>
      </c>
      <c r="AG965">
        <v>1.2350000000000001</v>
      </c>
      <c r="AH965">
        <v>1.8460000000000001</v>
      </c>
      <c r="AI965">
        <v>571</v>
      </c>
      <c r="AJ965">
        <v>603</v>
      </c>
      <c r="AK965">
        <v>564</v>
      </c>
      <c r="AL965">
        <v>596</v>
      </c>
      <c r="AQ965" s="82">
        <f t="shared" si="72"/>
        <v>0</v>
      </c>
      <c r="AR965" s="82">
        <f t="shared" si="76"/>
        <v>0</v>
      </c>
      <c r="AS965" s="82">
        <f t="shared" si="76"/>
        <v>0</v>
      </c>
      <c r="AT965" s="82">
        <f t="shared" si="76"/>
        <v>0</v>
      </c>
      <c r="AU965" s="82">
        <f t="shared" si="76"/>
        <v>0</v>
      </c>
      <c r="AV965" s="82">
        <f t="shared" si="76"/>
        <v>0.14208000000000001</v>
      </c>
      <c r="AW965" s="82">
        <f t="shared" si="76"/>
        <v>0</v>
      </c>
      <c r="AX965" s="82">
        <f t="shared" si="76"/>
        <v>0</v>
      </c>
      <c r="AY965" s="82">
        <f t="shared" si="76"/>
        <v>0</v>
      </c>
      <c r="AZ965" s="82">
        <f t="shared" si="76"/>
        <v>0</v>
      </c>
      <c r="BA965" s="82">
        <f t="shared" si="76"/>
        <v>0</v>
      </c>
    </row>
    <row r="966" spans="1:53" x14ac:dyDescent="0.25">
      <c r="A966" t="s">
        <v>2680</v>
      </c>
      <c r="B966" t="s">
        <v>2681</v>
      </c>
      <c r="C966" t="s">
        <v>2682</v>
      </c>
      <c r="D966" t="s">
        <v>2683</v>
      </c>
      <c r="E966">
        <v>11.5</v>
      </c>
      <c r="F966" s="143">
        <v>43661</v>
      </c>
      <c r="G966" t="s">
        <v>280</v>
      </c>
      <c r="H966" t="s">
        <v>270</v>
      </c>
      <c r="I966" t="s">
        <v>259</v>
      </c>
      <c r="J966" t="s">
        <v>271</v>
      </c>
      <c r="K966" t="s">
        <v>272</v>
      </c>
      <c r="L966" t="s">
        <v>335</v>
      </c>
      <c r="M966" t="s">
        <v>912</v>
      </c>
      <c r="N966" t="s">
        <v>304</v>
      </c>
      <c r="O966">
        <v>300</v>
      </c>
      <c r="P966">
        <v>103</v>
      </c>
      <c r="Q966">
        <v>5.1111110000000002</v>
      </c>
      <c r="R966">
        <v>2.81E-2</v>
      </c>
      <c r="S966">
        <v>0</v>
      </c>
      <c r="T966">
        <v>3.335</v>
      </c>
      <c r="U966">
        <v>10.648</v>
      </c>
      <c r="V966">
        <v>4.125</v>
      </c>
      <c r="W966">
        <v>10.739000000000001</v>
      </c>
      <c r="X966">
        <v>977</v>
      </c>
      <c r="Y966">
        <v>101</v>
      </c>
      <c r="Z966">
        <v>4.3440000000000003</v>
      </c>
      <c r="AA966">
        <v>2.7799999999999998E-2</v>
      </c>
      <c r="AB966">
        <v>3.3780000000000001</v>
      </c>
      <c r="AC966">
        <v>11.209</v>
      </c>
      <c r="AD966">
        <v>4.2590000000000003</v>
      </c>
      <c r="AE966">
        <v>11.223000000000001</v>
      </c>
      <c r="AF966">
        <v>1039</v>
      </c>
      <c r="AG966">
        <v>2.6259999999999999</v>
      </c>
      <c r="AH966">
        <v>3.0950000000000002</v>
      </c>
      <c r="AI966">
        <v>938</v>
      </c>
      <c r="AJ966">
        <v>1008</v>
      </c>
      <c r="AK966">
        <v>964</v>
      </c>
      <c r="AL966">
        <v>1027</v>
      </c>
      <c r="AQ966" s="82">
        <f t="shared" ref="AQ966:AQ1029" si="77">IF($U966&lt;=AQ$4,$R966,0)</f>
        <v>0</v>
      </c>
      <c r="AR966" s="82">
        <f t="shared" ref="AR966:BA981" si="78">IF(AND($U966&gt;AQ$4,$U966&lt;=AR$4),$R966,0)</f>
        <v>0</v>
      </c>
      <c r="AS966" s="82">
        <f t="shared" si="78"/>
        <v>0</v>
      </c>
      <c r="AT966" s="82">
        <f t="shared" si="78"/>
        <v>0</v>
      </c>
      <c r="AU966" s="82">
        <f t="shared" si="78"/>
        <v>0</v>
      </c>
      <c r="AV966" s="82">
        <f t="shared" si="78"/>
        <v>0</v>
      </c>
      <c r="AW966" s="82">
        <f t="shared" si="78"/>
        <v>0</v>
      </c>
      <c r="AX966" s="82">
        <f t="shared" si="78"/>
        <v>0</v>
      </c>
      <c r="AY966" s="82">
        <f t="shared" si="78"/>
        <v>0</v>
      </c>
      <c r="AZ966" s="82">
        <f t="shared" si="78"/>
        <v>2.81E-2</v>
      </c>
      <c r="BA966" s="82">
        <f t="shared" si="78"/>
        <v>0</v>
      </c>
    </row>
    <row r="967" spans="1:53" x14ac:dyDescent="0.25">
      <c r="A967" t="s">
        <v>2656</v>
      </c>
      <c r="B967" t="s">
        <v>2657</v>
      </c>
      <c r="C967" t="s">
        <v>2658</v>
      </c>
      <c r="D967" t="s">
        <v>2659</v>
      </c>
      <c r="E967">
        <v>9.77</v>
      </c>
      <c r="F967" s="143">
        <v>44180</v>
      </c>
      <c r="G967" t="s">
        <v>371</v>
      </c>
      <c r="H967" t="s">
        <v>270</v>
      </c>
      <c r="I967" t="s">
        <v>259</v>
      </c>
      <c r="J967" t="s">
        <v>271</v>
      </c>
      <c r="K967" t="s">
        <v>358</v>
      </c>
      <c r="L967" t="s">
        <v>358</v>
      </c>
      <c r="M967" t="s">
        <v>389</v>
      </c>
      <c r="N967" t="s">
        <v>283</v>
      </c>
      <c r="O967">
        <v>225.7</v>
      </c>
      <c r="P967">
        <v>105.852</v>
      </c>
      <c r="Q967">
        <v>0.27138899999999999</v>
      </c>
      <c r="R967">
        <v>2.0750000000000001E-2</v>
      </c>
      <c r="S967">
        <v>4.8849999999999998</v>
      </c>
      <c r="T967">
        <v>5.532</v>
      </c>
      <c r="U967">
        <v>8.7349999999999994</v>
      </c>
      <c r="V967">
        <v>2.8</v>
      </c>
      <c r="W967">
        <v>8.7349999999999994</v>
      </c>
      <c r="X967">
        <v>700</v>
      </c>
      <c r="Y967">
        <v>105.205</v>
      </c>
      <c r="Z967">
        <v>4.5049999999999999</v>
      </c>
      <c r="AA967">
        <v>2.1780000000000001E-2</v>
      </c>
      <c r="AB967">
        <v>5.3390000000000004</v>
      </c>
      <c r="AC967">
        <v>8.85</v>
      </c>
      <c r="AD967">
        <v>2.5459999999999998</v>
      </c>
      <c r="AE967">
        <v>8.85</v>
      </c>
      <c r="AF967">
        <v>722</v>
      </c>
      <c r="AG967">
        <v>1.1830000000000001</v>
      </c>
      <c r="AH967">
        <v>1.3839999999999999</v>
      </c>
      <c r="AI967">
        <v>703</v>
      </c>
      <c r="AJ967">
        <v>725</v>
      </c>
      <c r="AK967">
        <v>689</v>
      </c>
      <c r="AL967">
        <v>711</v>
      </c>
      <c r="AQ967" s="82">
        <f t="shared" si="77"/>
        <v>0</v>
      </c>
      <c r="AR967" s="82">
        <f t="shared" si="78"/>
        <v>0</v>
      </c>
      <c r="AS967" s="82">
        <f t="shared" si="78"/>
        <v>0</v>
      </c>
      <c r="AT967" s="82">
        <f t="shared" si="78"/>
        <v>0</v>
      </c>
      <c r="AU967" s="82">
        <f t="shared" si="78"/>
        <v>0</v>
      </c>
      <c r="AV967" s="82">
        <f t="shared" si="78"/>
        <v>0</v>
      </c>
      <c r="AW967" s="82">
        <f t="shared" si="78"/>
        <v>0</v>
      </c>
      <c r="AX967" s="82">
        <f t="shared" si="78"/>
        <v>2.0750000000000001E-2</v>
      </c>
      <c r="AY967" s="82">
        <f t="shared" si="78"/>
        <v>0</v>
      </c>
      <c r="AZ967" s="82">
        <f t="shared" si="78"/>
        <v>0</v>
      </c>
      <c r="BA967" s="82">
        <f t="shared" si="78"/>
        <v>0</v>
      </c>
    </row>
    <row r="968" spans="1:53" x14ac:dyDescent="0.25">
      <c r="A968" t="s">
        <v>2661</v>
      </c>
      <c r="B968" t="s">
        <v>2662</v>
      </c>
      <c r="C968" t="s">
        <v>6028</v>
      </c>
      <c r="D968" t="s">
        <v>2663</v>
      </c>
      <c r="E968">
        <v>8.5</v>
      </c>
      <c r="F968" s="143">
        <v>42415</v>
      </c>
      <c r="G968" t="s">
        <v>280</v>
      </c>
      <c r="H968" t="s">
        <v>270</v>
      </c>
      <c r="I968" t="s">
        <v>257</v>
      </c>
      <c r="J968" t="s">
        <v>271</v>
      </c>
      <c r="K968" t="s">
        <v>272</v>
      </c>
      <c r="L968" t="s">
        <v>296</v>
      </c>
      <c r="M968" t="s">
        <v>431</v>
      </c>
      <c r="N968" t="s">
        <v>283</v>
      </c>
      <c r="O968">
        <v>677.5</v>
      </c>
      <c r="P968">
        <v>99</v>
      </c>
      <c r="Q968">
        <v>3.0694439999999998</v>
      </c>
      <c r="R968">
        <v>5.9909999999999998E-2</v>
      </c>
      <c r="S968">
        <v>0</v>
      </c>
      <c r="T968">
        <v>2.62</v>
      </c>
      <c r="U968">
        <v>8.8650000000000002</v>
      </c>
      <c r="V968">
        <v>2.5750000000000002</v>
      </c>
      <c r="W968">
        <v>8.8650000000000002</v>
      </c>
      <c r="X968">
        <v>845</v>
      </c>
      <c r="Y968">
        <v>98</v>
      </c>
      <c r="Z968">
        <v>2.5030000000000001</v>
      </c>
      <c r="AA968">
        <v>5.9889999999999999E-2</v>
      </c>
      <c r="AB968">
        <v>2.677</v>
      </c>
      <c r="AC968">
        <v>9.2260000000000009</v>
      </c>
      <c r="AD968">
        <v>2.6819999999999999</v>
      </c>
      <c r="AE968">
        <v>9.2260000000000009</v>
      </c>
      <c r="AF968">
        <v>888</v>
      </c>
      <c r="AG968">
        <v>1.5589999999999999</v>
      </c>
      <c r="AH968">
        <v>1.702</v>
      </c>
      <c r="AI968">
        <v>816</v>
      </c>
      <c r="AJ968">
        <v>854</v>
      </c>
      <c r="AK968">
        <v>833</v>
      </c>
      <c r="AL968">
        <v>877</v>
      </c>
      <c r="AQ968" s="82">
        <f t="shared" si="77"/>
        <v>0</v>
      </c>
      <c r="AR968" s="82">
        <f t="shared" si="78"/>
        <v>0</v>
      </c>
      <c r="AS968" s="82">
        <f t="shared" si="78"/>
        <v>0</v>
      </c>
      <c r="AT968" s="82">
        <f t="shared" si="78"/>
        <v>0</v>
      </c>
      <c r="AU968" s="82">
        <f t="shared" si="78"/>
        <v>0</v>
      </c>
      <c r="AV968" s="82">
        <f t="shared" si="78"/>
        <v>0</v>
      </c>
      <c r="AW968" s="82">
        <f t="shared" si="78"/>
        <v>0</v>
      </c>
      <c r="AX968" s="82">
        <f t="shared" si="78"/>
        <v>5.9909999999999998E-2</v>
      </c>
      <c r="AY968" s="82">
        <f t="shared" si="78"/>
        <v>0</v>
      </c>
      <c r="AZ968" s="82">
        <f t="shared" si="78"/>
        <v>0</v>
      </c>
      <c r="BA968" s="82">
        <f t="shared" si="78"/>
        <v>0</v>
      </c>
    </row>
    <row r="969" spans="1:53" x14ac:dyDescent="0.25">
      <c r="A969" t="s">
        <v>2668</v>
      </c>
      <c r="B969" t="s">
        <v>2669</v>
      </c>
      <c r="C969" t="s">
        <v>2670</v>
      </c>
      <c r="D969" t="s">
        <v>2663</v>
      </c>
      <c r="E969">
        <v>9</v>
      </c>
      <c r="F969" s="143">
        <v>42139</v>
      </c>
      <c r="G969" t="s">
        <v>40</v>
      </c>
      <c r="H969" t="s">
        <v>270</v>
      </c>
      <c r="I969" t="s">
        <v>257</v>
      </c>
      <c r="J969" t="s">
        <v>271</v>
      </c>
      <c r="K969" t="s">
        <v>272</v>
      </c>
      <c r="L969" t="s">
        <v>296</v>
      </c>
      <c r="M969" t="s">
        <v>431</v>
      </c>
      <c r="N969" t="s">
        <v>283</v>
      </c>
      <c r="O969">
        <v>570</v>
      </c>
      <c r="P969">
        <v>106.25</v>
      </c>
      <c r="Q969">
        <v>1</v>
      </c>
      <c r="R969">
        <v>5.296E-2</v>
      </c>
      <c r="S969">
        <v>0</v>
      </c>
      <c r="T969">
        <v>0.38300000000000001</v>
      </c>
      <c r="U969">
        <v>4.1959999999999997</v>
      </c>
      <c r="V969">
        <v>0.81599999999999995</v>
      </c>
      <c r="W969">
        <v>4.3630000000000004</v>
      </c>
      <c r="X969">
        <v>406</v>
      </c>
      <c r="Y969">
        <v>106.62</v>
      </c>
      <c r="Z969">
        <v>0.4</v>
      </c>
      <c r="AA969">
        <v>5.3650000000000003E-2</v>
      </c>
      <c r="AB969">
        <v>0.44700000000000001</v>
      </c>
      <c r="AC969">
        <v>4.0609999999999999</v>
      </c>
      <c r="AD969">
        <v>0.75800000000000001</v>
      </c>
      <c r="AE969">
        <v>4.1989999999999998</v>
      </c>
      <c r="AF969">
        <v>394</v>
      </c>
      <c r="AG969">
        <v>0.215</v>
      </c>
      <c r="AH969">
        <v>0.19900000000000001</v>
      </c>
      <c r="AI969">
        <v>335</v>
      </c>
      <c r="AJ969">
        <v>367</v>
      </c>
      <c r="AK969">
        <v>387</v>
      </c>
      <c r="AL969">
        <v>376</v>
      </c>
      <c r="AQ969" s="82">
        <f t="shared" si="77"/>
        <v>0</v>
      </c>
      <c r="AR969" s="82">
        <f t="shared" si="78"/>
        <v>0</v>
      </c>
      <c r="AS969" s="82">
        <f t="shared" si="78"/>
        <v>0</v>
      </c>
      <c r="AT969" s="82">
        <f t="shared" si="78"/>
        <v>5.296E-2</v>
      </c>
      <c r="AU969" s="82">
        <f t="shared" si="78"/>
        <v>0</v>
      </c>
      <c r="AV969" s="82">
        <f t="shared" si="78"/>
        <v>0</v>
      </c>
      <c r="AW969" s="82">
        <f t="shared" si="78"/>
        <v>0</v>
      </c>
      <c r="AX969" s="82">
        <f t="shared" si="78"/>
        <v>0</v>
      </c>
      <c r="AY969" s="82">
        <f t="shared" si="78"/>
        <v>0</v>
      </c>
      <c r="AZ969" s="82">
        <f t="shared" si="78"/>
        <v>0</v>
      </c>
      <c r="BA969" s="82">
        <f t="shared" si="78"/>
        <v>0</v>
      </c>
    </row>
    <row r="970" spans="1:53" x14ac:dyDescent="0.25">
      <c r="A970" t="s">
        <v>2688</v>
      </c>
      <c r="B970" t="s">
        <v>2689</v>
      </c>
      <c r="C970" t="s">
        <v>2670</v>
      </c>
      <c r="D970" t="s">
        <v>2663</v>
      </c>
      <c r="E970">
        <v>8.375</v>
      </c>
      <c r="F970" s="143">
        <v>43511</v>
      </c>
      <c r="G970" t="s">
        <v>40</v>
      </c>
      <c r="H970" t="s">
        <v>270</v>
      </c>
      <c r="I970" t="s">
        <v>257</v>
      </c>
      <c r="J970" t="s">
        <v>271</v>
      </c>
      <c r="K970" t="s">
        <v>272</v>
      </c>
      <c r="L970" t="s">
        <v>296</v>
      </c>
      <c r="M970" t="s">
        <v>431</v>
      </c>
      <c r="N970" t="s">
        <v>283</v>
      </c>
      <c r="O970">
        <v>1000</v>
      </c>
      <c r="P970">
        <v>107.875</v>
      </c>
      <c r="Q970">
        <v>3.0243060000000002</v>
      </c>
      <c r="R970">
        <v>9.6079999999999999E-2</v>
      </c>
      <c r="S970">
        <v>0</v>
      </c>
      <c r="T970">
        <v>4.069</v>
      </c>
      <c r="U970">
        <v>6.5430000000000001</v>
      </c>
      <c r="V970">
        <v>4.3869999999999996</v>
      </c>
      <c r="W970">
        <v>6.6340000000000003</v>
      </c>
      <c r="X970">
        <v>569</v>
      </c>
      <c r="Y970">
        <v>106.625</v>
      </c>
      <c r="Z970">
        <v>2.4660000000000002</v>
      </c>
      <c r="AA970">
        <v>9.5949999999999994E-2</v>
      </c>
      <c r="AB970">
        <v>4.12</v>
      </c>
      <c r="AC970">
        <v>6.8369999999999997</v>
      </c>
      <c r="AD970">
        <v>4.54</v>
      </c>
      <c r="AE970">
        <v>6.9160000000000004</v>
      </c>
      <c r="AF970">
        <v>611</v>
      </c>
      <c r="AG970">
        <v>1.6579999999999999</v>
      </c>
      <c r="AH970">
        <v>2.1560000000000001</v>
      </c>
      <c r="AI970">
        <v>554</v>
      </c>
      <c r="AJ970">
        <v>601</v>
      </c>
      <c r="AK970">
        <v>556</v>
      </c>
      <c r="AL970">
        <v>599</v>
      </c>
      <c r="AQ970" s="82">
        <f t="shared" si="77"/>
        <v>0</v>
      </c>
      <c r="AR970" s="82">
        <f t="shared" si="78"/>
        <v>0</v>
      </c>
      <c r="AS970" s="82">
        <f t="shared" si="78"/>
        <v>0</v>
      </c>
      <c r="AT970" s="82">
        <f t="shared" si="78"/>
        <v>0</v>
      </c>
      <c r="AU970" s="82">
        <f t="shared" si="78"/>
        <v>0</v>
      </c>
      <c r="AV970" s="82">
        <f t="shared" si="78"/>
        <v>9.6079999999999999E-2</v>
      </c>
      <c r="AW970" s="82">
        <f t="shared" si="78"/>
        <v>0</v>
      </c>
      <c r="AX970" s="82">
        <f t="shared" si="78"/>
        <v>0</v>
      </c>
      <c r="AY970" s="82">
        <f t="shared" si="78"/>
        <v>0</v>
      </c>
      <c r="AZ970" s="82">
        <f t="shared" si="78"/>
        <v>0</v>
      </c>
      <c r="BA970" s="82">
        <f t="shared" si="78"/>
        <v>0</v>
      </c>
    </row>
    <row r="971" spans="1:53" x14ac:dyDescent="0.25">
      <c r="A971" t="s">
        <v>6029</v>
      </c>
      <c r="B971" t="s">
        <v>6030</v>
      </c>
      <c r="C971" t="s">
        <v>2670</v>
      </c>
      <c r="D971" t="s">
        <v>2663</v>
      </c>
      <c r="E971">
        <v>7.5</v>
      </c>
      <c r="F971" s="143">
        <v>43952</v>
      </c>
      <c r="G971" t="s">
        <v>40</v>
      </c>
      <c r="H971" t="s">
        <v>270</v>
      </c>
      <c r="I971" t="s">
        <v>257</v>
      </c>
      <c r="J971" t="s">
        <v>271</v>
      </c>
      <c r="K971" t="s">
        <v>272</v>
      </c>
      <c r="L971" t="s">
        <v>296</v>
      </c>
      <c r="M971" t="s">
        <v>431</v>
      </c>
      <c r="N971" t="s">
        <v>283</v>
      </c>
      <c r="O971">
        <v>775</v>
      </c>
      <c r="P971">
        <v>104.5</v>
      </c>
      <c r="Q971">
        <v>1.125</v>
      </c>
      <c r="R971">
        <v>7.0919999999999997E-2</v>
      </c>
      <c r="S971">
        <v>0</v>
      </c>
      <c r="T971">
        <v>4.3390000000000004</v>
      </c>
      <c r="U971">
        <v>6.4880000000000004</v>
      </c>
      <c r="V971">
        <v>5.3250000000000002</v>
      </c>
      <c r="W971">
        <v>6.577</v>
      </c>
      <c r="X971">
        <v>539</v>
      </c>
      <c r="Y971">
        <v>103.25</v>
      </c>
      <c r="Z971">
        <v>0.625</v>
      </c>
      <c r="AA971">
        <v>7.0809999999999998E-2</v>
      </c>
      <c r="AB971">
        <v>4.391</v>
      </c>
      <c r="AC971">
        <v>6.7709999999999999</v>
      </c>
      <c r="AD971">
        <v>5.42</v>
      </c>
      <c r="AE971">
        <v>6.8250000000000002</v>
      </c>
      <c r="AF971">
        <v>580</v>
      </c>
      <c r="AG971">
        <v>1.6850000000000001</v>
      </c>
      <c r="AH971">
        <v>2.3530000000000002</v>
      </c>
      <c r="AI971">
        <v>520</v>
      </c>
      <c r="AJ971">
        <v>558</v>
      </c>
      <c r="AK971">
        <v>528</v>
      </c>
      <c r="AL971">
        <v>568</v>
      </c>
      <c r="AQ971" s="82">
        <f t="shared" si="77"/>
        <v>0</v>
      </c>
      <c r="AR971" s="82">
        <f t="shared" si="78"/>
        <v>0</v>
      </c>
      <c r="AS971" s="82">
        <f t="shared" si="78"/>
        <v>0</v>
      </c>
      <c r="AT971" s="82">
        <f t="shared" si="78"/>
        <v>0</v>
      </c>
      <c r="AU971" s="82">
        <f t="shared" si="78"/>
        <v>0</v>
      </c>
      <c r="AV971" s="82">
        <f t="shared" si="78"/>
        <v>7.0919999999999997E-2</v>
      </c>
      <c r="AW971" s="82">
        <f t="shared" si="78"/>
        <v>0</v>
      </c>
      <c r="AX971" s="82">
        <f t="shared" si="78"/>
        <v>0</v>
      </c>
      <c r="AY971" s="82">
        <f t="shared" si="78"/>
        <v>0</v>
      </c>
      <c r="AZ971" s="82">
        <f t="shared" si="78"/>
        <v>0</v>
      </c>
      <c r="BA971" s="82">
        <f t="shared" si="78"/>
        <v>0</v>
      </c>
    </row>
    <row r="972" spans="1:53" x14ac:dyDescent="0.25">
      <c r="A972" t="s">
        <v>6031</v>
      </c>
      <c r="B972" t="s">
        <v>6032</v>
      </c>
      <c r="C972" t="s">
        <v>6033</v>
      </c>
      <c r="D972" t="s">
        <v>6034</v>
      </c>
      <c r="E972">
        <v>9.5</v>
      </c>
      <c r="F972" s="143">
        <v>43692</v>
      </c>
      <c r="G972" t="s">
        <v>42</v>
      </c>
      <c r="H972" t="s">
        <v>270</v>
      </c>
      <c r="I972" t="s">
        <v>259</v>
      </c>
      <c r="J972" t="s">
        <v>271</v>
      </c>
      <c r="K972" t="s">
        <v>272</v>
      </c>
      <c r="L972" t="s">
        <v>609</v>
      </c>
      <c r="M972" t="s">
        <v>883</v>
      </c>
      <c r="N972" t="s">
        <v>283</v>
      </c>
      <c r="O972">
        <v>450</v>
      </c>
      <c r="P972">
        <v>94.25</v>
      </c>
      <c r="Q972">
        <v>3.7736109999999998</v>
      </c>
      <c r="R972">
        <v>3.8219999999999997E-2</v>
      </c>
      <c r="S972">
        <v>0</v>
      </c>
      <c r="T972">
        <v>4.5839999999999996</v>
      </c>
      <c r="U972">
        <v>10.726000000000001</v>
      </c>
      <c r="V972">
        <v>4.6349999999999998</v>
      </c>
      <c r="W972">
        <v>10.726000000000001</v>
      </c>
      <c r="X972">
        <v>972</v>
      </c>
      <c r="Y972">
        <v>93.25</v>
      </c>
      <c r="Z972">
        <v>3.14</v>
      </c>
      <c r="AA972">
        <v>3.8150000000000003E-2</v>
      </c>
      <c r="AB972">
        <v>4.6319999999999997</v>
      </c>
      <c r="AC972">
        <v>10.938000000000001</v>
      </c>
      <c r="AD972">
        <v>4.68</v>
      </c>
      <c r="AE972">
        <v>10.938000000000001</v>
      </c>
      <c r="AF972">
        <v>1007</v>
      </c>
      <c r="AG972">
        <v>1.6950000000000001</v>
      </c>
      <c r="AH972">
        <v>2.238</v>
      </c>
      <c r="AI972">
        <v>902</v>
      </c>
      <c r="AJ972">
        <v>930</v>
      </c>
      <c r="AK972">
        <v>960</v>
      </c>
      <c r="AL972">
        <v>996</v>
      </c>
      <c r="AQ972" s="82">
        <f t="shared" si="77"/>
        <v>0</v>
      </c>
      <c r="AR972" s="82">
        <f t="shared" si="78"/>
        <v>0</v>
      </c>
      <c r="AS972" s="82">
        <f t="shared" si="78"/>
        <v>0</v>
      </c>
      <c r="AT972" s="82">
        <f t="shared" si="78"/>
        <v>0</v>
      </c>
      <c r="AU972" s="82">
        <f t="shared" si="78"/>
        <v>0</v>
      </c>
      <c r="AV972" s="82">
        <f t="shared" si="78"/>
        <v>0</v>
      </c>
      <c r="AW972" s="82">
        <f t="shared" si="78"/>
        <v>0</v>
      </c>
      <c r="AX972" s="82">
        <f t="shared" si="78"/>
        <v>0</v>
      </c>
      <c r="AY972" s="82">
        <f t="shared" si="78"/>
        <v>0</v>
      </c>
      <c r="AZ972" s="82">
        <f t="shared" si="78"/>
        <v>3.8219999999999997E-2</v>
      </c>
      <c r="BA972" s="82">
        <f t="shared" si="78"/>
        <v>0</v>
      </c>
    </row>
    <row r="973" spans="1:53" x14ac:dyDescent="0.25">
      <c r="A973" t="s">
        <v>2696</v>
      </c>
      <c r="B973" t="s">
        <v>2697</v>
      </c>
      <c r="C973" t="s">
        <v>2691</v>
      </c>
      <c r="D973" t="s">
        <v>2660</v>
      </c>
      <c r="E973">
        <v>8.5</v>
      </c>
      <c r="F973" s="143">
        <v>43770</v>
      </c>
      <c r="G973" t="s">
        <v>42</v>
      </c>
      <c r="H973" t="s">
        <v>270</v>
      </c>
      <c r="I973" t="s">
        <v>259</v>
      </c>
      <c r="J973" t="s">
        <v>271</v>
      </c>
      <c r="K973" t="s">
        <v>272</v>
      </c>
      <c r="L973" t="s">
        <v>1124</v>
      </c>
      <c r="M973" t="s">
        <v>1125</v>
      </c>
      <c r="N973" t="s">
        <v>304</v>
      </c>
      <c r="O973">
        <v>500</v>
      </c>
      <c r="P973">
        <v>111.5</v>
      </c>
      <c r="Q973">
        <v>1.2749999999999999</v>
      </c>
      <c r="R973">
        <v>4.8849999999999998E-2</v>
      </c>
      <c r="S973">
        <v>0</v>
      </c>
      <c r="T973">
        <v>1.704</v>
      </c>
      <c r="U973">
        <v>4.202</v>
      </c>
      <c r="V973">
        <v>2.4180000000000001</v>
      </c>
      <c r="W973">
        <v>4.8979999999999997</v>
      </c>
      <c r="X973">
        <v>381</v>
      </c>
      <c r="Y973">
        <v>111.5</v>
      </c>
      <c r="Z973">
        <v>0.70799999999999996</v>
      </c>
      <c r="AA973">
        <v>4.9349999999999998E-2</v>
      </c>
      <c r="AB973">
        <v>1.768</v>
      </c>
      <c r="AC973">
        <v>4.33</v>
      </c>
      <c r="AD973">
        <v>2.5339999999999998</v>
      </c>
      <c r="AE973">
        <v>4.9080000000000004</v>
      </c>
      <c r="AF973">
        <v>397</v>
      </c>
      <c r="AG973">
        <v>0.505</v>
      </c>
      <c r="AH973">
        <v>0.66100000000000003</v>
      </c>
      <c r="AI973">
        <v>369</v>
      </c>
      <c r="AJ973">
        <v>393</v>
      </c>
      <c r="AK973">
        <v>365</v>
      </c>
      <c r="AL973">
        <v>381</v>
      </c>
      <c r="AQ973" s="82">
        <f t="shared" si="77"/>
        <v>0</v>
      </c>
      <c r="AR973" s="82">
        <f t="shared" si="78"/>
        <v>0</v>
      </c>
      <c r="AS973" s="82">
        <f t="shared" si="78"/>
        <v>0</v>
      </c>
      <c r="AT973" s="82">
        <f t="shared" si="78"/>
        <v>4.8849999999999998E-2</v>
      </c>
      <c r="AU973" s="82">
        <f t="shared" si="78"/>
        <v>0</v>
      </c>
      <c r="AV973" s="82">
        <f t="shared" si="78"/>
        <v>0</v>
      </c>
      <c r="AW973" s="82">
        <f t="shared" si="78"/>
        <v>0</v>
      </c>
      <c r="AX973" s="82">
        <f t="shared" si="78"/>
        <v>0</v>
      </c>
      <c r="AY973" s="82">
        <f t="shared" si="78"/>
        <v>0</v>
      </c>
      <c r="AZ973" s="82">
        <f t="shared" si="78"/>
        <v>0</v>
      </c>
      <c r="BA973" s="82">
        <f t="shared" si="78"/>
        <v>0</v>
      </c>
    </row>
    <row r="974" spans="1:53" x14ac:dyDescent="0.25">
      <c r="A974" t="s">
        <v>2698</v>
      </c>
      <c r="B974" t="s">
        <v>2699</v>
      </c>
      <c r="C974" t="s">
        <v>2700</v>
      </c>
      <c r="D974" t="s">
        <v>2660</v>
      </c>
      <c r="E974">
        <v>11.5</v>
      </c>
      <c r="F974" s="143">
        <v>42770</v>
      </c>
      <c r="G974" t="s">
        <v>348</v>
      </c>
      <c r="H974" t="s">
        <v>270</v>
      </c>
      <c r="I974" t="s">
        <v>259</v>
      </c>
      <c r="J974" t="s">
        <v>271</v>
      </c>
      <c r="K974" t="s">
        <v>272</v>
      </c>
      <c r="L974" t="s">
        <v>1124</v>
      </c>
      <c r="M974" t="s">
        <v>1125</v>
      </c>
      <c r="N974" t="s">
        <v>304</v>
      </c>
      <c r="O974">
        <v>1648.8</v>
      </c>
      <c r="P974">
        <v>105.75</v>
      </c>
      <c r="Q974">
        <v>4.1527779999999996</v>
      </c>
      <c r="R974">
        <v>0.15698999999999999</v>
      </c>
      <c r="S974">
        <v>0</v>
      </c>
      <c r="T974">
        <v>1.8140000000000001</v>
      </c>
      <c r="U974">
        <v>8.4909999999999997</v>
      </c>
      <c r="V974">
        <v>1.381</v>
      </c>
      <c r="W974">
        <v>8.7390000000000008</v>
      </c>
      <c r="X974">
        <v>818</v>
      </c>
      <c r="Y974">
        <v>106.125</v>
      </c>
      <c r="Z974">
        <v>3.3860000000000001</v>
      </c>
      <c r="AA974">
        <v>0.15881000000000001</v>
      </c>
      <c r="AB974">
        <v>1.0840000000000001</v>
      </c>
      <c r="AC974">
        <v>8.3450000000000006</v>
      </c>
      <c r="AD974">
        <v>1.2430000000000001</v>
      </c>
      <c r="AE974">
        <v>8.5470000000000006</v>
      </c>
      <c r="AF974">
        <v>808</v>
      </c>
      <c r="AG974">
        <v>0.35799999999999998</v>
      </c>
      <c r="AH974">
        <v>0.39600000000000002</v>
      </c>
      <c r="AI974">
        <v>833</v>
      </c>
      <c r="AJ974">
        <v>826</v>
      </c>
      <c r="AK974">
        <v>802</v>
      </c>
      <c r="AL974">
        <v>792</v>
      </c>
      <c r="AQ974" s="82">
        <f t="shared" si="77"/>
        <v>0</v>
      </c>
      <c r="AR974" s="82">
        <f t="shared" si="78"/>
        <v>0</v>
      </c>
      <c r="AS974" s="82">
        <f t="shared" si="78"/>
        <v>0</v>
      </c>
      <c r="AT974" s="82">
        <f t="shared" si="78"/>
        <v>0</v>
      </c>
      <c r="AU974" s="82">
        <f t="shared" si="78"/>
        <v>0</v>
      </c>
      <c r="AV974" s="82">
        <f t="shared" si="78"/>
        <v>0</v>
      </c>
      <c r="AW974" s="82">
        <f t="shared" si="78"/>
        <v>0</v>
      </c>
      <c r="AX974" s="82">
        <f t="shared" si="78"/>
        <v>0.15698999999999999</v>
      </c>
      <c r="AY974" s="82">
        <f t="shared" si="78"/>
        <v>0</v>
      </c>
      <c r="AZ974" s="82">
        <f t="shared" si="78"/>
        <v>0</v>
      </c>
      <c r="BA974" s="82">
        <f t="shared" si="78"/>
        <v>0</v>
      </c>
    </row>
    <row r="975" spans="1:53" x14ac:dyDescent="0.25">
      <c r="A975" t="s">
        <v>2701</v>
      </c>
      <c r="B975" t="s">
        <v>2702</v>
      </c>
      <c r="C975" t="s">
        <v>2700</v>
      </c>
      <c r="D975" t="s">
        <v>2660</v>
      </c>
      <c r="E975">
        <v>11.25</v>
      </c>
      <c r="F975" s="143">
        <v>42770</v>
      </c>
      <c r="G975" t="s">
        <v>348</v>
      </c>
      <c r="H975" t="s">
        <v>270</v>
      </c>
      <c r="I975" t="s">
        <v>259</v>
      </c>
      <c r="J975" t="s">
        <v>271</v>
      </c>
      <c r="K975" t="s">
        <v>272</v>
      </c>
      <c r="L975" t="s">
        <v>1124</v>
      </c>
      <c r="M975" t="s">
        <v>1125</v>
      </c>
      <c r="N975" t="s">
        <v>304</v>
      </c>
      <c r="O975">
        <v>2805</v>
      </c>
      <c r="P975">
        <v>105.5</v>
      </c>
      <c r="Q975">
        <v>4.0625</v>
      </c>
      <c r="R975">
        <v>0.26624999999999999</v>
      </c>
      <c r="S975">
        <v>0</v>
      </c>
      <c r="T975">
        <v>1.819</v>
      </c>
      <c r="U975">
        <v>8.3759999999999994</v>
      </c>
      <c r="V975">
        <v>1.506</v>
      </c>
      <c r="W975">
        <v>8.6270000000000007</v>
      </c>
      <c r="X975">
        <v>807</v>
      </c>
      <c r="Y975">
        <v>106</v>
      </c>
      <c r="Z975">
        <v>3.3119999999999998</v>
      </c>
      <c r="AA975">
        <v>0.26968999999999999</v>
      </c>
      <c r="AB975">
        <v>1.0860000000000001</v>
      </c>
      <c r="AC975">
        <v>8.1669999999999998</v>
      </c>
      <c r="AD975">
        <v>1.2430000000000001</v>
      </c>
      <c r="AE975">
        <v>8.3659999999999997</v>
      </c>
      <c r="AF975">
        <v>790</v>
      </c>
      <c r="AG975">
        <v>0.22900000000000001</v>
      </c>
      <c r="AH975">
        <v>0.26800000000000002</v>
      </c>
      <c r="AI975">
        <v>819</v>
      </c>
      <c r="AJ975">
        <v>806</v>
      </c>
      <c r="AK975">
        <v>792</v>
      </c>
      <c r="AL975">
        <v>773</v>
      </c>
      <c r="AQ975" s="82">
        <f t="shared" si="77"/>
        <v>0</v>
      </c>
      <c r="AR975" s="82">
        <f t="shared" si="78"/>
        <v>0</v>
      </c>
      <c r="AS975" s="82">
        <f t="shared" si="78"/>
        <v>0</v>
      </c>
      <c r="AT975" s="82">
        <f t="shared" si="78"/>
        <v>0</v>
      </c>
      <c r="AU975" s="82">
        <f t="shared" si="78"/>
        <v>0</v>
      </c>
      <c r="AV975" s="82">
        <f t="shared" si="78"/>
        <v>0</v>
      </c>
      <c r="AW975" s="82">
        <f t="shared" si="78"/>
        <v>0</v>
      </c>
      <c r="AX975" s="82">
        <f t="shared" si="78"/>
        <v>0.26624999999999999</v>
      </c>
      <c r="AY975" s="82">
        <f t="shared" si="78"/>
        <v>0</v>
      </c>
      <c r="AZ975" s="82">
        <f t="shared" si="78"/>
        <v>0</v>
      </c>
      <c r="BA975" s="82">
        <f t="shared" si="78"/>
        <v>0</v>
      </c>
    </row>
    <row r="976" spans="1:53" x14ac:dyDescent="0.25">
      <c r="A976" t="s">
        <v>2707</v>
      </c>
      <c r="B976" t="s">
        <v>2708</v>
      </c>
      <c r="C976" t="s">
        <v>2691</v>
      </c>
      <c r="D976" t="s">
        <v>2660</v>
      </c>
      <c r="E976">
        <v>7.25</v>
      </c>
      <c r="F976" s="143">
        <v>44119</v>
      </c>
      <c r="G976" t="s">
        <v>42</v>
      </c>
      <c r="H976" t="s">
        <v>270</v>
      </c>
      <c r="I976" t="s">
        <v>259</v>
      </c>
      <c r="J976" t="s">
        <v>271</v>
      </c>
      <c r="K976" t="s">
        <v>272</v>
      </c>
      <c r="L976" t="s">
        <v>1124</v>
      </c>
      <c r="M976" t="s">
        <v>1125</v>
      </c>
      <c r="N976" t="s">
        <v>304</v>
      </c>
      <c r="O976">
        <v>1000</v>
      </c>
      <c r="P976">
        <v>108.375</v>
      </c>
      <c r="Q976">
        <v>1.4097219999999999</v>
      </c>
      <c r="R976">
        <v>9.511E-2</v>
      </c>
      <c r="S976">
        <v>0</v>
      </c>
      <c r="T976">
        <v>2.5049999999999999</v>
      </c>
      <c r="U976">
        <v>5.2149999999999999</v>
      </c>
      <c r="V976">
        <v>4.6980000000000004</v>
      </c>
      <c r="W976">
        <v>5.4320000000000004</v>
      </c>
      <c r="X976">
        <v>415</v>
      </c>
      <c r="Y976">
        <v>106.75</v>
      </c>
      <c r="Z976">
        <v>0.92600000000000005</v>
      </c>
      <c r="AA976">
        <v>9.4710000000000003E-2</v>
      </c>
      <c r="AB976">
        <v>2.56</v>
      </c>
      <c r="AC976">
        <v>5.8369999999999997</v>
      </c>
      <c r="AD976">
        <v>5.0739999999999998</v>
      </c>
      <c r="AE976">
        <v>5.835</v>
      </c>
      <c r="AF976">
        <v>472</v>
      </c>
      <c r="AG976">
        <v>1.958</v>
      </c>
      <c r="AH976">
        <v>2.5670000000000002</v>
      </c>
      <c r="AI976">
        <v>398</v>
      </c>
      <c r="AJ976">
        <v>453</v>
      </c>
      <c r="AK976">
        <v>402</v>
      </c>
      <c r="AL976">
        <v>458</v>
      </c>
      <c r="AQ976" s="82">
        <f t="shared" si="77"/>
        <v>0</v>
      </c>
      <c r="AR976" s="82">
        <f t="shared" si="78"/>
        <v>0</v>
      </c>
      <c r="AS976" s="82">
        <f t="shared" si="78"/>
        <v>0</v>
      </c>
      <c r="AT976" s="82">
        <f t="shared" si="78"/>
        <v>0</v>
      </c>
      <c r="AU976" s="82">
        <f t="shared" si="78"/>
        <v>9.511E-2</v>
      </c>
      <c r="AV976" s="82">
        <f t="shared" si="78"/>
        <v>0</v>
      </c>
      <c r="AW976" s="82">
        <f t="shared" si="78"/>
        <v>0</v>
      </c>
      <c r="AX976" s="82">
        <f t="shared" si="78"/>
        <v>0</v>
      </c>
      <c r="AY976" s="82">
        <f t="shared" si="78"/>
        <v>0</v>
      </c>
      <c r="AZ976" s="82">
        <f t="shared" si="78"/>
        <v>0</v>
      </c>
      <c r="BA976" s="82">
        <f t="shared" si="78"/>
        <v>0</v>
      </c>
    </row>
    <row r="977" spans="1:53" x14ac:dyDescent="0.25">
      <c r="A977" t="s">
        <v>2713</v>
      </c>
      <c r="B977" t="s">
        <v>2714</v>
      </c>
      <c r="C977" t="s">
        <v>2691</v>
      </c>
      <c r="D977" t="s">
        <v>2660</v>
      </c>
      <c r="E977">
        <v>7.25</v>
      </c>
      <c r="F977" s="143">
        <v>43556</v>
      </c>
      <c r="G977" t="s">
        <v>42</v>
      </c>
      <c r="H977" t="s">
        <v>270</v>
      </c>
      <c r="I977" t="s">
        <v>259</v>
      </c>
      <c r="J977" t="s">
        <v>271</v>
      </c>
      <c r="K977" t="s">
        <v>272</v>
      </c>
      <c r="L977" t="s">
        <v>1124</v>
      </c>
      <c r="M977" t="s">
        <v>1125</v>
      </c>
      <c r="N977" t="s">
        <v>304</v>
      </c>
      <c r="O977">
        <v>1500</v>
      </c>
      <c r="P977">
        <v>107.75</v>
      </c>
      <c r="Q977">
        <v>1.691667</v>
      </c>
      <c r="R977">
        <v>0.14222000000000001</v>
      </c>
      <c r="S977">
        <v>0</v>
      </c>
      <c r="T977">
        <v>2.0550000000000002</v>
      </c>
      <c r="U977">
        <v>5.109</v>
      </c>
      <c r="V977">
        <v>3.7989999999999999</v>
      </c>
      <c r="W977">
        <v>5.298</v>
      </c>
      <c r="X977">
        <v>432</v>
      </c>
      <c r="Y977">
        <v>106.75</v>
      </c>
      <c r="Z977">
        <v>1.208</v>
      </c>
      <c r="AA977">
        <v>0.14243</v>
      </c>
      <c r="AB977">
        <v>3.6749999999999998</v>
      </c>
      <c r="AC977">
        <v>5.476</v>
      </c>
      <c r="AD977">
        <v>4.1440000000000001</v>
      </c>
      <c r="AE977">
        <v>5.5979999999999999</v>
      </c>
      <c r="AF977">
        <v>476</v>
      </c>
      <c r="AG977">
        <v>1.3740000000000001</v>
      </c>
      <c r="AH977">
        <v>1.7829999999999999</v>
      </c>
      <c r="AI977">
        <v>412</v>
      </c>
      <c r="AJ977">
        <v>458</v>
      </c>
      <c r="AK977">
        <v>416</v>
      </c>
      <c r="AL977">
        <v>461</v>
      </c>
      <c r="AQ977" s="82">
        <f t="shared" si="77"/>
        <v>0</v>
      </c>
      <c r="AR977" s="82">
        <f t="shared" si="78"/>
        <v>0</v>
      </c>
      <c r="AS977" s="82">
        <f t="shared" si="78"/>
        <v>0</v>
      </c>
      <c r="AT977" s="82">
        <f t="shared" si="78"/>
        <v>0</v>
      </c>
      <c r="AU977" s="82">
        <f t="shared" si="78"/>
        <v>0.14222000000000001</v>
      </c>
      <c r="AV977" s="82">
        <f t="shared" si="78"/>
        <v>0</v>
      </c>
      <c r="AW977" s="82">
        <f t="shared" si="78"/>
        <v>0</v>
      </c>
      <c r="AX977" s="82">
        <f t="shared" si="78"/>
        <v>0</v>
      </c>
      <c r="AY977" s="82">
        <f t="shared" si="78"/>
        <v>0</v>
      </c>
      <c r="AZ977" s="82">
        <f t="shared" si="78"/>
        <v>0</v>
      </c>
      <c r="BA977" s="82">
        <f t="shared" si="78"/>
        <v>0</v>
      </c>
    </row>
    <row r="978" spans="1:53" x14ac:dyDescent="0.25">
      <c r="A978" t="s">
        <v>2715</v>
      </c>
      <c r="B978" t="s">
        <v>2716</v>
      </c>
      <c r="C978" t="s">
        <v>2691</v>
      </c>
      <c r="D978" t="s">
        <v>2660</v>
      </c>
      <c r="E978">
        <v>7.5</v>
      </c>
      <c r="F978" s="143">
        <v>44287</v>
      </c>
      <c r="G978" t="s">
        <v>42</v>
      </c>
      <c r="H978" t="s">
        <v>270</v>
      </c>
      <c r="I978" t="s">
        <v>259</v>
      </c>
      <c r="J978" t="s">
        <v>271</v>
      </c>
      <c r="K978" t="s">
        <v>272</v>
      </c>
      <c r="L978" t="s">
        <v>1124</v>
      </c>
      <c r="M978" t="s">
        <v>1125</v>
      </c>
      <c r="N978" t="s">
        <v>304</v>
      </c>
      <c r="O978">
        <v>1150</v>
      </c>
      <c r="P978">
        <v>109.75</v>
      </c>
      <c r="Q978">
        <v>1.75</v>
      </c>
      <c r="R978">
        <v>0.11108999999999999</v>
      </c>
      <c r="S978">
        <v>0</v>
      </c>
      <c r="T978">
        <v>2.8580000000000001</v>
      </c>
      <c r="U978">
        <v>5.2750000000000004</v>
      </c>
      <c r="V978">
        <v>4.9939999999999998</v>
      </c>
      <c r="W978">
        <v>5.5110000000000001</v>
      </c>
      <c r="X978">
        <v>416</v>
      </c>
      <c r="Y978">
        <v>107</v>
      </c>
      <c r="Z978">
        <v>1.25</v>
      </c>
      <c r="AA978">
        <v>0.10949</v>
      </c>
      <c r="AB978">
        <v>4.3449999999999998</v>
      </c>
      <c r="AC978">
        <v>6.14</v>
      </c>
      <c r="AD978">
        <v>5.4530000000000003</v>
      </c>
      <c r="AE978">
        <v>6.125</v>
      </c>
      <c r="AF978">
        <v>494</v>
      </c>
      <c r="AG978">
        <v>3.0019999999999998</v>
      </c>
      <c r="AH978">
        <v>3.6930000000000001</v>
      </c>
      <c r="AI978">
        <v>402</v>
      </c>
      <c r="AJ978">
        <v>475</v>
      </c>
      <c r="AK978">
        <v>404</v>
      </c>
      <c r="AL978">
        <v>482</v>
      </c>
      <c r="AQ978" s="82">
        <f t="shared" si="77"/>
        <v>0</v>
      </c>
      <c r="AR978" s="82">
        <f t="shared" si="78"/>
        <v>0</v>
      </c>
      <c r="AS978" s="82">
        <f t="shared" si="78"/>
        <v>0</v>
      </c>
      <c r="AT978" s="82">
        <f t="shared" si="78"/>
        <v>0</v>
      </c>
      <c r="AU978" s="82">
        <f t="shared" si="78"/>
        <v>0.11108999999999999</v>
      </c>
      <c r="AV978" s="82">
        <f t="shared" si="78"/>
        <v>0</v>
      </c>
      <c r="AW978" s="82">
        <f t="shared" si="78"/>
        <v>0</v>
      </c>
      <c r="AX978" s="82">
        <f t="shared" si="78"/>
        <v>0</v>
      </c>
      <c r="AY978" s="82">
        <f t="shared" si="78"/>
        <v>0</v>
      </c>
      <c r="AZ978" s="82">
        <f t="shared" si="78"/>
        <v>0</v>
      </c>
      <c r="BA978" s="82">
        <f t="shared" si="78"/>
        <v>0</v>
      </c>
    </row>
    <row r="979" spans="1:53" x14ac:dyDescent="0.25">
      <c r="A979" t="s">
        <v>6035</v>
      </c>
      <c r="B979" t="s">
        <v>6036</v>
      </c>
      <c r="C979" t="s">
        <v>2691</v>
      </c>
      <c r="D979" t="s">
        <v>2660</v>
      </c>
      <c r="E979">
        <v>7.25</v>
      </c>
      <c r="F979" s="143">
        <v>44119</v>
      </c>
      <c r="G979" t="s">
        <v>42</v>
      </c>
      <c r="H979" t="s">
        <v>270</v>
      </c>
      <c r="I979" t="s">
        <v>258</v>
      </c>
      <c r="J979" t="s">
        <v>271</v>
      </c>
      <c r="K979" t="s">
        <v>272</v>
      </c>
      <c r="L979" t="s">
        <v>1124</v>
      </c>
      <c r="M979" t="s">
        <v>1125</v>
      </c>
      <c r="N979" t="s">
        <v>304</v>
      </c>
      <c r="O979">
        <v>1200</v>
      </c>
      <c r="P979">
        <v>108.125</v>
      </c>
      <c r="Q979">
        <v>1.4097219999999999</v>
      </c>
      <c r="R979">
        <v>0.11388</v>
      </c>
      <c r="S979">
        <v>0</v>
      </c>
      <c r="T979">
        <v>2.5030000000000001</v>
      </c>
      <c r="U979">
        <v>5.306</v>
      </c>
      <c r="V979">
        <v>4.7439999999999998</v>
      </c>
      <c r="W979">
        <v>5.4939999999999998</v>
      </c>
      <c r="X979">
        <v>422</v>
      </c>
      <c r="Y979">
        <v>106.5</v>
      </c>
      <c r="Z979">
        <v>0.92600000000000005</v>
      </c>
      <c r="AA979">
        <v>0.11337999999999999</v>
      </c>
      <c r="AB979">
        <v>3.3370000000000002</v>
      </c>
      <c r="AC979">
        <v>5.9089999999999998</v>
      </c>
      <c r="AD979">
        <v>5.1239999999999997</v>
      </c>
      <c r="AE979">
        <v>5.8949999999999996</v>
      </c>
      <c r="AF979">
        <v>478</v>
      </c>
      <c r="AG979">
        <v>1.9630000000000001</v>
      </c>
      <c r="AH979">
        <v>2.581</v>
      </c>
      <c r="AI979">
        <v>404</v>
      </c>
      <c r="AJ979">
        <v>458</v>
      </c>
      <c r="AK979">
        <v>409</v>
      </c>
      <c r="AL979">
        <v>464</v>
      </c>
      <c r="AQ979" s="82">
        <f t="shared" si="77"/>
        <v>0</v>
      </c>
      <c r="AR979" s="82">
        <f t="shared" si="78"/>
        <v>0</v>
      </c>
      <c r="AS979" s="82">
        <f t="shared" si="78"/>
        <v>0</v>
      </c>
      <c r="AT979" s="82">
        <f t="shared" si="78"/>
        <v>0</v>
      </c>
      <c r="AU979" s="82">
        <f t="shared" si="78"/>
        <v>0.11388</v>
      </c>
      <c r="AV979" s="82">
        <f t="shared" si="78"/>
        <v>0</v>
      </c>
      <c r="AW979" s="82">
        <f t="shared" si="78"/>
        <v>0</v>
      </c>
      <c r="AX979" s="82">
        <f t="shared" si="78"/>
        <v>0</v>
      </c>
      <c r="AY979" s="82">
        <f t="shared" si="78"/>
        <v>0</v>
      </c>
      <c r="AZ979" s="82">
        <f t="shared" si="78"/>
        <v>0</v>
      </c>
      <c r="BA979" s="82">
        <f t="shared" si="78"/>
        <v>0</v>
      </c>
    </row>
    <row r="980" spans="1:53" x14ac:dyDescent="0.25">
      <c r="A980" t="s">
        <v>6037</v>
      </c>
      <c r="B980" t="s">
        <v>6038</v>
      </c>
      <c r="C980" t="s">
        <v>2691</v>
      </c>
      <c r="D980" t="s">
        <v>2660</v>
      </c>
      <c r="E980">
        <v>6.625</v>
      </c>
      <c r="F980" s="143">
        <v>44910</v>
      </c>
      <c r="G980" t="s">
        <v>348</v>
      </c>
      <c r="H980" t="s">
        <v>270</v>
      </c>
      <c r="I980" t="s">
        <v>258</v>
      </c>
      <c r="J980" t="s">
        <v>271</v>
      </c>
      <c r="K980" t="s">
        <v>272</v>
      </c>
      <c r="L980" t="s">
        <v>1124</v>
      </c>
      <c r="M980" t="s">
        <v>1125</v>
      </c>
      <c r="N980" t="s">
        <v>304</v>
      </c>
      <c r="O980">
        <v>640</v>
      </c>
      <c r="P980">
        <v>103</v>
      </c>
      <c r="Q980">
        <v>1.509028</v>
      </c>
      <c r="R980">
        <v>5.7950000000000002E-2</v>
      </c>
      <c r="S980">
        <v>0</v>
      </c>
      <c r="T980">
        <v>6.0789999999999997</v>
      </c>
      <c r="U980">
        <v>6.1369999999999996</v>
      </c>
      <c r="V980">
        <v>7.0430000000000001</v>
      </c>
      <c r="W980">
        <v>6.1310000000000002</v>
      </c>
      <c r="X980">
        <v>448</v>
      </c>
      <c r="Y980">
        <v>100</v>
      </c>
      <c r="Z980">
        <v>1.0669999999999999</v>
      </c>
      <c r="AA980">
        <v>5.6890000000000003E-2</v>
      </c>
      <c r="AB980">
        <v>6.1</v>
      </c>
      <c r="AC980">
        <v>6.6180000000000003</v>
      </c>
      <c r="AD980">
        <v>7.2140000000000004</v>
      </c>
      <c r="AE980">
        <v>6.5810000000000004</v>
      </c>
      <c r="AF980">
        <v>512</v>
      </c>
      <c r="AG980">
        <v>3.4049999999999998</v>
      </c>
      <c r="AH980">
        <v>4.5049999999999999</v>
      </c>
      <c r="AI980">
        <v>426</v>
      </c>
      <c r="AJ980">
        <v>481</v>
      </c>
      <c r="AK980">
        <v>443</v>
      </c>
      <c r="AL980">
        <v>506</v>
      </c>
      <c r="AQ980" s="82">
        <f t="shared" si="77"/>
        <v>0</v>
      </c>
      <c r="AR980" s="82">
        <f t="shared" si="78"/>
        <v>0</v>
      </c>
      <c r="AS980" s="82">
        <f t="shared" si="78"/>
        <v>0</v>
      </c>
      <c r="AT980" s="82">
        <f t="shared" si="78"/>
        <v>0</v>
      </c>
      <c r="AU980" s="82">
        <f t="shared" si="78"/>
        <v>0</v>
      </c>
      <c r="AV980" s="82">
        <f t="shared" si="78"/>
        <v>5.7950000000000002E-2</v>
      </c>
      <c r="AW980" s="82">
        <f t="shared" si="78"/>
        <v>0</v>
      </c>
      <c r="AX980" s="82">
        <f t="shared" si="78"/>
        <v>0</v>
      </c>
      <c r="AY980" s="82">
        <f t="shared" si="78"/>
        <v>0</v>
      </c>
      <c r="AZ980" s="82">
        <f t="shared" si="78"/>
        <v>0</v>
      </c>
      <c r="BA980" s="82">
        <f t="shared" si="78"/>
        <v>0</v>
      </c>
    </row>
    <row r="981" spans="1:53" x14ac:dyDescent="0.25">
      <c r="A981" t="s">
        <v>2692</v>
      </c>
      <c r="B981" t="s">
        <v>2693</v>
      </c>
      <c r="C981" t="s">
        <v>2694</v>
      </c>
      <c r="D981" t="s">
        <v>2695</v>
      </c>
      <c r="E981">
        <v>9</v>
      </c>
      <c r="F981" s="143">
        <v>42916</v>
      </c>
      <c r="G981" t="s">
        <v>282</v>
      </c>
      <c r="H981" t="s">
        <v>270</v>
      </c>
      <c r="I981" t="s">
        <v>1475</v>
      </c>
      <c r="J981" t="s">
        <v>271</v>
      </c>
      <c r="K981" t="s">
        <v>358</v>
      </c>
      <c r="L981" t="s">
        <v>358</v>
      </c>
      <c r="M981" t="s">
        <v>389</v>
      </c>
      <c r="N981" t="s">
        <v>283</v>
      </c>
      <c r="O981">
        <v>1260</v>
      </c>
      <c r="P981">
        <v>89.5</v>
      </c>
      <c r="Q981">
        <v>4.375</v>
      </c>
      <c r="R981">
        <v>0.10247000000000001</v>
      </c>
      <c r="S981">
        <v>0</v>
      </c>
      <c r="T981">
        <v>3.3809999999999998</v>
      </c>
      <c r="U981">
        <v>12.085000000000001</v>
      </c>
      <c r="V981">
        <v>3.3959999999999999</v>
      </c>
      <c r="W981">
        <v>12.085000000000001</v>
      </c>
      <c r="X981">
        <v>1146</v>
      </c>
      <c r="Y981">
        <v>92.5</v>
      </c>
      <c r="Z981">
        <v>3.7749999999999999</v>
      </c>
      <c r="AA981">
        <v>0.10668999999999999</v>
      </c>
      <c r="AB981">
        <v>3.4780000000000002</v>
      </c>
      <c r="AC981">
        <v>11.13</v>
      </c>
      <c r="AD981">
        <v>3.4910000000000001</v>
      </c>
      <c r="AE981">
        <v>11.13</v>
      </c>
      <c r="AF981">
        <v>1061</v>
      </c>
      <c r="AG981">
        <v>-2.4929999999999999</v>
      </c>
      <c r="AH981">
        <v>-2.1850000000000001</v>
      </c>
      <c r="AI981">
        <v>1043</v>
      </c>
      <c r="AJ981">
        <v>985</v>
      </c>
      <c r="AK981">
        <v>1135</v>
      </c>
      <c r="AL981">
        <v>1050</v>
      </c>
      <c r="AQ981" s="82">
        <f t="shared" si="77"/>
        <v>0</v>
      </c>
      <c r="AR981" s="82">
        <f t="shared" si="78"/>
        <v>0</v>
      </c>
      <c r="AS981" s="82">
        <f t="shared" si="78"/>
        <v>0</v>
      </c>
      <c r="AT981" s="82">
        <f t="shared" si="78"/>
        <v>0</v>
      </c>
      <c r="AU981" s="82">
        <f t="shared" si="78"/>
        <v>0</v>
      </c>
      <c r="AV981" s="82">
        <f t="shared" si="78"/>
        <v>0</v>
      </c>
      <c r="AW981" s="82">
        <f t="shared" si="78"/>
        <v>0</v>
      </c>
      <c r="AX981" s="82">
        <f t="shared" si="78"/>
        <v>0</v>
      </c>
      <c r="AY981" s="82">
        <f t="shared" si="78"/>
        <v>0</v>
      </c>
      <c r="AZ981" s="82">
        <f t="shared" si="78"/>
        <v>0</v>
      </c>
      <c r="BA981" s="82">
        <f t="shared" si="78"/>
        <v>0.10247000000000001</v>
      </c>
    </row>
    <row r="982" spans="1:53" x14ac:dyDescent="0.25">
      <c r="A982" t="s">
        <v>6039</v>
      </c>
      <c r="B982" t="s">
        <v>6040</v>
      </c>
      <c r="C982" t="s">
        <v>6041</v>
      </c>
      <c r="D982" t="s">
        <v>6042</v>
      </c>
      <c r="E982">
        <v>5.7750000000000004</v>
      </c>
      <c r="F982" s="143">
        <v>42346</v>
      </c>
      <c r="G982" t="s">
        <v>371</v>
      </c>
      <c r="H982" t="s">
        <v>270</v>
      </c>
      <c r="I982" t="s">
        <v>1475</v>
      </c>
      <c r="J982" t="s">
        <v>271</v>
      </c>
      <c r="K982" t="s">
        <v>284</v>
      </c>
      <c r="L982" t="s">
        <v>497</v>
      </c>
      <c r="M982" t="s">
        <v>2373</v>
      </c>
      <c r="N982" t="s">
        <v>828</v>
      </c>
      <c r="O982">
        <v>364.2</v>
      </c>
      <c r="P982">
        <v>94.5</v>
      </c>
      <c r="Q982">
        <v>0.27270800000000001</v>
      </c>
      <c r="R982">
        <v>2.9899999999999999E-2</v>
      </c>
      <c r="S982">
        <v>2.8879999999999999</v>
      </c>
      <c r="T982">
        <v>2.6389999999999998</v>
      </c>
      <c r="U982">
        <v>2.6880000000000002</v>
      </c>
      <c r="V982">
        <v>2.641</v>
      </c>
      <c r="W982">
        <v>7.8979999999999997</v>
      </c>
      <c r="X982">
        <v>752</v>
      </c>
      <c r="Y982">
        <v>93.625</v>
      </c>
      <c r="Z982">
        <v>2.7749999999999999</v>
      </c>
      <c r="AA982">
        <v>3.0880000000000001E-2</v>
      </c>
      <c r="AB982">
        <v>2.6179999999999999</v>
      </c>
      <c r="AC982">
        <v>8.1999999999999993</v>
      </c>
      <c r="AD982">
        <v>2.6179999999999999</v>
      </c>
      <c r="AE982">
        <v>8.1999999999999993</v>
      </c>
      <c r="AF982">
        <v>789</v>
      </c>
      <c r="AG982">
        <v>1.3080000000000001</v>
      </c>
      <c r="AH982">
        <v>1.4359999999999999</v>
      </c>
      <c r="AI982">
        <v>704</v>
      </c>
      <c r="AJ982">
        <v>735</v>
      </c>
      <c r="AK982">
        <v>740</v>
      </c>
      <c r="AL982">
        <v>777</v>
      </c>
      <c r="AQ982" s="82">
        <f t="shared" si="77"/>
        <v>0</v>
      </c>
      <c r="AR982" s="82">
        <f t="shared" ref="AR982:BA997" si="79">IF(AND($U982&gt;AQ$4,$U982&lt;=AR$4),$R982,0)</f>
        <v>2.9899999999999999E-2</v>
      </c>
      <c r="AS982" s="82">
        <f t="shared" si="79"/>
        <v>0</v>
      </c>
      <c r="AT982" s="82">
        <f t="shared" si="79"/>
        <v>0</v>
      </c>
      <c r="AU982" s="82">
        <f t="shared" si="79"/>
        <v>0</v>
      </c>
      <c r="AV982" s="82">
        <f t="shared" si="79"/>
        <v>0</v>
      </c>
      <c r="AW982" s="82">
        <f t="shared" si="79"/>
        <v>0</v>
      </c>
      <c r="AX982" s="82">
        <f t="shared" si="79"/>
        <v>0</v>
      </c>
      <c r="AY982" s="82">
        <f t="shared" si="79"/>
        <v>0</v>
      </c>
      <c r="AZ982" s="82">
        <f t="shared" si="79"/>
        <v>0</v>
      </c>
      <c r="BA982" s="82">
        <f t="shared" si="79"/>
        <v>0</v>
      </c>
    </row>
    <row r="983" spans="1:53" x14ac:dyDescent="0.25">
      <c r="A983" t="s">
        <v>2703</v>
      </c>
      <c r="B983" t="s">
        <v>2704</v>
      </c>
      <c r="C983" t="s">
        <v>2705</v>
      </c>
      <c r="D983" t="s">
        <v>2706</v>
      </c>
      <c r="E983">
        <v>10.75</v>
      </c>
      <c r="F983" s="143">
        <v>42475</v>
      </c>
      <c r="G983" t="s">
        <v>42</v>
      </c>
      <c r="H983" t="s">
        <v>270</v>
      </c>
      <c r="I983" t="s">
        <v>259</v>
      </c>
      <c r="J983" t="s">
        <v>271</v>
      </c>
      <c r="K983" t="s">
        <v>272</v>
      </c>
      <c r="L983" t="s">
        <v>1124</v>
      </c>
      <c r="M983" t="s">
        <v>1125</v>
      </c>
      <c r="N983" t="s">
        <v>283</v>
      </c>
      <c r="O983">
        <v>475</v>
      </c>
      <c r="P983">
        <v>104</v>
      </c>
      <c r="Q983">
        <v>2.0902780000000001</v>
      </c>
      <c r="R983">
        <v>4.3659999999999997E-2</v>
      </c>
      <c r="S983">
        <v>0</v>
      </c>
      <c r="T983">
        <v>1.982</v>
      </c>
      <c r="U983">
        <v>8.782</v>
      </c>
      <c r="V983">
        <v>2.2349999999999999</v>
      </c>
      <c r="W983">
        <v>8.875</v>
      </c>
      <c r="X983">
        <v>845</v>
      </c>
      <c r="Y983">
        <v>103</v>
      </c>
      <c r="Z983">
        <v>1.3740000000000001</v>
      </c>
      <c r="AA983">
        <v>4.3610000000000003E-2</v>
      </c>
      <c r="AB983">
        <v>2.0390000000000001</v>
      </c>
      <c r="AC983">
        <v>9.3010000000000002</v>
      </c>
      <c r="AD983">
        <v>2.399</v>
      </c>
      <c r="AE983">
        <v>9.34</v>
      </c>
      <c r="AF983">
        <v>899</v>
      </c>
      <c r="AG983">
        <v>1.645</v>
      </c>
      <c r="AH983">
        <v>1.7509999999999999</v>
      </c>
      <c r="AI983">
        <v>821</v>
      </c>
      <c r="AJ983">
        <v>875</v>
      </c>
      <c r="AK983">
        <v>831</v>
      </c>
      <c r="AL983">
        <v>885</v>
      </c>
      <c r="AQ983" s="82">
        <f t="shared" si="77"/>
        <v>0</v>
      </c>
      <c r="AR983" s="82">
        <f t="shared" si="79"/>
        <v>0</v>
      </c>
      <c r="AS983" s="82">
        <f t="shared" si="79"/>
        <v>0</v>
      </c>
      <c r="AT983" s="82">
        <f t="shared" si="79"/>
        <v>0</v>
      </c>
      <c r="AU983" s="82">
        <f t="shared" si="79"/>
        <v>0</v>
      </c>
      <c r="AV983" s="82">
        <f t="shared" si="79"/>
        <v>0</v>
      </c>
      <c r="AW983" s="82">
        <f t="shared" si="79"/>
        <v>0</v>
      </c>
      <c r="AX983" s="82">
        <f t="shared" si="79"/>
        <v>4.3659999999999997E-2</v>
      </c>
      <c r="AY983" s="82">
        <f t="shared" si="79"/>
        <v>0</v>
      </c>
      <c r="AZ983" s="82">
        <f t="shared" si="79"/>
        <v>0</v>
      </c>
      <c r="BA983" s="82">
        <f t="shared" si="79"/>
        <v>0</v>
      </c>
    </row>
    <row r="984" spans="1:53" x14ac:dyDescent="0.25">
      <c r="A984" t="s">
        <v>2709</v>
      </c>
      <c r="B984" t="s">
        <v>2710</v>
      </c>
      <c r="C984" t="s">
        <v>2711</v>
      </c>
      <c r="D984" t="s">
        <v>2712</v>
      </c>
      <c r="E984">
        <v>10.25</v>
      </c>
      <c r="F984" s="143">
        <v>43235</v>
      </c>
      <c r="G984" t="s">
        <v>280</v>
      </c>
      <c r="H984" t="s">
        <v>270</v>
      </c>
      <c r="I984" t="s">
        <v>259</v>
      </c>
      <c r="J984" t="s">
        <v>271</v>
      </c>
      <c r="K984" t="s">
        <v>284</v>
      </c>
      <c r="L984" t="s">
        <v>285</v>
      </c>
      <c r="M984" t="s">
        <v>309</v>
      </c>
      <c r="N984" t="s">
        <v>304</v>
      </c>
      <c r="O984">
        <v>400</v>
      </c>
      <c r="P984">
        <v>80.5</v>
      </c>
      <c r="Q984">
        <v>1.138889</v>
      </c>
      <c r="R984">
        <v>2.8289999999999999E-2</v>
      </c>
      <c r="S984">
        <v>0</v>
      </c>
      <c r="T984">
        <v>3.774</v>
      </c>
      <c r="U984">
        <v>15.741</v>
      </c>
      <c r="V984">
        <v>3.8</v>
      </c>
      <c r="W984">
        <v>15.741</v>
      </c>
      <c r="X984">
        <v>1498</v>
      </c>
      <c r="Y984">
        <v>83.25</v>
      </c>
      <c r="Z984">
        <v>0.45600000000000002</v>
      </c>
      <c r="AA984">
        <v>2.945E-2</v>
      </c>
      <c r="AB984">
        <v>3.8759999999999999</v>
      </c>
      <c r="AC984">
        <v>14.831</v>
      </c>
      <c r="AD984">
        <v>3.9</v>
      </c>
      <c r="AE984">
        <v>14.831</v>
      </c>
      <c r="AF984">
        <v>1419</v>
      </c>
      <c r="AG984">
        <v>-2.4689999999999999</v>
      </c>
      <c r="AH984">
        <v>-2.0739999999999998</v>
      </c>
      <c r="AI984">
        <v>1279</v>
      </c>
      <c r="AJ984">
        <v>1236</v>
      </c>
      <c r="AK984">
        <v>1486</v>
      </c>
      <c r="AL984">
        <v>1408</v>
      </c>
      <c r="AQ984" s="82">
        <f t="shared" si="77"/>
        <v>0</v>
      </c>
      <c r="AR984" s="82">
        <f t="shared" si="79"/>
        <v>0</v>
      </c>
      <c r="AS984" s="82">
        <f t="shared" si="79"/>
        <v>0</v>
      </c>
      <c r="AT984" s="82">
        <f t="shared" si="79"/>
        <v>0</v>
      </c>
      <c r="AU984" s="82">
        <f t="shared" si="79"/>
        <v>0</v>
      </c>
      <c r="AV984" s="82">
        <f t="shared" si="79"/>
        <v>0</v>
      </c>
      <c r="AW984" s="82">
        <f t="shared" si="79"/>
        <v>0</v>
      </c>
      <c r="AX984" s="82">
        <f t="shared" si="79"/>
        <v>0</v>
      </c>
      <c r="AY984" s="82">
        <f t="shared" si="79"/>
        <v>0</v>
      </c>
      <c r="AZ984" s="82">
        <f t="shared" si="79"/>
        <v>0</v>
      </c>
      <c r="BA984" s="82">
        <f t="shared" si="79"/>
        <v>2.8289999999999999E-2</v>
      </c>
    </row>
    <row r="985" spans="1:53" x14ac:dyDescent="0.25">
      <c r="A985" t="s">
        <v>2722</v>
      </c>
      <c r="B985" t="s">
        <v>2723</v>
      </c>
      <c r="C985" t="s">
        <v>2690</v>
      </c>
      <c r="D985" t="s">
        <v>132</v>
      </c>
      <c r="E985">
        <v>8</v>
      </c>
      <c r="F985" s="143">
        <v>43997</v>
      </c>
      <c r="G985" t="s">
        <v>40</v>
      </c>
      <c r="H985" t="s">
        <v>270</v>
      </c>
      <c r="I985" t="s">
        <v>259</v>
      </c>
      <c r="J985" t="s">
        <v>271</v>
      </c>
      <c r="K985" t="s">
        <v>272</v>
      </c>
      <c r="L985" t="s">
        <v>291</v>
      </c>
      <c r="M985" t="s">
        <v>303</v>
      </c>
      <c r="N985" t="s">
        <v>275</v>
      </c>
      <c r="O985">
        <v>300</v>
      </c>
      <c r="P985">
        <v>105.75</v>
      </c>
      <c r="Q985">
        <v>0.222222</v>
      </c>
      <c r="R985">
        <v>2.7539999999999999E-2</v>
      </c>
      <c r="S985">
        <v>4</v>
      </c>
      <c r="T985">
        <v>0.46300000000000002</v>
      </c>
      <c r="U985">
        <v>4.0519999999999996</v>
      </c>
      <c r="V985">
        <v>0.76300000000000001</v>
      </c>
      <c r="W985">
        <v>5.1470000000000002</v>
      </c>
      <c r="X985">
        <v>394</v>
      </c>
      <c r="Y985">
        <v>105.625</v>
      </c>
      <c r="Z985">
        <v>3.6890000000000001</v>
      </c>
      <c r="AA985">
        <v>2.8840000000000001E-2</v>
      </c>
      <c r="AB985">
        <v>0.50900000000000001</v>
      </c>
      <c r="AC985">
        <v>4.7160000000000002</v>
      </c>
      <c r="AD985">
        <v>1.151</v>
      </c>
      <c r="AE985">
        <v>5.524</v>
      </c>
      <c r="AF985">
        <v>448</v>
      </c>
      <c r="AG985">
        <v>0.60199999999999998</v>
      </c>
      <c r="AH985">
        <v>0.64300000000000002</v>
      </c>
      <c r="AI985">
        <v>367</v>
      </c>
      <c r="AJ985">
        <v>262</v>
      </c>
      <c r="AK985">
        <v>373</v>
      </c>
      <c r="AL985">
        <v>427</v>
      </c>
      <c r="AQ985" s="82">
        <f t="shared" si="77"/>
        <v>0</v>
      </c>
      <c r="AR985" s="82">
        <f t="shared" si="79"/>
        <v>0</v>
      </c>
      <c r="AS985" s="82">
        <f t="shared" si="79"/>
        <v>0</v>
      </c>
      <c r="AT985" s="82">
        <f t="shared" si="79"/>
        <v>2.7539999999999999E-2</v>
      </c>
      <c r="AU985" s="82">
        <f t="shared" si="79"/>
        <v>0</v>
      </c>
      <c r="AV985" s="82">
        <f t="shared" si="79"/>
        <v>0</v>
      </c>
      <c r="AW985" s="82">
        <f t="shared" si="79"/>
        <v>0</v>
      </c>
      <c r="AX985" s="82">
        <f t="shared" si="79"/>
        <v>0</v>
      </c>
      <c r="AY985" s="82">
        <f t="shared" si="79"/>
        <v>0</v>
      </c>
      <c r="AZ985" s="82">
        <f t="shared" si="79"/>
        <v>0</v>
      </c>
      <c r="BA985" s="82">
        <f t="shared" si="79"/>
        <v>0</v>
      </c>
    </row>
    <row r="986" spans="1:53" x14ac:dyDescent="0.25">
      <c r="A986" t="s">
        <v>2726</v>
      </c>
      <c r="B986" t="s">
        <v>2727</v>
      </c>
      <c r="C986" t="s">
        <v>2690</v>
      </c>
      <c r="D986" t="s">
        <v>132</v>
      </c>
      <c r="E986">
        <v>8.375</v>
      </c>
      <c r="F986" s="143">
        <v>44423</v>
      </c>
      <c r="G986" t="s">
        <v>40</v>
      </c>
      <c r="H986" t="s">
        <v>270</v>
      </c>
      <c r="I986" t="s">
        <v>259</v>
      </c>
      <c r="J986" t="s">
        <v>271</v>
      </c>
      <c r="K986" t="s">
        <v>272</v>
      </c>
      <c r="L986" t="s">
        <v>291</v>
      </c>
      <c r="M986" t="s">
        <v>303</v>
      </c>
      <c r="N986" t="s">
        <v>275</v>
      </c>
      <c r="O986">
        <v>550</v>
      </c>
      <c r="P986">
        <v>111</v>
      </c>
      <c r="Q986">
        <v>3.0243060000000002</v>
      </c>
      <c r="R986">
        <v>5.4330000000000003E-2</v>
      </c>
      <c r="S986">
        <v>0</v>
      </c>
      <c r="T986">
        <v>1.502</v>
      </c>
      <c r="U986">
        <v>3.8769999999999998</v>
      </c>
      <c r="V986">
        <v>2.5539999999999998</v>
      </c>
      <c r="W986">
        <v>4.8079999999999998</v>
      </c>
      <c r="X986">
        <v>340</v>
      </c>
      <c r="Y986">
        <v>110.5</v>
      </c>
      <c r="Z986">
        <v>2.4660000000000002</v>
      </c>
      <c r="AA986">
        <v>5.4649999999999997E-2</v>
      </c>
      <c r="AB986">
        <v>1.5629999999999999</v>
      </c>
      <c r="AC986">
        <v>4.3099999999999996</v>
      </c>
      <c r="AD986">
        <v>2.91</v>
      </c>
      <c r="AE986">
        <v>5.0149999999999997</v>
      </c>
      <c r="AF986">
        <v>377</v>
      </c>
      <c r="AG986">
        <v>0.93700000000000006</v>
      </c>
      <c r="AH986">
        <v>1.173</v>
      </c>
      <c r="AI986">
        <v>298</v>
      </c>
      <c r="AJ986">
        <v>339</v>
      </c>
      <c r="AK986">
        <v>323</v>
      </c>
      <c r="AL986">
        <v>360</v>
      </c>
      <c r="AQ986" s="82">
        <f t="shared" si="77"/>
        <v>0</v>
      </c>
      <c r="AR986" s="82">
        <f t="shared" si="79"/>
        <v>0</v>
      </c>
      <c r="AS986" s="82">
        <f t="shared" si="79"/>
        <v>5.4330000000000003E-2</v>
      </c>
      <c r="AT986" s="82">
        <f t="shared" si="79"/>
        <v>0</v>
      </c>
      <c r="AU986" s="82">
        <f t="shared" si="79"/>
        <v>0</v>
      </c>
      <c r="AV986" s="82">
        <f t="shared" si="79"/>
        <v>0</v>
      </c>
      <c r="AW986" s="82">
        <f t="shared" si="79"/>
        <v>0</v>
      </c>
      <c r="AX986" s="82">
        <f t="shared" si="79"/>
        <v>0</v>
      </c>
      <c r="AY986" s="82">
        <f t="shared" si="79"/>
        <v>0</v>
      </c>
      <c r="AZ986" s="82">
        <f t="shared" si="79"/>
        <v>0</v>
      </c>
      <c r="BA986" s="82">
        <f t="shared" si="79"/>
        <v>0</v>
      </c>
    </row>
    <row r="987" spans="1:53" x14ac:dyDescent="0.25">
      <c r="A987" t="s">
        <v>2736</v>
      </c>
      <c r="B987" t="s">
        <v>2737</v>
      </c>
      <c r="C987" t="s">
        <v>2690</v>
      </c>
      <c r="D987" t="s">
        <v>132</v>
      </c>
      <c r="E987">
        <v>7.75</v>
      </c>
      <c r="F987" s="143">
        <v>43739</v>
      </c>
      <c r="G987" t="s">
        <v>40</v>
      </c>
      <c r="H987" t="s">
        <v>270</v>
      </c>
      <c r="I987" t="s">
        <v>259</v>
      </c>
      <c r="J987" t="s">
        <v>271</v>
      </c>
      <c r="K987" t="s">
        <v>272</v>
      </c>
      <c r="L987" t="s">
        <v>291</v>
      </c>
      <c r="M987" t="s">
        <v>303</v>
      </c>
      <c r="N987" t="s">
        <v>275</v>
      </c>
      <c r="O987">
        <v>400</v>
      </c>
      <c r="P987">
        <v>112.75</v>
      </c>
      <c r="Q987">
        <v>1.808333</v>
      </c>
      <c r="R987">
        <v>3.9699999999999999E-2</v>
      </c>
      <c r="S987">
        <v>0</v>
      </c>
      <c r="T987">
        <v>2.4710000000000001</v>
      </c>
      <c r="U987">
        <v>4.1559999999999997</v>
      </c>
      <c r="V987">
        <v>3.637</v>
      </c>
      <c r="W987">
        <v>4.6109999999999998</v>
      </c>
      <c r="X987">
        <v>354</v>
      </c>
      <c r="Y987">
        <v>112.25</v>
      </c>
      <c r="Z987">
        <v>1.292</v>
      </c>
      <c r="AA987">
        <v>3.9949999999999999E-2</v>
      </c>
      <c r="AB987">
        <v>2.532</v>
      </c>
      <c r="AC987">
        <v>4.4000000000000004</v>
      </c>
      <c r="AD987">
        <v>3.802</v>
      </c>
      <c r="AE987">
        <v>4.7560000000000002</v>
      </c>
      <c r="AF987">
        <v>383</v>
      </c>
      <c r="AG987">
        <v>0.89500000000000002</v>
      </c>
      <c r="AH987">
        <v>1.244</v>
      </c>
      <c r="AI987">
        <v>346</v>
      </c>
      <c r="AJ987">
        <v>378</v>
      </c>
      <c r="AK987">
        <v>339</v>
      </c>
      <c r="AL987">
        <v>368</v>
      </c>
      <c r="AQ987" s="82">
        <f t="shared" si="77"/>
        <v>0</v>
      </c>
      <c r="AR987" s="82">
        <f t="shared" si="79"/>
        <v>0</v>
      </c>
      <c r="AS987" s="82">
        <f t="shared" si="79"/>
        <v>0</v>
      </c>
      <c r="AT987" s="82">
        <f t="shared" si="79"/>
        <v>3.9699999999999999E-2</v>
      </c>
      <c r="AU987" s="82">
        <f t="shared" si="79"/>
        <v>0</v>
      </c>
      <c r="AV987" s="82">
        <f t="shared" si="79"/>
        <v>0</v>
      </c>
      <c r="AW987" s="82">
        <f t="shared" si="79"/>
        <v>0</v>
      </c>
      <c r="AX987" s="82">
        <f t="shared" si="79"/>
        <v>0</v>
      </c>
      <c r="AY987" s="82">
        <f t="shared" si="79"/>
        <v>0</v>
      </c>
      <c r="AZ987" s="82">
        <f t="shared" si="79"/>
        <v>0</v>
      </c>
      <c r="BA987" s="82">
        <f t="shared" si="79"/>
        <v>0</v>
      </c>
    </row>
    <row r="988" spans="1:53" x14ac:dyDescent="0.25">
      <c r="A988" t="s">
        <v>6043</v>
      </c>
      <c r="B988" t="s">
        <v>6044</v>
      </c>
      <c r="C988" t="s">
        <v>2690</v>
      </c>
      <c r="D988" t="s">
        <v>132</v>
      </c>
      <c r="E988">
        <v>5.75</v>
      </c>
      <c r="F988" s="143">
        <v>45519</v>
      </c>
      <c r="G988" t="s">
        <v>40</v>
      </c>
      <c r="H988" t="s">
        <v>270</v>
      </c>
      <c r="I988" t="s">
        <v>259</v>
      </c>
      <c r="J988" t="s">
        <v>271</v>
      </c>
      <c r="K988" t="s">
        <v>272</v>
      </c>
      <c r="L988" t="s">
        <v>291</v>
      </c>
      <c r="M988" t="s">
        <v>303</v>
      </c>
      <c r="N988" t="s">
        <v>275</v>
      </c>
      <c r="O988">
        <v>1000</v>
      </c>
      <c r="P988">
        <v>101.5</v>
      </c>
      <c r="Q988">
        <v>2.15625</v>
      </c>
      <c r="R988">
        <v>8.9800000000000005E-2</v>
      </c>
      <c r="S988">
        <v>0</v>
      </c>
      <c r="T988">
        <v>6.0060000000000002</v>
      </c>
      <c r="U988">
        <v>5.5049999999999999</v>
      </c>
      <c r="V988">
        <v>7.8940000000000001</v>
      </c>
      <c r="W988">
        <v>5.4169999999999998</v>
      </c>
      <c r="X988">
        <v>351</v>
      </c>
      <c r="Y988">
        <v>99.75</v>
      </c>
      <c r="Z988">
        <v>1.7729999999999999</v>
      </c>
      <c r="AA988">
        <v>8.9289999999999994E-2</v>
      </c>
      <c r="AB988">
        <v>8.2850000000000001</v>
      </c>
      <c r="AC988">
        <v>5.7779999999999996</v>
      </c>
      <c r="AD988">
        <v>8.0939999999999994</v>
      </c>
      <c r="AE988">
        <v>5.6689999999999996</v>
      </c>
      <c r="AF988">
        <v>395</v>
      </c>
      <c r="AG988">
        <v>2.101</v>
      </c>
      <c r="AH988">
        <v>3.3180000000000001</v>
      </c>
      <c r="AI988">
        <v>324</v>
      </c>
      <c r="AJ988">
        <v>363</v>
      </c>
      <c r="AK988">
        <v>349</v>
      </c>
      <c r="AL988">
        <v>392</v>
      </c>
      <c r="AQ988" s="82">
        <f t="shared" si="77"/>
        <v>0</v>
      </c>
      <c r="AR988" s="82">
        <f t="shared" si="79"/>
        <v>0</v>
      </c>
      <c r="AS988" s="82">
        <f t="shared" si="79"/>
        <v>0</v>
      </c>
      <c r="AT988" s="82">
        <f t="shared" si="79"/>
        <v>0</v>
      </c>
      <c r="AU988" s="82">
        <f t="shared" si="79"/>
        <v>8.9800000000000005E-2</v>
      </c>
      <c r="AV988" s="82">
        <f t="shared" si="79"/>
        <v>0</v>
      </c>
      <c r="AW988" s="82">
        <f t="shared" si="79"/>
        <v>0</v>
      </c>
      <c r="AX988" s="82">
        <f t="shared" si="79"/>
        <v>0</v>
      </c>
      <c r="AY988" s="82">
        <f t="shared" si="79"/>
        <v>0</v>
      </c>
      <c r="AZ988" s="82">
        <f t="shared" si="79"/>
        <v>0</v>
      </c>
      <c r="BA988" s="82">
        <f t="shared" si="79"/>
        <v>0</v>
      </c>
    </row>
    <row r="989" spans="1:53" x14ac:dyDescent="0.25">
      <c r="A989" t="s">
        <v>2728</v>
      </c>
      <c r="B989" t="s">
        <v>2729</v>
      </c>
      <c r="C989" t="s">
        <v>2730</v>
      </c>
      <c r="D989" t="s">
        <v>2731</v>
      </c>
      <c r="E989">
        <v>7.375</v>
      </c>
      <c r="F989" s="143">
        <v>43070</v>
      </c>
      <c r="G989" t="s">
        <v>423</v>
      </c>
      <c r="H989" t="s">
        <v>270</v>
      </c>
      <c r="I989" t="s">
        <v>257</v>
      </c>
      <c r="J989" t="s">
        <v>271</v>
      </c>
      <c r="K989" t="s">
        <v>272</v>
      </c>
      <c r="L989" t="s">
        <v>1124</v>
      </c>
      <c r="M989" t="s">
        <v>1131</v>
      </c>
      <c r="N989" t="s">
        <v>304</v>
      </c>
      <c r="O989">
        <v>850</v>
      </c>
      <c r="P989">
        <v>107.25</v>
      </c>
      <c r="Q989">
        <v>0.49166700000000002</v>
      </c>
      <c r="R989">
        <v>7.9339999999999994E-2</v>
      </c>
      <c r="S989">
        <v>0</v>
      </c>
      <c r="T989">
        <v>0.90100000000000002</v>
      </c>
      <c r="U989">
        <v>3.34</v>
      </c>
      <c r="V989">
        <v>1.0369999999999999</v>
      </c>
      <c r="W989">
        <v>3.867</v>
      </c>
      <c r="X989">
        <v>314</v>
      </c>
      <c r="Y989">
        <v>106.5</v>
      </c>
      <c r="Z989">
        <v>0</v>
      </c>
      <c r="AA989">
        <v>7.9619999999999996E-2</v>
      </c>
      <c r="AB989">
        <v>0.96199999999999997</v>
      </c>
      <c r="AC989">
        <v>4.3129999999999997</v>
      </c>
      <c r="AD989">
        <v>1.4650000000000001</v>
      </c>
      <c r="AE989">
        <v>4.6710000000000003</v>
      </c>
      <c r="AF989">
        <v>407</v>
      </c>
      <c r="AG989">
        <v>1.1659999999999999</v>
      </c>
      <c r="AH989">
        <v>1.2070000000000001</v>
      </c>
      <c r="AI989">
        <v>298</v>
      </c>
      <c r="AJ989">
        <v>404</v>
      </c>
      <c r="AK989">
        <v>300</v>
      </c>
      <c r="AL989">
        <v>391</v>
      </c>
      <c r="AQ989" s="82">
        <f t="shared" si="77"/>
        <v>0</v>
      </c>
      <c r="AR989" s="82">
        <f t="shared" si="79"/>
        <v>0</v>
      </c>
      <c r="AS989" s="82">
        <f t="shared" si="79"/>
        <v>7.9339999999999994E-2</v>
      </c>
      <c r="AT989" s="82">
        <f t="shared" si="79"/>
        <v>0</v>
      </c>
      <c r="AU989" s="82">
        <f t="shared" si="79"/>
        <v>0</v>
      </c>
      <c r="AV989" s="82">
        <f t="shared" si="79"/>
        <v>0</v>
      </c>
      <c r="AW989" s="82">
        <f t="shared" si="79"/>
        <v>0</v>
      </c>
      <c r="AX989" s="82">
        <f t="shared" si="79"/>
        <v>0</v>
      </c>
      <c r="AY989" s="82">
        <f t="shared" si="79"/>
        <v>0</v>
      </c>
      <c r="AZ989" s="82">
        <f t="shared" si="79"/>
        <v>0</v>
      </c>
      <c r="BA989" s="82">
        <f t="shared" si="79"/>
        <v>0</v>
      </c>
    </row>
    <row r="990" spans="1:53" x14ac:dyDescent="0.25">
      <c r="A990" t="s">
        <v>2734</v>
      </c>
      <c r="B990" t="s">
        <v>2735</v>
      </c>
      <c r="C990" t="s">
        <v>2718</v>
      </c>
      <c r="D990" t="s">
        <v>133</v>
      </c>
      <c r="E990">
        <v>7.75</v>
      </c>
      <c r="F990" s="143">
        <v>43539</v>
      </c>
      <c r="G990" t="s">
        <v>42</v>
      </c>
      <c r="H990" t="s">
        <v>270</v>
      </c>
      <c r="I990" t="s">
        <v>259</v>
      </c>
      <c r="J990" t="s">
        <v>271</v>
      </c>
      <c r="K990" t="s">
        <v>272</v>
      </c>
      <c r="L990" t="s">
        <v>291</v>
      </c>
      <c r="M990" t="s">
        <v>600</v>
      </c>
      <c r="N990" t="s">
        <v>304</v>
      </c>
      <c r="O990">
        <v>300</v>
      </c>
      <c r="P990">
        <v>108</v>
      </c>
      <c r="Q990">
        <v>2.1527780000000001</v>
      </c>
      <c r="R990">
        <v>2.8629999999999999E-2</v>
      </c>
      <c r="S990">
        <v>0</v>
      </c>
      <c r="T990">
        <v>1.998</v>
      </c>
      <c r="U990">
        <v>5.5309999999999997</v>
      </c>
      <c r="V990">
        <v>3.7120000000000002</v>
      </c>
      <c r="W990">
        <v>5.7160000000000002</v>
      </c>
      <c r="X990">
        <v>475</v>
      </c>
      <c r="Y990">
        <v>107</v>
      </c>
      <c r="Z990">
        <v>1.6359999999999999</v>
      </c>
      <c r="AA990">
        <v>2.8660000000000001E-2</v>
      </c>
      <c r="AB990">
        <v>3.5920000000000001</v>
      </c>
      <c r="AC990">
        <v>5.8760000000000003</v>
      </c>
      <c r="AD990">
        <v>4.0650000000000004</v>
      </c>
      <c r="AE990">
        <v>6.02</v>
      </c>
      <c r="AF990">
        <v>520</v>
      </c>
      <c r="AG990">
        <v>1.3959999999999999</v>
      </c>
      <c r="AH990">
        <v>1.7909999999999999</v>
      </c>
      <c r="AI990">
        <v>452</v>
      </c>
      <c r="AJ990">
        <v>500</v>
      </c>
      <c r="AK990">
        <v>460</v>
      </c>
      <c r="AL990">
        <v>505</v>
      </c>
      <c r="AQ990" s="82">
        <f t="shared" si="77"/>
        <v>0</v>
      </c>
      <c r="AR990" s="82">
        <f t="shared" si="79"/>
        <v>0</v>
      </c>
      <c r="AS990" s="82">
        <f t="shared" si="79"/>
        <v>0</v>
      </c>
      <c r="AT990" s="82">
        <f t="shared" si="79"/>
        <v>0</v>
      </c>
      <c r="AU990" s="82">
        <f t="shared" si="79"/>
        <v>2.8629999999999999E-2</v>
      </c>
      <c r="AV990" s="82">
        <f t="shared" si="79"/>
        <v>0</v>
      </c>
      <c r="AW990" s="82">
        <f t="shared" si="79"/>
        <v>0</v>
      </c>
      <c r="AX990" s="82">
        <f t="shared" si="79"/>
        <v>0</v>
      </c>
      <c r="AY990" s="82">
        <f t="shared" si="79"/>
        <v>0</v>
      </c>
      <c r="AZ990" s="82">
        <f t="shared" si="79"/>
        <v>0</v>
      </c>
      <c r="BA990" s="82">
        <f t="shared" si="79"/>
        <v>0</v>
      </c>
    </row>
    <row r="991" spans="1:53" x14ac:dyDescent="0.25">
      <c r="A991" t="s">
        <v>6045</v>
      </c>
      <c r="B991" t="s">
        <v>6046</v>
      </c>
      <c r="C991" t="s">
        <v>2718</v>
      </c>
      <c r="D991" t="s">
        <v>133</v>
      </c>
      <c r="E991">
        <v>8.875</v>
      </c>
      <c r="F991" s="143">
        <v>43997</v>
      </c>
      <c r="G991" t="s">
        <v>280</v>
      </c>
      <c r="H991" t="s">
        <v>270</v>
      </c>
      <c r="I991" t="s">
        <v>259</v>
      </c>
      <c r="J991" t="s">
        <v>271</v>
      </c>
      <c r="K991" t="s">
        <v>272</v>
      </c>
      <c r="L991" t="s">
        <v>291</v>
      </c>
      <c r="M991" t="s">
        <v>600</v>
      </c>
      <c r="N991" t="s">
        <v>275</v>
      </c>
      <c r="O991">
        <v>350</v>
      </c>
      <c r="P991">
        <v>109.25</v>
      </c>
      <c r="Q991">
        <v>0.246528</v>
      </c>
      <c r="R991">
        <v>3.32E-2</v>
      </c>
      <c r="S991">
        <v>3.1560000000000001</v>
      </c>
      <c r="T991">
        <v>4.3440000000000003</v>
      </c>
      <c r="U991">
        <v>6.82</v>
      </c>
      <c r="V991">
        <v>4.9880000000000004</v>
      </c>
      <c r="W991">
        <v>6.9720000000000004</v>
      </c>
      <c r="X991">
        <v>579</v>
      </c>
      <c r="Y991">
        <v>105.875</v>
      </c>
      <c r="Z991">
        <v>2.81</v>
      </c>
      <c r="AA991">
        <v>3.3459999999999997E-2</v>
      </c>
      <c r="AB991">
        <v>4.25</v>
      </c>
      <c r="AC991">
        <v>7.5570000000000004</v>
      </c>
      <c r="AD991">
        <v>5.0860000000000003</v>
      </c>
      <c r="AE991">
        <v>7.6609999999999996</v>
      </c>
      <c r="AF991">
        <v>664</v>
      </c>
      <c r="AG991">
        <v>3.65</v>
      </c>
      <c r="AH991">
        <v>4.2649999999999997</v>
      </c>
      <c r="AI991">
        <v>576</v>
      </c>
      <c r="AJ991">
        <v>645</v>
      </c>
      <c r="AK991">
        <v>566</v>
      </c>
      <c r="AL991">
        <v>652</v>
      </c>
      <c r="AQ991" s="82">
        <f t="shared" si="77"/>
        <v>0</v>
      </c>
      <c r="AR991" s="82">
        <f t="shared" si="79"/>
        <v>0</v>
      </c>
      <c r="AS991" s="82">
        <f t="shared" si="79"/>
        <v>0</v>
      </c>
      <c r="AT991" s="82">
        <f t="shared" si="79"/>
        <v>0</v>
      </c>
      <c r="AU991" s="82">
        <f t="shared" si="79"/>
        <v>0</v>
      </c>
      <c r="AV991" s="82">
        <f t="shared" si="79"/>
        <v>3.32E-2</v>
      </c>
      <c r="AW991" s="82">
        <f t="shared" si="79"/>
        <v>0</v>
      </c>
      <c r="AX991" s="82">
        <f t="shared" si="79"/>
        <v>0</v>
      </c>
      <c r="AY991" s="82">
        <f t="shared" si="79"/>
        <v>0</v>
      </c>
      <c r="AZ991" s="82">
        <f t="shared" si="79"/>
        <v>0</v>
      </c>
      <c r="BA991" s="82">
        <f t="shared" si="79"/>
        <v>0</v>
      </c>
    </row>
    <row r="992" spans="1:53" x14ac:dyDescent="0.25">
      <c r="A992" t="s">
        <v>6047</v>
      </c>
      <c r="B992" t="s">
        <v>6048</v>
      </c>
      <c r="C992" t="s">
        <v>2732</v>
      </c>
      <c r="D992" t="s">
        <v>2733</v>
      </c>
      <c r="E992">
        <v>8.5</v>
      </c>
      <c r="F992" s="143">
        <v>43023</v>
      </c>
      <c r="G992" t="s">
        <v>42</v>
      </c>
      <c r="H992" t="s">
        <v>270</v>
      </c>
      <c r="I992" t="s">
        <v>259</v>
      </c>
      <c r="J992" t="s">
        <v>271</v>
      </c>
      <c r="K992" t="s">
        <v>272</v>
      </c>
      <c r="L992" t="s">
        <v>296</v>
      </c>
      <c r="M992" t="s">
        <v>982</v>
      </c>
      <c r="N992" t="s">
        <v>283</v>
      </c>
      <c r="O992">
        <v>250</v>
      </c>
      <c r="P992">
        <v>101</v>
      </c>
      <c r="Q992">
        <v>1.9125000000000001</v>
      </c>
      <c r="R992">
        <v>2.2290000000000001E-2</v>
      </c>
      <c r="S992">
        <v>0</v>
      </c>
      <c r="T992">
        <v>3.1459999999999999</v>
      </c>
      <c r="U992">
        <v>8.1809999999999992</v>
      </c>
      <c r="V992">
        <v>3.7120000000000002</v>
      </c>
      <c r="W992">
        <v>8.1929999999999996</v>
      </c>
      <c r="X992">
        <v>751</v>
      </c>
      <c r="Y992">
        <v>100.25</v>
      </c>
      <c r="Z992">
        <v>1.3460000000000001</v>
      </c>
      <c r="AA992">
        <v>2.2339999999999999E-2</v>
      </c>
      <c r="AB992">
        <v>3.2040000000000002</v>
      </c>
      <c r="AC992">
        <v>8.4149999999999991</v>
      </c>
      <c r="AD992">
        <v>3.8029999999999999</v>
      </c>
      <c r="AE992">
        <v>8.4030000000000005</v>
      </c>
      <c r="AF992">
        <v>783</v>
      </c>
      <c r="AG992">
        <v>1.296</v>
      </c>
      <c r="AH992">
        <v>1.6419999999999999</v>
      </c>
      <c r="AI992">
        <v>723</v>
      </c>
      <c r="AJ992">
        <v>754</v>
      </c>
      <c r="AK992">
        <v>739</v>
      </c>
      <c r="AL992">
        <v>771</v>
      </c>
      <c r="AQ992" s="82">
        <f t="shared" si="77"/>
        <v>0</v>
      </c>
      <c r="AR992" s="82">
        <f t="shared" si="79"/>
        <v>0</v>
      </c>
      <c r="AS992" s="82">
        <f t="shared" si="79"/>
        <v>0</v>
      </c>
      <c r="AT992" s="82">
        <f t="shared" si="79"/>
        <v>0</v>
      </c>
      <c r="AU992" s="82">
        <f t="shared" si="79"/>
        <v>0</v>
      </c>
      <c r="AV992" s="82">
        <f t="shared" si="79"/>
        <v>0</v>
      </c>
      <c r="AW992" s="82">
        <f t="shared" si="79"/>
        <v>0</v>
      </c>
      <c r="AX992" s="82">
        <f t="shared" si="79"/>
        <v>2.2290000000000001E-2</v>
      </c>
      <c r="AY992" s="82">
        <f t="shared" si="79"/>
        <v>0</v>
      </c>
      <c r="AZ992" s="82">
        <f t="shared" si="79"/>
        <v>0</v>
      </c>
      <c r="BA992" s="82">
        <f t="shared" si="79"/>
        <v>0</v>
      </c>
    </row>
    <row r="993" spans="1:53" x14ac:dyDescent="0.25">
      <c r="A993" t="s">
        <v>2719</v>
      </c>
      <c r="B993" t="s">
        <v>2720</v>
      </c>
      <c r="C993" t="s">
        <v>2721</v>
      </c>
      <c r="D993" t="s">
        <v>160</v>
      </c>
      <c r="E993">
        <v>7.5</v>
      </c>
      <c r="F993" s="143">
        <v>42856</v>
      </c>
      <c r="G993" t="s">
        <v>41</v>
      </c>
      <c r="H993" t="s">
        <v>270</v>
      </c>
      <c r="I993" t="s">
        <v>259</v>
      </c>
      <c r="J993" t="s">
        <v>271</v>
      </c>
      <c r="K993" t="s">
        <v>272</v>
      </c>
      <c r="L993" t="s">
        <v>609</v>
      </c>
      <c r="M993" t="s">
        <v>610</v>
      </c>
      <c r="N993" t="s">
        <v>275</v>
      </c>
      <c r="O993">
        <v>650</v>
      </c>
      <c r="P993">
        <v>112.625</v>
      </c>
      <c r="Q993">
        <v>1.125</v>
      </c>
      <c r="R993">
        <v>6.4060000000000006E-2</v>
      </c>
      <c r="S993">
        <v>0</v>
      </c>
      <c r="T993">
        <v>3.7130000000000001</v>
      </c>
      <c r="U993">
        <v>4.2859999999999996</v>
      </c>
      <c r="V993">
        <v>3.726</v>
      </c>
      <c r="W993">
        <v>4.2859999999999996</v>
      </c>
      <c r="X993">
        <v>368</v>
      </c>
      <c r="Y993">
        <v>112.625</v>
      </c>
      <c r="Z993">
        <v>0.625</v>
      </c>
      <c r="AA993">
        <v>6.4750000000000002E-2</v>
      </c>
      <c r="AB993">
        <v>3.7770000000000001</v>
      </c>
      <c r="AC993">
        <v>4.3280000000000003</v>
      </c>
      <c r="AD993">
        <v>3.7869999999999999</v>
      </c>
      <c r="AE993">
        <v>4.3280000000000003</v>
      </c>
      <c r="AF993">
        <v>382</v>
      </c>
      <c r="AG993">
        <v>0.441</v>
      </c>
      <c r="AH993">
        <v>0.76800000000000002</v>
      </c>
      <c r="AI993">
        <v>376</v>
      </c>
      <c r="AJ993">
        <v>391</v>
      </c>
      <c r="AK993">
        <v>357</v>
      </c>
      <c r="AL993">
        <v>371</v>
      </c>
      <c r="AQ993" s="82">
        <f t="shared" si="77"/>
        <v>0</v>
      </c>
      <c r="AR993" s="82">
        <f t="shared" si="79"/>
        <v>0</v>
      </c>
      <c r="AS993" s="82">
        <f t="shared" si="79"/>
        <v>0</v>
      </c>
      <c r="AT993" s="82">
        <f t="shared" si="79"/>
        <v>6.4060000000000006E-2</v>
      </c>
      <c r="AU993" s="82">
        <f t="shared" si="79"/>
        <v>0</v>
      </c>
      <c r="AV993" s="82">
        <f t="shared" si="79"/>
        <v>0</v>
      </c>
      <c r="AW993" s="82">
        <f t="shared" si="79"/>
        <v>0</v>
      </c>
      <c r="AX993" s="82">
        <f t="shared" si="79"/>
        <v>0</v>
      </c>
      <c r="AY993" s="82">
        <f t="shared" si="79"/>
        <v>0</v>
      </c>
      <c r="AZ993" s="82">
        <f t="shared" si="79"/>
        <v>0</v>
      </c>
      <c r="BA993" s="82">
        <f t="shared" si="79"/>
        <v>0</v>
      </c>
    </row>
    <row r="994" spans="1:53" x14ac:dyDescent="0.25">
      <c r="A994" t="s">
        <v>2724</v>
      </c>
      <c r="B994" t="s">
        <v>2725</v>
      </c>
      <c r="C994" t="s">
        <v>2721</v>
      </c>
      <c r="D994" t="s">
        <v>160</v>
      </c>
      <c r="E994">
        <v>8</v>
      </c>
      <c r="F994" s="143">
        <v>42491</v>
      </c>
      <c r="G994" t="s">
        <v>282</v>
      </c>
      <c r="H994" t="s">
        <v>270</v>
      </c>
      <c r="I994" t="s">
        <v>259</v>
      </c>
      <c r="J994" t="s">
        <v>271</v>
      </c>
      <c r="K994" t="s">
        <v>272</v>
      </c>
      <c r="L994" t="s">
        <v>609</v>
      </c>
      <c r="M994" t="s">
        <v>610</v>
      </c>
      <c r="N994" t="s">
        <v>304</v>
      </c>
      <c r="O994">
        <v>300</v>
      </c>
      <c r="P994">
        <v>105.75</v>
      </c>
      <c r="Q994">
        <v>1.2</v>
      </c>
      <c r="R994">
        <v>2.7799999999999998E-2</v>
      </c>
      <c r="S994">
        <v>0</v>
      </c>
      <c r="T994">
        <v>0.34699999999999998</v>
      </c>
      <c r="U994">
        <v>2.8050000000000002</v>
      </c>
      <c r="V994">
        <v>0.34300000000000003</v>
      </c>
      <c r="W994">
        <v>3.1640000000000001</v>
      </c>
      <c r="X994">
        <v>272</v>
      </c>
      <c r="Y994">
        <v>106.5</v>
      </c>
      <c r="Z994">
        <v>0.66700000000000004</v>
      </c>
      <c r="AA994">
        <v>2.828E-2</v>
      </c>
      <c r="AB994">
        <v>0.41299999999999998</v>
      </c>
      <c r="AC994">
        <v>1.8660000000000001</v>
      </c>
      <c r="AD994">
        <v>0.41</v>
      </c>
      <c r="AE994">
        <v>2.1070000000000002</v>
      </c>
      <c r="AF994">
        <v>174</v>
      </c>
      <c r="AG994">
        <v>-0.20200000000000001</v>
      </c>
      <c r="AH994">
        <v>-0.224</v>
      </c>
      <c r="AI994">
        <v>192</v>
      </c>
      <c r="AJ994">
        <v>140</v>
      </c>
      <c r="AK994">
        <v>251</v>
      </c>
      <c r="AL994">
        <v>157</v>
      </c>
      <c r="AQ994" s="82">
        <f t="shared" si="77"/>
        <v>0</v>
      </c>
      <c r="AR994" s="82">
        <f t="shared" si="79"/>
        <v>2.7799999999999998E-2</v>
      </c>
      <c r="AS994" s="82">
        <f t="shared" si="79"/>
        <v>0</v>
      </c>
      <c r="AT994" s="82">
        <f t="shared" si="79"/>
        <v>0</v>
      </c>
      <c r="AU994" s="82">
        <f t="shared" si="79"/>
        <v>0</v>
      </c>
      <c r="AV994" s="82">
        <f t="shared" si="79"/>
        <v>0</v>
      </c>
      <c r="AW994" s="82">
        <f t="shared" si="79"/>
        <v>0</v>
      </c>
      <c r="AX994" s="82">
        <f t="shared" si="79"/>
        <v>0</v>
      </c>
      <c r="AY994" s="82">
        <f t="shared" si="79"/>
        <v>0</v>
      </c>
      <c r="AZ994" s="82">
        <f t="shared" si="79"/>
        <v>0</v>
      </c>
      <c r="BA994" s="82">
        <f t="shared" si="79"/>
        <v>0</v>
      </c>
    </row>
    <row r="995" spans="1:53" x14ac:dyDescent="0.25">
      <c r="A995" t="s">
        <v>2754</v>
      </c>
      <c r="B995" t="s">
        <v>2755</v>
      </c>
      <c r="C995" t="s">
        <v>2721</v>
      </c>
      <c r="D995" t="s">
        <v>160</v>
      </c>
      <c r="E995">
        <v>7.5</v>
      </c>
      <c r="F995" s="143">
        <v>43845</v>
      </c>
      <c r="G995" t="s">
        <v>41</v>
      </c>
      <c r="H995" t="s">
        <v>270</v>
      </c>
      <c r="I995" t="s">
        <v>259</v>
      </c>
      <c r="J995" t="s">
        <v>271</v>
      </c>
      <c r="K995" t="s">
        <v>272</v>
      </c>
      <c r="L995" t="s">
        <v>609</v>
      </c>
      <c r="M995" t="s">
        <v>610</v>
      </c>
      <c r="N995" t="s">
        <v>275</v>
      </c>
      <c r="O995">
        <v>275</v>
      </c>
      <c r="P995">
        <v>109.5</v>
      </c>
      <c r="Q995">
        <v>3.3333330000000001</v>
      </c>
      <c r="R995">
        <v>2.6880000000000001E-2</v>
      </c>
      <c r="S995">
        <v>0</v>
      </c>
      <c r="T995">
        <v>1.853</v>
      </c>
      <c r="U995">
        <v>4.3780000000000001</v>
      </c>
      <c r="V995">
        <v>3.1680000000000001</v>
      </c>
      <c r="W995">
        <v>4.9130000000000003</v>
      </c>
      <c r="X995">
        <v>378</v>
      </c>
      <c r="Y995">
        <v>108.75</v>
      </c>
      <c r="Z995">
        <v>2.8330000000000002</v>
      </c>
      <c r="AA995">
        <v>2.699E-2</v>
      </c>
      <c r="AB995">
        <v>1.913</v>
      </c>
      <c r="AC995">
        <v>4.8090000000000002</v>
      </c>
      <c r="AD995">
        <v>3.4529999999999998</v>
      </c>
      <c r="AE995">
        <v>5.1820000000000004</v>
      </c>
      <c r="AF995">
        <v>420</v>
      </c>
      <c r="AG995">
        <v>1.1200000000000001</v>
      </c>
      <c r="AH995">
        <v>1.4319999999999999</v>
      </c>
      <c r="AI995">
        <v>340</v>
      </c>
      <c r="AJ995">
        <v>384</v>
      </c>
      <c r="AK995">
        <v>362</v>
      </c>
      <c r="AL995">
        <v>404</v>
      </c>
      <c r="AQ995" s="82">
        <f t="shared" si="77"/>
        <v>0</v>
      </c>
      <c r="AR995" s="82">
        <f t="shared" si="79"/>
        <v>0</v>
      </c>
      <c r="AS995" s="82">
        <f t="shared" si="79"/>
        <v>0</v>
      </c>
      <c r="AT995" s="82">
        <f t="shared" si="79"/>
        <v>2.6880000000000001E-2</v>
      </c>
      <c r="AU995" s="82">
        <f t="shared" si="79"/>
        <v>0</v>
      </c>
      <c r="AV995" s="82">
        <f t="shared" si="79"/>
        <v>0</v>
      </c>
      <c r="AW995" s="82">
        <f t="shared" si="79"/>
        <v>0</v>
      </c>
      <c r="AX995" s="82">
        <f t="shared" si="79"/>
        <v>0</v>
      </c>
      <c r="AY995" s="82">
        <f t="shared" si="79"/>
        <v>0</v>
      </c>
      <c r="AZ995" s="82">
        <f t="shared" si="79"/>
        <v>0</v>
      </c>
      <c r="BA995" s="82">
        <f t="shared" si="79"/>
        <v>0</v>
      </c>
    </row>
    <row r="996" spans="1:53" x14ac:dyDescent="0.25">
      <c r="A996" t="s">
        <v>2758</v>
      </c>
      <c r="B996" t="s">
        <v>2759</v>
      </c>
      <c r="C996" t="s">
        <v>2721</v>
      </c>
      <c r="D996" t="s">
        <v>160</v>
      </c>
      <c r="E996">
        <v>6.125</v>
      </c>
      <c r="F996" s="143">
        <v>44880</v>
      </c>
      <c r="G996" t="s">
        <v>282</v>
      </c>
      <c r="H996" t="s">
        <v>270</v>
      </c>
      <c r="I996" t="s">
        <v>259</v>
      </c>
      <c r="J996" t="s">
        <v>271</v>
      </c>
      <c r="K996" t="s">
        <v>272</v>
      </c>
      <c r="L996" t="s">
        <v>609</v>
      </c>
      <c r="M996" t="s">
        <v>610</v>
      </c>
      <c r="N996" t="s">
        <v>304</v>
      </c>
      <c r="O996">
        <v>300</v>
      </c>
      <c r="P996">
        <v>107.875</v>
      </c>
      <c r="Q996">
        <v>0.68055600000000005</v>
      </c>
      <c r="R996">
        <v>2.8209999999999999E-2</v>
      </c>
      <c r="S996">
        <v>0</v>
      </c>
      <c r="T996">
        <v>2.6309999999999998</v>
      </c>
      <c r="U996">
        <v>4.2080000000000002</v>
      </c>
      <c r="V996">
        <v>5.5919999999999996</v>
      </c>
      <c r="W996">
        <v>4.4850000000000003</v>
      </c>
      <c r="X996">
        <v>282</v>
      </c>
      <c r="Y996">
        <v>106.625</v>
      </c>
      <c r="Z996">
        <v>0.27200000000000002</v>
      </c>
      <c r="AA996">
        <v>2.8209999999999999E-2</v>
      </c>
      <c r="AB996">
        <v>2.6890000000000001</v>
      </c>
      <c r="AC996">
        <v>4.6760000000000002</v>
      </c>
      <c r="AD996">
        <v>5.9180000000000001</v>
      </c>
      <c r="AE996">
        <v>4.7539999999999996</v>
      </c>
      <c r="AF996">
        <v>327</v>
      </c>
      <c r="AG996">
        <v>1.5509999999999999</v>
      </c>
      <c r="AH996">
        <v>2.3530000000000002</v>
      </c>
      <c r="AI996">
        <v>266</v>
      </c>
      <c r="AJ996">
        <v>309</v>
      </c>
      <c r="AK996">
        <v>273</v>
      </c>
      <c r="AL996">
        <v>317</v>
      </c>
      <c r="AQ996" s="82">
        <f t="shared" si="77"/>
        <v>0</v>
      </c>
      <c r="AR996" s="82">
        <f t="shared" si="79"/>
        <v>0</v>
      </c>
      <c r="AS996" s="82">
        <f t="shared" si="79"/>
        <v>0</v>
      </c>
      <c r="AT996" s="82">
        <f t="shared" si="79"/>
        <v>2.8209999999999999E-2</v>
      </c>
      <c r="AU996" s="82">
        <f t="shared" si="79"/>
        <v>0</v>
      </c>
      <c r="AV996" s="82">
        <f t="shared" si="79"/>
        <v>0</v>
      </c>
      <c r="AW996" s="82">
        <f t="shared" si="79"/>
        <v>0</v>
      </c>
      <c r="AX996" s="82">
        <f t="shared" si="79"/>
        <v>0</v>
      </c>
      <c r="AY996" s="82">
        <f t="shared" si="79"/>
        <v>0</v>
      </c>
      <c r="AZ996" s="82">
        <f t="shared" si="79"/>
        <v>0</v>
      </c>
      <c r="BA996" s="82">
        <f t="shared" si="79"/>
        <v>0</v>
      </c>
    </row>
    <row r="997" spans="1:53" x14ac:dyDescent="0.25">
      <c r="A997" t="s">
        <v>2760</v>
      </c>
      <c r="B997" t="s">
        <v>2761</v>
      </c>
      <c r="C997" t="s">
        <v>2762</v>
      </c>
      <c r="D997" t="s">
        <v>2763</v>
      </c>
      <c r="E997">
        <v>8.125</v>
      </c>
      <c r="F997" s="143">
        <v>43539</v>
      </c>
      <c r="G997" t="s">
        <v>280</v>
      </c>
      <c r="H997" t="s">
        <v>270</v>
      </c>
      <c r="I997" t="s">
        <v>259</v>
      </c>
      <c r="J997" t="s">
        <v>271</v>
      </c>
      <c r="K997" t="s">
        <v>272</v>
      </c>
      <c r="L997" t="s">
        <v>273</v>
      </c>
      <c r="M997" t="s">
        <v>281</v>
      </c>
      <c r="N997" t="s">
        <v>304</v>
      </c>
      <c r="O997">
        <v>450</v>
      </c>
      <c r="P997">
        <v>102.25</v>
      </c>
      <c r="Q997">
        <v>2.2569439999999998</v>
      </c>
      <c r="R997">
        <v>4.0739999999999998E-2</v>
      </c>
      <c r="S997">
        <v>0</v>
      </c>
      <c r="T997">
        <v>2.7429999999999999</v>
      </c>
      <c r="U997">
        <v>7.3220000000000001</v>
      </c>
      <c r="V997">
        <v>4.1340000000000003</v>
      </c>
      <c r="W997">
        <v>7.4560000000000004</v>
      </c>
      <c r="X997">
        <v>650</v>
      </c>
      <c r="Y997">
        <v>100.5</v>
      </c>
      <c r="Z997">
        <v>1.7150000000000001</v>
      </c>
      <c r="AA997">
        <v>4.0460000000000003E-2</v>
      </c>
      <c r="AB997">
        <v>2.7949999999999999</v>
      </c>
      <c r="AC997">
        <v>7.9420000000000002</v>
      </c>
      <c r="AD997">
        <v>4.4249999999999998</v>
      </c>
      <c r="AE997">
        <v>7.9189999999999996</v>
      </c>
      <c r="AF997">
        <v>710</v>
      </c>
      <c r="AG997">
        <v>2.242</v>
      </c>
      <c r="AH997">
        <v>2.7170000000000001</v>
      </c>
      <c r="AI997">
        <v>613</v>
      </c>
      <c r="AJ997">
        <v>670</v>
      </c>
      <c r="AK997">
        <v>636</v>
      </c>
      <c r="AL997">
        <v>697</v>
      </c>
      <c r="AQ997" s="82">
        <f t="shared" si="77"/>
        <v>0</v>
      </c>
      <c r="AR997" s="82">
        <f t="shared" si="79"/>
        <v>0</v>
      </c>
      <c r="AS997" s="82">
        <f t="shared" si="79"/>
        <v>0</v>
      </c>
      <c r="AT997" s="82">
        <f t="shared" si="79"/>
        <v>0</v>
      </c>
      <c r="AU997" s="82">
        <f t="shared" si="79"/>
        <v>0</v>
      </c>
      <c r="AV997" s="82">
        <f t="shared" si="79"/>
        <v>0</v>
      </c>
      <c r="AW997" s="82">
        <f t="shared" si="79"/>
        <v>4.0739999999999998E-2</v>
      </c>
      <c r="AX997" s="82">
        <f t="shared" si="79"/>
        <v>0</v>
      </c>
      <c r="AY997" s="82">
        <f t="shared" si="79"/>
        <v>0</v>
      </c>
      <c r="AZ997" s="82">
        <f t="shared" si="79"/>
        <v>0</v>
      </c>
      <c r="BA997" s="82">
        <f t="shared" si="79"/>
        <v>0</v>
      </c>
    </row>
    <row r="998" spans="1:53" x14ac:dyDescent="0.25">
      <c r="A998" t="s">
        <v>6049</v>
      </c>
      <c r="B998" t="s">
        <v>6050</v>
      </c>
      <c r="C998" t="s">
        <v>6051</v>
      </c>
      <c r="D998" t="s">
        <v>2763</v>
      </c>
      <c r="E998">
        <v>9.75</v>
      </c>
      <c r="F998" s="143">
        <v>43753</v>
      </c>
      <c r="G998" t="s">
        <v>280</v>
      </c>
      <c r="H998" t="s">
        <v>270</v>
      </c>
      <c r="I998" t="s">
        <v>259</v>
      </c>
      <c r="J998" t="s">
        <v>271</v>
      </c>
      <c r="K998" t="s">
        <v>272</v>
      </c>
      <c r="L998" t="s">
        <v>273</v>
      </c>
      <c r="M998" t="s">
        <v>281</v>
      </c>
      <c r="N998" t="s">
        <v>304</v>
      </c>
      <c r="O998">
        <v>325</v>
      </c>
      <c r="P998">
        <v>101</v>
      </c>
      <c r="Q998">
        <v>1.8687499999999999</v>
      </c>
      <c r="R998">
        <v>2.896E-2</v>
      </c>
      <c r="S998">
        <v>0</v>
      </c>
      <c r="T998">
        <v>3.0720000000000001</v>
      </c>
      <c r="U998">
        <v>9.423</v>
      </c>
      <c r="V998">
        <v>4.5330000000000004</v>
      </c>
      <c r="W998">
        <v>9.4440000000000008</v>
      </c>
      <c r="X998">
        <v>841</v>
      </c>
      <c r="Y998">
        <v>97.75</v>
      </c>
      <c r="Z998">
        <v>1.2190000000000001</v>
      </c>
      <c r="AA998">
        <v>2.8289999999999999E-2</v>
      </c>
      <c r="AB998">
        <v>4.8360000000000003</v>
      </c>
      <c r="AC998">
        <v>10.209</v>
      </c>
      <c r="AD998">
        <v>4.8380000000000001</v>
      </c>
      <c r="AE998">
        <v>10.202</v>
      </c>
      <c r="AF998">
        <v>931</v>
      </c>
      <c r="AG998">
        <v>3.9409999999999998</v>
      </c>
      <c r="AH998">
        <v>4.508</v>
      </c>
      <c r="AI998">
        <v>798</v>
      </c>
      <c r="AJ998">
        <v>883</v>
      </c>
      <c r="AK998">
        <v>828</v>
      </c>
      <c r="AL998">
        <v>919</v>
      </c>
      <c r="AQ998" s="82">
        <f t="shared" si="77"/>
        <v>0</v>
      </c>
      <c r="AR998" s="82">
        <f t="shared" ref="AR998:BA1013" si="80">IF(AND($U998&gt;AQ$4,$U998&lt;=AR$4),$R998,0)</f>
        <v>0</v>
      </c>
      <c r="AS998" s="82">
        <f t="shared" si="80"/>
        <v>0</v>
      </c>
      <c r="AT998" s="82">
        <f t="shared" si="80"/>
        <v>0</v>
      </c>
      <c r="AU998" s="82">
        <f t="shared" si="80"/>
        <v>0</v>
      </c>
      <c r="AV998" s="82">
        <f t="shared" si="80"/>
        <v>0</v>
      </c>
      <c r="AW998" s="82">
        <f t="shared" si="80"/>
        <v>0</v>
      </c>
      <c r="AX998" s="82">
        <f t="shared" si="80"/>
        <v>0</v>
      </c>
      <c r="AY998" s="82">
        <f t="shared" si="80"/>
        <v>2.896E-2</v>
      </c>
      <c r="AZ998" s="82">
        <f t="shared" si="80"/>
        <v>0</v>
      </c>
      <c r="BA998" s="82">
        <f t="shared" si="80"/>
        <v>0</v>
      </c>
    </row>
    <row r="999" spans="1:53" x14ac:dyDescent="0.25">
      <c r="A999" t="s">
        <v>2748</v>
      </c>
      <c r="B999" t="s">
        <v>2749</v>
      </c>
      <c r="C999" t="s">
        <v>2750</v>
      </c>
      <c r="D999" t="s">
        <v>2751</v>
      </c>
      <c r="E999">
        <v>8.25</v>
      </c>
      <c r="F999" s="143">
        <v>43174</v>
      </c>
      <c r="G999" t="s">
        <v>371</v>
      </c>
      <c r="H999" t="s">
        <v>270</v>
      </c>
      <c r="I999" t="s">
        <v>259</v>
      </c>
      <c r="J999" t="s">
        <v>271</v>
      </c>
      <c r="K999" t="s">
        <v>272</v>
      </c>
      <c r="L999" t="s">
        <v>551</v>
      </c>
      <c r="M999" t="s">
        <v>604</v>
      </c>
      <c r="N999" t="s">
        <v>304</v>
      </c>
      <c r="O999">
        <v>400</v>
      </c>
      <c r="P999">
        <v>122</v>
      </c>
      <c r="Q999">
        <v>2.2916669999999999</v>
      </c>
      <c r="R999">
        <v>4.3069999999999997E-2</v>
      </c>
      <c r="S999">
        <v>0</v>
      </c>
      <c r="T999">
        <v>4.2859999999999996</v>
      </c>
      <c r="U999">
        <v>3.59</v>
      </c>
      <c r="V999">
        <v>4.3090000000000002</v>
      </c>
      <c r="W999">
        <v>3.59</v>
      </c>
      <c r="X999">
        <v>282</v>
      </c>
      <c r="Y999">
        <v>117.5</v>
      </c>
      <c r="Z999">
        <v>1.742</v>
      </c>
      <c r="AA999">
        <v>4.1950000000000001E-2</v>
      </c>
      <c r="AB999">
        <v>4.3120000000000003</v>
      </c>
      <c r="AC999">
        <v>4.4930000000000003</v>
      </c>
      <c r="AD999">
        <v>4.3310000000000004</v>
      </c>
      <c r="AE999">
        <v>4.4930000000000003</v>
      </c>
      <c r="AF999">
        <v>385</v>
      </c>
      <c r="AG999">
        <v>4.2350000000000003</v>
      </c>
      <c r="AH999">
        <v>4.6859999999999999</v>
      </c>
      <c r="AI999">
        <v>298</v>
      </c>
      <c r="AJ999">
        <v>403</v>
      </c>
      <c r="AK999">
        <v>270</v>
      </c>
      <c r="AL999">
        <v>374</v>
      </c>
      <c r="AQ999" s="82">
        <f t="shared" si="77"/>
        <v>0</v>
      </c>
      <c r="AR999" s="82">
        <f t="shared" si="80"/>
        <v>0</v>
      </c>
      <c r="AS999" s="82">
        <f t="shared" si="80"/>
        <v>4.3069999999999997E-2</v>
      </c>
      <c r="AT999" s="82">
        <f t="shared" si="80"/>
        <v>0</v>
      </c>
      <c r="AU999" s="82">
        <f t="shared" si="80"/>
        <v>0</v>
      </c>
      <c r="AV999" s="82">
        <f t="shared" si="80"/>
        <v>0</v>
      </c>
      <c r="AW999" s="82">
        <f t="shared" si="80"/>
        <v>0</v>
      </c>
      <c r="AX999" s="82">
        <f t="shared" si="80"/>
        <v>0</v>
      </c>
      <c r="AY999" s="82">
        <f t="shared" si="80"/>
        <v>0</v>
      </c>
      <c r="AZ999" s="82">
        <f t="shared" si="80"/>
        <v>0</v>
      </c>
      <c r="BA999" s="82">
        <f t="shared" si="80"/>
        <v>0</v>
      </c>
    </row>
    <row r="1000" spans="1:53" x14ac:dyDescent="0.25">
      <c r="A1000" t="s">
        <v>2752</v>
      </c>
      <c r="B1000" t="s">
        <v>2753</v>
      </c>
      <c r="C1000" t="s">
        <v>2750</v>
      </c>
      <c r="D1000" t="s">
        <v>2751</v>
      </c>
      <c r="E1000">
        <v>7.75</v>
      </c>
      <c r="F1000" s="143">
        <v>42566</v>
      </c>
      <c r="G1000" t="s">
        <v>371</v>
      </c>
      <c r="H1000" t="s">
        <v>270</v>
      </c>
      <c r="I1000" t="s">
        <v>259</v>
      </c>
      <c r="J1000" t="s">
        <v>271</v>
      </c>
      <c r="K1000" t="s">
        <v>272</v>
      </c>
      <c r="L1000" t="s">
        <v>551</v>
      </c>
      <c r="M1000" t="s">
        <v>604</v>
      </c>
      <c r="N1000" t="s">
        <v>304</v>
      </c>
      <c r="O1000">
        <v>312</v>
      </c>
      <c r="P1000">
        <v>117.5</v>
      </c>
      <c r="Q1000">
        <v>3.4444439999999998</v>
      </c>
      <c r="R1000">
        <v>3.2689999999999997E-2</v>
      </c>
      <c r="S1000">
        <v>0</v>
      </c>
      <c r="T1000">
        <v>3.0790000000000002</v>
      </c>
      <c r="U1000">
        <v>2.5680000000000001</v>
      </c>
      <c r="V1000">
        <v>3.085</v>
      </c>
      <c r="W1000">
        <v>2.5680000000000001</v>
      </c>
      <c r="X1000">
        <v>210</v>
      </c>
      <c r="Y1000">
        <v>115.75</v>
      </c>
      <c r="Z1000">
        <v>2.9279999999999999</v>
      </c>
      <c r="AA1000">
        <v>3.2570000000000002E-2</v>
      </c>
      <c r="AB1000">
        <v>3.1320000000000001</v>
      </c>
      <c r="AC1000">
        <v>3.1160000000000001</v>
      </c>
      <c r="AD1000">
        <v>3.1349999999999998</v>
      </c>
      <c r="AE1000">
        <v>3.1160000000000001</v>
      </c>
      <c r="AF1000">
        <v>272</v>
      </c>
      <c r="AG1000">
        <v>1.91</v>
      </c>
      <c r="AH1000">
        <v>2.1150000000000002</v>
      </c>
      <c r="AI1000">
        <v>215</v>
      </c>
      <c r="AJ1000">
        <v>281</v>
      </c>
      <c r="AK1000">
        <v>198</v>
      </c>
      <c r="AL1000">
        <v>261</v>
      </c>
      <c r="AQ1000" s="82">
        <f t="shared" si="77"/>
        <v>0</v>
      </c>
      <c r="AR1000" s="82">
        <f t="shared" si="80"/>
        <v>3.2689999999999997E-2</v>
      </c>
      <c r="AS1000" s="82">
        <f t="shared" si="80"/>
        <v>0</v>
      </c>
      <c r="AT1000" s="82">
        <f t="shared" si="80"/>
        <v>0</v>
      </c>
      <c r="AU1000" s="82">
        <f t="shared" si="80"/>
        <v>0</v>
      </c>
      <c r="AV1000" s="82">
        <f t="shared" si="80"/>
        <v>0</v>
      </c>
      <c r="AW1000" s="82">
        <f t="shared" si="80"/>
        <v>0</v>
      </c>
      <c r="AX1000" s="82">
        <f t="shared" si="80"/>
        <v>0</v>
      </c>
      <c r="AY1000" s="82">
        <f t="shared" si="80"/>
        <v>0</v>
      </c>
      <c r="AZ1000" s="82">
        <f t="shared" si="80"/>
        <v>0</v>
      </c>
      <c r="BA1000" s="82">
        <f t="shared" si="80"/>
        <v>0</v>
      </c>
    </row>
    <row r="1001" spans="1:53" x14ac:dyDescent="0.25">
      <c r="A1001" t="s">
        <v>2756</v>
      </c>
      <c r="B1001" t="s">
        <v>2757</v>
      </c>
      <c r="C1001" t="s">
        <v>2750</v>
      </c>
      <c r="D1001" t="s">
        <v>2751</v>
      </c>
      <c r="E1001">
        <v>5.625</v>
      </c>
      <c r="F1001" s="143">
        <v>44180</v>
      </c>
      <c r="G1001" t="s">
        <v>371</v>
      </c>
      <c r="H1001" t="s">
        <v>270</v>
      </c>
      <c r="I1001" t="s">
        <v>259</v>
      </c>
      <c r="J1001" t="s">
        <v>271</v>
      </c>
      <c r="K1001" t="s">
        <v>272</v>
      </c>
      <c r="L1001" t="s">
        <v>551</v>
      </c>
      <c r="M1001" t="s">
        <v>604</v>
      </c>
      <c r="N1001" t="s">
        <v>304</v>
      </c>
      <c r="O1001">
        <v>400</v>
      </c>
      <c r="P1001">
        <v>111</v>
      </c>
      <c r="Q1001">
        <v>0.15625</v>
      </c>
      <c r="R1001">
        <v>3.8519999999999999E-2</v>
      </c>
      <c r="S1001">
        <v>2.8119999999999998</v>
      </c>
      <c r="T1001">
        <v>6.4809999999999999</v>
      </c>
      <c r="U1001">
        <v>4</v>
      </c>
      <c r="V1001">
        <v>6.5890000000000004</v>
      </c>
      <c r="W1001">
        <v>4</v>
      </c>
      <c r="X1001">
        <v>266</v>
      </c>
      <c r="Y1001">
        <v>105.75</v>
      </c>
      <c r="Z1001">
        <v>2.5939999999999999</v>
      </c>
      <c r="AA1001">
        <v>3.8120000000000001E-2</v>
      </c>
      <c r="AB1001">
        <v>6.3159999999999998</v>
      </c>
      <c r="AC1001">
        <v>4.7560000000000002</v>
      </c>
      <c r="AD1001">
        <v>6.41</v>
      </c>
      <c r="AE1001">
        <v>4.7560000000000002</v>
      </c>
      <c r="AF1001">
        <v>359</v>
      </c>
      <c r="AG1001">
        <v>5.1909999999999998</v>
      </c>
      <c r="AH1001">
        <v>6.0720000000000001</v>
      </c>
      <c r="AI1001">
        <v>264</v>
      </c>
      <c r="AJ1001">
        <v>348</v>
      </c>
      <c r="AK1001">
        <v>257</v>
      </c>
      <c r="AL1001">
        <v>349</v>
      </c>
      <c r="AQ1001" s="82">
        <f t="shared" si="77"/>
        <v>0</v>
      </c>
      <c r="AR1001" s="82">
        <f t="shared" si="80"/>
        <v>0</v>
      </c>
      <c r="AS1001" s="82">
        <f t="shared" si="80"/>
        <v>3.8519999999999999E-2</v>
      </c>
      <c r="AT1001" s="82">
        <f t="shared" si="80"/>
        <v>0</v>
      </c>
      <c r="AU1001" s="82">
        <f t="shared" si="80"/>
        <v>0</v>
      </c>
      <c r="AV1001" s="82">
        <f t="shared" si="80"/>
        <v>0</v>
      </c>
      <c r="AW1001" s="82">
        <f t="shared" si="80"/>
        <v>0</v>
      </c>
      <c r="AX1001" s="82">
        <f t="shared" si="80"/>
        <v>0</v>
      </c>
      <c r="AY1001" s="82">
        <f t="shared" si="80"/>
        <v>0</v>
      </c>
      <c r="AZ1001" s="82">
        <f t="shared" si="80"/>
        <v>0</v>
      </c>
      <c r="BA1001" s="82">
        <f t="shared" si="80"/>
        <v>0</v>
      </c>
    </row>
    <row r="1002" spans="1:53" x14ac:dyDescent="0.25">
      <c r="A1002" t="s">
        <v>6052</v>
      </c>
      <c r="B1002" t="s">
        <v>6053</v>
      </c>
      <c r="C1002" t="s">
        <v>2750</v>
      </c>
      <c r="D1002" t="s">
        <v>2751</v>
      </c>
      <c r="E1002">
        <v>4.7</v>
      </c>
      <c r="F1002" s="143">
        <v>44819</v>
      </c>
      <c r="G1002" t="s">
        <v>371</v>
      </c>
      <c r="H1002" t="s">
        <v>270</v>
      </c>
      <c r="I1002" t="s">
        <v>259</v>
      </c>
      <c r="J1002" t="s">
        <v>271</v>
      </c>
      <c r="K1002" t="s">
        <v>272</v>
      </c>
      <c r="L1002" t="s">
        <v>551</v>
      </c>
      <c r="M1002" t="s">
        <v>604</v>
      </c>
      <c r="N1002" t="s">
        <v>304</v>
      </c>
      <c r="O1002">
        <v>500</v>
      </c>
      <c r="P1002">
        <v>105</v>
      </c>
      <c r="Q1002">
        <v>1.8538889999999999</v>
      </c>
      <c r="R1002">
        <v>4.6289999999999998E-2</v>
      </c>
      <c r="S1002">
        <v>0</v>
      </c>
      <c r="T1002">
        <v>7.6749999999999998</v>
      </c>
      <c r="U1002">
        <v>4.0709999999999997</v>
      </c>
      <c r="V1002">
        <v>7.8630000000000004</v>
      </c>
      <c r="W1002">
        <v>4.0709999999999997</v>
      </c>
      <c r="X1002">
        <v>240</v>
      </c>
      <c r="Y1002">
        <v>100.25</v>
      </c>
      <c r="Z1002">
        <v>1.5409999999999999</v>
      </c>
      <c r="AA1002">
        <v>4.4760000000000001E-2</v>
      </c>
      <c r="AB1002">
        <v>7.665</v>
      </c>
      <c r="AC1002">
        <v>4.6660000000000004</v>
      </c>
      <c r="AD1002">
        <v>7.8369999999999997</v>
      </c>
      <c r="AE1002">
        <v>4.6660000000000004</v>
      </c>
      <c r="AF1002">
        <v>318</v>
      </c>
      <c r="AG1002">
        <v>4.9740000000000002</v>
      </c>
      <c r="AH1002">
        <v>6.2119999999999997</v>
      </c>
      <c r="AI1002">
        <v>233</v>
      </c>
      <c r="AJ1002">
        <v>300</v>
      </c>
      <c r="AK1002">
        <v>236</v>
      </c>
      <c r="AL1002">
        <v>313</v>
      </c>
      <c r="AQ1002" s="82">
        <f t="shared" si="77"/>
        <v>0</v>
      </c>
      <c r="AR1002" s="82">
        <f t="shared" si="80"/>
        <v>0</v>
      </c>
      <c r="AS1002" s="82">
        <f t="shared" si="80"/>
        <v>0</v>
      </c>
      <c r="AT1002" s="82">
        <f t="shared" si="80"/>
        <v>4.6289999999999998E-2</v>
      </c>
      <c r="AU1002" s="82">
        <f t="shared" si="80"/>
        <v>0</v>
      </c>
      <c r="AV1002" s="82">
        <f t="shared" si="80"/>
        <v>0</v>
      </c>
      <c r="AW1002" s="82">
        <f t="shared" si="80"/>
        <v>0</v>
      </c>
      <c r="AX1002" s="82">
        <f t="shared" si="80"/>
        <v>0</v>
      </c>
      <c r="AY1002" s="82">
        <f t="shared" si="80"/>
        <v>0</v>
      </c>
      <c r="AZ1002" s="82">
        <f t="shared" si="80"/>
        <v>0</v>
      </c>
      <c r="BA1002" s="82">
        <f t="shared" si="80"/>
        <v>0</v>
      </c>
    </row>
    <row r="1003" spans="1:53" x14ac:dyDescent="0.25">
      <c r="A1003" t="s">
        <v>6054</v>
      </c>
      <c r="B1003" t="s">
        <v>6055</v>
      </c>
      <c r="C1003" t="s">
        <v>2744</v>
      </c>
      <c r="D1003" t="s">
        <v>2745</v>
      </c>
      <c r="E1003">
        <v>9</v>
      </c>
      <c r="F1003" s="143">
        <v>44652</v>
      </c>
      <c r="G1003" t="s">
        <v>41</v>
      </c>
      <c r="H1003" t="s">
        <v>270</v>
      </c>
      <c r="I1003" t="s">
        <v>259</v>
      </c>
      <c r="J1003" t="s">
        <v>271</v>
      </c>
      <c r="K1003" t="s">
        <v>272</v>
      </c>
      <c r="L1003" t="s">
        <v>381</v>
      </c>
      <c r="M1003" t="s">
        <v>661</v>
      </c>
      <c r="N1003" t="s">
        <v>304</v>
      </c>
      <c r="O1003">
        <v>225</v>
      </c>
      <c r="P1003">
        <v>103.375</v>
      </c>
      <c r="Q1003">
        <v>2.1</v>
      </c>
      <c r="R1003">
        <v>2.0559999999999998E-2</v>
      </c>
      <c r="S1003">
        <v>0</v>
      </c>
      <c r="T1003">
        <v>5.1970000000000001</v>
      </c>
      <c r="U1003">
        <v>8.3670000000000009</v>
      </c>
      <c r="V1003">
        <v>6.0750000000000002</v>
      </c>
      <c r="W1003">
        <v>8.4049999999999994</v>
      </c>
      <c r="X1003">
        <v>693</v>
      </c>
      <c r="Y1003">
        <v>102.5</v>
      </c>
      <c r="Z1003">
        <v>1.5</v>
      </c>
      <c r="AA1003">
        <v>2.0580000000000001E-2</v>
      </c>
      <c r="AB1003">
        <v>5.2480000000000002</v>
      </c>
      <c r="AC1003">
        <v>8.5310000000000006</v>
      </c>
      <c r="AD1003">
        <v>6.15</v>
      </c>
      <c r="AE1003">
        <v>8.5540000000000003</v>
      </c>
      <c r="AF1003">
        <v>725</v>
      </c>
      <c r="AG1003">
        <v>1.4179999999999999</v>
      </c>
      <c r="AH1003">
        <v>2.282</v>
      </c>
      <c r="AI1003">
        <v>666</v>
      </c>
      <c r="AJ1003">
        <v>696</v>
      </c>
      <c r="AK1003">
        <v>686</v>
      </c>
      <c r="AL1003">
        <v>717</v>
      </c>
      <c r="AQ1003" s="82">
        <f t="shared" si="77"/>
        <v>0</v>
      </c>
      <c r="AR1003" s="82">
        <f t="shared" si="80"/>
        <v>0</v>
      </c>
      <c r="AS1003" s="82">
        <f t="shared" si="80"/>
        <v>0</v>
      </c>
      <c r="AT1003" s="82">
        <f t="shared" si="80"/>
        <v>0</v>
      </c>
      <c r="AU1003" s="82">
        <f t="shared" si="80"/>
        <v>0</v>
      </c>
      <c r="AV1003" s="82">
        <f t="shared" si="80"/>
        <v>0</v>
      </c>
      <c r="AW1003" s="82">
        <f t="shared" si="80"/>
        <v>0</v>
      </c>
      <c r="AX1003" s="82">
        <f t="shared" si="80"/>
        <v>2.0559999999999998E-2</v>
      </c>
      <c r="AY1003" s="82">
        <f t="shared" si="80"/>
        <v>0</v>
      </c>
      <c r="AZ1003" s="82">
        <f t="shared" si="80"/>
        <v>0</v>
      </c>
      <c r="BA1003" s="82">
        <f t="shared" si="80"/>
        <v>0</v>
      </c>
    </row>
    <row r="1004" spans="1:53" x14ac:dyDescent="0.25">
      <c r="A1004" t="s">
        <v>2764</v>
      </c>
      <c r="B1004" t="s">
        <v>2765</v>
      </c>
      <c r="C1004" t="s">
        <v>2766</v>
      </c>
      <c r="D1004" t="s">
        <v>2767</v>
      </c>
      <c r="E1004">
        <v>8.125</v>
      </c>
      <c r="F1004" s="143">
        <v>43525</v>
      </c>
      <c r="G1004" t="s">
        <v>280</v>
      </c>
      <c r="H1004" t="s">
        <v>270</v>
      </c>
      <c r="I1004" t="s">
        <v>259</v>
      </c>
      <c r="J1004" t="s">
        <v>271</v>
      </c>
      <c r="K1004" t="s">
        <v>272</v>
      </c>
      <c r="L1004" t="s">
        <v>273</v>
      </c>
      <c r="M1004" t="s">
        <v>281</v>
      </c>
      <c r="N1004" t="s">
        <v>304</v>
      </c>
      <c r="O1004">
        <v>399.9</v>
      </c>
      <c r="P1004">
        <v>106.25</v>
      </c>
      <c r="Q1004">
        <v>2.5729169999999999</v>
      </c>
      <c r="R1004">
        <v>3.7699999999999997E-2</v>
      </c>
      <c r="S1004">
        <v>0</v>
      </c>
      <c r="T1004">
        <v>1.946</v>
      </c>
      <c r="U1004">
        <v>5.91</v>
      </c>
      <c r="V1004">
        <v>2.7589999999999999</v>
      </c>
      <c r="W1004">
        <v>6.16</v>
      </c>
      <c r="X1004">
        <v>521</v>
      </c>
      <c r="Y1004">
        <v>105</v>
      </c>
      <c r="Z1004">
        <v>2.0310000000000001</v>
      </c>
      <c r="AA1004">
        <v>3.7650000000000003E-2</v>
      </c>
      <c r="AB1004">
        <v>2.7879999999999998</v>
      </c>
      <c r="AC1004">
        <v>6.391</v>
      </c>
      <c r="AD1004">
        <v>3.6539999999999999</v>
      </c>
      <c r="AE1004">
        <v>6.6369999999999996</v>
      </c>
      <c r="AF1004">
        <v>582</v>
      </c>
      <c r="AG1004">
        <v>1.6739999999999999</v>
      </c>
      <c r="AH1004">
        <v>2.012</v>
      </c>
      <c r="AI1004">
        <v>459</v>
      </c>
      <c r="AJ1004">
        <v>541</v>
      </c>
      <c r="AK1004">
        <v>503</v>
      </c>
      <c r="AL1004">
        <v>567</v>
      </c>
      <c r="AQ1004" s="82">
        <f t="shared" si="77"/>
        <v>0</v>
      </c>
      <c r="AR1004" s="82">
        <f t="shared" si="80"/>
        <v>0</v>
      </c>
      <c r="AS1004" s="82">
        <f t="shared" si="80"/>
        <v>0</v>
      </c>
      <c r="AT1004" s="82">
        <f t="shared" si="80"/>
        <v>0</v>
      </c>
      <c r="AU1004" s="82">
        <f t="shared" si="80"/>
        <v>3.7699999999999997E-2</v>
      </c>
      <c r="AV1004" s="82">
        <f t="shared" si="80"/>
        <v>0</v>
      </c>
      <c r="AW1004" s="82">
        <f t="shared" si="80"/>
        <v>0</v>
      </c>
      <c r="AX1004" s="82">
        <f t="shared" si="80"/>
        <v>0</v>
      </c>
      <c r="AY1004" s="82">
        <f t="shared" si="80"/>
        <v>0</v>
      </c>
      <c r="AZ1004" s="82">
        <f t="shared" si="80"/>
        <v>0</v>
      </c>
      <c r="BA1004" s="82">
        <f t="shared" si="80"/>
        <v>0</v>
      </c>
    </row>
    <row r="1005" spans="1:53" x14ac:dyDescent="0.25">
      <c r="A1005" t="s">
        <v>6056</v>
      </c>
      <c r="B1005" t="s">
        <v>6057</v>
      </c>
      <c r="C1005" t="s">
        <v>6058</v>
      </c>
      <c r="D1005" t="s">
        <v>6059</v>
      </c>
      <c r="E1005">
        <v>8</v>
      </c>
      <c r="F1005" s="143">
        <v>44044</v>
      </c>
      <c r="G1005" t="s">
        <v>40</v>
      </c>
      <c r="H1005" t="s">
        <v>270</v>
      </c>
      <c r="I1005" t="s">
        <v>259</v>
      </c>
      <c r="J1005" t="s">
        <v>271</v>
      </c>
      <c r="K1005" t="s">
        <v>272</v>
      </c>
      <c r="L1005" t="s">
        <v>551</v>
      </c>
      <c r="M1005" t="s">
        <v>552</v>
      </c>
      <c r="N1005" t="s">
        <v>304</v>
      </c>
      <c r="O1005">
        <v>250</v>
      </c>
      <c r="P1005">
        <v>103.625</v>
      </c>
      <c r="Q1005">
        <v>3.3111109999999999</v>
      </c>
      <c r="R1005">
        <v>2.316E-2</v>
      </c>
      <c r="S1005">
        <v>0</v>
      </c>
      <c r="T1005">
        <v>4.3440000000000003</v>
      </c>
      <c r="U1005">
        <v>7.1989999999999998</v>
      </c>
      <c r="V1005">
        <v>5.3159999999999998</v>
      </c>
      <c r="W1005">
        <v>7.2569999999999997</v>
      </c>
      <c r="X1005">
        <v>604</v>
      </c>
      <c r="Y1005">
        <v>103</v>
      </c>
      <c r="Z1005">
        <v>2.778</v>
      </c>
      <c r="AA1005">
        <v>2.3259999999999999E-2</v>
      </c>
      <c r="AB1005">
        <v>4.4009999999999998</v>
      </c>
      <c r="AC1005">
        <v>7.34</v>
      </c>
      <c r="AD1005">
        <v>5.3869999999999996</v>
      </c>
      <c r="AE1005">
        <v>7.38</v>
      </c>
      <c r="AF1005">
        <v>632</v>
      </c>
      <c r="AG1005">
        <v>1.095</v>
      </c>
      <c r="AH1005">
        <v>1.77</v>
      </c>
      <c r="AI1005">
        <v>577</v>
      </c>
      <c r="AJ1005">
        <v>604</v>
      </c>
      <c r="AK1005">
        <v>593</v>
      </c>
      <c r="AL1005">
        <v>620</v>
      </c>
      <c r="AQ1005" s="82">
        <f t="shared" si="77"/>
        <v>0</v>
      </c>
      <c r="AR1005" s="82">
        <f t="shared" si="80"/>
        <v>0</v>
      </c>
      <c r="AS1005" s="82">
        <f t="shared" si="80"/>
        <v>0</v>
      </c>
      <c r="AT1005" s="82">
        <f t="shared" si="80"/>
        <v>0</v>
      </c>
      <c r="AU1005" s="82">
        <f t="shared" si="80"/>
        <v>0</v>
      </c>
      <c r="AV1005" s="82">
        <f t="shared" si="80"/>
        <v>0</v>
      </c>
      <c r="AW1005" s="82">
        <f t="shared" si="80"/>
        <v>2.316E-2</v>
      </c>
      <c r="AX1005" s="82">
        <f t="shared" si="80"/>
        <v>0</v>
      </c>
      <c r="AY1005" s="82">
        <f t="shared" si="80"/>
        <v>0</v>
      </c>
      <c r="AZ1005" s="82">
        <f t="shared" si="80"/>
        <v>0</v>
      </c>
      <c r="BA1005" s="82">
        <f t="shared" si="80"/>
        <v>0</v>
      </c>
    </row>
    <row r="1006" spans="1:53" x14ac:dyDescent="0.25">
      <c r="A1006" t="s">
        <v>2738</v>
      </c>
      <c r="B1006" t="s">
        <v>2739</v>
      </c>
      <c r="C1006" t="s">
        <v>2740</v>
      </c>
      <c r="D1006" t="s">
        <v>2741</v>
      </c>
      <c r="E1006">
        <v>7.65</v>
      </c>
      <c r="F1006" s="143">
        <v>42597</v>
      </c>
      <c r="G1006" t="s">
        <v>41</v>
      </c>
      <c r="H1006" t="s">
        <v>270</v>
      </c>
      <c r="I1006" t="s">
        <v>259</v>
      </c>
      <c r="J1006" t="s">
        <v>271</v>
      </c>
      <c r="K1006" t="s">
        <v>272</v>
      </c>
      <c r="L1006" t="s">
        <v>273</v>
      </c>
      <c r="M1006" t="s">
        <v>972</v>
      </c>
      <c r="N1006" t="s">
        <v>304</v>
      </c>
      <c r="O1006">
        <v>200</v>
      </c>
      <c r="P1006">
        <v>96.75</v>
      </c>
      <c r="Q1006">
        <v>2.7625000000000002</v>
      </c>
      <c r="R1006">
        <v>1.7239999999999998E-2</v>
      </c>
      <c r="S1006">
        <v>0</v>
      </c>
      <c r="T1006">
        <v>3.0179999999999998</v>
      </c>
      <c r="U1006">
        <v>8.7059999999999995</v>
      </c>
      <c r="V1006">
        <v>3.0249999999999999</v>
      </c>
      <c r="W1006">
        <v>8.7059999999999995</v>
      </c>
      <c r="X1006">
        <v>822</v>
      </c>
      <c r="Y1006">
        <v>95</v>
      </c>
      <c r="Z1006">
        <v>2.2519999999999998</v>
      </c>
      <c r="AA1006">
        <v>1.711E-2</v>
      </c>
      <c r="AB1006">
        <v>3.0680000000000001</v>
      </c>
      <c r="AC1006">
        <v>9.2680000000000007</v>
      </c>
      <c r="AD1006">
        <v>3.073</v>
      </c>
      <c r="AE1006">
        <v>9.2680000000000007</v>
      </c>
      <c r="AF1006">
        <v>887</v>
      </c>
      <c r="AG1006">
        <v>2.3239999999999998</v>
      </c>
      <c r="AH1006">
        <v>2.5299999999999998</v>
      </c>
      <c r="AI1006">
        <v>782</v>
      </c>
      <c r="AJ1006">
        <v>836</v>
      </c>
      <c r="AK1006">
        <v>811</v>
      </c>
      <c r="AL1006">
        <v>875</v>
      </c>
      <c r="AQ1006" s="82">
        <f t="shared" si="77"/>
        <v>0</v>
      </c>
      <c r="AR1006" s="82">
        <f t="shared" si="80"/>
        <v>0</v>
      </c>
      <c r="AS1006" s="82">
        <f t="shared" si="80"/>
        <v>0</v>
      </c>
      <c r="AT1006" s="82">
        <f t="shared" si="80"/>
        <v>0</v>
      </c>
      <c r="AU1006" s="82">
        <f t="shared" si="80"/>
        <v>0</v>
      </c>
      <c r="AV1006" s="82">
        <f t="shared" si="80"/>
        <v>0</v>
      </c>
      <c r="AW1006" s="82">
        <f t="shared" si="80"/>
        <v>0</v>
      </c>
      <c r="AX1006" s="82">
        <f t="shared" si="80"/>
        <v>1.7239999999999998E-2</v>
      </c>
      <c r="AY1006" s="82">
        <f t="shared" si="80"/>
        <v>0</v>
      </c>
      <c r="AZ1006" s="82">
        <f t="shared" si="80"/>
        <v>0</v>
      </c>
      <c r="BA1006" s="82">
        <f t="shared" si="80"/>
        <v>0</v>
      </c>
    </row>
    <row r="1007" spans="1:53" x14ac:dyDescent="0.25">
      <c r="A1007" t="s">
        <v>2770</v>
      </c>
      <c r="B1007" t="s">
        <v>2771</v>
      </c>
      <c r="C1007" t="s">
        <v>2740</v>
      </c>
      <c r="D1007" t="s">
        <v>2741</v>
      </c>
      <c r="E1007">
        <v>7.625</v>
      </c>
      <c r="F1007" s="143">
        <v>72015</v>
      </c>
      <c r="G1007" t="s">
        <v>41</v>
      </c>
      <c r="H1007" t="s">
        <v>270</v>
      </c>
      <c r="I1007" t="s">
        <v>259</v>
      </c>
      <c r="J1007" t="s">
        <v>271</v>
      </c>
      <c r="K1007" t="s">
        <v>272</v>
      </c>
      <c r="L1007" t="s">
        <v>273</v>
      </c>
      <c r="M1007" t="s">
        <v>972</v>
      </c>
      <c r="N1007" t="s">
        <v>304</v>
      </c>
      <c r="O1007">
        <v>500</v>
      </c>
      <c r="P1007">
        <v>78</v>
      </c>
      <c r="Q1007">
        <v>2.4145829999999999</v>
      </c>
      <c r="R1007">
        <v>3.483E-2</v>
      </c>
      <c r="S1007">
        <v>0</v>
      </c>
      <c r="T1007">
        <v>9.9320000000000004</v>
      </c>
      <c r="U1007">
        <v>9.7739999999999991</v>
      </c>
      <c r="V1007">
        <v>9.6159999999999997</v>
      </c>
      <c r="W1007">
        <v>9.7739999999999991</v>
      </c>
      <c r="X1007">
        <v>744</v>
      </c>
      <c r="Y1007">
        <v>79.375</v>
      </c>
      <c r="Z1007">
        <v>1.9059999999999999</v>
      </c>
      <c r="AA1007">
        <v>3.5749999999999997E-2</v>
      </c>
      <c r="AB1007">
        <v>10.176</v>
      </c>
      <c r="AC1007">
        <v>9.6050000000000004</v>
      </c>
      <c r="AD1007">
        <v>9.843</v>
      </c>
      <c r="AE1007">
        <v>9.6050000000000004</v>
      </c>
      <c r="AF1007">
        <v>742</v>
      </c>
      <c r="AG1007">
        <v>-1.0660000000000001</v>
      </c>
      <c r="AH1007">
        <v>0.19800000000000001</v>
      </c>
      <c r="AI1007">
        <v>546</v>
      </c>
      <c r="AJ1007">
        <v>558</v>
      </c>
      <c r="AK1007">
        <v>751</v>
      </c>
      <c r="AL1007">
        <v>752</v>
      </c>
      <c r="AQ1007" s="82">
        <f t="shared" si="77"/>
        <v>0</v>
      </c>
      <c r="AR1007" s="82">
        <f t="shared" si="80"/>
        <v>0</v>
      </c>
      <c r="AS1007" s="82">
        <f t="shared" si="80"/>
        <v>0</v>
      </c>
      <c r="AT1007" s="82">
        <f t="shared" si="80"/>
        <v>0</v>
      </c>
      <c r="AU1007" s="82">
        <f t="shared" si="80"/>
        <v>0</v>
      </c>
      <c r="AV1007" s="82">
        <f t="shared" si="80"/>
        <v>0</v>
      </c>
      <c r="AW1007" s="82">
        <f t="shared" si="80"/>
        <v>0</v>
      </c>
      <c r="AX1007" s="82">
        <f t="shared" si="80"/>
        <v>0</v>
      </c>
      <c r="AY1007" s="82">
        <f t="shared" si="80"/>
        <v>3.483E-2</v>
      </c>
      <c r="AZ1007" s="82">
        <f t="shared" si="80"/>
        <v>0</v>
      </c>
      <c r="BA1007" s="82">
        <f t="shared" si="80"/>
        <v>0</v>
      </c>
    </row>
    <row r="1008" spans="1:53" x14ac:dyDescent="0.25">
      <c r="A1008" t="s">
        <v>2742</v>
      </c>
      <c r="B1008" t="s">
        <v>2743</v>
      </c>
      <c r="C1008" t="s">
        <v>2740</v>
      </c>
      <c r="D1008" t="s">
        <v>2741</v>
      </c>
      <c r="E1008">
        <v>7.95</v>
      </c>
      <c r="F1008" s="143">
        <v>42826</v>
      </c>
      <c r="G1008" t="s">
        <v>41</v>
      </c>
      <c r="H1008" t="s">
        <v>270</v>
      </c>
      <c r="I1008" t="s">
        <v>259</v>
      </c>
      <c r="J1008" t="s">
        <v>271</v>
      </c>
      <c r="K1008" t="s">
        <v>272</v>
      </c>
      <c r="L1008" t="s">
        <v>273</v>
      </c>
      <c r="M1008" t="s">
        <v>972</v>
      </c>
      <c r="N1008" t="s">
        <v>304</v>
      </c>
      <c r="O1008">
        <v>285.39999999999998</v>
      </c>
      <c r="P1008">
        <v>96</v>
      </c>
      <c r="Q1008">
        <v>1.855</v>
      </c>
      <c r="R1008">
        <v>2.4199999999999999E-2</v>
      </c>
      <c r="S1008">
        <v>0</v>
      </c>
      <c r="T1008">
        <v>3.4630000000000001</v>
      </c>
      <c r="U1008">
        <v>9.0960000000000001</v>
      </c>
      <c r="V1008">
        <v>3.4750000000000001</v>
      </c>
      <c r="W1008">
        <v>9.0960000000000001</v>
      </c>
      <c r="X1008">
        <v>851</v>
      </c>
      <c r="Y1008">
        <v>95.25</v>
      </c>
      <c r="Z1008">
        <v>1.325</v>
      </c>
      <c r="AA1008">
        <v>2.4240000000000001E-2</v>
      </c>
      <c r="AB1008">
        <v>3.5209999999999999</v>
      </c>
      <c r="AC1008">
        <v>9.3010000000000002</v>
      </c>
      <c r="AD1008">
        <v>3.5289999999999999</v>
      </c>
      <c r="AE1008">
        <v>9.3010000000000002</v>
      </c>
      <c r="AF1008">
        <v>881</v>
      </c>
      <c r="AG1008">
        <v>1.325</v>
      </c>
      <c r="AH1008">
        <v>1.619</v>
      </c>
      <c r="AI1008">
        <v>805</v>
      </c>
      <c r="AJ1008">
        <v>831</v>
      </c>
      <c r="AK1008">
        <v>839</v>
      </c>
      <c r="AL1008">
        <v>870</v>
      </c>
      <c r="AQ1008" s="82">
        <f t="shared" si="77"/>
        <v>0</v>
      </c>
      <c r="AR1008" s="82">
        <f t="shared" si="80"/>
        <v>0</v>
      </c>
      <c r="AS1008" s="82">
        <f t="shared" si="80"/>
        <v>0</v>
      </c>
      <c r="AT1008" s="82">
        <f t="shared" si="80"/>
        <v>0</v>
      </c>
      <c r="AU1008" s="82">
        <f t="shared" si="80"/>
        <v>0</v>
      </c>
      <c r="AV1008" s="82">
        <f t="shared" si="80"/>
        <v>0</v>
      </c>
      <c r="AW1008" s="82">
        <f t="shared" si="80"/>
        <v>0</v>
      </c>
      <c r="AX1008" s="82">
        <f t="shared" si="80"/>
        <v>0</v>
      </c>
      <c r="AY1008" s="82">
        <f t="shared" si="80"/>
        <v>2.4199999999999999E-2</v>
      </c>
      <c r="AZ1008" s="82">
        <f t="shared" si="80"/>
        <v>0</v>
      </c>
      <c r="BA1008" s="82">
        <f t="shared" si="80"/>
        <v>0</v>
      </c>
    </row>
    <row r="1009" spans="1:53" x14ac:dyDescent="0.25">
      <c r="A1009" t="s">
        <v>2772</v>
      </c>
      <c r="B1009" t="s">
        <v>2773</v>
      </c>
      <c r="C1009" t="s">
        <v>2740</v>
      </c>
      <c r="D1009" t="s">
        <v>2741</v>
      </c>
      <c r="E1009">
        <v>7.4</v>
      </c>
      <c r="F1009" s="143">
        <v>50131</v>
      </c>
      <c r="G1009" t="s">
        <v>41</v>
      </c>
      <c r="H1009" t="s">
        <v>270</v>
      </c>
      <c r="I1009" t="s">
        <v>259</v>
      </c>
      <c r="J1009" t="s">
        <v>271</v>
      </c>
      <c r="K1009" t="s">
        <v>272</v>
      </c>
      <c r="L1009" t="s">
        <v>273</v>
      </c>
      <c r="M1009" t="s">
        <v>972</v>
      </c>
      <c r="N1009" t="s">
        <v>304</v>
      </c>
      <c r="O1009">
        <v>325.60000000000002</v>
      </c>
      <c r="P1009">
        <v>83.75</v>
      </c>
      <c r="Q1009">
        <v>1.726667</v>
      </c>
      <c r="R1009">
        <v>2.4109999999999999E-2</v>
      </c>
      <c r="S1009">
        <v>0</v>
      </c>
      <c r="T1009">
        <v>9.8930000000000007</v>
      </c>
      <c r="U1009">
        <v>9.0649999999999995</v>
      </c>
      <c r="V1009">
        <v>9.9149999999999991</v>
      </c>
      <c r="W1009">
        <v>9.0649999999999995</v>
      </c>
      <c r="X1009">
        <v>675</v>
      </c>
      <c r="Y1009">
        <v>85.125</v>
      </c>
      <c r="Z1009">
        <v>1.2330000000000001</v>
      </c>
      <c r="AA1009">
        <v>2.4729999999999999E-2</v>
      </c>
      <c r="AB1009">
        <v>10.061</v>
      </c>
      <c r="AC1009">
        <v>8.9030000000000005</v>
      </c>
      <c r="AD1009">
        <v>10.090999999999999</v>
      </c>
      <c r="AE1009">
        <v>8.9030000000000005</v>
      </c>
      <c r="AF1009">
        <v>673</v>
      </c>
      <c r="AG1009">
        <v>-1.0209999999999999</v>
      </c>
      <c r="AH1009">
        <v>0.27400000000000002</v>
      </c>
      <c r="AI1009">
        <v>552</v>
      </c>
      <c r="AJ1009">
        <v>562</v>
      </c>
      <c r="AK1009">
        <v>679</v>
      </c>
      <c r="AL1009">
        <v>681</v>
      </c>
      <c r="AQ1009" s="82">
        <f t="shared" si="77"/>
        <v>0</v>
      </c>
      <c r="AR1009" s="82">
        <f t="shared" si="80"/>
        <v>0</v>
      </c>
      <c r="AS1009" s="82">
        <f t="shared" si="80"/>
        <v>0</v>
      </c>
      <c r="AT1009" s="82">
        <f t="shared" si="80"/>
        <v>0</v>
      </c>
      <c r="AU1009" s="82">
        <f t="shared" si="80"/>
        <v>0</v>
      </c>
      <c r="AV1009" s="82">
        <f t="shared" si="80"/>
        <v>0</v>
      </c>
      <c r="AW1009" s="82">
        <f t="shared" si="80"/>
        <v>0</v>
      </c>
      <c r="AX1009" s="82">
        <f t="shared" si="80"/>
        <v>0</v>
      </c>
      <c r="AY1009" s="82">
        <f t="shared" si="80"/>
        <v>2.4109999999999999E-2</v>
      </c>
      <c r="AZ1009" s="82">
        <f t="shared" si="80"/>
        <v>0</v>
      </c>
      <c r="BA1009" s="82">
        <f t="shared" si="80"/>
        <v>0</v>
      </c>
    </row>
    <row r="1010" spans="1:53" x14ac:dyDescent="0.25">
      <c r="A1010" t="s">
        <v>2774</v>
      </c>
      <c r="B1010" t="s">
        <v>2775</v>
      </c>
      <c r="C1010" t="s">
        <v>2740</v>
      </c>
      <c r="D1010" t="s">
        <v>2741</v>
      </c>
      <c r="E1010">
        <v>7.125</v>
      </c>
      <c r="F1010" s="143">
        <v>45245</v>
      </c>
      <c r="G1010" t="s">
        <v>41</v>
      </c>
      <c r="H1010" t="s">
        <v>270</v>
      </c>
      <c r="I1010" t="s">
        <v>259</v>
      </c>
      <c r="J1010" t="s">
        <v>271</v>
      </c>
      <c r="K1010" t="s">
        <v>272</v>
      </c>
      <c r="L1010" t="s">
        <v>273</v>
      </c>
      <c r="M1010" t="s">
        <v>972</v>
      </c>
      <c r="N1010" t="s">
        <v>304</v>
      </c>
      <c r="O1010">
        <v>254.5</v>
      </c>
      <c r="P1010">
        <v>86.375</v>
      </c>
      <c r="Q1010">
        <v>0.79166700000000001</v>
      </c>
      <c r="R1010">
        <v>1.9220000000000001E-2</v>
      </c>
      <c r="S1010">
        <v>0</v>
      </c>
      <c r="T1010">
        <v>7.0949999999999998</v>
      </c>
      <c r="U1010">
        <v>9.1229999999999993</v>
      </c>
      <c r="V1010">
        <v>7.2389999999999999</v>
      </c>
      <c r="W1010">
        <v>9.1229999999999993</v>
      </c>
      <c r="X1010">
        <v>740</v>
      </c>
      <c r="Y1010">
        <v>86.5</v>
      </c>
      <c r="Z1010">
        <v>0.317</v>
      </c>
      <c r="AA1010">
        <v>1.9429999999999999E-2</v>
      </c>
      <c r="AB1010">
        <v>7.1639999999999997</v>
      </c>
      <c r="AC1010">
        <v>9.0960000000000001</v>
      </c>
      <c r="AD1010">
        <v>7.2990000000000004</v>
      </c>
      <c r="AE1010">
        <v>9.0960000000000001</v>
      </c>
      <c r="AF1010">
        <v>755</v>
      </c>
      <c r="AG1010">
        <v>0.40300000000000002</v>
      </c>
      <c r="AH1010">
        <v>1.5009999999999999</v>
      </c>
      <c r="AI1010">
        <v>643</v>
      </c>
      <c r="AJ1010">
        <v>656</v>
      </c>
      <c r="AK1010">
        <v>738</v>
      </c>
      <c r="AL1010">
        <v>751</v>
      </c>
      <c r="AQ1010" s="82">
        <f t="shared" si="77"/>
        <v>0</v>
      </c>
      <c r="AR1010" s="82">
        <f t="shared" si="80"/>
        <v>0</v>
      </c>
      <c r="AS1010" s="82">
        <f t="shared" si="80"/>
        <v>0</v>
      </c>
      <c r="AT1010" s="82">
        <f t="shared" si="80"/>
        <v>0</v>
      </c>
      <c r="AU1010" s="82">
        <f t="shared" si="80"/>
        <v>0</v>
      </c>
      <c r="AV1010" s="82">
        <f t="shared" si="80"/>
        <v>0</v>
      </c>
      <c r="AW1010" s="82">
        <f t="shared" si="80"/>
        <v>0</v>
      </c>
      <c r="AX1010" s="82">
        <f t="shared" si="80"/>
        <v>0</v>
      </c>
      <c r="AY1010" s="82">
        <f t="shared" si="80"/>
        <v>1.9220000000000001E-2</v>
      </c>
      <c r="AZ1010" s="82">
        <f t="shared" si="80"/>
        <v>0</v>
      </c>
      <c r="BA1010" s="82">
        <f t="shared" si="80"/>
        <v>0</v>
      </c>
    </row>
    <row r="1011" spans="1:53" x14ac:dyDescent="0.25">
      <c r="A1011" t="s">
        <v>2746</v>
      </c>
      <c r="B1011" t="s">
        <v>2747</v>
      </c>
      <c r="C1011" t="s">
        <v>2740</v>
      </c>
      <c r="D1011" t="s">
        <v>2741</v>
      </c>
      <c r="E1011">
        <v>5.75</v>
      </c>
      <c r="F1011" s="143">
        <v>43146</v>
      </c>
      <c r="G1011" t="s">
        <v>41</v>
      </c>
      <c r="H1011" t="s">
        <v>270</v>
      </c>
      <c r="I1011" t="s">
        <v>259</v>
      </c>
      <c r="J1011" t="s">
        <v>271</v>
      </c>
      <c r="K1011" t="s">
        <v>272</v>
      </c>
      <c r="L1011" t="s">
        <v>273</v>
      </c>
      <c r="M1011" t="s">
        <v>972</v>
      </c>
      <c r="N1011" t="s">
        <v>304</v>
      </c>
      <c r="O1011">
        <v>300</v>
      </c>
      <c r="P1011">
        <v>88.25</v>
      </c>
      <c r="Q1011">
        <v>2.0763889999999998</v>
      </c>
      <c r="R1011">
        <v>2.3480000000000001E-2</v>
      </c>
      <c r="S1011">
        <v>0</v>
      </c>
      <c r="T1011">
        <v>4.1920000000000002</v>
      </c>
      <c r="U1011">
        <v>8.6259999999999994</v>
      </c>
      <c r="V1011">
        <v>4.2210000000000001</v>
      </c>
      <c r="W1011">
        <v>8.6259999999999994</v>
      </c>
      <c r="X1011">
        <v>785</v>
      </c>
      <c r="Y1011">
        <v>87</v>
      </c>
      <c r="Z1011">
        <v>1.6930000000000001</v>
      </c>
      <c r="AA1011">
        <v>2.3400000000000001E-2</v>
      </c>
      <c r="AB1011">
        <v>4.2439999999999998</v>
      </c>
      <c r="AC1011">
        <v>8.923</v>
      </c>
      <c r="AD1011">
        <v>4.2679999999999998</v>
      </c>
      <c r="AE1011">
        <v>8.923</v>
      </c>
      <c r="AF1011">
        <v>827</v>
      </c>
      <c r="AG1011">
        <v>1.8420000000000001</v>
      </c>
      <c r="AH1011">
        <v>2.2890000000000001</v>
      </c>
      <c r="AI1011">
        <v>705</v>
      </c>
      <c r="AJ1011">
        <v>739</v>
      </c>
      <c r="AK1011">
        <v>774</v>
      </c>
      <c r="AL1011">
        <v>816</v>
      </c>
      <c r="AQ1011" s="82">
        <f t="shared" si="77"/>
        <v>0</v>
      </c>
      <c r="AR1011" s="82">
        <f t="shared" si="80"/>
        <v>0</v>
      </c>
      <c r="AS1011" s="82">
        <f t="shared" si="80"/>
        <v>0</v>
      </c>
      <c r="AT1011" s="82">
        <f t="shared" si="80"/>
        <v>0</v>
      </c>
      <c r="AU1011" s="82">
        <f t="shared" si="80"/>
        <v>0</v>
      </c>
      <c r="AV1011" s="82">
        <f t="shared" si="80"/>
        <v>0</v>
      </c>
      <c r="AW1011" s="82">
        <f t="shared" si="80"/>
        <v>0</v>
      </c>
      <c r="AX1011" s="82">
        <f t="shared" si="80"/>
        <v>2.3480000000000001E-2</v>
      </c>
      <c r="AY1011" s="82">
        <f t="shared" si="80"/>
        <v>0</v>
      </c>
      <c r="AZ1011" s="82">
        <f t="shared" si="80"/>
        <v>0</v>
      </c>
      <c r="BA1011" s="82">
        <f t="shared" si="80"/>
        <v>0</v>
      </c>
    </row>
    <row r="1012" spans="1:53" x14ac:dyDescent="0.25">
      <c r="A1012" t="s">
        <v>2782</v>
      </c>
      <c r="B1012" t="s">
        <v>2783</v>
      </c>
      <c r="C1012" t="s">
        <v>2740</v>
      </c>
      <c r="D1012" t="s">
        <v>2741</v>
      </c>
      <c r="E1012">
        <v>6.375</v>
      </c>
      <c r="F1012" s="143">
        <v>49963</v>
      </c>
      <c r="G1012" t="s">
        <v>41</v>
      </c>
      <c r="H1012" t="s">
        <v>270</v>
      </c>
      <c r="I1012" t="s">
        <v>259</v>
      </c>
      <c r="J1012" t="s">
        <v>271</v>
      </c>
      <c r="K1012" t="s">
        <v>272</v>
      </c>
      <c r="L1012" t="s">
        <v>273</v>
      </c>
      <c r="M1012" t="s">
        <v>972</v>
      </c>
      <c r="N1012" t="s">
        <v>304</v>
      </c>
      <c r="O1012">
        <v>400</v>
      </c>
      <c r="P1012">
        <v>76.25</v>
      </c>
      <c r="Q1012">
        <v>1.2395830000000001</v>
      </c>
      <c r="R1012">
        <v>2.6849999999999999E-2</v>
      </c>
      <c r="S1012">
        <v>0</v>
      </c>
      <c r="T1012">
        <v>10.362</v>
      </c>
      <c r="U1012">
        <v>8.766</v>
      </c>
      <c r="V1012">
        <v>10.423</v>
      </c>
      <c r="W1012">
        <v>8.766</v>
      </c>
      <c r="X1012">
        <v>641</v>
      </c>
      <c r="Y1012">
        <v>75.75</v>
      </c>
      <c r="Z1012">
        <v>0.81499999999999995</v>
      </c>
      <c r="AA1012">
        <v>2.6939999999999999E-2</v>
      </c>
      <c r="AB1012">
        <v>10.385999999999999</v>
      </c>
      <c r="AC1012">
        <v>8.8260000000000005</v>
      </c>
      <c r="AD1012">
        <v>10.446999999999999</v>
      </c>
      <c r="AE1012">
        <v>8.8260000000000005</v>
      </c>
      <c r="AF1012">
        <v>662</v>
      </c>
      <c r="AG1012">
        <v>1.208</v>
      </c>
      <c r="AH1012">
        <v>2.5449999999999999</v>
      </c>
      <c r="AI1012">
        <v>493</v>
      </c>
      <c r="AJ1012">
        <v>512</v>
      </c>
      <c r="AK1012">
        <v>646</v>
      </c>
      <c r="AL1012">
        <v>671</v>
      </c>
      <c r="AQ1012" s="82">
        <f t="shared" si="77"/>
        <v>0</v>
      </c>
      <c r="AR1012" s="82">
        <f t="shared" si="80"/>
        <v>0</v>
      </c>
      <c r="AS1012" s="82">
        <f t="shared" si="80"/>
        <v>0</v>
      </c>
      <c r="AT1012" s="82">
        <f t="shared" si="80"/>
        <v>0</v>
      </c>
      <c r="AU1012" s="82">
        <f t="shared" si="80"/>
        <v>0</v>
      </c>
      <c r="AV1012" s="82">
        <f t="shared" si="80"/>
        <v>0</v>
      </c>
      <c r="AW1012" s="82">
        <f t="shared" si="80"/>
        <v>0</v>
      </c>
      <c r="AX1012" s="82">
        <f t="shared" si="80"/>
        <v>2.6849999999999999E-2</v>
      </c>
      <c r="AY1012" s="82">
        <f t="shared" si="80"/>
        <v>0</v>
      </c>
      <c r="AZ1012" s="82">
        <f t="shared" si="80"/>
        <v>0</v>
      </c>
      <c r="BA1012" s="82">
        <f t="shared" si="80"/>
        <v>0</v>
      </c>
    </row>
    <row r="1013" spans="1:53" x14ac:dyDescent="0.25">
      <c r="A1013" t="s">
        <v>2784</v>
      </c>
      <c r="B1013" t="s">
        <v>2785</v>
      </c>
      <c r="C1013" t="s">
        <v>2740</v>
      </c>
      <c r="D1013" t="s">
        <v>2741</v>
      </c>
      <c r="E1013">
        <v>5.65</v>
      </c>
      <c r="F1013" s="143">
        <v>43983</v>
      </c>
      <c r="G1013" t="s">
        <v>41</v>
      </c>
      <c r="H1013" t="s">
        <v>270</v>
      </c>
      <c r="I1013" t="s">
        <v>259</v>
      </c>
      <c r="J1013" t="s">
        <v>271</v>
      </c>
      <c r="K1013" t="s">
        <v>272</v>
      </c>
      <c r="L1013" t="s">
        <v>273</v>
      </c>
      <c r="M1013" t="s">
        <v>972</v>
      </c>
      <c r="N1013" t="s">
        <v>304</v>
      </c>
      <c r="O1013">
        <v>400</v>
      </c>
      <c r="P1013">
        <v>86.5</v>
      </c>
      <c r="Q1013">
        <v>0.37666699999999997</v>
      </c>
      <c r="R1013">
        <v>3.0110000000000001E-2</v>
      </c>
      <c r="S1013">
        <v>0</v>
      </c>
      <c r="T1013">
        <v>5.7969999999999997</v>
      </c>
      <c r="U1013">
        <v>8.1020000000000003</v>
      </c>
      <c r="V1013">
        <v>5.8780000000000001</v>
      </c>
      <c r="W1013">
        <v>8.1020000000000003</v>
      </c>
      <c r="X1013">
        <v>688</v>
      </c>
      <c r="Y1013">
        <v>84</v>
      </c>
      <c r="Z1013">
        <v>0</v>
      </c>
      <c r="AA1013">
        <v>2.955E-2</v>
      </c>
      <c r="AB1013">
        <v>5.8250000000000002</v>
      </c>
      <c r="AC1013">
        <v>8.5879999999999992</v>
      </c>
      <c r="AD1013">
        <v>5.8970000000000002</v>
      </c>
      <c r="AE1013">
        <v>8.5879999999999992</v>
      </c>
      <c r="AF1013">
        <v>753</v>
      </c>
      <c r="AG1013">
        <v>3.4249999999999998</v>
      </c>
      <c r="AH1013">
        <v>4.1909999999999998</v>
      </c>
      <c r="AI1013">
        <v>604</v>
      </c>
      <c r="AJ1013">
        <v>651</v>
      </c>
      <c r="AK1013">
        <v>678</v>
      </c>
      <c r="AL1013">
        <v>742</v>
      </c>
      <c r="AQ1013" s="82">
        <f t="shared" si="77"/>
        <v>0</v>
      </c>
      <c r="AR1013" s="82">
        <f t="shared" si="80"/>
        <v>0</v>
      </c>
      <c r="AS1013" s="82">
        <f t="shared" si="80"/>
        <v>0</v>
      </c>
      <c r="AT1013" s="82">
        <f t="shared" si="80"/>
        <v>0</v>
      </c>
      <c r="AU1013" s="82">
        <f t="shared" si="80"/>
        <v>0</v>
      </c>
      <c r="AV1013" s="82">
        <f t="shared" si="80"/>
        <v>0</v>
      </c>
      <c r="AW1013" s="82">
        <f t="shared" si="80"/>
        <v>0</v>
      </c>
      <c r="AX1013" s="82">
        <f t="shared" si="80"/>
        <v>3.0110000000000001E-2</v>
      </c>
      <c r="AY1013" s="82">
        <f t="shared" si="80"/>
        <v>0</v>
      </c>
      <c r="AZ1013" s="82">
        <f t="shared" si="80"/>
        <v>0</v>
      </c>
      <c r="BA1013" s="82">
        <f t="shared" si="80"/>
        <v>0</v>
      </c>
    </row>
    <row r="1014" spans="1:53" x14ac:dyDescent="0.25">
      <c r="A1014" t="s">
        <v>2768</v>
      </c>
      <c r="B1014" t="s">
        <v>2769</v>
      </c>
      <c r="C1014" t="s">
        <v>2740</v>
      </c>
      <c r="D1014" t="s">
        <v>2741</v>
      </c>
      <c r="E1014">
        <v>6.875</v>
      </c>
      <c r="F1014" s="143">
        <v>42292</v>
      </c>
      <c r="G1014" t="s">
        <v>41</v>
      </c>
      <c r="H1014" t="s">
        <v>270</v>
      </c>
      <c r="I1014" t="s">
        <v>259</v>
      </c>
      <c r="J1014" t="s">
        <v>271</v>
      </c>
      <c r="K1014" t="s">
        <v>272</v>
      </c>
      <c r="L1014" t="s">
        <v>273</v>
      </c>
      <c r="M1014" t="s">
        <v>972</v>
      </c>
      <c r="N1014" t="s">
        <v>304</v>
      </c>
      <c r="O1014">
        <v>200</v>
      </c>
      <c r="P1014">
        <v>97.25</v>
      </c>
      <c r="Q1014">
        <v>1.3368059999999999</v>
      </c>
      <c r="R1014">
        <v>1.7080000000000001E-2</v>
      </c>
      <c r="S1014">
        <v>0</v>
      </c>
      <c r="T1014">
        <v>2.4649999999999999</v>
      </c>
      <c r="U1014">
        <v>7.9820000000000002</v>
      </c>
      <c r="V1014">
        <v>2.4660000000000002</v>
      </c>
      <c r="W1014">
        <v>7.9820000000000002</v>
      </c>
      <c r="X1014">
        <v>762</v>
      </c>
      <c r="Y1014">
        <v>95.25</v>
      </c>
      <c r="Z1014">
        <v>0.878</v>
      </c>
      <c r="AA1014">
        <v>1.6910000000000001E-2</v>
      </c>
      <c r="AB1014">
        <v>2.516</v>
      </c>
      <c r="AC1014">
        <v>8.7759999999999998</v>
      </c>
      <c r="AD1014">
        <v>2.5150000000000001</v>
      </c>
      <c r="AE1014">
        <v>8.7759999999999998</v>
      </c>
      <c r="AF1014">
        <v>848</v>
      </c>
      <c r="AG1014">
        <v>2.5569999999999999</v>
      </c>
      <c r="AH1014">
        <v>2.6709999999999998</v>
      </c>
      <c r="AI1014">
        <v>727</v>
      </c>
      <c r="AJ1014">
        <v>800</v>
      </c>
      <c r="AK1014">
        <v>750</v>
      </c>
      <c r="AL1014">
        <v>836</v>
      </c>
      <c r="AQ1014" s="82">
        <f t="shared" si="77"/>
        <v>0</v>
      </c>
      <c r="AR1014" s="82">
        <f t="shared" ref="AR1014:BA1029" si="81">IF(AND($U1014&gt;AQ$4,$U1014&lt;=AR$4),$R1014,0)</f>
        <v>0</v>
      </c>
      <c r="AS1014" s="82">
        <f t="shared" si="81"/>
        <v>0</v>
      </c>
      <c r="AT1014" s="82">
        <f t="shared" si="81"/>
        <v>0</v>
      </c>
      <c r="AU1014" s="82">
        <f t="shared" si="81"/>
        <v>0</v>
      </c>
      <c r="AV1014" s="82">
        <f t="shared" si="81"/>
        <v>0</v>
      </c>
      <c r="AW1014" s="82">
        <f t="shared" si="81"/>
        <v>1.7080000000000001E-2</v>
      </c>
      <c r="AX1014" s="82">
        <f t="shared" si="81"/>
        <v>0</v>
      </c>
      <c r="AY1014" s="82">
        <f t="shared" si="81"/>
        <v>0</v>
      </c>
      <c r="AZ1014" s="82">
        <f t="shared" si="81"/>
        <v>0</v>
      </c>
      <c r="BA1014" s="82">
        <f t="shared" si="81"/>
        <v>0</v>
      </c>
    </row>
    <row r="1015" spans="1:53" x14ac:dyDescent="0.25">
      <c r="A1015" t="s">
        <v>2786</v>
      </c>
      <c r="B1015" t="s">
        <v>2787</v>
      </c>
      <c r="C1015" t="s">
        <v>2788</v>
      </c>
      <c r="D1015" t="s">
        <v>2789</v>
      </c>
      <c r="E1015">
        <v>8</v>
      </c>
      <c r="F1015" s="143">
        <v>41988</v>
      </c>
      <c r="G1015" t="s">
        <v>40</v>
      </c>
      <c r="H1015" t="s">
        <v>270</v>
      </c>
      <c r="I1015" t="s">
        <v>259</v>
      </c>
      <c r="J1015" t="s">
        <v>271</v>
      </c>
      <c r="K1015" t="s">
        <v>272</v>
      </c>
      <c r="L1015" t="s">
        <v>551</v>
      </c>
      <c r="M1015" t="s">
        <v>552</v>
      </c>
      <c r="N1015" t="s">
        <v>304</v>
      </c>
      <c r="O1015">
        <v>275</v>
      </c>
      <c r="P1015">
        <v>104.375</v>
      </c>
      <c r="Q1015">
        <v>0.222222</v>
      </c>
      <c r="R1015">
        <v>2.4920000000000001E-2</v>
      </c>
      <c r="S1015">
        <v>4</v>
      </c>
      <c r="T1015">
        <v>7.4999999999999997E-2</v>
      </c>
      <c r="U1015">
        <v>2.8679999999999999</v>
      </c>
      <c r="V1015">
        <v>0.48899999999999999</v>
      </c>
      <c r="W1015">
        <v>3.4350000000000001</v>
      </c>
      <c r="X1015">
        <v>316</v>
      </c>
      <c r="Y1015">
        <v>104.25</v>
      </c>
      <c r="Z1015">
        <v>3.6890000000000001</v>
      </c>
      <c r="AA1015">
        <v>2.6110000000000001E-2</v>
      </c>
      <c r="AB1015">
        <v>3.9E-2</v>
      </c>
      <c r="AC1015">
        <v>1.456</v>
      </c>
      <c r="AD1015">
        <v>0.60799999999999998</v>
      </c>
      <c r="AE1015">
        <v>3.819</v>
      </c>
      <c r="AF1015">
        <v>358</v>
      </c>
      <c r="AG1015">
        <v>0.61</v>
      </c>
      <c r="AH1015">
        <v>0.59399999999999997</v>
      </c>
      <c r="AI1015">
        <v>232</v>
      </c>
      <c r="AJ1015">
        <v>358</v>
      </c>
      <c r="AK1015">
        <v>297</v>
      </c>
      <c r="AL1015">
        <v>346</v>
      </c>
      <c r="AQ1015" s="82">
        <f t="shared" si="77"/>
        <v>0</v>
      </c>
      <c r="AR1015" s="82">
        <f t="shared" si="81"/>
        <v>2.4920000000000001E-2</v>
      </c>
      <c r="AS1015" s="82">
        <f t="shared" si="81"/>
        <v>0</v>
      </c>
      <c r="AT1015" s="82">
        <f t="shared" si="81"/>
        <v>0</v>
      </c>
      <c r="AU1015" s="82">
        <f t="shared" si="81"/>
        <v>0</v>
      </c>
      <c r="AV1015" s="82">
        <f t="shared" si="81"/>
        <v>0</v>
      </c>
      <c r="AW1015" s="82">
        <f t="shared" si="81"/>
        <v>0</v>
      </c>
      <c r="AX1015" s="82">
        <f t="shared" si="81"/>
        <v>0</v>
      </c>
      <c r="AY1015" s="82">
        <f t="shared" si="81"/>
        <v>0</v>
      </c>
      <c r="AZ1015" s="82">
        <f t="shared" si="81"/>
        <v>0</v>
      </c>
      <c r="BA1015" s="82">
        <f t="shared" si="81"/>
        <v>0</v>
      </c>
    </row>
    <row r="1016" spans="1:53" x14ac:dyDescent="0.25">
      <c r="A1016" t="s">
        <v>2797</v>
      </c>
      <c r="B1016" t="s">
        <v>2798</v>
      </c>
      <c r="C1016" t="s">
        <v>2799</v>
      </c>
      <c r="D1016" t="s">
        <v>2800</v>
      </c>
      <c r="E1016">
        <v>12.25</v>
      </c>
      <c r="F1016" s="143">
        <v>43023</v>
      </c>
      <c r="G1016" t="s">
        <v>42</v>
      </c>
      <c r="H1016" t="s">
        <v>270</v>
      </c>
      <c r="I1016" t="s">
        <v>259</v>
      </c>
      <c r="J1016" t="s">
        <v>271</v>
      </c>
      <c r="K1016" t="s">
        <v>272</v>
      </c>
      <c r="L1016" t="s">
        <v>296</v>
      </c>
      <c r="M1016" t="s">
        <v>982</v>
      </c>
      <c r="N1016" t="s">
        <v>283</v>
      </c>
      <c r="O1016">
        <v>460</v>
      </c>
      <c r="P1016">
        <v>116</v>
      </c>
      <c r="Q1016">
        <v>2.3819439999999998</v>
      </c>
      <c r="R1016">
        <v>4.718E-2</v>
      </c>
      <c r="S1016">
        <v>0</v>
      </c>
      <c r="T1016">
        <v>1.6080000000000001</v>
      </c>
      <c r="U1016">
        <v>6.0149999999999997</v>
      </c>
      <c r="V1016">
        <v>1.7250000000000001</v>
      </c>
      <c r="W1016">
        <v>6.4329999999999998</v>
      </c>
      <c r="X1016">
        <v>576</v>
      </c>
      <c r="Y1016">
        <v>115.75</v>
      </c>
      <c r="Z1016">
        <v>1.5649999999999999</v>
      </c>
      <c r="AA1016">
        <v>4.7469999999999998E-2</v>
      </c>
      <c r="AB1016">
        <v>1.67</v>
      </c>
      <c r="AC1016">
        <v>6.3209999999999997</v>
      </c>
      <c r="AD1016">
        <v>1.8520000000000001</v>
      </c>
      <c r="AE1016">
        <v>6.6580000000000004</v>
      </c>
      <c r="AF1016">
        <v>610</v>
      </c>
      <c r="AG1016">
        <v>0.90900000000000003</v>
      </c>
      <c r="AH1016">
        <v>0.96599999999999997</v>
      </c>
      <c r="AI1016">
        <v>587</v>
      </c>
      <c r="AJ1016">
        <v>634</v>
      </c>
      <c r="AK1016">
        <v>562</v>
      </c>
      <c r="AL1016">
        <v>596</v>
      </c>
      <c r="AQ1016" s="82">
        <f t="shared" si="77"/>
        <v>0</v>
      </c>
      <c r="AR1016" s="82">
        <f t="shared" si="81"/>
        <v>0</v>
      </c>
      <c r="AS1016" s="82">
        <f t="shared" si="81"/>
        <v>0</v>
      </c>
      <c r="AT1016" s="82">
        <f t="shared" si="81"/>
        <v>0</v>
      </c>
      <c r="AU1016" s="82">
        <f t="shared" si="81"/>
        <v>0</v>
      </c>
      <c r="AV1016" s="82">
        <f t="shared" si="81"/>
        <v>4.718E-2</v>
      </c>
      <c r="AW1016" s="82">
        <f t="shared" si="81"/>
        <v>0</v>
      </c>
      <c r="AX1016" s="82">
        <f t="shared" si="81"/>
        <v>0</v>
      </c>
      <c r="AY1016" s="82">
        <f t="shared" si="81"/>
        <v>0</v>
      </c>
      <c r="AZ1016" s="82">
        <f t="shared" si="81"/>
        <v>0</v>
      </c>
      <c r="BA1016" s="82">
        <f t="shared" si="81"/>
        <v>0</v>
      </c>
    </row>
    <row r="1017" spans="1:53" x14ac:dyDescent="0.25">
      <c r="A1017" t="s">
        <v>2790</v>
      </c>
      <c r="B1017" t="s">
        <v>2791</v>
      </c>
      <c r="C1017" t="s">
        <v>2792</v>
      </c>
      <c r="D1017" t="s">
        <v>2793</v>
      </c>
      <c r="E1017">
        <v>8.25</v>
      </c>
      <c r="F1017" s="143">
        <v>43174</v>
      </c>
      <c r="G1017" t="s">
        <v>42</v>
      </c>
      <c r="H1017" t="s">
        <v>270</v>
      </c>
      <c r="I1017" t="s">
        <v>259</v>
      </c>
      <c r="J1017" t="s">
        <v>271</v>
      </c>
      <c r="K1017" t="s">
        <v>272</v>
      </c>
      <c r="L1017" t="s">
        <v>296</v>
      </c>
      <c r="M1017" t="s">
        <v>492</v>
      </c>
      <c r="N1017" t="s">
        <v>304</v>
      </c>
      <c r="O1017">
        <v>875</v>
      </c>
      <c r="P1017">
        <v>104.75</v>
      </c>
      <c r="Q1017">
        <v>2.2916669999999999</v>
      </c>
      <c r="R1017">
        <v>8.1140000000000004E-2</v>
      </c>
      <c r="S1017">
        <v>0</v>
      </c>
      <c r="T1017">
        <v>3.47</v>
      </c>
      <c r="U1017">
        <v>6.9279999999999999</v>
      </c>
      <c r="V1017">
        <v>3.907</v>
      </c>
      <c r="W1017">
        <v>7.008</v>
      </c>
      <c r="X1017">
        <v>624</v>
      </c>
      <c r="Y1017">
        <v>103</v>
      </c>
      <c r="Z1017">
        <v>1.742</v>
      </c>
      <c r="AA1017">
        <v>8.0610000000000001E-2</v>
      </c>
      <c r="AB1017">
        <v>3.5190000000000001</v>
      </c>
      <c r="AC1017">
        <v>7.4160000000000004</v>
      </c>
      <c r="AD1017">
        <v>4.0119999999999996</v>
      </c>
      <c r="AE1017">
        <v>7.4580000000000002</v>
      </c>
      <c r="AF1017">
        <v>682</v>
      </c>
      <c r="AG1017">
        <v>2.1960000000000002</v>
      </c>
      <c r="AH1017">
        <v>2.5880000000000001</v>
      </c>
      <c r="AI1017">
        <v>610</v>
      </c>
      <c r="AJ1017">
        <v>663</v>
      </c>
      <c r="AK1017">
        <v>612</v>
      </c>
      <c r="AL1017">
        <v>670</v>
      </c>
      <c r="AQ1017" s="82">
        <f t="shared" si="77"/>
        <v>0</v>
      </c>
      <c r="AR1017" s="82">
        <f t="shared" si="81"/>
        <v>0</v>
      </c>
      <c r="AS1017" s="82">
        <f t="shared" si="81"/>
        <v>0</v>
      </c>
      <c r="AT1017" s="82">
        <f t="shared" si="81"/>
        <v>0</v>
      </c>
      <c r="AU1017" s="82">
        <f t="shared" si="81"/>
        <v>0</v>
      </c>
      <c r="AV1017" s="82">
        <f t="shared" si="81"/>
        <v>8.1140000000000004E-2</v>
      </c>
      <c r="AW1017" s="82">
        <f t="shared" si="81"/>
        <v>0</v>
      </c>
      <c r="AX1017" s="82">
        <f t="shared" si="81"/>
        <v>0</v>
      </c>
      <c r="AY1017" s="82">
        <f t="shared" si="81"/>
        <v>0</v>
      </c>
      <c r="AZ1017" s="82">
        <f t="shared" si="81"/>
        <v>0</v>
      </c>
      <c r="BA1017" s="82">
        <f t="shared" si="81"/>
        <v>0</v>
      </c>
    </row>
    <row r="1018" spans="1:53" x14ac:dyDescent="0.25">
      <c r="A1018" t="s">
        <v>2801</v>
      </c>
      <c r="B1018" t="s">
        <v>2802</v>
      </c>
      <c r="C1018" t="s">
        <v>2803</v>
      </c>
      <c r="D1018" t="s">
        <v>2804</v>
      </c>
      <c r="E1018">
        <v>9.875</v>
      </c>
      <c r="F1018" s="143">
        <v>43770</v>
      </c>
      <c r="G1018" t="s">
        <v>40</v>
      </c>
      <c r="H1018" t="s">
        <v>270</v>
      </c>
      <c r="I1018" t="s">
        <v>259</v>
      </c>
      <c r="J1018" t="s">
        <v>271</v>
      </c>
      <c r="K1018" t="s">
        <v>272</v>
      </c>
      <c r="L1018" t="s">
        <v>296</v>
      </c>
      <c r="M1018" t="s">
        <v>431</v>
      </c>
      <c r="N1018" t="s">
        <v>304</v>
      </c>
      <c r="O1018">
        <v>225</v>
      </c>
      <c r="P1018">
        <v>111.25</v>
      </c>
      <c r="Q1018">
        <v>1.48125</v>
      </c>
      <c r="R1018">
        <v>2.198E-2</v>
      </c>
      <c r="S1018">
        <v>0</v>
      </c>
      <c r="T1018">
        <v>2.4569999999999999</v>
      </c>
      <c r="U1018">
        <v>7.0380000000000003</v>
      </c>
      <c r="V1018">
        <v>4.0659999999999998</v>
      </c>
      <c r="W1018">
        <v>7.24</v>
      </c>
      <c r="X1018">
        <v>618</v>
      </c>
      <c r="Y1018">
        <v>111.5</v>
      </c>
      <c r="Z1018">
        <v>0.82299999999999995</v>
      </c>
      <c r="AA1018">
        <v>2.223E-2</v>
      </c>
      <c r="AB1018">
        <v>2.5219999999999998</v>
      </c>
      <c r="AC1018">
        <v>6.9989999999999997</v>
      </c>
      <c r="AD1018">
        <v>4.101</v>
      </c>
      <c r="AE1018">
        <v>7.1820000000000004</v>
      </c>
      <c r="AF1018">
        <v>627</v>
      </c>
      <c r="AG1018">
        <v>0.36399999999999999</v>
      </c>
      <c r="AH1018">
        <v>0.77500000000000002</v>
      </c>
      <c r="AI1018">
        <v>619</v>
      </c>
      <c r="AJ1018">
        <v>633</v>
      </c>
      <c r="AK1018">
        <v>604</v>
      </c>
      <c r="AL1018">
        <v>612</v>
      </c>
      <c r="AQ1018" s="82">
        <f t="shared" si="77"/>
        <v>0</v>
      </c>
      <c r="AR1018" s="82">
        <f t="shared" si="81"/>
        <v>0</v>
      </c>
      <c r="AS1018" s="82">
        <f t="shared" si="81"/>
        <v>0</v>
      </c>
      <c r="AT1018" s="82">
        <f t="shared" si="81"/>
        <v>0</v>
      </c>
      <c r="AU1018" s="82">
        <f t="shared" si="81"/>
        <v>0</v>
      </c>
      <c r="AV1018" s="82">
        <f t="shared" si="81"/>
        <v>0</v>
      </c>
      <c r="AW1018" s="82">
        <f t="shared" si="81"/>
        <v>2.198E-2</v>
      </c>
      <c r="AX1018" s="82">
        <f t="shared" si="81"/>
        <v>0</v>
      </c>
      <c r="AY1018" s="82">
        <f t="shared" si="81"/>
        <v>0</v>
      </c>
      <c r="AZ1018" s="82">
        <f t="shared" si="81"/>
        <v>0</v>
      </c>
      <c r="BA1018" s="82">
        <f t="shared" si="81"/>
        <v>0</v>
      </c>
    </row>
    <row r="1019" spans="1:53" x14ac:dyDescent="0.25">
      <c r="A1019" t="s">
        <v>2776</v>
      </c>
      <c r="B1019" t="s">
        <v>2777</v>
      </c>
      <c r="C1019" t="s">
        <v>2778</v>
      </c>
      <c r="D1019" t="s">
        <v>2779</v>
      </c>
      <c r="E1019">
        <v>5.125</v>
      </c>
      <c r="F1019" s="143">
        <v>41958</v>
      </c>
      <c r="G1019" t="s">
        <v>40</v>
      </c>
      <c r="H1019" t="s">
        <v>270</v>
      </c>
      <c r="I1019" t="s">
        <v>259</v>
      </c>
      <c r="J1019" t="s">
        <v>271</v>
      </c>
      <c r="K1019" t="s">
        <v>272</v>
      </c>
      <c r="L1019" t="s">
        <v>273</v>
      </c>
      <c r="M1019" t="s">
        <v>2451</v>
      </c>
      <c r="N1019" t="s">
        <v>304</v>
      </c>
      <c r="O1019">
        <v>250</v>
      </c>
      <c r="P1019">
        <v>102.5</v>
      </c>
      <c r="Q1019">
        <v>0.56944399999999995</v>
      </c>
      <c r="R1019">
        <v>2.232E-2</v>
      </c>
      <c r="S1019">
        <v>0</v>
      </c>
      <c r="T1019">
        <v>1.7829999999999999</v>
      </c>
      <c r="U1019">
        <v>3.74</v>
      </c>
      <c r="V1019">
        <v>1.784</v>
      </c>
      <c r="W1019">
        <v>3.74</v>
      </c>
      <c r="X1019">
        <v>347</v>
      </c>
      <c r="Y1019">
        <v>102</v>
      </c>
      <c r="Z1019">
        <v>0.22800000000000001</v>
      </c>
      <c r="AA1019">
        <v>2.248E-2</v>
      </c>
      <c r="AB1019">
        <v>1.845</v>
      </c>
      <c r="AC1019">
        <v>4.05</v>
      </c>
      <c r="AD1019">
        <v>1.845</v>
      </c>
      <c r="AE1019">
        <v>4.05</v>
      </c>
      <c r="AF1019">
        <v>382</v>
      </c>
      <c r="AG1019">
        <v>0.82299999999999995</v>
      </c>
      <c r="AH1019">
        <v>0.85899999999999999</v>
      </c>
      <c r="AI1019">
        <v>334</v>
      </c>
      <c r="AJ1019">
        <v>368</v>
      </c>
      <c r="AK1019">
        <v>334</v>
      </c>
      <c r="AL1019">
        <v>368</v>
      </c>
      <c r="AQ1019" s="82">
        <f t="shared" si="77"/>
        <v>0</v>
      </c>
      <c r="AR1019" s="82">
        <f t="shared" si="81"/>
        <v>0</v>
      </c>
      <c r="AS1019" s="82">
        <f t="shared" si="81"/>
        <v>2.232E-2</v>
      </c>
      <c r="AT1019" s="82">
        <f t="shared" si="81"/>
        <v>0</v>
      </c>
      <c r="AU1019" s="82">
        <f t="shared" si="81"/>
        <v>0</v>
      </c>
      <c r="AV1019" s="82">
        <f t="shared" si="81"/>
        <v>0</v>
      </c>
      <c r="AW1019" s="82">
        <f t="shared" si="81"/>
        <v>0</v>
      </c>
      <c r="AX1019" s="82">
        <f t="shared" si="81"/>
        <v>0</v>
      </c>
      <c r="AY1019" s="82">
        <f t="shared" si="81"/>
        <v>0</v>
      </c>
      <c r="AZ1019" s="82">
        <f t="shared" si="81"/>
        <v>0</v>
      </c>
      <c r="BA1019" s="82">
        <f t="shared" si="81"/>
        <v>0</v>
      </c>
    </row>
    <row r="1020" spans="1:53" x14ac:dyDescent="0.25">
      <c r="A1020" t="s">
        <v>2780</v>
      </c>
      <c r="B1020" t="s">
        <v>2781</v>
      </c>
      <c r="C1020" t="s">
        <v>2778</v>
      </c>
      <c r="D1020" t="s">
        <v>2779</v>
      </c>
      <c r="E1020">
        <v>6.125</v>
      </c>
      <c r="F1020" s="143">
        <v>49263</v>
      </c>
      <c r="G1020" t="s">
        <v>40</v>
      </c>
      <c r="H1020" t="s">
        <v>270</v>
      </c>
      <c r="I1020" t="s">
        <v>259</v>
      </c>
      <c r="J1020" t="s">
        <v>271</v>
      </c>
      <c r="K1020" t="s">
        <v>272</v>
      </c>
      <c r="L1020" t="s">
        <v>273</v>
      </c>
      <c r="M1020" t="s">
        <v>2451</v>
      </c>
      <c r="N1020" t="s">
        <v>304</v>
      </c>
      <c r="O1020">
        <v>250</v>
      </c>
      <c r="P1020">
        <v>86.5</v>
      </c>
      <c r="Q1020">
        <v>0.68055600000000005</v>
      </c>
      <c r="R1020">
        <v>1.8880000000000001E-2</v>
      </c>
      <c r="S1020">
        <v>0</v>
      </c>
      <c r="T1020">
        <v>11.11</v>
      </c>
      <c r="U1020">
        <v>7.3760000000000003</v>
      </c>
      <c r="V1020">
        <v>11.29</v>
      </c>
      <c r="W1020">
        <v>7.3760000000000003</v>
      </c>
      <c r="X1020">
        <v>497</v>
      </c>
      <c r="Y1020">
        <v>83.5</v>
      </c>
      <c r="Z1020">
        <v>0.27200000000000002</v>
      </c>
      <c r="AA1020">
        <v>1.8419999999999999E-2</v>
      </c>
      <c r="AB1020">
        <v>10.981</v>
      </c>
      <c r="AC1020">
        <v>7.6929999999999996</v>
      </c>
      <c r="AD1020">
        <v>11.148999999999999</v>
      </c>
      <c r="AE1020">
        <v>7.6929999999999996</v>
      </c>
      <c r="AF1020">
        <v>545</v>
      </c>
      <c r="AG1020">
        <v>4.069</v>
      </c>
      <c r="AH1020">
        <v>5.4950000000000001</v>
      </c>
      <c r="AI1020">
        <v>421</v>
      </c>
      <c r="AJ1020">
        <v>455</v>
      </c>
      <c r="AK1020">
        <v>502</v>
      </c>
      <c r="AL1020">
        <v>554</v>
      </c>
      <c r="AQ1020" s="82">
        <f t="shared" si="77"/>
        <v>0</v>
      </c>
      <c r="AR1020" s="82">
        <f t="shared" si="81"/>
        <v>0</v>
      </c>
      <c r="AS1020" s="82">
        <f t="shared" si="81"/>
        <v>0</v>
      </c>
      <c r="AT1020" s="82">
        <f t="shared" si="81"/>
        <v>0</v>
      </c>
      <c r="AU1020" s="82">
        <f t="shared" si="81"/>
        <v>0</v>
      </c>
      <c r="AV1020" s="82">
        <f t="shared" si="81"/>
        <v>0</v>
      </c>
      <c r="AW1020" s="82">
        <f t="shared" si="81"/>
        <v>1.8880000000000001E-2</v>
      </c>
      <c r="AX1020" s="82">
        <f t="shared" si="81"/>
        <v>0</v>
      </c>
      <c r="AY1020" s="82">
        <f t="shared" si="81"/>
        <v>0</v>
      </c>
      <c r="AZ1020" s="82">
        <f t="shared" si="81"/>
        <v>0</v>
      </c>
      <c r="BA1020" s="82">
        <f t="shared" si="81"/>
        <v>0</v>
      </c>
    </row>
    <row r="1021" spans="1:53" x14ac:dyDescent="0.25">
      <c r="A1021" t="s">
        <v>2794</v>
      </c>
      <c r="B1021" t="s">
        <v>2795</v>
      </c>
      <c r="C1021" t="s">
        <v>2796</v>
      </c>
      <c r="D1021" t="s">
        <v>2779</v>
      </c>
      <c r="E1021">
        <v>6.875</v>
      </c>
      <c r="F1021" s="143">
        <v>43539</v>
      </c>
      <c r="G1021" t="s">
        <v>40</v>
      </c>
      <c r="H1021" t="s">
        <v>270</v>
      </c>
      <c r="I1021" t="s">
        <v>259</v>
      </c>
      <c r="J1021" t="s">
        <v>271</v>
      </c>
      <c r="K1021" t="s">
        <v>272</v>
      </c>
      <c r="L1021" t="s">
        <v>273</v>
      </c>
      <c r="M1021" t="s">
        <v>2451</v>
      </c>
      <c r="N1021" t="s">
        <v>304</v>
      </c>
      <c r="O1021">
        <v>400</v>
      </c>
      <c r="P1021">
        <v>104</v>
      </c>
      <c r="Q1021">
        <v>1.9097219999999999</v>
      </c>
      <c r="R1021">
        <v>3.6700000000000003E-2</v>
      </c>
      <c r="S1021">
        <v>0</v>
      </c>
      <c r="T1021">
        <v>4.9480000000000004</v>
      </c>
      <c r="U1021">
        <v>6.0910000000000002</v>
      </c>
      <c r="V1021">
        <v>4.992</v>
      </c>
      <c r="W1021">
        <v>6.0910000000000002</v>
      </c>
      <c r="X1021">
        <v>512</v>
      </c>
      <c r="Y1021">
        <v>102.75</v>
      </c>
      <c r="Z1021">
        <v>1.4510000000000001</v>
      </c>
      <c r="AA1021">
        <v>3.6659999999999998E-2</v>
      </c>
      <c r="AB1021">
        <v>4.9989999999999997</v>
      </c>
      <c r="AC1021">
        <v>6.335</v>
      </c>
      <c r="AD1021">
        <v>5.0359999999999996</v>
      </c>
      <c r="AE1021">
        <v>6.335</v>
      </c>
      <c r="AF1021">
        <v>551</v>
      </c>
      <c r="AG1021">
        <v>1.639</v>
      </c>
      <c r="AH1021">
        <v>2.2250000000000001</v>
      </c>
      <c r="AI1021">
        <v>499</v>
      </c>
      <c r="AJ1021">
        <v>534</v>
      </c>
      <c r="AK1021">
        <v>501</v>
      </c>
      <c r="AL1021">
        <v>539</v>
      </c>
      <c r="AQ1021" s="82">
        <f t="shared" si="77"/>
        <v>0</v>
      </c>
      <c r="AR1021" s="82">
        <f t="shared" si="81"/>
        <v>0</v>
      </c>
      <c r="AS1021" s="82">
        <f t="shared" si="81"/>
        <v>0</v>
      </c>
      <c r="AT1021" s="82">
        <f t="shared" si="81"/>
        <v>0</v>
      </c>
      <c r="AU1021" s="82">
        <f t="shared" si="81"/>
        <v>0</v>
      </c>
      <c r="AV1021" s="82">
        <f t="shared" si="81"/>
        <v>3.6700000000000003E-2</v>
      </c>
      <c r="AW1021" s="82">
        <f t="shared" si="81"/>
        <v>0</v>
      </c>
      <c r="AX1021" s="82">
        <f t="shared" si="81"/>
        <v>0</v>
      </c>
      <c r="AY1021" s="82">
        <f t="shared" si="81"/>
        <v>0</v>
      </c>
      <c r="AZ1021" s="82">
        <f t="shared" si="81"/>
        <v>0</v>
      </c>
      <c r="BA1021" s="82">
        <f t="shared" si="81"/>
        <v>0</v>
      </c>
    </row>
    <row r="1022" spans="1:53" x14ac:dyDescent="0.25">
      <c r="A1022" t="s">
        <v>2818</v>
      </c>
      <c r="B1022" t="s">
        <v>2819</v>
      </c>
      <c r="C1022" t="s">
        <v>2820</v>
      </c>
      <c r="D1022" t="s">
        <v>2821</v>
      </c>
      <c r="E1022">
        <v>7.875</v>
      </c>
      <c r="F1022" s="143">
        <v>43556</v>
      </c>
      <c r="G1022" t="s">
        <v>42</v>
      </c>
      <c r="H1022" t="s">
        <v>270</v>
      </c>
      <c r="I1022" t="s">
        <v>259</v>
      </c>
      <c r="J1022" t="s">
        <v>271</v>
      </c>
      <c r="K1022" t="s">
        <v>272</v>
      </c>
      <c r="L1022" t="s">
        <v>296</v>
      </c>
      <c r="M1022" t="s">
        <v>322</v>
      </c>
      <c r="N1022" t="s">
        <v>304</v>
      </c>
      <c r="O1022">
        <v>270</v>
      </c>
      <c r="P1022">
        <v>57.25</v>
      </c>
      <c r="Q1022">
        <v>1.8374999999999999</v>
      </c>
      <c r="R1022">
        <v>1.3820000000000001E-2</v>
      </c>
      <c r="S1022">
        <v>0</v>
      </c>
      <c r="T1022">
        <v>4.056</v>
      </c>
      <c r="U1022">
        <v>20.181999999999999</v>
      </c>
      <c r="V1022">
        <v>4.0999999999999996</v>
      </c>
      <c r="W1022">
        <v>20.181999999999999</v>
      </c>
      <c r="X1022">
        <v>1926</v>
      </c>
      <c r="Y1022">
        <v>57.25</v>
      </c>
      <c r="Z1022">
        <v>1.3120000000000001</v>
      </c>
      <c r="AA1022">
        <v>1.391E-2</v>
      </c>
      <c r="AB1022">
        <v>4.1219999999999999</v>
      </c>
      <c r="AC1022">
        <v>20.087</v>
      </c>
      <c r="AD1022">
        <v>4.1639999999999997</v>
      </c>
      <c r="AE1022">
        <v>20.087</v>
      </c>
      <c r="AF1022">
        <v>1930</v>
      </c>
      <c r="AG1022">
        <v>0.89600000000000002</v>
      </c>
      <c r="AH1022">
        <v>1.357</v>
      </c>
      <c r="AI1022">
        <v>1352</v>
      </c>
      <c r="AJ1022">
        <v>1357</v>
      </c>
      <c r="AK1022">
        <v>1914</v>
      </c>
      <c r="AL1022">
        <v>1918</v>
      </c>
      <c r="AQ1022" s="82">
        <f t="shared" si="77"/>
        <v>0</v>
      </c>
      <c r="AR1022" s="82">
        <f t="shared" si="81"/>
        <v>0</v>
      </c>
      <c r="AS1022" s="82">
        <f t="shared" si="81"/>
        <v>0</v>
      </c>
      <c r="AT1022" s="82">
        <f t="shared" si="81"/>
        <v>0</v>
      </c>
      <c r="AU1022" s="82">
        <f t="shared" si="81"/>
        <v>0</v>
      </c>
      <c r="AV1022" s="82">
        <f t="shared" si="81"/>
        <v>0</v>
      </c>
      <c r="AW1022" s="82">
        <f t="shared" si="81"/>
        <v>0</v>
      </c>
      <c r="AX1022" s="82">
        <f t="shared" si="81"/>
        <v>0</v>
      </c>
      <c r="AY1022" s="82">
        <f t="shared" si="81"/>
        <v>0</v>
      </c>
      <c r="AZ1022" s="82">
        <f t="shared" si="81"/>
        <v>0</v>
      </c>
      <c r="BA1022" s="82">
        <f t="shared" si="81"/>
        <v>1.3820000000000001E-2</v>
      </c>
    </row>
    <row r="1023" spans="1:53" x14ac:dyDescent="0.25">
      <c r="A1023" t="s">
        <v>6060</v>
      </c>
      <c r="B1023" t="s">
        <v>6061</v>
      </c>
      <c r="C1023" t="s">
        <v>6062</v>
      </c>
      <c r="D1023" t="s">
        <v>6063</v>
      </c>
      <c r="E1023">
        <v>8.25</v>
      </c>
      <c r="F1023" s="143">
        <v>43983</v>
      </c>
      <c r="G1023" t="s">
        <v>282</v>
      </c>
      <c r="H1023" t="s">
        <v>270</v>
      </c>
      <c r="I1023" t="s">
        <v>259</v>
      </c>
      <c r="J1023" t="s">
        <v>271</v>
      </c>
      <c r="K1023" t="s">
        <v>272</v>
      </c>
      <c r="L1023" t="s">
        <v>296</v>
      </c>
      <c r="M1023" t="s">
        <v>322</v>
      </c>
      <c r="N1023" t="s">
        <v>304</v>
      </c>
      <c r="O1023">
        <v>225</v>
      </c>
      <c r="P1023">
        <v>108.75</v>
      </c>
      <c r="Q1023">
        <v>0.55000000000000004</v>
      </c>
      <c r="R1023">
        <v>2.1309999999999999E-2</v>
      </c>
      <c r="S1023">
        <v>0</v>
      </c>
      <c r="T1023">
        <v>4.3719999999999999</v>
      </c>
      <c r="U1023">
        <v>6.3209999999999997</v>
      </c>
      <c r="V1023">
        <v>5.0259999999999998</v>
      </c>
      <c r="W1023">
        <v>6.4589999999999996</v>
      </c>
      <c r="X1023">
        <v>527</v>
      </c>
      <c r="Y1023">
        <v>109.5</v>
      </c>
      <c r="Z1023">
        <v>0</v>
      </c>
      <c r="AA1023">
        <v>2.1669999999999998E-2</v>
      </c>
      <c r="AB1023">
        <v>4.4429999999999996</v>
      </c>
      <c r="AC1023">
        <v>6.1859999999999999</v>
      </c>
      <c r="AD1023">
        <v>5.0110000000000001</v>
      </c>
      <c r="AE1023">
        <v>6.3040000000000003</v>
      </c>
      <c r="AF1023">
        <v>527</v>
      </c>
      <c r="AG1023">
        <v>-0.183</v>
      </c>
      <c r="AH1023">
        <v>0.40300000000000002</v>
      </c>
      <c r="AI1023">
        <v>520</v>
      </c>
      <c r="AJ1023">
        <v>525</v>
      </c>
      <c r="AK1023">
        <v>514</v>
      </c>
      <c r="AL1023">
        <v>514</v>
      </c>
      <c r="AQ1023" s="82">
        <f t="shared" si="77"/>
        <v>0</v>
      </c>
      <c r="AR1023" s="82">
        <f t="shared" si="81"/>
        <v>0</v>
      </c>
      <c r="AS1023" s="82">
        <f t="shared" si="81"/>
        <v>0</v>
      </c>
      <c r="AT1023" s="82">
        <f t="shared" si="81"/>
        <v>0</v>
      </c>
      <c r="AU1023" s="82">
        <f t="shared" si="81"/>
        <v>0</v>
      </c>
      <c r="AV1023" s="82">
        <f t="shared" si="81"/>
        <v>2.1309999999999999E-2</v>
      </c>
      <c r="AW1023" s="82">
        <f t="shared" si="81"/>
        <v>0</v>
      </c>
      <c r="AX1023" s="82">
        <f t="shared" si="81"/>
        <v>0</v>
      </c>
      <c r="AY1023" s="82">
        <f t="shared" si="81"/>
        <v>0</v>
      </c>
      <c r="AZ1023" s="82">
        <f t="shared" si="81"/>
        <v>0</v>
      </c>
      <c r="BA1023" s="82">
        <f t="shared" si="81"/>
        <v>0</v>
      </c>
    </row>
    <row r="1024" spans="1:53" x14ac:dyDescent="0.25">
      <c r="A1024" t="s">
        <v>2806</v>
      </c>
      <c r="B1024" t="s">
        <v>2807</v>
      </c>
      <c r="C1024" t="s">
        <v>2805</v>
      </c>
      <c r="D1024" t="s">
        <v>135</v>
      </c>
      <c r="E1024">
        <v>5.875</v>
      </c>
      <c r="F1024" s="143">
        <v>42019</v>
      </c>
      <c r="G1024" t="s">
        <v>41</v>
      </c>
      <c r="H1024" t="s">
        <v>270</v>
      </c>
      <c r="I1024" t="s">
        <v>259</v>
      </c>
      <c r="J1024" t="s">
        <v>271</v>
      </c>
      <c r="K1024" t="s">
        <v>272</v>
      </c>
      <c r="L1024" t="s">
        <v>291</v>
      </c>
      <c r="M1024" t="s">
        <v>1069</v>
      </c>
      <c r="N1024" t="s">
        <v>304</v>
      </c>
      <c r="O1024">
        <v>102.2</v>
      </c>
      <c r="P1024">
        <v>105</v>
      </c>
      <c r="Q1024">
        <v>2.6111110000000002</v>
      </c>
      <c r="R1024">
        <v>9.5300000000000003E-3</v>
      </c>
      <c r="S1024">
        <v>0</v>
      </c>
      <c r="T1024">
        <v>1.89</v>
      </c>
      <c r="U1024">
        <v>3.3370000000000002</v>
      </c>
      <c r="V1024">
        <v>1.891</v>
      </c>
      <c r="W1024">
        <v>3.3370000000000002</v>
      </c>
      <c r="X1024">
        <v>306</v>
      </c>
      <c r="Y1024">
        <v>104.5</v>
      </c>
      <c r="Z1024">
        <v>2.2189999999999999</v>
      </c>
      <c r="AA1024">
        <v>9.5899999999999996E-3</v>
      </c>
      <c r="AB1024">
        <v>1.952</v>
      </c>
      <c r="AC1024">
        <v>3.65</v>
      </c>
      <c r="AD1024">
        <v>1.952</v>
      </c>
      <c r="AE1024">
        <v>3.65</v>
      </c>
      <c r="AF1024">
        <v>340</v>
      </c>
      <c r="AG1024">
        <v>0.83599999999999997</v>
      </c>
      <c r="AH1024">
        <v>0.88400000000000001</v>
      </c>
      <c r="AI1024">
        <v>297</v>
      </c>
      <c r="AJ1024">
        <v>332</v>
      </c>
      <c r="AK1024">
        <v>292</v>
      </c>
      <c r="AL1024">
        <v>327</v>
      </c>
      <c r="AQ1024" s="82">
        <f t="shared" si="77"/>
        <v>0</v>
      </c>
      <c r="AR1024" s="82">
        <f t="shared" si="81"/>
        <v>0</v>
      </c>
      <c r="AS1024" s="82">
        <f t="shared" si="81"/>
        <v>9.5300000000000003E-3</v>
      </c>
      <c r="AT1024" s="82">
        <f t="shared" si="81"/>
        <v>0</v>
      </c>
      <c r="AU1024" s="82">
        <f t="shared" si="81"/>
        <v>0</v>
      </c>
      <c r="AV1024" s="82">
        <f t="shared" si="81"/>
        <v>0</v>
      </c>
      <c r="AW1024" s="82">
        <f t="shared" si="81"/>
        <v>0</v>
      </c>
      <c r="AX1024" s="82">
        <f t="shared" si="81"/>
        <v>0</v>
      </c>
      <c r="AY1024" s="82">
        <f t="shared" si="81"/>
        <v>0</v>
      </c>
      <c r="AZ1024" s="82">
        <f t="shared" si="81"/>
        <v>0</v>
      </c>
      <c r="BA1024" s="82">
        <f t="shared" si="81"/>
        <v>0</v>
      </c>
    </row>
    <row r="1025" spans="1:53" x14ac:dyDescent="0.25">
      <c r="A1025" t="s">
        <v>2808</v>
      </c>
      <c r="B1025" t="s">
        <v>2809</v>
      </c>
      <c r="C1025" t="s">
        <v>2805</v>
      </c>
      <c r="D1025" t="s">
        <v>135</v>
      </c>
      <c r="E1025">
        <v>6.25</v>
      </c>
      <c r="F1025" s="143">
        <v>42170</v>
      </c>
      <c r="G1025" t="s">
        <v>41</v>
      </c>
      <c r="H1025" t="s">
        <v>270</v>
      </c>
      <c r="I1025" t="s">
        <v>259</v>
      </c>
      <c r="J1025" t="s">
        <v>271</v>
      </c>
      <c r="K1025" t="s">
        <v>272</v>
      </c>
      <c r="L1025" t="s">
        <v>291</v>
      </c>
      <c r="M1025" t="s">
        <v>1069</v>
      </c>
      <c r="N1025" t="s">
        <v>304</v>
      </c>
      <c r="O1025">
        <v>236.9</v>
      </c>
      <c r="P1025">
        <v>105.5</v>
      </c>
      <c r="Q1025">
        <v>0.17361099999999999</v>
      </c>
      <c r="R1025">
        <v>2.1690000000000001E-2</v>
      </c>
      <c r="S1025">
        <v>3.125</v>
      </c>
      <c r="T1025">
        <v>2.2850000000000001</v>
      </c>
      <c r="U1025">
        <v>3.8940000000000001</v>
      </c>
      <c r="V1025">
        <v>2.2850000000000001</v>
      </c>
      <c r="W1025">
        <v>3.8940000000000001</v>
      </c>
      <c r="X1025">
        <v>358</v>
      </c>
      <c r="Y1025">
        <v>105.375</v>
      </c>
      <c r="Z1025">
        <v>2.8820000000000001</v>
      </c>
      <c r="AA1025">
        <v>2.256E-2</v>
      </c>
      <c r="AB1025">
        <v>2.2829999999999999</v>
      </c>
      <c r="AC1025">
        <v>4.0019999999999998</v>
      </c>
      <c r="AD1025">
        <v>2.2799999999999998</v>
      </c>
      <c r="AE1025">
        <v>4.0019999999999998</v>
      </c>
      <c r="AF1025">
        <v>373</v>
      </c>
      <c r="AG1025">
        <v>0.5</v>
      </c>
      <c r="AH1025">
        <v>0.58199999999999996</v>
      </c>
      <c r="AI1025">
        <v>351</v>
      </c>
      <c r="AJ1025">
        <v>367</v>
      </c>
      <c r="AK1025">
        <v>345</v>
      </c>
      <c r="AL1025">
        <v>360</v>
      </c>
      <c r="AQ1025" s="82">
        <f t="shared" si="77"/>
        <v>0</v>
      </c>
      <c r="AR1025" s="82">
        <f t="shared" si="81"/>
        <v>0</v>
      </c>
      <c r="AS1025" s="82">
        <f t="shared" si="81"/>
        <v>2.1690000000000001E-2</v>
      </c>
      <c r="AT1025" s="82">
        <f t="shared" si="81"/>
        <v>0</v>
      </c>
      <c r="AU1025" s="82">
        <f t="shared" si="81"/>
        <v>0</v>
      </c>
      <c r="AV1025" s="82">
        <f t="shared" si="81"/>
        <v>0</v>
      </c>
      <c r="AW1025" s="82">
        <f t="shared" si="81"/>
        <v>0</v>
      </c>
      <c r="AX1025" s="82">
        <f t="shared" si="81"/>
        <v>0</v>
      </c>
      <c r="AY1025" s="82">
        <f t="shared" si="81"/>
        <v>0</v>
      </c>
      <c r="AZ1025" s="82">
        <f t="shared" si="81"/>
        <v>0</v>
      </c>
      <c r="BA1025" s="82">
        <f t="shared" si="81"/>
        <v>0</v>
      </c>
    </row>
    <row r="1026" spans="1:53" x14ac:dyDescent="0.25">
      <c r="A1026" t="s">
        <v>2810</v>
      </c>
      <c r="B1026" t="s">
        <v>2811</v>
      </c>
      <c r="C1026" t="s">
        <v>2805</v>
      </c>
      <c r="D1026" t="s">
        <v>135</v>
      </c>
      <c r="E1026">
        <v>7.25</v>
      </c>
      <c r="F1026" s="143">
        <v>43266</v>
      </c>
      <c r="G1026" t="s">
        <v>41</v>
      </c>
      <c r="H1026" t="s">
        <v>270</v>
      </c>
      <c r="I1026" t="s">
        <v>259</v>
      </c>
      <c r="J1026" t="s">
        <v>271</v>
      </c>
      <c r="K1026" t="s">
        <v>272</v>
      </c>
      <c r="L1026" t="s">
        <v>291</v>
      </c>
      <c r="M1026" t="s">
        <v>1069</v>
      </c>
      <c r="N1026" t="s">
        <v>304</v>
      </c>
      <c r="O1026">
        <v>300</v>
      </c>
      <c r="P1026">
        <v>109.5</v>
      </c>
      <c r="Q1026">
        <v>0.20138900000000001</v>
      </c>
      <c r="R1026">
        <v>2.8510000000000001E-2</v>
      </c>
      <c r="S1026">
        <v>3.625</v>
      </c>
      <c r="T1026">
        <v>4.5309999999999997</v>
      </c>
      <c r="U1026">
        <v>5.2309999999999999</v>
      </c>
      <c r="V1026">
        <v>4.5620000000000003</v>
      </c>
      <c r="W1026">
        <v>5.2309999999999999</v>
      </c>
      <c r="X1026">
        <v>441</v>
      </c>
      <c r="Y1026">
        <v>108.75</v>
      </c>
      <c r="Z1026">
        <v>3.343</v>
      </c>
      <c r="AA1026">
        <v>2.9579999999999999E-2</v>
      </c>
      <c r="AB1026">
        <v>4.4420000000000002</v>
      </c>
      <c r="AC1026">
        <v>5.4</v>
      </c>
      <c r="AD1026">
        <v>4.4660000000000002</v>
      </c>
      <c r="AE1026">
        <v>5.4</v>
      </c>
      <c r="AF1026">
        <v>471</v>
      </c>
      <c r="AG1026">
        <v>1.1000000000000001</v>
      </c>
      <c r="AH1026">
        <v>1.581</v>
      </c>
      <c r="AI1026">
        <v>442</v>
      </c>
      <c r="AJ1026">
        <v>472</v>
      </c>
      <c r="AK1026">
        <v>429</v>
      </c>
      <c r="AL1026">
        <v>459</v>
      </c>
      <c r="AQ1026" s="82">
        <f t="shared" si="77"/>
        <v>0</v>
      </c>
      <c r="AR1026" s="82">
        <f t="shared" si="81"/>
        <v>0</v>
      </c>
      <c r="AS1026" s="82">
        <f t="shared" si="81"/>
        <v>0</v>
      </c>
      <c r="AT1026" s="82">
        <f t="shared" si="81"/>
        <v>0</v>
      </c>
      <c r="AU1026" s="82">
        <f t="shared" si="81"/>
        <v>2.8510000000000001E-2</v>
      </c>
      <c r="AV1026" s="82">
        <f t="shared" si="81"/>
        <v>0</v>
      </c>
      <c r="AW1026" s="82">
        <f t="shared" si="81"/>
        <v>0</v>
      </c>
      <c r="AX1026" s="82">
        <f t="shared" si="81"/>
        <v>0</v>
      </c>
      <c r="AY1026" s="82">
        <f t="shared" si="81"/>
        <v>0</v>
      </c>
      <c r="AZ1026" s="82">
        <f t="shared" si="81"/>
        <v>0</v>
      </c>
      <c r="BA1026" s="82">
        <f t="shared" si="81"/>
        <v>0</v>
      </c>
    </row>
    <row r="1027" spans="1:53" x14ac:dyDescent="0.25">
      <c r="A1027" t="s">
        <v>2812</v>
      </c>
      <c r="B1027" t="s">
        <v>2813</v>
      </c>
      <c r="C1027" t="s">
        <v>2805</v>
      </c>
      <c r="D1027" t="s">
        <v>135</v>
      </c>
      <c r="E1027">
        <v>9.1</v>
      </c>
      <c r="F1027" s="143">
        <v>42993</v>
      </c>
      <c r="G1027" t="s">
        <v>41</v>
      </c>
      <c r="H1027" t="s">
        <v>270</v>
      </c>
      <c r="I1027" t="s">
        <v>259</v>
      </c>
      <c r="J1027" t="s">
        <v>271</v>
      </c>
      <c r="K1027" t="s">
        <v>272</v>
      </c>
      <c r="L1027" t="s">
        <v>291</v>
      </c>
      <c r="M1027" t="s">
        <v>1069</v>
      </c>
      <c r="N1027" t="s">
        <v>304</v>
      </c>
      <c r="O1027">
        <v>265</v>
      </c>
      <c r="P1027">
        <v>117</v>
      </c>
      <c r="Q1027">
        <v>2.5277780000000001</v>
      </c>
      <c r="R1027">
        <v>2.7439999999999999E-2</v>
      </c>
      <c r="S1027">
        <v>0</v>
      </c>
      <c r="T1027">
        <v>3.8319999999999999</v>
      </c>
      <c r="U1027">
        <v>5.0090000000000003</v>
      </c>
      <c r="V1027">
        <v>3.85</v>
      </c>
      <c r="W1027">
        <v>5.0090000000000003</v>
      </c>
      <c r="X1027">
        <v>434</v>
      </c>
      <c r="Y1027">
        <v>115.5</v>
      </c>
      <c r="Z1027">
        <v>1.921</v>
      </c>
      <c r="AA1027">
        <v>2.7369999999999998E-2</v>
      </c>
      <c r="AB1027">
        <v>3.883</v>
      </c>
      <c r="AC1027">
        <v>5.3819999999999997</v>
      </c>
      <c r="AD1027">
        <v>3.8969999999999998</v>
      </c>
      <c r="AE1027">
        <v>5.3819999999999997</v>
      </c>
      <c r="AF1027">
        <v>482</v>
      </c>
      <c r="AG1027">
        <v>1.794</v>
      </c>
      <c r="AH1027">
        <v>2.1629999999999998</v>
      </c>
      <c r="AI1027">
        <v>455</v>
      </c>
      <c r="AJ1027">
        <v>504</v>
      </c>
      <c r="AK1027">
        <v>422</v>
      </c>
      <c r="AL1027">
        <v>471</v>
      </c>
      <c r="AQ1027" s="82">
        <f t="shared" si="77"/>
        <v>0</v>
      </c>
      <c r="AR1027" s="82">
        <f t="shared" si="81"/>
        <v>0</v>
      </c>
      <c r="AS1027" s="82">
        <f t="shared" si="81"/>
        <v>0</v>
      </c>
      <c r="AT1027" s="82">
        <f t="shared" si="81"/>
        <v>0</v>
      </c>
      <c r="AU1027" s="82">
        <f t="shared" si="81"/>
        <v>2.7439999999999999E-2</v>
      </c>
      <c r="AV1027" s="82">
        <f t="shared" si="81"/>
        <v>0</v>
      </c>
      <c r="AW1027" s="82">
        <f t="shared" si="81"/>
        <v>0</v>
      </c>
      <c r="AX1027" s="82">
        <f t="shared" si="81"/>
        <v>0</v>
      </c>
      <c r="AY1027" s="82">
        <f t="shared" si="81"/>
        <v>0</v>
      </c>
      <c r="AZ1027" s="82">
        <f t="shared" si="81"/>
        <v>0</v>
      </c>
      <c r="BA1027" s="82">
        <f t="shared" si="81"/>
        <v>0</v>
      </c>
    </row>
    <row r="1028" spans="1:53" x14ac:dyDescent="0.25">
      <c r="A1028" t="s">
        <v>2827</v>
      </c>
      <c r="B1028" t="s">
        <v>2828</v>
      </c>
      <c r="C1028" t="s">
        <v>2805</v>
      </c>
      <c r="D1028" t="s">
        <v>135</v>
      </c>
      <c r="E1028">
        <v>8</v>
      </c>
      <c r="F1028" s="143">
        <v>43905</v>
      </c>
      <c r="G1028" t="s">
        <v>41</v>
      </c>
      <c r="H1028" t="s">
        <v>270</v>
      </c>
      <c r="I1028" t="s">
        <v>259</v>
      </c>
      <c r="J1028" t="s">
        <v>271</v>
      </c>
      <c r="K1028" t="s">
        <v>272</v>
      </c>
      <c r="L1028" t="s">
        <v>291</v>
      </c>
      <c r="M1028" t="s">
        <v>1069</v>
      </c>
      <c r="N1028" t="s">
        <v>304</v>
      </c>
      <c r="O1028">
        <v>350</v>
      </c>
      <c r="P1028">
        <v>113.75</v>
      </c>
      <c r="Q1028">
        <v>2.2222219999999999</v>
      </c>
      <c r="R1028">
        <v>3.517E-2</v>
      </c>
      <c r="S1028">
        <v>0</v>
      </c>
      <c r="T1028">
        <v>5.4749999999999996</v>
      </c>
      <c r="U1028">
        <v>5.6520000000000001</v>
      </c>
      <c r="V1028">
        <v>5.54</v>
      </c>
      <c r="W1028">
        <v>5.6520000000000001</v>
      </c>
      <c r="X1028">
        <v>450</v>
      </c>
      <c r="Y1028">
        <v>112</v>
      </c>
      <c r="Z1028">
        <v>1.6890000000000001</v>
      </c>
      <c r="AA1028">
        <v>3.5000000000000003E-2</v>
      </c>
      <c r="AB1028">
        <v>5.5170000000000003</v>
      </c>
      <c r="AC1028">
        <v>5.9450000000000003</v>
      </c>
      <c r="AD1028">
        <v>5.5750000000000002</v>
      </c>
      <c r="AE1028">
        <v>5.9450000000000003</v>
      </c>
      <c r="AF1028">
        <v>495</v>
      </c>
      <c r="AG1028">
        <v>2.008</v>
      </c>
      <c r="AH1028">
        <v>2.7109999999999999</v>
      </c>
      <c r="AI1028">
        <v>460</v>
      </c>
      <c r="AJ1028">
        <v>502</v>
      </c>
      <c r="AK1028">
        <v>439</v>
      </c>
      <c r="AL1028">
        <v>484</v>
      </c>
      <c r="AQ1028" s="82">
        <f t="shared" si="77"/>
        <v>0</v>
      </c>
      <c r="AR1028" s="82">
        <f t="shared" si="81"/>
        <v>0</v>
      </c>
      <c r="AS1028" s="82">
        <f t="shared" si="81"/>
        <v>0</v>
      </c>
      <c r="AT1028" s="82">
        <f t="shared" si="81"/>
        <v>0</v>
      </c>
      <c r="AU1028" s="82">
        <f t="shared" si="81"/>
        <v>3.517E-2</v>
      </c>
      <c r="AV1028" s="82">
        <f t="shared" si="81"/>
        <v>0</v>
      </c>
      <c r="AW1028" s="82">
        <f t="shared" si="81"/>
        <v>0</v>
      </c>
      <c r="AX1028" s="82">
        <f t="shared" si="81"/>
        <v>0</v>
      </c>
      <c r="AY1028" s="82">
        <f t="shared" si="81"/>
        <v>0</v>
      </c>
      <c r="AZ1028" s="82">
        <f t="shared" si="81"/>
        <v>0</v>
      </c>
      <c r="BA1028" s="82">
        <f t="shared" si="81"/>
        <v>0</v>
      </c>
    </row>
    <row r="1029" spans="1:53" x14ac:dyDescent="0.25">
      <c r="A1029" t="s">
        <v>6064</v>
      </c>
      <c r="B1029" t="s">
        <v>6065</v>
      </c>
      <c r="C1029" t="s">
        <v>2805</v>
      </c>
      <c r="D1029" t="s">
        <v>135</v>
      </c>
      <c r="E1029">
        <v>7.5</v>
      </c>
      <c r="F1029" s="143">
        <v>44819</v>
      </c>
      <c r="G1029" t="s">
        <v>41</v>
      </c>
      <c r="H1029" t="s">
        <v>270</v>
      </c>
      <c r="I1029" t="s">
        <v>259</v>
      </c>
      <c r="J1029" t="s">
        <v>271</v>
      </c>
      <c r="K1029" t="s">
        <v>272</v>
      </c>
      <c r="L1029" t="s">
        <v>291</v>
      </c>
      <c r="M1029" t="s">
        <v>1069</v>
      </c>
      <c r="N1029" t="s">
        <v>304</v>
      </c>
      <c r="O1029">
        <v>350</v>
      </c>
      <c r="P1029">
        <v>109.5</v>
      </c>
      <c r="Q1029">
        <v>3.0208330000000001</v>
      </c>
      <c r="R1029">
        <v>3.4119999999999998E-2</v>
      </c>
      <c r="S1029">
        <v>0</v>
      </c>
      <c r="T1029">
        <v>6.8070000000000004</v>
      </c>
      <c r="U1029">
        <v>6.1820000000000004</v>
      </c>
      <c r="V1029">
        <v>6.94</v>
      </c>
      <c r="W1029">
        <v>6.1820000000000004</v>
      </c>
      <c r="X1029">
        <v>459</v>
      </c>
      <c r="Y1029">
        <v>108.5</v>
      </c>
      <c r="Z1029">
        <v>2.5209999999999999</v>
      </c>
      <c r="AA1029">
        <v>3.4180000000000002E-2</v>
      </c>
      <c r="AB1029">
        <v>6.8520000000000003</v>
      </c>
      <c r="AC1029">
        <v>6.3179999999999996</v>
      </c>
      <c r="AD1029">
        <v>6.9749999999999996</v>
      </c>
      <c r="AE1029">
        <v>6.3179999999999996</v>
      </c>
      <c r="AF1029">
        <v>491</v>
      </c>
      <c r="AG1029">
        <v>1.351</v>
      </c>
      <c r="AH1029">
        <v>2.411</v>
      </c>
      <c r="AI1029">
        <v>460</v>
      </c>
      <c r="AJ1029">
        <v>488</v>
      </c>
      <c r="AK1029">
        <v>455</v>
      </c>
      <c r="AL1029">
        <v>485</v>
      </c>
      <c r="AQ1029" s="82">
        <f t="shared" si="77"/>
        <v>0</v>
      </c>
      <c r="AR1029" s="82">
        <f t="shared" si="81"/>
        <v>0</v>
      </c>
      <c r="AS1029" s="82">
        <f t="shared" si="81"/>
        <v>0</v>
      </c>
      <c r="AT1029" s="82">
        <f t="shared" si="81"/>
        <v>0</v>
      </c>
      <c r="AU1029" s="82">
        <f t="shared" si="81"/>
        <v>0</v>
      </c>
      <c r="AV1029" s="82">
        <f t="shared" si="81"/>
        <v>3.4119999999999998E-2</v>
      </c>
      <c r="AW1029" s="82">
        <f t="shared" si="81"/>
        <v>0</v>
      </c>
      <c r="AX1029" s="82">
        <f t="shared" si="81"/>
        <v>0</v>
      </c>
      <c r="AY1029" s="82">
        <f t="shared" si="81"/>
        <v>0</v>
      </c>
      <c r="AZ1029" s="82">
        <f t="shared" si="81"/>
        <v>0</v>
      </c>
      <c r="BA1029" s="82">
        <f t="shared" si="81"/>
        <v>0</v>
      </c>
    </row>
    <row r="1030" spans="1:53" x14ac:dyDescent="0.25">
      <c r="A1030" t="s">
        <v>2822</v>
      </c>
      <c r="B1030" t="s">
        <v>2823</v>
      </c>
      <c r="C1030" t="s">
        <v>2824</v>
      </c>
      <c r="D1030" t="s">
        <v>137</v>
      </c>
      <c r="E1030">
        <v>10.5</v>
      </c>
      <c r="F1030" s="143">
        <v>43405</v>
      </c>
      <c r="G1030" t="s">
        <v>42</v>
      </c>
      <c r="H1030" t="s">
        <v>270</v>
      </c>
      <c r="I1030" t="s">
        <v>259</v>
      </c>
      <c r="J1030" t="s">
        <v>271</v>
      </c>
      <c r="K1030" t="s">
        <v>272</v>
      </c>
      <c r="L1030" t="s">
        <v>335</v>
      </c>
      <c r="M1030" t="s">
        <v>336</v>
      </c>
      <c r="N1030" t="s">
        <v>283</v>
      </c>
      <c r="O1030">
        <v>1750</v>
      </c>
      <c r="P1030">
        <v>105.75</v>
      </c>
      <c r="Q1030">
        <v>1.575</v>
      </c>
      <c r="R1030">
        <v>0.16272</v>
      </c>
      <c r="S1030">
        <v>0</v>
      </c>
      <c r="T1030">
        <v>3.7290000000000001</v>
      </c>
      <c r="U1030">
        <v>9.0039999999999996</v>
      </c>
      <c r="V1030">
        <v>4.1260000000000003</v>
      </c>
      <c r="W1030">
        <v>9.0809999999999995</v>
      </c>
      <c r="X1030">
        <v>821</v>
      </c>
      <c r="Y1030">
        <v>104</v>
      </c>
      <c r="Z1030">
        <v>0.875</v>
      </c>
      <c r="AA1030">
        <v>0.16142999999999999</v>
      </c>
      <c r="AB1030">
        <v>3.7749999999999999</v>
      </c>
      <c r="AC1030">
        <v>9.4600000000000009</v>
      </c>
      <c r="AD1030">
        <v>4.2089999999999996</v>
      </c>
      <c r="AE1030">
        <v>9.5060000000000002</v>
      </c>
      <c r="AF1030">
        <v>877</v>
      </c>
      <c r="AG1030">
        <v>2.3359999999999999</v>
      </c>
      <c r="AH1030">
        <v>2.7770000000000001</v>
      </c>
      <c r="AI1030">
        <v>813</v>
      </c>
      <c r="AJ1030">
        <v>863</v>
      </c>
      <c r="AK1030">
        <v>809</v>
      </c>
      <c r="AL1030">
        <v>865</v>
      </c>
      <c r="AQ1030" s="82">
        <f t="shared" ref="AQ1030:AQ1093" si="82">IF($U1030&lt;=AQ$4,$R1030,0)</f>
        <v>0</v>
      </c>
      <c r="AR1030" s="82">
        <f t="shared" ref="AR1030:BA1045" si="83">IF(AND($U1030&gt;AQ$4,$U1030&lt;=AR$4),$R1030,0)</f>
        <v>0</v>
      </c>
      <c r="AS1030" s="82">
        <f t="shared" si="83"/>
        <v>0</v>
      </c>
      <c r="AT1030" s="82">
        <f t="shared" si="83"/>
        <v>0</v>
      </c>
      <c r="AU1030" s="82">
        <f t="shared" si="83"/>
        <v>0</v>
      </c>
      <c r="AV1030" s="82">
        <f t="shared" si="83"/>
        <v>0</v>
      </c>
      <c r="AW1030" s="82">
        <f t="shared" si="83"/>
        <v>0</v>
      </c>
      <c r="AX1030" s="82">
        <f t="shared" si="83"/>
        <v>0</v>
      </c>
      <c r="AY1030" s="82">
        <f t="shared" si="83"/>
        <v>0.16272</v>
      </c>
      <c r="AZ1030" s="82">
        <f t="shared" si="83"/>
        <v>0</v>
      </c>
      <c r="BA1030" s="82">
        <f t="shared" si="83"/>
        <v>0</v>
      </c>
    </row>
    <row r="1031" spans="1:53" x14ac:dyDescent="0.25">
      <c r="A1031" t="s">
        <v>2825</v>
      </c>
      <c r="B1031" t="s">
        <v>2826</v>
      </c>
      <c r="C1031" t="s">
        <v>2824</v>
      </c>
      <c r="D1031" t="s">
        <v>137</v>
      </c>
      <c r="E1031">
        <v>12.5</v>
      </c>
      <c r="F1031" s="143">
        <v>43770</v>
      </c>
      <c r="G1031" t="s">
        <v>280</v>
      </c>
      <c r="H1031" t="s">
        <v>270</v>
      </c>
      <c r="I1031" t="s">
        <v>259</v>
      </c>
      <c r="J1031" t="s">
        <v>271</v>
      </c>
      <c r="K1031" t="s">
        <v>272</v>
      </c>
      <c r="L1031" t="s">
        <v>335</v>
      </c>
      <c r="M1031" t="s">
        <v>336</v>
      </c>
      <c r="N1031" t="s">
        <v>304</v>
      </c>
      <c r="O1031">
        <v>750</v>
      </c>
      <c r="P1031">
        <v>95.5</v>
      </c>
      <c r="Q1031">
        <v>1.875</v>
      </c>
      <c r="R1031">
        <v>6.3270000000000007E-2</v>
      </c>
      <c r="S1031">
        <v>0</v>
      </c>
      <c r="T1031">
        <v>4.3630000000000004</v>
      </c>
      <c r="U1031">
        <v>13.518000000000001</v>
      </c>
      <c r="V1031">
        <v>4.41</v>
      </c>
      <c r="W1031">
        <v>13.518000000000001</v>
      </c>
      <c r="X1031">
        <v>1251</v>
      </c>
      <c r="Y1031">
        <v>94</v>
      </c>
      <c r="Z1031">
        <v>1.042</v>
      </c>
      <c r="AA1031">
        <v>6.2700000000000006E-2</v>
      </c>
      <c r="AB1031">
        <v>4.4009999999999998</v>
      </c>
      <c r="AC1031">
        <v>13.87</v>
      </c>
      <c r="AD1031">
        <v>4.444</v>
      </c>
      <c r="AE1031">
        <v>13.87</v>
      </c>
      <c r="AF1031">
        <v>1301</v>
      </c>
      <c r="AG1031">
        <v>2.4550000000000001</v>
      </c>
      <c r="AH1031">
        <v>2.9609999999999999</v>
      </c>
      <c r="AI1031">
        <v>1171</v>
      </c>
      <c r="AJ1031">
        <v>1208</v>
      </c>
      <c r="AK1031">
        <v>1240</v>
      </c>
      <c r="AL1031">
        <v>1289</v>
      </c>
      <c r="AQ1031" s="82">
        <f t="shared" si="82"/>
        <v>0</v>
      </c>
      <c r="AR1031" s="82">
        <f t="shared" si="83"/>
        <v>0</v>
      </c>
      <c r="AS1031" s="82">
        <f t="shared" si="83"/>
        <v>0</v>
      </c>
      <c r="AT1031" s="82">
        <f t="shared" si="83"/>
        <v>0</v>
      </c>
      <c r="AU1031" s="82">
        <f t="shared" si="83"/>
        <v>0</v>
      </c>
      <c r="AV1031" s="82">
        <f t="shared" si="83"/>
        <v>0</v>
      </c>
      <c r="AW1031" s="82">
        <f t="shared" si="83"/>
        <v>0</v>
      </c>
      <c r="AX1031" s="82">
        <f t="shared" si="83"/>
        <v>0</v>
      </c>
      <c r="AY1031" s="82">
        <f t="shared" si="83"/>
        <v>0</v>
      </c>
      <c r="AZ1031" s="82">
        <f t="shared" si="83"/>
        <v>0</v>
      </c>
      <c r="BA1031" s="82">
        <f t="shared" si="83"/>
        <v>6.3270000000000007E-2</v>
      </c>
    </row>
    <row r="1032" spans="1:53" x14ac:dyDescent="0.25">
      <c r="A1032" t="s">
        <v>2814</v>
      </c>
      <c r="B1032" t="s">
        <v>2815</v>
      </c>
      <c r="C1032" t="s">
        <v>2816</v>
      </c>
      <c r="D1032" t="s">
        <v>2817</v>
      </c>
      <c r="E1032">
        <v>6.75</v>
      </c>
      <c r="F1032" s="143">
        <v>44256</v>
      </c>
      <c r="G1032" t="s">
        <v>40</v>
      </c>
      <c r="H1032" t="s">
        <v>270</v>
      </c>
      <c r="I1032" t="s">
        <v>259</v>
      </c>
      <c r="J1032" t="s">
        <v>271</v>
      </c>
      <c r="K1032" t="s">
        <v>272</v>
      </c>
      <c r="L1032" t="s">
        <v>442</v>
      </c>
      <c r="M1032" t="s">
        <v>650</v>
      </c>
      <c r="N1032" t="s">
        <v>304</v>
      </c>
      <c r="O1032">
        <v>475</v>
      </c>
      <c r="P1032">
        <v>100.25</v>
      </c>
      <c r="Q1032">
        <v>2.1375000000000002</v>
      </c>
      <c r="R1032">
        <v>4.2130000000000001E-2</v>
      </c>
      <c r="S1032">
        <v>0</v>
      </c>
      <c r="T1032">
        <v>4.8890000000000002</v>
      </c>
      <c r="U1032">
        <v>6.6970000000000001</v>
      </c>
      <c r="V1032">
        <v>6.0449999999999999</v>
      </c>
      <c r="W1032">
        <v>6.6559999999999997</v>
      </c>
      <c r="X1032">
        <v>531</v>
      </c>
      <c r="Y1032">
        <v>100.25</v>
      </c>
      <c r="Z1032">
        <v>1.6879999999999999</v>
      </c>
      <c r="AA1032">
        <v>4.2590000000000003E-2</v>
      </c>
      <c r="AB1032">
        <v>4.9530000000000003</v>
      </c>
      <c r="AC1032">
        <v>6.6980000000000004</v>
      </c>
      <c r="AD1032">
        <v>6.109</v>
      </c>
      <c r="AE1032">
        <v>6.6580000000000004</v>
      </c>
      <c r="AF1032">
        <v>548</v>
      </c>
      <c r="AG1032">
        <v>0.441</v>
      </c>
      <c r="AH1032">
        <v>1.2649999999999999</v>
      </c>
      <c r="AI1032">
        <v>497</v>
      </c>
      <c r="AJ1032">
        <v>515</v>
      </c>
      <c r="AK1032">
        <v>522</v>
      </c>
      <c r="AL1032">
        <v>538</v>
      </c>
      <c r="AQ1032" s="82">
        <f t="shared" si="82"/>
        <v>0</v>
      </c>
      <c r="AR1032" s="82">
        <f t="shared" si="83"/>
        <v>0</v>
      </c>
      <c r="AS1032" s="82">
        <f t="shared" si="83"/>
        <v>0</v>
      </c>
      <c r="AT1032" s="82">
        <f t="shared" si="83"/>
        <v>0</v>
      </c>
      <c r="AU1032" s="82">
        <f t="shared" si="83"/>
        <v>0</v>
      </c>
      <c r="AV1032" s="82">
        <f t="shared" si="83"/>
        <v>4.2130000000000001E-2</v>
      </c>
      <c r="AW1032" s="82">
        <f t="shared" si="83"/>
        <v>0</v>
      </c>
      <c r="AX1032" s="82">
        <f t="shared" si="83"/>
        <v>0</v>
      </c>
      <c r="AY1032" s="82">
        <f t="shared" si="83"/>
        <v>0</v>
      </c>
      <c r="AZ1032" s="82">
        <f t="shared" si="83"/>
        <v>0</v>
      </c>
      <c r="BA1032" s="82">
        <f t="shared" si="83"/>
        <v>0</v>
      </c>
    </row>
    <row r="1033" spans="1:53" x14ac:dyDescent="0.25">
      <c r="A1033" t="s">
        <v>2829</v>
      </c>
      <c r="B1033" t="s">
        <v>2830</v>
      </c>
      <c r="C1033" t="s">
        <v>2816</v>
      </c>
      <c r="D1033" t="s">
        <v>2817</v>
      </c>
      <c r="E1033">
        <v>6.75</v>
      </c>
      <c r="F1033" s="143">
        <v>44256</v>
      </c>
      <c r="G1033" t="s">
        <v>40</v>
      </c>
      <c r="H1033" t="s">
        <v>270</v>
      </c>
      <c r="I1033" t="s">
        <v>259</v>
      </c>
      <c r="J1033" t="s">
        <v>271</v>
      </c>
      <c r="K1033" t="s">
        <v>272</v>
      </c>
      <c r="L1033" t="s">
        <v>442</v>
      </c>
      <c r="M1033" t="s">
        <v>650</v>
      </c>
      <c r="N1033" t="s">
        <v>304</v>
      </c>
      <c r="O1033">
        <v>200</v>
      </c>
      <c r="P1033">
        <v>99.75</v>
      </c>
      <c r="Q1033">
        <v>2.1375000000000002</v>
      </c>
      <c r="R1033">
        <v>1.7649999999999999E-2</v>
      </c>
      <c r="S1033">
        <v>0</v>
      </c>
      <c r="T1033">
        <v>6.0789999999999997</v>
      </c>
      <c r="U1033">
        <v>6.7880000000000003</v>
      </c>
      <c r="V1033">
        <v>6.0540000000000003</v>
      </c>
      <c r="W1033">
        <v>6.7480000000000002</v>
      </c>
      <c r="X1033">
        <v>540</v>
      </c>
      <c r="Y1033">
        <v>99.75</v>
      </c>
      <c r="Z1033">
        <v>1.6879999999999999</v>
      </c>
      <c r="AA1033">
        <v>1.7840000000000002E-2</v>
      </c>
      <c r="AB1033">
        <v>6.1429999999999998</v>
      </c>
      <c r="AC1033">
        <v>6.7880000000000003</v>
      </c>
      <c r="AD1033">
        <v>6.117</v>
      </c>
      <c r="AE1033">
        <v>6.7489999999999997</v>
      </c>
      <c r="AF1033">
        <v>557</v>
      </c>
      <c r="AG1033">
        <v>0.44400000000000001</v>
      </c>
      <c r="AH1033">
        <v>1.27</v>
      </c>
      <c r="AI1033">
        <v>506</v>
      </c>
      <c r="AJ1033">
        <v>523</v>
      </c>
      <c r="AK1033">
        <v>531</v>
      </c>
      <c r="AL1033">
        <v>547</v>
      </c>
      <c r="AQ1033" s="82">
        <f t="shared" si="82"/>
        <v>0</v>
      </c>
      <c r="AR1033" s="82">
        <f t="shared" si="83"/>
        <v>0</v>
      </c>
      <c r="AS1033" s="82">
        <f t="shared" si="83"/>
        <v>0</v>
      </c>
      <c r="AT1033" s="82">
        <f t="shared" si="83"/>
        <v>0</v>
      </c>
      <c r="AU1033" s="82">
        <f t="shared" si="83"/>
        <v>0</v>
      </c>
      <c r="AV1033" s="82">
        <f t="shared" si="83"/>
        <v>1.7649999999999999E-2</v>
      </c>
      <c r="AW1033" s="82">
        <f t="shared" si="83"/>
        <v>0</v>
      </c>
      <c r="AX1033" s="82">
        <f t="shared" si="83"/>
        <v>0</v>
      </c>
      <c r="AY1033" s="82">
        <f t="shared" si="83"/>
        <v>0</v>
      </c>
      <c r="AZ1033" s="82">
        <f t="shared" si="83"/>
        <v>0</v>
      </c>
      <c r="BA1033" s="82">
        <f t="shared" si="83"/>
        <v>0</v>
      </c>
    </row>
    <row r="1034" spans="1:53" x14ac:dyDescent="0.25">
      <c r="A1034" t="s">
        <v>2853</v>
      </c>
      <c r="B1034" t="s">
        <v>2854</v>
      </c>
      <c r="C1034" t="s">
        <v>2855</v>
      </c>
      <c r="D1034" t="s">
        <v>2856</v>
      </c>
      <c r="E1034">
        <v>10.5</v>
      </c>
      <c r="F1034" s="143">
        <v>43221</v>
      </c>
      <c r="G1034" t="s">
        <v>41</v>
      </c>
      <c r="H1034" t="s">
        <v>270</v>
      </c>
      <c r="I1034" t="s">
        <v>259</v>
      </c>
      <c r="J1034" t="s">
        <v>271</v>
      </c>
      <c r="K1034" t="s">
        <v>272</v>
      </c>
      <c r="L1034" t="s">
        <v>551</v>
      </c>
      <c r="M1034" t="s">
        <v>604</v>
      </c>
      <c r="N1034" t="s">
        <v>283</v>
      </c>
      <c r="O1034">
        <v>354.9</v>
      </c>
      <c r="P1034">
        <v>98.5</v>
      </c>
      <c r="Q1034">
        <v>1.575</v>
      </c>
      <c r="R1034">
        <v>3.0769999999999999E-2</v>
      </c>
      <c r="S1034">
        <v>0</v>
      </c>
      <c r="T1034">
        <v>3.94</v>
      </c>
      <c r="U1034">
        <v>10.87</v>
      </c>
      <c r="V1034">
        <v>3.9239999999999999</v>
      </c>
      <c r="W1034">
        <v>10.863</v>
      </c>
      <c r="X1034">
        <v>1010</v>
      </c>
      <c r="Y1034">
        <v>99.5</v>
      </c>
      <c r="Z1034">
        <v>0.875</v>
      </c>
      <c r="AA1034">
        <v>3.1329999999999997E-2</v>
      </c>
      <c r="AB1034">
        <v>4.0149999999999997</v>
      </c>
      <c r="AC1034">
        <v>10.619</v>
      </c>
      <c r="AD1034">
        <v>3.9180000000000001</v>
      </c>
      <c r="AE1034">
        <v>10.59</v>
      </c>
      <c r="AF1034">
        <v>994</v>
      </c>
      <c r="AG1034">
        <v>-0.29899999999999999</v>
      </c>
      <c r="AH1034">
        <v>8.4000000000000005E-2</v>
      </c>
      <c r="AI1034">
        <v>967</v>
      </c>
      <c r="AJ1034">
        <v>953</v>
      </c>
      <c r="AK1034">
        <v>997</v>
      </c>
      <c r="AL1034">
        <v>982</v>
      </c>
      <c r="AQ1034" s="82">
        <f t="shared" si="82"/>
        <v>0</v>
      </c>
      <c r="AR1034" s="82">
        <f t="shared" si="83"/>
        <v>0</v>
      </c>
      <c r="AS1034" s="82">
        <f t="shared" si="83"/>
        <v>0</v>
      </c>
      <c r="AT1034" s="82">
        <f t="shared" si="83"/>
        <v>0</v>
      </c>
      <c r="AU1034" s="82">
        <f t="shared" si="83"/>
        <v>0</v>
      </c>
      <c r="AV1034" s="82">
        <f t="shared" si="83"/>
        <v>0</v>
      </c>
      <c r="AW1034" s="82">
        <f t="shared" si="83"/>
        <v>0</v>
      </c>
      <c r="AX1034" s="82">
        <f t="shared" si="83"/>
        <v>0</v>
      </c>
      <c r="AY1034" s="82">
        <f t="shared" si="83"/>
        <v>0</v>
      </c>
      <c r="AZ1034" s="82">
        <f t="shared" si="83"/>
        <v>3.0769999999999999E-2</v>
      </c>
      <c r="BA1034" s="82">
        <f t="shared" si="83"/>
        <v>0</v>
      </c>
    </row>
    <row r="1035" spans="1:53" x14ac:dyDescent="0.25">
      <c r="A1035" t="s">
        <v>2857</v>
      </c>
      <c r="B1035" t="s">
        <v>2858</v>
      </c>
      <c r="C1035" t="s">
        <v>2859</v>
      </c>
      <c r="D1035" t="s">
        <v>2860</v>
      </c>
      <c r="E1035">
        <v>9.625</v>
      </c>
      <c r="F1035" s="143">
        <v>43266</v>
      </c>
      <c r="G1035" t="s">
        <v>41</v>
      </c>
      <c r="H1035" t="s">
        <v>270</v>
      </c>
      <c r="I1035" t="s">
        <v>255</v>
      </c>
      <c r="J1035" t="s">
        <v>271</v>
      </c>
      <c r="K1035" t="s">
        <v>272</v>
      </c>
      <c r="L1035" t="s">
        <v>296</v>
      </c>
      <c r="M1035" t="s">
        <v>431</v>
      </c>
      <c r="N1035" t="s">
        <v>283</v>
      </c>
      <c r="O1035">
        <v>315</v>
      </c>
      <c r="P1035">
        <v>109.5</v>
      </c>
      <c r="Q1035">
        <v>0.26736100000000002</v>
      </c>
      <c r="R1035">
        <v>2.9960000000000001E-2</v>
      </c>
      <c r="S1035">
        <v>4.8120000000000003</v>
      </c>
      <c r="T1035">
        <v>3.637</v>
      </c>
      <c r="U1035">
        <v>7.1070000000000002</v>
      </c>
      <c r="V1035">
        <v>3.5369999999999999</v>
      </c>
      <c r="W1035">
        <v>7.1829999999999998</v>
      </c>
      <c r="X1035">
        <v>638</v>
      </c>
      <c r="Y1035">
        <v>108.25</v>
      </c>
      <c r="Z1035">
        <v>4.4379999999999997</v>
      </c>
      <c r="AA1035">
        <v>3.1220000000000001E-2</v>
      </c>
      <c r="AB1035">
        <v>3.5350000000000001</v>
      </c>
      <c r="AC1035">
        <v>7.4480000000000004</v>
      </c>
      <c r="AD1035">
        <v>3.8479999999999999</v>
      </c>
      <c r="AE1035">
        <v>7.5380000000000003</v>
      </c>
      <c r="AF1035">
        <v>686</v>
      </c>
      <c r="AG1035">
        <v>1.6779999999999999</v>
      </c>
      <c r="AH1035">
        <v>2.044</v>
      </c>
      <c r="AI1035">
        <v>643</v>
      </c>
      <c r="AJ1035">
        <v>659</v>
      </c>
      <c r="AK1035">
        <v>623</v>
      </c>
      <c r="AL1035">
        <v>674</v>
      </c>
      <c r="AQ1035" s="82">
        <f t="shared" si="82"/>
        <v>0</v>
      </c>
      <c r="AR1035" s="82">
        <f t="shared" si="83"/>
        <v>0</v>
      </c>
      <c r="AS1035" s="82">
        <f t="shared" si="83"/>
        <v>0</v>
      </c>
      <c r="AT1035" s="82">
        <f t="shared" si="83"/>
        <v>0</v>
      </c>
      <c r="AU1035" s="82">
        <f t="shared" si="83"/>
        <v>0</v>
      </c>
      <c r="AV1035" s="82">
        <f t="shared" si="83"/>
        <v>0</v>
      </c>
      <c r="AW1035" s="82">
        <f t="shared" si="83"/>
        <v>2.9960000000000001E-2</v>
      </c>
      <c r="AX1035" s="82">
        <f t="shared" si="83"/>
        <v>0</v>
      </c>
      <c r="AY1035" s="82">
        <f t="shared" si="83"/>
        <v>0</v>
      </c>
      <c r="AZ1035" s="82">
        <f t="shared" si="83"/>
        <v>0</v>
      </c>
      <c r="BA1035" s="82">
        <f t="shared" si="83"/>
        <v>0</v>
      </c>
    </row>
    <row r="1036" spans="1:53" x14ac:dyDescent="0.25">
      <c r="A1036" t="s">
        <v>1975</v>
      </c>
      <c r="B1036" t="s">
        <v>1976</v>
      </c>
      <c r="C1036" t="s">
        <v>1956</v>
      </c>
      <c r="D1036" t="s">
        <v>2838</v>
      </c>
      <c r="E1036">
        <v>8.0500000000000007</v>
      </c>
      <c r="F1036" s="143">
        <v>47771</v>
      </c>
      <c r="G1036" t="s">
        <v>423</v>
      </c>
      <c r="H1036" t="s">
        <v>270</v>
      </c>
      <c r="I1036" t="s">
        <v>259</v>
      </c>
      <c r="J1036" t="s">
        <v>271</v>
      </c>
      <c r="K1036" t="s">
        <v>272</v>
      </c>
      <c r="L1036" t="s">
        <v>442</v>
      </c>
      <c r="M1036" t="s">
        <v>697</v>
      </c>
      <c r="N1036" t="s">
        <v>304</v>
      </c>
      <c r="O1036">
        <v>234.2</v>
      </c>
      <c r="P1036">
        <v>116.998</v>
      </c>
      <c r="Q1036">
        <v>1.5652779999999999</v>
      </c>
      <c r="R1036">
        <v>2.4060000000000002E-2</v>
      </c>
      <c r="S1036">
        <v>0</v>
      </c>
      <c r="T1036">
        <v>9.9130000000000003</v>
      </c>
      <c r="U1036">
        <v>6.431</v>
      </c>
      <c r="V1036">
        <v>10.125</v>
      </c>
      <c r="W1036">
        <v>6.431</v>
      </c>
      <c r="X1036">
        <v>417</v>
      </c>
      <c r="Y1036">
        <v>116.342</v>
      </c>
      <c r="Z1036">
        <v>1.0289999999999999</v>
      </c>
      <c r="AA1036">
        <v>2.418E-2</v>
      </c>
      <c r="AB1036">
        <v>9.952</v>
      </c>
      <c r="AC1036">
        <v>6.4909999999999997</v>
      </c>
      <c r="AD1036">
        <v>10.163</v>
      </c>
      <c r="AE1036">
        <v>6.4909999999999997</v>
      </c>
      <c r="AF1036">
        <v>439</v>
      </c>
      <c r="AG1036">
        <v>1.016</v>
      </c>
      <c r="AH1036">
        <v>2.3839999999999999</v>
      </c>
      <c r="AI1036">
        <v>435</v>
      </c>
      <c r="AJ1036">
        <v>459</v>
      </c>
      <c r="AK1036">
        <v>421</v>
      </c>
      <c r="AL1036">
        <v>445</v>
      </c>
      <c r="AQ1036" s="82">
        <f t="shared" si="82"/>
        <v>0</v>
      </c>
      <c r="AR1036" s="82">
        <f t="shared" si="83"/>
        <v>0</v>
      </c>
      <c r="AS1036" s="82">
        <f t="shared" si="83"/>
        <v>0</v>
      </c>
      <c r="AT1036" s="82">
        <f t="shared" si="83"/>
        <v>0</v>
      </c>
      <c r="AU1036" s="82">
        <f t="shared" si="83"/>
        <v>0</v>
      </c>
      <c r="AV1036" s="82">
        <f t="shared" si="83"/>
        <v>2.4060000000000002E-2</v>
      </c>
      <c r="AW1036" s="82">
        <f t="shared" si="83"/>
        <v>0</v>
      </c>
      <c r="AX1036" s="82">
        <f t="shared" si="83"/>
        <v>0</v>
      </c>
      <c r="AY1036" s="82">
        <f t="shared" si="83"/>
        <v>0</v>
      </c>
      <c r="AZ1036" s="82">
        <f t="shared" si="83"/>
        <v>0</v>
      </c>
      <c r="BA1036" s="82">
        <f t="shared" si="83"/>
        <v>0</v>
      </c>
    </row>
    <row r="1037" spans="1:53" x14ac:dyDescent="0.25">
      <c r="A1037" t="s">
        <v>1977</v>
      </c>
      <c r="B1037" t="s">
        <v>1978</v>
      </c>
      <c r="C1037" t="s">
        <v>1956</v>
      </c>
      <c r="D1037" t="s">
        <v>2838</v>
      </c>
      <c r="E1037">
        <v>7.8</v>
      </c>
      <c r="F1037" s="143">
        <v>48061</v>
      </c>
      <c r="G1037" t="s">
        <v>423</v>
      </c>
      <c r="H1037" t="s">
        <v>270</v>
      </c>
      <c r="I1037" t="s">
        <v>259</v>
      </c>
      <c r="J1037" t="s">
        <v>271</v>
      </c>
      <c r="K1037" t="s">
        <v>272</v>
      </c>
      <c r="L1037" t="s">
        <v>442</v>
      </c>
      <c r="M1037" t="s">
        <v>697</v>
      </c>
      <c r="N1037" t="s">
        <v>304</v>
      </c>
      <c r="O1037">
        <v>537.4</v>
      </c>
      <c r="P1037">
        <v>117.124</v>
      </c>
      <c r="Q1037">
        <v>3.12</v>
      </c>
      <c r="R1037">
        <v>5.5980000000000002E-2</v>
      </c>
      <c r="S1037">
        <v>0</v>
      </c>
      <c r="T1037">
        <v>10.164999999999999</v>
      </c>
      <c r="U1037">
        <v>6.2309999999999999</v>
      </c>
      <c r="V1037">
        <v>10.387</v>
      </c>
      <c r="W1037">
        <v>6.2309999999999999</v>
      </c>
      <c r="X1037">
        <v>392</v>
      </c>
      <c r="Y1037">
        <v>115.828</v>
      </c>
      <c r="Z1037">
        <v>2.6</v>
      </c>
      <c r="AA1037">
        <v>5.5980000000000002E-2</v>
      </c>
      <c r="AB1037">
        <v>10.179</v>
      </c>
      <c r="AC1037">
        <v>6.34</v>
      </c>
      <c r="AD1037">
        <v>10.398</v>
      </c>
      <c r="AE1037">
        <v>6.34</v>
      </c>
      <c r="AF1037">
        <v>419</v>
      </c>
      <c r="AG1037">
        <v>1.5329999999999999</v>
      </c>
      <c r="AH1037">
        <v>2.9119999999999999</v>
      </c>
      <c r="AI1037">
        <v>410</v>
      </c>
      <c r="AJ1037">
        <v>439</v>
      </c>
      <c r="AK1037">
        <v>397</v>
      </c>
      <c r="AL1037">
        <v>427</v>
      </c>
      <c r="AQ1037" s="82">
        <f t="shared" si="82"/>
        <v>0</v>
      </c>
      <c r="AR1037" s="82">
        <f t="shared" si="83"/>
        <v>0</v>
      </c>
      <c r="AS1037" s="82">
        <f t="shared" si="83"/>
        <v>0</v>
      </c>
      <c r="AT1037" s="82">
        <f t="shared" si="83"/>
        <v>0</v>
      </c>
      <c r="AU1037" s="82">
        <f t="shared" si="83"/>
        <v>0</v>
      </c>
      <c r="AV1037" s="82">
        <f t="shared" si="83"/>
        <v>5.5980000000000002E-2</v>
      </c>
      <c r="AW1037" s="82">
        <f t="shared" si="83"/>
        <v>0</v>
      </c>
      <c r="AX1037" s="82">
        <f t="shared" si="83"/>
        <v>0</v>
      </c>
      <c r="AY1037" s="82">
        <f t="shared" si="83"/>
        <v>0</v>
      </c>
      <c r="AZ1037" s="82">
        <f t="shared" si="83"/>
        <v>0</v>
      </c>
      <c r="BA1037" s="82">
        <f t="shared" si="83"/>
        <v>0</v>
      </c>
    </row>
    <row r="1038" spans="1:53" x14ac:dyDescent="0.25">
      <c r="A1038" t="s">
        <v>1979</v>
      </c>
      <c r="B1038" t="s">
        <v>1980</v>
      </c>
      <c r="C1038" t="s">
        <v>1956</v>
      </c>
      <c r="D1038" t="s">
        <v>2838</v>
      </c>
      <c r="E1038">
        <v>7.75</v>
      </c>
      <c r="F1038" s="143">
        <v>48228</v>
      </c>
      <c r="G1038" t="s">
        <v>423</v>
      </c>
      <c r="H1038" t="s">
        <v>270</v>
      </c>
      <c r="I1038" t="s">
        <v>259</v>
      </c>
      <c r="J1038" t="s">
        <v>271</v>
      </c>
      <c r="K1038" t="s">
        <v>272</v>
      </c>
      <c r="L1038" t="s">
        <v>442</v>
      </c>
      <c r="M1038" t="s">
        <v>697</v>
      </c>
      <c r="N1038" t="s">
        <v>304</v>
      </c>
      <c r="O1038">
        <v>1005.2</v>
      </c>
      <c r="P1038">
        <v>118.042</v>
      </c>
      <c r="Q1038">
        <v>3.4444439999999998</v>
      </c>
      <c r="R1038">
        <v>0.10580000000000001</v>
      </c>
      <c r="S1038">
        <v>0</v>
      </c>
      <c r="T1038">
        <v>10.33</v>
      </c>
      <c r="U1038">
        <v>6.1310000000000002</v>
      </c>
      <c r="V1038">
        <v>10.552</v>
      </c>
      <c r="W1038">
        <v>6.1310000000000002</v>
      </c>
      <c r="X1038">
        <v>380</v>
      </c>
      <c r="Y1038">
        <v>117.331</v>
      </c>
      <c r="Z1038">
        <v>2.9279999999999999</v>
      </c>
      <c r="AA1038">
        <v>0.10632</v>
      </c>
      <c r="AB1038">
        <v>10.366</v>
      </c>
      <c r="AC1038">
        <v>6.19</v>
      </c>
      <c r="AD1038">
        <v>10.587999999999999</v>
      </c>
      <c r="AE1038">
        <v>6.19</v>
      </c>
      <c r="AF1038">
        <v>402</v>
      </c>
      <c r="AG1038">
        <v>1.0209999999999999</v>
      </c>
      <c r="AH1038">
        <v>2.4119999999999999</v>
      </c>
      <c r="AI1038">
        <v>399</v>
      </c>
      <c r="AJ1038">
        <v>425</v>
      </c>
      <c r="AK1038">
        <v>385</v>
      </c>
      <c r="AL1038">
        <v>410</v>
      </c>
      <c r="AQ1038" s="82">
        <f t="shared" si="82"/>
        <v>0</v>
      </c>
      <c r="AR1038" s="82">
        <f t="shared" si="83"/>
        <v>0</v>
      </c>
      <c r="AS1038" s="82">
        <f t="shared" si="83"/>
        <v>0</v>
      </c>
      <c r="AT1038" s="82">
        <f t="shared" si="83"/>
        <v>0</v>
      </c>
      <c r="AU1038" s="82">
        <f t="shared" si="83"/>
        <v>0</v>
      </c>
      <c r="AV1038" s="82">
        <f t="shared" si="83"/>
        <v>0.10580000000000001</v>
      </c>
      <c r="AW1038" s="82">
        <f t="shared" si="83"/>
        <v>0</v>
      </c>
      <c r="AX1038" s="82">
        <f t="shared" si="83"/>
        <v>0</v>
      </c>
      <c r="AY1038" s="82">
        <f t="shared" si="83"/>
        <v>0</v>
      </c>
      <c r="AZ1038" s="82">
        <f t="shared" si="83"/>
        <v>0</v>
      </c>
      <c r="BA1038" s="82">
        <f t="shared" si="83"/>
        <v>0</v>
      </c>
    </row>
    <row r="1039" spans="1:53" x14ac:dyDescent="0.25">
      <c r="A1039" t="s">
        <v>2835</v>
      </c>
      <c r="B1039" t="s">
        <v>2836</v>
      </c>
      <c r="C1039" t="s">
        <v>2837</v>
      </c>
      <c r="D1039" t="s">
        <v>2838</v>
      </c>
      <c r="E1039">
        <v>5.15</v>
      </c>
      <c r="F1039" s="143">
        <v>42064</v>
      </c>
      <c r="G1039" t="s">
        <v>423</v>
      </c>
      <c r="H1039" t="s">
        <v>270</v>
      </c>
      <c r="I1039" t="s">
        <v>259</v>
      </c>
      <c r="J1039" t="s">
        <v>271</v>
      </c>
      <c r="K1039" t="s">
        <v>272</v>
      </c>
      <c r="L1039" t="s">
        <v>442</v>
      </c>
      <c r="M1039" t="s">
        <v>697</v>
      </c>
      <c r="N1039" t="s">
        <v>304</v>
      </c>
      <c r="O1039">
        <v>250</v>
      </c>
      <c r="P1039">
        <v>106.268</v>
      </c>
      <c r="Q1039">
        <v>1.630833</v>
      </c>
      <c r="R1039">
        <v>2.3369999999999998E-2</v>
      </c>
      <c r="S1039">
        <v>0</v>
      </c>
      <c r="T1039">
        <v>2.0430000000000001</v>
      </c>
      <c r="U1039">
        <v>2.1930000000000001</v>
      </c>
      <c r="V1039">
        <v>2.0409999999999999</v>
      </c>
      <c r="W1039">
        <v>2.1930000000000001</v>
      </c>
      <c r="X1039">
        <v>190</v>
      </c>
      <c r="Y1039">
        <v>106.81</v>
      </c>
      <c r="Z1039">
        <v>1.288</v>
      </c>
      <c r="AA1039">
        <v>2.3769999999999999E-2</v>
      </c>
      <c r="AB1039">
        <v>2.1110000000000002</v>
      </c>
      <c r="AC1039">
        <v>2.0369999999999999</v>
      </c>
      <c r="AD1039">
        <v>2.1070000000000002</v>
      </c>
      <c r="AE1039">
        <v>2.0369999999999999</v>
      </c>
      <c r="AF1039">
        <v>179</v>
      </c>
      <c r="AG1039">
        <v>-0.184</v>
      </c>
      <c r="AH1039">
        <v>-0.123</v>
      </c>
      <c r="AI1039">
        <v>181</v>
      </c>
      <c r="AJ1039">
        <v>170</v>
      </c>
      <c r="AK1039">
        <v>177</v>
      </c>
      <c r="AL1039">
        <v>165</v>
      </c>
      <c r="AQ1039" s="82">
        <f t="shared" si="82"/>
        <v>0</v>
      </c>
      <c r="AR1039" s="82">
        <f t="shared" si="83"/>
        <v>2.3369999999999998E-2</v>
      </c>
      <c r="AS1039" s="82">
        <f t="shared" si="83"/>
        <v>0</v>
      </c>
      <c r="AT1039" s="82">
        <f t="shared" si="83"/>
        <v>0</v>
      </c>
      <c r="AU1039" s="82">
        <f t="shared" si="83"/>
        <v>0</v>
      </c>
      <c r="AV1039" s="82">
        <f t="shared" si="83"/>
        <v>0</v>
      </c>
      <c r="AW1039" s="82">
        <f t="shared" si="83"/>
        <v>0</v>
      </c>
      <c r="AX1039" s="82">
        <f t="shared" si="83"/>
        <v>0</v>
      </c>
      <c r="AY1039" s="82">
        <f t="shared" si="83"/>
        <v>0</v>
      </c>
      <c r="AZ1039" s="82">
        <f t="shared" si="83"/>
        <v>0</v>
      </c>
      <c r="BA1039" s="82">
        <f t="shared" si="83"/>
        <v>0</v>
      </c>
    </row>
    <row r="1040" spans="1:53" x14ac:dyDescent="0.25">
      <c r="A1040" t="s">
        <v>2839</v>
      </c>
      <c r="B1040" t="s">
        <v>2840</v>
      </c>
      <c r="C1040" t="s">
        <v>2837</v>
      </c>
      <c r="D1040" t="s">
        <v>2838</v>
      </c>
      <c r="E1040">
        <v>5.7</v>
      </c>
      <c r="F1040" s="143">
        <v>42374</v>
      </c>
      <c r="G1040" t="s">
        <v>423</v>
      </c>
      <c r="H1040" t="s">
        <v>270</v>
      </c>
      <c r="I1040" t="s">
        <v>259</v>
      </c>
      <c r="J1040" t="s">
        <v>271</v>
      </c>
      <c r="K1040" t="s">
        <v>272</v>
      </c>
      <c r="L1040" t="s">
        <v>442</v>
      </c>
      <c r="M1040" t="s">
        <v>697</v>
      </c>
      <c r="N1040" t="s">
        <v>304</v>
      </c>
      <c r="O1040">
        <v>849.8</v>
      </c>
      <c r="P1040">
        <v>108.879</v>
      </c>
      <c r="Q1040">
        <v>2.6916669999999998</v>
      </c>
      <c r="R1040">
        <v>8.2140000000000005E-2</v>
      </c>
      <c r="S1040">
        <v>0</v>
      </c>
      <c r="T1040">
        <v>2.73</v>
      </c>
      <c r="U1040">
        <v>2.63</v>
      </c>
      <c r="V1040">
        <v>2.734</v>
      </c>
      <c r="W1040">
        <v>2.63</v>
      </c>
      <c r="X1040">
        <v>224</v>
      </c>
      <c r="Y1040">
        <v>109.116</v>
      </c>
      <c r="Z1040">
        <v>2.3119999999999998</v>
      </c>
      <c r="AA1040">
        <v>8.3290000000000003E-2</v>
      </c>
      <c r="AB1040">
        <v>2.7959999999999998</v>
      </c>
      <c r="AC1040">
        <v>2.613</v>
      </c>
      <c r="AD1040">
        <v>2.798</v>
      </c>
      <c r="AE1040">
        <v>2.613</v>
      </c>
      <c r="AF1040">
        <v>228</v>
      </c>
      <c r="AG1040">
        <v>0.128</v>
      </c>
      <c r="AH1040">
        <v>0.27400000000000002</v>
      </c>
      <c r="AI1040">
        <v>219</v>
      </c>
      <c r="AJ1040">
        <v>225</v>
      </c>
      <c r="AK1040">
        <v>211</v>
      </c>
      <c r="AL1040">
        <v>216</v>
      </c>
      <c r="AQ1040" s="82">
        <f t="shared" si="82"/>
        <v>0</v>
      </c>
      <c r="AR1040" s="82">
        <f t="shared" si="83"/>
        <v>8.2140000000000005E-2</v>
      </c>
      <c r="AS1040" s="82">
        <f t="shared" si="83"/>
        <v>0</v>
      </c>
      <c r="AT1040" s="82">
        <f t="shared" si="83"/>
        <v>0</v>
      </c>
      <c r="AU1040" s="82">
        <f t="shared" si="83"/>
        <v>0</v>
      </c>
      <c r="AV1040" s="82">
        <f t="shared" si="83"/>
        <v>0</v>
      </c>
      <c r="AW1040" s="82">
        <f t="shared" si="83"/>
        <v>0</v>
      </c>
      <c r="AX1040" s="82">
        <f t="shared" si="83"/>
        <v>0</v>
      </c>
      <c r="AY1040" s="82">
        <f t="shared" si="83"/>
        <v>0</v>
      </c>
      <c r="AZ1040" s="82">
        <f t="shared" si="83"/>
        <v>0</v>
      </c>
      <c r="BA1040" s="82">
        <f t="shared" si="83"/>
        <v>0</v>
      </c>
    </row>
    <row r="1041" spans="1:53" x14ac:dyDescent="0.25">
      <c r="A1041" t="s">
        <v>1954</v>
      </c>
      <c r="B1041" t="s">
        <v>1955</v>
      </c>
      <c r="C1041" t="s">
        <v>1956</v>
      </c>
      <c r="D1041" t="s">
        <v>2838</v>
      </c>
      <c r="E1041">
        <v>6.875</v>
      </c>
      <c r="F1041" s="143">
        <v>41805</v>
      </c>
      <c r="G1041" t="s">
        <v>423</v>
      </c>
      <c r="H1041" t="s">
        <v>270</v>
      </c>
      <c r="I1041" t="s">
        <v>259</v>
      </c>
      <c r="J1041" t="s">
        <v>271</v>
      </c>
      <c r="K1041" t="s">
        <v>272</v>
      </c>
      <c r="L1041" t="s">
        <v>442</v>
      </c>
      <c r="M1041" t="s">
        <v>697</v>
      </c>
      <c r="N1041" t="s">
        <v>275</v>
      </c>
      <c r="O1041">
        <v>207.4</v>
      </c>
      <c r="P1041">
        <v>107.117</v>
      </c>
      <c r="Q1041">
        <v>0.190972</v>
      </c>
      <c r="R1041">
        <v>1.9279999999999999E-2</v>
      </c>
      <c r="S1041">
        <v>3.4380000000000002</v>
      </c>
      <c r="T1041">
        <v>1.411</v>
      </c>
      <c r="U1041">
        <v>1.9470000000000001</v>
      </c>
      <c r="V1041">
        <v>1.409</v>
      </c>
      <c r="W1041">
        <v>1.9470000000000001</v>
      </c>
      <c r="X1041">
        <v>172</v>
      </c>
      <c r="Y1041">
        <v>107.377</v>
      </c>
      <c r="Z1041">
        <v>3.17</v>
      </c>
      <c r="AA1041">
        <v>2.017E-2</v>
      </c>
      <c r="AB1041">
        <v>1.4319999999999999</v>
      </c>
      <c r="AC1041">
        <v>1.9830000000000001</v>
      </c>
      <c r="AD1041">
        <v>1.429</v>
      </c>
      <c r="AE1041">
        <v>1.9830000000000001</v>
      </c>
      <c r="AF1041">
        <v>177</v>
      </c>
      <c r="AG1041">
        <v>0.18</v>
      </c>
      <c r="AH1041">
        <v>0.182</v>
      </c>
      <c r="AI1041">
        <v>163</v>
      </c>
      <c r="AJ1041">
        <v>169</v>
      </c>
      <c r="AK1041">
        <v>158</v>
      </c>
      <c r="AL1041">
        <v>164</v>
      </c>
      <c r="AQ1041" s="82">
        <f t="shared" si="82"/>
        <v>1.9279999999999999E-2</v>
      </c>
      <c r="AR1041" s="82">
        <f t="shared" si="83"/>
        <v>0</v>
      </c>
      <c r="AS1041" s="82">
        <f t="shared" si="83"/>
        <v>0</v>
      </c>
      <c r="AT1041" s="82">
        <f t="shared" si="83"/>
        <v>0</v>
      </c>
      <c r="AU1041" s="82">
        <f t="shared" si="83"/>
        <v>0</v>
      </c>
      <c r="AV1041" s="82">
        <f t="shared" si="83"/>
        <v>0</v>
      </c>
      <c r="AW1041" s="82">
        <f t="shared" si="83"/>
        <v>0</v>
      </c>
      <c r="AX1041" s="82">
        <f t="shared" si="83"/>
        <v>0</v>
      </c>
      <c r="AY1041" s="82">
        <f t="shared" si="83"/>
        <v>0</v>
      </c>
      <c r="AZ1041" s="82">
        <f t="shared" si="83"/>
        <v>0</v>
      </c>
      <c r="BA1041" s="82">
        <f t="shared" si="83"/>
        <v>0</v>
      </c>
    </row>
    <row r="1042" spans="1:53" x14ac:dyDescent="0.25">
      <c r="A1042" t="s">
        <v>1957</v>
      </c>
      <c r="B1042" t="s">
        <v>1958</v>
      </c>
      <c r="C1042" t="s">
        <v>1956</v>
      </c>
      <c r="D1042" t="s">
        <v>2838</v>
      </c>
      <c r="E1042">
        <v>7</v>
      </c>
      <c r="F1042" s="143">
        <v>42901</v>
      </c>
      <c r="G1042" t="s">
        <v>423</v>
      </c>
      <c r="H1042" t="s">
        <v>270</v>
      </c>
      <c r="I1042" t="s">
        <v>259</v>
      </c>
      <c r="J1042" t="s">
        <v>271</v>
      </c>
      <c r="K1042" t="s">
        <v>272</v>
      </c>
      <c r="L1042" t="s">
        <v>442</v>
      </c>
      <c r="M1042" t="s">
        <v>697</v>
      </c>
      <c r="N1042" t="s">
        <v>304</v>
      </c>
      <c r="O1042">
        <v>786.2</v>
      </c>
      <c r="P1042">
        <v>114.027</v>
      </c>
      <c r="Q1042">
        <v>0.19444400000000001</v>
      </c>
      <c r="R1042">
        <v>7.7799999999999994E-2</v>
      </c>
      <c r="S1042">
        <v>3.5</v>
      </c>
      <c r="T1042">
        <v>3.8820000000000001</v>
      </c>
      <c r="U1042">
        <v>3.5779999999999998</v>
      </c>
      <c r="V1042">
        <v>3.8980000000000001</v>
      </c>
      <c r="W1042">
        <v>3.5779999999999998</v>
      </c>
      <c r="X1042">
        <v>295</v>
      </c>
      <c r="Y1042">
        <v>114.298</v>
      </c>
      <c r="Z1042">
        <v>3.2280000000000002</v>
      </c>
      <c r="AA1042">
        <v>8.1269999999999995E-2</v>
      </c>
      <c r="AB1042">
        <v>3.8319999999999999</v>
      </c>
      <c r="AC1042">
        <v>3.56</v>
      </c>
      <c r="AD1042">
        <v>3.843</v>
      </c>
      <c r="AE1042">
        <v>3.56</v>
      </c>
      <c r="AF1042">
        <v>303</v>
      </c>
      <c r="AG1042">
        <v>0.16600000000000001</v>
      </c>
      <c r="AH1042">
        <v>0.51200000000000001</v>
      </c>
      <c r="AI1042">
        <v>300</v>
      </c>
      <c r="AJ1042">
        <v>310</v>
      </c>
      <c r="AK1042">
        <v>283</v>
      </c>
      <c r="AL1042">
        <v>292</v>
      </c>
      <c r="AQ1042" s="82">
        <f t="shared" si="82"/>
        <v>0</v>
      </c>
      <c r="AR1042" s="82">
        <f t="shared" si="83"/>
        <v>0</v>
      </c>
      <c r="AS1042" s="82">
        <f t="shared" si="83"/>
        <v>7.7799999999999994E-2</v>
      </c>
      <c r="AT1042" s="82">
        <f t="shared" si="83"/>
        <v>0</v>
      </c>
      <c r="AU1042" s="82">
        <f t="shared" si="83"/>
        <v>0</v>
      </c>
      <c r="AV1042" s="82">
        <f t="shared" si="83"/>
        <v>0</v>
      </c>
      <c r="AW1042" s="82">
        <f t="shared" si="83"/>
        <v>0</v>
      </c>
      <c r="AX1042" s="82">
        <f t="shared" si="83"/>
        <v>0</v>
      </c>
      <c r="AY1042" s="82">
        <f t="shared" si="83"/>
        <v>0</v>
      </c>
      <c r="AZ1042" s="82">
        <f t="shared" si="83"/>
        <v>0</v>
      </c>
      <c r="BA1042" s="82">
        <f t="shared" si="83"/>
        <v>0</v>
      </c>
    </row>
    <row r="1043" spans="1:53" x14ac:dyDescent="0.25">
      <c r="A1043" t="s">
        <v>1959</v>
      </c>
      <c r="B1043" t="s">
        <v>1960</v>
      </c>
      <c r="C1043" t="s">
        <v>1956</v>
      </c>
      <c r="D1043" t="s">
        <v>2838</v>
      </c>
      <c r="E1043">
        <v>7.25</v>
      </c>
      <c r="F1043" s="143">
        <v>43252</v>
      </c>
      <c r="G1043" t="s">
        <v>423</v>
      </c>
      <c r="H1043" t="s">
        <v>270</v>
      </c>
      <c r="I1043" t="s">
        <v>259</v>
      </c>
      <c r="J1043" t="s">
        <v>271</v>
      </c>
      <c r="K1043" t="s">
        <v>272</v>
      </c>
      <c r="L1043" t="s">
        <v>442</v>
      </c>
      <c r="M1043" t="s">
        <v>697</v>
      </c>
      <c r="N1043" t="s">
        <v>304</v>
      </c>
      <c r="O1043">
        <v>477.1</v>
      </c>
      <c r="P1043">
        <v>115.325</v>
      </c>
      <c r="Q1043">
        <v>0.48333300000000001</v>
      </c>
      <c r="R1043">
        <v>4.7870000000000003E-2</v>
      </c>
      <c r="S1043">
        <v>0</v>
      </c>
      <c r="T1043">
        <v>4.5439999999999996</v>
      </c>
      <c r="U1043">
        <v>4.0759999999999996</v>
      </c>
      <c r="V1043">
        <v>4.5739999999999998</v>
      </c>
      <c r="W1043">
        <v>4.0759999999999996</v>
      </c>
      <c r="X1043">
        <v>326</v>
      </c>
      <c r="Y1043">
        <v>115.59099999999999</v>
      </c>
      <c r="Z1043">
        <v>0</v>
      </c>
      <c r="AA1043">
        <v>4.8509999999999998E-2</v>
      </c>
      <c r="AB1043">
        <v>4.6100000000000003</v>
      </c>
      <c r="AC1043">
        <v>4.0590000000000002</v>
      </c>
      <c r="AD1043">
        <v>4.6349999999999998</v>
      </c>
      <c r="AE1043">
        <v>4.0590000000000002</v>
      </c>
      <c r="AF1043">
        <v>337</v>
      </c>
      <c r="AG1043">
        <v>0.188</v>
      </c>
      <c r="AH1043">
        <v>0.68600000000000005</v>
      </c>
      <c r="AI1043">
        <v>334</v>
      </c>
      <c r="AJ1043">
        <v>347</v>
      </c>
      <c r="AK1043">
        <v>314</v>
      </c>
      <c r="AL1043">
        <v>326</v>
      </c>
      <c r="AQ1043" s="82">
        <f t="shared" si="82"/>
        <v>0</v>
      </c>
      <c r="AR1043" s="82">
        <f t="shared" si="83"/>
        <v>0</v>
      </c>
      <c r="AS1043" s="82">
        <f t="shared" si="83"/>
        <v>0</v>
      </c>
      <c r="AT1043" s="82">
        <f t="shared" si="83"/>
        <v>4.7870000000000003E-2</v>
      </c>
      <c r="AU1043" s="82">
        <f t="shared" si="83"/>
        <v>0</v>
      </c>
      <c r="AV1043" s="82">
        <f t="shared" si="83"/>
        <v>0</v>
      </c>
      <c r="AW1043" s="82">
        <f t="shared" si="83"/>
        <v>0</v>
      </c>
      <c r="AX1043" s="82">
        <f t="shared" si="83"/>
        <v>0</v>
      </c>
      <c r="AY1043" s="82">
        <f t="shared" si="83"/>
        <v>0</v>
      </c>
      <c r="AZ1043" s="82">
        <f t="shared" si="83"/>
        <v>0</v>
      </c>
      <c r="BA1043" s="82">
        <f t="shared" si="83"/>
        <v>0</v>
      </c>
    </row>
    <row r="1044" spans="1:53" x14ac:dyDescent="0.25">
      <c r="A1044" t="s">
        <v>2851</v>
      </c>
      <c r="B1044" t="s">
        <v>2852</v>
      </c>
      <c r="C1044" t="s">
        <v>2837</v>
      </c>
      <c r="D1044" t="s">
        <v>2838</v>
      </c>
      <c r="E1044">
        <v>6</v>
      </c>
      <c r="F1044" s="143">
        <v>43115</v>
      </c>
      <c r="G1044" t="s">
        <v>423</v>
      </c>
      <c r="H1044" t="s">
        <v>270</v>
      </c>
      <c r="I1044" t="s">
        <v>259</v>
      </c>
      <c r="J1044" t="s">
        <v>271</v>
      </c>
      <c r="K1044" t="s">
        <v>272</v>
      </c>
      <c r="L1044" t="s">
        <v>442</v>
      </c>
      <c r="M1044" t="s">
        <v>697</v>
      </c>
      <c r="N1044" t="s">
        <v>283</v>
      </c>
      <c r="O1044">
        <v>750</v>
      </c>
      <c r="P1044">
        <v>109.669</v>
      </c>
      <c r="Q1044">
        <v>2.6666669999999999</v>
      </c>
      <c r="R1044">
        <v>7.2989999999999999E-2</v>
      </c>
      <c r="S1044">
        <v>0</v>
      </c>
      <c r="T1044">
        <v>4.28</v>
      </c>
      <c r="U1044">
        <v>3.875</v>
      </c>
      <c r="V1044">
        <v>4.3070000000000004</v>
      </c>
      <c r="W1044">
        <v>3.875</v>
      </c>
      <c r="X1044">
        <v>312</v>
      </c>
      <c r="Y1044">
        <v>109.384</v>
      </c>
      <c r="Z1044">
        <v>2.2669999999999999</v>
      </c>
      <c r="AA1044">
        <v>7.3649999999999993E-2</v>
      </c>
      <c r="AB1044">
        <v>4.3419999999999996</v>
      </c>
      <c r="AC1044">
        <v>3.9569999999999999</v>
      </c>
      <c r="AD1044">
        <v>4.3650000000000002</v>
      </c>
      <c r="AE1044">
        <v>3.9569999999999999</v>
      </c>
      <c r="AF1044">
        <v>332</v>
      </c>
      <c r="AG1044">
        <v>0.61399999999999999</v>
      </c>
      <c r="AH1044">
        <v>1.07</v>
      </c>
      <c r="AI1044">
        <v>310</v>
      </c>
      <c r="AJ1044">
        <v>332</v>
      </c>
      <c r="AK1044">
        <v>301</v>
      </c>
      <c r="AL1044">
        <v>321</v>
      </c>
      <c r="AQ1044" s="82">
        <f t="shared" si="82"/>
        <v>0</v>
      </c>
      <c r="AR1044" s="82">
        <f t="shared" si="83"/>
        <v>0</v>
      </c>
      <c r="AS1044" s="82">
        <f t="shared" si="83"/>
        <v>7.2989999999999999E-2</v>
      </c>
      <c r="AT1044" s="82">
        <f t="shared" si="83"/>
        <v>0</v>
      </c>
      <c r="AU1044" s="82">
        <f t="shared" si="83"/>
        <v>0</v>
      </c>
      <c r="AV1044" s="82">
        <f t="shared" si="83"/>
        <v>0</v>
      </c>
      <c r="AW1044" s="82">
        <f t="shared" si="83"/>
        <v>0</v>
      </c>
      <c r="AX1044" s="82">
        <f t="shared" si="83"/>
        <v>0</v>
      </c>
      <c r="AY1044" s="82">
        <f t="shared" si="83"/>
        <v>0</v>
      </c>
      <c r="AZ1044" s="82">
        <f t="shared" si="83"/>
        <v>0</v>
      </c>
      <c r="BA1044" s="82">
        <f t="shared" si="83"/>
        <v>0</v>
      </c>
    </row>
    <row r="1045" spans="1:53" x14ac:dyDescent="0.25">
      <c r="A1045" t="s">
        <v>1961</v>
      </c>
      <c r="B1045" t="s">
        <v>1962</v>
      </c>
      <c r="C1045" t="s">
        <v>1956</v>
      </c>
      <c r="D1045" t="s">
        <v>2838</v>
      </c>
      <c r="E1045">
        <v>6.5</v>
      </c>
      <c r="F1045" s="143">
        <v>44089</v>
      </c>
      <c r="G1045" t="s">
        <v>423</v>
      </c>
      <c r="H1045" t="s">
        <v>270</v>
      </c>
      <c r="I1045" t="s">
        <v>259</v>
      </c>
      <c r="J1045" t="s">
        <v>271</v>
      </c>
      <c r="K1045" t="s">
        <v>272</v>
      </c>
      <c r="L1045" t="s">
        <v>442</v>
      </c>
      <c r="M1045" t="s">
        <v>697</v>
      </c>
      <c r="N1045" t="s">
        <v>283</v>
      </c>
      <c r="O1045">
        <v>348.7</v>
      </c>
      <c r="P1045">
        <v>112.738</v>
      </c>
      <c r="Q1045">
        <v>1.8055559999999999</v>
      </c>
      <c r="R1045">
        <v>3.4599999999999999E-2</v>
      </c>
      <c r="S1045">
        <v>0</v>
      </c>
      <c r="T1045">
        <v>6.0620000000000003</v>
      </c>
      <c r="U1045">
        <v>4.5259999999999998</v>
      </c>
      <c r="V1045">
        <v>6.1529999999999996</v>
      </c>
      <c r="W1045">
        <v>4.5259999999999998</v>
      </c>
      <c r="X1045">
        <v>325</v>
      </c>
      <c r="Y1045">
        <v>112.255</v>
      </c>
      <c r="Z1045">
        <v>1.3720000000000001</v>
      </c>
      <c r="AA1045">
        <v>3.4849999999999999E-2</v>
      </c>
      <c r="AB1045">
        <v>6.12</v>
      </c>
      <c r="AC1045">
        <v>4.6079999999999997</v>
      </c>
      <c r="AD1045">
        <v>6.2030000000000003</v>
      </c>
      <c r="AE1045">
        <v>4.6079999999999997</v>
      </c>
      <c r="AF1045">
        <v>350</v>
      </c>
      <c r="AG1045">
        <v>0.80600000000000005</v>
      </c>
      <c r="AH1045">
        <v>1.635</v>
      </c>
      <c r="AI1045">
        <v>327</v>
      </c>
      <c r="AJ1045">
        <v>351</v>
      </c>
      <c r="AK1045">
        <v>316</v>
      </c>
      <c r="AL1045">
        <v>339</v>
      </c>
      <c r="AQ1045" s="82">
        <f t="shared" si="82"/>
        <v>0</v>
      </c>
      <c r="AR1045" s="82">
        <f t="shared" si="83"/>
        <v>0</v>
      </c>
      <c r="AS1045" s="82">
        <f t="shared" si="83"/>
        <v>0</v>
      </c>
      <c r="AT1045" s="82">
        <f t="shared" si="83"/>
        <v>3.4599999999999999E-2</v>
      </c>
      <c r="AU1045" s="82">
        <f t="shared" si="83"/>
        <v>0</v>
      </c>
      <c r="AV1045" s="82">
        <f t="shared" si="83"/>
        <v>0</v>
      </c>
      <c r="AW1045" s="82">
        <f t="shared" si="83"/>
        <v>0</v>
      </c>
      <c r="AX1045" s="82">
        <f t="shared" si="83"/>
        <v>0</v>
      </c>
      <c r="AY1045" s="82">
        <f t="shared" si="83"/>
        <v>0</v>
      </c>
      <c r="AZ1045" s="82">
        <f t="shared" si="83"/>
        <v>0</v>
      </c>
      <c r="BA1045" s="82">
        <f t="shared" si="83"/>
        <v>0</v>
      </c>
    </row>
    <row r="1046" spans="1:53" x14ac:dyDescent="0.25">
      <c r="A1046" t="s">
        <v>2861</v>
      </c>
      <c r="B1046" t="s">
        <v>2862</v>
      </c>
      <c r="C1046" t="s">
        <v>2863</v>
      </c>
      <c r="D1046" t="s">
        <v>2864</v>
      </c>
      <c r="E1046">
        <v>8.25</v>
      </c>
      <c r="F1046" s="143">
        <v>43617</v>
      </c>
      <c r="G1046" t="s">
        <v>42</v>
      </c>
      <c r="H1046" t="s">
        <v>270</v>
      </c>
      <c r="I1046" t="s">
        <v>259</v>
      </c>
      <c r="J1046" t="s">
        <v>271</v>
      </c>
      <c r="K1046" t="s">
        <v>272</v>
      </c>
      <c r="L1046" t="s">
        <v>335</v>
      </c>
      <c r="M1046" t="s">
        <v>353</v>
      </c>
      <c r="N1046" t="s">
        <v>304</v>
      </c>
      <c r="O1046">
        <v>550</v>
      </c>
      <c r="P1046">
        <v>97.75</v>
      </c>
      <c r="Q1046">
        <v>0.55000000000000004</v>
      </c>
      <c r="R1046">
        <v>4.684E-2</v>
      </c>
      <c r="S1046">
        <v>0</v>
      </c>
      <c r="T1046">
        <v>4.8620000000000001</v>
      </c>
      <c r="U1046">
        <v>8.7119999999999997</v>
      </c>
      <c r="V1046">
        <v>4.883</v>
      </c>
      <c r="W1046">
        <v>8.7070000000000007</v>
      </c>
      <c r="X1046">
        <v>771</v>
      </c>
      <c r="Y1046">
        <v>97</v>
      </c>
      <c r="Z1046">
        <v>0</v>
      </c>
      <c r="AA1046">
        <v>4.6920000000000003E-2</v>
      </c>
      <c r="AB1046">
        <v>4.9169999999999998</v>
      </c>
      <c r="AC1046">
        <v>8.8670000000000009</v>
      </c>
      <c r="AD1046">
        <v>4.9580000000000002</v>
      </c>
      <c r="AE1046">
        <v>8.8670000000000009</v>
      </c>
      <c r="AF1046">
        <v>802</v>
      </c>
      <c r="AG1046">
        <v>1.34</v>
      </c>
      <c r="AH1046">
        <v>1.917</v>
      </c>
      <c r="AI1046">
        <v>727</v>
      </c>
      <c r="AJ1046">
        <v>756</v>
      </c>
      <c r="AK1046">
        <v>760</v>
      </c>
      <c r="AL1046">
        <v>790</v>
      </c>
      <c r="AQ1046" s="82">
        <f t="shared" si="82"/>
        <v>0</v>
      </c>
      <c r="AR1046" s="82">
        <f t="shared" ref="AR1046:BA1061" si="84">IF(AND($U1046&gt;AQ$4,$U1046&lt;=AR$4),$R1046,0)</f>
        <v>0</v>
      </c>
      <c r="AS1046" s="82">
        <f t="shared" si="84"/>
        <v>0</v>
      </c>
      <c r="AT1046" s="82">
        <f t="shared" si="84"/>
        <v>0</v>
      </c>
      <c r="AU1046" s="82">
        <f t="shared" si="84"/>
        <v>0</v>
      </c>
      <c r="AV1046" s="82">
        <f t="shared" si="84"/>
        <v>0</v>
      </c>
      <c r="AW1046" s="82">
        <f t="shared" si="84"/>
        <v>0</v>
      </c>
      <c r="AX1046" s="82">
        <f t="shared" si="84"/>
        <v>4.684E-2</v>
      </c>
      <c r="AY1046" s="82">
        <f t="shared" si="84"/>
        <v>0</v>
      </c>
      <c r="AZ1046" s="82">
        <f t="shared" si="84"/>
        <v>0</v>
      </c>
      <c r="BA1046" s="82">
        <f t="shared" si="84"/>
        <v>0</v>
      </c>
    </row>
    <row r="1047" spans="1:53" x14ac:dyDescent="0.25">
      <c r="A1047" t="s">
        <v>2841</v>
      </c>
      <c r="B1047" t="s">
        <v>2842</v>
      </c>
      <c r="C1047" t="s">
        <v>2843</v>
      </c>
      <c r="D1047" t="s">
        <v>2844</v>
      </c>
      <c r="E1047">
        <v>10</v>
      </c>
      <c r="F1047" s="143">
        <v>43220</v>
      </c>
      <c r="G1047" t="s">
        <v>371</v>
      </c>
      <c r="H1047" t="s">
        <v>270</v>
      </c>
      <c r="I1047" t="s">
        <v>256</v>
      </c>
      <c r="J1047" t="s">
        <v>271</v>
      </c>
      <c r="K1047" t="s">
        <v>284</v>
      </c>
      <c r="L1047" t="s">
        <v>524</v>
      </c>
      <c r="M1047" t="s">
        <v>524</v>
      </c>
      <c r="N1047" t="s">
        <v>828</v>
      </c>
      <c r="O1047">
        <v>185.9</v>
      </c>
      <c r="P1047">
        <v>103.905</v>
      </c>
      <c r="Q1047">
        <v>1.5277780000000001</v>
      </c>
      <c r="R1047">
        <v>1.6979999999999999E-2</v>
      </c>
      <c r="S1047">
        <v>0</v>
      </c>
      <c r="T1047">
        <v>4.05</v>
      </c>
      <c r="U1047">
        <v>7.6660000000000004</v>
      </c>
      <c r="V1047">
        <v>4.0709999999999997</v>
      </c>
      <c r="W1047">
        <v>9.0570000000000004</v>
      </c>
      <c r="X1047">
        <v>829</v>
      </c>
      <c r="Y1047">
        <v>102.5</v>
      </c>
      <c r="Z1047">
        <v>0.86099999999999999</v>
      </c>
      <c r="AA1047">
        <v>1.6899999999999998E-2</v>
      </c>
      <c r="AB1047">
        <v>4.0990000000000002</v>
      </c>
      <c r="AC1047">
        <v>9.3960000000000008</v>
      </c>
      <c r="AD1047">
        <v>4.1150000000000002</v>
      </c>
      <c r="AE1047">
        <v>9.3960000000000008</v>
      </c>
      <c r="AF1047">
        <v>875</v>
      </c>
      <c r="AG1047">
        <v>2.004</v>
      </c>
      <c r="AH1047">
        <v>2.4260000000000002</v>
      </c>
      <c r="AI1047">
        <v>818</v>
      </c>
      <c r="AJ1047">
        <v>858</v>
      </c>
      <c r="AK1047">
        <v>817</v>
      </c>
      <c r="AL1047">
        <v>864</v>
      </c>
      <c r="AQ1047" s="82">
        <f t="shared" si="82"/>
        <v>0</v>
      </c>
      <c r="AR1047" s="82">
        <f t="shared" si="84"/>
        <v>0</v>
      </c>
      <c r="AS1047" s="82">
        <f t="shared" si="84"/>
        <v>0</v>
      </c>
      <c r="AT1047" s="82">
        <f t="shared" si="84"/>
        <v>0</v>
      </c>
      <c r="AU1047" s="82">
        <f t="shared" si="84"/>
        <v>0</v>
      </c>
      <c r="AV1047" s="82">
        <f t="shared" si="84"/>
        <v>0</v>
      </c>
      <c r="AW1047" s="82">
        <f t="shared" si="84"/>
        <v>1.6979999999999999E-2</v>
      </c>
      <c r="AX1047" s="82">
        <f t="shared" si="84"/>
        <v>0</v>
      </c>
      <c r="AY1047" s="82">
        <f t="shared" si="84"/>
        <v>0</v>
      </c>
      <c r="AZ1047" s="82">
        <f t="shared" si="84"/>
        <v>0</v>
      </c>
      <c r="BA1047" s="82">
        <f t="shared" si="84"/>
        <v>0</v>
      </c>
    </row>
    <row r="1048" spans="1:53" x14ac:dyDescent="0.25">
      <c r="A1048" t="s">
        <v>2831</v>
      </c>
      <c r="B1048" t="s">
        <v>2832</v>
      </c>
      <c r="C1048" t="s">
        <v>2833</v>
      </c>
      <c r="D1048" t="s">
        <v>2834</v>
      </c>
      <c r="E1048">
        <v>7.75</v>
      </c>
      <c r="F1048" s="143">
        <v>42036</v>
      </c>
      <c r="G1048" t="s">
        <v>348</v>
      </c>
      <c r="H1048" t="s">
        <v>270</v>
      </c>
      <c r="I1048" t="s">
        <v>259</v>
      </c>
      <c r="J1048" t="s">
        <v>271</v>
      </c>
      <c r="K1048" t="s">
        <v>272</v>
      </c>
      <c r="L1048" t="s">
        <v>291</v>
      </c>
      <c r="M1048" t="s">
        <v>303</v>
      </c>
      <c r="N1048" t="s">
        <v>275</v>
      </c>
      <c r="O1048">
        <v>260</v>
      </c>
      <c r="P1048">
        <v>92.5</v>
      </c>
      <c r="Q1048">
        <v>3.1</v>
      </c>
      <c r="R1048">
        <v>2.1530000000000001E-2</v>
      </c>
      <c r="S1048">
        <v>0</v>
      </c>
      <c r="T1048">
        <v>1.8029999999999999</v>
      </c>
      <c r="U1048">
        <v>11.88</v>
      </c>
      <c r="V1048">
        <v>1.8069999999999999</v>
      </c>
      <c r="W1048">
        <v>11.88</v>
      </c>
      <c r="X1048">
        <v>1158</v>
      </c>
      <c r="Y1048">
        <v>91</v>
      </c>
      <c r="Z1048">
        <v>2.5830000000000002</v>
      </c>
      <c r="AA1048">
        <v>2.1399999999999999E-2</v>
      </c>
      <c r="AB1048">
        <v>1.8580000000000001</v>
      </c>
      <c r="AC1048">
        <v>12.612</v>
      </c>
      <c r="AD1048">
        <v>1.861</v>
      </c>
      <c r="AE1048">
        <v>12.612</v>
      </c>
      <c r="AF1048">
        <v>1235</v>
      </c>
      <c r="AG1048">
        <v>2.1549999999999998</v>
      </c>
      <c r="AH1048">
        <v>2.202</v>
      </c>
      <c r="AI1048">
        <v>1075</v>
      </c>
      <c r="AJ1048">
        <v>1137</v>
      </c>
      <c r="AK1048">
        <v>1145</v>
      </c>
      <c r="AL1048">
        <v>1222</v>
      </c>
      <c r="AQ1048" s="82">
        <f t="shared" si="82"/>
        <v>0</v>
      </c>
      <c r="AR1048" s="82">
        <f t="shared" si="84"/>
        <v>0</v>
      </c>
      <c r="AS1048" s="82">
        <f t="shared" si="84"/>
        <v>0</v>
      </c>
      <c r="AT1048" s="82">
        <f t="shared" si="84"/>
        <v>0</v>
      </c>
      <c r="AU1048" s="82">
        <f t="shared" si="84"/>
        <v>0</v>
      </c>
      <c r="AV1048" s="82">
        <f t="shared" si="84"/>
        <v>0</v>
      </c>
      <c r="AW1048" s="82">
        <f t="shared" si="84"/>
        <v>0</v>
      </c>
      <c r="AX1048" s="82">
        <f t="shared" si="84"/>
        <v>0</v>
      </c>
      <c r="AY1048" s="82">
        <f t="shared" si="84"/>
        <v>0</v>
      </c>
      <c r="AZ1048" s="82">
        <f t="shared" si="84"/>
        <v>0</v>
      </c>
      <c r="BA1048" s="82">
        <f t="shared" si="84"/>
        <v>2.1530000000000001E-2</v>
      </c>
    </row>
    <row r="1049" spans="1:53" x14ac:dyDescent="0.25">
      <c r="A1049" t="s">
        <v>6066</v>
      </c>
      <c r="B1049" t="s">
        <v>6067</v>
      </c>
      <c r="C1049" t="s">
        <v>2865</v>
      </c>
      <c r="D1049" t="s">
        <v>2866</v>
      </c>
      <c r="E1049">
        <v>8.125</v>
      </c>
      <c r="F1049" s="143">
        <v>43800</v>
      </c>
      <c r="G1049" t="s">
        <v>280</v>
      </c>
      <c r="H1049" t="s">
        <v>270</v>
      </c>
      <c r="I1049" t="s">
        <v>259</v>
      </c>
      <c r="J1049" t="s">
        <v>271</v>
      </c>
      <c r="K1049" t="s">
        <v>272</v>
      </c>
      <c r="L1049" t="s">
        <v>442</v>
      </c>
      <c r="M1049" t="s">
        <v>443</v>
      </c>
      <c r="N1049" t="s">
        <v>304</v>
      </c>
      <c r="O1049">
        <v>800</v>
      </c>
      <c r="P1049">
        <v>111.25</v>
      </c>
      <c r="Q1049">
        <v>0.54166700000000001</v>
      </c>
      <c r="R1049">
        <v>7.7479999999999993E-2</v>
      </c>
      <c r="S1049">
        <v>0</v>
      </c>
      <c r="T1049">
        <v>2.6070000000000002</v>
      </c>
      <c r="U1049">
        <v>5.2350000000000003</v>
      </c>
      <c r="V1049">
        <v>4.1440000000000001</v>
      </c>
      <c r="W1049">
        <v>5.5419999999999998</v>
      </c>
      <c r="X1049">
        <v>444</v>
      </c>
      <c r="Y1049">
        <v>109</v>
      </c>
      <c r="Z1049">
        <v>0</v>
      </c>
      <c r="AA1049">
        <v>7.6700000000000004E-2</v>
      </c>
      <c r="AB1049">
        <v>4.1219999999999999</v>
      </c>
      <c r="AC1049">
        <v>6.0140000000000002</v>
      </c>
      <c r="AD1049">
        <v>4.5780000000000003</v>
      </c>
      <c r="AE1049">
        <v>6.1349999999999998</v>
      </c>
      <c r="AF1049">
        <v>519</v>
      </c>
      <c r="AG1049">
        <v>2.5609999999999999</v>
      </c>
      <c r="AH1049">
        <v>3.0579999999999998</v>
      </c>
      <c r="AI1049">
        <v>443</v>
      </c>
      <c r="AJ1049">
        <v>516</v>
      </c>
      <c r="AK1049">
        <v>430</v>
      </c>
      <c r="AL1049">
        <v>504</v>
      </c>
      <c r="AQ1049" s="82">
        <f t="shared" si="82"/>
        <v>0</v>
      </c>
      <c r="AR1049" s="82">
        <f t="shared" si="84"/>
        <v>0</v>
      </c>
      <c r="AS1049" s="82">
        <f t="shared" si="84"/>
        <v>0</v>
      </c>
      <c r="AT1049" s="82">
        <f t="shared" si="84"/>
        <v>0</v>
      </c>
      <c r="AU1049" s="82">
        <f t="shared" si="84"/>
        <v>7.7479999999999993E-2</v>
      </c>
      <c r="AV1049" s="82">
        <f t="shared" si="84"/>
        <v>0</v>
      </c>
      <c r="AW1049" s="82">
        <f t="shared" si="84"/>
        <v>0</v>
      </c>
      <c r="AX1049" s="82">
        <f t="shared" si="84"/>
        <v>0</v>
      </c>
      <c r="AY1049" s="82">
        <f t="shared" si="84"/>
        <v>0</v>
      </c>
      <c r="AZ1049" s="82">
        <f t="shared" si="84"/>
        <v>0</v>
      </c>
      <c r="BA1049" s="82">
        <f t="shared" si="84"/>
        <v>0</v>
      </c>
    </row>
    <row r="1050" spans="1:53" x14ac:dyDescent="0.25">
      <c r="A1050" t="s">
        <v>2845</v>
      </c>
      <c r="B1050" t="s">
        <v>2846</v>
      </c>
      <c r="C1050" t="s">
        <v>2847</v>
      </c>
      <c r="D1050" t="s">
        <v>2848</v>
      </c>
      <c r="E1050">
        <v>7.875</v>
      </c>
      <c r="F1050" s="143">
        <v>43800</v>
      </c>
      <c r="G1050" t="s">
        <v>40</v>
      </c>
      <c r="H1050" t="s">
        <v>270</v>
      </c>
      <c r="I1050" t="s">
        <v>259</v>
      </c>
      <c r="J1050" t="s">
        <v>271</v>
      </c>
      <c r="K1050" t="s">
        <v>272</v>
      </c>
      <c r="L1050" t="s">
        <v>296</v>
      </c>
      <c r="M1050" t="s">
        <v>431</v>
      </c>
      <c r="N1050" t="s">
        <v>304</v>
      </c>
      <c r="O1050">
        <v>300</v>
      </c>
      <c r="P1050">
        <v>110.25</v>
      </c>
      <c r="Q1050">
        <v>0.52500000000000002</v>
      </c>
      <c r="R1050">
        <v>2.879E-2</v>
      </c>
      <c r="S1050">
        <v>0</v>
      </c>
      <c r="T1050">
        <v>1.792</v>
      </c>
      <c r="U1050">
        <v>4.2679999999999998</v>
      </c>
      <c r="V1050">
        <v>2.8410000000000002</v>
      </c>
      <c r="W1050">
        <v>4.891</v>
      </c>
      <c r="X1050">
        <v>379</v>
      </c>
      <c r="Y1050">
        <v>109.875</v>
      </c>
      <c r="Z1050">
        <v>0</v>
      </c>
      <c r="AA1050">
        <v>2.8989999999999998E-2</v>
      </c>
      <c r="AB1050">
        <v>1.8540000000000001</v>
      </c>
      <c r="AC1050">
        <v>4.556</v>
      </c>
      <c r="AD1050">
        <v>3.0510000000000002</v>
      </c>
      <c r="AE1050">
        <v>5.0430000000000001</v>
      </c>
      <c r="AF1050">
        <v>409</v>
      </c>
      <c r="AG1050">
        <v>0.81899999999999995</v>
      </c>
      <c r="AH1050">
        <v>1.0549999999999999</v>
      </c>
      <c r="AI1050">
        <v>371</v>
      </c>
      <c r="AJ1050">
        <v>407</v>
      </c>
      <c r="AK1050">
        <v>362</v>
      </c>
      <c r="AL1050">
        <v>392</v>
      </c>
      <c r="AQ1050" s="82">
        <f t="shared" si="82"/>
        <v>0</v>
      </c>
      <c r="AR1050" s="82">
        <f t="shared" si="84"/>
        <v>0</v>
      </c>
      <c r="AS1050" s="82">
        <f t="shared" si="84"/>
        <v>0</v>
      </c>
      <c r="AT1050" s="82">
        <f t="shared" si="84"/>
        <v>2.879E-2</v>
      </c>
      <c r="AU1050" s="82">
        <f t="shared" si="84"/>
        <v>0</v>
      </c>
      <c r="AV1050" s="82">
        <f t="shared" si="84"/>
        <v>0</v>
      </c>
      <c r="AW1050" s="82">
        <f t="shared" si="84"/>
        <v>0</v>
      </c>
      <c r="AX1050" s="82">
        <f t="shared" si="84"/>
        <v>0</v>
      </c>
      <c r="AY1050" s="82">
        <f t="shared" si="84"/>
        <v>0</v>
      </c>
      <c r="AZ1050" s="82">
        <f t="shared" si="84"/>
        <v>0</v>
      </c>
      <c r="BA1050" s="82">
        <f t="shared" si="84"/>
        <v>0</v>
      </c>
    </row>
    <row r="1051" spans="1:53" x14ac:dyDescent="0.25">
      <c r="A1051" t="s">
        <v>6068</v>
      </c>
      <c r="B1051" t="s">
        <v>6069</v>
      </c>
      <c r="C1051" t="s">
        <v>2849</v>
      </c>
      <c r="D1051" t="s">
        <v>2850</v>
      </c>
      <c r="E1051">
        <v>6.875</v>
      </c>
      <c r="F1051" s="143">
        <v>43009</v>
      </c>
      <c r="G1051" t="s">
        <v>282</v>
      </c>
      <c r="H1051" t="s">
        <v>270</v>
      </c>
      <c r="I1051" t="s">
        <v>254</v>
      </c>
      <c r="J1051" t="s">
        <v>271</v>
      </c>
      <c r="K1051" t="s">
        <v>272</v>
      </c>
      <c r="L1051" t="s">
        <v>442</v>
      </c>
      <c r="M1051" t="s">
        <v>538</v>
      </c>
      <c r="N1051" t="s">
        <v>304</v>
      </c>
      <c r="O1051">
        <v>500</v>
      </c>
      <c r="P1051">
        <v>111</v>
      </c>
      <c r="Q1051">
        <v>1.6041669999999999</v>
      </c>
      <c r="R1051">
        <v>4.8779999999999997E-2</v>
      </c>
      <c r="S1051">
        <v>0</v>
      </c>
      <c r="T1051">
        <v>4.0380000000000003</v>
      </c>
      <c r="U1051">
        <v>4.2960000000000003</v>
      </c>
      <c r="V1051">
        <v>4.0579999999999998</v>
      </c>
      <c r="W1051">
        <v>4.2960000000000003</v>
      </c>
      <c r="X1051">
        <v>360</v>
      </c>
      <c r="Y1051">
        <v>110</v>
      </c>
      <c r="Z1051">
        <v>1.1459999999999999</v>
      </c>
      <c r="AA1051">
        <v>4.888E-2</v>
      </c>
      <c r="AB1051">
        <v>4.0940000000000003</v>
      </c>
      <c r="AC1051">
        <v>4.5449999999999999</v>
      </c>
      <c r="AD1051">
        <v>4.1100000000000003</v>
      </c>
      <c r="AE1051">
        <v>4.5449999999999999</v>
      </c>
      <c r="AF1051">
        <v>397</v>
      </c>
      <c r="AG1051">
        <v>1.3120000000000001</v>
      </c>
      <c r="AH1051">
        <v>1.7150000000000001</v>
      </c>
      <c r="AI1051">
        <v>364</v>
      </c>
      <c r="AJ1051">
        <v>400</v>
      </c>
      <c r="AK1051">
        <v>349</v>
      </c>
      <c r="AL1051">
        <v>386</v>
      </c>
      <c r="AQ1051" s="82">
        <f t="shared" si="82"/>
        <v>0</v>
      </c>
      <c r="AR1051" s="82">
        <f t="shared" si="84"/>
        <v>0</v>
      </c>
      <c r="AS1051" s="82">
        <f t="shared" si="84"/>
        <v>0</v>
      </c>
      <c r="AT1051" s="82">
        <f t="shared" si="84"/>
        <v>4.8779999999999997E-2</v>
      </c>
      <c r="AU1051" s="82">
        <f t="shared" si="84"/>
        <v>0</v>
      </c>
      <c r="AV1051" s="82">
        <f t="shared" si="84"/>
        <v>0</v>
      </c>
      <c r="AW1051" s="82">
        <f t="shared" si="84"/>
        <v>0</v>
      </c>
      <c r="AX1051" s="82">
        <f t="shared" si="84"/>
        <v>0</v>
      </c>
      <c r="AY1051" s="82">
        <f t="shared" si="84"/>
        <v>0</v>
      </c>
      <c r="AZ1051" s="82">
        <f t="shared" si="84"/>
        <v>0</v>
      </c>
      <c r="BA1051" s="82">
        <f t="shared" si="84"/>
        <v>0</v>
      </c>
    </row>
    <row r="1052" spans="1:53" x14ac:dyDescent="0.25">
      <c r="A1052" t="s">
        <v>2886</v>
      </c>
      <c r="B1052" t="s">
        <v>2887</v>
      </c>
      <c r="C1052" t="s">
        <v>2888</v>
      </c>
      <c r="D1052" t="s">
        <v>2889</v>
      </c>
      <c r="E1052">
        <v>6.75</v>
      </c>
      <c r="F1052" s="143">
        <v>43525</v>
      </c>
      <c r="G1052" t="s">
        <v>40</v>
      </c>
      <c r="H1052" t="s">
        <v>270</v>
      </c>
      <c r="I1052" t="s">
        <v>259</v>
      </c>
      <c r="J1052" t="s">
        <v>271</v>
      </c>
      <c r="K1052" t="s">
        <v>272</v>
      </c>
      <c r="L1052" t="s">
        <v>296</v>
      </c>
      <c r="M1052" t="s">
        <v>431</v>
      </c>
      <c r="N1052" t="s">
        <v>304</v>
      </c>
      <c r="O1052">
        <v>350</v>
      </c>
      <c r="P1052">
        <v>103.5</v>
      </c>
      <c r="Q1052">
        <v>2.1375000000000002</v>
      </c>
      <c r="R1052">
        <v>3.2030000000000003E-2</v>
      </c>
      <c r="S1052">
        <v>0</v>
      </c>
      <c r="T1052">
        <v>3.5470000000000002</v>
      </c>
      <c r="U1052">
        <v>5.7930000000000001</v>
      </c>
      <c r="V1052">
        <v>4.5469999999999997</v>
      </c>
      <c r="W1052">
        <v>5.9089999999999998</v>
      </c>
      <c r="X1052">
        <v>494</v>
      </c>
      <c r="Y1052">
        <v>103.25</v>
      </c>
      <c r="Z1052">
        <v>1.6879999999999999</v>
      </c>
      <c r="AA1052">
        <v>3.2300000000000002E-2</v>
      </c>
      <c r="AB1052">
        <v>3.61</v>
      </c>
      <c r="AC1052">
        <v>5.8719999999999999</v>
      </c>
      <c r="AD1052">
        <v>4.6139999999999999</v>
      </c>
      <c r="AE1052">
        <v>5.9649999999999999</v>
      </c>
      <c r="AF1052">
        <v>514</v>
      </c>
      <c r="AG1052">
        <v>0.66700000000000004</v>
      </c>
      <c r="AH1052">
        <v>1.169</v>
      </c>
      <c r="AI1052">
        <v>469</v>
      </c>
      <c r="AJ1052">
        <v>491</v>
      </c>
      <c r="AK1052">
        <v>482</v>
      </c>
      <c r="AL1052">
        <v>501</v>
      </c>
      <c r="AQ1052" s="82">
        <f t="shared" si="82"/>
        <v>0</v>
      </c>
      <c r="AR1052" s="82">
        <f t="shared" si="84"/>
        <v>0</v>
      </c>
      <c r="AS1052" s="82">
        <f t="shared" si="84"/>
        <v>0</v>
      </c>
      <c r="AT1052" s="82">
        <f t="shared" si="84"/>
        <v>0</v>
      </c>
      <c r="AU1052" s="82">
        <f t="shared" si="84"/>
        <v>3.2030000000000003E-2</v>
      </c>
      <c r="AV1052" s="82">
        <f t="shared" si="84"/>
        <v>0</v>
      </c>
      <c r="AW1052" s="82">
        <f t="shared" si="84"/>
        <v>0</v>
      </c>
      <c r="AX1052" s="82">
        <f t="shared" si="84"/>
        <v>0</v>
      </c>
      <c r="AY1052" s="82">
        <f t="shared" si="84"/>
        <v>0</v>
      </c>
      <c r="AZ1052" s="82">
        <f t="shared" si="84"/>
        <v>0</v>
      </c>
      <c r="BA1052" s="82">
        <f t="shared" si="84"/>
        <v>0</v>
      </c>
    </row>
    <row r="1053" spans="1:53" x14ac:dyDescent="0.25">
      <c r="A1053" t="s">
        <v>2880</v>
      </c>
      <c r="B1053" t="s">
        <v>2881</v>
      </c>
      <c r="C1053" t="s">
        <v>2882</v>
      </c>
      <c r="D1053" t="s">
        <v>2883</v>
      </c>
      <c r="E1053">
        <v>10</v>
      </c>
      <c r="F1053" s="143">
        <v>42887</v>
      </c>
      <c r="G1053" t="s">
        <v>42</v>
      </c>
      <c r="H1053" t="s">
        <v>270</v>
      </c>
      <c r="I1053" t="s">
        <v>259</v>
      </c>
      <c r="J1053" t="s">
        <v>271</v>
      </c>
      <c r="K1053" t="s">
        <v>272</v>
      </c>
      <c r="L1053" t="s">
        <v>381</v>
      </c>
      <c r="M1053" t="s">
        <v>382</v>
      </c>
      <c r="N1053" t="s">
        <v>283</v>
      </c>
      <c r="O1053">
        <v>625</v>
      </c>
      <c r="P1053">
        <v>109.5</v>
      </c>
      <c r="Q1053">
        <v>0.66666700000000001</v>
      </c>
      <c r="R1053">
        <v>5.9650000000000002E-2</v>
      </c>
      <c r="S1053">
        <v>0</v>
      </c>
      <c r="T1053">
        <v>1.3260000000000001</v>
      </c>
      <c r="U1053">
        <v>6.3419999999999996</v>
      </c>
      <c r="V1053">
        <v>1.929</v>
      </c>
      <c r="W1053">
        <v>6.641</v>
      </c>
      <c r="X1053">
        <v>603</v>
      </c>
      <c r="Y1053">
        <v>109</v>
      </c>
      <c r="Z1053">
        <v>0</v>
      </c>
      <c r="AA1053">
        <v>5.9920000000000001E-2</v>
      </c>
      <c r="AB1053">
        <v>1.387</v>
      </c>
      <c r="AC1053">
        <v>6.8090000000000002</v>
      </c>
      <c r="AD1053">
        <v>2.246</v>
      </c>
      <c r="AE1053">
        <v>6.9619999999999997</v>
      </c>
      <c r="AF1053">
        <v>645</v>
      </c>
      <c r="AG1053">
        <v>1.07</v>
      </c>
      <c r="AH1053">
        <v>1.1859999999999999</v>
      </c>
      <c r="AI1053">
        <v>604</v>
      </c>
      <c r="AJ1053">
        <v>657</v>
      </c>
      <c r="AK1053">
        <v>587</v>
      </c>
      <c r="AL1053">
        <v>629</v>
      </c>
      <c r="AQ1053" s="82">
        <f t="shared" si="82"/>
        <v>0</v>
      </c>
      <c r="AR1053" s="82">
        <f t="shared" si="84"/>
        <v>0</v>
      </c>
      <c r="AS1053" s="82">
        <f t="shared" si="84"/>
        <v>0</v>
      </c>
      <c r="AT1053" s="82">
        <f t="shared" si="84"/>
        <v>0</v>
      </c>
      <c r="AU1053" s="82">
        <f t="shared" si="84"/>
        <v>0</v>
      </c>
      <c r="AV1053" s="82">
        <f t="shared" si="84"/>
        <v>5.9650000000000002E-2</v>
      </c>
      <c r="AW1053" s="82">
        <f t="shared" si="84"/>
        <v>0</v>
      </c>
      <c r="AX1053" s="82">
        <f t="shared" si="84"/>
        <v>0</v>
      </c>
      <c r="AY1053" s="82">
        <f t="shared" si="84"/>
        <v>0</v>
      </c>
      <c r="AZ1053" s="82">
        <f t="shared" si="84"/>
        <v>0</v>
      </c>
      <c r="BA1053" s="82">
        <f t="shared" si="84"/>
        <v>0</v>
      </c>
    </row>
    <row r="1054" spans="1:53" x14ac:dyDescent="0.25">
      <c r="A1054" t="s">
        <v>2890</v>
      </c>
      <c r="B1054" t="s">
        <v>2891</v>
      </c>
      <c r="C1054" t="s">
        <v>2892</v>
      </c>
      <c r="D1054" t="s">
        <v>2893</v>
      </c>
      <c r="E1054">
        <v>8.75</v>
      </c>
      <c r="F1054" s="143">
        <v>43556</v>
      </c>
      <c r="G1054" t="s">
        <v>40</v>
      </c>
      <c r="H1054" t="s">
        <v>270</v>
      </c>
      <c r="I1054" t="s">
        <v>259</v>
      </c>
      <c r="J1054" t="s">
        <v>271</v>
      </c>
      <c r="K1054" t="s">
        <v>272</v>
      </c>
      <c r="L1054" t="s">
        <v>1138</v>
      </c>
      <c r="M1054" t="s">
        <v>1139</v>
      </c>
      <c r="N1054" t="s">
        <v>304</v>
      </c>
      <c r="O1054">
        <v>250</v>
      </c>
      <c r="P1054">
        <v>106.5</v>
      </c>
      <c r="Q1054">
        <v>2.0416669999999999</v>
      </c>
      <c r="R1054">
        <v>2.351E-2</v>
      </c>
      <c r="S1054">
        <v>0</v>
      </c>
      <c r="T1054">
        <v>3.4860000000000002</v>
      </c>
      <c r="U1054">
        <v>6.9580000000000002</v>
      </c>
      <c r="V1054">
        <v>4.1909999999999998</v>
      </c>
      <c r="W1054">
        <v>7.1529999999999996</v>
      </c>
      <c r="X1054">
        <v>619</v>
      </c>
      <c r="Y1054">
        <v>106.75</v>
      </c>
      <c r="Z1054">
        <v>1.458</v>
      </c>
      <c r="AA1054">
        <v>2.3789999999999999E-2</v>
      </c>
      <c r="AB1054">
        <v>3.552</v>
      </c>
      <c r="AC1054">
        <v>6.9160000000000004</v>
      </c>
      <c r="AD1054">
        <v>4.24</v>
      </c>
      <c r="AE1054">
        <v>7.0919999999999996</v>
      </c>
      <c r="AF1054">
        <v>627</v>
      </c>
      <c r="AG1054">
        <v>0.308</v>
      </c>
      <c r="AH1054">
        <v>0.73899999999999999</v>
      </c>
      <c r="AI1054">
        <v>602</v>
      </c>
      <c r="AJ1054">
        <v>613</v>
      </c>
      <c r="AK1054">
        <v>606</v>
      </c>
      <c r="AL1054">
        <v>614</v>
      </c>
      <c r="AQ1054" s="82">
        <f t="shared" si="82"/>
        <v>0</v>
      </c>
      <c r="AR1054" s="82">
        <f t="shared" si="84"/>
        <v>0</v>
      </c>
      <c r="AS1054" s="82">
        <f t="shared" si="84"/>
        <v>0</v>
      </c>
      <c r="AT1054" s="82">
        <f t="shared" si="84"/>
        <v>0</v>
      </c>
      <c r="AU1054" s="82">
        <f t="shared" si="84"/>
        <v>0</v>
      </c>
      <c r="AV1054" s="82">
        <f t="shared" si="84"/>
        <v>2.351E-2</v>
      </c>
      <c r="AW1054" s="82">
        <f t="shared" si="84"/>
        <v>0</v>
      </c>
      <c r="AX1054" s="82">
        <f t="shared" si="84"/>
        <v>0</v>
      </c>
      <c r="AY1054" s="82">
        <f t="shared" si="84"/>
        <v>0</v>
      </c>
      <c r="AZ1054" s="82">
        <f t="shared" si="84"/>
        <v>0</v>
      </c>
      <c r="BA1054" s="82">
        <f t="shared" si="84"/>
        <v>0</v>
      </c>
    </row>
    <row r="1055" spans="1:53" x14ac:dyDescent="0.25">
      <c r="A1055" t="s">
        <v>2868</v>
      </c>
      <c r="B1055" t="s">
        <v>2869</v>
      </c>
      <c r="C1055" t="s">
        <v>2870</v>
      </c>
      <c r="D1055" t="s">
        <v>2871</v>
      </c>
      <c r="E1055">
        <v>7.125</v>
      </c>
      <c r="F1055" s="143">
        <v>42461</v>
      </c>
      <c r="G1055" t="s">
        <v>348</v>
      </c>
      <c r="H1055" t="s">
        <v>270</v>
      </c>
      <c r="I1055" t="s">
        <v>259</v>
      </c>
      <c r="J1055" t="s">
        <v>271</v>
      </c>
      <c r="K1055" t="s">
        <v>272</v>
      </c>
      <c r="L1055" t="s">
        <v>442</v>
      </c>
      <c r="M1055" t="s">
        <v>443</v>
      </c>
      <c r="N1055" t="s">
        <v>275</v>
      </c>
      <c r="O1055">
        <v>350</v>
      </c>
      <c r="P1055">
        <v>80</v>
      </c>
      <c r="Q1055">
        <v>1.6625000000000001</v>
      </c>
      <c r="R1055">
        <v>2.4760000000000001E-2</v>
      </c>
      <c r="S1055">
        <v>0</v>
      </c>
      <c r="T1055">
        <v>2.6720000000000002</v>
      </c>
      <c r="U1055">
        <v>15.090999999999999</v>
      </c>
      <c r="V1055">
        <v>2.6789999999999998</v>
      </c>
      <c r="W1055">
        <v>15.090999999999999</v>
      </c>
      <c r="X1055">
        <v>1467</v>
      </c>
      <c r="Y1055">
        <v>81</v>
      </c>
      <c r="Z1055">
        <v>1.1879999999999999</v>
      </c>
      <c r="AA1055">
        <v>2.53E-2</v>
      </c>
      <c r="AB1055">
        <v>2.746</v>
      </c>
      <c r="AC1055">
        <v>14.503</v>
      </c>
      <c r="AD1055">
        <v>2.75</v>
      </c>
      <c r="AE1055">
        <v>14.503</v>
      </c>
      <c r="AF1055">
        <v>1415</v>
      </c>
      <c r="AG1055">
        <v>-0.63900000000000001</v>
      </c>
      <c r="AH1055">
        <v>-0.48199999999999998</v>
      </c>
      <c r="AI1055">
        <v>1256</v>
      </c>
      <c r="AJ1055">
        <v>1221</v>
      </c>
      <c r="AK1055">
        <v>1455</v>
      </c>
      <c r="AL1055">
        <v>1404</v>
      </c>
      <c r="AQ1055" s="82">
        <f t="shared" si="82"/>
        <v>0</v>
      </c>
      <c r="AR1055" s="82">
        <f t="shared" si="84"/>
        <v>0</v>
      </c>
      <c r="AS1055" s="82">
        <f t="shared" si="84"/>
        <v>0</v>
      </c>
      <c r="AT1055" s="82">
        <f t="shared" si="84"/>
        <v>0</v>
      </c>
      <c r="AU1055" s="82">
        <f t="shared" si="84"/>
        <v>0</v>
      </c>
      <c r="AV1055" s="82">
        <f t="shared" si="84"/>
        <v>0</v>
      </c>
      <c r="AW1055" s="82">
        <f t="shared" si="84"/>
        <v>0</v>
      </c>
      <c r="AX1055" s="82">
        <f t="shared" si="84"/>
        <v>0</v>
      </c>
      <c r="AY1055" s="82">
        <f t="shared" si="84"/>
        <v>0</v>
      </c>
      <c r="AZ1055" s="82">
        <f t="shared" si="84"/>
        <v>0</v>
      </c>
      <c r="BA1055" s="82">
        <f t="shared" si="84"/>
        <v>2.4760000000000001E-2</v>
      </c>
    </row>
    <row r="1056" spans="1:53" x14ac:dyDescent="0.25">
      <c r="A1056" t="s">
        <v>2872</v>
      </c>
      <c r="B1056" t="s">
        <v>2873</v>
      </c>
      <c r="C1056" t="s">
        <v>2870</v>
      </c>
      <c r="D1056" t="s">
        <v>2871</v>
      </c>
      <c r="E1056">
        <v>8.25</v>
      </c>
      <c r="F1056" s="143">
        <v>42217</v>
      </c>
      <c r="G1056" t="s">
        <v>280</v>
      </c>
      <c r="H1056" t="s">
        <v>270</v>
      </c>
      <c r="I1056" t="s">
        <v>259</v>
      </c>
      <c r="J1056" t="s">
        <v>271</v>
      </c>
      <c r="K1056" t="s">
        <v>272</v>
      </c>
      <c r="L1056" t="s">
        <v>442</v>
      </c>
      <c r="M1056" t="s">
        <v>443</v>
      </c>
      <c r="N1056" t="s">
        <v>304</v>
      </c>
      <c r="O1056">
        <v>438</v>
      </c>
      <c r="P1056">
        <v>91.75</v>
      </c>
      <c r="Q1056">
        <v>3.3</v>
      </c>
      <c r="R1056">
        <v>3.6069999999999998E-2</v>
      </c>
      <c r="S1056">
        <v>0</v>
      </c>
      <c r="T1056">
        <v>2.1709999999999998</v>
      </c>
      <c r="U1056">
        <v>12.03</v>
      </c>
      <c r="V1056">
        <v>2.1720000000000002</v>
      </c>
      <c r="W1056">
        <v>12.03</v>
      </c>
      <c r="X1056">
        <v>1170</v>
      </c>
      <c r="Y1056">
        <v>92</v>
      </c>
      <c r="Z1056">
        <v>2.75</v>
      </c>
      <c r="AA1056">
        <v>3.6499999999999998E-2</v>
      </c>
      <c r="AB1056">
        <v>2.2370000000000001</v>
      </c>
      <c r="AC1056">
        <v>11.823</v>
      </c>
      <c r="AD1056">
        <v>2.2370000000000001</v>
      </c>
      <c r="AE1056">
        <v>11.823</v>
      </c>
      <c r="AF1056">
        <v>1155</v>
      </c>
      <c r="AG1056">
        <v>0.317</v>
      </c>
      <c r="AH1056">
        <v>0.40300000000000002</v>
      </c>
      <c r="AI1056">
        <v>1082</v>
      </c>
      <c r="AJ1056">
        <v>1071</v>
      </c>
      <c r="AK1056">
        <v>1157</v>
      </c>
      <c r="AL1056">
        <v>1142</v>
      </c>
      <c r="AQ1056" s="82">
        <f t="shared" si="82"/>
        <v>0</v>
      </c>
      <c r="AR1056" s="82">
        <f t="shared" si="84"/>
        <v>0</v>
      </c>
      <c r="AS1056" s="82">
        <f t="shared" si="84"/>
        <v>0</v>
      </c>
      <c r="AT1056" s="82">
        <f t="shared" si="84"/>
        <v>0</v>
      </c>
      <c r="AU1056" s="82">
        <f t="shared" si="84"/>
        <v>0</v>
      </c>
      <c r="AV1056" s="82">
        <f t="shared" si="84"/>
        <v>0</v>
      </c>
      <c r="AW1056" s="82">
        <f t="shared" si="84"/>
        <v>0</v>
      </c>
      <c r="AX1056" s="82">
        <f t="shared" si="84"/>
        <v>0</v>
      </c>
      <c r="AY1056" s="82">
        <f t="shared" si="84"/>
        <v>0</v>
      </c>
      <c r="AZ1056" s="82">
        <f t="shared" si="84"/>
        <v>0</v>
      </c>
      <c r="BA1056" s="82">
        <f t="shared" si="84"/>
        <v>3.6069999999999998E-2</v>
      </c>
    </row>
    <row r="1057" spans="1:53" x14ac:dyDescent="0.25">
      <c r="A1057" t="s">
        <v>2874</v>
      </c>
      <c r="B1057" t="s">
        <v>2875</v>
      </c>
      <c r="C1057" t="s">
        <v>2870</v>
      </c>
      <c r="D1057" t="s">
        <v>2871</v>
      </c>
      <c r="E1057">
        <v>11.75</v>
      </c>
      <c r="F1057" s="143">
        <v>42370</v>
      </c>
      <c r="G1057" t="s">
        <v>280</v>
      </c>
      <c r="H1057" t="s">
        <v>270</v>
      </c>
      <c r="I1057" t="s">
        <v>259</v>
      </c>
      <c r="J1057" t="s">
        <v>271</v>
      </c>
      <c r="K1057" t="s">
        <v>272</v>
      </c>
      <c r="L1057" t="s">
        <v>442</v>
      </c>
      <c r="M1057" t="s">
        <v>443</v>
      </c>
      <c r="N1057" t="s">
        <v>304</v>
      </c>
      <c r="O1057">
        <v>590.6</v>
      </c>
      <c r="P1057">
        <v>98.75</v>
      </c>
      <c r="Q1057">
        <v>5.6791669999999996</v>
      </c>
      <c r="R1057">
        <v>5.3429999999999998E-2</v>
      </c>
      <c r="S1057">
        <v>0</v>
      </c>
      <c r="T1057">
        <v>2.3370000000000002</v>
      </c>
      <c r="U1057">
        <v>12.256</v>
      </c>
      <c r="V1057">
        <v>2.3420000000000001</v>
      </c>
      <c r="W1057">
        <v>12.256</v>
      </c>
      <c r="X1057">
        <v>1187</v>
      </c>
      <c r="Y1057">
        <v>99.25</v>
      </c>
      <c r="Z1057">
        <v>4.8959999999999999</v>
      </c>
      <c r="AA1057">
        <v>5.4100000000000002E-2</v>
      </c>
      <c r="AB1057">
        <v>2.4039999999999999</v>
      </c>
      <c r="AC1057">
        <v>12.039</v>
      </c>
      <c r="AD1057">
        <v>2.407</v>
      </c>
      <c r="AE1057">
        <v>12.039</v>
      </c>
      <c r="AF1057">
        <v>1172</v>
      </c>
      <c r="AG1057">
        <v>0.27200000000000002</v>
      </c>
      <c r="AH1057">
        <v>0.38800000000000001</v>
      </c>
      <c r="AI1057">
        <v>1148</v>
      </c>
      <c r="AJ1057">
        <v>1138</v>
      </c>
      <c r="AK1057">
        <v>1175</v>
      </c>
      <c r="AL1057">
        <v>1160</v>
      </c>
      <c r="AQ1057" s="82">
        <f t="shared" si="82"/>
        <v>0</v>
      </c>
      <c r="AR1057" s="82">
        <f t="shared" si="84"/>
        <v>0</v>
      </c>
      <c r="AS1057" s="82">
        <f t="shared" si="84"/>
        <v>0</v>
      </c>
      <c r="AT1057" s="82">
        <f t="shared" si="84"/>
        <v>0</v>
      </c>
      <c r="AU1057" s="82">
        <f t="shared" si="84"/>
        <v>0</v>
      </c>
      <c r="AV1057" s="82">
        <f t="shared" si="84"/>
        <v>0</v>
      </c>
      <c r="AW1057" s="82">
        <f t="shared" si="84"/>
        <v>0</v>
      </c>
      <c r="AX1057" s="82">
        <f t="shared" si="84"/>
        <v>0</v>
      </c>
      <c r="AY1057" s="82">
        <f t="shared" si="84"/>
        <v>0</v>
      </c>
      <c r="AZ1057" s="82">
        <f t="shared" si="84"/>
        <v>0</v>
      </c>
      <c r="BA1057" s="82">
        <f t="shared" si="84"/>
        <v>5.3429999999999998E-2</v>
      </c>
    </row>
    <row r="1058" spans="1:53" x14ac:dyDescent="0.25">
      <c r="A1058" t="s">
        <v>2876</v>
      </c>
      <c r="B1058" t="s">
        <v>2877</v>
      </c>
      <c r="C1058" t="s">
        <v>2870</v>
      </c>
      <c r="D1058" t="s">
        <v>2871</v>
      </c>
      <c r="E1058">
        <v>9.125</v>
      </c>
      <c r="F1058" s="143">
        <v>43692</v>
      </c>
      <c r="G1058" t="s">
        <v>280</v>
      </c>
      <c r="H1058" t="s">
        <v>270</v>
      </c>
      <c r="I1058" t="s">
        <v>259</v>
      </c>
      <c r="J1058" t="s">
        <v>271</v>
      </c>
      <c r="K1058" t="s">
        <v>272</v>
      </c>
      <c r="L1058" t="s">
        <v>442</v>
      </c>
      <c r="M1058" t="s">
        <v>443</v>
      </c>
      <c r="N1058" t="s">
        <v>304</v>
      </c>
      <c r="O1058">
        <v>298</v>
      </c>
      <c r="P1058">
        <v>90</v>
      </c>
      <c r="Q1058">
        <v>3.2951389999999998</v>
      </c>
      <c r="R1058">
        <v>2.409E-2</v>
      </c>
      <c r="S1058">
        <v>0</v>
      </c>
      <c r="T1058">
        <v>4.5949999999999998</v>
      </c>
      <c r="U1058">
        <v>11.301</v>
      </c>
      <c r="V1058">
        <v>4.6470000000000002</v>
      </c>
      <c r="W1058">
        <v>11.301</v>
      </c>
      <c r="X1058">
        <v>1029</v>
      </c>
      <c r="Y1058">
        <v>91</v>
      </c>
      <c r="Z1058">
        <v>2.6869999999999998</v>
      </c>
      <c r="AA1058">
        <v>2.4559999999999998E-2</v>
      </c>
      <c r="AB1058">
        <v>4.6749999999999998</v>
      </c>
      <c r="AC1058">
        <v>11.054</v>
      </c>
      <c r="AD1058">
        <v>4.7240000000000002</v>
      </c>
      <c r="AE1058">
        <v>11.054</v>
      </c>
      <c r="AF1058">
        <v>1018</v>
      </c>
      <c r="AG1058">
        <v>-0.41799999999999998</v>
      </c>
      <c r="AH1058">
        <v>0.13300000000000001</v>
      </c>
      <c r="AI1058">
        <v>930</v>
      </c>
      <c r="AJ1058">
        <v>927</v>
      </c>
      <c r="AK1058">
        <v>1017</v>
      </c>
      <c r="AL1058">
        <v>1007</v>
      </c>
      <c r="AQ1058" s="82">
        <f t="shared" si="82"/>
        <v>0</v>
      </c>
      <c r="AR1058" s="82">
        <f t="shared" si="84"/>
        <v>0</v>
      </c>
      <c r="AS1058" s="82">
        <f t="shared" si="84"/>
        <v>0</v>
      </c>
      <c r="AT1058" s="82">
        <f t="shared" si="84"/>
        <v>0</v>
      </c>
      <c r="AU1058" s="82">
        <f t="shared" si="84"/>
        <v>0</v>
      </c>
      <c r="AV1058" s="82">
        <f t="shared" si="84"/>
        <v>0</v>
      </c>
      <c r="AW1058" s="82">
        <f t="shared" si="84"/>
        <v>0</v>
      </c>
      <c r="AX1058" s="82">
        <f t="shared" si="84"/>
        <v>0</v>
      </c>
      <c r="AY1058" s="82">
        <f t="shared" si="84"/>
        <v>0</v>
      </c>
      <c r="AZ1058" s="82">
        <f t="shared" si="84"/>
        <v>0</v>
      </c>
      <c r="BA1058" s="82">
        <f t="shared" si="84"/>
        <v>2.409E-2</v>
      </c>
    </row>
    <row r="1059" spans="1:53" x14ac:dyDescent="0.25">
      <c r="A1059" t="s">
        <v>6070</v>
      </c>
      <c r="B1059" t="s">
        <v>6071</v>
      </c>
      <c r="C1059" t="s">
        <v>6072</v>
      </c>
      <c r="D1059" t="s">
        <v>6073</v>
      </c>
      <c r="E1059">
        <v>7.375</v>
      </c>
      <c r="F1059" s="143">
        <v>43009</v>
      </c>
      <c r="G1059" t="s">
        <v>282</v>
      </c>
      <c r="H1059" t="s">
        <v>270</v>
      </c>
      <c r="I1059" t="s">
        <v>259</v>
      </c>
      <c r="J1059" t="s">
        <v>271</v>
      </c>
      <c r="K1059" t="s">
        <v>284</v>
      </c>
      <c r="L1059" t="s">
        <v>285</v>
      </c>
      <c r="M1059" t="s">
        <v>309</v>
      </c>
      <c r="N1059" t="s">
        <v>304</v>
      </c>
      <c r="O1059">
        <v>325</v>
      </c>
      <c r="P1059">
        <v>103</v>
      </c>
      <c r="Q1059">
        <v>1.9666669999999999</v>
      </c>
      <c r="R1059">
        <v>2.9559999999999999E-2</v>
      </c>
      <c r="S1059">
        <v>0</v>
      </c>
      <c r="T1059">
        <v>3.5630000000000002</v>
      </c>
      <c r="U1059">
        <v>6.5519999999999996</v>
      </c>
      <c r="V1059">
        <v>3.835</v>
      </c>
      <c r="W1059">
        <v>6.5810000000000004</v>
      </c>
      <c r="X1059">
        <v>589</v>
      </c>
      <c r="Y1059">
        <v>101</v>
      </c>
      <c r="Z1059">
        <v>1.4750000000000001</v>
      </c>
      <c r="AA1059">
        <v>2.929E-2</v>
      </c>
      <c r="AB1059">
        <v>3.6110000000000002</v>
      </c>
      <c r="AC1059">
        <v>7.0970000000000004</v>
      </c>
      <c r="AD1059">
        <v>3.9220000000000002</v>
      </c>
      <c r="AE1059">
        <v>7.101</v>
      </c>
      <c r="AF1059">
        <v>653</v>
      </c>
      <c r="AG1059">
        <v>2.4319999999999999</v>
      </c>
      <c r="AH1059">
        <v>2.7989999999999999</v>
      </c>
      <c r="AI1059">
        <v>574</v>
      </c>
      <c r="AJ1059">
        <v>631</v>
      </c>
      <c r="AK1059">
        <v>578</v>
      </c>
      <c r="AL1059">
        <v>641</v>
      </c>
      <c r="AQ1059" s="82">
        <f t="shared" si="82"/>
        <v>0</v>
      </c>
      <c r="AR1059" s="82">
        <f t="shared" si="84"/>
        <v>0</v>
      </c>
      <c r="AS1059" s="82">
        <f t="shared" si="84"/>
        <v>0</v>
      </c>
      <c r="AT1059" s="82">
        <f t="shared" si="84"/>
        <v>0</v>
      </c>
      <c r="AU1059" s="82">
        <f t="shared" si="84"/>
        <v>0</v>
      </c>
      <c r="AV1059" s="82">
        <f t="shared" si="84"/>
        <v>2.9559999999999999E-2</v>
      </c>
      <c r="AW1059" s="82">
        <f t="shared" si="84"/>
        <v>0</v>
      </c>
      <c r="AX1059" s="82">
        <f t="shared" si="84"/>
        <v>0</v>
      </c>
      <c r="AY1059" s="82">
        <f t="shared" si="84"/>
        <v>0</v>
      </c>
      <c r="AZ1059" s="82">
        <f t="shared" si="84"/>
        <v>0</v>
      </c>
      <c r="BA1059" s="82">
        <f t="shared" si="84"/>
        <v>0</v>
      </c>
    </row>
    <row r="1060" spans="1:53" x14ac:dyDescent="0.25">
      <c r="A1060" t="s">
        <v>2878</v>
      </c>
      <c r="B1060" t="s">
        <v>2879</v>
      </c>
      <c r="C1060" t="s">
        <v>2867</v>
      </c>
      <c r="D1060" t="s">
        <v>163</v>
      </c>
      <c r="E1060">
        <v>9.75</v>
      </c>
      <c r="F1060" s="143">
        <v>41730</v>
      </c>
      <c r="G1060" t="s">
        <v>423</v>
      </c>
      <c r="H1060" t="s">
        <v>270</v>
      </c>
      <c r="I1060" t="s">
        <v>259</v>
      </c>
      <c r="J1060" t="s">
        <v>271</v>
      </c>
      <c r="K1060" t="s">
        <v>272</v>
      </c>
      <c r="L1060" t="s">
        <v>320</v>
      </c>
      <c r="M1060" t="s">
        <v>408</v>
      </c>
      <c r="N1060" t="s">
        <v>304</v>
      </c>
      <c r="O1060">
        <v>350</v>
      </c>
      <c r="P1060">
        <v>109.875</v>
      </c>
      <c r="Q1060">
        <v>2.2749999999999999</v>
      </c>
      <c r="R1060">
        <v>3.4009999999999999E-2</v>
      </c>
      <c r="S1060">
        <v>0</v>
      </c>
      <c r="T1060">
        <v>1.1910000000000001</v>
      </c>
      <c r="U1060">
        <v>1.8240000000000001</v>
      </c>
      <c r="V1060">
        <v>1.19</v>
      </c>
      <c r="W1060">
        <v>1.8240000000000001</v>
      </c>
      <c r="X1060">
        <v>161</v>
      </c>
      <c r="Y1060">
        <v>110</v>
      </c>
      <c r="Z1060">
        <v>1.625</v>
      </c>
      <c r="AA1060">
        <v>3.4360000000000002E-2</v>
      </c>
      <c r="AB1060">
        <v>1.2549999999999999</v>
      </c>
      <c r="AC1060">
        <v>2.101</v>
      </c>
      <c r="AD1060">
        <v>1.2529999999999999</v>
      </c>
      <c r="AE1060">
        <v>2.101</v>
      </c>
      <c r="AF1060">
        <v>189</v>
      </c>
      <c r="AG1060">
        <v>0.47</v>
      </c>
      <c r="AH1060">
        <v>0.46200000000000002</v>
      </c>
      <c r="AI1060">
        <v>155</v>
      </c>
      <c r="AJ1060">
        <v>186</v>
      </c>
      <c r="AK1060">
        <v>146</v>
      </c>
      <c r="AL1060">
        <v>176</v>
      </c>
      <c r="AQ1060" s="82">
        <f t="shared" si="82"/>
        <v>3.4009999999999999E-2</v>
      </c>
      <c r="AR1060" s="82">
        <f t="shared" si="84"/>
        <v>0</v>
      </c>
      <c r="AS1060" s="82">
        <f t="shared" si="84"/>
        <v>0</v>
      </c>
      <c r="AT1060" s="82">
        <f t="shared" si="84"/>
        <v>0</v>
      </c>
      <c r="AU1060" s="82">
        <f t="shared" si="84"/>
        <v>0</v>
      </c>
      <c r="AV1060" s="82">
        <f t="shared" si="84"/>
        <v>0</v>
      </c>
      <c r="AW1060" s="82">
        <f t="shared" si="84"/>
        <v>0</v>
      </c>
      <c r="AX1060" s="82">
        <f t="shared" si="84"/>
        <v>0</v>
      </c>
      <c r="AY1060" s="82">
        <f t="shared" si="84"/>
        <v>0</v>
      </c>
      <c r="AZ1060" s="82">
        <f t="shared" si="84"/>
        <v>0</v>
      </c>
      <c r="BA1060" s="82">
        <f t="shared" si="84"/>
        <v>0</v>
      </c>
    </row>
    <row r="1061" spans="1:53" x14ac:dyDescent="0.25">
      <c r="A1061" t="s">
        <v>2884</v>
      </c>
      <c r="B1061" t="s">
        <v>2885</v>
      </c>
      <c r="C1061" t="s">
        <v>2867</v>
      </c>
      <c r="D1061" t="s">
        <v>163</v>
      </c>
      <c r="E1061">
        <v>7.875</v>
      </c>
      <c r="F1061" s="143">
        <v>43205</v>
      </c>
      <c r="G1061" t="s">
        <v>40</v>
      </c>
      <c r="H1061" t="s">
        <v>270</v>
      </c>
      <c r="I1061" t="s">
        <v>259</v>
      </c>
      <c r="J1061" t="s">
        <v>271</v>
      </c>
      <c r="K1061" t="s">
        <v>272</v>
      </c>
      <c r="L1061" t="s">
        <v>320</v>
      </c>
      <c r="M1061" t="s">
        <v>408</v>
      </c>
      <c r="N1061" t="s">
        <v>275</v>
      </c>
      <c r="O1061">
        <v>400</v>
      </c>
      <c r="P1061">
        <v>110.5</v>
      </c>
      <c r="Q1061">
        <v>1.53125</v>
      </c>
      <c r="R1061">
        <v>3.882E-2</v>
      </c>
      <c r="S1061">
        <v>0</v>
      </c>
      <c r="T1061">
        <v>1.2370000000000001</v>
      </c>
      <c r="U1061">
        <v>2.621</v>
      </c>
      <c r="V1061">
        <v>1.3149999999999999</v>
      </c>
      <c r="W1061">
        <v>3.1930000000000001</v>
      </c>
      <c r="X1061">
        <v>240</v>
      </c>
      <c r="Y1061">
        <v>110.375</v>
      </c>
      <c r="Z1061">
        <v>1.006</v>
      </c>
      <c r="AA1061">
        <v>3.9190000000000003E-2</v>
      </c>
      <c r="AB1061">
        <v>1.3009999999999999</v>
      </c>
      <c r="AC1061">
        <v>2.9350000000000001</v>
      </c>
      <c r="AD1061">
        <v>1.4450000000000001</v>
      </c>
      <c r="AE1061">
        <v>3.3929999999999998</v>
      </c>
      <c r="AF1061">
        <v>272</v>
      </c>
      <c r="AG1061">
        <v>0.58399999999999996</v>
      </c>
      <c r="AH1061">
        <v>0.59599999999999997</v>
      </c>
      <c r="AI1061">
        <v>219</v>
      </c>
      <c r="AJ1061">
        <v>260</v>
      </c>
      <c r="AK1061">
        <v>226</v>
      </c>
      <c r="AL1061">
        <v>260</v>
      </c>
      <c r="AQ1061" s="82">
        <f t="shared" si="82"/>
        <v>0</v>
      </c>
      <c r="AR1061" s="82">
        <f t="shared" si="84"/>
        <v>3.882E-2</v>
      </c>
      <c r="AS1061" s="82">
        <f t="shared" si="84"/>
        <v>0</v>
      </c>
      <c r="AT1061" s="82">
        <f t="shared" si="84"/>
        <v>0</v>
      </c>
      <c r="AU1061" s="82">
        <f t="shared" si="84"/>
        <v>0</v>
      </c>
      <c r="AV1061" s="82">
        <f t="shared" si="84"/>
        <v>0</v>
      </c>
      <c r="AW1061" s="82">
        <f t="shared" si="84"/>
        <v>0</v>
      </c>
      <c r="AX1061" s="82">
        <f t="shared" si="84"/>
        <v>0</v>
      </c>
      <c r="AY1061" s="82">
        <f t="shared" si="84"/>
        <v>0</v>
      </c>
      <c r="AZ1061" s="82">
        <f t="shared" si="84"/>
        <v>0</v>
      </c>
      <c r="BA1061" s="82">
        <f t="shared" si="84"/>
        <v>0</v>
      </c>
    </row>
    <row r="1062" spans="1:53" x14ac:dyDescent="0.25">
      <c r="A1062" t="s">
        <v>6074</v>
      </c>
      <c r="B1062" t="s">
        <v>6075</v>
      </c>
      <c r="C1062" t="s">
        <v>2867</v>
      </c>
      <c r="D1062" t="s">
        <v>163</v>
      </c>
      <c r="E1062">
        <v>5.875</v>
      </c>
      <c r="F1062" s="143">
        <v>44593</v>
      </c>
      <c r="G1062" t="s">
        <v>40</v>
      </c>
      <c r="H1062" t="s">
        <v>270</v>
      </c>
      <c r="I1062" t="s">
        <v>259</v>
      </c>
      <c r="J1062" t="s">
        <v>271</v>
      </c>
      <c r="K1062" t="s">
        <v>272</v>
      </c>
      <c r="L1062" t="s">
        <v>320</v>
      </c>
      <c r="M1062" t="s">
        <v>408</v>
      </c>
      <c r="N1062" t="s">
        <v>275</v>
      </c>
      <c r="O1062">
        <v>500</v>
      </c>
      <c r="P1062">
        <v>108.75</v>
      </c>
      <c r="Q1062">
        <v>2.35</v>
      </c>
      <c r="R1062">
        <v>4.8129999999999999E-2</v>
      </c>
      <c r="S1062">
        <v>0</v>
      </c>
      <c r="T1062">
        <v>3.573</v>
      </c>
      <c r="U1062">
        <v>4.1929999999999996</v>
      </c>
      <c r="V1062">
        <v>6.0410000000000004</v>
      </c>
      <c r="W1062">
        <v>4.3499999999999996</v>
      </c>
      <c r="X1062">
        <v>281</v>
      </c>
      <c r="Y1062">
        <v>106.375</v>
      </c>
      <c r="Z1062">
        <v>1.958</v>
      </c>
      <c r="AA1062">
        <v>4.7640000000000002E-2</v>
      </c>
      <c r="AB1062">
        <v>4.3719999999999999</v>
      </c>
      <c r="AC1062">
        <v>4.8040000000000003</v>
      </c>
      <c r="AD1062">
        <v>6.3490000000000002</v>
      </c>
      <c r="AE1062">
        <v>4.7809999999999997</v>
      </c>
      <c r="AF1062">
        <v>342</v>
      </c>
      <c r="AG1062">
        <v>2.5539999999999998</v>
      </c>
      <c r="AH1062">
        <v>3.4340000000000002</v>
      </c>
      <c r="AI1062">
        <v>267</v>
      </c>
      <c r="AJ1062">
        <v>324</v>
      </c>
      <c r="AK1062">
        <v>272</v>
      </c>
      <c r="AL1062">
        <v>332</v>
      </c>
      <c r="AQ1062" s="82">
        <f t="shared" si="82"/>
        <v>0</v>
      </c>
      <c r="AR1062" s="82">
        <f t="shared" ref="AR1062:BA1077" si="85">IF(AND($U1062&gt;AQ$4,$U1062&lt;=AR$4),$R1062,0)</f>
        <v>0</v>
      </c>
      <c r="AS1062" s="82">
        <f t="shared" si="85"/>
        <v>0</v>
      </c>
      <c r="AT1062" s="82">
        <f t="shared" si="85"/>
        <v>4.8129999999999999E-2</v>
      </c>
      <c r="AU1062" s="82">
        <f t="shared" si="85"/>
        <v>0</v>
      </c>
      <c r="AV1062" s="82">
        <f t="shared" si="85"/>
        <v>0</v>
      </c>
      <c r="AW1062" s="82">
        <f t="shared" si="85"/>
        <v>0</v>
      </c>
      <c r="AX1062" s="82">
        <f t="shared" si="85"/>
        <v>0</v>
      </c>
      <c r="AY1062" s="82">
        <f t="shared" si="85"/>
        <v>0</v>
      </c>
      <c r="AZ1062" s="82">
        <f t="shared" si="85"/>
        <v>0</v>
      </c>
      <c r="BA1062" s="82">
        <f t="shared" si="85"/>
        <v>0</v>
      </c>
    </row>
    <row r="1063" spans="1:53" x14ac:dyDescent="0.25">
      <c r="A1063" t="s">
        <v>6076</v>
      </c>
      <c r="B1063" t="s">
        <v>6077</v>
      </c>
      <c r="C1063" t="s">
        <v>2867</v>
      </c>
      <c r="D1063" t="s">
        <v>163</v>
      </c>
      <c r="E1063">
        <v>5</v>
      </c>
      <c r="F1063" s="143">
        <v>45047</v>
      </c>
      <c r="G1063" t="s">
        <v>40</v>
      </c>
      <c r="H1063" t="s">
        <v>270</v>
      </c>
      <c r="I1063" t="s">
        <v>259</v>
      </c>
      <c r="J1063" t="s">
        <v>271</v>
      </c>
      <c r="K1063" t="s">
        <v>272</v>
      </c>
      <c r="L1063" t="s">
        <v>320</v>
      </c>
      <c r="M1063" t="s">
        <v>408</v>
      </c>
      <c r="N1063" t="s">
        <v>275</v>
      </c>
      <c r="O1063">
        <v>535</v>
      </c>
      <c r="P1063">
        <v>103</v>
      </c>
      <c r="Q1063">
        <v>0.76388900000000004</v>
      </c>
      <c r="R1063">
        <v>4.8090000000000001E-2</v>
      </c>
      <c r="S1063">
        <v>0</v>
      </c>
      <c r="T1063">
        <v>6.7489999999999997</v>
      </c>
      <c r="U1063">
        <v>4.5629999999999997</v>
      </c>
      <c r="V1063">
        <v>7.7640000000000002</v>
      </c>
      <c r="W1063">
        <v>4.5190000000000001</v>
      </c>
      <c r="X1063">
        <v>276</v>
      </c>
      <c r="Y1063">
        <v>100.25</v>
      </c>
      <c r="Z1063">
        <v>0.43099999999999999</v>
      </c>
      <c r="AA1063">
        <v>4.7379999999999999E-2</v>
      </c>
      <c r="AB1063">
        <v>6.7770000000000001</v>
      </c>
      <c r="AC1063">
        <v>4.9630000000000001</v>
      </c>
      <c r="AD1063">
        <v>7.9779999999999998</v>
      </c>
      <c r="AE1063">
        <v>4.9089999999999998</v>
      </c>
      <c r="AF1063">
        <v>334</v>
      </c>
      <c r="AG1063">
        <v>3.0619999999999998</v>
      </c>
      <c r="AH1063">
        <v>4.3</v>
      </c>
      <c r="AI1063">
        <v>261</v>
      </c>
      <c r="AJ1063">
        <v>311</v>
      </c>
      <c r="AK1063">
        <v>272</v>
      </c>
      <c r="AL1063">
        <v>329</v>
      </c>
      <c r="AQ1063" s="82">
        <f t="shared" si="82"/>
        <v>0</v>
      </c>
      <c r="AR1063" s="82">
        <f t="shared" si="85"/>
        <v>0</v>
      </c>
      <c r="AS1063" s="82">
        <f t="shared" si="85"/>
        <v>0</v>
      </c>
      <c r="AT1063" s="82">
        <f t="shared" si="85"/>
        <v>4.8090000000000001E-2</v>
      </c>
      <c r="AU1063" s="82">
        <f t="shared" si="85"/>
        <v>0</v>
      </c>
      <c r="AV1063" s="82">
        <f t="shared" si="85"/>
        <v>0</v>
      </c>
      <c r="AW1063" s="82">
        <f t="shared" si="85"/>
        <v>0</v>
      </c>
      <c r="AX1063" s="82">
        <f t="shared" si="85"/>
        <v>0</v>
      </c>
      <c r="AY1063" s="82">
        <f t="shared" si="85"/>
        <v>0</v>
      </c>
      <c r="AZ1063" s="82">
        <f t="shared" si="85"/>
        <v>0</v>
      </c>
      <c r="BA1063" s="82">
        <f t="shared" si="85"/>
        <v>0</v>
      </c>
    </row>
    <row r="1064" spans="1:53" x14ac:dyDescent="0.25">
      <c r="A1064" t="s">
        <v>3008</v>
      </c>
      <c r="B1064" t="s">
        <v>3009</v>
      </c>
      <c r="C1064" t="s">
        <v>3010</v>
      </c>
      <c r="D1064" t="s">
        <v>6078</v>
      </c>
      <c r="E1064">
        <v>9.75</v>
      </c>
      <c r="F1064" s="143">
        <v>42870</v>
      </c>
      <c r="G1064" t="s">
        <v>42</v>
      </c>
      <c r="H1064" t="s">
        <v>270</v>
      </c>
      <c r="I1064" t="s">
        <v>259</v>
      </c>
      <c r="J1064" t="s">
        <v>271</v>
      </c>
      <c r="K1064" t="s">
        <v>272</v>
      </c>
      <c r="L1064" t="s">
        <v>335</v>
      </c>
      <c r="M1064" t="s">
        <v>336</v>
      </c>
      <c r="N1064" t="s">
        <v>304</v>
      </c>
      <c r="O1064">
        <v>400</v>
      </c>
      <c r="P1064">
        <v>93.5</v>
      </c>
      <c r="Q1064">
        <v>1.0833330000000001</v>
      </c>
      <c r="R1064">
        <v>3.2779999999999997E-2</v>
      </c>
      <c r="S1064">
        <v>0</v>
      </c>
      <c r="T1064">
        <v>3.4079999999999999</v>
      </c>
      <c r="U1064">
        <v>11.678000000000001</v>
      </c>
      <c r="V1064">
        <v>3.4209999999999998</v>
      </c>
      <c r="W1064">
        <v>11.678000000000001</v>
      </c>
      <c r="X1064">
        <v>1108</v>
      </c>
      <c r="Y1064">
        <v>93.5</v>
      </c>
      <c r="Z1064">
        <v>0.433</v>
      </c>
      <c r="AA1064">
        <v>3.3050000000000003E-2</v>
      </c>
      <c r="AB1064">
        <v>3.4710000000000001</v>
      </c>
      <c r="AC1064">
        <v>11.657999999999999</v>
      </c>
      <c r="AD1064">
        <v>3.4830000000000001</v>
      </c>
      <c r="AE1064">
        <v>11.657999999999999</v>
      </c>
      <c r="AF1064">
        <v>1116</v>
      </c>
      <c r="AG1064">
        <v>0.69199999999999995</v>
      </c>
      <c r="AH1064">
        <v>0.98599999999999999</v>
      </c>
      <c r="AI1064">
        <v>1035</v>
      </c>
      <c r="AJ1064">
        <v>1044</v>
      </c>
      <c r="AK1064">
        <v>1097</v>
      </c>
      <c r="AL1064">
        <v>1105</v>
      </c>
      <c r="AQ1064" s="82">
        <f t="shared" si="82"/>
        <v>0</v>
      </c>
      <c r="AR1064" s="82">
        <f t="shared" si="85"/>
        <v>0</v>
      </c>
      <c r="AS1064" s="82">
        <f t="shared" si="85"/>
        <v>0</v>
      </c>
      <c r="AT1064" s="82">
        <f t="shared" si="85"/>
        <v>0</v>
      </c>
      <c r="AU1064" s="82">
        <f t="shared" si="85"/>
        <v>0</v>
      </c>
      <c r="AV1064" s="82">
        <f t="shared" si="85"/>
        <v>0</v>
      </c>
      <c r="AW1064" s="82">
        <f t="shared" si="85"/>
        <v>0</v>
      </c>
      <c r="AX1064" s="82">
        <f t="shared" si="85"/>
        <v>0</v>
      </c>
      <c r="AY1064" s="82">
        <f t="shared" si="85"/>
        <v>0</v>
      </c>
      <c r="AZ1064" s="82">
        <f t="shared" si="85"/>
        <v>0</v>
      </c>
      <c r="BA1064" s="82">
        <f t="shared" si="85"/>
        <v>3.2779999999999997E-2</v>
      </c>
    </row>
    <row r="1065" spans="1:53" x14ac:dyDescent="0.25">
      <c r="A1065" t="s">
        <v>2903</v>
      </c>
      <c r="B1065" t="s">
        <v>2904</v>
      </c>
      <c r="C1065" t="s">
        <v>2905</v>
      </c>
      <c r="D1065" t="s">
        <v>2906</v>
      </c>
      <c r="E1065">
        <v>12.75</v>
      </c>
      <c r="F1065" s="143">
        <v>42962</v>
      </c>
      <c r="G1065" t="s">
        <v>280</v>
      </c>
      <c r="H1065" t="s">
        <v>270</v>
      </c>
      <c r="I1065" t="s">
        <v>259</v>
      </c>
      <c r="J1065" t="s">
        <v>271</v>
      </c>
      <c r="K1065" t="s">
        <v>272</v>
      </c>
      <c r="L1065" t="s">
        <v>291</v>
      </c>
      <c r="M1065" t="s">
        <v>303</v>
      </c>
      <c r="N1065" t="s">
        <v>275</v>
      </c>
      <c r="O1065">
        <v>286.39999999999998</v>
      </c>
      <c r="P1065">
        <v>106.125</v>
      </c>
      <c r="Q1065">
        <v>4.6041670000000003</v>
      </c>
      <c r="R1065">
        <v>2.7470000000000001E-2</v>
      </c>
      <c r="S1065">
        <v>0</v>
      </c>
      <c r="T1065">
        <v>7.4999999999999997E-2</v>
      </c>
      <c r="U1065">
        <v>8.5039999999999996</v>
      </c>
      <c r="V1065">
        <v>0.26900000000000002</v>
      </c>
      <c r="W1065">
        <v>9.0459999999999994</v>
      </c>
      <c r="X1065">
        <v>841</v>
      </c>
      <c r="Y1065">
        <v>106</v>
      </c>
      <c r="Z1065">
        <v>3.754</v>
      </c>
      <c r="AA1065">
        <v>2.7650000000000001E-2</v>
      </c>
      <c r="AB1065">
        <v>0.64700000000000002</v>
      </c>
      <c r="AC1065">
        <v>9.2200000000000006</v>
      </c>
      <c r="AD1065">
        <v>0.64600000000000002</v>
      </c>
      <c r="AE1065">
        <v>9.5909999999999993</v>
      </c>
      <c r="AF1065">
        <v>906</v>
      </c>
      <c r="AG1065">
        <v>0.88800000000000001</v>
      </c>
      <c r="AH1065">
        <v>0.88500000000000001</v>
      </c>
      <c r="AI1065">
        <v>869</v>
      </c>
      <c r="AJ1065">
        <v>938</v>
      </c>
      <c r="AK1065">
        <v>818</v>
      </c>
      <c r="AL1065">
        <v>892</v>
      </c>
      <c r="AQ1065" s="82">
        <f t="shared" si="82"/>
        <v>0</v>
      </c>
      <c r="AR1065" s="82">
        <f t="shared" si="85"/>
        <v>0</v>
      </c>
      <c r="AS1065" s="82">
        <f t="shared" si="85"/>
        <v>0</v>
      </c>
      <c r="AT1065" s="82">
        <f t="shared" si="85"/>
        <v>0</v>
      </c>
      <c r="AU1065" s="82">
        <f t="shared" si="85"/>
        <v>0</v>
      </c>
      <c r="AV1065" s="82">
        <f t="shared" si="85"/>
        <v>0</v>
      </c>
      <c r="AW1065" s="82">
        <f t="shared" si="85"/>
        <v>0</v>
      </c>
      <c r="AX1065" s="82">
        <f t="shared" si="85"/>
        <v>2.7470000000000001E-2</v>
      </c>
      <c r="AY1065" s="82">
        <f t="shared" si="85"/>
        <v>0</v>
      </c>
      <c r="AZ1065" s="82">
        <f t="shared" si="85"/>
        <v>0</v>
      </c>
      <c r="BA1065" s="82">
        <f t="shared" si="85"/>
        <v>0</v>
      </c>
    </row>
    <row r="1066" spans="1:53" x14ac:dyDescent="0.25">
      <c r="A1066" t="s">
        <v>6079</v>
      </c>
      <c r="B1066" t="s">
        <v>6080</v>
      </c>
      <c r="C1066" t="s">
        <v>2905</v>
      </c>
      <c r="D1066" t="s">
        <v>2906</v>
      </c>
      <c r="E1066">
        <v>9.25</v>
      </c>
      <c r="F1066" s="143">
        <v>43709</v>
      </c>
      <c r="G1066" t="s">
        <v>280</v>
      </c>
      <c r="H1066" t="s">
        <v>270</v>
      </c>
      <c r="I1066" t="s">
        <v>259</v>
      </c>
      <c r="J1066" t="s">
        <v>271</v>
      </c>
      <c r="K1066" t="s">
        <v>272</v>
      </c>
      <c r="L1066" t="s">
        <v>291</v>
      </c>
      <c r="M1066" t="s">
        <v>303</v>
      </c>
      <c r="N1066" t="s">
        <v>304</v>
      </c>
      <c r="O1066">
        <v>1050</v>
      </c>
      <c r="P1066">
        <v>104.25</v>
      </c>
      <c r="Q1066">
        <v>3.8541669999999999</v>
      </c>
      <c r="R1066">
        <v>9.8339999999999997E-2</v>
      </c>
      <c r="S1066">
        <v>0</v>
      </c>
      <c r="T1066">
        <v>4.2389999999999999</v>
      </c>
      <c r="U1066">
        <v>8.2889999999999997</v>
      </c>
      <c r="V1066">
        <v>4.7050000000000001</v>
      </c>
      <c r="W1066">
        <v>8.3369999999999997</v>
      </c>
      <c r="X1066">
        <v>731</v>
      </c>
      <c r="Y1066">
        <v>102</v>
      </c>
      <c r="Z1066">
        <v>3.2370000000000001</v>
      </c>
      <c r="AA1066">
        <v>9.7189999999999999E-2</v>
      </c>
      <c r="AB1066">
        <v>4.2770000000000001</v>
      </c>
      <c r="AC1066">
        <v>8.7889999999999997</v>
      </c>
      <c r="AD1066">
        <v>4.7779999999999996</v>
      </c>
      <c r="AE1066">
        <v>8.8059999999999992</v>
      </c>
      <c r="AF1066">
        <v>792</v>
      </c>
      <c r="AG1066">
        <v>2.7240000000000002</v>
      </c>
      <c r="AH1066">
        <v>3.2789999999999999</v>
      </c>
      <c r="AI1066">
        <v>711</v>
      </c>
      <c r="AJ1066">
        <v>764</v>
      </c>
      <c r="AK1066">
        <v>719</v>
      </c>
      <c r="AL1066">
        <v>780</v>
      </c>
      <c r="AQ1066" s="82">
        <f t="shared" si="82"/>
        <v>0</v>
      </c>
      <c r="AR1066" s="82">
        <f t="shared" si="85"/>
        <v>0</v>
      </c>
      <c r="AS1066" s="82">
        <f t="shared" si="85"/>
        <v>0</v>
      </c>
      <c r="AT1066" s="82">
        <f t="shared" si="85"/>
        <v>0</v>
      </c>
      <c r="AU1066" s="82">
        <f t="shared" si="85"/>
        <v>0</v>
      </c>
      <c r="AV1066" s="82">
        <f t="shared" si="85"/>
        <v>0</v>
      </c>
      <c r="AW1066" s="82">
        <f t="shared" si="85"/>
        <v>0</v>
      </c>
      <c r="AX1066" s="82">
        <f t="shared" si="85"/>
        <v>9.8339999999999997E-2</v>
      </c>
      <c r="AY1066" s="82">
        <f t="shared" si="85"/>
        <v>0</v>
      </c>
      <c r="AZ1066" s="82">
        <f t="shared" si="85"/>
        <v>0</v>
      </c>
      <c r="BA1066" s="82">
        <f t="shared" si="85"/>
        <v>0</v>
      </c>
    </row>
    <row r="1067" spans="1:53" x14ac:dyDescent="0.25">
      <c r="A1067" t="s">
        <v>2899</v>
      </c>
      <c r="B1067" t="s">
        <v>2900</v>
      </c>
      <c r="C1067" t="s">
        <v>2901</v>
      </c>
      <c r="D1067" t="s">
        <v>2902</v>
      </c>
      <c r="E1067">
        <v>8.5</v>
      </c>
      <c r="F1067" s="143">
        <v>42948</v>
      </c>
      <c r="G1067" t="s">
        <v>430</v>
      </c>
      <c r="H1067" t="s">
        <v>270</v>
      </c>
      <c r="I1067" t="s">
        <v>259</v>
      </c>
      <c r="J1067" t="s">
        <v>271</v>
      </c>
      <c r="K1067" t="s">
        <v>272</v>
      </c>
      <c r="L1067" t="s">
        <v>320</v>
      </c>
      <c r="M1067" t="s">
        <v>964</v>
      </c>
      <c r="N1067" t="s">
        <v>275</v>
      </c>
      <c r="O1067">
        <v>228.8</v>
      </c>
      <c r="P1067">
        <v>25.25</v>
      </c>
      <c r="Q1067">
        <v>3.4</v>
      </c>
      <c r="R1067">
        <v>5.6800000000000002E-3</v>
      </c>
      <c r="S1067">
        <v>0</v>
      </c>
      <c r="T1067">
        <v>2.121</v>
      </c>
      <c r="U1067">
        <v>53.591999999999999</v>
      </c>
      <c r="V1067">
        <v>2.1360000000000001</v>
      </c>
      <c r="W1067">
        <v>53.591999999999999</v>
      </c>
      <c r="X1067">
        <v>5298</v>
      </c>
      <c r="Y1067">
        <v>25.25</v>
      </c>
      <c r="Z1067">
        <v>2.8330000000000002</v>
      </c>
      <c r="AA1067">
        <v>5.6499999999999996E-3</v>
      </c>
      <c r="AB1067">
        <v>2.1890000000000001</v>
      </c>
      <c r="AC1067">
        <v>53.055999999999997</v>
      </c>
      <c r="AD1067">
        <v>2.2029999999999998</v>
      </c>
      <c r="AE1067">
        <v>53.055999999999997</v>
      </c>
      <c r="AF1067">
        <v>5256</v>
      </c>
      <c r="AG1067">
        <v>2.0179999999999998</v>
      </c>
      <c r="AH1067">
        <v>2.19</v>
      </c>
      <c r="AI1067">
        <v>2384</v>
      </c>
      <c r="AJ1067">
        <v>2370</v>
      </c>
      <c r="AK1067">
        <v>5286</v>
      </c>
      <c r="AL1067">
        <v>5245</v>
      </c>
      <c r="AQ1067" s="82">
        <f t="shared" si="82"/>
        <v>0</v>
      </c>
      <c r="AR1067" s="82">
        <f t="shared" si="85"/>
        <v>0</v>
      </c>
      <c r="AS1067" s="82">
        <f t="shared" si="85"/>
        <v>0</v>
      </c>
      <c r="AT1067" s="82">
        <f t="shared" si="85"/>
        <v>0</v>
      </c>
      <c r="AU1067" s="82">
        <f t="shared" si="85"/>
        <v>0</v>
      </c>
      <c r="AV1067" s="82">
        <f t="shared" si="85"/>
        <v>0</v>
      </c>
      <c r="AW1067" s="82">
        <f t="shared" si="85"/>
        <v>0</v>
      </c>
      <c r="AX1067" s="82">
        <f t="shared" si="85"/>
        <v>0</v>
      </c>
      <c r="AY1067" s="82">
        <f t="shared" si="85"/>
        <v>0</v>
      </c>
      <c r="AZ1067" s="82">
        <f t="shared" si="85"/>
        <v>0</v>
      </c>
      <c r="BA1067" s="82">
        <f t="shared" si="85"/>
        <v>5.6800000000000002E-3</v>
      </c>
    </row>
    <row r="1068" spans="1:53" x14ac:dyDescent="0.25">
      <c r="A1068" t="s">
        <v>2913</v>
      </c>
      <c r="B1068" t="s">
        <v>2914</v>
      </c>
      <c r="C1068" t="s">
        <v>2901</v>
      </c>
      <c r="D1068" t="s">
        <v>2902</v>
      </c>
      <c r="E1068">
        <v>9.25</v>
      </c>
      <c r="F1068" s="143">
        <v>43570</v>
      </c>
      <c r="G1068" t="s">
        <v>280</v>
      </c>
      <c r="H1068" t="s">
        <v>270</v>
      </c>
      <c r="I1068" t="s">
        <v>259</v>
      </c>
      <c r="J1068" t="s">
        <v>271</v>
      </c>
      <c r="K1068" t="s">
        <v>272</v>
      </c>
      <c r="L1068" t="s">
        <v>320</v>
      </c>
      <c r="M1068" t="s">
        <v>964</v>
      </c>
      <c r="N1068" t="s">
        <v>283</v>
      </c>
      <c r="O1068">
        <v>220</v>
      </c>
      <c r="P1068">
        <v>93.75</v>
      </c>
      <c r="Q1068">
        <v>1.798611</v>
      </c>
      <c r="R1068">
        <v>1.821E-2</v>
      </c>
      <c r="S1068">
        <v>0</v>
      </c>
      <c r="T1068">
        <v>4.5350000000000001</v>
      </c>
      <c r="U1068">
        <v>10.629</v>
      </c>
      <c r="V1068">
        <v>4.58</v>
      </c>
      <c r="W1068">
        <v>10.629</v>
      </c>
      <c r="X1068">
        <v>968</v>
      </c>
      <c r="Y1068">
        <v>93.75</v>
      </c>
      <c r="Z1068">
        <v>1.1819999999999999</v>
      </c>
      <c r="AA1068">
        <v>1.8370000000000001E-2</v>
      </c>
      <c r="AB1068">
        <v>4.5990000000000002</v>
      </c>
      <c r="AC1068">
        <v>10.62</v>
      </c>
      <c r="AD1068">
        <v>4.6399999999999997</v>
      </c>
      <c r="AE1068">
        <v>10.62</v>
      </c>
      <c r="AF1068">
        <v>981</v>
      </c>
      <c r="AG1068">
        <v>0.65</v>
      </c>
      <c r="AH1068">
        <v>1.175</v>
      </c>
      <c r="AI1068">
        <v>897</v>
      </c>
      <c r="AJ1068">
        <v>910</v>
      </c>
      <c r="AK1068">
        <v>956</v>
      </c>
      <c r="AL1068">
        <v>969</v>
      </c>
      <c r="AQ1068" s="82">
        <f t="shared" si="82"/>
        <v>0</v>
      </c>
      <c r="AR1068" s="82">
        <f t="shared" si="85"/>
        <v>0</v>
      </c>
      <c r="AS1068" s="82">
        <f t="shared" si="85"/>
        <v>0</v>
      </c>
      <c r="AT1068" s="82">
        <f t="shared" si="85"/>
        <v>0</v>
      </c>
      <c r="AU1068" s="82">
        <f t="shared" si="85"/>
        <v>0</v>
      </c>
      <c r="AV1068" s="82">
        <f t="shared" si="85"/>
        <v>0</v>
      </c>
      <c r="AW1068" s="82">
        <f t="shared" si="85"/>
        <v>0</v>
      </c>
      <c r="AX1068" s="82">
        <f t="shared" si="85"/>
        <v>0</v>
      </c>
      <c r="AY1068" s="82">
        <f t="shared" si="85"/>
        <v>0</v>
      </c>
      <c r="AZ1068" s="82">
        <f t="shared" si="85"/>
        <v>1.821E-2</v>
      </c>
      <c r="BA1068" s="82">
        <f t="shared" si="85"/>
        <v>0</v>
      </c>
    </row>
    <row r="1069" spans="1:53" x14ac:dyDescent="0.25">
      <c r="A1069" t="s">
        <v>2907</v>
      </c>
      <c r="B1069" t="s">
        <v>2908</v>
      </c>
      <c r="C1069" t="s">
        <v>2909</v>
      </c>
      <c r="D1069" t="s">
        <v>2910</v>
      </c>
      <c r="E1069">
        <v>11</v>
      </c>
      <c r="F1069" s="143">
        <v>42644</v>
      </c>
      <c r="G1069" t="s">
        <v>280</v>
      </c>
      <c r="H1069" t="s">
        <v>270</v>
      </c>
      <c r="I1069" t="s">
        <v>259</v>
      </c>
      <c r="J1069" t="s">
        <v>271</v>
      </c>
      <c r="K1069" t="s">
        <v>272</v>
      </c>
      <c r="L1069" t="s">
        <v>291</v>
      </c>
      <c r="M1069" t="s">
        <v>1350</v>
      </c>
      <c r="N1069" t="s">
        <v>304</v>
      </c>
      <c r="O1069">
        <v>200</v>
      </c>
      <c r="P1069">
        <v>93</v>
      </c>
      <c r="Q1069">
        <v>2.5666669999999998</v>
      </c>
      <c r="R1069">
        <v>1.6559999999999998E-2</v>
      </c>
      <c r="S1069">
        <v>0</v>
      </c>
      <c r="T1069">
        <v>2.8849999999999998</v>
      </c>
      <c r="U1069">
        <v>13.412000000000001</v>
      </c>
      <c r="V1069">
        <v>2.8940000000000001</v>
      </c>
      <c r="W1069">
        <v>13.412000000000001</v>
      </c>
      <c r="X1069">
        <v>1292</v>
      </c>
      <c r="Y1069">
        <v>97</v>
      </c>
      <c r="Z1069">
        <v>1.833</v>
      </c>
      <c r="AA1069">
        <v>1.7389999999999999E-2</v>
      </c>
      <c r="AB1069">
        <v>2.984</v>
      </c>
      <c r="AC1069">
        <v>11.987</v>
      </c>
      <c r="AD1069">
        <v>2.9910000000000001</v>
      </c>
      <c r="AE1069">
        <v>11.987</v>
      </c>
      <c r="AF1069">
        <v>1158</v>
      </c>
      <c r="AG1069">
        <v>-3.3050000000000002</v>
      </c>
      <c r="AH1069">
        <v>-3.1019999999999999</v>
      </c>
      <c r="AI1069">
        <v>1206</v>
      </c>
      <c r="AJ1069">
        <v>1108</v>
      </c>
      <c r="AK1069">
        <v>1280</v>
      </c>
      <c r="AL1069">
        <v>1146</v>
      </c>
      <c r="AQ1069" s="82">
        <f t="shared" si="82"/>
        <v>0</v>
      </c>
      <c r="AR1069" s="82">
        <f t="shared" si="85"/>
        <v>0</v>
      </c>
      <c r="AS1069" s="82">
        <f t="shared" si="85"/>
        <v>0</v>
      </c>
      <c r="AT1069" s="82">
        <f t="shared" si="85"/>
        <v>0</v>
      </c>
      <c r="AU1069" s="82">
        <f t="shared" si="85"/>
        <v>0</v>
      </c>
      <c r="AV1069" s="82">
        <f t="shared" si="85"/>
        <v>0</v>
      </c>
      <c r="AW1069" s="82">
        <f t="shared" si="85"/>
        <v>0</v>
      </c>
      <c r="AX1069" s="82">
        <f t="shared" si="85"/>
        <v>0</v>
      </c>
      <c r="AY1069" s="82">
        <f t="shared" si="85"/>
        <v>0</v>
      </c>
      <c r="AZ1069" s="82">
        <f t="shared" si="85"/>
        <v>0</v>
      </c>
      <c r="BA1069" s="82">
        <f t="shared" si="85"/>
        <v>1.6559999999999998E-2</v>
      </c>
    </row>
    <row r="1070" spans="1:53" x14ac:dyDescent="0.25">
      <c r="A1070" t="s">
        <v>6081</v>
      </c>
      <c r="B1070" t="s">
        <v>6082</v>
      </c>
      <c r="C1070" t="s">
        <v>2911</v>
      </c>
      <c r="D1070" t="s">
        <v>2912</v>
      </c>
      <c r="E1070">
        <v>6.875</v>
      </c>
      <c r="F1070" s="143">
        <v>43966</v>
      </c>
      <c r="G1070" t="s">
        <v>41</v>
      </c>
      <c r="H1070" t="s">
        <v>270</v>
      </c>
      <c r="I1070" t="s">
        <v>259</v>
      </c>
      <c r="J1070" t="s">
        <v>271</v>
      </c>
      <c r="K1070" t="s">
        <v>272</v>
      </c>
      <c r="L1070" t="s">
        <v>609</v>
      </c>
      <c r="M1070" t="s">
        <v>610</v>
      </c>
      <c r="N1070" t="s">
        <v>283</v>
      </c>
      <c r="O1070">
        <v>450</v>
      </c>
      <c r="P1070">
        <v>107.75</v>
      </c>
      <c r="Q1070">
        <v>0.76388900000000004</v>
      </c>
      <c r="R1070">
        <v>4.231E-2</v>
      </c>
      <c r="S1070">
        <v>0</v>
      </c>
      <c r="T1070">
        <v>4.4800000000000004</v>
      </c>
      <c r="U1070">
        <v>5.2060000000000004</v>
      </c>
      <c r="V1070">
        <v>4.944</v>
      </c>
      <c r="W1070">
        <v>5.28</v>
      </c>
      <c r="X1070">
        <v>408</v>
      </c>
      <c r="Y1070">
        <v>107</v>
      </c>
      <c r="Z1070">
        <v>0.30599999999999999</v>
      </c>
      <c r="AA1070">
        <v>4.2470000000000001E-2</v>
      </c>
      <c r="AB1070">
        <v>4.5380000000000003</v>
      </c>
      <c r="AC1070">
        <v>5.3769999999999998</v>
      </c>
      <c r="AD1070">
        <v>5.2039999999999997</v>
      </c>
      <c r="AE1070">
        <v>5.4640000000000004</v>
      </c>
      <c r="AF1070">
        <v>442</v>
      </c>
      <c r="AG1070">
        <v>1.1259999999999999</v>
      </c>
      <c r="AH1070">
        <v>1.7490000000000001</v>
      </c>
      <c r="AI1070">
        <v>393</v>
      </c>
      <c r="AJ1070">
        <v>428</v>
      </c>
      <c r="AK1070">
        <v>394</v>
      </c>
      <c r="AL1070">
        <v>428</v>
      </c>
      <c r="AQ1070" s="82">
        <f t="shared" si="82"/>
        <v>0</v>
      </c>
      <c r="AR1070" s="82">
        <f t="shared" si="85"/>
        <v>0</v>
      </c>
      <c r="AS1070" s="82">
        <f t="shared" si="85"/>
        <v>0</v>
      </c>
      <c r="AT1070" s="82">
        <f t="shared" si="85"/>
        <v>0</v>
      </c>
      <c r="AU1070" s="82">
        <f t="shared" si="85"/>
        <v>4.231E-2</v>
      </c>
      <c r="AV1070" s="82">
        <f t="shared" si="85"/>
        <v>0</v>
      </c>
      <c r="AW1070" s="82">
        <f t="shared" si="85"/>
        <v>0</v>
      </c>
      <c r="AX1070" s="82">
        <f t="shared" si="85"/>
        <v>0</v>
      </c>
      <c r="AY1070" s="82">
        <f t="shared" si="85"/>
        <v>0</v>
      </c>
      <c r="AZ1070" s="82">
        <f t="shared" si="85"/>
        <v>0</v>
      </c>
      <c r="BA1070" s="82">
        <f t="shared" si="85"/>
        <v>0</v>
      </c>
    </row>
    <row r="1071" spans="1:53" x14ac:dyDescent="0.25">
      <c r="A1071" t="s">
        <v>2894</v>
      </c>
      <c r="B1071" t="s">
        <v>2895</v>
      </c>
      <c r="C1071" t="s">
        <v>2896</v>
      </c>
      <c r="D1071" t="s">
        <v>166</v>
      </c>
      <c r="E1071">
        <v>7.93</v>
      </c>
      <c r="F1071" s="143">
        <v>43467</v>
      </c>
      <c r="G1071" t="s">
        <v>423</v>
      </c>
      <c r="H1071" t="s">
        <v>270</v>
      </c>
      <c r="I1071" t="s">
        <v>259</v>
      </c>
      <c r="J1071" t="s">
        <v>271</v>
      </c>
      <c r="K1071" t="s">
        <v>272</v>
      </c>
      <c r="L1071" t="s">
        <v>291</v>
      </c>
      <c r="M1071" t="s">
        <v>292</v>
      </c>
      <c r="N1071" t="s">
        <v>283</v>
      </c>
      <c r="O1071">
        <v>110.6</v>
      </c>
      <c r="P1071">
        <v>107.25</v>
      </c>
      <c r="Q1071">
        <v>3.8108059999999999</v>
      </c>
      <c r="R1071">
        <v>1.064E-2</v>
      </c>
      <c r="S1071">
        <v>0</v>
      </c>
      <c r="T1071">
        <v>4.6269999999999998</v>
      </c>
      <c r="U1071">
        <v>6.4569999999999999</v>
      </c>
      <c r="V1071">
        <v>2.8450000000000002</v>
      </c>
      <c r="W1071">
        <v>6.4569999999999999</v>
      </c>
      <c r="X1071">
        <v>488</v>
      </c>
      <c r="Y1071">
        <v>107.75</v>
      </c>
      <c r="Z1071">
        <v>3.282</v>
      </c>
      <c r="AA1071">
        <v>1.0800000000000001E-2</v>
      </c>
      <c r="AB1071">
        <v>4.6970000000000001</v>
      </c>
      <c r="AC1071">
        <v>6.3719999999999999</v>
      </c>
      <c r="AD1071">
        <v>2.9140000000000001</v>
      </c>
      <c r="AE1071">
        <v>6.3719999999999999</v>
      </c>
      <c r="AF1071">
        <v>486</v>
      </c>
      <c r="AG1071">
        <v>2.5999999999999999E-2</v>
      </c>
      <c r="AH1071">
        <v>0.25700000000000001</v>
      </c>
      <c r="AI1071">
        <v>490</v>
      </c>
      <c r="AJ1071">
        <v>491</v>
      </c>
      <c r="AK1071">
        <v>476</v>
      </c>
      <c r="AL1071">
        <v>474</v>
      </c>
      <c r="AQ1071" s="82">
        <f t="shared" si="82"/>
        <v>0</v>
      </c>
      <c r="AR1071" s="82">
        <f t="shared" si="85"/>
        <v>0</v>
      </c>
      <c r="AS1071" s="82">
        <f t="shared" si="85"/>
        <v>0</v>
      </c>
      <c r="AT1071" s="82">
        <f t="shared" si="85"/>
        <v>0</v>
      </c>
      <c r="AU1071" s="82">
        <f t="shared" si="85"/>
        <v>0</v>
      </c>
      <c r="AV1071" s="82">
        <f t="shared" si="85"/>
        <v>1.064E-2</v>
      </c>
      <c r="AW1071" s="82">
        <f t="shared" si="85"/>
        <v>0</v>
      </c>
      <c r="AX1071" s="82">
        <f t="shared" si="85"/>
        <v>0</v>
      </c>
      <c r="AY1071" s="82">
        <f t="shared" si="85"/>
        <v>0</v>
      </c>
      <c r="AZ1071" s="82">
        <f t="shared" si="85"/>
        <v>0</v>
      </c>
      <c r="BA1071" s="82">
        <f t="shared" si="85"/>
        <v>0</v>
      </c>
    </row>
    <row r="1072" spans="1:53" x14ac:dyDescent="0.25">
      <c r="A1072" t="s">
        <v>2897</v>
      </c>
      <c r="B1072" t="s">
        <v>2898</v>
      </c>
      <c r="C1072" t="s">
        <v>2896</v>
      </c>
      <c r="D1072" t="s">
        <v>166</v>
      </c>
      <c r="E1072">
        <v>7.1</v>
      </c>
      <c r="F1072" s="143">
        <v>44288</v>
      </c>
      <c r="G1072" t="s">
        <v>282</v>
      </c>
      <c r="H1072" t="s">
        <v>270</v>
      </c>
      <c r="I1072" t="s">
        <v>259</v>
      </c>
      <c r="J1072" t="s">
        <v>271</v>
      </c>
      <c r="K1072" t="s">
        <v>272</v>
      </c>
      <c r="L1072" t="s">
        <v>291</v>
      </c>
      <c r="M1072" t="s">
        <v>292</v>
      </c>
      <c r="N1072" t="s">
        <v>283</v>
      </c>
      <c r="O1072">
        <v>173</v>
      </c>
      <c r="P1072">
        <v>104.5</v>
      </c>
      <c r="Q1072">
        <v>1.636944</v>
      </c>
      <c r="R1072">
        <v>1.5910000000000001E-2</v>
      </c>
      <c r="S1072">
        <v>0</v>
      </c>
      <c r="T1072">
        <v>6.1479999999999997</v>
      </c>
      <c r="U1072">
        <v>6.3890000000000002</v>
      </c>
      <c r="V1072">
        <v>4.1070000000000002</v>
      </c>
      <c r="W1072">
        <v>6.3890000000000002</v>
      </c>
      <c r="X1072">
        <v>504</v>
      </c>
      <c r="Y1072">
        <v>105</v>
      </c>
      <c r="Z1072">
        <v>1.1639999999999999</v>
      </c>
      <c r="AA1072">
        <v>1.6150000000000001E-2</v>
      </c>
      <c r="AB1072">
        <v>6.22</v>
      </c>
      <c r="AC1072">
        <v>6.3170000000000002</v>
      </c>
      <c r="AD1072">
        <v>4.1779999999999999</v>
      </c>
      <c r="AE1072">
        <v>6.3170000000000002</v>
      </c>
      <c r="AF1072">
        <v>507</v>
      </c>
      <c r="AG1072">
        <v>-2.5000000000000001E-2</v>
      </c>
      <c r="AH1072">
        <v>0.43</v>
      </c>
      <c r="AI1072">
        <v>494</v>
      </c>
      <c r="AJ1072">
        <v>499</v>
      </c>
      <c r="AK1072">
        <v>493</v>
      </c>
      <c r="AL1072">
        <v>496</v>
      </c>
      <c r="AQ1072" s="82">
        <f t="shared" si="82"/>
        <v>0</v>
      </c>
      <c r="AR1072" s="82">
        <f t="shared" si="85"/>
        <v>0</v>
      </c>
      <c r="AS1072" s="82">
        <f t="shared" si="85"/>
        <v>0</v>
      </c>
      <c r="AT1072" s="82">
        <f t="shared" si="85"/>
        <v>0</v>
      </c>
      <c r="AU1072" s="82">
        <f t="shared" si="85"/>
        <v>0</v>
      </c>
      <c r="AV1072" s="82">
        <f t="shared" si="85"/>
        <v>1.5910000000000001E-2</v>
      </c>
      <c r="AW1072" s="82">
        <f t="shared" si="85"/>
        <v>0</v>
      </c>
      <c r="AX1072" s="82">
        <f t="shared" si="85"/>
        <v>0</v>
      </c>
      <c r="AY1072" s="82">
        <f t="shared" si="85"/>
        <v>0</v>
      </c>
      <c r="AZ1072" s="82">
        <f t="shared" si="85"/>
        <v>0</v>
      </c>
      <c r="BA1072" s="82">
        <f t="shared" si="85"/>
        <v>0</v>
      </c>
    </row>
    <row r="1073" spans="1:53" x14ac:dyDescent="0.25">
      <c r="A1073" t="s">
        <v>6083</v>
      </c>
      <c r="B1073" t="s">
        <v>6084</v>
      </c>
      <c r="C1073" t="s">
        <v>6085</v>
      </c>
      <c r="D1073" t="s">
        <v>166</v>
      </c>
      <c r="E1073">
        <v>8</v>
      </c>
      <c r="F1073" s="143">
        <v>43739</v>
      </c>
      <c r="G1073" t="s">
        <v>40</v>
      </c>
      <c r="H1073" t="s">
        <v>270</v>
      </c>
      <c r="I1073" t="s">
        <v>259</v>
      </c>
      <c r="J1073" t="s">
        <v>271</v>
      </c>
      <c r="K1073" t="s">
        <v>272</v>
      </c>
      <c r="L1073" t="s">
        <v>291</v>
      </c>
      <c r="M1073" t="s">
        <v>292</v>
      </c>
      <c r="N1073" t="s">
        <v>283</v>
      </c>
      <c r="O1073">
        <v>125</v>
      </c>
      <c r="P1073">
        <v>106.5</v>
      </c>
      <c r="Q1073">
        <v>1.8666670000000001</v>
      </c>
      <c r="R1073">
        <v>1.174E-2</v>
      </c>
      <c r="S1073">
        <v>0</v>
      </c>
      <c r="T1073">
        <v>5.141</v>
      </c>
      <c r="U1073">
        <v>6.7830000000000004</v>
      </c>
      <c r="V1073">
        <v>4.3070000000000004</v>
      </c>
      <c r="W1073">
        <v>6.7830000000000004</v>
      </c>
      <c r="X1073">
        <v>558</v>
      </c>
      <c r="Y1073">
        <v>106.25</v>
      </c>
      <c r="Z1073">
        <v>1.333</v>
      </c>
      <c r="AA1073">
        <v>1.183E-2</v>
      </c>
      <c r="AB1073">
        <v>5.2009999999999996</v>
      </c>
      <c r="AC1073">
        <v>6.8369999999999997</v>
      </c>
      <c r="AD1073">
        <v>4.3630000000000004</v>
      </c>
      <c r="AE1073">
        <v>6.8369999999999997</v>
      </c>
      <c r="AF1073">
        <v>578</v>
      </c>
      <c r="AG1073">
        <v>0.72799999999999998</v>
      </c>
      <c r="AH1073">
        <v>1.2050000000000001</v>
      </c>
      <c r="AI1073">
        <v>554</v>
      </c>
      <c r="AJ1073">
        <v>574</v>
      </c>
      <c r="AK1073">
        <v>547</v>
      </c>
      <c r="AL1073">
        <v>567</v>
      </c>
      <c r="AQ1073" s="82">
        <f t="shared" si="82"/>
        <v>0</v>
      </c>
      <c r="AR1073" s="82">
        <f t="shared" si="85"/>
        <v>0</v>
      </c>
      <c r="AS1073" s="82">
        <f t="shared" si="85"/>
        <v>0</v>
      </c>
      <c r="AT1073" s="82">
        <f t="shared" si="85"/>
        <v>0</v>
      </c>
      <c r="AU1073" s="82">
        <f t="shared" si="85"/>
        <v>0</v>
      </c>
      <c r="AV1073" s="82">
        <f t="shared" si="85"/>
        <v>1.174E-2</v>
      </c>
      <c r="AW1073" s="82">
        <f t="shared" si="85"/>
        <v>0</v>
      </c>
      <c r="AX1073" s="82">
        <f t="shared" si="85"/>
        <v>0</v>
      </c>
      <c r="AY1073" s="82">
        <f t="shared" si="85"/>
        <v>0</v>
      </c>
      <c r="AZ1073" s="82">
        <f t="shared" si="85"/>
        <v>0</v>
      </c>
      <c r="BA1073" s="82">
        <f t="shared" si="85"/>
        <v>0</v>
      </c>
    </row>
    <row r="1074" spans="1:53" x14ac:dyDescent="0.25">
      <c r="A1074" t="s">
        <v>6086</v>
      </c>
      <c r="B1074" t="s">
        <v>6087</v>
      </c>
      <c r="C1074" t="s">
        <v>6088</v>
      </c>
      <c r="D1074" t="s">
        <v>166</v>
      </c>
      <c r="E1074">
        <v>9.125</v>
      </c>
      <c r="F1074" s="143">
        <v>42278</v>
      </c>
      <c r="G1074" t="s">
        <v>41</v>
      </c>
      <c r="H1074" t="s">
        <v>270</v>
      </c>
      <c r="I1074" t="s">
        <v>259</v>
      </c>
      <c r="J1074" t="s">
        <v>271</v>
      </c>
      <c r="K1074" t="s">
        <v>272</v>
      </c>
      <c r="L1074" t="s">
        <v>291</v>
      </c>
      <c r="M1074" t="s">
        <v>292</v>
      </c>
      <c r="N1074" t="s">
        <v>283</v>
      </c>
      <c r="O1074">
        <v>118.6</v>
      </c>
      <c r="P1074">
        <v>103</v>
      </c>
      <c r="Q1074">
        <v>2.1291669999999998</v>
      </c>
      <c r="R1074">
        <v>1.0800000000000001E-2</v>
      </c>
      <c r="S1074">
        <v>0</v>
      </c>
      <c r="T1074">
        <v>2.37</v>
      </c>
      <c r="U1074">
        <v>7.8879999999999999</v>
      </c>
      <c r="V1074">
        <v>1.7809999999999999</v>
      </c>
      <c r="W1074">
        <v>7.8879999999999999</v>
      </c>
      <c r="X1074">
        <v>717</v>
      </c>
      <c r="Y1074">
        <v>104</v>
      </c>
      <c r="Z1074">
        <v>1.5209999999999999</v>
      </c>
      <c r="AA1074">
        <v>1.1010000000000001E-2</v>
      </c>
      <c r="AB1074">
        <v>2.44</v>
      </c>
      <c r="AC1074">
        <v>7.524</v>
      </c>
      <c r="AD1074">
        <v>1.851</v>
      </c>
      <c r="AE1074">
        <v>7.524</v>
      </c>
      <c r="AF1074">
        <v>675</v>
      </c>
      <c r="AG1074">
        <v>-0.371</v>
      </c>
      <c r="AH1074">
        <v>-0.31900000000000001</v>
      </c>
      <c r="AI1074">
        <v>709</v>
      </c>
      <c r="AJ1074">
        <v>671</v>
      </c>
      <c r="AK1074">
        <v>704</v>
      </c>
      <c r="AL1074">
        <v>662</v>
      </c>
      <c r="AQ1074" s="82">
        <f t="shared" si="82"/>
        <v>0</v>
      </c>
      <c r="AR1074" s="82">
        <f t="shared" si="85"/>
        <v>0</v>
      </c>
      <c r="AS1074" s="82">
        <f t="shared" si="85"/>
        <v>0</v>
      </c>
      <c r="AT1074" s="82">
        <f t="shared" si="85"/>
        <v>0</v>
      </c>
      <c r="AU1074" s="82">
        <f t="shared" si="85"/>
        <v>0</v>
      </c>
      <c r="AV1074" s="82">
        <f t="shared" si="85"/>
        <v>0</v>
      </c>
      <c r="AW1074" s="82">
        <f t="shared" si="85"/>
        <v>1.0800000000000001E-2</v>
      </c>
      <c r="AX1074" s="82">
        <f t="shared" si="85"/>
        <v>0</v>
      </c>
      <c r="AY1074" s="82">
        <f t="shared" si="85"/>
        <v>0</v>
      </c>
      <c r="AZ1074" s="82">
        <f t="shared" si="85"/>
        <v>0</v>
      </c>
      <c r="BA1074" s="82">
        <f t="shared" si="85"/>
        <v>0</v>
      </c>
    </row>
    <row r="1075" spans="1:53" x14ac:dyDescent="0.25">
      <c r="A1075" t="s">
        <v>2931</v>
      </c>
      <c r="B1075" t="s">
        <v>2932</v>
      </c>
      <c r="C1075" t="s">
        <v>2933</v>
      </c>
      <c r="D1075" t="s">
        <v>2934</v>
      </c>
      <c r="E1075">
        <v>8.125</v>
      </c>
      <c r="F1075" s="143">
        <v>43905</v>
      </c>
      <c r="G1075" t="s">
        <v>423</v>
      </c>
      <c r="H1075" t="s">
        <v>270</v>
      </c>
      <c r="I1075" t="s">
        <v>259</v>
      </c>
      <c r="J1075" t="s">
        <v>271</v>
      </c>
      <c r="K1075" t="s">
        <v>272</v>
      </c>
      <c r="L1075" t="s">
        <v>343</v>
      </c>
      <c r="M1075" t="s">
        <v>344</v>
      </c>
      <c r="N1075" t="s">
        <v>304</v>
      </c>
      <c r="O1075">
        <v>315</v>
      </c>
      <c r="P1075">
        <v>113</v>
      </c>
      <c r="Q1075">
        <v>2.2569439999999998</v>
      </c>
      <c r="R1075">
        <v>3.1449999999999999E-2</v>
      </c>
      <c r="S1075">
        <v>0</v>
      </c>
      <c r="T1075">
        <v>2.0129999999999999</v>
      </c>
      <c r="U1075">
        <v>3.74</v>
      </c>
      <c r="V1075">
        <v>2.8889999999999998</v>
      </c>
      <c r="W1075">
        <v>4.4459999999999997</v>
      </c>
      <c r="X1075">
        <v>329</v>
      </c>
      <c r="Y1075">
        <v>111.75</v>
      </c>
      <c r="Z1075">
        <v>1.7150000000000001</v>
      </c>
      <c r="AA1075">
        <v>3.1440000000000003E-2</v>
      </c>
      <c r="AB1075">
        <v>2.0710000000000002</v>
      </c>
      <c r="AC1075">
        <v>4.3760000000000003</v>
      </c>
      <c r="AD1075">
        <v>3.202</v>
      </c>
      <c r="AE1075">
        <v>4.9109999999999996</v>
      </c>
      <c r="AF1075">
        <v>391</v>
      </c>
      <c r="AG1075">
        <v>1.579</v>
      </c>
      <c r="AH1075">
        <v>1.837</v>
      </c>
      <c r="AI1075">
        <v>312</v>
      </c>
      <c r="AJ1075">
        <v>376</v>
      </c>
      <c r="AK1075">
        <v>313</v>
      </c>
      <c r="AL1075">
        <v>375</v>
      </c>
      <c r="AQ1075" s="82">
        <f t="shared" si="82"/>
        <v>0</v>
      </c>
      <c r="AR1075" s="82">
        <f t="shared" si="85"/>
        <v>0</v>
      </c>
      <c r="AS1075" s="82">
        <f t="shared" si="85"/>
        <v>3.1449999999999999E-2</v>
      </c>
      <c r="AT1075" s="82">
        <f t="shared" si="85"/>
        <v>0</v>
      </c>
      <c r="AU1075" s="82">
        <f t="shared" si="85"/>
        <v>0</v>
      </c>
      <c r="AV1075" s="82">
        <f t="shared" si="85"/>
        <v>0</v>
      </c>
      <c r="AW1075" s="82">
        <f t="shared" si="85"/>
        <v>0</v>
      </c>
      <c r="AX1075" s="82">
        <f t="shared" si="85"/>
        <v>0</v>
      </c>
      <c r="AY1075" s="82">
        <f t="shared" si="85"/>
        <v>0</v>
      </c>
      <c r="AZ1075" s="82">
        <f t="shared" si="85"/>
        <v>0</v>
      </c>
      <c r="BA1075" s="82">
        <f t="shared" si="85"/>
        <v>0</v>
      </c>
    </row>
    <row r="1076" spans="1:53" x14ac:dyDescent="0.25">
      <c r="A1076" t="s">
        <v>2935</v>
      </c>
      <c r="B1076" t="s">
        <v>2936</v>
      </c>
      <c r="C1076" t="s">
        <v>2933</v>
      </c>
      <c r="D1076" t="s">
        <v>2934</v>
      </c>
      <c r="E1076">
        <v>7.875</v>
      </c>
      <c r="F1076" s="143">
        <v>43174</v>
      </c>
      <c r="G1076" t="s">
        <v>423</v>
      </c>
      <c r="H1076" t="s">
        <v>270</v>
      </c>
      <c r="I1076" t="s">
        <v>259</v>
      </c>
      <c r="J1076" t="s">
        <v>271</v>
      </c>
      <c r="K1076" t="s">
        <v>272</v>
      </c>
      <c r="L1076" t="s">
        <v>343</v>
      </c>
      <c r="M1076" t="s">
        <v>344</v>
      </c>
      <c r="N1076" t="s">
        <v>304</v>
      </c>
      <c r="O1076">
        <v>315</v>
      </c>
      <c r="P1076">
        <v>109</v>
      </c>
      <c r="Q1076">
        <v>2.1875</v>
      </c>
      <c r="R1076">
        <v>3.0339999999999999E-2</v>
      </c>
      <c r="S1076">
        <v>0</v>
      </c>
      <c r="T1076">
        <v>1.1499999999999999</v>
      </c>
      <c r="U1076">
        <v>3.4660000000000002</v>
      </c>
      <c r="V1076">
        <v>1.3280000000000001</v>
      </c>
      <c r="W1076">
        <v>4.03</v>
      </c>
      <c r="X1076">
        <v>326</v>
      </c>
      <c r="Y1076">
        <v>108.75</v>
      </c>
      <c r="Z1076">
        <v>1.663</v>
      </c>
      <c r="AA1076">
        <v>3.0589999999999999E-2</v>
      </c>
      <c r="AB1076">
        <v>1.2130000000000001</v>
      </c>
      <c r="AC1076">
        <v>3.8530000000000002</v>
      </c>
      <c r="AD1076">
        <v>1.5149999999999999</v>
      </c>
      <c r="AE1076">
        <v>4.2969999999999997</v>
      </c>
      <c r="AF1076">
        <v>365</v>
      </c>
      <c r="AG1076">
        <v>0.70199999999999996</v>
      </c>
      <c r="AH1076">
        <v>0.73499999999999999</v>
      </c>
      <c r="AI1076">
        <v>284</v>
      </c>
      <c r="AJ1076">
        <v>333</v>
      </c>
      <c r="AK1076">
        <v>312</v>
      </c>
      <c r="AL1076">
        <v>350</v>
      </c>
      <c r="AQ1076" s="82">
        <f t="shared" si="82"/>
        <v>0</v>
      </c>
      <c r="AR1076" s="82">
        <f t="shared" si="85"/>
        <v>0</v>
      </c>
      <c r="AS1076" s="82">
        <f t="shared" si="85"/>
        <v>3.0339999999999999E-2</v>
      </c>
      <c r="AT1076" s="82">
        <f t="shared" si="85"/>
        <v>0</v>
      </c>
      <c r="AU1076" s="82">
        <f t="shared" si="85"/>
        <v>0</v>
      </c>
      <c r="AV1076" s="82">
        <f t="shared" si="85"/>
        <v>0</v>
      </c>
      <c r="AW1076" s="82">
        <f t="shared" si="85"/>
        <v>0</v>
      </c>
      <c r="AX1076" s="82">
        <f t="shared" si="85"/>
        <v>0</v>
      </c>
      <c r="AY1076" s="82">
        <f t="shared" si="85"/>
        <v>0</v>
      </c>
      <c r="AZ1076" s="82">
        <f t="shared" si="85"/>
        <v>0</v>
      </c>
      <c r="BA1076" s="82">
        <f t="shared" si="85"/>
        <v>0</v>
      </c>
    </row>
    <row r="1077" spans="1:53" x14ac:dyDescent="0.25">
      <c r="A1077" t="s">
        <v>2929</v>
      </c>
      <c r="B1077" t="s">
        <v>2930</v>
      </c>
      <c r="C1077" t="s">
        <v>2925</v>
      </c>
      <c r="D1077" t="s">
        <v>2926</v>
      </c>
      <c r="E1077">
        <v>7.75</v>
      </c>
      <c r="F1077" s="143">
        <v>42505</v>
      </c>
      <c r="G1077" t="s">
        <v>282</v>
      </c>
      <c r="H1077" t="s">
        <v>270</v>
      </c>
      <c r="I1077" t="s">
        <v>259</v>
      </c>
      <c r="J1077" t="s">
        <v>271</v>
      </c>
      <c r="K1077" t="s">
        <v>272</v>
      </c>
      <c r="L1077" t="s">
        <v>1124</v>
      </c>
      <c r="M1077" t="s">
        <v>1131</v>
      </c>
      <c r="N1077" t="s">
        <v>283</v>
      </c>
      <c r="O1077">
        <v>1100</v>
      </c>
      <c r="P1077">
        <v>105.875</v>
      </c>
      <c r="Q1077">
        <v>0.86111099999999996</v>
      </c>
      <c r="R1077">
        <v>0.10172</v>
      </c>
      <c r="S1077">
        <v>0</v>
      </c>
      <c r="T1077">
        <v>0.38500000000000001</v>
      </c>
      <c r="U1077">
        <v>2.4430000000000001</v>
      </c>
      <c r="V1077">
        <v>0.38100000000000001</v>
      </c>
      <c r="W1077">
        <v>2.798</v>
      </c>
      <c r="X1077">
        <v>235</v>
      </c>
      <c r="Y1077">
        <v>105.75</v>
      </c>
      <c r="Z1077">
        <v>0.34399999999999997</v>
      </c>
      <c r="AA1077">
        <v>0.10265000000000001</v>
      </c>
      <c r="AB1077">
        <v>0.44900000000000001</v>
      </c>
      <c r="AC1077">
        <v>3.4249999999999998</v>
      </c>
      <c r="AD1077">
        <v>0.45900000000000002</v>
      </c>
      <c r="AE1077">
        <v>3.6789999999999998</v>
      </c>
      <c r="AF1077">
        <v>331</v>
      </c>
      <c r="AG1077">
        <v>0.60499999999999998</v>
      </c>
      <c r="AH1077">
        <v>0.58199999999999996</v>
      </c>
      <c r="AI1077">
        <v>180</v>
      </c>
      <c r="AJ1077">
        <v>300</v>
      </c>
      <c r="AK1077">
        <v>215</v>
      </c>
      <c r="AL1077">
        <v>314</v>
      </c>
      <c r="AQ1077" s="82">
        <f t="shared" si="82"/>
        <v>0</v>
      </c>
      <c r="AR1077" s="82">
        <f t="shared" si="85"/>
        <v>0.10172</v>
      </c>
      <c r="AS1077" s="82">
        <f t="shared" si="85"/>
        <v>0</v>
      </c>
      <c r="AT1077" s="82">
        <f t="shared" si="85"/>
        <v>0</v>
      </c>
      <c r="AU1077" s="82">
        <f t="shared" si="85"/>
        <v>0</v>
      </c>
      <c r="AV1077" s="82">
        <f t="shared" si="85"/>
        <v>0</v>
      </c>
      <c r="AW1077" s="82">
        <f t="shared" si="85"/>
        <v>0</v>
      </c>
      <c r="AX1077" s="82">
        <f t="shared" si="85"/>
        <v>0</v>
      </c>
      <c r="AY1077" s="82">
        <f t="shared" si="85"/>
        <v>0</v>
      </c>
      <c r="AZ1077" s="82">
        <f t="shared" si="85"/>
        <v>0</v>
      </c>
      <c r="BA1077" s="82">
        <f t="shared" si="85"/>
        <v>0</v>
      </c>
    </row>
    <row r="1078" spans="1:53" x14ac:dyDescent="0.25">
      <c r="A1078" t="s">
        <v>2941</v>
      </c>
      <c r="B1078" t="s">
        <v>2942</v>
      </c>
      <c r="C1078" t="s">
        <v>2925</v>
      </c>
      <c r="D1078" t="s">
        <v>2926</v>
      </c>
      <c r="E1078">
        <v>7.75</v>
      </c>
      <c r="F1078" s="143">
        <v>44119</v>
      </c>
      <c r="G1078" t="s">
        <v>42</v>
      </c>
      <c r="H1078" t="s">
        <v>270</v>
      </c>
      <c r="I1078" t="s">
        <v>259</v>
      </c>
      <c r="J1078" t="s">
        <v>271</v>
      </c>
      <c r="K1078" t="s">
        <v>272</v>
      </c>
      <c r="L1078" t="s">
        <v>1124</v>
      </c>
      <c r="M1078" t="s">
        <v>1131</v>
      </c>
      <c r="N1078" t="s">
        <v>304</v>
      </c>
      <c r="O1078">
        <v>1600</v>
      </c>
      <c r="P1078">
        <v>102</v>
      </c>
      <c r="Q1078">
        <v>1.5069440000000001</v>
      </c>
      <c r="R1078">
        <v>0.14348</v>
      </c>
      <c r="S1078">
        <v>0</v>
      </c>
      <c r="T1078">
        <v>4.5620000000000003</v>
      </c>
      <c r="U1078">
        <v>7.3170000000000002</v>
      </c>
      <c r="V1078">
        <v>5.6070000000000002</v>
      </c>
      <c r="W1078">
        <v>7.33</v>
      </c>
      <c r="X1078">
        <v>607</v>
      </c>
      <c r="Y1078">
        <v>103.25</v>
      </c>
      <c r="Z1078">
        <v>0.99</v>
      </c>
      <c r="AA1078">
        <v>0.1467</v>
      </c>
      <c r="AB1078">
        <v>4.6390000000000002</v>
      </c>
      <c r="AC1078">
        <v>7.0620000000000003</v>
      </c>
      <c r="AD1078">
        <v>5.6</v>
      </c>
      <c r="AE1078">
        <v>7.0970000000000004</v>
      </c>
      <c r="AF1078">
        <v>600</v>
      </c>
      <c r="AG1078">
        <v>-0.70299999999999996</v>
      </c>
      <c r="AH1078">
        <v>0.01</v>
      </c>
      <c r="AI1078">
        <v>576</v>
      </c>
      <c r="AJ1078">
        <v>573</v>
      </c>
      <c r="AK1078">
        <v>596</v>
      </c>
      <c r="AL1078">
        <v>588</v>
      </c>
      <c r="AQ1078" s="82">
        <f t="shared" si="82"/>
        <v>0</v>
      </c>
      <c r="AR1078" s="82">
        <f t="shared" ref="AR1078:BA1093" si="86">IF(AND($U1078&gt;AQ$4,$U1078&lt;=AR$4),$R1078,0)</f>
        <v>0</v>
      </c>
      <c r="AS1078" s="82">
        <f t="shared" si="86"/>
        <v>0</v>
      </c>
      <c r="AT1078" s="82">
        <f t="shared" si="86"/>
        <v>0</v>
      </c>
      <c r="AU1078" s="82">
        <f t="shared" si="86"/>
        <v>0</v>
      </c>
      <c r="AV1078" s="82">
        <f t="shared" si="86"/>
        <v>0</v>
      </c>
      <c r="AW1078" s="82">
        <f t="shared" si="86"/>
        <v>0.14348</v>
      </c>
      <c r="AX1078" s="82">
        <f t="shared" si="86"/>
        <v>0</v>
      </c>
      <c r="AY1078" s="82">
        <f t="shared" si="86"/>
        <v>0</v>
      </c>
      <c r="AZ1078" s="82">
        <f t="shared" si="86"/>
        <v>0</v>
      </c>
      <c r="BA1078" s="82">
        <f t="shared" si="86"/>
        <v>0</v>
      </c>
    </row>
    <row r="1079" spans="1:53" x14ac:dyDescent="0.25">
      <c r="A1079" t="s">
        <v>2915</v>
      </c>
      <c r="B1079" t="s">
        <v>2916</v>
      </c>
      <c r="C1079" t="s">
        <v>2917</v>
      </c>
      <c r="D1079" t="s">
        <v>2918</v>
      </c>
      <c r="E1079">
        <v>5.5</v>
      </c>
      <c r="F1079" s="143">
        <v>41883</v>
      </c>
      <c r="G1079" t="s">
        <v>282</v>
      </c>
      <c r="H1079" t="s">
        <v>270</v>
      </c>
      <c r="I1079" t="s">
        <v>259</v>
      </c>
      <c r="J1079" t="s">
        <v>271</v>
      </c>
      <c r="K1079" t="s">
        <v>272</v>
      </c>
      <c r="L1079" t="s">
        <v>291</v>
      </c>
      <c r="M1079" t="s">
        <v>1069</v>
      </c>
      <c r="N1079" t="s">
        <v>304</v>
      </c>
      <c r="O1079">
        <v>250</v>
      </c>
      <c r="P1079">
        <v>105.75</v>
      </c>
      <c r="Q1079">
        <v>1.7416670000000001</v>
      </c>
      <c r="R1079">
        <v>2.3279999999999999E-2</v>
      </c>
      <c r="S1079">
        <v>0</v>
      </c>
      <c r="T1079">
        <v>1.591</v>
      </c>
      <c r="U1079">
        <v>2.0070000000000001</v>
      </c>
      <c r="V1079">
        <v>1.5920000000000001</v>
      </c>
      <c r="W1079">
        <v>2.0070000000000001</v>
      </c>
      <c r="X1079">
        <v>176</v>
      </c>
      <c r="Y1079">
        <v>105.5</v>
      </c>
      <c r="Z1079">
        <v>1.375</v>
      </c>
      <c r="AA1079">
        <v>2.35E-2</v>
      </c>
      <c r="AB1079">
        <v>1.655</v>
      </c>
      <c r="AC1079">
        <v>2.274</v>
      </c>
      <c r="AD1079">
        <v>1.655</v>
      </c>
      <c r="AE1079">
        <v>2.274</v>
      </c>
      <c r="AF1079">
        <v>205</v>
      </c>
      <c r="AG1079">
        <v>0.57699999999999996</v>
      </c>
      <c r="AH1079">
        <v>0.59599999999999997</v>
      </c>
      <c r="AI1079">
        <v>166</v>
      </c>
      <c r="AJ1079">
        <v>196</v>
      </c>
      <c r="AK1079">
        <v>162</v>
      </c>
      <c r="AL1079">
        <v>191</v>
      </c>
      <c r="AQ1079" s="82">
        <f t="shared" si="82"/>
        <v>0</v>
      </c>
      <c r="AR1079" s="82">
        <f t="shared" si="86"/>
        <v>2.3279999999999999E-2</v>
      </c>
      <c r="AS1079" s="82">
        <f t="shared" si="86"/>
        <v>0</v>
      </c>
      <c r="AT1079" s="82">
        <f t="shared" si="86"/>
        <v>0</v>
      </c>
      <c r="AU1079" s="82">
        <f t="shared" si="86"/>
        <v>0</v>
      </c>
      <c r="AV1079" s="82">
        <f t="shared" si="86"/>
        <v>0</v>
      </c>
      <c r="AW1079" s="82">
        <f t="shared" si="86"/>
        <v>0</v>
      </c>
      <c r="AX1079" s="82">
        <f t="shared" si="86"/>
        <v>0</v>
      </c>
      <c r="AY1079" s="82">
        <f t="shared" si="86"/>
        <v>0</v>
      </c>
      <c r="AZ1079" s="82">
        <f t="shared" si="86"/>
        <v>0</v>
      </c>
      <c r="BA1079" s="82">
        <f t="shared" si="86"/>
        <v>0</v>
      </c>
    </row>
    <row r="1080" spans="1:53" x14ac:dyDescent="0.25">
      <c r="A1080" t="s">
        <v>2919</v>
      </c>
      <c r="B1080" t="s">
        <v>2920</v>
      </c>
      <c r="C1080" t="s">
        <v>2917</v>
      </c>
      <c r="D1080" t="s">
        <v>2918</v>
      </c>
      <c r="E1080">
        <v>5.6</v>
      </c>
      <c r="F1080" s="143">
        <v>42155</v>
      </c>
      <c r="G1080" t="s">
        <v>282</v>
      </c>
      <c r="H1080" t="s">
        <v>270</v>
      </c>
      <c r="I1080" t="s">
        <v>259</v>
      </c>
      <c r="J1080" t="s">
        <v>271</v>
      </c>
      <c r="K1080" t="s">
        <v>272</v>
      </c>
      <c r="L1080" t="s">
        <v>291</v>
      </c>
      <c r="M1080" t="s">
        <v>1069</v>
      </c>
      <c r="N1080" t="s">
        <v>304</v>
      </c>
      <c r="O1080">
        <v>499</v>
      </c>
      <c r="P1080">
        <v>106.75</v>
      </c>
      <c r="Q1080">
        <v>0.37333300000000003</v>
      </c>
      <c r="R1080">
        <v>4.6309999999999997E-2</v>
      </c>
      <c r="S1080">
        <v>0</v>
      </c>
      <c r="T1080">
        <v>2.2749999999999999</v>
      </c>
      <c r="U1080">
        <v>2.714</v>
      </c>
      <c r="V1080">
        <v>2.2719999999999998</v>
      </c>
      <c r="W1080">
        <v>2.714</v>
      </c>
      <c r="X1080">
        <v>240</v>
      </c>
      <c r="Y1080">
        <v>106.75</v>
      </c>
      <c r="Z1080">
        <v>0</v>
      </c>
      <c r="AA1080">
        <v>4.6850000000000003E-2</v>
      </c>
      <c r="AB1080">
        <v>2.34</v>
      </c>
      <c r="AC1080">
        <v>2.786</v>
      </c>
      <c r="AD1080">
        <v>2.3359999999999999</v>
      </c>
      <c r="AE1080">
        <v>2.786</v>
      </c>
      <c r="AF1080">
        <v>252</v>
      </c>
      <c r="AG1080">
        <v>0.35</v>
      </c>
      <c r="AH1080">
        <v>0.43099999999999999</v>
      </c>
      <c r="AI1080">
        <v>233</v>
      </c>
      <c r="AJ1080">
        <v>245</v>
      </c>
      <c r="AK1080">
        <v>227</v>
      </c>
      <c r="AL1080">
        <v>239</v>
      </c>
      <c r="AQ1080" s="82">
        <f t="shared" si="82"/>
        <v>0</v>
      </c>
      <c r="AR1080" s="82">
        <f t="shared" si="86"/>
        <v>4.6309999999999997E-2</v>
      </c>
      <c r="AS1080" s="82">
        <f t="shared" si="86"/>
        <v>0</v>
      </c>
      <c r="AT1080" s="82">
        <f t="shared" si="86"/>
        <v>0</v>
      </c>
      <c r="AU1080" s="82">
        <f t="shared" si="86"/>
        <v>0</v>
      </c>
      <c r="AV1080" s="82">
        <f t="shared" si="86"/>
        <v>0</v>
      </c>
      <c r="AW1080" s="82">
        <f t="shared" si="86"/>
        <v>0</v>
      </c>
      <c r="AX1080" s="82">
        <f t="shared" si="86"/>
        <v>0</v>
      </c>
      <c r="AY1080" s="82">
        <f t="shared" si="86"/>
        <v>0</v>
      </c>
      <c r="AZ1080" s="82">
        <f t="shared" si="86"/>
        <v>0</v>
      </c>
      <c r="BA1080" s="82">
        <f t="shared" si="86"/>
        <v>0</v>
      </c>
    </row>
    <row r="1081" spans="1:53" x14ac:dyDescent="0.25">
      <c r="A1081" t="s">
        <v>2923</v>
      </c>
      <c r="B1081" t="s">
        <v>2924</v>
      </c>
      <c r="C1081" t="s">
        <v>2917</v>
      </c>
      <c r="D1081" t="s">
        <v>2918</v>
      </c>
      <c r="E1081">
        <v>6.5</v>
      </c>
      <c r="F1081" s="143">
        <v>42475</v>
      </c>
      <c r="G1081" t="s">
        <v>282</v>
      </c>
      <c r="H1081" t="s">
        <v>270</v>
      </c>
      <c r="I1081" t="s">
        <v>259</v>
      </c>
      <c r="J1081" t="s">
        <v>271</v>
      </c>
      <c r="K1081" t="s">
        <v>272</v>
      </c>
      <c r="L1081" t="s">
        <v>291</v>
      </c>
      <c r="M1081" t="s">
        <v>1069</v>
      </c>
      <c r="N1081" t="s">
        <v>304</v>
      </c>
      <c r="O1081">
        <v>240</v>
      </c>
      <c r="P1081">
        <v>111</v>
      </c>
      <c r="Q1081">
        <v>0.18055599999999999</v>
      </c>
      <c r="R1081">
        <v>2.3120000000000002E-2</v>
      </c>
      <c r="S1081">
        <v>3.25</v>
      </c>
      <c r="T1081">
        <v>2.9929999999999999</v>
      </c>
      <c r="U1081">
        <v>2.9820000000000002</v>
      </c>
      <c r="V1081">
        <v>2.9980000000000002</v>
      </c>
      <c r="W1081">
        <v>2.9820000000000002</v>
      </c>
      <c r="X1081">
        <v>255</v>
      </c>
      <c r="Y1081">
        <v>110.75</v>
      </c>
      <c r="Z1081">
        <v>2.9969999999999999</v>
      </c>
      <c r="AA1081">
        <v>2.401E-2</v>
      </c>
      <c r="AB1081">
        <v>2.97</v>
      </c>
      <c r="AC1081">
        <v>3.1179999999999999</v>
      </c>
      <c r="AD1081">
        <v>2.9729999999999999</v>
      </c>
      <c r="AE1081">
        <v>3.1179999999999999</v>
      </c>
      <c r="AF1081">
        <v>276</v>
      </c>
      <c r="AG1081">
        <v>0.60099999999999998</v>
      </c>
      <c r="AH1081">
        <v>0.77700000000000002</v>
      </c>
      <c r="AI1081">
        <v>254</v>
      </c>
      <c r="AJ1081">
        <v>276</v>
      </c>
      <c r="AK1081">
        <v>243</v>
      </c>
      <c r="AL1081">
        <v>264</v>
      </c>
      <c r="AQ1081" s="82">
        <f t="shared" si="82"/>
        <v>0</v>
      </c>
      <c r="AR1081" s="82">
        <f t="shared" si="86"/>
        <v>2.3120000000000002E-2</v>
      </c>
      <c r="AS1081" s="82">
        <f t="shared" si="86"/>
        <v>0</v>
      </c>
      <c r="AT1081" s="82">
        <f t="shared" si="86"/>
        <v>0</v>
      </c>
      <c r="AU1081" s="82">
        <f t="shared" si="86"/>
        <v>0</v>
      </c>
      <c r="AV1081" s="82">
        <f t="shared" si="86"/>
        <v>0</v>
      </c>
      <c r="AW1081" s="82">
        <f t="shared" si="86"/>
        <v>0</v>
      </c>
      <c r="AX1081" s="82">
        <f t="shared" si="86"/>
        <v>0</v>
      </c>
      <c r="AY1081" s="82">
        <f t="shared" si="86"/>
        <v>0</v>
      </c>
      <c r="AZ1081" s="82">
        <f t="shared" si="86"/>
        <v>0</v>
      </c>
      <c r="BA1081" s="82">
        <f t="shared" si="86"/>
        <v>0</v>
      </c>
    </row>
    <row r="1082" spans="1:53" x14ac:dyDescent="0.25">
      <c r="A1082" t="s">
        <v>2927</v>
      </c>
      <c r="B1082" t="s">
        <v>2928</v>
      </c>
      <c r="C1082" t="s">
        <v>2917</v>
      </c>
      <c r="D1082" t="s">
        <v>2918</v>
      </c>
      <c r="E1082">
        <v>12.25</v>
      </c>
      <c r="F1082" s="143">
        <v>42887</v>
      </c>
      <c r="G1082" t="s">
        <v>282</v>
      </c>
      <c r="H1082" t="s">
        <v>270</v>
      </c>
      <c r="I1082" t="s">
        <v>259</v>
      </c>
      <c r="J1082" t="s">
        <v>271</v>
      </c>
      <c r="K1082" t="s">
        <v>272</v>
      </c>
      <c r="L1082" t="s">
        <v>291</v>
      </c>
      <c r="M1082" t="s">
        <v>1069</v>
      </c>
      <c r="N1082" t="s">
        <v>304</v>
      </c>
      <c r="O1082">
        <v>400</v>
      </c>
      <c r="P1082">
        <v>134.5</v>
      </c>
      <c r="Q1082">
        <v>0.81666700000000003</v>
      </c>
      <c r="R1082">
        <v>4.6890000000000001E-2</v>
      </c>
      <c r="S1082">
        <v>0</v>
      </c>
      <c r="T1082">
        <v>3.5979999999999999</v>
      </c>
      <c r="U1082">
        <v>3.7330000000000001</v>
      </c>
      <c r="V1082">
        <v>3.61</v>
      </c>
      <c r="W1082">
        <v>3.7330000000000001</v>
      </c>
      <c r="X1082">
        <v>313</v>
      </c>
      <c r="Y1082">
        <v>134</v>
      </c>
      <c r="Z1082">
        <v>0</v>
      </c>
      <c r="AA1082">
        <v>4.7140000000000001E-2</v>
      </c>
      <c r="AB1082">
        <v>3.6560000000000001</v>
      </c>
      <c r="AC1082">
        <v>3.9319999999999999</v>
      </c>
      <c r="AD1082">
        <v>3.6659999999999999</v>
      </c>
      <c r="AE1082">
        <v>3.9319999999999999</v>
      </c>
      <c r="AF1082">
        <v>343</v>
      </c>
      <c r="AG1082">
        <v>0.98299999999999998</v>
      </c>
      <c r="AH1082">
        <v>1.294</v>
      </c>
      <c r="AI1082">
        <v>354</v>
      </c>
      <c r="AJ1082">
        <v>389</v>
      </c>
      <c r="AK1082">
        <v>301</v>
      </c>
      <c r="AL1082">
        <v>332</v>
      </c>
      <c r="AQ1082" s="82">
        <f t="shared" si="82"/>
        <v>0</v>
      </c>
      <c r="AR1082" s="82">
        <f t="shared" si="86"/>
        <v>0</v>
      </c>
      <c r="AS1082" s="82">
        <f t="shared" si="86"/>
        <v>4.6890000000000001E-2</v>
      </c>
      <c r="AT1082" s="82">
        <f t="shared" si="86"/>
        <v>0</v>
      </c>
      <c r="AU1082" s="82">
        <f t="shared" si="86"/>
        <v>0</v>
      </c>
      <c r="AV1082" s="82">
        <f t="shared" si="86"/>
        <v>0</v>
      </c>
      <c r="AW1082" s="82">
        <f t="shared" si="86"/>
        <v>0</v>
      </c>
      <c r="AX1082" s="82">
        <f t="shared" si="86"/>
        <v>0</v>
      </c>
      <c r="AY1082" s="82">
        <f t="shared" si="86"/>
        <v>0</v>
      </c>
      <c r="AZ1082" s="82">
        <f t="shared" si="86"/>
        <v>0</v>
      </c>
      <c r="BA1082" s="82">
        <f t="shared" si="86"/>
        <v>0</v>
      </c>
    </row>
    <row r="1083" spans="1:53" x14ac:dyDescent="0.25">
      <c r="A1083" t="s">
        <v>2939</v>
      </c>
      <c r="B1083" t="s">
        <v>2940</v>
      </c>
      <c r="C1083" t="s">
        <v>2917</v>
      </c>
      <c r="D1083" t="s">
        <v>2918</v>
      </c>
      <c r="E1083">
        <v>6.95</v>
      </c>
      <c r="F1083" s="143">
        <v>43252</v>
      </c>
      <c r="G1083" t="s">
        <v>282</v>
      </c>
      <c r="H1083" t="s">
        <v>270</v>
      </c>
      <c r="I1083" t="s">
        <v>259</v>
      </c>
      <c r="J1083" t="s">
        <v>271</v>
      </c>
      <c r="K1083" t="s">
        <v>272</v>
      </c>
      <c r="L1083" t="s">
        <v>291</v>
      </c>
      <c r="M1083" t="s">
        <v>1069</v>
      </c>
      <c r="N1083" t="s">
        <v>304</v>
      </c>
      <c r="O1083">
        <v>237.2</v>
      </c>
      <c r="P1083">
        <v>112.5</v>
      </c>
      <c r="Q1083">
        <v>0.46333299999999999</v>
      </c>
      <c r="R1083">
        <v>2.3210000000000001E-2</v>
      </c>
      <c r="S1083">
        <v>0</v>
      </c>
      <c r="T1083">
        <v>4.5549999999999997</v>
      </c>
      <c r="U1083">
        <v>4.3419999999999996</v>
      </c>
      <c r="V1083">
        <v>4.5860000000000003</v>
      </c>
      <c r="W1083">
        <v>4.3419999999999996</v>
      </c>
      <c r="X1083">
        <v>352</v>
      </c>
      <c r="Y1083">
        <v>112.5</v>
      </c>
      <c r="Z1083">
        <v>0</v>
      </c>
      <c r="AA1083">
        <v>2.3470000000000001E-2</v>
      </c>
      <c r="AB1083">
        <v>4.6189999999999998</v>
      </c>
      <c r="AC1083">
        <v>4.3689999999999998</v>
      </c>
      <c r="AD1083">
        <v>4.6449999999999996</v>
      </c>
      <c r="AE1083">
        <v>4.3689999999999998</v>
      </c>
      <c r="AF1083">
        <v>368</v>
      </c>
      <c r="AG1083">
        <v>0.41199999999999998</v>
      </c>
      <c r="AH1083">
        <v>0.91200000000000003</v>
      </c>
      <c r="AI1083">
        <v>357</v>
      </c>
      <c r="AJ1083">
        <v>374</v>
      </c>
      <c r="AK1083">
        <v>341</v>
      </c>
      <c r="AL1083">
        <v>357</v>
      </c>
      <c r="AQ1083" s="82">
        <f t="shared" si="82"/>
        <v>0</v>
      </c>
      <c r="AR1083" s="82">
        <f t="shared" si="86"/>
        <v>0</v>
      </c>
      <c r="AS1083" s="82">
        <f t="shared" si="86"/>
        <v>0</v>
      </c>
      <c r="AT1083" s="82">
        <f t="shared" si="86"/>
        <v>2.3210000000000001E-2</v>
      </c>
      <c r="AU1083" s="82">
        <f t="shared" si="86"/>
        <v>0</v>
      </c>
      <c r="AV1083" s="82">
        <f t="shared" si="86"/>
        <v>0</v>
      </c>
      <c r="AW1083" s="82">
        <f t="shared" si="86"/>
        <v>0</v>
      </c>
      <c r="AX1083" s="82">
        <f t="shared" si="86"/>
        <v>0</v>
      </c>
      <c r="AY1083" s="82">
        <f t="shared" si="86"/>
        <v>0</v>
      </c>
      <c r="AZ1083" s="82">
        <f t="shared" si="86"/>
        <v>0</v>
      </c>
      <c r="BA1083" s="82">
        <f t="shared" si="86"/>
        <v>0</v>
      </c>
    </row>
    <row r="1084" spans="1:53" x14ac:dyDescent="0.25">
      <c r="A1084" t="s">
        <v>6089</v>
      </c>
      <c r="B1084" t="s">
        <v>6090</v>
      </c>
      <c r="C1084" t="s">
        <v>2917</v>
      </c>
      <c r="D1084" t="s">
        <v>2918</v>
      </c>
      <c r="E1084">
        <v>4.75</v>
      </c>
      <c r="F1084" s="143">
        <v>43084</v>
      </c>
      <c r="G1084" t="s">
        <v>282</v>
      </c>
      <c r="H1084" t="s">
        <v>270</v>
      </c>
      <c r="I1084" t="s">
        <v>259</v>
      </c>
      <c r="J1084" t="s">
        <v>271</v>
      </c>
      <c r="K1084" t="s">
        <v>272</v>
      </c>
      <c r="L1084" t="s">
        <v>291</v>
      </c>
      <c r="M1084" t="s">
        <v>1069</v>
      </c>
      <c r="N1084" t="s">
        <v>304</v>
      </c>
      <c r="O1084">
        <v>400</v>
      </c>
      <c r="P1084">
        <v>104</v>
      </c>
      <c r="Q1084">
        <v>0.92361099999999996</v>
      </c>
      <c r="R1084">
        <v>3.6360000000000003E-2</v>
      </c>
      <c r="S1084">
        <v>0</v>
      </c>
      <c r="T1084">
        <v>4.1790000000000003</v>
      </c>
      <c r="U1084">
        <v>3.8159999999999998</v>
      </c>
      <c r="V1084">
        <v>4.4009999999999998</v>
      </c>
      <c r="W1084">
        <v>3.8580000000000001</v>
      </c>
      <c r="X1084">
        <v>312</v>
      </c>
      <c r="Y1084">
        <v>103.5</v>
      </c>
      <c r="Z1084">
        <v>0.60699999999999998</v>
      </c>
      <c r="AA1084">
        <v>3.6630000000000003E-2</v>
      </c>
      <c r="AB1084">
        <v>4.24</v>
      </c>
      <c r="AC1084">
        <v>3.94</v>
      </c>
      <c r="AD1084">
        <v>4.4580000000000002</v>
      </c>
      <c r="AE1084">
        <v>3.9769999999999999</v>
      </c>
      <c r="AF1084">
        <v>335</v>
      </c>
      <c r="AG1084">
        <v>0.78400000000000003</v>
      </c>
      <c r="AH1084">
        <v>1.2509999999999999</v>
      </c>
      <c r="AI1084">
        <v>300</v>
      </c>
      <c r="AJ1084">
        <v>324</v>
      </c>
      <c r="AK1084">
        <v>300</v>
      </c>
      <c r="AL1084">
        <v>324</v>
      </c>
      <c r="AQ1084" s="82">
        <f t="shared" si="82"/>
        <v>0</v>
      </c>
      <c r="AR1084" s="82">
        <f t="shared" si="86"/>
        <v>0</v>
      </c>
      <c r="AS1084" s="82">
        <f t="shared" si="86"/>
        <v>3.6360000000000003E-2</v>
      </c>
      <c r="AT1084" s="82">
        <f t="shared" si="86"/>
        <v>0</v>
      </c>
      <c r="AU1084" s="82">
        <f t="shared" si="86"/>
        <v>0</v>
      </c>
      <c r="AV1084" s="82">
        <f t="shared" si="86"/>
        <v>0</v>
      </c>
      <c r="AW1084" s="82">
        <f t="shared" si="86"/>
        <v>0</v>
      </c>
      <c r="AX1084" s="82">
        <f t="shared" si="86"/>
        <v>0</v>
      </c>
      <c r="AY1084" s="82">
        <f t="shared" si="86"/>
        <v>0</v>
      </c>
      <c r="AZ1084" s="82">
        <f t="shared" si="86"/>
        <v>0</v>
      </c>
      <c r="BA1084" s="82">
        <f t="shared" si="86"/>
        <v>0</v>
      </c>
    </row>
    <row r="1085" spans="1:53" x14ac:dyDescent="0.25">
      <c r="A1085" t="s">
        <v>6091</v>
      </c>
      <c r="B1085" t="s">
        <v>6092</v>
      </c>
      <c r="C1085" t="s">
        <v>2917</v>
      </c>
      <c r="D1085" t="s">
        <v>2918</v>
      </c>
      <c r="E1085">
        <v>4.75</v>
      </c>
      <c r="F1085" s="143">
        <v>44880</v>
      </c>
      <c r="G1085" t="s">
        <v>282</v>
      </c>
      <c r="H1085" t="s">
        <v>270</v>
      </c>
      <c r="I1085" t="s">
        <v>259</v>
      </c>
      <c r="J1085" t="s">
        <v>271</v>
      </c>
      <c r="K1085" t="s">
        <v>272</v>
      </c>
      <c r="L1085" t="s">
        <v>291</v>
      </c>
      <c r="M1085" t="s">
        <v>1069</v>
      </c>
      <c r="N1085" t="s">
        <v>304</v>
      </c>
      <c r="O1085">
        <v>350</v>
      </c>
      <c r="P1085">
        <v>98.5</v>
      </c>
      <c r="Q1085">
        <v>0.81805600000000001</v>
      </c>
      <c r="R1085">
        <v>3.0120000000000001E-2</v>
      </c>
      <c r="S1085">
        <v>0</v>
      </c>
      <c r="T1085">
        <v>7.7329999999999997</v>
      </c>
      <c r="U1085">
        <v>4.9420000000000002</v>
      </c>
      <c r="V1085">
        <v>7.9290000000000003</v>
      </c>
      <c r="W1085">
        <v>4.9379999999999997</v>
      </c>
      <c r="X1085">
        <v>325</v>
      </c>
      <c r="Y1085">
        <v>96.75</v>
      </c>
      <c r="Z1085">
        <v>0.501</v>
      </c>
      <c r="AA1085">
        <v>2.9940000000000001E-2</v>
      </c>
      <c r="AB1085">
        <v>7.7690000000000001</v>
      </c>
      <c r="AC1085">
        <v>5.1710000000000003</v>
      </c>
      <c r="AD1085">
        <v>7.96</v>
      </c>
      <c r="AE1085">
        <v>5.1680000000000001</v>
      </c>
      <c r="AF1085">
        <v>366</v>
      </c>
      <c r="AG1085">
        <v>2.125</v>
      </c>
      <c r="AH1085">
        <v>3.3879999999999999</v>
      </c>
      <c r="AI1085">
        <v>304</v>
      </c>
      <c r="AJ1085">
        <v>339</v>
      </c>
      <c r="AK1085">
        <v>321</v>
      </c>
      <c r="AL1085">
        <v>361</v>
      </c>
      <c r="AQ1085" s="82">
        <f t="shared" si="82"/>
        <v>0</v>
      </c>
      <c r="AR1085" s="82">
        <f t="shared" si="86"/>
        <v>0</v>
      </c>
      <c r="AS1085" s="82">
        <f t="shared" si="86"/>
        <v>0</v>
      </c>
      <c r="AT1085" s="82">
        <f t="shared" si="86"/>
        <v>3.0120000000000001E-2</v>
      </c>
      <c r="AU1085" s="82">
        <f t="shared" si="86"/>
        <v>0</v>
      </c>
      <c r="AV1085" s="82">
        <f t="shared" si="86"/>
        <v>0</v>
      </c>
      <c r="AW1085" s="82">
        <f t="shared" si="86"/>
        <v>0</v>
      </c>
      <c r="AX1085" s="82">
        <f t="shared" si="86"/>
        <v>0</v>
      </c>
      <c r="AY1085" s="82">
        <f t="shared" si="86"/>
        <v>0</v>
      </c>
      <c r="AZ1085" s="82">
        <f t="shared" si="86"/>
        <v>0</v>
      </c>
      <c r="BA1085" s="82">
        <f t="shared" si="86"/>
        <v>0</v>
      </c>
    </row>
    <row r="1086" spans="1:53" x14ac:dyDescent="0.25">
      <c r="A1086" t="s">
        <v>2937</v>
      </c>
      <c r="B1086" t="s">
        <v>2938</v>
      </c>
      <c r="C1086" t="s">
        <v>2921</v>
      </c>
      <c r="D1086" t="s">
        <v>2922</v>
      </c>
      <c r="E1086">
        <v>7.625</v>
      </c>
      <c r="F1086" s="143">
        <v>43966</v>
      </c>
      <c r="G1086" t="s">
        <v>40</v>
      </c>
      <c r="H1086" t="s">
        <v>270</v>
      </c>
      <c r="I1086" t="s">
        <v>259</v>
      </c>
      <c r="J1086" t="s">
        <v>271</v>
      </c>
      <c r="K1086" t="s">
        <v>272</v>
      </c>
      <c r="L1086" t="s">
        <v>273</v>
      </c>
      <c r="M1086" t="s">
        <v>2451</v>
      </c>
      <c r="N1086" t="s">
        <v>304</v>
      </c>
      <c r="O1086">
        <v>524.4</v>
      </c>
      <c r="P1086">
        <v>109.375</v>
      </c>
      <c r="Q1086">
        <v>0.84722200000000003</v>
      </c>
      <c r="R1086">
        <v>5.008E-2</v>
      </c>
      <c r="S1086">
        <v>0</v>
      </c>
      <c r="T1086">
        <v>2.17</v>
      </c>
      <c r="U1086">
        <v>4.9359999999999999</v>
      </c>
      <c r="V1086">
        <v>3.9049999999999998</v>
      </c>
      <c r="W1086">
        <v>5.3479999999999999</v>
      </c>
      <c r="X1086">
        <v>416</v>
      </c>
      <c r="Y1086">
        <v>108.625</v>
      </c>
      <c r="Z1086">
        <v>0.33900000000000002</v>
      </c>
      <c r="AA1086">
        <v>5.0259999999999999E-2</v>
      </c>
      <c r="AB1086">
        <v>2.23</v>
      </c>
      <c r="AC1086">
        <v>5.3049999999999997</v>
      </c>
      <c r="AD1086">
        <v>4.16</v>
      </c>
      <c r="AE1086">
        <v>5.5750000000000002</v>
      </c>
      <c r="AF1086">
        <v>454</v>
      </c>
      <c r="AG1086">
        <v>1.155</v>
      </c>
      <c r="AH1086">
        <v>1.585</v>
      </c>
      <c r="AI1086">
        <v>403</v>
      </c>
      <c r="AJ1086">
        <v>443</v>
      </c>
      <c r="AK1086">
        <v>401</v>
      </c>
      <c r="AL1086">
        <v>438</v>
      </c>
      <c r="AQ1086" s="82">
        <f t="shared" si="82"/>
        <v>0</v>
      </c>
      <c r="AR1086" s="82">
        <f t="shared" si="86"/>
        <v>0</v>
      </c>
      <c r="AS1086" s="82">
        <f t="shared" si="86"/>
        <v>0</v>
      </c>
      <c r="AT1086" s="82">
        <f t="shared" si="86"/>
        <v>5.008E-2</v>
      </c>
      <c r="AU1086" s="82">
        <f t="shared" si="86"/>
        <v>0</v>
      </c>
      <c r="AV1086" s="82">
        <f t="shared" si="86"/>
        <v>0</v>
      </c>
      <c r="AW1086" s="82">
        <f t="shared" si="86"/>
        <v>0</v>
      </c>
      <c r="AX1086" s="82">
        <f t="shared" si="86"/>
        <v>0</v>
      </c>
      <c r="AY1086" s="82">
        <f t="shared" si="86"/>
        <v>0</v>
      </c>
      <c r="AZ1086" s="82">
        <f t="shared" si="86"/>
        <v>0</v>
      </c>
      <c r="BA1086" s="82">
        <f t="shared" si="86"/>
        <v>0</v>
      </c>
    </row>
    <row r="1087" spans="1:53" x14ac:dyDescent="0.25">
      <c r="A1087" t="s">
        <v>6093</v>
      </c>
      <c r="B1087" t="s">
        <v>6094</v>
      </c>
      <c r="C1087" t="s">
        <v>2921</v>
      </c>
      <c r="D1087" t="s">
        <v>2922</v>
      </c>
      <c r="E1087">
        <v>6.875</v>
      </c>
      <c r="F1087" s="143">
        <v>44682</v>
      </c>
      <c r="G1087" t="s">
        <v>40</v>
      </c>
      <c r="H1087" t="s">
        <v>270</v>
      </c>
      <c r="I1087" t="s">
        <v>259</v>
      </c>
      <c r="J1087" t="s">
        <v>271</v>
      </c>
      <c r="K1087" t="s">
        <v>272</v>
      </c>
      <c r="L1087" t="s">
        <v>273</v>
      </c>
      <c r="M1087" t="s">
        <v>2451</v>
      </c>
      <c r="N1087" t="s">
        <v>304</v>
      </c>
      <c r="O1087">
        <v>385</v>
      </c>
      <c r="P1087">
        <v>107</v>
      </c>
      <c r="Q1087">
        <v>1.03125</v>
      </c>
      <c r="R1087">
        <v>3.603E-2</v>
      </c>
      <c r="S1087">
        <v>0</v>
      </c>
      <c r="T1087">
        <v>5.73</v>
      </c>
      <c r="U1087">
        <v>5.694</v>
      </c>
      <c r="V1087">
        <v>6.3550000000000004</v>
      </c>
      <c r="W1087">
        <v>5.6980000000000004</v>
      </c>
      <c r="X1087">
        <v>415</v>
      </c>
      <c r="Y1087">
        <v>104.875</v>
      </c>
      <c r="Z1087">
        <v>0.57299999999999995</v>
      </c>
      <c r="AA1087">
        <v>3.5709999999999999E-2</v>
      </c>
      <c r="AB1087">
        <v>5.7679999999999998</v>
      </c>
      <c r="AC1087">
        <v>6.048</v>
      </c>
      <c r="AD1087">
        <v>6.601</v>
      </c>
      <c r="AE1087">
        <v>6.0640000000000001</v>
      </c>
      <c r="AF1087">
        <v>469</v>
      </c>
      <c r="AG1087">
        <v>2.4500000000000002</v>
      </c>
      <c r="AH1087">
        <v>3.391</v>
      </c>
      <c r="AI1087">
        <v>401</v>
      </c>
      <c r="AJ1087">
        <v>451</v>
      </c>
      <c r="AK1087">
        <v>407</v>
      </c>
      <c r="AL1087">
        <v>461</v>
      </c>
      <c r="AQ1087" s="82">
        <f t="shared" si="82"/>
        <v>0</v>
      </c>
      <c r="AR1087" s="82">
        <f t="shared" si="86"/>
        <v>0</v>
      </c>
      <c r="AS1087" s="82">
        <f t="shared" si="86"/>
        <v>0</v>
      </c>
      <c r="AT1087" s="82">
        <f t="shared" si="86"/>
        <v>0</v>
      </c>
      <c r="AU1087" s="82">
        <f t="shared" si="86"/>
        <v>3.603E-2</v>
      </c>
      <c r="AV1087" s="82">
        <f t="shared" si="86"/>
        <v>0</v>
      </c>
      <c r="AW1087" s="82">
        <f t="shared" si="86"/>
        <v>0</v>
      </c>
      <c r="AX1087" s="82">
        <f t="shared" si="86"/>
        <v>0</v>
      </c>
      <c r="AY1087" s="82">
        <f t="shared" si="86"/>
        <v>0</v>
      </c>
      <c r="AZ1087" s="82">
        <f t="shared" si="86"/>
        <v>0</v>
      </c>
      <c r="BA1087" s="82">
        <f t="shared" si="86"/>
        <v>0</v>
      </c>
    </row>
    <row r="1088" spans="1:53" x14ac:dyDescent="0.25">
      <c r="A1088" t="s">
        <v>2966</v>
      </c>
      <c r="B1088" t="s">
        <v>2967</v>
      </c>
      <c r="C1088" t="s">
        <v>2968</v>
      </c>
      <c r="D1088" t="s">
        <v>2969</v>
      </c>
      <c r="E1088">
        <v>10.25</v>
      </c>
      <c r="F1088" s="143">
        <v>42675</v>
      </c>
      <c r="G1088" t="s">
        <v>41</v>
      </c>
      <c r="H1088" t="s">
        <v>270</v>
      </c>
      <c r="I1088" t="s">
        <v>259</v>
      </c>
      <c r="J1088" t="s">
        <v>271</v>
      </c>
      <c r="K1088" t="s">
        <v>272</v>
      </c>
      <c r="L1088" t="s">
        <v>291</v>
      </c>
      <c r="M1088" t="s">
        <v>588</v>
      </c>
      <c r="N1088" t="s">
        <v>283</v>
      </c>
      <c r="O1088">
        <v>436</v>
      </c>
      <c r="P1088">
        <v>110.75</v>
      </c>
      <c r="Q1088">
        <v>1.5375000000000001</v>
      </c>
      <c r="R1088">
        <v>4.2419999999999999E-2</v>
      </c>
      <c r="S1088">
        <v>0</v>
      </c>
      <c r="T1088">
        <v>0.81399999999999995</v>
      </c>
      <c r="U1088">
        <v>3.3050000000000002</v>
      </c>
      <c r="V1088">
        <v>0.81499999999999995</v>
      </c>
      <c r="W1088">
        <v>3.6309999999999998</v>
      </c>
      <c r="X1088">
        <v>311</v>
      </c>
      <c r="Y1088">
        <v>111.25</v>
      </c>
      <c r="Z1088">
        <v>0.85399999999999998</v>
      </c>
      <c r="AA1088">
        <v>4.299E-2</v>
      </c>
      <c r="AB1088">
        <v>0.88</v>
      </c>
      <c r="AC1088">
        <v>3.242</v>
      </c>
      <c r="AD1088">
        <v>0.88</v>
      </c>
      <c r="AE1088">
        <v>3.4689999999999999</v>
      </c>
      <c r="AF1088">
        <v>304</v>
      </c>
      <c r="AG1088">
        <v>0.16400000000000001</v>
      </c>
      <c r="AH1088">
        <v>0.14099999999999999</v>
      </c>
      <c r="AI1088">
        <v>284</v>
      </c>
      <c r="AJ1088">
        <v>296</v>
      </c>
      <c r="AK1088">
        <v>296</v>
      </c>
      <c r="AL1088">
        <v>291</v>
      </c>
      <c r="AQ1088" s="82">
        <f t="shared" si="82"/>
        <v>0</v>
      </c>
      <c r="AR1088" s="82">
        <f t="shared" si="86"/>
        <v>0</v>
      </c>
      <c r="AS1088" s="82">
        <f t="shared" si="86"/>
        <v>4.2419999999999999E-2</v>
      </c>
      <c r="AT1088" s="82">
        <f t="shared" si="86"/>
        <v>0</v>
      </c>
      <c r="AU1088" s="82">
        <f t="shared" si="86"/>
        <v>0</v>
      </c>
      <c r="AV1088" s="82">
        <f t="shared" si="86"/>
        <v>0</v>
      </c>
      <c r="AW1088" s="82">
        <f t="shared" si="86"/>
        <v>0</v>
      </c>
      <c r="AX1088" s="82">
        <f t="shared" si="86"/>
        <v>0</v>
      </c>
      <c r="AY1088" s="82">
        <f t="shared" si="86"/>
        <v>0</v>
      </c>
      <c r="AZ1088" s="82">
        <f t="shared" si="86"/>
        <v>0</v>
      </c>
      <c r="BA1088" s="82">
        <f t="shared" si="86"/>
        <v>0</v>
      </c>
    </row>
    <row r="1089" spans="1:53" x14ac:dyDescent="0.25">
      <c r="A1089" t="s">
        <v>2944</v>
      </c>
      <c r="B1089" t="s">
        <v>2945</v>
      </c>
      <c r="C1089" t="s">
        <v>2946</v>
      </c>
      <c r="D1089" t="s">
        <v>2943</v>
      </c>
      <c r="E1089">
        <v>6.5</v>
      </c>
      <c r="F1089" s="143">
        <v>42566</v>
      </c>
      <c r="G1089" t="s">
        <v>371</v>
      </c>
      <c r="H1089" t="s">
        <v>270</v>
      </c>
      <c r="I1089" t="s">
        <v>256</v>
      </c>
      <c r="J1089" t="s">
        <v>271</v>
      </c>
      <c r="K1089" t="s">
        <v>272</v>
      </c>
      <c r="L1089" t="s">
        <v>296</v>
      </c>
      <c r="M1089" t="s">
        <v>982</v>
      </c>
      <c r="N1089" t="s">
        <v>304</v>
      </c>
      <c r="O1089">
        <v>800</v>
      </c>
      <c r="P1089">
        <v>111.25</v>
      </c>
      <c r="Q1089">
        <v>2.8888889999999998</v>
      </c>
      <c r="R1089">
        <v>7.911E-2</v>
      </c>
      <c r="S1089">
        <v>0</v>
      </c>
      <c r="T1089">
        <v>3.121</v>
      </c>
      <c r="U1089">
        <v>3.1309999999999998</v>
      </c>
      <c r="V1089">
        <v>3.1269999999999998</v>
      </c>
      <c r="W1089">
        <v>3.1309999999999998</v>
      </c>
      <c r="X1089">
        <v>266</v>
      </c>
      <c r="Y1089">
        <v>110.5</v>
      </c>
      <c r="Z1089">
        <v>2.456</v>
      </c>
      <c r="AA1089">
        <v>7.9479999999999995E-2</v>
      </c>
      <c r="AB1089">
        <v>3.18</v>
      </c>
      <c r="AC1089">
        <v>3.3929999999999998</v>
      </c>
      <c r="AD1089">
        <v>3.1829999999999998</v>
      </c>
      <c r="AE1089">
        <v>3.3929999999999998</v>
      </c>
      <c r="AF1089">
        <v>300</v>
      </c>
      <c r="AG1089">
        <v>1.048</v>
      </c>
      <c r="AH1089">
        <v>1.258</v>
      </c>
      <c r="AI1089">
        <v>267</v>
      </c>
      <c r="AJ1089">
        <v>301</v>
      </c>
      <c r="AK1089">
        <v>254</v>
      </c>
      <c r="AL1089">
        <v>289</v>
      </c>
      <c r="AQ1089" s="82">
        <f t="shared" si="82"/>
        <v>0</v>
      </c>
      <c r="AR1089" s="82">
        <f t="shared" si="86"/>
        <v>0</v>
      </c>
      <c r="AS1089" s="82">
        <f t="shared" si="86"/>
        <v>7.911E-2</v>
      </c>
      <c r="AT1089" s="82">
        <f t="shared" si="86"/>
        <v>0</v>
      </c>
      <c r="AU1089" s="82">
        <f t="shared" si="86"/>
        <v>0</v>
      </c>
      <c r="AV1089" s="82">
        <f t="shared" si="86"/>
        <v>0</v>
      </c>
      <c r="AW1089" s="82">
        <f t="shared" si="86"/>
        <v>0</v>
      </c>
      <c r="AX1089" s="82">
        <f t="shared" si="86"/>
        <v>0</v>
      </c>
      <c r="AY1089" s="82">
        <f t="shared" si="86"/>
        <v>0</v>
      </c>
      <c r="AZ1089" s="82">
        <f t="shared" si="86"/>
        <v>0</v>
      </c>
      <c r="BA1089" s="82">
        <f t="shared" si="86"/>
        <v>0</v>
      </c>
    </row>
    <row r="1090" spans="1:53" x14ac:dyDescent="0.25">
      <c r="A1090" t="s">
        <v>2947</v>
      </c>
      <c r="B1090" t="s">
        <v>2948</v>
      </c>
      <c r="C1090" t="s">
        <v>2946</v>
      </c>
      <c r="D1090" t="s">
        <v>2943</v>
      </c>
      <c r="E1090">
        <v>7.125</v>
      </c>
      <c r="F1090" s="143">
        <v>49871</v>
      </c>
      <c r="G1090" t="s">
        <v>371</v>
      </c>
      <c r="H1090" t="s">
        <v>270</v>
      </c>
      <c r="I1090" t="s">
        <v>256</v>
      </c>
      <c r="J1090" t="s">
        <v>271</v>
      </c>
      <c r="K1090" t="s">
        <v>272</v>
      </c>
      <c r="L1090" t="s">
        <v>296</v>
      </c>
      <c r="M1090" t="s">
        <v>982</v>
      </c>
      <c r="N1090" t="s">
        <v>304</v>
      </c>
      <c r="O1090">
        <v>600</v>
      </c>
      <c r="P1090">
        <v>102</v>
      </c>
      <c r="Q1090">
        <v>3.1666669999999999</v>
      </c>
      <c r="R1090">
        <v>5.4670000000000003E-2</v>
      </c>
      <c r="S1090">
        <v>0</v>
      </c>
      <c r="T1090">
        <v>11.111000000000001</v>
      </c>
      <c r="U1090">
        <v>6.9509999999999996</v>
      </c>
      <c r="V1090">
        <v>11.257</v>
      </c>
      <c r="W1090">
        <v>6.9509999999999996</v>
      </c>
      <c r="X1090">
        <v>453</v>
      </c>
      <c r="Y1090">
        <v>102</v>
      </c>
      <c r="Z1090">
        <v>2.6920000000000002</v>
      </c>
      <c r="AA1090">
        <v>5.525E-2</v>
      </c>
      <c r="AB1090">
        <v>11.176</v>
      </c>
      <c r="AC1090">
        <v>6.95</v>
      </c>
      <c r="AD1090">
        <v>11.326000000000001</v>
      </c>
      <c r="AE1090">
        <v>6.95</v>
      </c>
      <c r="AF1090">
        <v>467</v>
      </c>
      <c r="AG1090">
        <v>0.45400000000000001</v>
      </c>
      <c r="AH1090">
        <v>1.9079999999999999</v>
      </c>
      <c r="AI1090">
        <v>429</v>
      </c>
      <c r="AJ1090">
        <v>448</v>
      </c>
      <c r="AK1090">
        <v>458</v>
      </c>
      <c r="AL1090">
        <v>478</v>
      </c>
      <c r="AQ1090" s="82">
        <f t="shared" si="82"/>
        <v>0</v>
      </c>
      <c r="AR1090" s="82">
        <f t="shared" si="86"/>
        <v>0</v>
      </c>
      <c r="AS1090" s="82">
        <f t="shared" si="86"/>
        <v>0</v>
      </c>
      <c r="AT1090" s="82">
        <f t="shared" si="86"/>
        <v>0</v>
      </c>
      <c r="AU1090" s="82">
        <f t="shared" si="86"/>
        <v>0</v>
      </c>
      <c r="AV1090" s="82">
        <f t="shared" si="86"/>
        <v>5.4670000000000003E-2</v>
      </c>
      <c r="AW1090" s="82">
        <f t="shared" si="86"/>
        <v>0</v>
      </c>
      <c r="AX1090" s="82">
        <f t="shared" si="86"/>
        <v>0</v>
      </c>
      <c r="AY1090" s="82">
        <f t="shared" si="86"/>
        <v>0</v>
      </c>
      <c r="AZ1090" s="82">
        <f t="shared" si="86"/>
        <v>0</v>
      </c>
      <c r="BA1090" s="82">
        <f t="shared" si="86"/>
        <v>0</v>
      </c>
    </row>
    <row r="1091" spans="1:53" x14ac:dyDescent="0.25">
      <c r="A1091" t="s">
        <v>2960</v>
      </c>
      <c r="B1091" t="s">
        <v>2961</v>
      </c>
      <c r="C1091" t="s">
        <v>2946</v>
      </c>
      <c r="D1091" t="s">
        <v>2943</v>
      </c>
      <c r="E1091">
        <v>6.2</v>
      </c>
      <c r="F1091" s="143">
        <v>42194</v>
      </c>
      <c r="G1091" t="s">
        <v>371</v>
      </c>
      <c r="H1091" t="s">
        <v>270</v>
      </c>
      <c r="I1091" t="s">
        <v>256</v>
      </c>
      <c r="J1091" t="s">
        <v>271</v>
      </c>
      <c r="K1091" t="s">
        <v>272</v>
      </c>
      <c r="L1091" t="s">
        <v>296</v>
      </c>
      <c r="M1091" t="s">
        <v>982</v>
      </c>
      <c r="N1091" t="s">
        <v>304</v>
      </c>
      <c r="O1091">
        <v>550</v>
      </c>
      <c r="P1091">
        <v>109</v>
      </c>
      <c r="Q1091">
        <v>2.858889</v>
      </c>
      <c r="R1091">
        <v>5.33E-2</v>
      </c>
      <c r="S1091">
        <v>0</v>
      </c>
      <c r="T1091">
        <v>2.306</v>
      </c>
      <c r="U1091">
        <v>2.5179999999999998</v>
      </c>
      <c r="V1091">
        <v>2.3050000000000002</v>
      </c>
      <c r="W1091">
        <v>2.5179999999999998</v>
      </c>
      <c r="X1091">
        <v>219</v>
      </c>
      <c r="Y1091">
        <v>104.5</v>
      </c>
      <c r="Z1091">
        <v>2.4460000000000002</v>
      </c>
      <c r="AA1091">
        <v>5.1740000000000001E-2</v>
      </c>
      <c r="AB1091">
        <v>2.3439999999999999</v>
      </c>
      <c r="AC1091">
        <v>4.3520000000000003</v>
      </c>
      <c r="AD1091">
        <v>2.3410000000000002</v>
      </c>
      <c r="AE1091">
        <v>4.3520000000000003</v>
      </c>
      <c r="AF1091">
        <v>408</v>
      </c>
      <c r="AG1091">
        <v>4.5940000000000003</v>
      </c>
      <c r="AH1091">
        <v>4.6829999999999998</v>
      </c>
      <c r="AI1091">
        <v>214</v>
      </c>
      <c r="AJ1091">
        <v>400</v>
      </c>
      <c r="AK1091">
        <v>206</v>
      </c>
      <c r="AL1091">
        <v>395</v>
      </c>
      <c r="AQ1091" s="82">
        <f t="shared" si="82"/>
        <v>0</v>
      </c>
      <c r="AR1091" s="82">
        <f t="shared" si="86"/>
        <v>5.33E-2</v>
      </c>
      <c r="AS1091" s="82">
        <f t="shared" si="86"/>
        <v>0</v>
      </c>
      <c r="AT1091" s="82">
        <f t="shared" si="86"/>
        <v>0</v>
      </c>
      <c r="AU1091" s="82">
        <f t="shared" si="86"/>
        <v>0</v>
      </c>
      <c r="AV1091" s="82">
        <f t="shared" si="86"/>
        <v>0</v>
      </c>
      <c r="AW1091" s="82">
        <f t="shared" si="86"/>
        <v>0</v>
      </c>
      <c r="AX1091" s="82">
        <f t="shared" si="86"/>
        <v>0</v>
      </c>
      <c r="AY1091" s="82">
        <f t="shared" si="86"/>
        <v>0</v>
      </c>
      <c r="AZ1091" s="82">
        <f t="shared" si="86"/>
        <v>0</v>
      </c>
      <c r="BA1091" s="82">
        <f t="shared" si="86"/>
        <v>0</v>
      </c>
    </row>
    <row r="1092" spans="1:53" x14ac:dyDescent="0.25">
      <c r="A1092" t="s">
        <v>6095</v>
      </c>
      <c r="B1092" t="s">
        <v>6096</v>
      </c>
      <c r="C1092" t="s">
        <v>6097</v>
      </c>
      <c r="D1092" t="s">
        <v>6098</v>
      </c>
      <c r="E1092">
        <v>10.75</v>
      </c>
      <c r="F1092" s="143">
        <v>44058</v>
      </c>
      <c r="G1092" t="s">
        <v>280</v>
      </c>
      <c r="H1092" t="s">
        <v>270</v>
      </c>
      <c r="I1092" t="s">
        <v>259</v>
      </c>
      <c r="J1092" t="s">
        <v>271</v>
      </c>
      <c r="K1092" t="s">
        <v>272</v>
      </c>
      <c r="L1092" t="s">
        <v>551</v>
      </c>
      <c r="M1092" t="s">
        <v>552</v>
      </c>
      <c r="N1092" t="s">
        <v>304</v>
      </c>
      <c r="O1092">
        <v>250</v>
      </c>
      <c r="P1092">
        <v>92.25</v>
      </c>
      <c r="Q1092">
        <v>3.822222</v>
      </c>
      <c r="R1092">
        <v>2.0809999999999999E-2</v>
      </c>
      <c r="S1092">
        <v>0</v>
      </c>
      <c r="T1092">
        <v>4.7939999999999996</v>
      </c>
      <c r="U1092">
        <v>12.339</v>
      </c>
      <c r="V1092">
        <v>4.8559999999999999</v>
      </c>
      <c r="W1092">
        <v>12.339</v>
      </c>
      <c r="X1092">
        <v>1119</v>
      </c>
      <c r="Y1092">
        <v>95</v>
      </c>
      <c r="Z1092">
        <v>3.1059999999999999</v>
      </c>
      <c r="AA1092">
        <v>2.1569999999999999E-2</v>
      </c>
      <c r="AB1092">
        <v>4.91</v>
      </c>
      <c r="AC1092">
        <v>11.747</v>
      </c>
      <c r="AD1092">
        <v>4.97</v>
      </c>
      <c r="AE1092">
        <v>11.747</v>
      </c>
      <c r="AF1092">
        <v>1075</v>
      </c>
      <c r="AG1092">
        <v>-2.073</v>
      </c>
      <c r="AH1092">
        <v>-1.4550000000000001</v>
      </c>
      <c r="AI1092">
        <v>1022</v>
      </c>
      <c r="AJ1092">
        <v>1000</v>
      </c>
      <c r="AK1092">
        <v>1109</v>
      </c>
      <c r="AL1092">
        <v>1064</v>
      </c>
      <c r="AQ1092" s="82">
        <f t="shared" si="82"/>
        <v>0</v>
      </c>
      <c r="AR1092" s="82">
        <f t="shared" si="86"/>
        <v>0</v>
      </c>
      <c r="AS1092" s="82">
        <f t="shared" si="86"/>
        <v>0</v>
      </c>
      <c r="AT1092" s="82">
        <f t="shared" si="86"/>
        <v>0</v>
      </c>
      <c r="AU1092" s="82">
        <f t="shared" si="86"/>
        <v>0</v>
      </c>
      <c r="AV1092" s="82">
        <f t="shared" si="86"/>
        <v>0</v>
      </c>
      <c r="AW1092" s="82">
        <f t="shared" si="86"/>
        <v>0</v>
      </c>
      <c r="AX1092" s="82">
        <f t="shared" si="86"/>
        <v>0</v>
      </c>
      <c r="AY1092" s="82">
        <f t="shared" si="86"/>
        <v>0</v>
      </c>
      <c r="AZ1092" s="82">
        <f t="shared" si="86"/>
        <v>0</v>
      </c>
      <c r="BA1092" s="82">
        <f t="shared" si="86"/>
        <v>2.0809999999999999E-2</v>
      </c>
    </row>
    <row r="1093" spans="1:53" x14ac:dyDescent="0.25">
      <c r="A1093" t="s">
        <v>2962</v>
      </c>
      <c r="B1093" t="s">
        <v>2963</v>
      </c>
      <c r="C1093" t="s">
        <v>2964</v>
      </c>
      <c r="D1093" t="s">
        <v>2965</v>
      </c>
      <c r="E1093">
        <v>10.75</v>
      </c>
      <c r="F1093" s="143">
        <v>43023</v>
      </c>
      <c r="G1093" t="s">
        <v>42</v>
      </c>
      <c r="H1093" t="s">
        <v>270</v>
      </c>
      <c r="I1093" t="s">
        <v>259</v>
      </c>
      <c r="J1093" t="s">
        <v>271</v>
      </c>
      <c r="K1093" t="s">
        <v>272</v>
      </c>
      <c r="L1093" t="s">
        <v>273</v>
      </c>
      <c r="M1093" t="s">
        <v>927</v>
      </c>
      <c r="N1093" t="s">
        <v>283</v>
      </c>
      <c r="O1093">
        <v>355</v>
      </c>
      <c r="P1093">
        <v>93</v>
      </c>
      <c r="Q1093">
        <v>2.0902780000000001</v>
      </c>
      <c r="R1093">
        <v>2.9250000000000002E-2</v>
      </c>
      <c r="S1093">
        <v>0</v>
      </c>
      <c r="T1093">
        <v>3.532</v>
      </c>
      <c r="U1093">
        <v>12.731</v>
      </c>
      <c r="V1093">
        <v>3.5510000000000002</v>
      </c>
      <c r="W1093">
        <v>12.731</v>
      </c>
      <c r="X1093">
        <v>1206</v>
      </c>
      <c r="Y1093">
        <v>93.75</v>
      </c>
      <c r="Z1093">
        <v>1.3740000000000001</v>
      </c>
      <c r="AA1093">
        <v>2.9700000000000001E-2</v>
      </c>
      <c r="AB1093">
        <v>3.6040000000000001</v>
      </c>
      <c r="AC1093">
        <v>12.492000000000001</v>
      </c>
      <c r="AD1093">
        <v>3.62</v>
      </c>
      <c r="AE1093">
        <v>12.492000000000001</v>
      </c>
      <c r="AF1093">
        <v>1193</v>
      </c>
      <c r="AG1093">
        <v>-3.5000000000000003E-2</v>
      </c>
      <c r="AH1093">
        <v>0.30299999999999999</v>
      </c>
      <c r="AI1093">
        <v>1122</v>
      </c>
      <c r="AJ1093">
        <v>1117</v>
      </c>
      <c r="AK1093">
        <v>1195</v>
      </c>
      <c r="AL1093">
        <v>1182</v>
      </c>
      <c r="AQ1093" s="82">
        <f t="shared" si="82"/>
        <v>0</v>
      </c>
      <c r="AR1093" s="82">
        <f t="shared" si="86"/>
        <v>0</v>
      </c>
      <c r="AS1093" s="82">
        <f t="shared" si="86"/>
        <v>0</v>
      </c>
      <c r="AT1093" s="82">
        <f t="shared" si="86"/>
        <v>0</v>
      </c>
      <c r="AU1093" s="82">
        <f t="shared" si="86"/>
        <v>0</v>
      </c>
      <c r="AV1093" s="82">
        <f t="shared" si="86"/>
        <v>0</v>
      </c>
      <c r="AW1093" s="82">
        <f t="shared" si="86"/>
        <v>0</v>
      </c>
      <c r="AX1093" s="82">
        <f t="shared" si="86"/>
        <v>0</v>
      </c>
      <c r="AY1093" s="82">
        <f t="shared" si="86"/>
        <v>0</v>
      </c>
      <c r="AZ1093" s="82">
        <f t="shared" si="86"/>
        <v>0</v>
      </c>
      <c r="BA1093" s="82">
        <f t="shared" si="86"/>
        <v>2.9250000000000002E-2</v>
      </c>
    </row>
    <row r="1094" spans="1:53" x14ac:dyDescent="0.25">
      <c r="A1094" t="s">
        <v>2949</v>
      </c>
      <c r="B1094" t="s">
        <v>2950</v>
      </c>
      <c r="C1094" t="s">
        <v>2951</v>
      </c>
      <c r="D1094" t="s">
        <v>169</v>
      </c>
      <c r="E1094">
        <v>7.8</v>
      </c>
      <c r="F1094" s="143">
        <v>50114</v>
      </c>
      <c r="G1094" t="s">
        <v>371</v>
      </c>
      <c r="H1094" t="s">
        <v>270</v>
      </c>
      <c r="I1094" t="s">
        <v>259</v>
      </c>
      <c r="J1094" t="s">
        <v>271</v>
      </c>
      <c r="K1094" t="s">
        <v>284</v>
      </c>
      <c r="L1094" t="s">
        <v>497</v>
      </c>
      <c r="M1094" t="s">
        <v>2952</v>
      </c>
      <c r="N1094" t="s">
        <v>461</v>
      </c>
      <c r="O1094">
        <v>700</v>
      </c>
      <c r="P1094">
        <v>111.25</v>
      </c>
      <c r="Q1094">
        <v>2.1666669999999999</v>
      </c>
      <c r="R1094">
        <v>6.8779999999999994E-2</v>
      </c>
      <c r="S1094">
        <v>0</v>
      </c>
      <c r="T1094">
        <v>11.247999999999999</v>
      </c>
      <c r="U1094">
        <v>6.8410000000000002</v>
      </c>
      <c r="V1094">
        <v>11.377000000000001</v>
      </c>
      <c r="W1094">
        <v>6.8410000000000002</v>
      </c>
      <c r="X1094">
        <v>442</v>
      </c>
      <c r="Y1094">
        <v>111</v>
      </c>
      <c r="Z1094">
        <v>1.647</v>
      </c>
      <c r="AA1094">
        <v>6.9349999999999995E-2</v>
      </c>
      <c r="AB1094">
        <v>11.298</v>
      </c>
      <c r="AC1094">
        <v>6.8620000000000001</v>
      </c>
      <c r="AD1094">
        <v>11.429</v>
      </c>
      <c r="AE1094">
        <v>6.8620000000000001</v>
      </c>
      <c r="AF1094">
        <v>459</v>
      </c>
      <c r="AG1094">
        <v>0.68400000000000005</v>
      </c>
      <c r="AH1094">
        <v>2.153</v>
      </c>
      <c r="AI1094">
        <v>445</v>
      </c>
      <c r="AJ1094">
        <v>467</v>
      </c>
      <c r="AK1094">
        <v>447</v>
      </c>
      <c r="AL1094">
        <v>469</v>
      </c>
      <c r="AQ1094" s="82">
        <f t="shared" ref="AQ1094:AQ1157" si="87">IF($U1094&lt;=AQ$4,$R1094,0)</f>
        <v>0</v>
      </c>
      <c r="AR1094" s="82">
        <f t="shared" ref="AR1094:BA1109" si="88">IF(AND($U1094&gt;AQ$4,$U1094&lt;=AR$4),$R1094,0)</f>
        <v>0</v>
      </c>
      <c r="AS1094" s="82">
        <f t="shared" si="88"/>
        <v>0</v>
      </c>
      <c r="AT1094" s="82">
        <f t="shared" si="88"/>
        <v>0</v>
      </c>
      <c r="AU1094" s="82">
        <f t="shared" si="88"/>
        <v>0</v>
      </c>
      <c r="AV1094" s="82">
        <f t="shared" si="88"/>
        <v>6.8779999999999994E-2</v>
      </c>
      <c r="AW1094" s="82">
        <f t="shared" si="88"/>
        <v>0</v>
      </c>
      <c r="AX1094" s="82">
        <f t="shared" si="88"/>
        <v>0</v>
      </c>
      <c r="AY1094" s="82">
        <f t="shared" si="88"/>
        <v>0</v>
      </c>
      <c r="AZ1094" s="82">
        <f t="shared" si="88"/>
        <v>0</v>
      </c>
      <c r="BA1094" s="82">
        <f t="shared" si="88"/>
        <v>0</v>
      </c>
    </row>
    <row r="1095" spans="1:53" x14ac:dyDescent="0.25">
      <c r="A1095" t="s">
        <v>2953</v>
      </c>
      <c r="B1095" t="s">
        <v>2954</v>
      </c>
      <c r="C1095" t="s">
        <v>2951</v>
      </c>
      <c r="D1095" t="s">
        <v>169</v>
      </c>
      <c r="E1095">
        <v>7</v>
      </c>
      <c r="F1095" s="143">
        <v>42809</v>
      </c>
      <c r="G1095" t="s">
        <v>371</v>
      </c>
      <c r="H1095" t="s">
        <v>270</v>
      </c>
      <c r="I1095" t="s">
        <v>259</v>
      </c>
      <c r="J1095" t="s">
        <v>271</v>
      </c>
      <c r="K1095" t="s">
        <v>284</v>
      </c>
      <c r="L1095" t="s">
        <v>497</v>
      </c>
      <c r="M1095" t="s">
        <v>2952</v>
      </c>
      <c r="N1095" t="s">
        <v>461</v>
      </c>
      <c r="O1095">
        <v>300</v>
      </c>
      <c r="P1095">
        <v>99.375</v>
      </c>
      <c r="Q1095">
        <v>1.9444440000000001</v>
      </c>
      <c r="R1095">
        <v>2.6329999999999999E-2</v>
      </c>
      <c r="S1095">
        <v>0</v>
      </c>
      <c r="T1095">
        <v>3.53</v>
      </c>
      <c r="U1095">
        <v>4.2309999999999999</v>
      </c>
      <c r="V1095">
        <v>3.5409999999999999</v>
      </c>
      <c r="W1095">
        <v>7.17</v>
      </c>
      <c r="X1095">
        <v>659</v>
      </c>
      <c r="Y1095">
        <v>99</v>
      </c>
      <c r="Z1095">
        <v>1.478</v>
      </c>
      <c r="AA1095">
        <v>2.6509999999999999E-2</v>
      </c>
      <c r="AB1095">
        <v>3.5920000000000001</v>
      </c>
      <c r="AC1095">
        <v>7.2709999999999999</v>
      </c>
      <c r="AD1095">
        <v>3.5990000000000002</v>
      </c>
      <c r="AE1095">
        <v>7.2709999999999999</v>
      </c>
      <c r="AF1095">
        <v>679</v>
      </c>
      <c r="AG1095">
        <v>0.83799999999999997</v>
      </c>
      <c r="AH1095">
        <v>1.137</v>
      </c>
      <c r="AI1095">
        <v>634</v>
      </c>
      <c r="AJ1095">
        <v>653</v>
      </c>
      <c r="AK1095">
        <v>648</v>
      </c>
      <c r="AL1095">
        <v>668</v>
      </c>
      <c r="AQ1095" s="82">
        <f t="shared" si="87"/>
        <v>0</v>
      </c>
      <c r="AR1095" s="82">
        <f t="shared" si="88"/>
        <v>0</v>
      </c>
      <c r="AS1095" s="82">
        <f t="shared" si="88"/>
        <v>0</v>
      </c>
      <c r="AT1095" s="82">
        <f t="shared" si="88"/>
        <v>2.6329999999999999E-2</v>
      </c>
      <c r="AU1095" s="82">
        <f t="shared" si="88"/>
        <v>0</v>
      </c>
      <c r="AV1095" s="82">
        <f t="shared" si="88"/>
        <v>0</v>
      </c>
      <c r="AW1095" s="82">
        <f t="shared" si="88"/>
        <v>0</v>
      </c>
      <c r="AX1095" s="82">
        <f t="shared" si="88"/>
        <v>0</v>
      </c>
      <c r="AY1095" s="82">
        <f t="shared" si="88"/>
        <v>0</v>
      </c>
      <c r="AZ1095" s="82">
        <f t="shared" si="88"/>
        <v>0</v>
      </c>
      <c r="BA1095" s="82">
        <f t="shared" si="88"/>
        <v>0</v>
      </c>
    </row>
    <row r="1096" spans="1:53" x14ac:dyDescent="0.25">
      <c r="A1096" t="s">
        <v>2955</v>
      </c>
      <c r="B1096" t="s">
        <v>2956</v>
      </c>
      <c r="C1096" t="s">
        <v>2951</v>
      </c>
      <c r="D1096" t="s">
        <v>169</v>
      </c>
      <c r="E1096">
        <v>10.75</v>
      </c>
      <c r="F1096" s="143">
        <v>50571</v>
      </c>
      <c r="G1096" t="s">
        <v>371</v>
      </c>
      <c r="H1096" t="s">
        <v>270</v>
      </c>
      <c r="I1096" t="s">
        <v>259</v>
      </c>
      <c r="J1096" t="s">
        <v>271</v>
      </c>
      <c r="K1096" t="s">
        <v>284</v>
      </c>
      <c r="L1096" t="s">
        <v>497</v>
      </c>
      <c r="M1096" t="s">
        <v>2952</v>
      </c>
      <c r="N1096" t="s">
        <v>461</v>
      </c>
      <c r="O1096">
        <v>676.1</v>
      </c>
      <c r="P1096">
        <v>149</v>
      </c>
      <c r="Q1096">
        <v>0.29861100000000002</v>
      </c>
      <c r="R1096">
        <v>8.745E-2</v>
      </c>
      <c r="S1096">
        <v>5.375</v>
      </c>
      <c r="T1096">
        <v>11.166</v>
      </c>
      <c r="U1096">
        <v>6.71</v>
      </c>
      <c r="V1096">
        <v>11.25</v>
      </c>
      <c r="W1096">
        <v>6.71</v>
      </c>
      <c r="X1096">
        <v>431</v>
      </c>
      <c r="Y1096">
        <v>148.5</v>
      </c>
      <c r="Z1096">
        <v>4.9569999999999999</v>
      </c>
      <c r="AA1096">
        <v>9.1259999999999994E-2</v>
      </c>
      <c r="AB1096">
        <v>10.817</v>
      </c>
      <c r="AC1096">
        <v>6.7430000000000003</v>
      </c>
      <c r="AD1096">
        <v>10.896000000000001</v>
      </c>
      <c r="AE1096">
        <v>6.7430000000000003</v>
      </c>
      <c r="AF1096">
        <v>449</v>
      </c>
      <c r="AG1096">
        <v>0.79300000000000004</v>
      </c>
      <c r="AH1096">
        <v>2.2010000000000001</v>
      </c>
      <c r="AI1096">
        <v>541</v>
      </c>
      <c r="AJ1096">
        <v>569</v>
      </c>
      <c r="AK1096">
        <v>437</v>
      </c>
      <c r="AL1096">
        <v>459</v>
      </c>
      <c r="AQ1096" s="82">
        <f t="shared" si="87"/>
        <v>0</v>
      </c>
      <c r="AR1096" s="82">
        <f t="shared" si="88"/>
        <v>0</v>
      </c>
      <c r="AS1096" s="82">
        <f t="shared" si="88"/>
        <v>0</v>
      </c>
      <c r="AT1096" s="82">
        <f t="shared" si="88"/>
        <v>0</v>
      </c>
      <c r="AU1096" s="82">
        <f t="shared" si="88"/>
        <v>0</v>
      </c>
      <c r="AV1096" s="82">
        <f t="shared" si="88"/>
        <v>8.745E-2</v>
      </c>
      <c r="AW1096" s="82">
        <f t="shared" si="88"/>
        <v>0</v>
      </c>
      <c r="AX1096" s="82">
        <f t="shared" si="88"/>
        <v>0</v>
      </c>
      <c r="AY1096" s="82">
        <f t="shared" si="88"/>
        <v>0</v>
      </c>
      <c r="AZ1096" s="82">
        <f t="shared" si="88"/>
        <v>0</v>
      </c>
      <c r="BA1096" s="82">
        <f t="shared" si="88"/>
        <v>0</v>
      </c>
    </row>
    <row r="1097" spans="1:53" x14ac:dyDescent="0.25">
      <c r="A1097" t="s">
        <v>2957</v>
      </c>
      <c r="B1097" t="s">
        <v>2958</v>
      </c>
      <c r="C1097" t="s">
        <v>2959</v>
      </c>
      <c r="D1097" t="s">
        <v>138</v>
      </c>
      <c r="E1097">
        <v>8.625</v>
      </c>
      <c r="F1097" s="143">
        <v>43936</v>
      </c>
      <c r="G1097" t="s">
        <v>41</v>
      </c>
      <c r="H1097" t="s">
        <v>270</v>
      </c>
      <c r="I1097" t="s">
        <v>259</v>
      </c>
      <c r="J1097" t="s">
        <v>271</v>
      </c>
      <c r="K1097" t="s">
        <v>272</v>
      </c>
      <c r="L1097" t="s">
        <v>442</v>
      </c>
      <c r="M1097" t="s">
        <v>443</v>
      </c>
      <c r="N1097" t="s">
        <v>304</v>
      </c>
      <c r="O1097">
        <v>1300</v>
      </c>
      <c r="P1097">
        <v>109</v>
      </c>
      <c r="Q1097">
        <v>1.6770830000000001</v>
      </c>
      <c r="R1097">
        <v>0.12465</v>
      </c>
      <c r="S1097">
        <v>0</v>
      </c>
      <c r="T1097">
        <v>2.0569999999999999</v>
      </c>
      <c r="U1097">
        <v>6.1420000000000003</v>
      </c>
      <c r="V1097">
        <v>3.8980000000000001</v>
      </c>
      <c r="W1097">
        <v>6.4589999999999996</v>
      </c>
      <c r="X1097">
        <v>530</v>
      </c>
      <c r="Y1097">
        <v>109.25</v>
      </c>
      <c r="Z1097">
        <v>1.1020000000000001</v>
      </c>
      <c r="AA1097">
        <v>0.12617999999999999</v>
      </c>
      <c r="AB1097">
        <v>2.1219999999999999</v>
      </c>
      <c r="AC1097">
        <v>6.09</v>
      </c>
      <c r="AD1097">
        <v>3.9119999999999999</v>
      </c>
      <c r="AE1097">
        <v>6.3769999999999998</v>
      </c>
      <c r="AF1097">
        <v>537</v>
      </c>
      <c r="AG1097">
        <v>0.29499999999999998</v>
      </c>
      <c r="AH1097">
        <v>0.68400000000000005</v>
      </c>
      <c r="AI1097">
        <v>511</v>
      </c>
      <c r="AJ1097">
        <v>524</v>
      </c>
      <c r="AK1097">
        <v>515</v>
      </c>
      <c r="AL1097">
        <v>521</v>
      </c>
      <c r="AQ1097" s="82">
        <f t="shared" si="87"/>
        <v>0</v>
      </c>
      <c r="AR1097" s="82">
        <f t="shared" si="88"/>
        <v>0</v>
      </c>
      <c r="AS1097" s="82">
        <f t="shared" si="88"/>
        <v>0</v>
      </c>
      <c r="AT1097" s="82">
        <f t="shared" si="88"/>
        <v>0</v>
      </c>
      <c r="AU1097" s="82">
        <f t="shared" si="88"/>
        <v>0</v>
      </c>
      <c r="AV1097" s="82">
        <f t="shared" si="88"/>
        <v>0.12465</v>
      </c>
      <c r="AW1097" s="82">
        <f t="shared" si="88"/>
        <v>0</v>
      </c>
      <c r="AX1097" s="82">
        <f t="shared" si="88"/>
        <v>0</v>
      </c>
      <c r="AY1097" s="82">
        <f t="shared" si="88"/>
        <v>0</v>
      </c>
      <c r="AZ1097" s="82">
        <f t="shared" si="88"/>
        <v>0</v>
      </c>
      <c r="BA1097" s="82">
        <f t="shared" si="88"/>
        <v>0</v>
      </c>
    </row>
    <row r="1098" spans="1:53" x14ac:dyDescent="0.25">
      <c r="A1098" t="s">
        <v>2994</v>
      </c>
      <c r="B1098" t="s">
        <v>2995</v>
      </c>
      <c r="C1098" t="s">
        <v>2959</v>
      </c>
      <c r="D1098" t="s">
        <v>138</v>
      </c>
      <c r="E1098">
        <v>7.75</v>
      </c>
      <c r="F1098" s="143">
        <v>44228</v>
      </c>
      <c r="G1098" t="s">
        <v>41</v>
      </c>
      <c r="H1098" t="s">
        <v>270</v>
      </c>
      <c r="I1098" t="s">
        <v>259</v>
      </c>
      <c r="J1098" t="s">
        <v>271</v>
      </c>
      <c r="K1098" t="s">
        <v>272</v>
      </c>
      <c r="L1098" t="s">
        <v>442</v>
      </c>
      <c r="M1098" t="s">
        <v>443</v>
      </c>
      <c r="N1098" t="s">
        <v>304</v>
      </c>
      <c r="O1098">
        <v>1000</v>
      </c>
      <c r="P1098">
        <v>106.5</v>
      </c>
      <c r="Q1098">
        <v>2.1527780000000001</v>
      </c>
      <c r="R1098">
        <v>9.4130000000000005E-2</v>
      </c>
      <c r="S1098">
        <v>0</v>
      </c>
      <c r="T1098">
        <v>3.8690000000000002</v>
      </c>
      <c r="U1098">
        <v>6.37</v>
      </c>
      <c r="V1098">
        <v>5.0519999999999996</v>
      </c>
      <c r="W1098">
        <v>6.383</v>
      </c>
      <c r="X1098">
        <v>506</v>
      </c>
      <c r="Y1098">
        <v>105.5</v>
      </c>
      <c r="Z1098">
        <v>1.6359999999999999</v>
      </c>
      <c r="AA1098">
        <v>9.4229999999999994E-2</v>
      </c>
      <c r="AB1098">
        <v>4.5830000000000002</v>
      </c>
      <c r="AC1098">
        <v>6.5890000000000004</v>
      </c>
      <c r="AD1098">
        <v>5.3129999999999997</v>
      </c>
      <c r="AE1098">
        <v>6.6159999999999997</v>
      </c>
      <c r="AF1098">
        <v>546</v>
      </c>
      <c r="AG1098">
        <v>1.4159999999999999</v>
      </c>
      <c r="AH1098">
        <v>2.0819999999999999</v>
      </c>
      <c r="AI1098">
        <v>479</v>
      </c>
      <c r="AJ1098">
        <v>519</v>
      </c>
      <c r="AK1098">
        <v>494</v>
      </c>
      <c r="AL1098">
        <v>0</v>
      </c>
      <c r="AQ1098" s="82">
        <f t="shared" si="87"/>
        <v>0</v>
      </c>
      <c r="AR1098" s="82">
        <f t="shared" si="88"/>
        <v>0</v>
      </c>
      <c r="AS1098" s="82">
        <f t="shared" si="88"/>
        <v>0</v>
      </c>
      <c r="AT1098" s="82">
        <f t="shared" si="88"/>
        <v>0</v>
      </c>
      <c r="AU1098" s="82">
        <f t="shared" si="88"/>
        <v>0</v>
      </c>
      <c r="AV1098" s="82">
        <f t="shared" si="88"/>
        <v>9.4130000000000005E-2</v>
      </c>
      <c r="AW1098" s="82">
        <f t="shared" si="88"/>
        <v>0</v>
      </c>
      <c r="AX1098" s="82">
        <f t="shared" si="88"/>
        <v>0</v>
      </c>
      <c r="AY1098" s="82">
        <f t="shared" si="88"/>
        <v>0</v>
      </c>
      <c r="AZ1098" s="82">
        <f t="shared" si="88"/>
        <v>0</v>
      </c>
      <c r="BA1098" s="82">
        <f t="shared" si="88"/>
        <v>0</v>
      </c>
    </row>
    <row r="1099" spans="1:53" x14ac:dyDescent="0.25">
      <c r="A1099" t="s">
        <v>2970</v>
      </c>
      <c r="B1099" t="s">
        <v>2971</v>
      </c>
      <c r="C1099" t="s">
        <v>2959</v>
      </c>
      <c r="D1099" t="s">
        <v>138</v>
      </c>
      <c r="E1099">
        <v>6.25</v>
      </c>
      <c r="F1099" s="143">
        <v>43770</v>
      </c>
      <c r="G1099" t="s">
        <v>41</v>
      </c>
      <c r="H1099" t="s">
        <v>270</v>
      </c>
      <c r="I1099" t="s">
        <v>259</v>
      </c>
      <c r="J1099" t="s">
        <v>271</v>
      </c>
      <c r="K1099" t="s">
        <v>272</v>
      </c>
      <c r="L1099" t="s">
        <v>442</v>
      </c>
      <c r="M1099" t="s">
        <v>443</v>
      </c>
      <c r="N1099" t="s">
        <v>304</v>
      </c>
      <c r="O1099">
        <v>1800</v>
      </c>
      <c r="P1099">
        <v>100.5</v>
      </c>
      <c r="Q1099">
        <v>0.9375</v>
      </c>
      <c r="R1099">
        <v>0.15819</v>
      </c>
      <c r="S1099">
        <v>0</v>
      </c>
      <c r="T1099">
        <v>4.0970000000000004</v>
      </c>
      <c r="U1099">
        <v>6.1269999999999998</v>
      </c>
      <c r="V1099">
        <v>5.3440000000000003</v>
      </c>
      <c r="W1099">
        <v>6.11</v>
      </c>
      <c r="X1099">
        <v>500</v>
      </c>
      <c r="Y1099">
        <v>100.375</v>
      </c>
      <c r="Z1099">
        <v>0.52100000000000002</v>
      </c>
      <c r="AA1099">
        <v>0.15973999999999999</v>
      </c>
      <c r="AB1099">
        <v>4.16</v>
      </c>
      <c r="AC1099">
        <v>6.1589999999999998</v>
      </c>
      <c r="AD1099">
        <v>5.4089999999999998</v>
      </c>
      <c r="AE1099">
        <v>6.1369999999999996</v>
      </c>
      <c r="AF1099">
        <v>518</v>
      </c>
      <c r="AG1099">
        <v>0.53700000000000003</v>
      </c>
      <c r="AH1099">
        <v>1.194</v>
      </c>
      <c r="AI1099">
        <v>473</v>
      </c>
      <c r="AJ1099">
        <v>491</v>
      </c>
      <c r="AK1099">
        <v>488</v>
      </c>
      <c r="AL1099">
        <v>506</v>
      </c>
      <c r="AQ1099" s="82">
        <f t="shared" si="87"/>
        <v>0</v>
      </c>
      <c r="AR1099" s="82">
        <f t="shared" si="88"/>
        <v>0</v>
      </c>
      <c r="AS1099" s="82">
        <f t="shared" si="88"/>
        <v>0</v>
      </c>
      <c r="AT1099" s="82">
        <f t="shared" si="88"/>
        <v>0</v>
      </c>
      <c r="AU1099" s="82">
        <f t="shared" si="88"/>
        <v>0</v>
      </c>
      <c r="AV1099" s="82">
        <f t="shared" si="88"/>
        <v>0.15819</v>
      </c>
      <c r="AW1099" s="82">
        <f t="shared" si="88"/>
        <v>0</v>
      </c>
      <c r="AX1099" s="82">
        <f t="shared" si="88"/>
        <v>0</v>
      </c>
      <c r="AY1099" s="82">
        <f t="shared" si="88"/>
        <v>0</v>
      </c>
      <c r="AZ1099" s="82">
        <f t="shared" si="88"/>
        <v>0</v>
      </c>
      <c r="BA1099" s="82">
        <f t="shared" si="88"/>
        <v>0</v>
      </c>
    </row>
    <row r="1100" spans="1:53" x14ac:dyDescent="0.25">
      <c r="A1100" t="s">
        <v>6099</v>
      </c>
      <c r="B1100" t="s">
        <v>6100</v>
      </c>
      <c r="C1100" t="s">
        <v>2959</v>
      </c>
      <c r="D1100" t="s">
        <v>138</v>
      </c>
      <c r="E1100">
        <v>6.5</v>
      </c>
      <c r="F1100" s="143">
        <v>43600</v>
      </c>
      <c r="G1100" t="s">
        <v>41</v>
      </c>
      <c r="H1100" t="s">
        <v>270</v>
      </c>
      <c r="I1100" t="s">
        <v>259</v>
      </c>
      <c r="J1100" t="s">
        <v>271</v>
      </c>
      <c r="K1100" t="s">
        <v>272</v>
      </c>
      <c r="L1100" t="s">
        <v>442</v>
      </c>
      <c r="M1100" t="s">
        <v>443</v>
      </c>
      <c r="N1100" t="s">
        <v>304</v>
      </c>
      <c r="O1100">
        <v>750</v>
      </c>
      <c r="P1100">
        <v>101.25</v>
      </c>
      <c r="Q1100">
        <v>0.72222200000000003</v>
      </c>
      <c r="R1100">
        <v>6.6259999999999999E-2</v>
      </c>
      <c r="S1100">
        <v>0</v>
      </c>
      <c r="T1100">
        <v>3.75</v>
      </c>
      <c r="U1100">
        <v>6.1680000000000001</v>
      </c>
      <c r="V1100">
        <v>4.944</v>
      </c>
      <c r="W1100">
        <v>6.1890000000000001</v>
      </c>
      <c r="X1100">
        <v>518</v>
      </c>
      <c r="Y1100">
        <v>101.5</v>
      </c>
      <c r="Z1100">
        <v>0.28899999999999998</v>
      </c>
      <c r="AA1100">
        <v>6.7150000000000001E-2</v>
      </c>
      <c r="AB1100">
        <v>3.8170000000000002</v>
      </c>
      <c r="AC1100">
        <v>6.109</v>
      </c>
      <c r="AD1100">
        <v>4.984</v>
      </c>
      <c r="AE1100">
        <v>6.1349999999999998</v>
      </c>
      <c r="AF1100">
        <v>527</v>
      </c>
      <c r="AG1100">
        <v>0.18</v>
      </c>
      <c r="AH1100">
        <v>0.751</v>
      </c>
      <c r="AI1100">
        <v>493</v>
      </c>
      <c r="AJ1100">
        <v>504</v>
      </c>
      <c r="AK1100">
        <v>506</v>
      </c>
      <c r="AL1100">
        <v>514</v>
      </c>
      <c r="AQ1100" s="82">
        <f t="shared" si="87"/>
        <v>0</v>
      </c>
      <c r="AR1100" s="82">
        <f t="shared" si="88"/>
        <v>0</v>
      </c>
      <c r="AS1100" s="82">
        <f t="shared" si="88"/>
        <v>0</v>
      </c>
      <c r="AT1100" s="82">
        <f t="shared" si="88"/>
        <v>0</v>
      </c>
      <c r="AU1100" s="82">
        <f t="shared" si="88"/>
        <v>0</v>
      </c>
      <c r="AV1100" s="82">
        <f t="shared" si="88"/>
        <v>6.6259999999999999E-2</v>
      </c>
      <c r="AW1100" s="82">
        <f t="shared" si="88"/>
        <v>0</v>
      </c>
      <c r="AX1100" s="82">
        <f t="shared" si="88"/>
        <v>0</v>
      </c>
      <c r="AY1100" s="82">
        <f t="shared" si="88"/>
        <v>0</v>
      </c>
      <c r="AZ1100" s="82">
        <f t="shared" si="88"/>
        <v>0</v>
      </c>
      <c r="BA1100" s="82">
        <f t="shared" si="88"/>
        <v>0</v>
      </c>
    </row>
    <row r="1101" spans="1:53" x14ac:dyDescent="0.25">
      <c r="A1101" t="s">
        <v>2976</v>
      </c>
      <c r="B1101" t="s">
        <v>2977</v>
      </c>
      <c r="C1101" t="s">
        <v>6101</v>
      </c>
      <c r="D1101" t="s">
        <v>2978</v>
      </c>
      <c r="E1101">
        <v>8.5</v>
      </c>
      <c r="F1101" s="143">
        <v>47314</v>
      </c>
      <c r="G1101" t="s">
        <v>282</v>
      </c>
      <c r="H1101" t="s">
        <v>270</v>
      </c>
      <c r="I1101" t="s">
        <v>259</v>
      </c>
      <c r="J1101" t="s">
        <v>271</v>
      </c>
      <c r="K1101" t="s">
        <v>272</v>
      </c>
      <c r="L1101" t="s">
        <v>320</v>
      </c>
      <c r="M1101" t="s">
        <v>964</v>
      </c>
      <c r="N1101" t="s">
        <v>304</v>
      </c>
      <c r="O1101">
        <v>287.2</v>
      </c>
      <c r="P1101">
        <v>108.25</v>
      </c>
      <c r="Q1101">
        <v>3.7777780000000001</v>
      </c>
      <c r="R1101">
        <v>2.7879999999999999E-2</v>
      </c>
      <c r="S1101">
        <v>0</v>
      </c>
      <c r="T1101">
        <v>8.81</v>
      </c>
      <c r="U1101">
        <v>7.6139999999999999</v>
      </c>
      <c r="V1101">
        <v>8.9770000000000003</v>
      </c>
      <c r="W1101">
        <v>7.6139999999999999</v>
      </c>
      <c r="X1101">
        <v>545</v>
      </c>
      <c r="Y1101">
        <v>107.5</v>
      </c>
      <c r="Z1101">
        <v>3.2109999999999999</v>
      </c>
      <c r="AA1101">
        <v>2.7969999999999998E-2</v>
      </c>
      <c r="AB1101">
        <v>8.8450000000000006</v>
      </c>
      <c r="AC1101">
        <v>7.6909999999999998</v>
      </c>
      <c r="AD1101">
        <v>9.0090000000000003</v>
      </c>
      <c r="AE1101">
        <v>7.6909999999999998</v>
      </c>
      <c r="AF1101">
        <v>570</v>
      </c>
      <c r="AG1101">
        <v>1.1890000000000001</v>
      </c>
      <c r="AH1101">
        <v>2.4239999999999999</v>
      </c>
      <c r="AI1101">
        <v>539</v>
      </c>
      <c r="AJ1101">
        <v>564</v>
      </c>
      <c r="AK1101">
        <v>548</v>
      </c>
      <c r="AL1101">
        <v>574</v>
      </c>
      <c r="AQ1101" s="82">
        <f t="shared" si="87"/>
        <v>0</v>
      </c>
      <c r="AR1101" s="82">
        <f t="shared" si="88"/>
        <v>0</v>
      </c>
      <c r="AS1101" s="82">
        <f t="shared" si="88"/>
        <v>0</v>
      </c>
      <c r="AT1101" s="82">
        <f t="shared" si="88"/>
        <v>0</v>
      </c>
      <c r="AU1101" s="82">
        <f t="shared" si="88"/>
        <v>0</v>
      </c>
      <c r="AV1101" s="82">
        <f t="shared" si="88"/>
        <v>0</v>
      </c>
      <c r="AW1101" s="82">
        <f t="shared" si="88"/>
        <v>2.7879999999999999E-2</v>
      </c>
      <c r="AX1101" s="82">
        <f t="shared" si="88"/>
        <v>0</v>
      </c>
      <c r="AY1101" s="82">
        <f t="shared" si="88"/>
        <v>0</v>
      </c>
      <c r="AZ1101" s="82">
        <f t="shared" si="88"/>
        <v>0</v>
      </c>
      <c r="BA1101" s="82">
        <f t="shared" si="88"/>
        <v>0</v>
      </c>
    </row>
    <row r="1102" spans="1:53" x14ac:dyDescent="0.25">
      <c r="A1102" t="s">
        <v>2979</v>
      </c>
      <c r="B1102" t="s">
        <v>2980</v>
      </c>
      <c r="C1102" t="s">
        <v>6101</v>
      </c>
      <c r="D1102" t="s">
        <v>2978</v>
      </c>
      <c r="E1102">
        <v>8.25</v>
      </c>
      <c r="F1102" s="143">
        <v>47515</v>
      </c>
      <c r="G1102" t="s">
        <v>282</v>
      </c>
      <c r="H1102" t="s">
        <v>270</v>
      </c>
      <c r="I1102" t="s">
        <v>259</v>
      </c>
      <c r="J1102" t="s">
        <v>271</v>
      </c>
      <c r="K1102" t="s">
        <v>272</v>
      </c>
      <c r="L1102" t="s">
        <v>320</v>
      </c>
      <c r="M1102" t="s">
        <v>964</v>
      </c>
      <c r="N1102" t="s">
        <v>304</v>
      </c>
      <c r="O1102">
        <v>504.4</v>
      </c>
      <c r="P1102">
        <v>109</v>
      </c>
      <c r="Q1102">
        <v>3.3</v>
      </c>
      <c r="R1102">
        <v>4.9070000000000003E-2</v>
      </c>
      <c r="S1102">
        <v>0</v>
      </c>
      <c r="T1102">
        <v>9.1590000000000007</v>
      </c>
      <c r="U1102">
        <v>7.3179999999999996</v>
      </c>
      <c r="V1102">
        <v>9.3409999999999993</v>
      </c>
      <c r="W1102">
        <v>7.3179999999999996</v>
      </c>
      <c r="X1102">
        <v>511</v>
      </c>
      <c r="Y1102">
        <v>108</v>
      </c>
      <c r="Z1102">
        <v>2.75</v>
      </c>
      <c r="AA1102">
        <v>4.913E-2</v>
      </c>
      <c r="AB1102">
        <v>9.1839999999999993</v>
      </c>
      <c r="AC1102">
        <v>7.4169999999999998</v>
      </c>
      <c r="AD1102">
        <v>9.3629999999999995</v>
      </c>
      <c r="AE1102">
        <v>7.4169999999999998</v>
      </c>
      <c r="AF1102">
        <v>538</v>
      </c>
      <c r="AG1102">
        <v>1.4</v>
      </c>
      <c r="AH1102">
        <v>2.6720000000000002</v>
      </c>
      <c r="AI1102">
        <v>508</v>
      </c>
      <c r="AJ1102">
        <v>534</v>
      </c>
      <c r="AK1102">
        <v>515</v>
      </c>
      <c r="AL1102">
        <v>543</v>
      </c>
      <c r="AQ1102" s="82">
        <f t="shared" si="87"/>
        <v>0</v>
      </c>
      <c r="AR1102" s="82">
        <f t="shared" si="88"/>
        <v>0</v>
      </c>
      <c r="AS1102" s="82">
        <f t="shared" si="88"/>
        <v>0</v>
      </c>
      <c r="AT1102" s="82">
        <f t="shared" si="88"/>
        <v>0</v>
      </c>
      <c r="AU1102" s="82">
        <f t="shared" si="88"/>
        <v>0</v>
      </c>
      <c r="AV1102" s="82">
        <f t="shared" si="88"/>
        <v>0</v>
      </c>
      <c r="AW1102" s="82">
        <f t="shared" si="88"/>
        <v>4.9070000000000003E-2</v>
      </c>
      <c r="AX1102" s="82">
        <f t="shared" si="88"/>
        <v>0</v>
      </c>
      <c r="AY1102" s="82">
        <f t="shared" si="88"/>
        <v>0</v>
      </c>
      <c r="AZ1102" s="82">
        <f t="shared" si="88"/>
        <v>0</v>
      </c>
      <c r="BA1102" s="82">
        <f t="shared" si="88"/>
        <v>0</v>
      </c>
    </row>
    <row r="1103" spans="1:53" x14ac:dyDescent="0.25">
      <c r="A1103" t="s">
        <v>2972</v>
      </c>
      <c r="B1103" t="s">
        <v>2973</v>
      </c>
      <c r="C1103" t="s">
        <v>2974</v>
      </c>
      <c r="D1103" t="s">
        <v>2975</v>
      </c>
      <c r="E1103">
        <v>7.45</v>
      </c>
      <c r="F1103" s="143">
        <v>46827</v>
      </c>
      <c r="G1103" t="s">
        <v>282</v>
      </c>
      <c r="H1103" t="s">
        <v>270</v>
      </c>
      <c r="I1103" t="s">
        <v>259</v>
      </c>
      <c r="J1103" t="s">
        <v>271</v>
      </c>
      <c r="K1103" t="s">
        <v>272</v>
      </c>
      <c r="L1103" t="s">
        <v>609</v>
      </c>
      <c r="M1103" t="s">
        <v>907</v>
      </c>
      <c r="N1103" t="s">
        <v>304</v>
      </c>
      <c r="O1103">
        <v>190.7</v>
      </c>
      <c r="P1103">
        <v>99</v>
      </c>
      <c r="Q1103">
        <v>2.0694439999999998</v>
      </c>
      <c r="R1103">
        <v>1.67E-2</v>
      </c>
      <c r="S1103">
        <v>0</v>
      </c>
      <c r="T1103">
        <v>8.8000000000000007</v>
      </c>
      <c r="U1103">
        <v>7.56</v>
      </c>
      <c r="V1103">
        <v>8.9969999999999999</v>
      </c>
      <c r="W1103">
        <v>7.56</v>
      </c>
      <c r="X1103">
        <v>543</v>
      </c>
      <c r="Y1103">
        <v>97.75</v>
      </c>
      <c r="Z1103">
        <v>1.573</v>
      </c>
      <c r="AA1103">
        <v>1.6660000000000001E-2</v>
      </c>
      <c r="AB1103">
        <v>8.8190000000000008</v>
      </c>
      <c r="AC1103">
        <v>7.7009999999999996</v>
      </c>
      <c r="AD1103">
        <v>9.0090000000000003</v>
      </c>
      <c r="AE1103">
        <v>7.7009999999999996</v>
      </c>
      <c r="AF1103">
        <v>575</v>
      </c>
      <c r="AG1103">
        <v>1.7589999999999999</v>
      </c>
      <c r="AH1103">
        <v>3.0249999999999999</v>
      </c>
      <c r="AI1103">
        <v>508</v>
      </c>
      <c r="AJ1103">
        <v>535</v>
      </c>
      <c r="AK1103">
        <v>546</v>
      </c>
      <c r="AL1103">
        <v>579</v>
      </c>
      <c r="AQ1103" s="82">
        <f t="shared" si="87"/>
        <v>0</v>
      </c>
      <c r="AR1103" s="82">
        <f t="shared" si="88"/>
        <v>0</v>
      </c>
      <c r="AS1103" s="82">
        <f t="shared" si="88"/>
        <v>0</v>
      </c>
      <c r="AT1103" s="82">
        <f t="shared" si="88"/>
        <v>0</v>
      </c>
      <c r="AU1103" s="82">
        <f t="shared" si="88"/>
        <v>0</v>
      </c>
      <c r="AV1103" s="82">
        <f t="shared" si="88"/>
        <v>0</v>
      </c>
      <c r="AW1103" s="82">
        <f t="shared" si="88"/>
        <v>1.67E-2</v>
      </c>
      <c r="AX1103" s="82">
        <f t="shared" si="88"/>
        <v>0</v>
      </c>
      <c r="AY1103" s="82">
        <f t="shared" si="88"/>
        <v>0</v>
      </c>
      <c r="AZ1103" s="82">
        <f t="shared" si="88"/>
        <v>0</v>
      </c>
      <c r="BA1103" s="82">
        <f t="shared" si="88"/>
        <v>0</v>
      </c>
    </row>
    <row r="1104" spans="1:53" x14ac:dyDescent="0.25">
      <c r="A1104" t="s">
        <v>6102</v>
      </c>
      <c r="B1104" t="s">
        <v>6103</v>
      </c>
      <c r="C1104" t="s">
        <v>6104</v>
      </c>
      <c r="D1104" t="s">
        <v>2975</v>
      </c>
      <c r="E1104">
        <v>6</v>
      </c>
      <c r="F1104" s="143">
        <v>44880</v>
      </c>
      <c r="G1104" t="s">
        <v>371</v>
      </c>
      <c r="H1104" t="s">
        <v>270</v>
      </c>
      <c r="I1104" t="s">
        <v>259</v>
      </c>
      <c r="J1104" t="s">
        <v>271</v>
      </c>
      <c r="K1104" t="s">
        <v>272</v>
      </c>
      <c r="L1104" t="s">
        <v>609</v>
      </c>
      <c r="M1104" t="s">
        <v>907</v>
      </c>
      <c r="N1104" t="s">
        <v>304</v>
      </c>
      <c r="O1104">
        <v>300</v>
      </c>
      <c r="P1104">
        <v>108</v>
      </c>
      <c r="Q1104">
        <v>0.7</v>
      </c>
      <c r="R1104">
        <v>2.8250000000000001E-2</v>
      </c>
      <c r="S1104">
        <v>0</v>
      </c>
      <c r="T1104">
        <v>7.3239999999999998</v>
      </c>
      <c r="U1104">
        <v>4.9459999999999997</v>
      </c>
      <c r="V1104">
        <v>7.6210000000000004</v>
      </c>
      <c r="W1104">
        <v>4.952</v>
      </c>
      <c r="X1104">
        <v>329</v>
      </c>
      <c r="Y1104">
        <v>103.625</v>
      </c>
      <c r="Z1104">
        <v>0.3</v>
      </c>
      <c r="AA1104">
        <v>2.742E-2</v>
      </c>
      <c r="AB1104">
        <v>7.3170000000000002</v>
      </c>
      <c r="AC1104">
        <v>5.5129999999999999</v>
      </c>
      <c r="AD1104">
        <v>7.6130000000000004</v>
      </c>
      <c r="AE1104">
        <v>5.5129999999999999</v>
      </c>
      <c r="AF1104">
        <v>404</v>
      </c>
      <c r="AG1104">
        <v>4.5949999999999998</v>
      </c>
      <c r="AH1104">
        <v>5.782</v>
      </c>
      <c r="AI1104">
        <v>325</v>
      </c>
      <c r="AJ1104">
        <v>389</v>
      </c>
      <c r="AK1104">
        <v>325</v>
      </c>
      <c r="AL1104">
        <v>398</v>
      </c>
      <c r="AQ1104" s="82">
        <f t="shared" si="87"/>
        <v>0</v>
      </c>
      <c r="AR1104" s="82">
        <f t="shared" si="88"/>
        <v>0</v>
      </c>
      <c r="AS1104" s="82">
        <f t="shared" si="88"/>
        <v>0</v>
      </c>
      <c r="AT1104" s="82">
        <f t="shared" si="88"/>
        <v>2.8250000000000001E-2</v>
      </c>
      <c r="AU1104" s="82">
        <f t="shared" si="88"/>
        <v>0</v>
      </c>
      <c r="AV1104" s="82">
        <f t="shared" si="88"/>
        <v>0</v>
      </c>
      <c r="AW1104" s="82">
        <f t="shared" si="88"/>
        <v>0</v>
      </c>
      <c r="AX1104" s="82">
        <f t="shared" si="88"/>
        <v>0</v>
      </c>
      <c r="AY1104" s="82">
        <f t="shared" si="88"/>
        <v>0</v>
      </c>
      <c r="AZ1104" s="82">
        <f t="shared" si="88"/>
        <v>0</v>
      </c>
      <c r="BA1104" s="82">
        <f t="shared" si="88"/>
        <v>0</v>
      </c>
    </row>
    <row r="1105" spans="1:53" x14ac:dyDescent="0.25">
      <c r="A1105" t="s">
        <v>6105</v>
      </c>
      <c r="B1105" t="s">
        <v>6106</v>
      </c>
      <c r="C1105" t="s">
        <v>6107</v>
      </c>
      <c r="D1105" t="s">
        <v>172</v>
      </c>
      <c r="E1105">
        <v>6</v>
      </c>
      <c r="F1105" s="143">
        <v>48884</v>
      </c>
      <c r="G1105" t="s">
        <v>371</v>
      </c>
      <c r="H1105" t="s">
        <v>270</v>
      </c>
      <c r="I1105" t="s">
        <v>257</v>
      </c>
      <c r="J1105" t="s">
        <v>271</v>
      </c>
      <c r="K1105" t="s">
        <v>284</v>
      </c>
      <c r="L1105" t="s">
        <v>524</v>
      </c>
      <c r="M1105" t="s">
        <v>524</v>
      </c>
      <c r="N1105" t="s">
        <v>531</v>
      </c>
      <c r="O1105">
        <v>750</v>
      </c>
      <c r="P1105">
        <v>89.67</v>
      </c>
      <c r="Q1105">
        <v>0.9</v>
      </c>
      <c r="R1105">
        <v>5.885E-2</v>
      </c>
      <c r="S1105">
        <v>0</v>
      </c>
      <c r="T1105">
        <v>11.159000000000001</v>
      </c>
      <c r="U1105">
        <v>6.944</v>
      </c>
      <c r="V1105">
        <v>11.384</v>
      </c>
      <c r="W1105">
        <v>6.944</v>
      </c>
      <c r="X1105">
        <v>454</v>
      </c>
      <c r="Y1105">
        <v>90.248999999999995</v>
      </c>
      <c r="Z1105">
        <v>0.5</v>
      </c>
      <c r="AA1105">
        <v>5.9859999999999997E-2</v>
      </c>
      <c r="AB1105">
        <v>11.257</v>
      </c>
      <c r="AC1105">
        <v>6.8860000000000001</v>
      </c>
      <c r="AD1105">
        <v>11.492000000000001</v>
      </c>
      <c r="AE1105">
        <v>6.8860000000000001</v>
      </c>
      <c r="AF1105">
        <v>463</v>
      </c>
      <c r="AG1105">
        <v>-0.19700000000000001</v>
      </c>
      <c r="AH1105">
        <v>1.274</v>
      </c>
      <c r="AI1105">
        <v>395</v>
      </c>
      <c r="AJ1105">
        <v>410</v>
      </c>
      <c r="AK1105">
        <v>459</v>
      </c>
      <c r="AL1105">
        <v>472</v>
      </c>
      <c r="AQ1105" s="82">
        <f t="shared" si="87"/>
        <v>0</v>
      </c>
      <c r="AR1105" s="82">
        <f t="shared" si="88"/>
        <v>0</v>
      </c>
      <c r="AS1105" s="82">
        <f t="shared" si="88"/>
        <v>0</v>
      </c>
      <c r="AT1105" s="82">
        <f t="shared" si="88"/>
        <v>0</v>
      </c>
      <c r="AU1105" s="82">
        <f t="shared" si="88"/>
        <v>0</v>
      </c>
      <c r="AV1105" s="82">
        <f t="shared" si="88"/>
        <v>5.885E-2</v>
      </c>
      <c r="AW1105" s="82">
        <f t="shared" si="88"/>
        <v>0</v>
      </c>
      <c r="AX1105" s="82">
        <f t="shared" si="88"/>
        <v>0</v>
      </c>
      <c r="AY1105" s="82">
        <f t="shared" si="88"/>
        <v>0</v>
      </c>
      <c r="AZ1105" s="82">
        <f t="shared" si="88"/>
        <v>0</v>
      </c>
      <c r="BA1105" s="82">
        <f t="shared" si="88"/>
        <v>0</v>
      </c>
    </row>
    <row r="1106" spans="1:53" x14ac:dyDescent="0.25">
      <c r="A1106" t="s">
        <v>2981</v>
      </c>
      <c r="B1106" t="s">
        <v>2982</v>
      </c>
      <c r="C1106" t="s">
        <v>2983</v>
      </c>
      <c r="D1106" t="s">
        <v>172</v>
      </c>
      <c r="E1106">
        <v>6.0709999999999997</v>
      </c>
      <c r="F1106" s="143">
        <v>41820</v>
      </c>
      <c r="G1106" t="s">
        <v>282</v>
      </c>
      <c r="H1106" t="s">
        <v>270</v>
      </c>
      <c r="I1106" t="s">
        <v>257</v>
      </c>
      <c r="J1106" t="s">
        <v>271</v>
      </c>
      <c r="K1106" t="s">
        <v>284</v>
      </c>
      <c r="L1106" t="s">
        <v>524</v>
      </c>
      <c r="M1106" t="s">
        <v>524</v>
      </c>
      <c r="N1106" t="s">
        <v>828</v>
      </c>
      <c r="O1106">
        <v>750</v>
      </c>
      <c r="P1106">
        <v>87</v>
      </c>
      <c r="Q1106">
        <v>2.9511799999999999</v>
      </c>
      <c r="R1106">
        <v>5.8450000000000002E-2</v>
      </c>
      <c r="S1106">
        <v>0</v>
      </c>
      <c r="T1106">
        <v>1.3120000000000001</v>
      </c>
      <c r="U1106">
        <v>3.0720000000000001</v>
      </c>
      <c r="V1106">
        <v>1.31</v>
      </c>
      <c r="W1106">
        <v>16.082999999999998</v>
      </c>
      <c r="X1106">
        <v>1587</v>
      </c>
      <c r="Y1106">
        <v>81.5</v>
      </c>
      <c r="Z1106">
        <v>2.5459999999999998</v>
      </c>
      <c r="AA1106">
        <v>5.5440000000000003E-2</v>
      </c>
      <c r="AB1106">
        <v>1.3440000000000001</v>
      </c>
      <c r="AC1106">
        <v>20.321000000000002</v>
      </c>
      <c r="AD1106">
        <v>1.341</v>
      </c>
      <c r="AE1106">
        <v>20.321000000000002</v>
      </c>
      <c r="AF1106">
        <v>2014</v>
      </c>
      <c r="AG1106">
        <v>7.0259999999999998</v>
      </c>
      <c r="AH1106">
        <v>7.0289999999999999</v>
      </c>
      <c r="AI1106">
        <v>1413</v>
      </c>
      <c r="AJ1106">
        <v>1725</v>
      </c>
      <c r="AK1106">
        <v>1573</v>
      </c>
      <c r="AL1106">
        <v>2002</v>
      </c>
      <c r="AQ1106" s="82">
        <f t="shared" si="87"/>
        <v>0</v>
      </c>
      <c r="AR1106" s="82">
        <f t="shared" si="88"/>
        <v>0</v>
      </c>
      <c r="AS1106" s="82">
        <f t="shared" si="88"/>
        <v>5.8450000000000002E-2</v>
      </c>
      <c r="AT1106" s="82">
        <f t="shared" si="88"/>
        <v>0</v>
      </c>
      <c r="AU1106" s="82">
        <f t="shared" si="88"/>
        <v>0</v>
      </c>
      <c r="AV1106" s="82">
        <f t="shared" si="88"/>
        <v>0</v>
      </c>
      <c r="AW1106" s="82">
        <f t="shared" si="88"/>
        <v>0</v>
      </c>
      <c r="AX1106" s="82">
        <f t="shared" si="88"/>
        <v>0</v>
      </c>
      <c r="AY1106" s="82">
        <f t="shared" si="88"/>
        <v>0</v>
      </c>
      <c r="AZ1106" s="82">
        <f t="shared" si="88"/>
        <v>0</v>
      </c>
      <c r="BA1106" s="82">
        <f t="shared" si="88"/>
        <v>0</v>
      </c>
    </row>
    <row r="1107" spans="1:53" x14ac:dyDescent="0.25">
      <c r="A1107" t="s">
        <v>2984</v>
      </c>
      <c r="B1107" t="s">
        <v>2985</v>
      </c>
      <c r="C1107" t="s">
        <v>2986</v>
      </c>
      <c r="D1107" t="s">
        <v>172</v>
      </c>
      <c r="E1107">
        <v>6.2670000000000003</v>
      </c>
      <c r="F1107" s="143">
        <v>42688</v>
      </c>
      <c r="G1107" t="s">
        <v>282</v>
      </c>
      <c r="H1107" t="s">
        <v>270</v>
      </c>
      <c r="I1107" t="s">
        <v>257</v>
      </c>
      <c r="J1107" t="s">
        <v>271</v>
      </c>
      <c r="K1107" t="s">
        <v>284</v>
      </c>
      <c r="L1107" t="s">
        <v>524</v>
      </c>
      <c r="M1107" t="s">
        <v>524</v>
      </c>
      <c r="N1107" t="s">
        <v>828</v>
      </c>
      <c r="O1107">
        <v>397.7</v>
      </c>
      <c r="P1107">
        <v>76.25</v>
      </c>
      <c r="Q1107">
        <v>0.71374199999999999</v>
      </c>
      <c r="R1107">
        <v>2.6519999999999998E-2</v>
      </c>
      <c r="S1107">
        <v>0</v>
      </c>
      <c r="T1107">
        <v>3.1829999999999998</v>
      </c>
      <c r="U1107">
        <v>3.3069999999999999</v>
      </c>
      <c r="V1107">
        <v>3.1930000000000001</v>
      </c>
      <c r="W1107">
        <v>14.462</v>
      </c>
      <c r="X1107">
        <v>1393</v>
      </c>
      <c r="Y1107">
        <v>74</v>
      </c>
      <c r="Z1107">
        <v>0.29599999999999999</v>
      </c>
      <c r="AA1107">
        <v>2.5989999999999999E-2</v>
      </c>
      <c r="AB1107">
        <v>3.226</v>
      </c>
      <c r="AC1107">
        <v>15.265000000000001</v>
      </c>
      <c r="AD1107">
        <v>3.2330000000000001</v>
      </c>
      <c r="AE1107">
        <v>15.265000000000001</v>
      </c>
      <c r="AF1107">
        <v>1483</v>
      </c>
      <c r="AG1107">
        <v>3.5910000000000002</v>
      </c>
      <c r="AH1107">
        <v>3.8290000000000002</v>
      </c>
      <c r="AI1107">
        <v>1161</v>
      </c>
      <c r="AJ1107">
        <v>1216</v>
      </c>
      <c r="AK1107">
        <v>1382</v>
      </c>
      <c r="AL1107">
        <v>1472</v>
      </c>
      <c r="AQ1107" s="82">
        <f t="shared" si="87"/>
        <v>0</v>
      </c>
      <c r="AR1107" s="82">
        <f t="shared" si="88"/>
        <v>0</v>
      </c>
      <c r="AS1107" s="82">
        <f t="shared" si="88"/>
        <v>2.6519999999999998E-2</v>
      </c>
      <c r="AT1107" s="82">
        <f t="shared" si="88"/>
        <v>0</v>
      </c>
      <c r="AU1107" s="82">
        <f t="shared" si="88"/>
        <v>0</v>
      </c>
      <c r="AV1107" s="82">
        <f t="shared" si="88"/>
        <v>0</v>
      </c>
      <c r="AW1107" s="82">
        <f t="shared" si="88"/>
        <v>0</v>
      </c>
      <c r="AX1107" s="82">
        <f t="shared" si="88"/>
        <v>0</v>
      </c>
      <c r="AY1107" s="82">
        <f t="shared" si="88"/>
        <v>0</v>
      </c>
      <c r="AZ1107" s="82">
        <f t="shared" si="88"/>
        <v>0</v>
      </c>
      <c r="BA1107" s="82">
        <f t="shared" si="88"/>
        <v>0</v>
      </c>
    </row>
    <row r="1108" spans="1:53" x14ac:dyDescent="0.25">
      <c r="A1108" t="s">
        <v>6108</v>
      </c>
      <c r="B1108" t="s">
        <v>6109</v>
      </c>
      <c r="C1108" t="s">
        <v>6107</v>
      </c>
      <c r="D1108" t="s">
        <v>172</v>
      </c>
      <c r="E1108">
        <v>6.75</v>
      </c>
      <c r="F1108" s="143">
        <v>43241</v>
      </c>
      <c r="G1108" t="s">
        <v>371</v>
      </c>
      <c r="H1108" t="s">
        <v>270</v>
      </c>
      <c r="I1108" t="s">
        <v>257</v>
      </c>
      <c r="J1108" t="s">
        <v>271</v>
      </c>
      <c r="K1108" t="s">
        <v>284</v>
      </c>
      <c r="L1108" t="s">
        <v>524</v>
      </c>
      <c r="M1108" t="s">
        <v>524</v>
      </c>
      <c r="N1108" t="s">
        <v>531</v>
      </c>
      <c r="O1108">
        <v>2000</v>
      </c>
      <c r="P1108">
        <v>107.5</v>
      </c>
      <c r="Q1108">
        <v>0.63749999999999996</v>
      </c>
      <c r="R1108">
        <v>0.18737000000000001</v>
      </c>
      <c r="S1108">
        <v>0</v>
      </c>
      <c r="T1108">
        <v>4.5090000000000003</v>
      </c>
      <c r="U1108">
        <v>5.1420000000000003</v>
      </c>
      <c r="V1108">
        <v>4.5369999999999999</v>
      </c>
      <c r="W1108">
        <v>5.1420000000000003</v>
      </c>
      <c r="X1108">
        <v>433</v>
      </c>
      <c r="Y1108">
        <v>106.25</v>
      </c>
      <c r="Z1108">
        <v>0.188</v>
      </c>
      <c r="AA1108">
        <v>0.18723999999999999</v>
      </c>
      <c r="AB1108">
        <v>4.5620000000000003</v>
      </c>
      <c r="AC1108">
        <v>5.415</v>
      </c>
      <c r="AD1108">
        <v>4.585</v>
      </c>
      <c r="AE1108">
        <v>5.415</v>
      </c>
      <c r="AF1108">
        <v>473</v>
      </c>
      <c r="AG1108">
        <v>1.597</v>
      </c>
      <c r="AH1108">
        <v>2.09</v>
      </c>
      <c r="AI1108">
        <v>430</v>
      </c>
      <c r="AJ1108">
        <v>468</v>
      </c>
      <c r="AK1108">
        <v>421</v>
      </c>
      <c r="AL1108">
        <v>462</v>
      </c>
      <c r="AQ1108" s="82">
        <f t="shared" si="87"/>
        <v>0</v>
      </c>
      <c r="AR1108" s="82">
        <f t="shared" si="88"/>
        <v>0</v>
      </c>
      <c r="AS1108" s="82">
        <f t="shared" si="88"/>
        <v>0</v>
      </c>
      <c r="AT1108" s="82">
        <f t="shared" si="88"/>
        <v>0</v>
      </c>
      <c r="AU1108" s="82">
        <f t="shared" si="88"/>
        <v>0.18737000000000001</v>
      </c>
      <c r="AV1108" s="82">
        <f t="shared" si="88"/>
        <v>0</v>
      </c>
      <c r="AW1108" s="82">
        <f t="shared" si="88"/>
        <v>0</v>
      </c>
      <c r="AX1108" s="82">
        <f t="shared" si="88"/>
        <v>0</v>
      </c>
      <c r="AY1108" s="82">
        <f t="shared" si="88"/>
        <v>0</v>
      </c>
      <c r="AZ1108" s="82">
        <f t="shared" si="88"/>
        <v>0</v>
      </c>
      <c r="BA1108" s="82">
        <f t="shared" si="88"/>
        <v>0</v>
      </c>
    </row>
    <row r="1109" spans="1:53" x14ac:dyDescent="0.25">
      <c r="A1109" t="s">
        <v>2987</v>
      </c>
      <c r="B1109" t="s">
        <v>2988</v>
      </c>
      <c r="C1109" t="s">
        <v>2986</v>
      </c>
      <c r="D1109" t="s">
        <v>172</v>
      </c>
      <c r="E1109">
        <v>5.92</v>
      </c>
      <c r="F1109" s="143">
        <v>42278</v>
      </c>
      <c r="G1109" t="s">
        <v>282</v>
      </c>
      <c r="H1109" t="s">
        <v>270</v>
      </c>
      <c r="I1109" t="s">
        <v>257</v>
      </c>
      <c r="J1109" t="s">
        <v>271</v>
      </c>
      <c r="K1109" t="s">
        <v>284</v>
      </c>
      <c r="L1109" t="s">
        <v>524</v>
      </c>
      <c r="M1109" t="s">
        <v>524</v>
      </c>
      <c r="N1109" t="s">
        <v>828</v>
      </c>
      <c r="O1109">
        <v>213.3</v>
      </c>
      <c r="P1109">
        <v>76.25</v>
      </c>
      <c r="Q1109">
        <v>1.3813329999999999</v>
      </c>
      <c r="R1109">
        <v>1.435E-2</v>
      </c>
      <c r="S1109">
        <v>0</v>
      </c>
      <c r="T1109">
        <v>2.3220000000000001</v>
      </c>
      <c r="U1109">
        <v>3.2530000000000001</v>
      </c>
      <c r="V1109">
        <v>2.3239999999999998</v>
      </c>
      <c r="W1109">
        <v>17.024000000000001</v>
      </c>
      <c r="X1109">
        <v>1667</v>
      </c>
      <c r="Y1109">
        <v>73</v>
      </c>
      <c r="Z1109">
        <v>0.98699999999999999</v>
      </c>
      <c r="AA1109">
        <v>1.388E-2</v>
      </c>
      <c r="AB1109">
        <v>2.3610000000000002</v>
      </c>
      <c r="AC1109">
        <v>18.591999999999999</v>
      </c>
      <c r="AD1109">
        <v>2.3610000000000002</v>
      </c>
      <c r="AE1109">
        <v>18.591999999999999</v>
      </c>
      <c r="AF1109">
        <v>1831</v>
      </c>
      <c r="AG1109">
        <v>4.9260000000000002</v>
      </c>
      <c r="AH1109">
        <v>5.03</v>
      </c>
      <c r="AI1109">
        <v>1388</v>
      </c>
      <c r="AJ1109">
        <v>1488</v>
      </c>
      <c r="AK1109">
        <v>1655</v>
      </c>
      <c r="AL1109">
        <v>1818</v>
      </c>
      <c r="AQ1109" s="82">
        <f t="shared" si="87"/>
        <v>0</v>
      </c>
      <c r="AR1109" s="82">
        <f t="shared" si="88"/>
        <v>0</v>
      </c>
      <c r="AS1109" s="82">
        <f t="shared" si="88"/>
        <v>1.435E-2</v>
      </c>
      <c r="AT1109" s="82">
        <f t="shared" si="88"/>
        <v>0</v>
      </c>
      <c r="AU1109" s="82">
        <f t="shared" si="88"/>
        <v>0</v>
      </c>
      <c r="AV1109" s="82">
        <f t="shared" si="88"/>
        <v>0</v>
      </c>
      <c r="AW1109" s="82">
        <f t="shared" si="88"/>
        <v>0</v>
      </c>
      <c r="AX1109" s="82">
        <f t="shared" si="88"/>
        <v>0</v>
      </c>
      <c r="AY1109" s="82">
        <f t="shared" si="88"/>
        <v>0</v>
      </c>
      <c r="AZ1109" s="82">
        <f t="shared" si="88"/>
        <v>0</v>
      </c>
      <c r="BA1109" s="82">
        <f t="shared" si="88"/>
        <v>0</v>
      </c>
    </row>
    <row r="1110" spans="1:53" x14ac:dyDescent="0.25">
      <c r="A1110" t="s">
        <v>6110</v>
      </c>
      <c r="B1110" t="s">
        <v>6111</v>
      </c>
      <c r="C1110" t="s">
        <v>2986</v>
      </c>
      <c r="D1110" t="s">
        <v>172</v>
      </c>
      <c r="E1110">
        <v>6.4130000000000003</v>
      </c>
      <c r="F1110" s="143">
        <v>49583</v>
      </c>
      <c r="G1110" t="s">
        <v>282</v>
      </c>
      <c r="H1110" t="s">
        <v>270</v>
      </c>
      <c r="I1110" t="s">
        <v>257</v>
      </c>
      <c r="J1110" t="s">
        <v>271</v>
      </c>
      <c r="K1110" t="s">
        <v>284</v>
      </c>
      <c r="L1110" t="s">
        <v>524</v>
      </c>
      <c r="M1110" t="s">
        <v>524</v>
      </c>
      <c r="N1110" t="s">
        <v>828</v>
      </c>
      <c r="O1110">
        <v>374.8</v>
      </c>
      <c r="P1110">
        <v>87.5</v>
      </c>
      <c r="Q1110">
        <v>1.496367</v>
      </c>
      <c r="R1110">
        <v>2.8899999999999999E-2</v>
      </c>
      <c r="S1110">
        <v>0</v>
      </c>
      <c r="T1110">
        <v>10.951000000000001</v>
      </c>
      <c r="U1110">
        <v>6.641</v>
      </c>
      <c r="V1110">
        <v>11.095000000000001</v>
      </c>
      <c r="W1110">
        <v>7.5720000000000001</v>
      </c>
      <c r="X1110">
        <v>517</v>
      </c>
      <c r="Y1110">
        <v>82.75</v>
      </c>
      <c r="Z1110">
        <v>1.069</v>
      </c>
      <c r="AA1110">
        <v>2.7629999999999998E-2</v>
      </c>
      <c r="AB1110">
        <v>10.689</v>
      </c>
      <c r="AC1110">
        <v>8.0779999999999994</v>
      </c>
      <c r="AD1110">
        <v>10.808999999999999</v>
      </c>
      <c r="AE1110">
        <v>8.0779999999999994</v>
      </c>
      <c r="AF1110">
        <v>585</v>
      </c>
      <c r="AG1110">
        <v>6.1769999999999996</v>
      </c>
      <c r="AH1110">
        <v>7.5620000000000003</v>
      </c>
      <c r="AI1110">
        <v>440</v>
      </c>
      <c r="AJ1110">
        <v>484</v>
      </c>
      <c r="AK1110">
        <v>522</v>
      </c>
      <c r="AL1110">
        <v>594</v>
      </c>
      <c r="AQ1110" s="82">
        <f t="shared" si="87"/>
        <v>0</v>
      </c>
      <c r="AR1110" s="82">
        <f t="shared" ref="AR1110:BA1125" si="89">IF(AND($U1110&gt;AQ$4,$U1110&lt;=AR$4),$R1110,0)</f>
        <v>0</v>
      </c>
      <c r="AS1110" s="82">
        <f t="shared" si="89"/>
        <v>0</v>
      </c>
      <c r="AT1110" s="82">
        <f t="shared" si="89"/>
        <v>0</v>
      </c>
      <c r="AU1110" s="82">
        <f t="shared" si="89"/>
        <v>0</v>
      </c>
      <c r="AV1110" s="82">
        <f t="shared" si="89"/>
        <v>2.8899999999999999E-2</v>
      </c>
      <c r="AW1110" s="82">
        <f t="shared" si="89"/>
        <v>0</v>
      </c>
      <c r="AX1110" s="82">
        <f t="shared" si="89"/>
        <v>0</v>
      </c>
      <c r="AY1110" s="82">
        <f t="shared" si="89"/>
        <v>0</v>
      </c>
      <c r="AZ1110" s="82">
        <f t="shared" si="89"/>
        <v>0</v>
      </c>
      <c r="BA1110" s="82">
        <f t="shared" si="89"/>
        <v>0</v>
      </c>
    </row>
    <row r="1111" spans="1:53" x14ac:dyDescent="0.25">
      <c r="A1111" t="s">
        <v>2989</v>
      </c>
      <c r="B1111" t="s">
        <v>2990</v>
      </c>
      <c r="C1111" t="s">
        <v>2986</v>
      </c>
      <c r="D1111" t="s">
        <v>172</v>
      </c>
      <c r="E1111">
        <v>6.657</v>
      </c>
      <c r="F1111" s="143">
        <v>50181</v>
      </c>
      <c r="G1111" t="s">
        <v>282</v>
      </c>
      <c r="H1111" t="s">
        <v>270</v>
      </c>
      <c r="I1111" t="s">
        <v>257</v>
      </c>
      <c r="J1111" t="s">
        <v>271</v>
      </c>
      <c r="K1111" t="s">
        <v>284</v>
      </c>
      <c r="L1111" t="s">
        <v>524</v>
      </c>
      <c r="M1111" t="s">
        <v>524</v>
      </c>
      <c r="N1111" t="s">
        <v>828</v>
      </c>
      <c r="O1111">
        <v>434.4</v>
      </c>
      <c r="P1111">
        <v>89</v>
      </c>
      <c r="Q1111">
        <v>0.62871699999999997</v>
      </c>
      <c r="R1111">
        <v>3.3730000000000003E-2</v>
      </c>
      <c r="S1111">
        <v>0</v>
      </c>
      <c r="T1111">
        <v>11.189</v>
      </c>
      <c r="U1111">
        <v>6.9089999999999998</v>
      </c>
      <c r="V1111">
        <v>11.294</v>
      </c>
      <c r="W1111">
        <v>7.6589999999999998</v>
      </c>
      <c r="X1111">
        <v>524</v>
      </c>
      <c r="Y1111">
        <v>83.75</v>
      </c>
      <c r="Z1111">
        <v>0.185</v>
      </c>
      <c r="AA1111">
        <v>3.2070000000000001E-2</v>
      </c>
      <c r="AB1111">
        <v>10.87</v>
      </c>
      <c r="AC1111">
        <v>8.2070000000000007</v>
      </c>
      <c r="AD1111">
        <v>10.946</v>
      </c>
      <c r="AE1111">
        <v>8.2070000000000007</v>
      </c>
      <c r="AF1111">
        <v>597</v>
      </c>
      <c r="AG1111">
        <v>6.7839999999999998</v>
      </c>
      <c r="AH1111">
        <v>8.1869999999999994</v>
      </c>
      <c r="AI1111">
        <v>450</v>
      </c>
      <c r="AJ1111">
        <v>495</v>
      </c>
      <c r="AK1111">
        <v>530</v>
      </c>
      <c r="AL1111">
        <v>606</v>
      </c>
      <c r="AQ1111" s="82">
        <f t="shared" si="87"/>
        <v>0</v>
      </c>
      <c r="AR1111" s="82">
        <f t="shared" si="89"/>
        <v>0</v>
      </c>
      <c r="AS1111" s="82">
        <f t="shared" si="89"/>
        <v>0</v>
      </c>
      <c r="AT1111" s="82">
        <f t="shared" si="89"/>
        <v>0</v>
      </c>
      <c r="AU1111" s="82">
        <f t="shared" si="89"/>
        <v>0</v>
      </c>
      <c r="AV1111" s="82">
        <f t="shared" si="89"/>
        <v>3.3730000000000003E-2</v>
      </c>
      <c r="AW1111" s="82">
        <f t="shared" si="89"/>
        <v>0</v>
      </c>
      <c r="AX1111" s="82">
        <f t="shared" si="89"/>
        <v>0</v>
      </c>
      <c r="AY1111" s="82">
        <f t="shared" si="89"/>
        <v>0</v>
      </c>
      <c r="AZ1111" s="82">
        <f t="shared" si="89"/>
        <v>0</v>
      </c>
      <c r="BA1111" s="82">
        <f t="shared" si="89"/>
        <v>0</v>
      </c>
    </row>
    <row r="1112" spans="1:53" x14ac:dyDescent="0.25">
      <c r="A1112" t="s">
        <v>2991</v>
      </c>
      <c r="B1112" t="s">
        <v>2992</v>
      </c>
      <c r="C1112" t="s">
        <v>2993</v>
      </c>
      <c r="D1112" t="s">
        <v>172</v>
      </c>
      <c r="E1112">
        <v>12</v>
      </c>
      <c r="F1112" s="143">
        <v>45642</v>
      </c>
      <c r="G1112" t="s">
        <v>423</v>
      </c>
      <c r="H1112" t="s">
        <v>270</v>
      </c>
      <c r="I1112" t="s">
        <v>257</v>
      </c>
      <c r="J1112" t="s">
        <v>271</v>
      </c>
      <c r="K1112" t="s">
        <v>284</v>
      </c>
      <c r="L1112" t="s">
        <v>524</v>
      </c>
      <c r="M1112" t="s">
        <v>524</v>
      </c>
      <c r="N1112" t="s">
        <v>828</v>
      </c>
      <c r="O1112">
        <v>2000</v>
      </c>
      <c r="P1112">
        <v>115.53</v>
      </c>
      <c r="Q1112">
        <v>0.3</v>
      </c>
      <c r="R1112">
        <v>0.20069999999999999</v>
      </c>
      <c r="S1112">
        <v>6</v>
      </c>
      <c r="T1112">
        <v>6.673</v>
      </c>
      <c r="U1112">
        <v>9.7710000000000008</v>
      </c>
      <c r="V1112">
        <v>6.7670000000000003</v>
      </c>
      <c r="W1112">
        <v>9.7710000000000008</v>
      </c>
      <c r="X1112">
        <v>806</v>
      </c>
      <c r="Y1112">
        <v>116.822</v>
      </c>
      <c r="Z1112">
        <v>5.5</v>
      </c>
      <c r="AA1112">
        <v>0.21518000000000001</v>
      </c>
      <c r="AB1112">
        <v>6.4379999999999997</v>
      </c>
      <c r="AC1112">
        <v>9.6110000000000007</v>
      </c>
      <c r="AD1112">
        <v>6.5250000000000004</v>
      </c>
      <c r="AE1112">
        <v>9.6110000000000007</v>
      </c>
      <c r="AF1112">
        <v>807</v>
      </c>
      <c r="AG1112">
        <v>-0.40200000000000002</v>
      </c>
      <c r="AH1112">
        <v>0.52700000000000002</v>
      </c>
      <c r="AI1112">
        <v>837</v>
      </c>
      <c r="AJ1112">
        <v>845</v>
      </c>
      <c r="AK1112">
        <v>803</v>
      </c>
      <c r="AL1112">
        <v>804</v>
      </c>
      <c r="AQ1112" s="82">
        <f t="shared" si="87"/>
        <v>0</v>
      </c>
      <c r="AR1112" s="82">
        <f t="shared" si="89"/>
        <v>0</v>
      </c>
      <c r="AS1112" s="82">
        <f t="shared" si="89"/>
        <v>0</v>
      </c>
      <c r="AT1112" s="82">
        <f t="shared" si="89"/>
        <v>0</v>
      </c>
      <c r="AU1112" s="82">
        <f t="shared" si="89"/>
        <v>0</v>
      </c>
      <c r="AV1112" s="82">
        <f t="shared" si="89"/>
        <v>0</v>
      </c>
      <c r="AW1112" s="82">
        <f t="shared" si="89"/>
        <v>0</v>
      </c>
      <c r="AX1112" s="82">
        <f t="shared" si="89"/>
        <v>0</v>
      </c>
      <c r="AY1112" s="82">
        <f t="shared" si="89"/>
        <v>0.20069999999999999</v>
      </c>
      <c r="AZ1112" s="82">
        <f t="shared" si="89"/>
        <v>0</v>
      </c>
      <c r="BA1112" s="82">
        <f t="shared" si="89"/>
        <v>0</v>
      </c>
    </row>
    <row r="1113" spans="1:53" x14ac:dyDescent="0.25">
      <c r="A1113" t="s">
        <v>6112</v>
      </c>
      <c r="B1113" t="s">
        <v>6113</v>
      </c>
      <c r="C1113" t="s">
        <v>6114</v>
      </c>
      <c r="D1113" t="s">
        <v>6115</v>
      </c>
      <c r="E1113">
        <v>12.5</v>
      </c>
      <c r="F1113" s="143">
        <v>43039</v>
      </c>
      <c r="G1113" t="s">
        <v>348</v>
      </c>
      <c r="H1113" t="s">
        <v>270</v>
      </c>
      <c r="I1113" t="s">
        <v>253</v>
      </c>
      <c r="J1113" t="s">
        <v>271</v>
      </c>
      <c r="K1113" t="s">
        <v>272</v>
      </c>
      <c r="L1113" t="s">
        <v>442</v>
      </c>
      <c r="M1113" t="s">
        <v>1498</v>
      </c>
      <c r="N1113" t="s">
        <v>283</v>
      </c>
      <c r="O1113">
        <v>265</v>
      </c>
      <c r="P1113">
        <v>99</v>
      </c>
      <c r="Q1113">
        <v>2.5694439999999998</v>
      </c>
      <c r="R1113">
        <v>2.332E-2</v>
      </c>
      <c r="S1113">
        <v>0</v>
      </c>
      <c r="T1113">
        <v>3.4620000000000002</v>
      </c>
      <c r="U1113">
        <v>13.718</v>
      </c>
      <c r="V1113">
        <v>3.4830000000000001</v>
      </c>
      <c r="W1113">
        <v>13.718</v>
      </c>
      <c r="X1113">
        <v>1304</v>
      </c>
      <c r="Y1113">
        <v>99</v>
      </c>
      <c r="Z1113">
        <v>1.736</v>
      </c>
      <c r="AA1113">
        <v>2.3480000000000001E-2</v>
      </c>
      <c r="AB1113">
        <v>3.5259999999999998</v>
      </c>
      <c r="AC1113">
        <v>12.763</v>
      </c>
      <c r="AD1113">
        <v>3.544</v>
      </c>
      <c r="AE1113">
        <v>13.701000000000001</v>
      </c>
      <c r="AF1113">
        <v>1314</v>
      </c>
      <c r="AG1113">
        <v>0.82699999999999996</v>
      </c>
      <c r="AH1113">
        <v>1.157</v>
      </c>
      <c r="AI1113">
        <v>1292</v>
      </c>
      <c r="AJ1113">
        <v>1303</v>
      </c>
      <c r="AK1113">
        <v>1293</v>
      </c>
      <c r="AL1113">
        <v>1303</v>
      </c>
      <c r="AQ1113" s="82">
        <f t="shared" si="87"/>
        <v>0</v>
      </c>
      <c r="AR1113" s="82">
        <f t="shared" si="89"/>
        <v>0</v>
      </c>
      <c r="AS1113" s="82">
        <f t="shared" si="89"/>
        <v>0</v>
      </c>
      <c r="AT1113" s="82">
        <f t="shared" si="89"/>
        <v>0</v>
      </c>
      <c r="AU1113" s="82">
        <f t="shared" si="89"/>
        <v>0</v>
      </c>
      <c r="AV1113" s="82">
        <f t="shared" si="89"/>
        <v>0</v>
      </c>
      <c r="AW1113" s="82">
        <f t="shared" si="89"/>
        <v>0</v>
      </c>
      <c r="AX1113" s="82">
        <f t="shared" si="89"/>
        <v>0</v>
      </c>
      <c r="AY1113" s="82">
        <f t="shared" si="89"/>
        <v>0</v>
      </c>
      <c r="AZ1113" s="82">
        <f t="shared" si="89"/>
        <v>0</v>
      </c>
      <c r="BA1113" s="82">
        <f t="shared" si="89"/>
        <v>2.332E-2</v>
      </c>
    </row>
    <row r="1114" spans="1:53" x14ac:dyDescent="0.25">
      <c r="A1114" t="s">
        <v>6116</v>
      </c>
      <c r="B1114" t="s">
        <v>6117</v>
      </c>
      <c r="C1114" t="s">
        <v>6118</v>
      </c>
      <c r="D1114" t="s">
        <v>3007</v>
      </c>
      <c r="E1114">
        <v>9.375</v>
      </c>
      <c r="F1114" s="143">
        <v>43952</v>
      </c>
      <c r="G1114" t="s">
        <v>280</v>
      </c>
      <c r="H1114" t="s">
        <v>270</v>
      </c>
      <c r="I1114" t="s">
        <v>259</v>
      </c>
      <c r="J1114" t="s">
        <v>271</v>
      </c>
      <c r="K1114" t="s">
        <v>272</v>
      </c>
      <c r="L1114" t="s">
        <v>273</v>
      </c>
      <c r="M1114" t="s">
        <v>927</v>
      </c>
      <c r="N1114" t="s">
        <v>304</v>
      </c>
      <c r="O1114">
        <v>425</v>
      </c>
      <c r="P1114">
        <v>105.25</v>
      </c>
      <c r="Q1114">
        <v>1.40625</v>
      </c>
      <c r="R1114">
        <v>3.9269999999999999E-2</v>
      </c>
      <c r="S1114">
        <v>0</v>
      </c>
      <c r="T1114">
        <v>4.1340000000000003</v>
      </c>
      <c r="U1114">
        <v>8.14</v>
      </c>
      <c r="V1114">
        <v>4.9729999999999999</v>
      </c>
      <c r="W1114">
        <v>8.26</v>
      </c>
      <c r="X1114">
        <v>711</v>
      </c>
      <c r="Y1114">
        <v>106</v>
      </c>
      <c r="Z1114">
        <v>0.78100000000000003</v>
      </c>
      <c r="AA1114">
        <v>3.9919999999999997E-2</v>
      </c>
      <c r="AB1114">
        <v>4.2050000000000001</v>
      </c>
      <c r="AC1114">
        <v>7.9859999999999998</v>
      </c>
      <c r="AD1114">
        <v>5.0060000000000002</v>
      </c>
      <c r="AE1114">
        <v>8.1110000000000007</v>
      </c>
      <c r="AF1114">
        <v>711</v>
      </c>
      <c r="AG1114">
        <v>-0.11700000000000001</v>
      </c>
      <c r="AH1114">
        <v>0.47699999999999998</v>
      </c>
      <c r="AI1114">
        <v>694</v>
      </c>
      <c r="AJ1114">
        <v>699</v>
      </c>
      <c r="AK1114">
        <v>699</v>
      </c>
      <c r="AL1114">
        <v>699</v>
      </c>
      <c r="AQ1114" s="82">
        <f t="shared" si="87"/>
        <v>0</v>
      </c>
      <c r="AR1114" s="82">
        <f t="shared" si="89"/>
        <v>0</v>
      </c>
      <c r="AS1114" s="82">
        <f t="shared" si="89"/>
        <v>0</v>
      </c>
      <c r="AT1114" s="82">
        <f t="shared" si="89"/>
        <v>0</v>
      </c>
      <c r="AU1114" s="82">
        <f t="shared" si="89"/>
        <v>0</v>
      </c>
      <c r="AV1114" s="82">
        <f t="shared" si="89"/>
        <v>0</v>
      </c>
      <c r="AW1114" s="82">
        <f t="shared" si="89"/>
        <v>0</v>
      </c>
      <c r="AX1114" s="82">
        <f t="shared" si="89"/>
        <v>3.9269999999999999E-2</v>
      </c>
      <c r="AY1114" s="82">
        <f t="shared" si="89"/>
        <v>0</v>
      </c>
      <c r="AZ1114" s="82">
        <f t="shared" si="89"/>
        <v>0</v>
      </c>
      <c r="BA1114" s="82">
        <f t="shared" si="89"/>
        <v>0</v>
      </c>
    </row>
    <row r="1115" spans="1:53" x14ac:dyDescent="0.25">
      <c r="A1115" t="s">
        <v>2999</v>
      </c>
      <c r="B1115" t="s">
        <v>3000</v>
      </c>
      <c r="C1115" t="s">
        <v>3001</v>
      </c>
      <c r="D1115" t="s">
        <v>3002</v>
      </c>
      <c r="E1115">
        <v>9.25</v>
      </c>
      <c r="F1115" s="143">
        <v>42170</v>
      </c>
      <c r="G1115" t="s">
        <v>348</v>
      </c>
      <c r="H1115" t="s">
        <v>270</v>
      </c>
      <c r="I1115" t="s">
        <v>259</v>
      </c>
      <c r="J1115" t="s">
        <v>271</v>
      </c>
      <c r="K1115" t="s">
        <v>272</v>
      </c>
      <c r="L1115" t="s">
        <v>320</v>
      </c>
      <c r="M1115" t="s">
        <v>543</v>
      </c>
      <c r="N1115" t="s">
        <v>304</v>
      </c>
      <c r="O1115">
        <v>230.9</v>
      </c>
      <c r="P1115">
        <v>101</v>
      </c>
      <c r="Q1115">
        <v>0.25694400000000001</v>
      </c>
      <c r="R1115">
        <v>2.026E-2</v>
      </c>
      <c r="S1115">
        <v>4.625</v>
      </c>
      <c r="T1115">
        <v>0.45700000000000002</v>
      </c>
      <c r="U1115">
        <v>7.0439999999999996</v>
      </c>
      <c r="V1115">
        <v>0.45500000000000002</v>
      </c>
      <c r="W1115">
        <v>7.2610000000000001</v>
      </c>
      <c r="X1115">
        <v>695</v>
      </c>
      <c r="Y1115">
        <v>101.25</v>
      </c>
      <c r="Z1115">
        <v>4.2649999999999997</v>
      </c>
      <c r="AA1115">
        <v>2.1430000000000001E-2</v>
      </c>
      <c r="AB1115">
        <v>0.5</v>
      </c>
      <c r="AC1115">
        <v>6.8369999999999997</v>
      </c>
      <c r="AD1115">
        <v>0.498</v>
      </c>
      <c r="AE1115">
        <v>6.97</v>
      </c>
      <c r="AF1115">
        <v>671</v>
      </c>
      <c r="AG1115">
        <v>0.34699999999999998</v>
      </c>
      <c r="AH1115">
        <v>0.32400000000000001</v>
      </c>
      <c r="AI1115">
        <v>642</v>
      </c>
      <c r="AJ1115">
        <v>666</v>
      </c>
      <c r="AK1115">
        <v>675</v>
      </c>
      <c r="AL1115">
        <v>655</v>
      </c>
      <c r="AQ1115" s="82">
        <f t="shared" si="87"/>
        <v>0</v>
      </c>
      <c r="AR1115" s="82">
        <f t="shared" si="89"/>
        <v>0</v>
      </c>
      <c r="AS1115" s="82">
        <f t="shared" si="89"/>
        <v>0</v>
      </c>
      <c r="AT1115" s="82">
        <f t="shared" si="89"/>
        <v>0</v>
      </c>
      <c r="AU1115" s="82">
        <f t="shared" si="89"/>
        <v>0</v>
      </c>
      <c r="AV1115" s="82">
        <f t="shared" si="89"/>
        <v>0</v>
      </c>
      <c r="AW1115" s="82">
        <f t="shared" si="89"/>
        <v>2.026E-2</v>
      </c>
      <c r="AX1115" s="82">
        <f t="shared" si="89"/>
        <v>0</v>
      </c>
      <c r="AY1115" s="82">
        <f t="shared" si="89"/>
        <v>0</v>
      </c>
      <c r="AZ1115" s="82">
        <f t="shared" si="89"/>
        <v>0</v>
      </c>
      <c r="BA1115" s="82">
        <f t="shared" si="89"/>
        <v>0</v>
      </c>
    </row>
    <row r="1116" spans="1:53" x14ac:dyDescent="0.25">
      <c r="A1116" t="s">
        <v>3019</v>
      </c>
      <c r="B1116" t="s">
        <v>3020</v>
      </c>
      <c r="C1116" t="s">
        <v>3021</v>
      </c>
      <c r="D1116" t="s">
        <v>3022</v>
      </c>
      <c r="E1116">
        <v>17</v>
      </c>
      <c r="F1116" s="143">
        <v>43101</v>
      </c>
      <c r="G1116" t="s">
        <v>348</v>
      </c>
      <c r="H1116" t="s">
        <v>270</v>
      </c>
      <c r="I1116" t="s">
        <v>259</v>
      </c>
      <c r="J1116" t="s">
        <v>271</v>
      </c>
      <c r="K1116" t="s">
        <v>272</v>
      </c>
      <c r="L1116" t="s">
        <v>273</v>
      </c>
      <c r="M1116" t="s">
        <v>927</v>
      </c>
      <c r="N1116" t="s">
        <v>283</v>
      </c>
      <c r="O1116">
        <v>109.7</v>
      </c>
      <c r="P1116">
        <v>106.5</v>
      </c>
      <c r="Q1116">
        <v>6.1458329999999997</v>
      </c>
      <c r="R1116">
        <v>1.0710000000000001E-2</v>
      </c>
      <c r="S1116">
        <v>0</v>
      </c>
      <c r="T1116">
        <v>2.0070000000000001</v>
      </c>
      <c r="U1116">
        <v>14.824</v>
      </c>
      <c r="V1116">
        <v>0.45300000000000001</v>
      </c>
      <c r="W1116">
        <v>11.763</v>
      </c>
      <c r="X1116">
        <v>1105</v>
      </c>
      <c r="Y1116">
        <v>107</v>
      </c>
      <c r="Z1116">
        <v>5.3120000000000003</v>
      </c>
      <c r="AA1116">
        <v>1.0840000000000001E-2</v>
      </c>
      <c r="AB1116">
        <v>0.52400000000000002</v>
      </c>
      <c r="AC1116">
        <v>14.398999999999999</v>
      </c>
      <c r="AD1116">
        <v>0.51600000000000001</v>
      </c>
      <c r="AE1116">
        <v>11.3</v>
      </c>
      <c r="AF1116">
        <v>1069</v>
      </c>
      <c r="AG1116">
        <v>0.29699999999999999</v>
      </c>
      <c r="AH1116">
        <v>0.27400000000000002</v>
      </c>
      <c r="AI1116">
        <v>1190</v>
      </c>
      <c r="AJ1116">
        <v>1169</v>
      </c>
      <c r="AK1116">
        <v>1085</v>
      </c>
      <c r="AL1116">
        <v>1054</v>
      </c>
      <c r="AQ1116" s="82">
        <f t="shared" si="87"/>
        <v>0</v>
      </c>
      <c r="AR1116" s="82">
        <f t="shared" si="89"/>
        <v>0</v>
      </c>
      <c r="AS1116" s="82">
        <f t="shared" si="89"/>
        <v>0</v>
      </c>
      <c r="AT1116" s="82">
        <f t="shared" si="89"/>
        <v>0</v>
      </c>
      <c r="AU1116" s="82">
        <f t="shared" si="89"/>
        <v>0</v>
      </c>
      <c r="AV1116" s="82">
        <f t="shared" si="89"/>
        <v>0</v>
      </c>
      <c r="AW1116" s="82">
        <f t="shared" si="89"/>
        <v>0</v>
      </c>
      <c r="AX1116" s="82">
        <f t="shared" si="89"/>
        <v>0</v>
      </c>
      <c r="AY1116" s="82">
        <f t="shared" si="89"/>
        <v>0</v>
      </c>
      <c r="AZ1116" s="82">
        <f t="shared" si="89"/>
        <v>0</v>
      </c>
      <c r="BA1116" s="82">
        <f t="shared" si="89"/>
        <v>1.0710000000000001E-2</v>
      </c>
    </row>
    <row r="1117" spans="1:53" x14ac:dyDescent="0.25">
      <c r="A1117" t="s">
        <v>3011</v>
      </c>
      <c r="B1117" t="s">
        <v>3012</v>
      </c>
      <c r="C1117" t="s">
        <v>3013</v>
      </c>
      <c r="D1117" t="s">
        <v>3014</v>
      </c>
      <c r="E1117">
        <v>8</v>
      </c>
      <c r="F1117" s="143">
        <v>42522</v>
      </c>
      <c r="G1117" t="s">
        <v>41</v>
      </c>
      <c r="H1117" t="s">
        <v>270</v>
      </c>
      <c r="I1117" t="s">
        <v>259</v>
      </c>
      <c r="J1117" t="s">
        <v>271</v>
      </c>
      <c r="K1117" t="s">
        <v>272</v>
      </c>
      <c r="L1117" t="s">
        <v>296</v>
      </c>
      <c r="M1117" t="s">
        <v>297</v>
      </c>
      <c r="N1117" t="s">
        <v>283</v>
      </c>
      <c r="O1117">
        <v>480</v>
      </c>
      <c r="P1117">
        <v>104.875</v>
      </c>
      <c r="Q1117">
        <v>0.53333299999999995</v>
      </c>
      <c r="R1117">
        <v>4.3830000000000001E-2</v>
      </c>
      <c r="S1117">
        <v>0</v>
      </c>
      <c r="T1117">
        <v>0.42299999999999999</v>
      </c>
      <c r="U1117">
        <v>5.6740000000000004</v>
      </c>
      <c r="V1117">
        <v>1.3759999999999999</v>
      </c>
      <c r="W1117">
        <v>5.8019999999999996</v>
      </c>
      <c r="X1117">
        <v>535</v>
      </c>
      <c r="Y1117">
        <v>104.75</v>
      </c>
      <c r="Z1117">
        <v>0</v>
      </c>
      <c r="AA1117">
        <v>4.4220000000000002E-2</v>
      </c>
      <c r="AB1117">
        <v>2.2530000000000001</v>
      </c>
      <c r="AC1117">
        <v>5.9279999999999999</v>
      </c>
      <c r="AD1117">
        <v>1.7749999999999999</v>
      </c>
      <c r="AE1117">
        <v>5.9409999999999998</v>
      </c>
      <c r="AF1117">
        <v>557</v>
      </c>
      <c r="AG1117">
        <v>0.629</v>
      </c>
      <c r="AH1117">
        <v>0.71399999999999997</v>
      </c>
      <c r="AI1117">
        <v>489</v>
      </c>
      <c r="AJ1117">
        <v>546</v>
      </c>
      <c r="AK1117">
        <v>515</v>
      </c>
      <c r="AL1117">
        <v>539</v>
      </c>
      <c r="AQ1117" s="82">
        <f t="shared" si="87"/>
        <v>0</v>
      </c>
      <c r="AR1117" s="82">
        <f t="shared" si="89"/>
        <v>0</v>
      </c>
      <c r="AS1117" s="82">
        <f t="shared" si="89"/>
        <v>0</v>
      </c>
      <c r="AT1117" s="82">
        <f t="shared" si="89"/>
        <v>0</v>
      </c>
      <c r="AU1117" s="82">
        <f t="shared" si="89"/>
        <v>4.3830000000000001E-2</v>
      </c>
      <c r="AV1117" s="82">
        <f t="shared" si="89"/>
        <v>0</v>
      </c>
      <c r="AW1117" s="82">
        <f t="shared" si="89"/>
        <v>0</v>
      </c>
      <c r="AX1117" s="82">
        <f t="shared" si="89"/>
        <v>0</v>
      </c>
      <c r="AY1117" s="82">
        <f t="shared" si="89"/>
        <v>0</v>
      </c>
      <c r="AZ1117" s="82">
        <f t="shared" si="89"/>
        <v>0</v>
      </c>
      <c r="BA1117" s="82">
        <f t="shared" si="89"/>
        <v>0</v>
      </c>
    </row>
    <row r="1118" spans="1:53" x14ac:dyDescent="0.25">
      <c r="A1118" t="s">
        <v>3023</v>
      </c>
      <c r="B1118" t="s">
        <v>3024</v>
      </c>
      <c r="C1118" t="s">
        <v>3025</v>
      </c>
      <c r="D1118" t="s">
        <v>3026</v>
      </c>
      <c r="E1118">
        <v>9.5</v>
      </c>
      <c r="F1118" s="143">
        <v>43511</v>
      </c>
      <c r="G1118" t="s">
        <v>42</v>
      </c>
      <c r="H1118" t="s">
        <v>270</v>
      </c>
      <c r="I1118" t="s">
        <v>259</v>
      </c>
      <c r="J1118" t="s">
        <v>271</v>
      </c>
      <c r="K1118" t="s">
        <v>272</v>
      </c>
      <c r="L1118" t="s">
        <v>442</v>
      </c>
      <c r="M1118" t="s">
        <v>443</v>
      </c>
      <c r="N1118" t="s">
        <v>304</v>
      </c>
      <c r="O1118">
        <v>550</v>
      </c>
      <c r="P1118">
        <v>112.5</v>
      </c>
      <c r="Q1118">
        <v>3.4305560000000002</v>
      </c>
      <c r="R1118">
        <v>5.5239999999999997E-2</v>
      </c>
      <c r="S1118">
        <v>0</v>
      </c>
      <c r="T1118">
        <v>1.89</v>
      </c>
      <c r="U1118">
        <v>5.3559999999999999</v>
      </c>
      <c r="V1118">
        <v>2.7149999999999999</v>
      </c>
      <c r="W1118">
        <v>5.8460000000000001</v>
      </c>
      <c r="X1118">
        <v>491</v>
      </c>
      <c r="Y1118">
        <v>112</v>
      </c>
      <c r="Z1118">
        <v>2.7970000000000002</v>
      </c>
      <c r="AA1118">
        <v>5.5530000000000003E-2</v>
      </c>
      <c r="AB1118">
        <v>1.9510000000000001</v>
      </c>
      <c r="AC1118">
        <v>5.6790000000000003</v>
      </c>
      <c r="AD1118">
        <v>2.903</v>
      </c>
      <c r="AE1118">
        <v>6.0519999999999996</v>
      </c>
      <c r="AF1118">
        <v>525</v>
      </c>
      <c r="AG1118">
        <v>0.98699999999999999</v>
      </c>
      <c r="AH1118">
        <v>1.1890000000000001</v>
      </c>
      <c r="AI1118">
        <v>468</v>
      </c>
      <c r="AJ1118">
        <v>509</v>
      </c>
      <c r="AK1118">
        <v>475</v>
      </c>
      <c r="AL1118">
        <v>509</v>
      </c>
      <c r="AQ1118" s="82">
        <f t="shared" si="87"/>
        <v>0</v>
      </c>
      <c r="AR1118" s="82">
        <f t="shared" si="89"/>
        <v>0</v>
      </c>
      <c r="AS1118" s="82">
        <f t="shared" si="89"/>
        <v>0</v>
      </c>
      <c r="AT1118" s="82">
        <f t="shared" si="89"/>
        <v>0</v>
      </c>
      <c r="AU1118" s="82">
        <f t="shared" si="89"/>
        <v>5.5239999999999997E-2</v>
      </c>
      <c r="AV1118" s="82">
        <f t="shared" si="89"/>
        <v>0</v>
      </c>
      <c r="AW1118" s="82">
        <f t="shared" si="89"/>
        <v>0</v>
      </c>
      <c r="AX1118" s="82">
        <f t="shared" si="89"/>
        <v>0</v>
      </c>
      <c r="AY1118" s="82">
        <f t="shared" si="89"/>
        <v>0</v>
      </c>
      <c r="AZ1118" s="82">
        <f t="shared" si="89"/>
        <v>0</v>
      </c>
      <c r="BA1118" s="82">
        <f t="shared" si="89"/>
        <v>0</v>
      </c>
    </row>
    <row r="1119" spans="1:53" x14ac:dyDescent="0.25">
      <c r="A1119" t="s">
        <v>6119</v>
      </c>
      <c r="B1119" t="s">
        <v>6120</v>
      </c>
      <c r="C1119" t="s">
        <v>3025</v>
      </c>
      <c r="D1119" t="s">
        <v>3026</v>
      </c>
      <c r="E1119">
        <v>7.375</v>
      </c>
      <c r="F1119" s="143">
        <v>44682</v>
      </c>
      <c r="G1119" t="s">
        <v>42</v>
      </c>
      <c r="H1119" t="s">
        <v>270</v>
      </c>
      <c r="I1119" t="s">
        <v>259</v>
      </c>
      <c r="J1119" t="s">
        <v>271</v>
      </c>
      <c r="K1119" t="s">
        <v>272</v>
      </c>
      <c r="L1119" t="s">
        <v>442</v>
      </c>
      <c r="M1119" t="s">
        <v>443</v>
      </c>
      <c r="N1119" t="s">
        <v>304</v>
      </c>
      <c r="O1119">
        <v>500</v>
      </c>
      <c r="P1119">
        <v>109</v>
      </c>
      <c r="Q1119">
        <v>1.10625</v>
      </c>
      <c r="R1119">
        <v>4.7699999999999999E-2</v>
      </c>
      <c r="S1119">
        <v>0</v>
      </c>
      <c r="T1119">
        <v>3.69</v>
      </c>
      <c r="U1119">
        <v>5.7619999999999996</v>
      </c>
      <c r="V1119">
        <v>6.1</v>
      </c>
      <c r="W1119">
        <v>5.843</v>
      </c>
      <c r="X1119">
        <v>431</v>
      </c>
      <c r="Y1119">
        <v>108.25</v>
      </c>
      <c r="Z1119">
        <v>0.61499999999999999</v>
      </c>
      <c r="AA1119">
        <v>4.7879999999999999E-2</v>
      </c>
      <c r="AB1119">
        <v>4.45</v>
      </c>
      <c r="AC1119">
        <v>5.96</v>
      </c>
      <c r="AD1119">
        <v>6.2279999999999998</v>
      </c>
      <c r="AE1119">
        <v>5.98</v>
      </c>
      <c r="AF1119">
        <v>462</v>
      </c>
      <c r="AG1119">
        <v>1.141</v>
      </c>
      <c r="AH1119">
        <v>2</v>
      </c>
      <c r="AI1119">
        <v>421</v>
      </c>
      <c r="AJ1119">
        <v>451</v>
      </c>
      <c r="AK1119">
        <v>422</v>
      </c>
      <c r="AL1119">
        <v>452</v>
      </c>
      <c r="AQ1119" s="82">
        <f t="shared" si="87"/>
        <v>0</v>
      </c>
      <c r="AR1119" s="82">
        <f t="shared" si="89"/>
        <v>0</v>
      </c>
      <c r="AS1119" s="82">
        <f t="shared" si="89"/>
        <v>0</v>
      </c>
      <c r="AT1119" s="82">
        <f t="shared" si="89"/>
        <v>0</v>
      </c>
      <c r="AU1119" s="82">
        <f t="shared" si="89"/>
        <v>4.7699999999999999E-2</v>
      </c>
      <c r="AV1119" s="82">
        <f t="shared" si="89"/>
        <v>0</v>
      </c>
      <c r="AW1119" s="82">
        <f t="shared" si="89"/>
        <v>0</v>
      </c>
      <c r="AX1119" s="82">
        <f t="shared" si="89"/>
        <v>0</v>
      </c>
      <c r="AY1119" s="82">
        <f t="shared" si="89"/>
        <v>0</v>
      </c>
      <c r="AZ1119" s="82">
        <f t="shared" si="89"/>
        <v>0</v>
      </c>
      <c r="BA1119" s="82">
        <f t="shared" si="89"/>
        <v>0</v>
      </c>
    </row>
    <row r="1120" spans="1:53" x14ac:dyDescent="0.25">
      <c r="A1120" t="s">
        <v>3015</v>
      </c>
      <c r="B1120" t="s">
        <v>3016</v>
      </c>
      <c r="C1120" t="s">
        <v>3017</v>
      </c>
      <c r="D1120" t="s">
        <v>3018</v>
      </c>
      <c r="E1120">
        <v>6.625</v>
      </c>
      <c r="F1120" s="143">
        <v>44105</v>
      </c>
      <c r="G1120" t="s">
        <v>423</v>
      </c>
      <c r="H1120" t="s">
        <v>270</v>
      </c>
      <c r="I1120" t="s">
        <v>259</v>
      </c>
      <c r="J1120" t="s">
        <v>271</v>
      </c>
      <c r="K1120" t="s">
        <v>272</v>
      </c>
      <c r="L1120" t="s">
        <v>335</v>
      </c>
      <c r="M1120" t="s">
        <v>353</v>
      </c>
      <c r="N1120" t="s">
        <v>304</v>
      </c>
      <c r="O1120">
        <v>400</v>
      </c>
      <c r="P1120">
        <v>108.125</v>
      </c>
      <c r="Q1120">
        <v>1.545833</v>
      </c>
      <c r="R1120">
        <v>3.8010000000000002E-2</v>
      </c>
      <c r="S1120">
        <v>0</v>
      </c>
      <c r="T1120">
        <v>2.492</v>
      </c>
      <c r="U1120">
        <v>4.5970000000000004</v>
      </c>
      <c r="V1120">
        <v>4.6849999999999996</v>
      </c>
      <c r="W1120">
        <v>4.8410000000000002</v>
      </c>
      <c r="X1120">
        <v>356</v>
      </c>
      <c r="Y1120">
        <v>107.25</v>
      </c>
      <c r="Z1120">
        <v>1.1040000000000001</v>
      </c>
      <c r="AA1120">
        <v>3.8120000000000001E-2</v>
      </c>
      <c r="AB1120">
        <v>2.552</v>
      </c>
      <c r="AC1120">
        <v>4.9509999999999996</v>
      </c>
      <c r="AD1120">
        <v>4.9269999999999996</v>
      </c>
      <c r="AE1120">
        <v>5.0599999999999996</v>
      </c>
      <c r="AF1120">
        <v>394</v>
      </c>
      <c r="AG1120">
        <v>1.2150000000000001</v>
      </c>
      <c r="AH1120">
        <v>1.792</v>
      </c>
      <c r="AI1120">
        <v>337</v>
      </c>
      <c r="AJ1120">
        <v>375</v>
      </c>
      <c r="AK1120">
        <v>342</v>
      </c>
      <c r="AL1120">
        <v>380</v>
      </c>
      <c r="AQ1120" s="82">
        <f t="shared" si="87"/>
        <v>0</v>
      </c>
      <c r="AR1120" s="82">
        <f t="shared" si="89"/>
        <v>0</v>
      </c>
      <c r="AS1120" s="82">
        <f t="shared" si="89"/>
        <v>0</v>
      </c>
      <c r="AT1120" s="82">
        <f t="shared" si="89"/>
        <v>3.8010000000000002E-2</v>
      </c>
      <c r="AU1120" s="82">
        <f t="shared" si="89"/>
        <v>0</v>
      </c>
      <c r="AV1120" s="82">
        <f t="shared" si="89"/>
        <v>0</v>
      </c>
      <c r="AW1120" s="82">
        <f t="shared" si="89"/>
        <v>0</v>
      </c>
      <c r="AX1120" s="82">
        <f t="shared" si="89"/>
        <v>0</v>
      </c>
      <c r="AY1120" s="82">
        <f t="shared" si="89"/>
        <v>0</v>
      </c>
      <c r="AZ1120" s="82">
        <f t="shared" si="89"/>
        <v>0</v>
      </c>
      <c r="BA1120" s="82">
        <f t="shared" si="89"/>
        <v>0</v>
      </c>
    </row>
    <row r="1121" spans="1:53" x14ac:dyDescent="0.25">
      <c r="A1121" t="s">
        <v>6121</v>
      </c>
      <c r="B1121" t="s">
        <v>6122</v>
      </c>
      <c r="C1121" t="s">
        <v>3027</v>
      </c>
      <c r="D1121" t="s">
        <v>3028</v>
      </c>
      <c r="E1121">
        <v>10.375</v>
      </c>
      <c r="F1121" s="143">
        <v>42781</v>
      </c>
      <c r="G1121" t="s">
        <v>280</v>
      </c>
      <c r="H1121" t="s">
        <v>270</v>
      </c>
      <c r="I1121" t="s">
        <v>254</v>
      </c>
      <c r="J1121" t="s">
        <v>271</v>
      </c>
      <c r="K1121" t="s">
        <v>272</v>
      </c>
      <c r="L1121" t="s">
        <v>442</v>
      </c>
      <c r="M1121" t="s">
        <v>443</v>
      </c>
      <c r="N1121" t="s">
        <v>304</v>
      </c>
      <c r="O1121">
        <v>199.9</v>
      </c>
      <c r="P1121">
        <v>93.5</v>
      </c>
      <c r="Q1121">
        <v>3.7465280000000001</v>
      </c>
      <c r="R1121">
        <v>1.6840000000000001E-2</v>
      </c>
      <c r="S1121">
        <v>0</v>
      </c>
      <c r="T1121">
        <v>3.1190000000000002</v>
      </c>
      <c r="U1121">
        <v>12.420999999999999</v>
      </c>
      <c r="V1121">
        <v>3.1339999999999999</v>
      </c>
      <c r="W1121">
        <v>12.420999999999999</v>
      </c>
      <c r="X1121">
        <v>1185</v>
      </c>
      <c r="Y1121">
        <v>93</v>
      </c>
      <c r="Z1121">
        <v>3.0550000000000002</v>
      </c>
      <c r="AA1121">
        <v>1.6889999999999999E-2</v>
      </c>
      <c r="AB1121">
        <v>3.1779999999999999</v>
      </c>
      <c r="AC1121">
        <v>12.555999999999999</v>
      </c>
      <c r="AD1121">
        <v>3.1909999999999998</v>
      </c>
      <c r="AE1121">
        <v>12.555999999999999</v>
      </c>
      <c r="AF1121">
        <v>1208</v>
      </c>
      <c r="AG1121">
        <v>1.2410000000000001</v>
      </c>
      <c r="AH1121">
        <v>1.4890000000000001</v>
      </c>
      <c r="AI1121">
        <v>1109</v>
      </c>
      <c r="AJ1121">
        <v>1128</v>
      </c>
      <c r="AK1121">
        <v>1174</v>
      </c>
      <c r="AL1121">
        <v>1197</v>
      </c>
      <c r="AQ1121" s="82">
        <f t="shared" si="87"/>
        <v>0</v>
      </c>
      <c r="AR1121" s="82">
        <f t="shared" si="89"/>
        <v>0</v>
      </c>
      <c r="AS1121" s="82">
        <f t="shared" si="89"/>
        <v>0</v>
      </c>
      <c r="AT1121" s="82">
        <f t="shared" si="89"/>
        <v>0</v>
      </c>
      <c r="AU1121" s="82">
        <f t="shared" si="89"/>
        <v>0</v>
      </c>
      <c r="AV1121" s="82">
        <f t="shared" si="89"/>
        <v>0</v>
      </c>
      <c r="AW1121" s="82">
        <f t="shared" si="89"/>
        <v>0</v>
      </c>
      <c r="AX1121" s="82">
        <f t="shared" si="89"/>
        <v>0</v>
      </c>
      <c r="AY1121" s="82">
        <f t="shared" si="89"/>
        <v>0</v>
      </c>
      <c r="AZ1121" s="82">
        <f t="shared" si="89"/>
        <v>0</v>
      </c>
      <c r="BA1121" s="82">
        <f t="shared" si="89"/>
        <v>1.6840000000000001E-2</v>
      </c>
    </row>
    <row r="1122" spans="1:53" x14ac:dyDescent="0.25">
      <c r="A1122" t="s">
        <v>6123</v>
      </c>
      <c r="B1122" t="s">
        <v>6124</v>
      </c>
      <c r="C1122" t="s">
        <v>3003</v>
      </c>
      <c r="D1122" t="s">
        <v>3004</v>
      </c>
      <c r="E1122">
        <v>5.75</v>
      </c>
      <c r="F1122" s="143">
        <v>45031</v>
      </c>
      <c r="G1122" t="s">
        <v>423</v>
      </c>
      <c r="H1122" t="s">
        <v>270</v>
      </c>
      <c r="I1122" t="s">
        <v>259</v>
      </c>
      <c r="J1122" t="s">
        <v>271</v>
      </c>
      <c r="K1122" t="s">
        <v>272</v>
      </c>
      <c r="L1122" t="s">
        <v>551</v>
      </c>
      <c r="M1122" t="s">
        <v>552</v>
      </c>
      <c r="N1122" t="s">
        <v>304</v>
      </c>
      <c r="O1122">
        <v>600</v>
      </c>
      <c r="P1122">
        <v>104</v>
      </c>
      <c r="Q1122">
        <v>1.165972</v>
      </c>
      <c r="R1122">
        <v>5.4670000000000003E-2</v>
      </c>
      <c r="S1122">
        <v>0</v>
      </c>
      <c r="T1122">
        <v>6.202</v>
      </c>
      <c r="U1122">
        <v>5.12</v>
      </c>
      <c r="V1122">
        <v>7.3049999999999997</v>
      </c>
      <c r="W1122">
        <v>5.093</v>
      </c>
      <c r="X1122">
        <v>337</v>
      </c>
      <c r="Y1122">
        <v>104.375</v>
      </c>
      <c r="Z1122">
        <v>0.78300000000000003</v>
      </c>
      <c r="AA1122">
        <v>5.5500000000000001E-2</v>
      </c>
      <c r="AB1122">
        <v>6.2460000000000004</v>
      </c>
      <c r="AC1122">
        <v>5.0650000000000004</v>
      </c>
      <c r="AD1122">
        <v>7.3520000000000003</v>
      </c>
      <c r="AE1122">
        <v>5.0380000000000003</v>
      </c>
      <c r="AF1122">
        <v>349</v>
      </c>
      <c r="AG1122">
        <v>8.0000000000000002E-3</v>
      </c>
      <c r="AH1122">
        <v>1.109</v>
      </c>
      <c r="AI1122">
        <v>319</v>
      </c>
      <c r="AJ1122">
        <v>331</v>
      </c>
      <c r="AK1122">
        <v>332</v>
      </c>
      <c r="AL1122">
        <v>343</v>
      </c>
      <c r="AQ1122" s="82">
        <f t="shared" si="87"/>
        <v>0</v>
      </c>
      <c r="AR1122" s="82">
        <f t="shared" si="89"/>
        <v>0</v>
      </c>
      <c r="AS1122" s="82">
        <f t="shared" si="89"/>
        <v>0</v>
      </c>
      <c r="AT1122" s="82">
        <f t="shared" si="89"/>
        <v>0</v>
      </c>
      <c r="AU1122" s="82">
        <f t="shared" si="89"/>
        <v>5.4670000000000003E-2</v>
      </c>
      <c r="AV1122" s="82">
        <f t="shared" si="89"/>
        <v>0</v>
      </c>
      <c r="AW1122" s="82">
        <f t="shared" si="89"/>
        <v>0</v>
      </c>
      <c r="AX1122" s="82">
        <f t="shared" si="89"/>
        <v>0</v>
      </c>
      <c r="AY1122" s="82">
        <f t="shared" si="89"/>
        <v>0</v>
      </c>
      <c r="AZ1122" s="82">
        <f t="shared" si="89"/>
        <v>0</v>
      </c>
      <c r="BA1122" s="82">
        <f t="shared" si="89"/>
        <v>0</v>
      </c>
    </row>
    <row r="1123" spans="1:53" x14ac:dyDescent="0.25">
      <c r="A1123" t="s">
        <v>6125</v>
      </c>
      <c r="B1123" t="s">
        <v>6126</v>
      </c>
      <c r="C1123" t="s">
        <v>3005</v>
      </c>
      <c r="D1123" t="s">
        <v>3006</v>
      </c>
      <c r="E1123">
        <v>7.5</v>
      </c>
      <c r="F1123" s="143">
        <v>43983</v>
      </c>
      <c r="G1123" t="s">
        <v>282</v>
      </c>
      <c r="H1123" t="s">
        <v>270</v>
      </c>
      <c r="I1123" t="s">
        <v>259</v>
      </c>
      <c r="J1123" t="s">
        <v>271</v>
      </c>
      <c r="K1123" t="s">
        <v>272</v>
      </c>
      <c r="L1123" t="s">
        <v>296</v>
      </c>
      <c r="M1123" t="s">
        <v>297</v>
      </c>
      <c r="N1123" t="s">
        <v>304</v>
      </c>
      <c r="O1123">
        <v>350</v>
      </c>
      <c r="P1123">
        <v>113</v>
      </c>
      <c r="Q1123">
        <v>0.5</v>
      </c>
      <c r="R1123">
        <v>3.4419999999999999E-2</v>
      </c>
      <c r="S1123">
        <v>0</v>
      </c>
      <c r="T1123">
        <v>3.0379999999999998</v>
      </c>
      <c r="U1123">
        <v>4.4009999999999998</v>
      </c>
      <c r="V1123">
        <v>4.5519999999999996</v>
      </c>
      <c r="W1123">
        <v>4.7489999999999997</v>
      </c>
      <c r="X1123">
        <v>354</v>
      </c>
      <c r="Y1123">
        <v>111.5</v>
      </c>
      <c r="Z1123">
        <v>0</v>
      </c>
      <c r="AA1123">
        <v>3.4329999999999999E-2</v>
      </c>
      <c r="AB1123">
        <v>3.093</v>
      </c>
      <c r="AC1123">
        <v>4.8810000000000002</v>
      </c>
      <c r="AD1123">
        <v>4.7919999999999998</v>
      </c>
      <c r="AE1123">
        <v>5.1050000000000004</v>
      </c>
      <c r="AF1123">
        <v>406</v>
      </c>
      <c r="AG1123">
        <v>1.794</v>
      </c>
      <c r="AH1123">
        <v>2.3319999999999999</v>
      </c>
      <c r="AI1123">
        <v>354</v>
      </c>
      <c r="AJ1123">
        <v>406</v>
      </c>
      <c r="AK1123">
        <v>341</v>
      </c>
      <c r="AL1123">
        <v>392</v>
      </c>
      <c r="AQ1123" s="82">
        <f t="shared" si="87"/>
        <v>0</v>
      </c>
      <c r="AR1123" s="82">
        <f t="shared" si="89"/>
        <v>0</v>
      </c>
      <c r="AS1123" s="82">
        <f t="shared" si="89"/>
        <v>0</v>
      </c>
      <c r="AT1123" s="82">
        <f t="shared" si="89"/>
        <v>3.4419999999999999E-2</v>
      </c>
      <c r="AU1123" s="82">
        <f t="shared" si="89"/>
        <v>0</v>
      </c>
      <c r="AV1123" s="82">
        <f t="shared" si="89"/>
        <v>0</v>
      </c>
      <c r="AW1123" s="82">
        <f t="shared" si="89"/>
        <v>0</v>
      </c>
      <c r="AX1123" s="82">
        <f t="shared" si="89"/>
        <v>0</v>
      </c>
      <c r="AY1123" s="82">
        <f t="shared" si="89"/>
        <v>0</v>
      </c>
      <c r="AZ1123" s="82">
        <f t="shared" si="89"/>
        <v>0</v>
      </c>
      <c r="BA1123" s="82">
        <f t="shared" si="89"/>
        <v>0</v>
      </c>
    </row>
    <row r="1124" spans="1:53" x14ac:dyDescent="0.25">
      <c r="A1124" t="s">
        <v>6127</v>
      </c>
      <c r="B1124" t="s">
        <v>6128</v>
      </c>
      <c r="C1124" t="s">
        <v>6129</v>
      </c>
      <c r="D1124" t="s">
        <v>6130</v>
      </c>
      <c r="E1124">
        <v>5</v>
      </c>
      <c r="F1124" s="143">
        <v>43723</v>
      </c>
      <c r="G1124" t="s">
        <v>423</v>
      </c>
      <c r="H1124" t="s">
        <v>270</v>
      </c>
      <c r="I1124" t="s">
        <v>259</v>
      </c>
      <c r="J1124" t="s">
        <v>271</v>
      </c>
      <c r="K1124" t="s">
        <v>272</v>
      </c>
      <c r="L1124" t="s">
        <v>320</v>
      </c>
      <c r="M1124" t="s">
        <v>543</v>
      </c>
      <c r="N1124" t="s">
        <v>304</v>
      </c>
      <c r="O1124">
        <v>500</v>
      </c>
      <c r="P1124">
        <v>102.75</v>
      </c>
      <c r="Q1124">
        <v>1.4166669999999999</v>
      </c>
      <c r="R1124">
        <v>4.512E-2</v>
      </c>
      <c r="S1124">
        <v>0</v>
      </c>
      <c r="T1124">
        <v>4.1260000000000003</v>
      </c>
      <c r="U1124">
        <v>4.3479999999999999</v>
      </c>
      <c r="V1124">
        <v>5.26</v>
      </c>
      <c r="W1124">
        <v>4.4039999999999999</v>
      </c>
      <c r="X1124">
        <v>330</v>
      </c>
      <c r="Y1124">
        <v>102.375</v>
      </c>
      <c r="Z1124">
        <v>1.083</v>
      </c>
      <c r="AA1124">
        <v>4.5499999999999999E-2</v>
      </c>
      <c r="AB1124">
        <v>4.1879999999999997</v>
      </c>
      <c r="AC1124">
        <v>4.4420000000000002</v>
      </c>
      <c r="AD1124">
        <v>5.3860000000000001</v>
      </c>
      <c r="AE1124">
        <v>4.4850000000000003</v>
      </c>
      <c r="AF1124">
        <v>354</v>
      </c>
      <c r="AG1124">
        <v>0.68500000000000005</v>
      </c>
      <c r="AH1124">
        <v>1.329</v>
      </c>
      <c r="AI1124">
        <v>307</v>
      </c>
      <c r="AJ1124">
        <v>331</v>
      </c>
      <c r="AK1124">
        <v>317</v>
      </c>
      <c r="AL1124">
        <v>341</v>
      </c>
      <c r="AQ1124" s="82">
        <f t="shared" si="87"/>
        <v>0</v>
      </c>
      <c r="AR1124" s="82">
        <f t="shared" si="89"/>
        <v>0</v>
      </c>
      <c r="AS1124" s="82">
        <f t="shared" si="89"/>
        <v>0</v>
      </c>
      <c r="AT1124" s="82">
        <f t="shared" si="89"/>
        <v>4.512E-2</v>
      </c>
      <c r="AU1124" s="82">
        <f t="shared" si="89"/>
        <v>0</v>
      </c>
      <c r="AV1124" s="82">
        <f t="shared" si="89"/>
        <v>0</v>
      </c>
      <c r="AW1124" s="82">
        <f t="shared" si="89"/>
        <v>0</v>
      </c>
      <c r="AX1124" s="82">
        <f t="shared" si="89"/>
        <v>0</v>
      </c>
      <c r="AY1124" s="82">
        <f t="shared" si="89"/>
        <v>0</v>
      </c>
      <c r="AZ1124" s="82">
        <f t="shared" si="89"/>
        <v>0</v>
      </c>
      <c r="BA1124" s="82">
        <f t="shared" si="89"/>
        <v>0</v>
      </c>
    </row>
    <row r="1125" spans="1:53" x14ac:dyDescent="0.25">
      <c r="A1125" t="s">
        <v>3029</v>
      </c>
      <c r="B1125" t="s">
        <v>3030</v>
      </c>
      <c r="C1125" t="s">
        <v>3031</v>
      </c>
      <c r="D1125" t="s">
        <v>3032</v>
      </c>
      <c r="E1125">
        <v>6.95</v>
      </c>
      <c r="F1125" s="143">
        <v>48639</v>
      </c>
      <c r="G1125" t="s">
        <v>423</v>
      </c>
      <c r="H1125" t="s">
        <v>270</v>
      </c>
      <c r="I1125" t="s">
        <v>259</v>
      </c>
      <c r="J1125" t="s">
        <v>271</v>
      </c>
      <c r="K1125" t="s">
        <v>272</v>
      </c>
      <c r="L1125" t="s">
        <v>273</v>
      </c>
      <c r="M1125" t="s">
        <v>281</v>
      </c>
      <c r="N1125" t="s">
        <v>304</v>
      </c>
      <c r="O1125">
        <v>349.5</v>
      </c>
      <c r="P1125">
        <v>101.75</v>
      </c>
      <c r="Q1125">
        <v>2.2008329999999998</v>
      </c>
      <c r="R1125">
        <v>3.1480000000000001E-2</v>
      </c>
      <c r="S1125">
        <v>0</v>
      </c>
      <c r="T1125">
        <v>10.622999999999999</v>
      </c>
      <c r="U1125">
        <v>6.7880000000000003</v>
      </c>
      <c r="V1125">
        <v>10.827999999999999</v>
      </c>
      <c r="W1125">
        <v>6.7880000000000003</v>
      </c>
      <c r="X1125">
        <v>443</v>
      </c>
      <c r="Y1125">
        <v>100.75</v>
      </c>
      <c r="Z1125">
        <v>1.738</v>
      </c>
      <c r="AA1125">
        <v>3.15E-2</v>
      </c>
      <c r="AB1125">
        <v>10.638999999999999</v>
      </c>
      <c r="AC1125">
        <v>6.8789999999999996</v>
      </c>
      <c r="AD1125">
        <v>10.843999999999999</v>
      </c>
      <c r="AE1125">
        <v>6.8789999999999996</v>
      </c>
      <c r="AF1125">
        <v>468</v>
      </c>
      <c r="AG1125">
        <v>1.4279999999999999</v>
      </c>
      <c r="AH1125">
        <v>2.8220000000000001</v>
      </c>
      <c r="AI1125">
        <v>420</v>
      </c>
      <c r="AJ1125">
        <v>445</v>
      </c>
      <c r="AK1125">
        <v>448</v>
      </c>
      <c r="AL1125">
        <v>476</v>
      </c>
      <c r="AQ1125" s="82">
        <f t="shared" si="87"/>
        <v>0</v>
      </c>
      <c r="AR1125" s="82">
        <f t="shared" si="89"/>
        <v>0</v>
      </c>
      <c r="AS1125" s="82">
        <f t="shared" si="89"/>
        <v>0</v>
      </c>
      <c r="AT1125" s="82">
        <f t="shared" si="89"/>
        <v>0</v>
      </c>
      <c r="AU1125" s="82">
        <f t="shared" si="89"/>
        <v>0</v>
      </c>
      <c r="AV1125" s="82">
        <f t="shared" si="89"/>
        <v>3.1480000000000001E-2</v>
      </c>
      <c r="AW1125" s="82">
        <f t="shared" si="89"/>
        <v>0</v>
      </c>
      <c r="AX1125" s="82">
        <f t="shared" si="89"/>
        <v>0</v>
      </c>
      <c r="AY1125" s="82">
        <f t="shared" si="89"/>
        <v>0</v>
      </c>
      <c r="AZ1125" s="82">
        <f t="shared" si="89"/>
        <v>0</v>
      </c>
      <c r="BA1125" s="82">
        <f t="shared" si="89"/>
        <v>0</v>
      </c>
    </row>
    <row r="1126" spans="1:53" x14ac:dyDescent="0.25">
      <c r="A1126" t="s">
        <v>3035</v>
      </c>
      <c r="B1126" t="s">
        <v>3036</v>
      </c>
      <c r="C1126" t="s">
        <v>3031</v>
      </c>
      <c r="D1126" t="s">
        <v>3032</v>
      </c>
      <c r="E1126">
        <v>5.25</v>
      </c>
      <c r="F1126" s="143">
        <v>41944</v>
      </c>
      <c r="G1126" t="s">
        <v>423</v>
      </c>
      <c r="H1126" t="s">
        <v>270</v>
      </c>
      <c r="I1126" t="s">
        <v>259</v>
      </c>
      <c r="J1126" t="s">
        <v>271</v>
      </c>
      <c r="K1126" t="s">
        <v>272</v>
      </c>
      <c r="L1126" t="s">
        <v>273</v>
      </c>
      <c r="M1126" t="s">
        <v>281</v>
      </c>
      <c r="N1126" t="s">
        <v>304</v>
      </c>
      <c r="O1126">
        <v>213.6</v>
      </c>
      <c r="P1126">
        <v>105.25</v>
      </c>
      <c r="Q1126">
        <v>0.78749999999999998</v>
      </c>
      <c r="R1126">
        <v>1.9619999999999999E-2</v>
      </c>
      <c r="S1126">
        <v>0</v>
      </c>
      <c r="T1126">
        <v>1.756</v>
      </c>
      <c r="U1126">
        <v>2.3319999999999999</v>
      </c>
      <c r="V1126">
        <v>1.758</v>
      </c>
      <c r="W1126">
        <v>2.3319999999999999</v>
      </c>
      <c r="X1126">
        <v>207</v>
      </c>
      <c r="Y1126">
        <v>105.75</v>
      </c>
      <c r="Z1126">
        <v>0.438</v>
      </c>
      <c r="AA1126">
        <v>1.9949999999999999E-2</v>
      </c>
      <c r="AB1126">
        <v>1.8240000000000001</v>
      </c>
      <c r="AC1126">
        <v>2.17</v>
      </c>
      <c r="AD1126">
        <v>1.8240000000000001</v>
      </c>
      <c r="AE1126">
        <v>2.17</v>
      </c>
      <c r="AF1126">
        <v>194</v>
      </c>
      <c r="AG1126">
        <v>-0.14099999999999999</v>
      </c>
      <c r="AH1126">
        <v>-0.109</v>
      </c>
      <c r="AI1126">
        <v>197</v>
      </c>
      <c r="AJ1126">
        <v>184</v>
      </c>
      <c r="AK1126">
        <v>193</v>
      </c>
      <c r="AL1126">
        <v>180</v>
      </c>
      <c r="AQ1126" s="82">
        <f t="shared" si="87"/>
        <v>0</v>
      </c>
      <c r="AR1126" s="82">
        <f t="shared" ref="AR1126:BA1141" si="90">IF(AND($U1126&gt;AQ$4,$U1126&lt;=AR$4),$R1126,0)</f>
        <v>1.9619999999999999E-2</v>
      </c>
      <c r="AS1126" s="82">
        <f t="shared" si="90"/>
        <v>0</v>
      </c>
      <c r="AT1126" s="82">
        <f t="shared" si="90"/>
        <v>0</v>
      </c>
      <c r="AU1126" s="82">
        <f t="shared" si="90"/>
        <v>0</v>
      </c>
      <c r="AV1126" s="82">
        <f t="shared" si="90"/>
        <v>0</v>
      </c>
      <c r="AW1126" s="82">
        <f t="shared" si="90"/>
        <v>0</v>
      </c>
      <c r="AX1126" s="82">
        <f t="shared" si="90"/>
        <v>0</v>
      </c>
      <c r="AY1126" s="82">
        <f t="shared" si="90"/>
        <v>0</v>
      </c>
      <c r="AZ1126" s="82">
        <f t="shared" si="90"/>
        <v>0</v>
      </c>
      <c r="BA1126" s="82">
        <f t="shared" si="90"/>
        <v>0</v>
      </c>
    </row>
    <row r="1127" spans="1:53" x14ac:dyDescent="0.25">
      <c r="A1127" t="s">
        <v>3039</v>
      </c>
      <c r="B1127" t="s">
        <v>3040</v>
      </c>
      <c r="C1127" t="s">
        <v>3031</v>
      </c>
      <c r="D1127" t="s">
        <v>3032</v>
      </c>
      <c r="E1127">
        <v>6.9</v>
      </c>
      <c r="F1127" s="143">
        <v>42931</v>
      </c>
      <c r="G1127" t="s">
        <v>423</v>
      </c>
      <c r="H1127" t="s">
        <v>270</v>
      </c>
      <c r="I1127" t="s">
        <v>259</v>
      </c>
      <c r="J1127" t="s">
        <v>271</v>
      </c>
      <c r="K1127" t="s">
        <v>272</v>
      </c>
      <c r="L1127" t="s">
        <v>273</v>
      </c>
      <c r="M1127" t="s">
        <v>281</v>
      </c>
      <c r="N1127" t="s">
        <v>304</v>
      </c>
      <c r="O1127">
        <v>700</v>
      </c>
      <c r="P1127">
        <v>114.75</v>
      </c>
      <c r="Q1127">
        <v>3.0666669999999998</v>
      </c>
      <c r="R1127">
        <v>7.145E-2</v>
      </c>
      <c r="S1127">
        <v>0</v>
      </c>
      <c r="T1127">
        <v>3.8610000000000002</v>
      </c>
      <c r="U1127">
        <v>3.379</v>
      </c>
      <c r="V1127">
        <v>3.8769999999999998</v>
      </c>
      <c r="W1127">
        <v>3.379</v>
      </c>
      <c r="X1127">
        <v>273</v>
      </c>
      <c r="Y1127">
        <v>115.25</v>
      </c>
      <c r="Z1127">
        <v>2.6070000000000002</v>
      </c>
      <c r="AA1127">
        <v>7.2559999999999999E-2</v>
      </c>
      <c r="AB1127">
        <v>3.9289999999999998</v>
      </c>
      <c r="AC1127">
        <v>3.3130000000000002</v>
      </c>
      <c r="AD1127">
        <v>3.9409999999999998</v>
      </c>
      <c r="AE1127">
        <v>3.3130000000000002</v>
      </c>
      <c r="AF1127">
        <v>277</v>
      </c>
      <c r="AG1127">
        <v>-3.4000000000000002E-2</v>
      </c>
      <c r="AH1127">
        <v>0.33</v>
      </c>
      <c r="AI1127">
        <v>278</v>
      </c>
      <c r="AJ1127">
        <v>284</v>
      </c>
      <c r="AK1127">
        <v>262</v>
      </c>
      <c r="AL1127">
        <v>266</v>
      </c>
      <c r="AQ1127" s="82">
        <f t="shared" si="87"/>
        <v>0</v>
      </c>
      <c r="AR1127" s="82">
        <f t="shared" si="90"/>
        <v>0</v>
      </c>
      <c r="AS1127" s="82">
        <f t="shared" si="90"/>
        <v>7.145E-2</v>
      </c>
      <c r="AT1127" s="82">
        <f t="shared" si="90"/>
        <v>0</v>
      </c>
      <c r="AU1127" s="82">
        <f t="shared" si="90"/>
        <v>0</v>
      </c>
      <c r="AV1127" s="82">
        <f t="shared" si="90"/>
        <v>0</v>
      </c>
      <c r="AW1127" s="82">
        <f t="shared" si="90"/>
        <v>0</v>
      </c>
      <c r="AX1127" s="82">
        <f t="shared" si="90"/>
        <v>0</v>
      </c>
      <c r="AY1127" s="82">
        <f t="shared" si="90"/>
        <v>0</v>
      </c>
      <c r="AZ1127" s="82">
        <f t="shared" si="90"/>
        <v>0</v>
      </c>
      <c r="BA1127" s="82">
        <f t="shared" si="90"/>
        <v>0</v>
      </c>
    </row>
    <row r="1128" spans="1:53" x14ac:dyDescent="0.25">
      <c r="A1128" t="s">
        <v>3041</v>
      </c>
      <c r="B1128" t="s">
        <v>3042</v>
      </c>
      <c r="C1128" t="s">
        <v>3031</v>
      </c>
      <c r="D1128" t="s">
        <v>3032</v>
      </c>
      <c r="E1128">
        <v>7.6</v>
      </c>
      <c r="F1128" s="143">
        <v>50236</v>
      </c>
      <c r="G1128" t="s">
        <v>423</v>
      </c>
      <c r="H1128" t="s">
        <v>270</v>
      </c>
      <c r="I1128" t="s">
        <v>259</v>
      </c>
      <c r="J1128" t="s">
        <v>271</v>
      </c>
      <c r="K1128" t="s">
        <v>272</v>
      </c>
      <c r="L1128" t="s">
        <v>273</v>
      </c>
      <c r="M1128" t="s">
        <v>281</v>
      </c>
      <c r="N1128" t="s">
        <v>304</v>
      </c>
      <c r="O1128">
        <v>300</v>
      </c>
      <c r="P1128">
        <v>105</v>
      </c>
      <c r="Q1128">
        <v>3.3777780000000002</v>
      </c>
      <c r="R1128">
        <v>2.8170000000000001E-2</v>
      </c>
      <c r="S1128">
        <v>0</v>
      </c>
      <c r="T1128">
        <v>11.002000000000001</v>
      </c>
      <c r="U1128">
        <v>7.1639999999999997</v>
      </c>
      <c r="V1128">
        <v>11.111000000000001</v>
      </c>
      <c r="W1128">
        <v>7.1639999999999997</v>
      </c>
      <c r="X1128">
        <v>474</v>
      </c>
      <c r="Y1128">
        <v>104.25</v>
      </c>
      <c r="Z1128">
        <v>2.871</v>
      </c>
      <c r="AA1128">
        <v>2.827E-2</v>
      </c>
      <c r="AB1128">
        <v>11.021000000000001</v>
      </c>
      <c r="AC1128">
        <v>7.2270000000000003</v>
      </c>
      <c r="AD1128">
        <v>11.129</v>
      </c>
      <c r="AE1128">
        <v>7.2270000000000003</v>
      </c>
      <c r="AF1128">
        <v>496</v>
      </c>
      <c r="AG1128">
        <v>1.173</v>
      </c>
      <c r="AH1128">
        <v>2.6030000000000002</v>
      </c>
      <c r="AI1128">
        <v>459</v>
      </c>
      <c r="AJ1128">
        <v>482</v>
      </c>
      <c r="AK1128">
        <v>480</v>
      </c>
      <c r="AL1128">
        <v>506</v>
      </c>
      <c r="AQ1128" s="82">
        <f t="shared" si="87"/>
        <v>0</v>
      </c>
      <c r="AR1128" s="82">
        <f t="shared" si="90"/>
        <v>0</v>
      </c>
      <c r="AS1128" s="82">
        <f t="shared" si="90"/>
        <v>0</v>
      </c>
      <c r="AT1128" s="82">
        <f t="shared" si="90"/>
        <v>0</v>
      </c>
      <c r="AU1128" s="82">
        <f t="shared" si="90"/>
        <v>0</v>
      </c>
      <c r="AV1128" s="82">
        <f t="shared" si="90"/>
        <v>0</v>
      </c>
      <c r="AW1128" s="82">
        <f t="shared" si="90"/>
        <v>2.8170000000000001E-2</v>
      </c>
      <c r="AX1128" s="82">
        <f t="shared" si="90"/>
        <v>0</v>
      </c>
      <c r="AY1128" s="82">
        <f t="shared" si="90"/>
        <v>0</v>
      </c>
      <c r="AZ1128" s="82">
        <f t="shared" si="90"/>
        <v>0</v>
      </c>
      <c r="BA1128" s="82">
        <f t="shared" si="90"/>
        <v>0</v>
      </c>
    </row>
    <row r="1129" spans="1:53" x14ac:dyDescent="0.25">
      <c r="A1129" t="s">
        <v>3045</v>
      </c>
      <c r="B1129" t="s">
        <v>3046</v>
      </c>
      <c r="C1129" t="s">
        <v>3031</v>
      </c>
      <c r="D1129" t="s">
        <v>3032</v>
      </c>
      <c r="E1129">
        <v>8.5</v>
      </c>
      <c r="F1129" s="143">
        <v>43631</v>
      </c>
      <c r="G1129" t="s">
        <v>371</v>
      </c>
      <c r="H1129" t="s">
        <v>270</v>
      </c>
      <c r="I1129" t="s">
        <v>259</v>
      </c>
      <c r="J1129" t="s">
        <v>271</v>
      </c>
      <c r="K1129" t="s">
        <v>272</v>
      </c>
      <c r="L1129" t="s">
        <v>273</v>
      </c>
      <c r="M1129" t="s">
        <v>281</v>
      </c>
      <c r="N1129" t="s">
        <v>304</v>
      </c>
      <c r="O1129">
        <v>500</v>
      </c>
      <c r="P1129">
        <v>122.25</v>
      </c>
      <c r="Q1129">
        <v>0.23611099999999999</v>
      </c>
      <c r="R1129">
        <v>5.3060000000000003E-2</v>
      </c>
      <c r="S1129">
        <v>4.25</v>
      </c>
      <c r="T1129">
        <v>5.133</v>
      </c>
      <c r="U1129">
        <v>4.4989999999999997</v>
      </c>
      <c r="V1129">
        <v>5.181</v>
      </c>
      <c r="W1129">
        <v>4.4989999999999997</v>
      </c>
      <c r="X1129">
        <v>349</v>
      </c>
      <c r="Y1129">
        <v>122</v>
      </c>
      <c r="Z1129">
        <v>3.919</v>
      </c>
      <c r="AA1129">
        <v>5.5379999999999999E-2</v>
      </c>
      <c r="AB1129">
        <v>5.0199999999999996</v>
      </c>
      <c r="AC1129">
        <v>4.569</v>
      </c>
      <c r="AD1129">
        <v>5.0609999999999999</v>
      </c>
      <c r="AE1129">
        <v>4.569</v>
      </c>
      <c r="AF1129">
        <v>370</v>
      </c>
      <c r="AG1129">
        <v>0.64900000000000002</v>
      </c>
      <c r="AH1129">
        <v>1.2450000000000001</v>
      </c>
      <c r="AI1129">
        <v>370</v>
      </c>
      <c r="AJ1129">
        <v>393</v>
      </c>
      <c r="AK1129">
        <v>338</v>
      </c>
      <c r="AL1129">
        <v>359</v>
      </c>
      <c r="AQ1129" s="82">
        <f t="shared" si="87"/>
        <v>0</v>
      </c>
      <c r="AR1129" s="82">
        <f t="shared" si="90"/>
        <v>0</v>
      </c>
      <c r="AS1129" s="82">
        <f t="shared" si="90"/>
        <v>0</v>
      </c>
      <c r="AT1129" s="82">
        <f t="shared" si="90"/>
        <v>5.3060000000000003E-2</v>
      </c>
      <c r="AU1129" s="82">
        <f t="shared" si="90"/>
        <v>0</v>
      </c>
      <c r="AV1129" s="82">
        <f t="shared" si="90"/>
        <v>0</v>
      </c>
      <c r="AW1129" s="82">
        <f t="shared" si="90"/>
        <v>0</v>
      </c>
      <c r="AX1129" s="82">
        <f t="shared" si="90"/>
        <v>0</v>
      </c>
      <c r="AY1129" s="82">
        <f t="shared" si="90"/>
        <v>0</v>
      </c>
      <c r="AZ1129" s="82">
        <f t="shared" si="90"/>
        <v>0</v>
      </c>
      <c r="BA1129" s="82">
        <f t="shared" si="90"/>
        <v>0</v>
      </c>
    </row>
    <row r="1130" spans="1:53" x14ac:dyDescent="0.25">
      <c r="A1130" t="s">
        <v>3047</v>
      </c>
      <c r="B1130" t="s">
        <v>3048</v>
      </c>
      <c r="C1130" t="s">
        <v>3031</v>
      </c>
      <c r="D1130" t="s">
        <v>3032</v>
      </c>
      <c r="E1130">
        <v>7</v>
      </c>
      <c r="F1130" s="143">
        <v>43952</v>
      </c>
      <c r="G1130" t="s">
        <v>371</v>
      </c>
      <c r="H1130" t="s">
        <v>270</v>
      </c>
      <c r="I1130" t="s">
        <v>259</v>
      </c>
      <c r="J1130" t="s">
        <v>271</v>
      </c>
      <c r="K1130" t="s">
        <v>272</v>
      </c>
      <c r="L1130" t="s">
        <v>273</v>
      </c>
      <c r="M1130" t="s">
        <v>281</v>
      </c>
      <c r="N1130" t="s">
        <v>304</v>
      </c>
      <c r="O1130">
        <v>400</v>
      </c>
      <c r="P1130">
        <v>115.25</v>
      </c>
      <c r="Q1130">
        <v>1.05</v>
      </c>
      <c r="R1130">
        <v>4.0300000000000002E-2</v>
      </c>
      <c r="S1130">
        <v>0</v>
      </c>
      <c r="T1130">
        <v>5.8029999999999999</v>
      </c>
      <c r="U1130">
        <v>4.5359999999999996</v>
      </c>
      <c r="V1130">
        <v>5.88</v>
      </c>
      <c r="W1130">
        <v>4.5359999999999996</v>
      </c>
      <c r="X1130">
        <v>334</v>
      </c>
      <c r="Y1130">
        <v>114</v>
      </c>
      <c r="Z1130">
        <v>0.58299999999999996</v>
      </c>
      <c r="AA1130">
        <v>4.0309999999999999E-2</v>
      </c>
      <c r="AB1130">
        <v>5.8529999999999998</v>
      </c>
      <c r="AC1130">
        <v>4.7380000000000004</v>
      </c>
      <c r="AD1130">
        <v>5.9210000000000003</v>
      </c>
      <c r="AE1130">
        <v>4.7380000000000004</v>
      </c>
      <c r="AF1130">
        <v>370</v>
      </c>
      <c r="AG1130">
        <v>1.498</v>
      </c>
      <c r="AH1130">
        <v>2.262</v>
      </c>
      <c r="AI1130">
        <v>341</v>
      </c>
      <c r="AJ1130">
        <v>376</v>
      </c>
      <c r="AK1130">
        <v>324</v>
      </c>
      <c r="AL1130">
        <v>359</v>
      </c>
      <c r="AQ1130" s="82">
        <f t="shared" si="87"/>
        <v>0</v>
      </c>
      <c r="AR1130" s="82">
        <f t="shared" si="90"/>
        <v>0</v>
      </c>
      <c r="AS1130" s="82">
        <f t="shared" si="90"/>
        <v>0</v>
      </c>
      <c r="AT1130" s="82">
        <f t="shared" si="90"/>
        <v>4.0300000000000002E-2</v>
      </c>
      <c r="AU1130" s="82">
        <f t="shared" si="90"/>
        <v>0</v>
      </c>
      <c r="AV1130" s="82">
        <f t="shared" si="90"/>
        <v>0</v>
      </c>
      <c r="AW1130" s="82">
        <f t="shared" si="90"/>
        <v>0</v>
      </c>
      <c r="AX1130" s="82">
        <f t="shared" si="90"/>
        <v>0</v>
      </c>
      <c r="AY1130" s="82">
        <f t="shared" si="90"/>
        <v>0</v>
      </c>
      <c r="AZ1130" s="82">
        <f t="shared" si="90"/>
        <v>0</v>
      </c>
      <c r="BA1130" s="82">
        <f t="shared" si="90"/>
        <v>0</v>
      </c>
    </row>
    <row r="1131" spans="1:53" x14ac:dyDescent="0.25">
      <c r="A1131" t="s">
        <v>3049</v>
      </c>
      <c r="B1131" t="s">
        <v>3050</v>
      </c>
      <c r="C1131" t="s">
        <v>3031</v>
      </c>
      <c r="D1131" t="s">
        <v>3032</v>
      </c>
      <c r="E1131">
        <v>6.625</v>
      </c>
      <c r="F1131" s="143">
        <v>44287</v>
      </c>
      <c r="G1131" t="s">
        <v>371</v>
      </c>
      <c r="H1131" t="s">
        <v>270</v>
      </c>
      <c r="I1131" t="s">
        <v>259</v>
      </c>
      <c r="J1131" t="s">
        <v>271</v>
      </c>
      <c r="K1131" t="s">
        <v>272</v>
      </c>
      <c r="L1131" t="s">
        <v>273</v>
      </c>
      <c r="M1131" t="s">
        <v>281</v>
      </c>
      <c r="N1131" t="s">
        <v>304</v>
      </c>
      <c r="O1131">
        <v>1000</v>
      </c>
      <c r="P1131">
        <v>115</v>
      </c>
      <c r="Q1131">
        <v>1.545833</v>
      </c>
      <c r="R1131">
        <v>0.10097</v>
      </c>
      <c r="S1131">
        <v>0</v>
      </c>
      <c r="T1131">
        <v>6.407</v>
      </c>
      <c r="U1131">
        <v>4.4359999999999999</v>
      </c>
      <c r="V1131">
        <v>6.5140000000000002</v>
      </c>
      <c r="W1131">
        <v>4.4359999999999999</v>
      </c>
      <c r="X1131">
        <v>306</v>
      </c>
      <c r="Y1131">
        <v>114.625</v>
      </c>
      <c r="Z1131">
        <v>1.1040000000000001</v>
      </c>
      <c r="AA1131">
        <v>0.10179000000000001</v>
      </c>
      <c r="AB1131">
        <v>6.4660000000000002</v>
      </c>
      <c r="AC1131">
        <v>4.5</v>
      </c>
      <c r="AD1131">
        <v>6.5640000000000001</v>
      </c>
      <c r="AE1131">
        <v>4.5</v>
      </c>
      <c r="AF1131">
        <v>329</v>
      </c>
      <c r="AG1131">
        <v>0.70599999999999996</v>
      </c>
      <c r="AH1131">
        <v>1.62</v>
      </c>
      <c r="AI1131">
        <v>312</v>
      </c>
      <c r="AJ1131">
        <v>335</v>
      </c>
      <c r="AK1131">
        <v>298</v>
      </c>
      <c r="AL1131">
        <v>320</v>
      </c>
      <c r="AQ1131" s="82">
        <f t="shared" si="87"/>
        <v>0</v>
      </c>
      <c r="AR1131" s="82">
        <f t="shared" si="90"/>
        <v>0</v>
      </c>
      <c r="AS1131" s="82">
        <f t="shared" si="90"/>
        <v>0</v>
      </c>
      <c r="AT1131" s="82">
        <f t="shared" si="90"/>
        <v>0.10097</v>
      </c>
      <c r="AU1131" s="82">
        <f t="shared" si="90"/>
        <v>0</v>
      </c>
      <c r="AV1131" s="82">
        <f t="shared" si="90"/>
        <v>0</v>
      </c>
      <c r="AW1131" s="82">
        <f t="shared" si="90"/>
        <v>0</v>
      </c>
      <c r="AX1131" s="82">
        <f t="shared" si="90"/>
        <v>0</v>
      </c>
      <c r="AY1131" s="82">
        <f t="shared" si="90"/>
        <v>0</v>
      </c>
      <c r="AZ1131" s="82">
        <f t="shared" si="90"/>
        <v>0</v>
      </c>
      <c r="BA1131" s="82">
        <f t="shared" si="90"/>
        <v>0</v>
      </c>
    </row>
    <row r="1132" spans="1:53" x14ac:dyDescent="0.25">
      <c r="A1132" t="s">
        <v>3051</v>
      </c>
      <c r="B1132" t="s">
        <v>3052</v>
      </c>
      <c r="C1132" t="s">
        <v>3031</v>
      </c>
      <c r="D1132" t="s">
        <v>3032</v>
      </c>
      <c r="E1132">
        <v>5.625</v>
      </c>
      <c r="F1132" s="143">
        <v>44607</v>
      </c>
      <c r="G1132" t="s">
        <v>371</v>
      </c>
      <c r="H1132" t="s">
        <v>270</v>
      </c>
      <c r="I1132" t="s">
        <v>259</v>
      </c>
      <c r="J1132" t="s">
        <v>271</v>
      </c>
      <c r="K1132" t="s">
        <v>272</v>
      </c>
      <c r="L1132" t="s">
        <v>273</v>
      </c>
      <c r="M1132" t="s">
        <v>281</v>
      </c>
      <c r="N1132" t="s">
        <v>304</v>
      </c>
      <c r="O1132">
        <v>1000</v>
      </c>
      <c r="P1132">
        <v>109</v>
      </c>
      <c r="Q1132">
        <v>2.03125</v>
      </c>
      <c r="R1132">
        <v>9.6189999999999998E-2</v>
      </c>
      <c r="S1132">
        <v>0</v>
      </c>
      <c r="T1132">
        <v>7.0720000000000001</v>
      </c>
      <c r="U1132">
        <v>4.4169999999999998</v>
      </c>
      <c r="V1132">
        <v>7.2229999999999999</v>
      </c>
      <c r="W1132">
        <v>4.4169999999999998</v>
      </c>
      <c r="X1132">
        <v>287</v>
      </c>
      <c r="Y1132">
        <v>108</v>
      </c>
      <c r="Z1132">
        <v>1.6559999999999999</v>
      </c>
      <c r="AA1132">
        <v>9.6449999999999994E-2</v>
      </c>
      <c r="AB1132">
        <v>7.1219999999999999</v>
      </c>
      <c r="AC1132">
        <v>4.5510000000000002</v>
      </c>
      <c r="AD1132">
        <v>7.2619999999999996</v>
      </c>
      <c r="AE1132">
        <v>4.5510000000000002</v>
      </c>
      <c r="AF1132">
        <v>318</v>
      </c>
      <c r="AG1132">
        <v>1.254</v>
      </c>
      <c r="AH1132">
        <v>2.3439999999999999</v>
      </c>
      <c r="AI1132">
        <v>284</v>
      </c>
      <c r="AJ1132">
        <v>313</v>
      </c>
      <c r="AK1132">
        <v>281</v>
      </c>
      <c r="AL1132">
        <v>311</v>
      </c>
      <c r="AQ1132" s="82">
        <f t="shared" si="87"/>
        <v>0</v>
      </c>
      <c r="AR1132" s="82">
        <f t="shared" si="90"/>
        <v>0</v>
      </c>
      <c r="AS1132" s="82">
        <f t="shared" si="90"/>
        <v>0</v>
      </c>
      <c r="AT1132" s="82">
        <f t="shared" si="90"/>
        <v>9.6189999999999998E-2</v>
      </c>
      <c r="AU1132" s="82">
        <f t="shared" si="90"/>
        <v>0</v>
      </c>
      <c r="AV1132" s="82">
        <f t="shared" si="90"/>
        <v>0</v>
      </c>
      <c r="AW1132" s="82">
        <f t="shared" si="90"/>
        <v>0</v>
      </c>
      <c r="AX1132" s="82">
        <f t="shared" si="90"/>
        <v>0</v>
      </c>
      <c r="AY1132" s="82">
        <f t="shared" si="90"/>
        <v>0</v>
      </c>
      <c r="AZ1132" s="82">
        <f t="shared" si="90"/>
        <v>0</v>
      </c>
      <c r="BA1132" s="82">
        <f t="shared" si="90"/>
        <v>0</v>
      </c>
    </row>
    <row r="1133" spans="1:53" x14ac:dyDescent="0.25">
      <c r="A1133" t="s">
        <v>3043</v>
      </c>
      <c r="B1133" t="s">
        <v>3044</v>
      </c>
      <c r="C1133" t="s">
        <v>3033</v>
      </c>
      <c r="D1133" t="s">
        <v>3034</v>
      </c>
      <c r="E1133">
        <v>8.125</v>
      </c>
      <c r="F1133" s="143">
        <v>42262</v>
      </c>
      <c r="G1133" t="s">
        <v>423</v>
      </c>
      <c r="H1133" t="s">
        <v>270</v>
      </c>
      <c r="I1133" t="s">
        <v>259</v>
      </c>
      <c r="J1133" t="s">
        <v>271</v>
      </c>
      <c r="K1133" t="s">
        <v>272</v>
      </c>
      <c r="L1133" t="s">
        <v>381</v>
      </c>
      <c r="M1133" t="s">
        <v>661</v>
      </c>
      <c r="N1133" t="s">
        <v>304</v>
      </c>
      <c r="O1133">
        <v>458.6</v>
      </c>
      <c r="P1133">
        <v>113</v>
      </c>
      <c r="Q1133">
        <v>2.2569439999999998</v>
      </c>
      <c r="R1133">
        <v>4.5789999999999997E-2</v>
      </c>
      <c r="S1133">
        <v>0</v>
      </c>
      <c r="T1133">
        <v>2.427</v>
      </c>
      <c r="U1133">
        <v>3.105</v>
      </c>
      <c r="V1133">
        <v>2.4289999999999998</v>
      </c>
      <c r="W1133">
        <v>3.105</v>
      </c>
      <c r="X1133">
        <v>275</v>
      </c>
      <c r="Y1133">
        <v>113</v>
      </c>
      <c r="Z1133">
        <v>1.7150000000000001</v>
      </c>
      <c r="AA1133">
        <v>4.6269999999999999E-2</v>
      </c>
      <c r="AB1133">
        <v>2.4910000000000001</v>
      </c>
      <c r="AC1133">
        <v>3.2120000000000002</v>
      </c>
      <c r="AD1133">
        <v>2.4910000000000001</v>
      </c>
      <c r="AE1133">
        <v>3.2120000000000002</v>
      </c>
      <c r="AF1133">
        <v>292</v>
      </c>
      <c r="AG1133">
        <v>0.47199999999999998</v>
      </c>
      <c r="AH1133">
        <v>0.57899999999999996</v>
      </c>
      <c r="AI1133">
        <v>279</v>
      </c>
      <c r="AJ1133">
        <v>297</v>
      </c>
      <c r="AK1133">
        <v>263</v>
      </c>
      <c r="AL1133">
        <v>279</v>
      </c>
      <c r="AQ1133" s="82">
        <f t="shared" si="87"/>
        <v>0</v>
      </c>
      <c r="AR1133" s="82">
        <f t="shared" si="90"/>
        <v>0</v>
      </c>
      <c r="AS1133" s="82">
        <f t="shared" si="90"/>
        <v>4.5789999999999997E-2</v>
      </c>
      <c r="AT1133" s="82">
        <f t="shared" si="90"/>
        <v>0</v>
      </c>
      <c r="AU1133" s="82">
        <f t="shared" si="90"/>
        <v>0</v>
      </c>
      <c r="AV1133" s="82">
        <f t="shared" si="90"/>
        <v>0</v>
      </c>
      <c r="AW1133" s="82">
        <f t="shared" si="90"/>
        <v>0</v>
      </c>
      <c r="AX1133" s="82">
        <f t="shared" si="90"/>
        <v>0</v>
      </c>
      <c r="AY1133" s="82">
        <f t="shared" si="90"/>
        <v>0</v>
      </c>
      <c r="AZ1133" s="82">
        <f t="shared" si="90"/>
        <v>0</v>
      </c>
      <c r="BA1133" s="82">
        <f t="shared" si="90"/>
        <v>0</v>
      </c>
    </row>
    <row r="1134" spans="1:53" x14ac:dyDescent="0.25">
      <c r="A1134" t="s">
        <v>3057</v>
      </c>
      <c r="B1134" t="s">
        <v>3058</v>
      </c>
      <c r="C1134" t="s">
        <v>3037</v>
      </c>
      <c r="D1134" t="s">
        <v>3038</v>
      </c>
      <c r="E1134">
        <v>10</v>
      </c>
      <c r="F1134" s="143">
        <v>43132</v>
      </c>
      <c r="G1134" t="s">
        <v>42</v>
      </c>
      <c r="H1134" t="s">
        <v>270</v>
      </c>
      <c r="I1134" t="s">
        <v>259</v>
      </c>
      <c r="J1134" t="s">
        <v>271</v>
      </c>
      <c r="K1134" t="s">
        <v>272</v>
      </c>
      <c r="L1134" t="s">
        <v>1124</v>
      </c>
      <c r="M1134" t="s">
        <v>1125</v>
      </c>
      <c r="N1134" t="s">
        <v>304</v>
      </c>
      <c r="O1134">
        <v>640</v>
      </c>
      <c r="P1134">
        <v>111.5</v>
      </c>
      <c r="Q1134">
        <v>4</v>
      </c>
      <c r="R1134">
        <v>6.404E-2</v>
      </c>
      <c r="S1134">
        <v>0</v>
      </c>
      <c r="T1134">
        <v>1.0169999999999999</v>
      </c>
      <c r="U1134">
        <v>3.7210000000000001</v>
      </c>
      <c r="V1134">
        <v>1.02</v>
      </c>
      <c r="W1134">
        <v>4.2430000000000003</v>
      </c>
      <c r="X1134">
        <v>350</v>
      </c>
      <c r="Y1134">
        <v>111.125</v>
      </c>
      <c r="Z1134">
        <v>3.3330000000000002</v>
      </c>
      <c r="AA1134">
        <v>6.4430000000000001E-2</v>
      </c>
      <c r="AB1134">
        <v>1.079</v>
      </c>
      <c r="AC1134">
        <v>4.3319999999999999</v>
      </c>
      <c r="AD1134">
        <v>1.105</v>
      </c>
      <c r="AE1134">
        <v>4.7370000000000001</v>
      </c>
      <c r="AF1134">
        <v>411</v>
      </c>
      <c r="AG1134">
        <v>0.91</v>
      </c>
      <c r="AH1134">
        <v>0.89800000000000002</v>
      </c>
      <c r="AI1134">
        <v>289</v>
      </c>
      <c r="AJ1134">
        <v>358</v>
      </c>
      <c r="AK1134">
        <v>336</v>
      </c>
      <c r="AL1134">
        <v>399</v>
      </c>
      <c r="AQ1134" s="82">
        <f t="shared" si="87"/>
        <v>0</v>
      </c>
      <c r="AR1134" s="82">
        <f t="shared" si="90"/>
        <v>0</v>
      </c>
      <c r="AS1134" s="82">
        <f t="shared" si="90"/>
        <v>6.404E-2</v>
      </c>
      <c r="AT1134" s="82">
        <f t="shared" si="90"/>
        <v>0</v>
      </c>
      <c r="AU1134" s="82">
        <f t="shared" si="90"/>
        <v>0</v>
      </c>
      <c r="AV1134" s="82">
        <f t="shared" si="90"/>
        <v>0</v>
      </c>
      <c r="AW1134" s="82">
        <f t="shared" si="90"/>
        <v>0</v>
      </c>
      <c r="AX1134" s="82">
        <f t="shared" si="90"/>
        <v>0</v>
      </c>
      <c r="AY1134" s="82">
        <f t="shared" si="90"/>
        <v>0</v>
      </c>
      <c r="AZ1134" s="82">
        <f t="shared" si="90"/>
        <v>0</v>
      </c>
      <c r="BA1134" s="82">
        <f t="shared" si="90"/>
        <v>0</v>
      </c>
    </row>
    <row r="1135" spans="1:53" x14ac:dyDescent="0.25">
      <c r="A1135" t="s">
        <v>3064</v>
      </c>
      <c r="B1135" t="s">
        <v>3065</v>
      </c>
      <c r="C1135" t="s">
        <v>3037</v>
      </c>
      <c r="D1135" t="s">
        <v>3038</v>
      </c>
      <c r="E1135">
        <v>9.375</v>
      </c>
      <c r="F1135" s="143">
        <v>43556</v>
      </c>
      <c r="G1135" t="s">
        <v>42</v>
      </c>
      <c r="H1135" t="s">
        <v>270</v>
      </c>
      <c r="I1135" t="s">
        <v>259</v>
      </c>
      <c r="J1135" t="s">
        <v>271</v>
      </c>
      <c r="K1135" t="s">
        <v>272</v>
      </c>
      <c r="L1135" t="s">
        <v>1124</v>
      </c>
      <c r="M1135" t="s">
        <v>1125</v>
      </c>
      <c r="N1135" t="s">
        <v>304</v>
      </c>
      <c r="O1135">
        <v>500</v>
      </c>
      <c r="P1135">
        <v>112.25</v>
      </c>
      <c r="Q1135">
        <v>2.1875</v>
      </c>
      <c r="R1135">
        <v>4.9570000000000003E-2</v>
      </c>
      <c r="S1135">
        <v>0</v>
      </c>
      <c r="T1135">
        <v>2.0150000000000001</v>
      </c>
      <c r="U1135">
        <v>5.5140000000000002</v>
      </c>
      <c r="V1135">
        <v>2.9929999999999999</v>
      </c>
      <c r="W1135">
        <v>5.9720000000000004</v>
      </c>
      <c r="X1135">
        <v>501</v>
      </c>
      <c r="Y1135">
        <v>111.75</v>
      </c>
      <c r="Z1135">
        <v>1.5620000000000001</v>
      </c>
      <c r="AA1135">
        <v>4.9829999999999999E-2</v>
      </c>
      <c r="AB1135">
        <v>2.0760000000000001</v>
      </c>
      <c r="AC1135">
        <v>5.8150000000000004</v>
      </c>
      <c r="AD1135">
        <v>3.1920000000000002</v>
      </c>
      <c r="AE1135">
        <v>6.1559999999999997</v>
      </c>
      <c r="AF1135">
        <v>534</v>
      </c>
      <c r="AG1135">
        <v>0.99299999999999999</v>
      </c>
      <c r="AH1135">
        <v>1.2390000000000001</v>
      </c>
      <c r="AI1135">
        <v>492</v>
      </c>
      <c r="AJ1135">
        <v>530</v>
      </c>
      <c r="AK1135">
        <v>486</v>
      </c>
      <c r="AL1135">
        <v>518</v>
      </c>
      <c r="AQ1135" s="82">
        <f t="shared" si="87"/>
        <v>0</v>
      </c>
      <c r="AR1135" s="82">
        <f t="shared" si="90"/>
        <v>0</v>
      </c>
      <c r="AS1135" s="82">
        <f t="shared" si="90"/>
        <v>0</v>
      </c>
      <c r="AT1135" s="82">
        <f t="shared" si="90"/>
        <v>0</v>
      </c>
      <c r="AU1135" s="82">
        <f t="shared" si="90"/>
        <v>4.9570000000000003E-2</v>
      </c>
      <c r="AV1135" s="82">
        <f t="shared" si="90"/>
        <v>0</v>
      </c>
      <c r="AW1135" s="82">
        <f t="shared" si="90"/>
        <v>0</v>
      </c>
      <c r="AX1135" s="82">
        <f t="shared" si="90"/>
        <v>0</v>
      </c>
      <c r="AY1135" s="82">
        <f t="shared" si="90"/>
        <v>0</v>
      </c>
      <c r="AZ1135" s="82">
        <f t="shared" si="90"/>
        <v>0</v>
      </c>
      <c r="BA1135" s="82">
        <f t="shared" si="90"/>
        <v>0</v>
      </c>
    </row>
    <row r="1136" spans="1:53" x14ac:dyDescent="0.25">
      <c r="A1136" t="s">
        <v>3066</v>
      </c>
      <c r="B1136" t="s">
        <v>3067</v>
      </c>
      <c r="C1136" t="s">
        <v>3068</v>
      </c>
      <c r="D1136" t="s">
        <v>3038</v>
      </c>
      <c r="E1136">
        <v>11.875</v>
      </c>
      <c r="F1136" s="143">
        <v>43497</v>
      </c>
      <c r="G1136" t="s">
        <v>280</v>
      </c>
      <c r="H1136" t="s">
        <v>270</v>
      </c>
      <c r="I1136" t="s">
        <v>259</v>
      </c>
      <c r="J1136" t="s">
        <v>271</v>
      </c>
      <c r="K1136" t="s">
        <v>272</v>
      </c>
      <c r="L1136" t="s">
        <v>1124</v>
      </c>
      <c r="M1136" t="s">
        <v>1125</v>
      </c>
      <c r="N1136" t="s">
        <v>304</v>
      </c>
      <c r="O1136">
        <v>604</v>
      </c>
      <c r="P1136">
        <v>115.5</v>
      </c>
      <c r="Q1136">
        <v>2.7708330000000001</v>
      </c>
      <c r="R1136">
        <v>6.1890000000000001E-2</v>
      </c>
      <c r="S1136">
        <v>0</v>
      </c>
      <c r="T1136">
        <v>1.8320000000000001</v>
      </c>
      <c r="U1136">
        <v>6.5369999999999999</v>
      </c>
      <c r="V1136">
        <v>2.343</v>
      </c>
      <c r="W1136">
        <v>7.1029999999999998</v>
      </c>
      <c r="X1136">
        <v>620</v>
      </c>
      <c r="Y1136">
        <v>114</v>
      </c>
      <c r="Z1136">
        <v>1.9790000000000001</v>
      </c>
      <c r="AA1136">
        <v>6.1609999999999998E-2</v>
      </c>
      <c r="AB1136">
        <v>1.8879999999999999</v>
      </c>
      <c r="AC1136">
        <v>7.3449999999999998</v>
      </c>
      <c r="AD1136">
        <v>2.6720000000000002</v>
      </c>
      <c r="AE1136">
        <v>7.7510000000000003</v>
      </c>
      <c r="AF1136">
        <v>698</v>
      </c>
      <c r="AG1136">
        <v>1.976</v>
      </c>
      <c r="AH1136">
        <v>2.1459999999999999</v>
      </c>
      <c r="AI1136">
        <v>622</v>
      </c>
      <c r="AJ1136">
        <v>708</v>
      </c>
      <c r="AK1136">
        <v>604</v>
      </c>
      <c r="AL1136">
        <v>682</v>
      </c>
      <c r="AQ1136" s="82">
        <f t="shared" si="87"/>
        <v>0</v>
      </c>
      <c r="AR1136" s="82">
        <f t="shared" si="90"/>
        <v>0</v>
      </c>
      <c r="AS1136" s="82">
        <f t="shared" si="90"/>
        <v>0</v>
      </c>
      <c r="AT1136" s="82">
        <f t="shared" si="90"/>
        <v>0</v>
      </c>
      <c r="AU1136" s="82">
        <f t="shared" si="90"/>
        <v>0</v>
      </c>
      <c r="AV1136" s="82">
        <f t="shared" si="90"/>
        <v>6.1890000000000001E-2</v>
      </c>
      <c r="AW1136" s="82">
        <f t="shared" si="90"/>
        <v>0</v>
      </c>
      <c r="AX1136" s="82">
        <f t="shared" si="90"/>
        <v>0</v>
      </c>
      <c r="AY1136" s="82">
        <f t="shared" si="90"/>
        <v>0</v>
      </c>
      <c r="AZ1136" s="82">
        <f t="shared" si="90"/>
        <v>0</v>
      </c>
      <c r="BA1136" s="82">
        <f t="shared" si="90"/>
        <v>0</v>
      </c>
    </row>
    <row r="1137" spans="1:53" x14ac:dyDescent="0.25">
      <c r="A1137" t="s">
        <v>6131</v>
      </c>
      <c r="B1137" t="s">
        <v>6132</v>
      </c>
      <c r="C1137" t="s">
        <v>3037</v>
      </c>
      <c r="D1137" t="s">
        <v>3038</v>
      </c>
      <c r="E1137">
        <v>8.125</v>
      </c>
      <c r="F1137" s="143">
        <v>43647</v>
      </c>
      <c r="G1137" t="s">
        <v>42</v>
      </c>
      <c r="H1137" t="s">
        <v>270</v>
      </c>
      <c r="I1137" t="s">
        <v>259</v>
      </c>
      <c r="J1137" t="s">
        <v>271</v>
      </c>
      <c r="K1137" t="s">
        <v>272</v>
      </c>
      <c r="L1137" t="s">
        <v>1124</v>
      </c>
      <c r="M1137" t="s">
        <v>1125</v>
      </c>
      <c r="N1137" t="s">
        <v>304</v>
      </c>
      <c r="O1137">
        <v>1200</v>
      </c>
      <c r="P1137">
        <v>108.75</v>
      </c>
      <c r="Q1137">
        <v>3.9270830000000001</v>
      </c>
      <c r="R1137">
        <v>0.11713999999999999</v>
      </c>
      <c r="S1137">
        <v>0</v>
      </c>
      <c r="T1137">
        <v>2.1920000000000002</v>
      </c>
      <c r="U1137">
        <v>5.8559999999999999</v>
      </c>
      <c r="V1137">
        <v>3.927</v>
      </c>
      <c r="W1137">
        <v>6.024</v>
      </c>
      <c r="X1137">
        <v>501</v>
      </c>
      <c r="Y1137">
        <v>107</v>
      </c>
      <c r="Z1137">
        <v>3.3849999999999998</v>
      </c>
      <c r="AA1137">
        <v>0.11651</v>
      </c>
      <c r="AB1137">
        <v>3.706</v>
      </c>
      <c r="AC1137">
        <v>6.3390000000000004</v>
      </c>
      <c r="AD1137">
        <v>4.351</v>
      </c>
      <c r="AE1137">
        <v>6.4950000000000001</v>
      </c>
      <c r="AF1137">
        <v>562</v>
      </c>
      <c r="AG1137">
        <v>2.0760000000000001</v>
      </c>
      <c r="AH1137">
        <v>2.5339999999999998</v>
      </c>
      <c r="AI1137">
        <v>471</v>
      </c>
      <c r="AJ1137">
        <v>535</v>
      </c>
      <c r="AK1137">
        <v>486</v>
      </c>
      <c r="AL1137">
        <v>549</v>
      </c>
      <c r="AQ1137" s="82">
        <f t="shared" si="87"/>
        <v>0</v>
      </c>
      <c r="AR1137" s="82">
        <f t="shared" si="90"/>
        <v>0</v>
      </c>
      <c r="AS1137" s="82">
        <f t="shared" si="90"/>
        <v>0</v>
      </c>
      <c r="AT1137" s="82">
        <f t="shared" si="90"/>
        <v>0</v>
      </c>
      <c r="AU1137" s="82">
        <f t="shared" si="90"/>
        <v>0.11713999999999999</v>
      </c>
      <c r="AV1137" s="82">
        <f t="shared" si="90"/>
        <v>0</v>
      </c>
      <c r="AW1137" s="82">
        <f t="shared" si="90"/>
        <v>0</v>
      </c>
      <c r="AX1137" s="82">
        <f t="shared" si="90"/>
        <v>0</v>
      </c>
      <c r="AY1137" s="82">
        <f t="shared" si="90"/>
        <v>0</v>
      </c>
      <c r="AZ1137" s="82">
        <f t="shared" si="90"/>
        <v>0</v>
      </c>
      <c r="BA1137" s="82">
        <f t="shared" si="90"/>
        <v>0</v>
      </c>
    </row>
    <row r="1138" spans="1:53" x14ac:dyDescent="0.25">
      <c r="A1138" t="s">
        <v>6133</v>
      </c>
      <c r="B1138" t="s">
        <v>6134</v>
      </c>
      <c r="C1138" t="s">
        <v>3037</v>
      </c>
      <c r="D1138" t="s">
        <v>3038</v>
      </c>
      <c r="E1138">
        <v>8.625</v>
      </c>
      <c r="F1138" s="143">
        <v>44027</v>
      </c>
      <c r="G1138" t="s">
        <v>42</v>
      </c>
      <c r="H1138" t="s">
        <v>270</v>
      </c>
      <c r="I1138" t="s">
        <v>259</v>
      </c>
      <c r="J1138" t="s">
        <v>271</v>
      </c>
      <c r="K1138" t="s">
        <v>272</v>
      </c>
      <c r="L1138" t="s">
        <v>1124</v>
      </c>
      <c r="M1138" t="s">
        <v>1125</v>
      </c>
      <c r="N1138" t="s">
        <v>304</v>
      </c>
      <c r="O1138">
        <v>900</v>
      </c>
      <c r="P1138">
        <v>111.25</v>
      </c>
      <c r="Q1138">
        <v>3.8333330000000001</v>
      </c>
      <c r="R1138">
        <v>8.9730000000000004E-2</v>
      </c>
      <c r="S1138">
        <v>0</v>
      </c>
      <c r="T1138">
        <v>2.605</v>
      </c>
      <c r="U1138">
        <v>5.8579999999999997</v>
      </c>
      <c r="V1138">
        <v>4.335</v>
      </c>
      <c r="W1138">
        <v>6.1349999999999998</v>
      </c>
      <c r="X1138">
        <v>493</v>
      </c>
      <c r="Y1138">
        <v>108.75</v>
      </c>
      <c r="Z1138">
        <v>3.258</v>
      </c>
      <c r="AA1138">
        <v>8.8660000000000003E-2</v>
      </c>
      <c r="AB1138">
        <v>4.0330000000000004</v>
      </c>
      <c r="AC1138">
        <v>6.5819999999999999</v>
      </c>
      <c r="AD1138">
        <v>4.758</v>
      </c>
      <c r="AE1138">
        <v>6.7460000000000004</v>
      </c>
      <c r="AF1138">
        <v>570</v>
      </c>
      <c r="AG1138">
        <v>2.7450000000000001</v>
      </c>
      <c r="AH1138">
        <v>3.2959999999999998</v>
      </c>
      <c r="AI1138">
        <v>474</v>
      </c>
      <c r="AJ1138">
        <v>549</v>
      </c>
      <c r="AK1138">
        <v>479</v>
      </c>
      <c r="AL1138">
        <v>557</v>
      </c>
      <c r="AQ1138" s="82">
        <f t="shared" si="87"/>
        <v>0</v>
      </c>
      <c r="AR1138" s="82">
        <f t="shared" si="90"/>
        <v>0</v>
      </c>
      <c r="AS1138" s="82">
        <f t="shared" si="90"/>
        <v>0</v>
      </c>
      <c r="AT1138" s="82">
        <f t="shared" si="90"/>
        <v>0</v>
      </c>
      <c r="AU1138" s="82">
        <f t="shared" si="90"/>
        <v>8.9730000000000004E-2</v>
      </c>
      <c r="AV1138" s="82">
        <f t="shared" si="90"/>
        <v>0</v>
      </c>
      <c r="AW1138" s="82">
        <f t="shared" si="90"/>
        <v>0</v>
      </c>
      <c r="AX1138" s="82">
        <f t="shared" si="90"/>
        <v>0</v>
      </c>
      <c r="AY1138" s="82">
        <f t="shared" si="90"/>
        <v>0</v>
      </c>
      <c r="AZ1138" s="82">
        <f t="shared" si="90"/>
        <v>0</v>
      </c>
      <c r="BA1138" s="82">
        <f t="shared" si="90"/>
        <v>0</v>
      </c>
    </row>
    <row r="1139" spans="1:53" x14ac:dyDescent="0.25">
      <c r="A1139" t="s">
        <v>6135</v>
      </c>
      <c r="B1139" t="s">
        <v>6136</v>
      </c>
      <c r="C1139" t="s">
        <v>3068</v>
      </c>
      <c r="D1139" t="s">
        <v>3038</v>
      </c>
      <c r="E1139">
        <v>8.875</v>
      </c>
      <c r="F1139" s="143">
        <v>43617</v>
      </c>
      <c r="G1139" t="s">
        <v>280</v>
      </c>
      <c r="H1139" t="s">
        <v>270</v>
      </c>
      <c r="I1139" t="s">
        <v>259</v>
      </c>
      <c r="J1139" t="s">
        <v>271</v>
      </c>
      <c r="K1139" t="s">
        <v>272</v>
      </c>
      <c r="L1139" t="s">
        <v>1124</v>
      </c>
      <c r="M1139" t="s">
        <v>1125</v>
      </c>
      <c r="N1139" t="s">
        <v>304</v>
      </c>
      <c r="O1139">
        <v>300</v>
      </c>
      <c r="P1139">
        <v>106.75</v>
      </c>
      <c r="Q1139">
        <v>0.59166700000000005</v>
      </c>
      <c r="R1139">
        <v>2.7900000000000001E-2</v>
      </c>
      <c r="S1139">
        <v>0</v>
      </c>
      <c r="T1139">
        <v>3.637</v>
      </c>
      <c r="U1139">
        <v>7.0720000000000001</v>
      </c>
      <c r="V1139">
        <v>4.3579999999999997</v>
      </c>
      <c r="W1139">
        <v>7.2629999999999999</v>
      </c>
      <c r="X1139">
        <v>627</v>
      </c>
      <c r="Y1139">
        <v>105</v>
      </c>
      <c r="Z1139">
        <v>0</v>
      </c>
      <c r="AA1139">
        <v>2.7709999999999999E-2</v>
      </c>
      <c r="AB1139">
        <v>3.6869999999999998</v>
      </c>
      <c r="AC1139">
        <v>7.5439999999999996</v>
      </c>
      <c r="AD1139">
        <v>4.5090000000000003</v>
      </c>
      <c r="AE1139">
        <v>7.6779999999999999</v>
      </c>
      <c r="AF1139">
        <v>683</v>
      </c>
      <c r="AG1139">
        <v>2.23</v>
      </c>
      <c r="AH1139">
        <v>2.7160000000000002</v>
      </c>
      <c r="AI1139">
        <v>618</v>
      </c>
      <c r="AJ1139">
        <v>671</v>
      </c>
      <c r="AK1139">
        <v>614</v>
      </c>
      <c r="AL1139">
        <v>670</v>
      </c>
      <c r="AQ1139" s="82">
        <f t="shared" si="87"/>
        <v>0</v>
      </c>
      <c r="AR1139" s="82">
        <f t="shared" si="90"/>
        <v>0</v>
      </c>
      <c r="AS1139" s="82">
        <f t="shared" si="90"/>
        <v>0</v>
      </c>
      <c r="AT1139" s="82">
        <f t="shared" si="90"/>
        <v>0</v>
      </c>
      <c r="AU1139" s="82">
        <f t="shared" si="90"/>
        <v>0</v>
      </c>
      <c r="AV1139" s="82">
        <f t="shared" si="90"/>
        <v>0</v>
      </c>
      <c r="AW1139" s="82">
        <f t="shared" si="90"/>
        <v>2.7900000000000001E-2</v>
      </c>
      <c r="AX1139" s="82">
        <f t="shared" si="90"/>
        <v>0</v>
      </c>
      <c r="AY1139" s="82">
        <f t="shared" si="90"/>
        <v>0</v>
      </c>
      <c r="AZ1139" s="82">
        <f t="shared" si="90"/>
        <v>0</v>
      </c>
      <c r="BA1139" s="82">
        <f t="shared" si="90"/>
        <v>0</v>
      </c>
    </row>
    <row r="1140" spans="1:53" x14ac:dyDescent="0.25">
      <c r="A1140" t="s">
        <v>6137</v>
      </c>
      <c r="B1140" t="s">
        <v>6138</v>
      </c>
      <c r="C1140" t="s">
        <v>3037</v>
      </c>
      <c r="D1140" t="s">
        <v>3038</v>
      </c>
      <c r="E1140">
        <v>7</v>
      </c>
      <c r="F1140" s="143">
        <v>43983</v>
      </c>
      <c r="G1140" t="s">
        <v>42</v>
      </c>
      <c r="H1140" t="s">
        <v>270</v>
      </c>
      <c r="I1140" t="s">
        <v>259</v>
      </c>
      <c r="J1140" t="s">
        <v>271</v>
      </c>
      <c r="K1140" t="s">
        <v>272</v>
      </c>
      <c r="L1140" t="s">
        <v>1124</v>
      </c>
      <c r="M1140" t="s">
        <v>1125</v>
      </c>
      <c r="N1140" t="s">
        <v>304</v>
      </c>
      <c r="O1140">
        <v>775</v>
      </c>
      <c r="P1140">
        <v>104.5</v>
      </c>
      <c r="Q1140">
        <v>0.466667</v>
      </c>
      <c r="R1140">
        <v>7.0480000000000001E-2</v>
      </c>
      <c r="S1140">
        <v>0</v>
      </c>
      <c r="T1140">
        <v>4.4790000000000001</v>
      </c>
      <c r="U1140">
        <v>6.0149999999999997</v>
      </c>
      <c r="V1140">
        <v>5.4989999999999997</v>
      </c>
      <c r="W1140">
        <v>6.0979999999999999</v>
      </c>
      <c r="X1140">
        <v>489</v>
      </c>
      <c r="Y1140">
        <v>101.75</v>
      </c>
      <c r="Z1140">
        <v>0</v>
      </c>
      <c r="AA1140">
        <v>6.9360000000000005E-2</v>
      </c>
      <c r="AB1140">
        <v>4.5170000000000003</v>
      </c>
      <c r="AC1140">
        <v>6.6150000000000002</v>
      </c>
      <c r="AD1140">
        <v>5.6459999999999999</v>
      </c>
      <c r="AE1140">
        <v>6.6260000000000003</v>
      </c>
      <c r="AF1140">
        <v>558</v>
      </c>
      <c r="AG1140">
        <v>3.161</v>
      </c>
      <c r="AH1140">
        <v>3.871</v>
      </c>
      <c r="AI1140">
        <v>471</v>
      </c>
      <c r="AJ1140">
        <v>532</v>
      </c>
      <c r="AK1140">
        <v>477</v>
      </c>
      <c r="AL1140">
        <v>546</v>
      </c>
      <c r="AQ1140" s="82">
        <f t="shared" si="87"/>
        <v>0</v>
      </c>
      <c r="AR1140" s="82">
        <f t="shared" si="90"/>
        <v>0</v>
      </c>
      <c r="AS1140" s="82">
        <f t="shared" si="90"/>
        <v>0</v>
      </c>
      <c r="AT1140" s="82">
        <f t="shared" si="90"/>
        <v>0</v>
      </c>
      <c r="AU1140" s="82">
        <f t="shared" si="90"/>
        <v>0</v>
      </c>
      <c r="AV1140" s="82">
        <f t="shared" si="90"/>
        <v>7.0480000000000001E-2</v>
      </c>
      <c r="AW1140" s="82">
        <f t="shared" si="90"/>
        <v>0</v>
      </c>
      <c r="AX1140" s="82">
        <f t="shared" si="90"/>
        <v>0</v>
      </c>
      <c r="AY1140" s="82">
        <f t="shared" si="90"/>
        <v>0</v>
      </c>
      <c r="AZ1140" s="82">
        <f t="shared" si="90"/>
        <v>0</v>
      </c>
      <c r="BA1140" s="82">
        <f t="shared" si="90"/>
        <v>0</v>
      </c>
    </row>
    <row r="1141" spans="1:53" x14ac:dyDescent="0.25">
      <c r="A1141" t="s">
        <v>6139</v>
      </c>
      <c r="B1141" t="s">
        <v>6140</v>
      </c>
      <c r="C1141" t="s">
        <v>6141</v>
      </c>
      <c r="D1141" t="s">
        <v>3063</v>
      </c>
      <c r="E1141">
        <v>9.375</v>
      </c>
      <c r="F1141" s="143">
        <v>43556</v>
      </c>
      <c r="G1141" t="s">
        <v>280</v>
      </c>
      <c r="H1141" t="s">
        <v>270</v>
      </c>
      <c r="I1141" t="s">
        <v>259</v>
      </c>
      <c r="J1141" t="s">
        <v>271</v>
      </c>
      <c r="K1141" t="s">
        <v>272</v>
      </c>
      <c r="L1141" t="s">
        <v>551</v>
      </c>
      <c r="M1141" t="s">
        <v>552</v>
      </c>
      <c r="N1141" t="s">
        <v>304</v>
      </c>
      <c r="O1141">
        <v>990</v>
      </c>
      <c r="P1141">
        <v>112.25</v>
      </c>
      <c r="Q1141">
        <v>2.1875</v>
      </c>
      <c r="R1141">
        <v>9.8150000000000001E-2</v>
      </c>
      <c r="S1141">
        <v>0</v>
      </c>
      <c r="T1141">
        <v>2.0070000000000001</v>
      </c>
      <c r="U1141">
        <v>6.4050000000000002</v>
      </c>
      <c r="V1141">
        <v>3.7450000000000001</v>
      </c>
      <c r="W1141">
        <v>6.548</v>
      </c>
      <c r="X1141">
        <v>559</v>
      </c>
      <c r="Y1141">
        <v>111.5</v>
      </c>
      <c r="Z1141">
        <v>1.5620000000000001</v>
      </c>
      <c r="AA1141">
        <v>9.8449999999999996E-2</v>
      </c>
      <c r="AB1141">
        <v>2.8340000000000001</v>
      </c>
      <c r="AC1141">
        <v>6.7380000000000004</v>
      </c>
      <c r="AD1141">
        <v>4.0190000000000001</v>
      </c>
      <c r="AE1141">
        <v>6.7759999999999998</v>
      </c>
      <c r="AF1141">
        <v>596</v>
      </c>
      <c r="AG1141">
        <v>1.216</v>
      </c>
      <c r="AH1141">
        <v>1.611</v>
      </c>
      <c r="AI1141">
        <v>556</v>
      </c>
      <c r="AJ1141">
        <v>597</v>
      </c>
      <c r="AK1141">
        <v>544</v>
      </c>
      <c r="AL1141">
        <v>581</v>
      </c>
      <c r="AQ1141" s="82">
        <f t="shared" si="87"/>
        <v>0</v>
      </c>
      <c r="AR1141" s="82">
        <f t="shared" si="90"/>
        <v>0</v>
      </c>
      <c r="AS1141" s="82">
        <f t="shared" si="90"/>
        <v>0</v>
      </c>
      <c r="AT1141" s="82">
        <f t="shared" si="90"/>
        <v>0</v>
      </c>
      <c r="AU1141" s="82">
        <f t="shared" si="90"/>
        <v>0</v>
      </c>
      <c r="AV1141" s="82">
        <f t="shared" si="90"/>
        <v>9.8150000000000001E-2</v>
      </c>
      <c r="AW1141" s="82">
        <f t="shared" si="90"/>
        <v>0</v>
      </c>
      <c r="AX1141" s="82">
        <f t="shared" si="90"/>
        <v>0</v>
      </c>
      <c r="AY1141" s="82">
        <f t="shared" si="90"/>
        <v>0</v>
      </c>
      <c r="AZ1141" s="82">
        <f t="shared" si="90"/>
        <v>0</v>
      </c>
      <c r="BA1141" s="82">
        <f t="shared" si="90"/>
        <v>0</v>
      </c>
    </row>
    <row r="1142" spans="1:53" x14ac:dyDescent="0.25">
      <c r="A1142" t="s">
        <v>6142</v>
      </c>
      <c r="B1142" t="s">
        <v>6143</v>
      </c>
      <c r="C1142" t="s">
        <v>6141</v>
      </c>
      <c r="D1142" t="s">
        <v>3063</v>
      </c>
      <c r="E1142">
        <v>11.5</v>
      </c>
      <c r="F1142" s="143">
        <v>43296</v>
      </c>
      <c r="G1142" t="s">
        <v>280</v>
      </c>
      <c r="H1142" t="s">
        <v>270</v>
      </c>
      <c r="I1142" t="s">
        <v>259</v>
      </c>
      <c r="J1142" t="s">
        <v>271</v>
      </c>
      <c r="K1142" t="s">
        <v>272</v>
      </c>
      <c r="L1142" t="s">
        <v>551</v>
      </c>
      <c r="M1142" t="s">
        <v>552</v>
      </c>
      <c r="N1142" t="s">
        <v>304</v>
      </c>
      <c r="O1142">
        <v>515</v>
      </c>
      <c r="P1142">
        <v>116.875</v>
      </c>
      <c r="Q1142">
        <v>5.1111110000000002</v>
      </c>
      <c r="R1142">
        <v>5.4429999999999999E-2</v>
      </c>
      <c r="S1142">
        <v>0</v>
      </c>
      <c r="T1142">
        <v>2.149</v>
      </c>
      <c r="U1142">
        <v>6.3470000000000004</v>
      </c>
      <c r="V1142">
        <v>2.7229999999999999</v>
      </c>
      <c r="W1142">
        <v>6.7350000000000003</v>
      </c>
      <c r="X1142">
        <v>593</v>
      </c>
      <c r="Y1142">
        <v>116</v>
      </c>
      <c r="Z1142">
        <v>4.3440000000000003</v>
      </c>
      <c r="AA1142">
        <v>5.4510000000000003E-2</v>
      </c>
      <c r="AB1142">
        <v>2.2069999999999999</v>
      </c>
      <c r="AC1142">
        <v>6.7709999999999999</v>
      </c>
      <c r="AD1142">
        <v>2.907</v>
      </c>
      <c r="AE1142">
        <v>7.0629999999999997</v>
      </c>
      <c r="AF1142">
        <v>638</v>
      </c>
      <c r="AG1142">
        <v>1.3640000000000001</v>
      </c>
      <c r="AH1142">
        <v>1.5620000000000001</v>
      </c>
      <c r="AI1142">
        <v>592</v>
      </c>
      <c r="AJ1142">
        <v>643</v>
      </c>
      <c r="AK1142">
        <v>579</v>
      </c>
      <c r="AL1142">
        <v>624</v>
      </c>
      <c r="AQ1142" s="82">
        <f t="shared" si="87"/>
        <v>0</v>
      </c>
      <c r="AR1142" s="82">
        <f t="shared" ref="AR1142:BA1157" si="91">IF(AND($U1142&gt;AQ$4,$U1142&lt;=AR$4),$R1142,0)</f>
        <v>0</v>
      </c>
      <c r="AS1142" s="82">
        <f t="shared" si="91"/>
        <v>0</v>
      </c>
      <c r="AT1142" s="82">
        <f t="shared" si="91"/>
        <v>0</v>
      </c>
      <c r="AU1142" s="82">
        <f t="shared" si="91"/>
        <v>0</v>
      </c>
      <c r="AV1142" s="82">
        <f t="shared" si="91"/>
        <v>5.4429999999999999E-2</v>
      </c>
      <c r="AW1142" s="82">
        <f t="shared" si="91"/>
        <v>0</v>
      </c>
      <c r="AX1142" s="82">
        <f t="shared" si="91"/>
        <v>0</v>
      </c>
      <c r="AY1142" s="82">
        <f t="shared" si="91"/>
        <v>0</v>
      </c>
      <c r="AZ1142" s="82">
        <f t="shared" si="91"/>
        <v>0</v>
      </c>
      <c r="BA1142" s="82">
        <f t="shared" si="91"/>
        <v>0</v>
      </c>
    </row>
    <row r="1143" spans="1:53" x14ac:dyDescent="0.25">
      <c r="A1143" t="s">
        <v>6144</v>
      </c>
      <c r="B1143" t="s">
        <v>6145</v>
      </c>
      <c r="C1143" t="s">
        <v>6146</v>
      </c>
      <c r="D1143" t="s">
        <v>6147</v>
      </c>
      <c r="E1143">
        <v>8.1</v>
      </c>
      <c r="F1143" s="143">
        <v>46461</v>
      </c>
      <c r="G1143" t="s">
        <v>371</v>
      </c>
      <c r="H1143" t="s">
        <v>270</v>
      </c>
      <c r="I1143" t="s">
        <v>1475</v>
      </c>
      <c r="J1143" t="s">
        <v>271</v>
      </c>
      <c r="K1143" t="s">
        <v>272</v>
      </c>
      <c r="L1143" t="s">
        <v>296</v>
      </c>
      <c r="M1143" t="s">
        <v>431</v>
      </c>
      <c r="N1143" t="s">
        <v>304</v>
      </c>
      <c r="O1143">
        <v>300</v>
      </c>
      <c r="P1143">
        <v>133.75</v>
      </c>
      <c r="Q1143">
        <v>2.25</v>
      </c>
      <c r="R1143">
        <v>3.5349999999999999E-2</v>
      </c>
      <c r="S1143">
        <v>0</v>
      </c>
      <c r="T1143">
        <v>9.1110000000000007</v>
      </c>
      <c r="U1143">
        <v>4.798</v>
      </c>
      <c r="V1143">
        <v>9.3520000000000003</v>
      </c>
      <c r="W1143">
        <v>4.798</v>
      </c>
      <c r="X1143">
        <v>269</v>
      </c>
      <c r="Y1143">
        <v>135</v>
      </c>
      <c r="Z1143">
        <v>1.71</v>
      </c>
      <c r="AA1143">
        <v>3.6069999999999998E-2</v>
      </c>
      <c r="AB1143">
        <v>9.202</v>
      </c>
      <c r="AC1143">
        <v>4.7069999999999999</v>
      </c>
      <c r="AD1143">
        <v>9.4390000000000001</v>
      </c>
      <c r="AE1143">
        <v>4.7069999999999999</v>
      </c>
      <c r="AF1143">
        <v>278</v>
      </c>
      <c r="AG1143">
        <v>-0.51900000000000002</v>
      </c>
      <c r="AH1143">
        <v>0.85</v>
      </c>
      <c r="AI1143">
        <v>307</v>
      </c>
      <c r="AJ1143">
        <v>320</v>
      </c>
      <c r="AK1143">
        <v>272</v>
      </c>
      <c r="AL1143">
        <v>281</v>
      </c>
      <c r="AQ1143" s="82">
        <f t="shared" si="87"/>
        <v>0</v>
      </c>
      <c r="AR1143" s="82">
        <f t="shared" si="91"/>
        <v>0</v>
      </c>
      <c r="AS1143" s="82">
        <f t="shared" si="91"/>
        <v>0</v>
      </c>
      <c r="AT1143" s="82">
        <f t="shared" si="91"/>
        <v>3.5349999999999999E-2</v>
      </c>
      <c r="AU1143" s="82">
        <f t="shared" si="91"/>
        <v>0</v>
      </c>
      <c r="AV1143" s="82">
        <f t="shared" si="91"/>
        <v>0</v>
      </c>
      <c r="AW1143" s="82">
        <f t="shared" si="91"/>
        <v>0</v>
      </c>
      <c r="AX1143" s="82">
        <f t="shared" si="91"/>
        <v>0</v>
      </c>
      <c r="AY1143" s="82">
        <f t="shared" si="91"/>
        <v>0</v>
      </c>
      <c r="AZ1143" s="82">
        <f t="shared" si="91"/>
        <v>0</v>
      </c>
      <c r="BA1143" s="82">
        <f t="shared" si="91"/>
        <v>0</v>
      </c>
    </row>
    <row r="1144" spans="1:53" x14ac:dyDescent="0.25">
      <c r="A1144" t="s">
        <v>6148</v>
      </c>
      <c r="B1144" t="s">
        <v>6149</v>
      </c>
      <c r="C1144" t="s">
        <v>3069</v>
      </c>
      <c r="D1144" t="s">
        <v>6147</v>
      </c>
      <c r="E1144">
        <v>6</v>
      </c>
      <c r="F1144" s="143">
        <v>44515</v>
      </c>
      <c r="G1144" t="s">
        <v>371</v>
      </c>
      <c r="H1144" t="s">
        <v>270</v>
      </c>
      <c r="I1144" t="s">
        <v>259</v>
      </c>
      <c r="J1144" t="s">
        <v>271</v>
      </c>
      <c r="K1144" t="s">
        <v>272</v>
      </c>
      <c r="L1144" t="s">
        <v>296</v>
      </c>
      <c r="M1144" t="s">
        <v>431</v>
      </c>
      <c r="N1144" t="s">
        <v>304</v>
      </c>
      <c r="O1144">
        <v>998.2</v>
      </c>
      <c r="P1144">
        <v>117.625</v>
      </c>
      <c r="Q1144">
        <v>0.66666700000000001</v>
      </c>
      <c r="R1144">
        <v>0.1023</v>
      </c>
      <c r="S1144">
        <v>0</v>
      </c>
      <c r="T1144">
        <v>6.867</v>
      </c>
      <c r="U1144">
        <v>3.6080000000000001</v>
      </c>
      <c r="V1144">
        <v>7.1589999999999998</v>
      </c>
      <c r="W1144">
        <v>3.6589999999999998</v>
      </c>
      <c r="X1144">
        <v>216</v>
      </c>
      <c r="Y1144">
        <v>119.375</v>
      </c>
      <c r="Z1144">
        <v>0.26700000000000002</v>
      </c>
      <c r="AA1144">
        <v>0.10503999999999999</v>
      </c>
      <c r="AB1144">
        <v>6.952</v>
      </c>
      <c r="AC1144">
        <v>3.411</v>
      </c>
      <c r="AD1144">
        <v>7.2350000000000003</v>
      </c>
      <c r="AE1144">
        <v>3.4649999999999999</v>
      </c>
      <c r="AF1144">
        <v>214</v>
      </c>
      <c r="AG1144">
        <v>-1.1279999999999999</v>
      </c>
      <c r="AH1144">
        <v>-6.2E-2</v>
      </c>
      <c r="AI1144">
        <v>221</v>
      </c>
      <c r="AJ1144">
        <v>220</v>
      </c>
      <c r="AK1144">
        <v>209</v>
      </c>
      <c r="AL1144">
        <v>206</v>
      </c>
      <c r="AQ1144" s="82">
        <f t="shared" si="87"/>
        <v>0</v>
      </c>
      <c r="AR1144" s="82">
        <f t="shared" si="91"/>
        <v>0</v>
      </c>
      <c r="AS1144" s="82">
        <f t="shared" si="91"/>
        <v>0.1023</v>
      </c>
      <c r="AT1144" s="82">
        <f t="shared" si="91"/>
        <v>0</v>
      </c>
      <c r="AU1144" s="82">
        <f t="shared" si="91"/>
        <v>0</v>
      </c>
      <c r="AV1144" s="82">
        <f t="shared" si="91"/>
        <v>0</v>
      </c>
      <c r="AW1144" s="82">
        <f t="shared" si="91"/>
        <v>0</v>
      </c>
      <c r="AX1144" s="82">
        <f t="shared" si="91"/>
        <v>0</v>
      </c>
      <c r="AY1144" s="82">
        <f t="shared" si="91"/>
        <v>0</v>
      </c>
      <c r="AZ1144" s="82">
        <f t="shared" si="91"/>
        <v>0</v>
      </c>
      <c r="BA1144" s="82">
        <f t="shared" si="91"/>
        <v>0</v>
      </c>
    </row>
    <row r="1145" spans="1:53" x14ac:dyDescent="0.25">
      <c r="A1145" t="s">
        <v>6150</v>
      </c>
      <c r="B1145" t="s">
        <v>6151</v>
      </c>
      <c r="C1145" t="s">
        <v>3069</v>
      </c>
      <c r="D1145" t="s">
        <v>6147</v>
      </c>
      <c r="E1145">
        <v>5.75</v>
      </c>
      <c r="F1145" s="143">
        <v>45397</v>
      </c>
      <c r="G1145" t="s">
        <v>371</v>
      </c>
      <c r="H1145" t="s">
        <v>270</v>
      </c>
      <c r="I1145" t="s">
        <v>259</v>
      </c>
      <c r="J1145" t="s">
        <v>271</v>
      </c>
      <c r="K1145" t="s">
        <v>272</v>
      </c>
      <c r="L1145" t="s">
        <v>296</v>
      </c>
      <c r="M1145" t="s">
        <v>431</v>
      </c>
      <c r="N1145" t="s">
        <v>304</v>
      </c>
      <c r="O1145">
        <v>999.5</v>
      </c>
      <c r="P1145">
        <v>117.625</v>
      </c>
      <c r="Q1145">
        <v>1.1180559999999999</v>
      </c>
      <c r="R1145">
        <v>0.10281999999999999</v>
      </c>
      <c r="S1145">
        <v>0</v>
      </c>
      <c r="T1145">
        <v>8.3379999999999992</v>
      </c>
      <c r="U1145">
        <v>3.7839999999999998</v>
      </c>
      <c r="V1145">
        <v>8.6850000000000005</v>
      </c>
      <c r="W1145">
        <v>3.7930000000000001</v>
      </c>
      <c r="X1145">
        <v>191</v>
      </c>
      <c r="Y1145">
        <v>120</v>
      </c>
      <c r="Z1145">
        <v>0.73499999999999999</v>
      </c>
      <c r="AA1145">
        <v>0.10614</v>
      </c>
      <c r="AB1145">
        <v>8.4410000000000007</v>
      </c>
      <c r="AC1145">
        <v>3.5569999999999999</v>
      </c>
      <c r="AD1145">
        <v>8.7799999999999994</v>
      </c>
      <c r="AE1145">
        <v>3.5659999999999998</v>
      </c>
      <c r="AF1145">
        <v>187</v>
      </c>
      <c r="AG1145">
        <v>-1.65</v>
      </c>
      <c r="AH1145">
        <v>-0.28399999999999997</v>
      </c>
      <c r="AI1145">
        <v>199</v>
      </c>
      <c r="AJ1145">
        <v>196</v>
      </c>
      <c r="AK1145">
        <v>190</v>
      </c>
      <c r="AL1145">
        <v>184</v>
      </c>
      <c r="AQ1145" s="82">
        <f t="shared" si="87"/>
        <v>0</v>
      </c>
      <c r="AR1145" s="82">
        <f t="shared" si="91"/>
        <v>0</v>
      </c>
      <c r="AS1145" s="82">
        <f t="shared" si="91"/>
        <v>0.10281999999999999</v>
      </c>
      <c r="AT1145" s="82">
        <f t="shared" si="91"/>
        <v>0</v>
      </c>
      <c r="AU1145" s="82">
        <f t="shared" si="91"/>
        <v>0</v>
      </c>
      <c r="AV1145" s="82">
        <f t="shared" si="91"/>
        <v>0</v>
      </c>
      <c r="AW1145" s="82">
        <f t="shared" si="91"/>
        <v>0</v>
      </c>
      <c r="AX1145" s="82">
        <f t="shared" si="91"/>
        <v>0</v>
      </c>
      <c r="AY1145" s="82">
        <f t="shared" si="91"/>
        <v>0</v>
      </c>
      <c r="AZ1145" s="82">
        <f t="shared" si="91"/>
        <v>0</v>
      </c>
      <c r="BA1145" s="82">
        <f t="shared" si="91"/>
        <v>0</v>
      </c>
    </row>
    <row r="1146" spans="1:53" x14ac:dyDescent="0.25">
      <c r="A1146" t="s">
        <v>6152</v>
      </c>
      <c r="B1146" t="s">
        <v>6153</v>
      </c>
      <c r="C1146" t="s">
        <v>3069</v>
      </c>
      <c r="D1146" t="s">
        <v>6147</v>
      </c>
      <c r="E1146">
        <v>5</v>
      </c>
      <c r="F1146" s="143">
        <v>43570</v>
      </c>
      <c r="G1146" t="s">
        <v>371</v>
      </c>
      <c r="H1146" t="s">
        <v>270</v>
      </c>
      <c r="I1146" t="s">
        <v>259</v>
      </c>
      <c r="J1146" t="s">
        <v>271</v>
      </c>
      <c r="K1146" t="s">
        <v>272</v>
      </c>
      <c r="L1146" t="s">
        <v>296</v>
      </c>
      <c r="M1146" t="s">
        <v>431</v>
      </c>
      <c r="N1146" t="s">
        <v>304</v>
      </c>
      <c r="O1146">
        <v>1999.5</v>
      </c>
      <c r="P1146">
        <v>111.25</v>
      </c>
      <c r="Q1146">
        <v>0.97222200000000003</v>
      </c>
      <c r="R1146">
        <v>0.19439999999999999</v>
      </c>
      <c r="S1146">
        <v>0</v>
      </c>
      <c r="T1146">
        <v>5.2229999999999999</v>
      </c>
      <c r="U1146">
        <v>2.9569999999999999</v>
      </c>
      <c r="V1146">
        <v>5.3949999999999996</v>
      </c>
      <c r="W1146">
        <v>2.984</v>
      </c>
      <c r="X1146">
        <v>197</v>
      </c>
      <c r="Y1146">
        <v>111.125</v>
      </c>
      <c r="Z1146">
        <v>0.63900000000000001</v>
      </c>
      <c r="AA1146">
        <v>0.19656000000000001</v>
      </c>
      <c r="AB1146">
        <v>5.2859999999999996</v>
      </c>
      <c r="AC1146">
        <v>2.9980000000000002</v>
      </c>
      <c r="AD1146">
        <v>5.4509999999999996</v>
      </c>
      <c r="AE1146">
        <v>3.0209999999999999</v>
      </c>
      <c r="AF1146">
        <v>215</v>
      </c>
      <c r="AG1146">
        <v>0.41</v>
      </c>
      <c r="AH1146">
        <v>1.0589999999999999</v>
      </c>
      <c r="AI1146">
        <v>192</v>
      </c>
      <c r="AJ1146">
        <v>211</v>
      </c>
      <c r="AK1146">
        <v>185</v>
      </c>
      <c r="AL1146">
        <v>203</v>
      </c>
      <c r="AQ1146" s="82">
        <f t="shared" si="87"/>
        <v>0</v>
      </c>
      <c r="AR1146" s="82">
        <f t="shared" si="91"/>
        <v>0.19439999999999999</v>
      </c>
      <c r="AS1146" s="82">
        <f t="shared" si="91"/>
        <v>0</v>
      </c>
      <c r="AT1146" s="82">
        <f t="shared" si="91"/>
        <v>0</v>
      </c>
      <c r="AU1146" s="82">
        <f t="shared" si="91"/>
        <v>0</v>
      </c>
      <c r="AV1146" s="82">
        <f t="shared" si="91"/>
        <v>0</v>
      </c>
      <c r="AW1146" s="82">
        <f t="shared" si="91"/>
        <v>0</v>
      </c>
      <c r="AX1146" s="82">
        <f t="shared" si="91"/>
        <v>0</v>
      </c>
      <c r="AY1146" s="82">
        <f t="shared" si="91"/>
        <v>0</v>
      </c>
      <c r="AZ1146" s="82">
        <f t="shared" si="91"/>
        <v>0</v>
      </c>
      <c r="BA1146" s="82">
        <f t="shared" si="91"/>
        <v>0</v>
      </c>
    </row>
    <row r="1147" spans="1:53" x14ac:dyDescent="0.25">
      <c r="A1147" t="s">
        <v>3054</v>
      </c>
      <c r="B1147" t="s">
        <v>3055</v>
      </c>
      <c r="C1147" t="s">
        <v>3056</v>
      </c>
      <c r="D1147" t="s">
        <v>3053</v>
      </c>
      <c r="E1147">
        <v>8.125</v>
      </c>
      <c r="F1147" s="143">
        <v>43235</v>
      </c>
      <c r="G1147" t="s">
        <v>42</v>
      </c>
      <c r="H1147" t="s">
        <v>270</v>
      </c>
      <c r="I1147" t="s">
        <v>259</v>
      </c>
      <c r="J1147" t="s">
        <v>271</v>
      </c>
      <c r="K1147" t="s">
        <v>272</v>
      </c>
      <c r="L1147" t="s">
        <v>291</v>
      </c>
      <c r="M1147" t="s">
        <v>588</v>
      </c>
      <c r="N1147" t="s">
        <v>304</v>
      </c>
      <c r="O1147">
        <v>250</v>
      </c>
      <c r="P1147">
        <v>108</v>
      </c>
      <c r="Q1147">
        <v>0.90277799999999997</v>
      </c>
      <c r="R1147">
        <v>2.359E-2</v>
      </c>
      <c r="S1147">
        <v>0</v>
      </c>
      <c r="T1147">
        <v>1.302</v>
      </c>
      <c r="U1147">
        <v>4.9489999999999998</v>
      </c>
      <c r="V1147">
        <v>2.089</v>
      </c>
      <c r="W1147">
        <v>5.3949999999999996</v>
      </c>
      <c r="X1147">
        <v>459</v>
      </c>
      <c r="Y1147">
        <v>108</v>
      </c>
      <c r="Z1147">
        <v>0.36099999999999999</v>
      </c>
      <c r="AA1147">
        <v>2.383E-2</v>
      </c>
      <c r="AB1147">
        <v>1.3660000000000001</v>
      </c>
      <c r="AC1147">
        <v>5.0759999999999996</v>
      </c>
      <c r="AD1147">
        <v>2.2069999999999999</v>
      </c>
      <c r="AE1147">
        <v>5.4089999999999998</v>
      </c>
      <c r="AF1147">
        <v>473</v>
      </c>
      <c r="AG1147">
        <v>0.5</v>
      </c>
      <c r="AH1147">
        <v>0.622</v>
      </c>
      <c r="AI1147">
        <v>441</v>
      </c>
      <c r="AJ1147">
        <v>466</v>
      </c>
      <c r="AK1147">
        <v>443</v>
      </c>
      <c r="AL1147">
        <v>457</v>
      </c>
      <c r="AQ1147" s="82">
        <f t="shared" si="87"/>
        <v>0</v>
      </c>
      <c r="AR1147" s="82">
        <f t="shared" si="91"/>
        <v>0</v>
      </c>
      <c r="AS1147" s="82">
        <f t="shared" si="91"/>
        <v>0</v>
      </c>
      <c r="AT1147" s="82">
        <f t="shared" si="91"/>
        <v>2.359E-2</v>
      </c>
      <c r="AU1147" s="82">
        <f t="shared" si="91"/>
        <v>0</v>
      </c>
      <c r="AV1147" s="82">
        <f t="shared" si="91"/>
        <v>0</v>
      </c>
      <c r="AW1147" s="82">
        <f t="shared" si="91"/>
        <v>0</v>
      </c>
      <c r="AX1147" s="82">
        <f t="shared" si="91"/>
        <v>0</v>
      </c>
      <c r="AY1147" s="82">
        <f t="shared" si="91"/>
        <v>0</v>
      </c>
      <c r="AZ1147" s="82">
        <f t="shared" si="91"/>
        <v>0</v>
      </c>
      <c r="BA1147" s="82">
        <f t="shared" si="91"/>
        <v>0</v>
      </c>
    </row>
    <row r="1148" spans="1:53" x14ac:dyDescent="0.25">
      <c r="A1148" t="s">
        <v>6154</v>
      </c>
      <c r="B1148" t="s">
        <v>6155</v>
      </c>
      <c r="C1148" t="s">
        <v>3056</v>
      </c>
      <c r="D1148" t="s">
        <v>3053</v>
      </c>
      <c r="E1148">
        <v>7</v>
      </c>
      <c r="F1148" s="143">
        <v>44075</v>
      </c>
      <c r="G1148" t="s">
        <v>42</v>
      </c>
      <c r="H1148" t="s">
        <v>270</v>
      </c>
      <c r="I1148" t="s">
        <v>259</v>
      </c>
      <c r="J1148" t="s">
        <v>271</v>
      </c>
      <c r="K1148" t="s">
        <v>272</v>
      </c>
      <c r="L1148" t="s">
        <v>291</v>
      </c>
      <c r="M1148" t="s">
        <v>588</v>
      </c>
      <c r="N1148" t="s">
        <v>304</v>
      </c>
      <c r="O1148">
        <v>225</v>
      </c>
      <c r="P1148">
        <v>104.5</v>
      </c>
      <c r="Q1148">
        <v>2.4305560000000002</v>
      </c>
      <c r="R1148">
        <v>2.0840000000000001E-2</v>
      </c>
      <c r="S1148">
        <v>0</v>
      </c>
      <c r="T1148">
        <v>4.5640000000000001</v>
      </c>
      <c r="U1148">
        <v>6.0490000000000004</v>
      </c>
      <c r="V1148">
        <v>5.5730000000000004</v>
      </c>
      <c r="W1148">
        <v>6.1210000000000004</v>
      </c>
      <c r="X1148">
        <v>486</v>
      </c>
      <c r="Y1148">
        <v>104</v>
      </c>
      <c r="Z1148">
        <v>1.964</v>
      </c>
      <c r="AA1148">
        <v>2.0969999999999999E-2</v>
      </c>
      <c r="AB1148">
        <v>4.6230000000000002</v>
      </c>
      <c r="AC1148">
        <v>6.16</v>
      </c>
      <c r="AD1148">
        <v>5.6509999999999998</v>
      </c>
      <c r="AE1148">
        <v>6.2160000000000002</v>
      </c>
      <c r="AF1148">
        <v>512</v>
      </c>
      <c r="AG1148">
        <v>0.91200000000000003</v>
      </c>
      <c r="AH1148">
        <v>1.6319999999999999</v>
      </c>
      <c r="AI1148">
        <v>465</v>
      </c>
      <c r="AJ1148">
        <v>490</v>
      </c>
      <c r="AK1148">
        <v>475</v>
      </c>
      <c r="AL1148">
        <v>501</v>
      </c>
      <c r="AQ1148" s="82">
        <f t="shared" si="87"/>
        <v>0</v>
      </c>
      <c r="AR1148" s="82">
        <f t="shared" si="91"/>
        <v>0</v>
      </c>
      <c r="AS1148" s="82">
        <f t="shared" si="91"/>
        <v>0</v>
      </c>
      <c r="AT1148" s="82">
        <f t="shared" si="91"/>
        <v>0</v>
      </c>
      <c r="AU1148" s="82">
        <f t="shared" si="91"/>
        <v>0</v>
      </c>
      <c r="AV1148" s="82">
        <f t="shared" si="91"/>
        <v>2.0840000000000001E-2</v>
      </c>
      <c r="AW1148" s="82">
        <f t="shared" si="91"/>
        <v>0</v>
      </c>
      <c r="AX1148" s="82">
        <f t="shared" si="91"/>
        <v>0</v>
      </c>
      <c r="AY1148" s="82">
        <f t="shared" si="91"/>
        <v>0</v>
      </c>
      <c r="AZ1148" s="82">
        <f t="shared" si="91"/>
        <v>0</v>
      </c>
      <c r="BA1148" s="82">
        <f t="shared" si="91"/>
        <v>0</v>
      </c>
    </row>
    <row r="1149" spans="1:53" x14ac:dyDescent="0.25">
      <c r="A1149" t="s">
        <v>3059</v>
      </c>
      <c r="B1149" t="s">
        <v>3060</v>
      </c>
      <c r="C1149" t="s">
        <v>3061</v>
      </c>
      <c r="D1149" t="s">
        <v>3062</v>
      </c>
      <c r="E1149">
        <v>7.25</v>
      </c>
      <c r="F1149" s="143">
        <v>43205</v>
      </c>
      <c r="G1149" t="s">
        <v>423</v>
      </c>
      <c r="H1149" t="s">
        <v>270</v>
      </c>
      <c r="I1149" t="s">
        <v>259</v>
      </c>
      <c r="J1149" t="s">
        <v>271</v>
      </c>
      <c r="K1149" t="s">
        <v>272</v>
      </c>
      <c r="L1149" t="s">
        <v>381</v>
      </c>
      <c r="M1149" t="s">
        <v>382</v>
      </c>
      <c r="N1149" t="s">
        <v>304</v>
      </c>
      <c r="O1149">
        <v>200</v>
      </c>
      <c r="P1149">
        <v>106.25</v>
      </c>
      <c r="Q1149">
        <v>1.4097219999999999</v>
      </c>
      <c r="R1149">
        <v>1.865E-2</v>
      </c>
      <c r="S1149">
        <v>0</v>
      </c>
      <c r="T1149">
        <v>1.226</v>
      </c>
      <c r="U1149">
        <v>4.96</v>
      </c>
      <c r="V1149">
        <v>2.5009999999999999</v>
      </c>
      <c r="W1149">
        <v>5.23</v>
      </c>
      <c r="X1149">
        <v>444</v>
      </c>
      <c r="Y1149">
        <v>105.5</v>
      </c>
      <c r="Z1149">
        <v>0.92600000000000005</v>
      </c>
      <c r="AA1149">
        <v>1.8720000000000001E-2</v>
      </c>
      <c r="AB1149">
        <v>2.956</v>
      </c>
      <c r="AC1149">
        <v>5.44</v>
      </c>
      <c r="AD1149">
        <v>3.0670000000000002</v>
      </c>
      <c r="AE1149">
        <v>5.5650000000000004</v>
      </c>
      <c r="AF1149">
        <v>490</v>
      </c>
      <c r="AG1149">
        <v>1.159</v>
      </c>
      <c r="AH1149">
        <v>1.405</v>
      </c>
      <c r="AI1149">
        <v>410</v>
      </c>
      <c r="AJ1149">
        <v>466</v>
      </c>
      <c r="AK1149">
        <v>427</v>
      </c>
      <c r="AL1149">
        <v>474</v>
      </c>
      <c r="AQ1149" s="82">
        <f t="shared" si="87"/>
        <v>0</v>
      </c>
      <c r="AR1149" s="82">
        <f t="shared" si="91"/>
        <v>0</v>
      </c>
      <c r="AS1149" s="82">
        <f t="shared" si="91"/>
        <v>0</v>
      </c>
      <c r="AT1149" s="82">
        <f t="shared" si="91"/>
        <v>1.865E-2</v>
      </c>
      <c r="AU1149" s="82">
        <f t="shared" si="91"/>
        <v>0</v>
      </c>
      <c r="AV1149" s="82">
        <f t="shared" si="91"/>
        <v>0</v>
      </c>
      <c r="AW1149" s="82">
        <f t="shared" si="91"/>
        <v>0</v>
      </c>
      <c r="AX1149" s="82">
        <f t="shared" si="91"/>
        <v>0</v>
      </c>
      <c r="AY1149" s="82">
        <f t="shared" si="91"/>
        <v>0</v>
      </c>
      <c r="AZ1149" s="82">
        <f t="shared" si="91"/>
        <v>0</v>
      </c>
      <c r="BA1149" s="82">
        <f t="shared" si="91"/>
        <v>0</v>
      </c>
    </row>
    <row r="1150" spans="1:53" x14ac:dyDescent="0.25">
      <c r="A1150" t="s">
        <v>6156</v>
      </c>
      <c r="B1150" t="s">
        <v>6157</v>
      </c>
      <c r="C1150" t="s">
        <v>6158</v>
      </c>
      <c r="D1150" t="s">
        <v>6159</v>
      </c>
      <c r="E1150">
        <v>5.95</v>
      </c>
      <c r="F1150" s="143">
        <v>41617</v>
      </c>
      <c r="G1150" t="s">
        <v>371</v>
      </c>
      <c r="H1150" t="s">
        <v>270</v>
      </c>
      <c r="I1150" t="s">
        <v>259</v>
      </c>
      <c r="J1150" t="s">
        <v>271</v>
      </c>
      <c r="K1150" t="s">
        <v>284</v>
      </c>
      <c r="L1150" t="s">
        <v>497</v>
      </c>
      <c r="M1150" t="s">
        <v>2373</v>
      </c>
      <c r="N1150" t="s">
        <v>304</v>
      </c>
      <c r="O1150">
        <v>216</v>
      </c>
      <c r="P1150">
        <v>101.898</v>
      </c>
      <c r="Q1150">
        <v>0.26444400000000001</v>
      </c>
      <c r="R1150">
        <v>1.9120000000000002E-2</v>
      </c>
      <c r="S1150">
        <v>2.9750000000000001</v>
      </c>
      <c r="T1150">
        <v>0.92300000000000004</v>
      </c>
      <c r="U1150">
        <v>3.9049999999999998</v>
      </c>
      <c r="V1150">
        <v>0.92300000000000004</v>
      </c>
      <c r="W1150">
        <v>3.9049999999999998</v>
      </c>
      <c r="X1150">
        <v>371</v>
      </c>
      <c r="Y1150">
        <v>102.041</v>
      </c>
      <c r="Z1150">
        <v>2.843</v>
      </c>
      <c r="AA1150">
        <v>1.993E-2</v>
      </c>
      <c r="AB1150">
        <v>0.96099999999999997</v>
      </c>
      <c r="AC1150">
        <v>3.8929999999999998</v>
      </c>
      <c r="AD1150">
        <v>0.96</v>
      </c>
      <c r="AE1150">
        <v>3.8929999999999998</v>
      </c>
      <c r="AF1150">
        <v>369</v>
      </c>
      <c r="AG1150">
        <v>0.24199999999999999</v>
      </c>
      <c r="AH1150">
        <v>0.221</v>
      </c>
      <c r="AI1150">
        <v>356</v>
      </c>
      <c r="AJ1150">
        <v>357</v>
      </c>
      <c r="AK1150">
        <v>356</v>
      </c>
      <c r="AL1150">
        <v>356</v>
      </c>
      <c r="AQ1150" s="82">
        <f t="shared" si="87"/>
        <v>0</v>
      </c>
      <c r="AR1150" s="82">
        <f t="shared" si="91"/>
        <v>0</v>
      </c>
      <c r="AS1150" s="82">
        <f t="shared" si="91"/>
        <v>1.9120000000000002E-2</v>
      </c>
      <c r="AT1150" s="82">
        <f t="shared" si="91"/>
        <v>0</v>
      </c>
      <c r="AU1150" s="82">
        <f t="shared" si="91"/>
        <v>0</v>
      </c>
      <c r="AV1150" s="82">
        <f t="shared" si="91"/>
        <v>0</v>
      </c>
      <c r="AW1150" s="82">
        <f t="shared" si="91"/>
        <v>0</v>
      </c>
      <c r="AX1150" s="82">
        <f t="shared" si="91"/>
        <v>0</v>
      </c>
      <c r="AY1150" s="82">
        <f t="shared" si="91"/>
        <v>0</v>
      </c>
      <c r="AZ1150" s="82">
        <f t="shared" si="91"/>
        <v>0</v>
      </c>
      <c r="BA1150" s="82">
        <f t="shared" si="91"/>
        <v>0</v>
      </c>
    </row>
    <row r="1151" spans="1:53" x14ac:dyDescent="0.25">
      <c r="A1151" t="s">
        <v>3088</v>
      </c>
      <c r="B1151" t="s">
        <v>3089</v>
      </c>
      <c r="C1151" t="s">
        <v>3090</v>
      </c>
      <c r="D1151" t="s">
        <v>3091</v>
      </c>
      <c r="E1151">
        <v>10.875</v>
      </c>
      <c r="F1151" s="143">
        <v>42750</v>
      </c>
      <c r="G1151" t="s">
        <v>42</v>
      </c>
      <c r="H1151" t="s">
        <v>270</v>
      </c>
      <c r="I1151" t="s">
        <v>259</v>
      </c>
      <c r="J1151" t="s">
        <v>271</v>
      </c>
      <c r="K1151" t="s">
        <v>272</v>
      </c>
      <c r="L1151" t="s">
        <v>291</v>
      </c>
      <c r="M1151" t="s">
        <v>327</v>
      </c>
      <c r="N1151" t="s">
        <v>283</v>
      </c>
      <c r="O1151">
        <v>250</v>
      </c>
      <c r="P1151">
        <v>104.5</v>
      </c>
      <c r="Q1151">
        <v>4.8333329999999997</v>
      </c>
      <c r="R1151">
        <v>2.368E-2</v>
      </c>
      <c r="S1151">
        <v>0</v>
      </c>
      <c r="T1151">
        <v>2.46</v>
      </c>
      <c r="U1151">
        <v>9.1489999999999991</v>
      </c>
      <c r="V1151">
        <v>2.75</v>
      </c>
      <c r="W1151">
        <v>9.25</v>
      </c>
      <c r="X1151">
        <v>870</v>
      </c>
      <c r="Y1151">
        <v>104.75</v>
      </c>
      <c r="Z1151">
        <v>4.1079999999999997</v>
      </c>
      <c r="AA1151">
        <v>2.3939999999999999E-2</v>
      </c>
      <c r="AB1151">
        <v>2.5249999999999999</v>
      </c>
      <c r="AC1151">
        <v>9.0850000000000009</v>
      </c>
      <c r="AD1151">
        <v>2.8250000000000002</v>
      </c>
      <c r="AE1151">
        <v>9.1660000000000004</v>
      </c>
      <c r="AF1151">
        <v>871</v>
      </c>
      <c r="AG1151">
        <v>0.436</v>
      </c>
      <c r="AH1151">
        <v>0.60899999999999999</v>
      </c>
      <c r="AI1151">
        <v>839</v>
      </c>
      <c r="AJ1151">
        <v>847</v>
      </c>
      <c r="AK1151">
        <v>858</v>
      </c>
      <c r="AL1151">
        <v>859</v>
      </c>
      <c r="AQ1151" s="82">
        <f t="shared" si="87"/>
        <v>0</v>
      </c>
      <c r="AR1151" s="82">
        <f t="shared" si="91"/>
        <v>0</v>
      </c>
      <c r="AS1151" s="82">
        <f t="shared" si="91"/>
        <v>0</v>
      </c>
      <c r="AT1151" s="82">
        <f t="shared" si="91"/>
        <v>0</v>
      </c>
      <c r="AU1151" s="82">
        <f t="shared" si="91"/>
        <v>0</v>
      </c>
      <c r="AV1151" s="82">
        <f t="shared" si="91"/>
        <v>0</v>
      </c>
      <c r="AW1151" s="82">
        <f t="shared" si="91"/>
        <v>0</v>
      </c>
      <c r="AX1151" s="82">
        <f t="shared" si="91"/>
        <v>0</v>
      </c>
      <c r="AY1151" s="82">
        <f t="shared" si="91"/>
        <v>2.368E-2</v>
      </c>
      <c r="AZ1151" s="82">
        <f t="shared" si="91"/>
        <v>0</v>
      </c>
      <c r="BA1151" s="82">
        <f t="shared" si="91"/>
        <v>0</v>
      </c>
    </row>
    <row r="1152" spans="1:53" x14ac:dyDescent="0.25">
      <c r="A1152" t="s">
        <v>3070</v>
      </c>
      <c r="B1152" t="s">
        <v>3071</v>
      </c>
      <c r="C1152" t="s">
        <v>3072</v>
      </c>
      <c r="D1152" t="s">
        <v>3073</v>
      </c>
      <c r="E1152">
        <v>6.625</v>
      </c>
      <c r="F1152" s="143">
        <v>43205</v>
      </c>
      <c r="G1152" t="s">
        <v>371</v>
      </c>
      <c r="H1152" t="s">
        <v>270</v>
      </c>
      <c r="I1152" t="s">
        <v>259</v>
      </c>
      <c r="J1152" t="s">
        <v>271</v>
      </c>
      <c r="K1152" t="s">
        <v>272</v>
      </c>
      <c r="L1152" t="s">
        <v>296</v>
      </c>
      <c r="M1152" t="s">
        <v>982</v>
      </c>
      <c r="N1152" t="s">
        <v>304</v>
      </c>
      <c r="O1152">
        <v>114</v>
      </c>
      <c r="P1152">
        <v>106.172</v>
      </c>
      <c r="Q1152">
        <v>1.2881940000000001</v>
      </c>
      <c r="R1152">
        <v>1.061E-2</v>
      </c>
      <c r="S1152">
        <v>0</v>
      </c>
      <c r="T1152">
        <v>4.4160000000000004</v>
      </c>
      <c r="U1152">
        <v>5.274</v>
      </c>
      <c r="V1152">
        <v>4.444</v>
      </c>
      <c r="W1152">
        <v>5.274</v>
      </c>
      <c r="X1152">
        <v>448</v>
      </c>
      <c r="Y1152">
        <v>105.376</v>
      </c>
      <c r="Z1152">
        <v>0.84699999999999998</v>
      </c>
      <c r="AA1152">
        <v>1.065E-2</v>
      </c>
      <c r="AB1152">
        <v>4.4729999999999999</v>
      </c>
      <c r="AC1152">
        <v>5.4550000000000001</v>
      </c>
      <c r="AD1152">
        <v>4.4960000000000004</v>
      </c>
      <c r="AE1152">
        <v>5.4550000000000001</v>
      </c>
      <c r="AF1152">
        <v>479</v>
      </c>
      <c r="AG1152">
        <v>1.165</v>
      </c>
      <c r="AH1152">
        <v>1.6439999999999999</v>
      </c>
      <c r="AI1152">
        <v>442</v>
      </c>
      <c r="AJ1152">
        <v>472</v>
      </c>
      <c r="AK1152">
        <v>436</v>
      </c>
      <c r="AL1152">
        <v>467</v>
      </c>
      <c r="AQ1152" s="82">
        <f t="shared" si="87"/>
        <v>0</v>
      </c>
      <c r="AR1152" s="82">
        <f t="shared" si="91"/>
        <v>0</v>
      </c>
      <c r="AS1152" s="82">
        <f t="shared" si="91"/>
        <v>0</v>
      </c>
      <c r="AT1152" s="82">
        <f t="shared" si="91"/>
        <v>0</v>
      </c>
      <c r="AU1152" s="82">
        <f t="shared" si="91"/>
        <v>1.061E-2</v>
      </c>
      <c r="AV1152" s="82">
        <f t="shared" si="91"/>
        <v>0</v>
      </c>
      <c r="AW1152" s="82">
        <f t="shared" si="91"/>
        <v>0</v>
      </c>
      <c r="AX1152" s="82">
        <f t="shared" si="91"/>
        <v>0</v>
      </c>
      <c r="AY1152" s="82">
        <f t="shared" si="91"/>
        <v>0</v>
      </c>
      <c r="AZ1152" s="82">
        <f t="shared" si="91"/>
        <v>0</v>
      </c>
      <c r="BA1152" s="82">
        <f t="shared" si="91"/>
        <v>0</v>
      </c>
    </row>
    <row r="1153" spans="1:53" x14ac:dyDescent="0.25">
      <c r="A1153" t="s">
        <v>3074</v>
      </c>
      <c r="B1153" t="s">
        <v>3075</v>
      </c>
      <c r="C1153" t="s">
        <v>3072</v>
      </c>
      <c r="D1153" t="s">
        <v>3073</v>
      </c>
      <c r="E1153">
        <v>7.75</v>
      </c>
      <c r="F1153" s="143">
        <v>47331</v>
      </c>
      <c r="G1153" t="s">
        <v>371</v>
      </c>
      <c r="H1153" t="s">
        <v>270</v>
      </c>
      <c r="I1153" t="s">
        <v>259</v>
      </c>
      <c r="J1153" t="s">
        <v>271</v>
      </c>
      <c r="K1153" t="s">
        <v>272</v>
      </c>
      <c r="L1153" t="s">
        <v>296</v>
      </c>
      <c r="M1153" t="s">
        <v>982</v>
      </c>
      <c r="N1153" t="s">
        <v>304</v>
      </c>
      <c r="O1153">
        <v>296</v>
      </c>
      <c r="P1153">
        <v>113.325</v>
      </c>
      <c r="Q1153">
        <v>3.1</v>
      </c>
      <c r="R1153">
        <v>2.9860000000000001E-2</v>
      </c>
      <c r="S1153">
        <v>0</v>
      </c>
      <c r="T1153">
        <v>9.4770000000000003</v>
      </c>
      <c r="U1153">
        <v>6.431</v>
      </c>
      <c r="V1153">
        <v>9.7010000000000005</v>
      </c>
      <c r="W1153">
        <v>6.431</v>
      </c>
      <c r="X1153">
        <v>421</v>
      </c>
      <c r="Y1153">
        <v>114.92400000000001</v>
      </c>
      <c r="Z1153">
        <v>2.5830000000000002</v>
      </c>
      <c r="AA1153">
        <v>3.0589999999999999E-2</v>
      </c>
      <c r="AB1153">
        <v>9.5960000000000001</v>
      </c>
      <c r="AC1153">
        <v>6.29</v>
      </c>
      <c r="AD1153">
        <v>9.8230000000000004</v>
      </c>
      <c r="AE1153">
        <v>6.29</v>
      </c>
      <c r="AF1153">
        <v>423</v>
      </c>
      <c r="AG1153">
        <v>-0.92100000000000004</v>
      </c>
      <c r="AH1153">
        <v>0.433</v>
      </c>
      <c r="AI1153">
        <v>430</v>
      </c>
      <c r="AJ1153">
        <v>439</v>
      </c>
      <c r="AK1153">
        <v>424</v>
      </c>
      <c r="AL1153">
        <v>429</v>
      </c>
      <c r="AQ1153" s="82">
        <f t="shared" si="87"/>
        <v>0</v>
      </c>
      <c r="AR1153" s="82">
        <f t="shared" si="91"/>
        <v>0</v>
      </c>
      <c r="AS1153" s="82">
        <f t="shared" si="91"/>
        <v>0</v>
      </c>
      <c r="AT1153" s="82">
        <f t="shared" si="91"/>
        <v>0</v>
      </c>
      <c r="AU1153" s="82">
        <f t="shared" si="91"/>
        <v>0</v>
      </c>
      <c r="AV1153" s="82">
        <f t="shared" si="91"/>
        <v>2.9860000000000001E-2</v>
      </c>
      <c r="AW1153" s="82">
        <f t="shared" si="91"/>
        <v>0</v>
      </c>
      <c r="AX1153" s="82">
        <f t="shared" si="91"/>
        <v>0</v>
      </c>
      <c r="AY1153" s="82">
        <f t="shared" si="91"/>
        <v>0</v>
      </c>
      <c r="AZ1153" s="82">
        <f t="shared" si="91"/>
        <v>0</v>
      </c>
      <c r="BA1153" s="82">
        <f t="shared" si="91"/>
        <v>0</v>
      </c>
    </row>
    <row r="1154" spans="1:53" x14ac:dyDescent="0.25">
      <c r="A1154" t="s">
        <v>3076</v>
      </c>
      <c r="B1154" t="s">
        <v>3077</v>
      </c>
      <c r="C1154" t="s">
        <v>3072</v>
      </c>
      <c r="D1154" t="s">
        <v>3073</v>
      </c>
      <c r="E1154">
        <v>6.5</v>
      </c>
      <c r="F1154" s="143">
        <v>48441</v>
      </c>
      <c r="G1154" t="s">
        <v>371</v>
      </c>
      <c r="H1154" t="s">
        <v>270</v>
      </c>
      <c r="I1154" t="s">
        <v>259</v>
      </c>
      <c r="J1154" t="s">
        <v>271</v>
      </c>
      <c r="K1154" t="s">
        <v>272</v>
      </c>
      <c r="L1154" t="s">
        <v>296</v>
      </c>
      <c r="M1154" t="s">
        <v>982</v>
      </c>
      <c r="N1154" t="s">
        <v>304</v>
      </c>
      <c r="O1154">
        <v>300</v>
      </c>
      <c r="P1154">
        <v>103.358</v>
      </c>
      <c r="Q1154">
        <v>2.3472219999999999</v>
      </c>
      <c r="R1154">
        <v>2.7470000000000001E-2</v>
      </c>
      <c r="S1154">
        <v>0</v>
      </c>
      <c r="T1154">
        <v>10.911</v>
      </c>
      <c r="U1154">
        <v>6.2009999999999996</v>
      </c>
      <c r="V1154">
        <v>11.167</v>
      </c>
      <c r="W1154">
        <v>6.2009999999999996</v>
      </c>
      <c r="X1154">
        <v>382</v>
      </c>
      <c r="Y1154">
        <v>103.836</v>
      </c>
      <c r="Z1154">
        <v>1.9139999999999999</v>
      </c>
      <c r="AA1154">
        <v>2.7900000000000001E-2</v>
      </c>
      <c r="AB1154">
        <v>10.997</v>
      </c>
      <c r="AC1154">
        <v>6.16</v>
      </c>
      <c r="AD1154">
        <v>11.260999999999999</v>
      </c>
      <c r="AE1154">
        <v>6.16</v>
      </c>
      <c r="AF1154">
        <v>393</v>
      </c>
      <c r="AG1154">
        <v>-4.2000000000000003E-2</v>
      </c>
      <c r="AH1154">
        <v>1.413</v>
      </c>
      <c r="AI1154">
        <v>367</v>
      </c>
      <c r="AJ1154">
        <v>383</v>
      </c>
      <c r="AK1154">
        <v>387</v>
      </c>
      <c r="AL1154">
        <v>402</v>
      </c>
      <c r="AQ1154" s="82">
        <f t="shared" si="87"/>
        <v>0</v>
      </c>
      <c r="AR1154" s="82">
        <f t="shared" si="91"/>
        <v>0</v>
      </c>
      <c r="AS1154" s="82">
        <f t="shared" si="91"/>
        <v>0</v>
      </c>
      <c r="AT1154" s="82">
        <f t="shared" si="91"/>
        <v>0</v>
      </c>
      <c r="AU1154" s="82">
        <f t="shared" si="91"/>
        <v>0</v>
      </c>
      <c r="AV1154" s="82">
        <f t="shared" si="91"/>
        <v>2.7470000000000001E-2</v>
      </c>
      <c r="AW1154" s="82">
        <f t="shared" si="91"/>
        <v>0</v>
      </c>
      <c r="AX1154" s="82">
        <f t="shared" si="91"/>
        <v>0</v>
      </c>
      <c r="AY1154" s="82">
        <f t="shared" si="91"/>
        <v>0</v>
      </c>
      <c r="AZ1154" s="82">
        <f t="shared" si="91"/>
        <v>0</v>
      </c>
      <c r="BA1154" s="82">
        <f t="shared" si="91"/>
        <v>0</v>
      </c>
    </row>
    <row r="1155" spans="1:53" x14ac:dyDescent="0.25">
      <c r="A1155" t="s">
        <v>3082</v>
      </c>
      <c r="B1155" t="s">
        <v>3083</v>
      </c>
      <c r="C1155" t="s">
        <v>3072</v>
      </c>
      <c r="D1155" t="s">
        <v>3073</v>
      </c>
      <c r="E1155">
        <v>4.8</v>
      </c>
      <c r="F1155" s="143">
        <v>42170</v>
      </c>
      <c r="G1155" t="s">
        <v>371</v>
      </c>
      <c r="H1155" t="s">
        <v>270</v>
      </c>
      <c r="I1155" t="s">
        <v>259</v>
      </c>
      <c r="J1155" t="s">
        <v>271</v>
      </c>
      <c r="K1155" t="s">
        <v>272</v>
      </c>
      <c r="L1155" t="s">
        <v>296</v>
      </c>
      <c r="M1155" t="s">
        <v>982</v>
      </c>
      <c r="N1155" t="s">
        <v>304</v>
      </c>
      <c r="O1155">
        <v>500</v>
      </c>
      <c r="P1155">
        <v>104.70399999999999</v>
      </c>
      <c r="Q1155">
        <v>0.13333300000000001</v>
      </c>
      <c r="R1155">
        <v>4.5409999999999999E-2</v>
      </c>
      <c r="S1155">
        <v>2.4</v>
      </c>
      <c r="T1155">
        <v>2.3279999999999998</v>
      </c>
      <c r="U1155">
        <v>2.8170000000000002</v>
      </c>
      <c r="V1155">
        <v>2.327</v>
      </c>
      <c r="W1155">
        <v>2.8170000000000002</v>
      </c>
      <c r="X1155">
        <v>250</v>
      </c>
      <c r="Y1155">
        <v>104.967</v>
      </c>
      <c r="Z1155">
        <v>2.2130000000000001</v>
      </c>
      <c r="AA1155">
        <v>4.7140000000000001E-2</v>
      </c>
      <c r="AB1155">
        <v>2.3420000000000001</v>
      </c>
      <c r="AC1155">
        <v>2.76</v>
      </c>
      <c r="AD1155">
        <v>2.34</v>
      </c>
      <c r="AE1155">
        <v>2.76</v>
      </c>
      <c r="AF1155">
        <v>249</v>
      </c>
      <c r="AG1155">
        <v>5.2999999999999999E-2</v>
      </c>
      <c r="AH1155">
        <v>0.13800000000000001</v>
      </c>
      <c r="AI1155">
        <v>240</v>
      </c>
      <c r="AJ1155">
        <v>240</v>
      </c>
      <c r="AK1155">
        <v>237</v>
      </c>
      <c r="AL1155">
        <v>236</v>
      </c>
      <c r="AQ1155" s="82">
        <f t="shared" si="87"/>
        <v>0</v>
      </c>
      <c r="AR1155" s="82">
        <f t="shared" si="91"/>
        <v>4.5409999999999999E-2</v>
      </c>
      <c r="AS1155" s="82">
        <f t="shared" si="91"/>
        <v>0</v>
      </c>
      <c r="AT1155" s="82">
        <f t="shared" si="91"/>
        <v>0</v>
      </c>
      <c r="AU1155" s="82">
        <f t="shared" si="91"/>
        <v>0</v>
      </c>
      <c r="AV1155" s="82">
        <f t="shared" si="91"/>
        <v>0</v>
      </c>
      <c r="AW1155" s="82">
        <f t="shared" si="91"/>
        <v>0</v>
      </c>
      <c r="AX1155" s="82">
        <f t="shared" si="91"/>
        <v>0</v>
      </c>
      <c r="AY1155" s="82">
        <f t="shared" si="91"/>
        <v>0</v>
      </c>
      <c r="AZ1155" s="82">
        <f t="shared" si="91"/>
        <v>0</v>
      </c>
      <c r="BA1155" s="82">
        <f t="shared" si="91"/>
        <v>0</v>
      </c>
    </row>
    <row r="1156" spans="1:53" x14ac:dyDescent="0.25">
      <c r="A1156" t="s">
        <v>3084</v>
      </c>
      <c r="B1156" t="s">
        <v>3085</v>
      </c>
      <c r="C1156" t="s">
        <v>3072</v>
      </c>
      <c r="D1156" t="s">
        <v>3073</v>
      </c>
      <c r="E1156">
        <v>6.125</v>
      </c>
      <c r="F1156" s="143">
        <v>42646</v>
      </c>
      <c r="G1156" t="s">
        <v>371</v>
      </c>
      <c r="H1156" t="s">
        <v>270</v>
      </c>
      <c r="I1156" t="s">
        <v>259</v>
      </c>
      <c r="J1156" t="s">
        <v>271</v>
      </c>
      <c r="K1156" t="s">
        <v>272</v>
      </c>
      <c r="L1156" t="s">
        <v>296</v>
      </c>
      <c r="M1156" t="s">
        <v>982</v>
      </c>
      <c r="N1156" t="s">
        <v>304</v>
      </c>
      <c r="O1156">
        <v>1000</v>
      </c>
      <c r="P1156">
        <v>110.28100000000001</v>
      </c>
      <c r="Q1156">
        <v>1.3951389999999999</v>
      </c>
      <c r="R1156">
        <v>9.6750000000000003E-2</v>
      </c>
      <c r="S1156">
        <v>0</v>
      </c>
      <c r="T1156">
        <v>3.35</v>
      </c>
      <c r="U1156">
        <v>3.2080000000000002</v>
      </c>
      <c r="V1156">
        <v>3.36</v>
      </c>
      <c r="W1156">
        <v>3.2080000000000002</v>
      </c>
      <c r="X1156">
        <v>269</v>
      </c>
      <c r="Y1156">
        <v>111.09</v>
      </c>
      <c r="Z1156">
        <v>0.98699999999999999</v>
      </c>
      <c r="AA1156">
        <v>9.8580000000000001E-2</v>
      </c>
      <c r="AB1156">
        <v>3.419</v>
      </c>
      <c r="AC1156">
        <v>3.0409999999999999</v>
      </c>
      <c r="AD1156">
        <v>3.4260000000000002</v>
      </c>
      <c r="AE1156">
        <v>3.0409999999999999</v>
      </c>
      <c r="AF1156">
        <v>261</v>
      </c>
      <c r="AG1156">
        <v>-0.35699999999999998</v>
      </c>
      <c r="AH1156">
        <v>-0.11</v>
      </c>
      <c r="AI1156">
        <v>269</v>
      </c>
      <c r="AJ1156">
        <v>262</v>
      </c>
      <c r="AK1156">
        <v>258</v>
      </c>
      <c r="AL1156">
        <v>250</v>
      </c>
      <c r="AQ1156" s="82">
        <f t="shared" si="87"/>
        <v>0</v>
      </c>
      <c r="AR1156" s="82">
        <f t="shared" si="91"/>
        <v>0</v>
      </c>
      <c r="AS1156" s="82">
        <f t="shared" si="91"/>
        <v>9.6750000000000003E-2</v>
      </c>
      <c r="AT1156" s="82">
        <f t="shared" si="91"/>
        <v>0</v>
      </c>
      <c r="AU1156" s="82">
        <f t="shared" si="91"/>
        <v>0</v>
      </c>
      <c r="AV1156" s="82">
        <f t="shared" si="91"/>
        <v>0</v>
      </c>
      <c r="AW1156" s="82">
        <f t="shared" si="91"/>
        <v>0</v>
      </c>
      <c r="AX1156" s="82">
        <f t="shared" si="91"/>
        <v>0</v>
      </c>
      <c r="AY1156" s="82">
        <f t="shared" si="91"/>
        <v>0</v>
      </c>
      <c r="AZ1156" s="82">
        <f t="shared" si="91"/>
        <v>0</v>
      </c>
      <c r="BA1156" s="82">
        <f t="shared" si="91"/>
        <v>0</v>
      </c>
    </row>
    <row r="1157" spans="1:53" x14ac:dyDescent="0.25">
      <c r="A1157" t="s">
        <v>3086</v>
      </c>
      <c r="B1157" t="s">
        <v>3087</v>
      </c>
      <c r="C1157" t="s">
        <v>3072</v>
      </c>
      <c r="D1157" t="s">
        <v>3073</v>
      </c>
      <c r="E1157">
        <v>5.85</v>
      </c>
      <c r="F1157" s="143">
        <v>42809</v>
      </c>
      <c r="G1157" t="s">
        <v>371</v>
      </c>
      <c r="H1157" t="s">
        <v>270</v>
      </c>
      <c r="I1157" t="s">
        <v>259</v>
      </c>
      <c r="J1157" t="s">
        <v>271</v>
      </c>
      <c r="K1157" t="s">
        <v>272</v>
      </c>
      <c r="L1157" t="s">
        <v>296</v>
      </c>
      <c r="M1157" t="s">
        <v>982</v>
      </c>
      <c r="N1157" t="s">
        <v>304</v>
      </c>
      <c r="O1157">
        <v>300</v>
      </c>
      <c r="P1157">
        <v>108.628</v>
      </c>
      <c r="Q1157">
        <v>1.625</v>
      </c>
      <c r="R1157">
        <v>2.8660000000000001E-2</v>
      </c>
      <c r="S1157">
        <v>0</v>
      </c>
      <c r="T1157">
        <v>3.7010000000000001</v>
      </c>
      <c r="U1157">
        <v>3.6259999999999999</v>
      </c>
      <c r="V1157">
        <v>3.7120000000000002</v>
      </c>
      <c r="W1157">
        <v>3.6259999999999999</v>
      </c>
      <c r="X1157">
        <v>303</v>
      </c>
      <c r="Y1157">
        <v>109.45</v>
      </c>
      <c r="Z1157">
        <v>1.2350000000000001</v>
      </c>
      <c r="AA1157">
        <v>2.921E-2</v>
      </c>
      <c r="AB1157">
        <v>3.7709999999999999</v>
      </c>
      <c r="AC1157">
        <v>3.4590000000000001</v>
      </c>
      <c r="AD1157">
        <v>3.7789999999999999</v>
      </c>
      <c r="AE1157">
        <v>3.4590000000000001</v>
      </c>
      <c r="AF1157">
        <v>297</v>
      </c>
      <c r="AG1157">
        <v>-0.39</v>
      </c>
      <c r="AH1157">
        <v>-7.0999999999999994E-2</v>
      </c>
      <c r="AI1157">
        <v>302</v>
      </c>
      <c r="AJ1157">
        <v>296</v>
      </c>
      <c r="AK1157">
        <v>292</v>
      </c>
      <c r="AL1157">
        <v>286</v>
      </c>
      <c r="AQ1157" s="82">
        <f t="shared" si="87"/>
        <v>0</v>
      </c>
      <c r="AR1157" s="82">
        <f t="shared" si="91"/>
        <v>0</v>
      </c>
      <c r="AS1157" s="82">
        <f t="shared" si="91"/>
        <v>2.8660000000000001E-2</v>
      </c>
      <c r="AT1157" s="82">
        <f t="shared" si="91"/>
        <v>0</v>
      </c>
      <c r="AU1157" s="82">
        <f t="shared" si="91"/>
        <v>0</v>
      </c>
      <c r="AV1157" s="82">
        <f t="shared" si="91"/>
        <v>0</v>
      </c>
      <c r="AW1157" s="82">
        <f t="shared" si="91"/>
        <v>0</v>
      </c>
      <c r="AX1157" s="82">
        <f t="shared" si="91"/>
        <v>0</v>
      </c>
      <c r="AY1157" s="82">
        <f t="shared" si="91"/>
        <v>0</v>
      </c>
      <c r="AZ1157" s="82">
        <f t="shared" si="91"/>
        <v>0</v>
      </c>
      <c r="BA1157" s="82">
        <f t="shared" si="91"/>
        <v>0</v>
      </c>
    </row>
    <row r="1158" spans="1:53" x14ac:dyDescent="0.25">
      <c r="A1158" t="s">
        <v>3092</v>
      </c>
      <c r="B1158" t="s">
        <v>3093</v>
      </c>
      <c r="C1158" t="s">
        <v>3072</v>
      </c>
      <c r="D1158" t="s">
        <v>3073</v>
      </c>
      <c r="E1158">
        <v>7.125</v>
      </c>
      <c r="F1158" s="143">
        <v>43905</v>
      </c>
      <c r="G1158" t="s">
        <v>371</v>
      </c>
      <c r="H1158" t="s">
        <v>270</v>
      </c>
      <c r="I1158" t="s">
        <v>259</v>
      </c>
      <c r="J1158" t="s">
        <v>271</v>
      </c>
      <c r="K1158" t="s">
        <v>272</v>
      </c>
      <c r="L1158" t="s">
        <v>296</v>
      </c>
      <c r="M1158" t="s">
        <v>982</v>
      </c>
      <c r="N1158" t="s">
        <v>304</v>
      </c>
      <c r="O1158">
        <v>500</v>
      </c>
      <c r="P1158">
        <v>116.182</v>
      </c>
      <c r="Q1158">
        <v>1.9791669999999999</v>
      </c>
      <c r="R1158">
        <v>5.1189999999999999E-2</v>
      </c>
      <c r="S1158">
        <v>0</v>
      </c>
      <c r="T1158">
        <v>5.6669999999999998</v>
      </c>
      <c r="U1158">
        <v>4.476</v>
      </c>
      <c r="V1158">
        <v>5.7380000000000004</v>
      </c>
      <c r="W1158">
        <v>4.476</v>
      </c>
      <c r="X1158">
        <v>331</v>
      </c>
      <c r="Y1158">
        <v>117.239</v>
      </c>
      <c r="Z1158">
        <v>1.504</v>
      </c>
      <c r="AA1158">
        <v>5.2220000000000003E-2</v>
      </c>
      <c r="AB1158">
        <v>5.7430000000000003</v>
      </c>
      <c r="AC1158">
        <v>4.3390000000000004</v>
      </c>
      <c r="AD1158">
        <v>5.8070000000000004</v>
      </c>
      <c r="AE1158">
        <v>4.3390000000000004</v>
      </c>
      <c r="AF1158">
        <v>332</v>
      </c>
      <c r="AG1158">
        <v>-0.49</v>
      </c>
      <c r="AH1158">
        <v>0.251</v>
      </c>
      <c r="AI1158">
        <v>339</v>
      </c>
      <c r="AJ1158">
        <v>343</v>
      </c>
      <c r="AK1158">
        <v>320</v>
      </c>
      <c r="AL1158">
        <v>321</v>
      </c>
      <c r="AQ1158" s="82">
        <f t="shared" ref="AQ1158:AQ1221" si="92">IF($U1158&lt;=AQ$4,$R1158,0)</f>
        <v>0</v>
      </c>
      <c r="AR1158" s="82">
        <f t="shared" ref="AR1158:BA1173" si="93">IF(AND($U1158&gt;AQ$4,$U1158&lt;=AR$4),$R1158,0)</f>
        <v>0</v>
      </c>
      <c r="AS1158" s="82">
        <f t="shared" si="93"/>
        <v>0</v>
      </c>
      <c r="AT1158" s="82">
        <f t="shared" si="93"/>
        <v>5.1189999999999999E-2</v>
      </c>
      <c r="AU1158" s="82">
        <f t="shared" si="93"/>
        <v>0</v>
      </c>
      <c r="AV1158" s="82">
        <f t="shared" si="93"/>
        <v>0</v>
      </c>
      <c r="AW1158" s="82">
        <f t="shared" si="93"/>
        <v>0</v>
      </c>
      <c r="AX1158" s="82">
        <f t="shared" si="93"/>
        <v>0</v>
      </c>
      <c r="AY1158" s="82">
        <f t="shared" si="93"/>
        <v>0</v>
      </c>
      <c r="AZ1158" s="82">
        <f t="shared" si="93"/>
        <v>0</v>
      </c>
      <c r="BA1158" s="82">
        <f t="shared" si="93"/>
        <v>0</v>
      </c>
    </row>
    <row r="1159" spans="1:53" x14ac:dyDescent="0.25">
      <c r="A1159" t="s">
        <v>3094</v>
      </c>
      <c r="B1159" t="s">
        <v>3095</v>
      </c>
      <c r="C1159" t="s">
        <v>3072</v>
      </c>
      <c r="D1159" t="s">
        <v>3073</v>
      </c>
      <c r="E1159">
        <v>5.95</v>
      </c>
      <c r="F1159" s="143">
        <v>44635</v>
      </c>
      <c r="G1159" t="s">
        <v>371</v>
      </c>
      <c r="H1159" t="s">
        <v>270</v>
      </c>
      <c r="I1159" t="s">
        <v>259</v>
      </c>
      <c r="J1159" t="s">
        <v>271</v>
      </c>
      <c r="K1159" t="s">
        <v>272</v>
      </c>
      <c r="L1159" t="s">
        <v>296</v>
      </c>
      <c r="M1159" t="s">
        <v>982</v>
      </c>
      <c r="N1159" t="s">
        <v>304</v>
      </c>
      <c r="O1159">
        <v>400</v>
      </c>
      <c r="P1159">
        <v>110.639</v>
      </c>
      <c r="Q1159">
        <v>1.6527780000000001</v>
      </c>
      <c r="R1159">
        <v>3.891E-2</v>
      </c>
      <c r="S1159">
        <v>0</v>
      </c>
      <c r="T1159">
        <v>7.077</v>
      </c>
      <c r="U1159">
        <v>4.5250000000000004</v>
      </c>
      <c r="V1159">
        <v>7.2220000000000004</v>
      </c>
      <c r="W1159">
        <v>4.5250000000000004</v>
      </c>
      <c r="X1159">
        <v>297</v>
      </c>
      <c r="Y1159">
        <v>110.923</v>
      </c>
      <c r="Z1159">
        <v>1.256</v>
      </c>
      <c r="AA1159">
        <v>3.9469999999999998E-2</v>
      </c>
      <c r="AB1159">
        <v>7.1459999999999999</v>
      </c>
      <c r="AC1159">
        <v>4.4969999999999999</v>
      </c>
      <c r="AD1159">
        <v>7.28</v>
      </c>
      <c r="AE1159">
        <v>4.4969999999999999</v>
      </c>
      <c r="AF1159">
        <v>312</v>
      </c>
      <c r="AG1159">
        <v>0.1</v>
      </c>
      <c r="AH1159">
        <v>1.196</v>
      </c>
      <c r="AI1159">
        <v>297</v>
      </c>
      <c r="AJ1159">
        <v>312</v>
      </c>
      <c r="AK1159">
        <v>292</v>
      </c>
      <c r="AL1159">
        <v>305</v>
      </c>
      <c r="AQ1159" s="82">
        <f t="shared" si="92"/>
        <v>0</v>
      </c>
      <c r="AR1159" s="82">
        <f t="shared" si="93"/>
        <v>0</v>
      </c>
      <c r="AS1159" s="82">
        <f t="shared" si="93"/>
        <v>0</v>
      </c>
      <c r="AT1159" s="82">
        <f t="shared" si="93"/>
        <v>3.891E-2</v>
      </c>
      <c r="AU1159" s="82">
        <f t="shared" si="93"/>
        <v>0</v>
      </c>
      <c r="AV1159" s="82">
        <f t="shared" si="93"/>
        <v>0</v>
      </c>
      <c r="AW1159" s="82">
        <f t="shared" si="93"/>
        <v>0</v>
      </c>
      <c r="AX1159" s="82">
        <f t="shared" si="93"/>
        <v>0</v>
      </c>
      <c r="AY1159" s="82">
        <f t="shared" si="93"/>
        <v>0</v>
      </c>
      <c r="AZ1159" s="82">
        <f t="shared" si="93"/>
        <v>0</v>
      </c>
      <c r="BA1159" s="82">
        <f t="shared" si="93"/>
        <v>0</v>
      </c>
    </row>
    <row r="1160" spans="1:53" x14ac:dyDescent="0.25">
      <c r="A1160" t="s">
        <v>3178</v>
      </c>
      <c r="B1160" t="s">
        <v>3179</v>
      </c>
      <c r="C1160" t="s">
        <v>6160</v>
      </c>
      <c r="D1160" t="s">
        <v>6161</v>
      </c>
      <c r="E1160">
        <v>8.25</v>
      </c>
      <c r="F1160" s="143">
        <v>44301</v>
      </c>
      <c r="G1160" t="s">
        <v>41</v>
      </c>
      <c r="H1160" t="s">
        <v>270</v>
      </c>
      <c r="I1160" t="s">
        <v>254</v>
      </c>
      <c r="J1160" t="s">
        <v>271</v>
      </c>
      <c r="K1160" t="s">
        <v>272</v>
      </c>
      <c r="L1160" t="s">
        <v>296</v>
      </c>
      <c r="M1160" t="s">
        <v>982</v>
      </c>
      <c r="N1160" t="s">
        <v>304</v>
      </c>
      <c r="O1160">
        <v>375</v>
      </c>
      <c r="P1160">
        <v>107.5</v>
      </c>
      <c r="Q1160">
        <v>1.6041669999999999</v>
      </c>
      <c r="R1160">
        <v>3.5450000000000002E-2</v>
      </c>
      <c r="S1160">
        <v>0</v>
      </c>
      <c r="T1160">
        <v>4.2380000000000004</v>
      </c>
      <c r="U1160">
        <v>6.55</v>
      </c>
      <c r="V1160">
        <v>5.266</v>
      </c>
      <c r="W1160">
        <v>6.7160000000000002</v>
      </c>
      <c r="X1160">
        <v>537</v>
      </c>
      <c r="Y1160">
        <v>107</v>
      </c>
      <c r="Z1160">
        <v>1.054</v>
      </c>
      <c r="AA1160">
        <v>3.5639999999999998E-2</v>
      </c>
      <c r="AB1160">
        <v>4.2969999999999997</v>
      </c>
      <c r="AC1160">
        <v>6.6749999999999998</v>
      </c>
      <c r="AD1160">
        <v>5.4450000000000003</v>
      </c>
      <c r="AE1160">
        <v>6.8289999999999997</v>
      </c>
      <c r="AF1160">
        <v>565</v>
      </c>
      <c r="AG1160">
        <v>0.97199999999999998</v>
      </c>
      <c r="AH1160">
        <v>1.66</v>
      </c>
      <c r="AI1160">
        <v>517</v>
      </c>
      <c r="AJ1160">
        <v>547</v>
      </c>
      <c r="AK1160">
        <v>526</v>
      </c>
      <c r="AL1160">
        <v>553</v>
      </c>
      <c r="AQ1160" s="82">
        <f t="shared" si="92"/>
        <v>0</v>
      </c>
      <c r="AR1160" s="82">
        <f t="shared" si="93"/>
        <v>0</v>
      </c>
      <c r="AS1160" s="82">
        <f t="shared" si="93"/>
        <v>0</v>
      </c>
      <c r="AT1160" s="82">
        <f t="shared" si="93"/>
        <v>0</v>
      </c>
      <c r="AU1160" s="82">
        <f t="shared" si="93"/>
        <v>0</v>
      </c>
      <c r="AV1160" s="82">
        <f t="shared" si="93"/>
        <v>3.5450000000000002E-2</v>
      </c>
      <c r="AW1160" s="82">
        <f t="shared" si="93"/>
        <v>0</v>
      </c>
      <c r="AX1160" s="82">
        <f t="shared" si="93"/>
        <v>0</v>
      </c>
      <c r="AY1160" s="82">
        <f t="shared" si="93"/>
        <v>0</v>
      </c>
      <c r="AZ1160" s="82">
        <f t="shared" si="93"/>
        <v>0</v>
      </c>
      <c r="BA1160" s="82">
        <f t="shared" si="93"/>
        <v>0</v>
      </c>
    </row>
    <row r="1161" spans="1:53" x14ac:dyDescent="0.25">
      <c r="A1161" t="s">
        <v>6162</v>
      </c>
      <c r="B1161" t="s">
        <v>6163</v>
      </c>
      <c r="C1161" t="s">
        <v>6164</v>
      </c>
      <c r="D1161" t="s">
        <v>6165</v>
      </c>
      <c r="E1161">
        <v>6.5</v>
      </c>
      <c r="F1161" s="143">
        <v>44150</v>
      </c>
      <c r="G1161" t="s">
        <v>282</v>
      </c>
      <c r="H1161" t="s">
        <v>270</v>
      </c>
      <c r="I1161" t="s">
        <v>254</v>
      </c>
      <c r="J1161" t="s">
        <v>271</v>
      </c>
      <c r="K1161" t="s">
        <v>272</v>
      </c>
      <c r="L1161" t="s">
        <v>291</v>
      </c>
      <c r="M1161" t="s">
        <v>1069</v>
      </c>
      <c r="N1161" t="s">
        <v>304</v>
      </c>
      <c r="O1161">
        <v>300</v>
      </c>
      <c r="P1161">
        <v>100</v>
      </c>
      <c r="Q1161">
        <v>0.72222200000000003</v>
      </c>
      <c r="R1161">
        <v>2.6179999999999998E-2</v>
      </c>
      <c r="S1161">
        <v>0</v>
      </c>
      <c r="T1161">
        <v>4.7960000000000003</v>
      </c>
      <c r="U1161">
        <v>6.4980000000000002</v>
      </c>
      <c r="V1161">
        <v>6.0119999999999996</v>
      </c>
      <c r="W1161">
        <v>6.452</v>
      </c>
      <c r="X1161">
        <v>515</v>
      </c>
      <c r="Y1161">
        <v>100</v>
      </c>
      <c r="Z1161">
        <v>0.28899999999999998</v>
      </c>
      <c r="AA1161">
        <v>2.6460000000000001E-2</v>
      </c>
      <c r="AB1161">
        <v>4.8609999999999998</v>
      </c>
      <c r="AC1161">
        <v>6.4989999999999997</v>
      </c>
      <c r="AD1161">
        <v>6.0739999999999998</v>
      </c>
      <c r="AE1161">
        <v>6.4539999999999997</v>
      </c>
      <c r="AF1161">
        <v>532</v>
      </c>
      <c r="AG1161">
        <v>0.432</v>
      </c>
      <c r="AH1161">
        <v>1.236</v>
      </c>
      <c r="AI1161">
        <v>485</v>
      </c>
      <c r="AJ1161">
        <v>501</v>
      </c>
      <c r="AK1161">
        <v>505</v>
      </c>
      <c r="AL1161">
        <v>521</v>
      </c>
      <c r="AQ1161" s="82">
        <f t="shared" si="92"/>
        <v>0</v>
      </c>
      <c r="AR1161" s="82">
        <f t="shared" si="93"/>
        <v>0</v>
      </c>
      <c r="AS1161" s="82">
        <f t="shared" si="93"/>
        <v>0</v>
      </c>
      <c r="AT1161" s="82">
        <f t="shared" si="93"/>
        <v>0</v>
      </c>
      <c r="AU1161" s="82">
        <f t="shared" si="93"/>
        <v>0</v>
      </c>
      <c r="AV1161" s="82">
        <f t="shared" si="93"/>
        <v>2.6179999999999998E-2</v>
      </c>
      <c r="AW1161" s="82">
        <f t="shared" si="93"/>
        <v>0</v>
      </c>
      <c r="AX1161" s="82">
        <f t="shared" si="93"/>
        <v>0</v>
      </c>
      <c r="AY1161" s="82">
        <f t="shared" si="93"/>
        <v>0</v>
      </c>
      <c r="AZ1161" s="82">
        <f t="shared" si="93"/>
        <v>0</v>
      </c>
      <c r="BA1161" s="82">
        <f t="shared" si="93"/>
        <v>0</v>
      </c>
    </row>
    <row r="1162" spans="1:53" x14ac:dyDescent="0.25">
      <c r="A1162" t="s">
        <v>3098</v>
      </c>
      <c r="B1162" t="s">
        <v>3099</v>
      </c>
      <c r="C1162" t="s">
        <v>3100</v>
      </c>
      <c r="D1162" t="s">
        <v>3081</v>
      </c>
      <c r="E1162">
        <v>7.15</v>
      </c>
      <c r="F1162" s="143">
        <v>46583</v>
      </c>
      <c r="G1162" t="s">
        <v>280</v>
      </c>
      <c r="H1162" t="s">
        <v>270</v>
      </c>
      <c r="I1162" t="s">
        <v>259</v>
      </c>
      <c r="J1162" t="s">
        <v>271</v>
      </c>
      <c r="K1162" t="s">
        <v>284</v>
      </c>
      <c r="L1162" t="s">
        <v>497</v>
      </c>
      <c r="M1162" t="s">
        <v>2189</v>
      </c>
      <c r="N1162" t="s">
        <v>304</v>
      </c>
      <c r="O1162">
        <v>100</v>
      </c>
      <c r="P1162">
        <v>74</v>
      </c>
      <c r="Q1162">
        <v>3.177778</v>
      </c>
      <c r="R1162">
        <v>6.6899999999999998E-3</v>
      </c>
      <c r="S1162">
        <v>0</v>
      </c>
      <c r="T1162">
        <v>7.6070000000000002</v>
      </c>
      <c r="U1162">
        <v>10.715</v>
      </c>
      <c r="V1162">
        <v>7.7409999999999997</v>
      </c>
      <c r="W1162">
        <v>10.715</v>
      </c>
      <c r="X1162">
        <v>871</v>
      </c>
      <c r="Y1162">
        <v>80</v>
      </c>
      <c r="Z1162">
        <v>2.7010000000000001</v>
      </c>
      <c r="AA1162">
        <v>7.2700000000000004E-3</v>
      </c>
      <c r="AB1162">
        <v>7.9610000000000003</v>
      </c>
      <c r="AC1162">
        <v>9.7420000000000009</v>
      </c>
      <c r="AD1162">
        <v>8.1110000000000007</v>
      </c>
      <c r="AE1162">
        <v>9.7420000000000009</v>
      </c>
      <c r="AF1162">
        <v>788</v>
      </c>
      <c r="AG1162">
        <v>-6.6790000000000003</v>
      </c>
      <c r="AH1162">
        <v>-5.5369999999999999</v>
      </c>
      <c r="AI1162">
        <v>676</v>
      </c>
      <c r="AJ1162">
        <v>645</v>
      </c>
      <c r="AK1162">
        <v>872</v>
      </c>
      <c r="AL1162">
        <v>790</v>
      </c>
      <c r="AQ1162" s="82">
        <f t="shared" si="92"/>
        <v>0</v>
      </c>
      <c r="AR1162" s="82">
        <f t="shared" si="93"/>
        <v>0</v>
      </c>
      <c r="AS1162" s="82">
        <f t="shared" si="93"/>
        <v>0</v>
      </c>
      <c r="AT1162" s="82">
        <f t="shared" si="93"/>
        <v>0</v>
      </c>
      <c r="AU1162" s="82">
        <f t="shared" si="93"/>
        <v>0</v>
      </c>
      <c r="AV1162" s="82">
        <f t="shared" si="93"/>
        <v>0</v>
      </c>
      <c r="AW1162" s="82">
        <f t="shared" si="93"/>
        <v>0</v>
      </c>
      <c r="AX1162" s="82">
        <f t="shared" si="93"/>
        <v>0</v>
      </c>
      <c r="AY1162" s="82">
        <f t="shared" si="93"/>
        <v>0</v>
      </c>
      <c r="AZ1162" s="82">
        <f t="shared" si="93"/>
        <v>6.6899999999999998E-3</v>
      </c>
      <c r="BA1162" s="82">
        <f t="shared" si="93"/>
        <v>0</v>
      </c>
    </row>
    <row r="1163" spans="1:53" x14ac:dyDescent="0.25">
      <c r="A1163" t="s">
        <v>3101</v>
      </c>
      <c r="B1163" t="s">
        <v>3102</v>
      </c>
      <c r="C1163" t="s">
        <v>3100</v>
      </c>
      <c r="D1163" t="s">
        <v>3081</v>
      </c>
      <c r="E1163">
        <v>6.625</v>
      </c>
      <c r="F1163" s="143">
        <v>47027</v>
      </c>
      <c r="G1163" t="s">
        <v>280</v>
      </c>
      <c r="H1163" t="s">
        <v>270</v>
      </c>
      <c r="I1163" t="s">
        <v>259</v>
      </c>
      <c r="J1163" t="s">
        <v>271</v>
      </c>
      <c r="K1163" t="s">
        <v>284</v>
      </c>
      <c r="L1163" t="s">
        <v>497</v>
      </c>
      <c r="M1163" t="s">
        <v>2189</v>
      </c>
      <c r="N1163" t="s">
        <v>304</v>
      </c>
      <c r="O1163">
        <v>141.4</v>
      </c>
      <c r="P1163">
        <v>72.5</v>
      </c>
      <c r="Q1163">
        <v>1.545833</v>
      </c>
      <c r="R1163">
        <v>9.0699999999999999E-3</v>
      </c>
      <c r="S1163">
        <v>0</v>
      </c>
      <c r="T1163">
        <v>8.3350000000000009</v>
      </c>
      <c r="U1163">
        <v>10.157</v>
      </c>
      <c r="V1163">
        <v>8.4860000000000007</v>
      </c>
      <c r="W1163">
        <v>10.157</v>
      </c>
      <c r="X1163">
        <v>805</v>
      </c>
      <c r="Y1163">
        <v>76</v>
      </c>
      <c r="Z1163">
        <v>1.1040000000000001</v>
      </c>
      <c r="AA1163">
        <v>9.5899999999999996E-3</v>
      </c>
      <c r="AB1163">
        <v>8.5860000000000003</v>
      </c>
      <c r="AC1163">
        <v>9.6020000000000003</v>
      </c>
      <c r="AD1163">
        <v>8.75</v>
      </c>
      <c r="AE1163">
        <v>9.6020000000000003</v>
      </c>
      <c r="AF1163">
        <v>765</v>
      </c>
      <c r="AG1163">
        <v>-3.9660000000000002</v>
      </c>
      <c r="AH1163">
        <v>-2.7589999999999999</v>
      </c>
      <c r="AI1163">
        <v>615</v>
      </c>
      <c r="AJ1163">
        <v>605</v>
      </c>
      <c r="AK1163">
        <v>807</v>
      </c>
      <c r="AL1163">
        <v>768</v>
      </c>
      <c r="AQ1163" s="82">
        <f t="shared" si="92"/>
        <v>0</v>
      </c>
      <c r="AR1163" s="82">
        <f t="shared" si="93"/>
        <v>0</v>
      </c>
      <c r="AS1163" s="82">
        <f t="shared" si="93"/>
        <v>0</v>
      </c>
      <c r="AT1163" s="82">
        <f t="shared" si="93"/>
        <v>0</v>
      </c>
      <c r="AU1163" s="82">
        <f t="shared" si="93"/>
        <v>0</v>
      </c>
      <c r="AV1163" s="82">
        <f t="shared" si="93"/>
        <v>0</v>
      </c>
      <c r="AW1163" s="82">
        <f t="shared" si="93"/>
        <v>0</v>
      </c>
      <c r="AX1163" s="82">
        <f t="shared" si="93"/>
        <v>0</v>
      </c>
      <c r="AY1163" s="82">
        <f t="shared" si="93"/>
        <v>0</v>
      </c>
      <c r="AZ1163" s="82">
        <f t="shared" si="93"/>
        <v>9.0699999999999999E-3</v>
      </c>
      <c r="BA1163" s="82">
        <f t="shared" si="93"/>
        <v>0</v>
      </c>
    </row>
    <row r="1164" spans="1:53" x14ac:dyDescent="0.25">
      <c r="A1164" t="s">
        <v>3103</v>
      </c>
      <c r="B1164" t="s">
        <v>3104</v>
      </c>
      <c r="C1164" t="s">
        <v>3100</v>
      </c>
      <c r="D1164" t="s">
        <v>3081</v>
      </c>
      <c r="E1164">
        <v>6.4</v>
      </c>
      <c r="F1164" s="143">
        <v>44788</v>
      </c>
      <c r="G1164" t="s">
        <v>280</v>
      </c>
      <c r="H1164" t="s">
        <v>270</v>
      </c>
      <c r="I1164" t="s">
        <v>259</v>
      </c>
      <c r="J1164" t="s">
        <v>271</v>
      </c>
      <c r="K1164" t="s">
        <v>284</v>
      </c>
      <c r="L1164" t="s">
        <v>497</v>
      </c>
      <c r="M1164" t="s">
        <v>2189</v>
      </c>
      <c r="N1164" t="s">
        <v>304</v>
      </c>
      <c r="O1164">
        <v>275</v>
      </c>
      <c r="P1164">
        <v>74.5</v>
      </c>
      <c r="Q1164">
        <v>0.71111100000000005</v>
      </c>
      <c r="R1164">
        <v>1.7919999999999998E-2</v>
      </c>
      <c r="S1164">
        <v>0</v>
      </c>
      <c r="T1164">
        <v>6.5789999999999997</v>
      </c>
      <c r="U1164">
        <v>10.666</v>
      </c>
      <c r="V1164">
        <v>6.556</v>
      </c>
      <c r="W1164">
        <v>10.808</v>
      </c>
      <c r="X1164">
        <v>925</v>
      </c>
      <c r="Y1164">
        <v>80</v>
      </c>
      <c r="Z1164">
        <v>0.28399999999999997</v>
      </c>
      <c r="AA1164">
        <v>1.942E-2</v>
      </c>
      <c r="AB1164">
        <v>6.7789999999999999</v>
      </c>
      <c r="AC1164">
        <v>9.5890000000000004</v>
      </c>
      <c r="AD1164">
        <v>6.7709999999999999</v>
      </c>
      <c r="AE1164">
        <v>9.7040000000000006</v>
      </c>
      <c r="AF1164">
        <v>831</v>
      </c>
      <c r="AG1164">
        <v>-6.319</v>
      </c>
      <c r="AH1164">
        <v>-5.3</v>
      </c>
      <c r="AI1164">
        <v>734</v>
      </c>
      <c r="AJ1164">
        <v>688</v>
      </c>
      <c r="AK1164">
        <v>920</v>
      </c>
      <c r="AL1164">
        <v>825</v>
      </c>
      <c r="AQ1164" s="82">
        <f t="shared" si="92"/>
        <v>0</v>
      </c>
      <c r="AR1164" s="82">
        <f t="shared" si="93"/>
        <v>0</v>
      </c>
      <c r="AS1164" s="82">
        <f t="shared" si="93"/>
        <v>0</v>
      </c>
      <c r="AT1164" s="82">
        <f t="shared" si="93"/>
        <v>0</v>
      </c>
      <c r="AU1164" s="82">
        <f t="shared" si="93"/>
        <v>0</v>
      </c>
      <c r="AV1164" s="82">
        <f t="shared" si="93"/>
        <v>0</v>
      </c>
      <c r="AW1164" s="82">
        <f t="shared" si="93"/>
        <v>0</v>
      </c>
      <c r="AX1164" s="82">
        <f t="shared" si="93"/>
        <v>0</v>
      </c>
      <c r="AY1164" s="82">
        <f t="shared" si="93"/>
        <v>0</v>
      </c>
      <c r="AZ1164" s="82">
        <f t="shared" si="93"/>
        <v>1.7919999999999998E-2</v>
      </c>
      <c r="BA1164" s="82">
        <f t="shared" si="93"/>
        <v>0</v>
      </c>
    </row>
    <row r="1165" spans="1:53" x14ac:dyDescent="0.25">
      <c r="A1165" t="s">
        <v>3078</v>
      </c>
      <c r="B1165" t="s">
        <v>3079</v>
      </c>
      <c r="C1165" t="s">
        <v>3080</v>
      </c>
      <c r="D1165" t="s">
        <v>3081</v>
      </c>
      <c r="E1165">
        <v>4.6500000000000004</v>
      </c>
      <c r="F1165" s="143">
        <v>43282</v>
      </c>
      <c r="G1165" t="s">
        <v>41</v>
      </c>
      <c r="H1165" t="s">
        <v>270</v>
      </c>
      <c r="I1165" t="s">
        <v>259</v>
      </c>
      <c r="J1165" t="s">
        <v>271</v>
      </c>
      <c r="K1165" t="s">
        <v>284</v>
      </c>
      <c r="L1165" t="s">
        <v>497</v>
      </c>
      <c r="M1165" t="s">
        <v>2189</v>
      </c>
      <c r="N1165" t="s">
        <v>304</v>
      </c>
      <c r="O1165">
        <v>150</v>
      </c>
      <c r="P1165">
        <v>74.375</v>
      </c>
      <c r="Q1165">
        <v>2.2475000000000001</v>
      </c>
      <c r="R1165">
        <v>9.9600000000000001E-3</v>
      </c>
      <c r="S1165">
        <v>0</v>
      </c>
      <c r="T1165">
        <v>4.4290000000000003</v>
      </c>
      <c r="U1165">
        <v>10.962</v>
      </c>
      <c r="V1165">
        <v>4.4610000000000003</v>
      </c>
      <c r="W1165">
        <v>10.962</v>
      </c>
      <c r="X1165">
        <v>1012</v>
      </c>
      <c r="Y1165">
        <v>74.875</v>
      </c>
      <c r="Z1165">
        <v>1.9379999999999999</v>
      </c>
      <c r="AA1165">
        <v>1.013E-2</v>
      </c>
      <c r="AB1165">
        <v>4.5019999999999998</v>
      </c>
      <c r="AC1165">
        <v>10.749000000000001</v>
      </c>
      <c r="AD1165">
        <v>4.5289999999999999</v>
      </c>
      <c r="AE1165">
        <v>10.749000000000001</v>
      </c>
      <c r="AF1165">
        <v>1004</v>
      </c>
      <c r="AG1165">
        <v>-0.247</v>
      </c>
      <c r="AH1165">
        <v>0.251</v>
      </c>
      <c r="AI1165">
        <v>827</v>
      </c>
      <c r="AJ1165">
        <v>825</v>
      </c>
      <c r="AK1165">
        <v>1001</v>
      </c>
      <c r="AL1165">
        <v>993</v>
      </c>
      <c r="AQ1165" s="82">
        <f t="shared" si="92"/>
        <v>0</v>
      </c>
      <c r="AR1165" s="82">
        <f t="shared" si="93"/>
        <v>0</v>
      </c>
      <c r="AS1165" s="82">
        <f t="shared" si="93"/>
        <v>0</v>
      </c>
      <c r="AT1165" s="82">
        <f t="shared" si="93"/>
        <v>0</v>
      </c>
      <c r="AU1165" s="82">
        <f t="shared" si="93"/>
        <v>0</v>
      </c>
      <c r="AV1165" s="82">
        <f t="shared" si="93"/>
        <v>0</v>
      </c>
      <c r="AW1165" s="82">
        <f t="shared" si="93"/>
        <v>0</v>
      </c>
      <c r="AX1165" s="82">
        <f t="shared" si="93"/>
        <v>0</v>
      </c>
      <c r="AY1165" s="82">
        <f t="shared" si="93"/>
        <v>0</v>
      </c>
      <c r="AZ1165" s="82">
        <f t="shared" si="93"/>
        <v>9.9600000000000001E-3</v>
      </c>
      <c r="BA1165" s="82">
        <f t="shared" si="93"/>
        <v>0</v>
      </c>
    </row>
    <row r="1166" spans="1:53" x14ac:dyDescent="0.25">
      <c r="A1166" t="s">
        <v>3105</v>
      </c>
      <c r="B1166" t="s">
        <v>3106</v>
      </c>
      <c r="C1166" t="s">
        <v>3100</v>
      </c>
      <c r="D1166" t="s">
        <v>3081</v>
      </c>
      <c r="E1166">
        <v>5.7</v>
      </c>
      <c r="F1166" s="143">
        <v>49279</v>
      </c>
      <c r="G1166" t="s">
        <v>280</v>
      </c>
      <c r="H1166" t="s">
        <v>270</v>
      </c>
      <c r="I1166" t="s">
        <v>259</v>
      </c>
      <c r="J1166" t="s">
        <v>271</v>
      </c>
      <c r="K1166" t="s">
        <v>284</v>
      </c>
      <c r="L1166" t="s">
        <v>497</v>
      </c>
      <c r="M1166" t="s">
        <v>2189</v>
      </c>
      <c r="N1166" t="s">
        <v>304</v>
      </c>
      <c r="O1166">
        <v>159.1</v>
      </c>
      <c r="P1166">
        <v>67.5</v>
      </c>
      <c r="Q1166">
        <v>0.38</v>
      </c>
      <c r="R1166">
        <v>9.3600000000000003E-3</v>
      </c>
      <c r="S1166">
        <v>0</v>
      </c>
      <c r="T1166">
        <v>10.238</v>
      </c>
      <c r="U1166">
        <v>9.1620000000000008</v>
      </c>
      <c r="V1166">
        <v>10.34</v>
      </c>
      <c r="W1166">
        <v>9.1620000000000008</v>
      </c>
      <c r="X1166">
        <v>682</v>
      </c>
      <c r="Y1166">
        <v>78</v>
      </c>
      <c r="Z1166">
        <v>0</v>
      </c>
      <c r="AA1166">
        <v>1.091E-2</v>
      </c>
      <c r="AB1166">
        <v>11.121</v>
      </c>
      <c r="AC1166">
        <v>7.8090000000000002</v>
      </c>
      <c r="AD1166">
        <v>11.298999999999999</v>
      </c>
      <c r="AE1166">
        <v>7.8090000000000002</v>
      </c>
      <c r="AF1166">
        <v>556</v>
      </c>
      <c r="AG1166">
        <v>-12.974</v>
      </c>
      <c r="AH1166">
        <v>-11.531000000000001</v>
      </c>
      <c r="AI1166">
        <v>487</v>
      </c>
      <c r="AJ1166">
        <v>444</v>
      </c>
      <c r="AK1166">
        <v>687</v>
      </c>
      <c r="AL1166">
        <v>565</v>
      </c>
      <c r="AQ1166" s="82">
        <f t="shared" si="92"/>
        <v>0</v>
      </c>
      <c r="AR1166" s="82">
        <f t="shared" si="93"/>
        <v>0</v>
      </c>
      <c r="AS1166" s="82">
        <f t="shared" si="93"/>
        <v>0</v>
      </c>
      <c r="AT1166" s="82">
        <f t="shared" si="93"/>
        <v>0</v>
      </c>
      <c r="AU1166" s="82">
        <f t="shared" si="93"/>
        <v>0</v>
      </c>
      <c r="AV1166" s="82">
        <f t="shared" si="93"/>
        <v>0</v>
      </c>
      <c r="AW1166" s="82">
        <f t="shared" si="93"/>
        <v>0</v>
      </c>
      <c r="AX1166" s="82">
        <f t="shared" si="93"/>
        <v>0</v>
      </c>
      <c r="AY1166" s="82">
        <f t="shared" si="93"/>
        <v>9.3600000000000003E-3</v>
      </c>
      <c r="AZ1166" s="82">
        <f t="shared" si="93"/>
        <v>0</v>
      </c>
      <c r="BA1166" s="82">
        <f t="shared" si="93"/>
        <v>0</v>
      </c>
    </row>
    <row r="1167" spans="1:53" x14ac:dyDescent="0.25">
      <c r="A1167" t="s">
        <v>3116</v>
      </c>
      <c r="B1167" t="s">
        <v>3117</v>
      </c>
      <c r="C1167" t="s">
        <v>3118</v>
      </c>
      <c r="D1167" t="s">
        <v>3119</v>
      </c>
      <c r="E1167">
        <v>8.75</v>
      </c>
      <c r="F1167" s="143">
        <v>43205</v>
      </c>
      <c r="G1167" t="s">
        <v>280</v>
      </c>
      <c r="H1167" t="s">
        <v>270</v>
      </c>
      <c r="I1167" t="s">
        <v>253</v>
      </c>
      <c r="J1167" t="s">
        <v>271</v>
      </c>
      <c r="K1167" t="s">
        <v>272</v>
      </c>
      <c r="L1167" t="s">
        <v>296</v>
      </c>
      <c r="M1167" t="s">
        <v>322</v>
      </c>
      <c r="N1167" t="s">
        <v>304</v>
      </c>
      <c r="O1167">
        <v>395</v>
      </c>
      <c r="P1167">
        <v>85.25</v>
      </c>
      <c r="Q1167">
        <v>1.701389</v>
      </c>
      <c r="R1167">
        <v>2.9760000000000002E-2</v>
      </c>
      <c r="S1167">
        <v>0</v>
      </c>
      <c r="T1167">
        <v>3.9359999999999999</v>
      </c>
      <c r="U1167">
        <v>12.641</v>
      </c>
      <c r="V1167">
        <v>3.9630000000000001</v>
      </c>
      <c r="W1167">
        <v>12.641</v>
      </c>
      <c r="X1167">
        <v>1187</v>
      </c>
      <c r="Y1167">
        <v>84</v>
      </c>
      <c r="Z1167">
        <v>1.1180000000000001</v>
      </c>
      <c r="AA1167">
        <v>2.9569999999999999E-2</v>
      </c>
      <c r="AB1167">
        <v>3.984</v>
      </c>
      <c r="AC1167">
        <v>12.97</v>
      </c>
      <c r="AD1167">
        <v>4.0090000000000003</v>
      </c>
      <c r="AE1167">
        <v>12.97</v>
      </c>
      <c r="AF1167">
        <v>1233</v>
      </c>
      <c r="AG1167">
        <v>2.1539999999999999</v>
      </c>
      <c r="AH1167">
        <v>2.5649999999999999</v>
      </c>
      <c r="AI1167">
        <v>1048</v>
      </c>
      <c r="AJ1167">
        <v>1080</v>
      </c>
      <c r="AK1167">
        <v>1176</v>
      </c>
      <c r="AL1167">
        <v>1221</v>
      </c>
      <c r="AQ1167" s="82">
        <f t="shared" si="92"/>
        <v>0</v>
      </c>
      <c r="AR1167" s="82">
        <f t="shared" si="93"/>
        <v>0</v>
      </c>
      <c r="AS1167" s="82">
        <f t="shared" si="93"/>
        <v>0</v>
      </c>
      <c r="AT1167" s="82">
        <f t="shared" si="93"/>
        <v>0</v>
      </c>
      <c r="AU1167" s="82">
        <f t="shared" si="93"/>
        <v>0</v>
      </c>
      <c r="AV1167" s="82">
        <f t="shared" si="93"/>
        <v>0</v>
      </c>
      <c r="AW1167" s="82">
        <f t="shared" si="93"/>
        <v>0</v>
      </c>
      <c r="AX1167" s="82">
        <f t="shared" si="93"/>
        <v>0</v>
      </c>
      <c r="AY1167" s="82">
        <f t="shared" si="93"/>
        <v>0</v>
      </c>
      <c r="AZ1167" s="82">
        <f t="shared" si="93"/>
        <v>0</v>
      </c>
      <c r="BA1167" s="82">
        <f t="shared" si="93"/>
        <v>2.9760000000000002E-2</v>
      </c>
    </row>
    <row r="1168" spans="1:53" x14ac:dyDescent="0.25">
      <c r="A1168" t="s">
        <v>3113</v>
      </c>
      <c r="B1168" t="s">
        <v>3114</v>
      </c>
      <c r="C1168" t="s">
        <v>3115</v>
      </c>
      <c r="D1168" t="s">
        <v>3108</v>
      </c>
      <c r="E1168">
        <v>9.125</v>
      </c>
      <c r="F1168" s="143">
        <v>43692</v>
      </c>
      <c r="G1168" t="s">
        <v>42</v>
      </c>
      <c r="H1168" t="s">
        <v>270</v>
      </c>
      <c r="I1168" t="s">
        <v>259</v>
      </c>
      <c r="J1168" t="s">
        <v>271</v>
      </c>
      <c r="K1168" t="s">
        <v>272</v>
      </c>
      <c r="L1168" t="s">
        <v>320</v>
      </c>
      <c r="M1168" t="s">
        <v>769</v>
      </c>
      <c r="N1168" t="s">
        <v>304</v>
      </c>
      <c r="O1168">
        <v>349.5</v>
      </c>
      <c r="P1168">
        <v>110.75</v>
      </c>
      <c r="Q1168">
        <v>3.2951389999999998</v>
      </c>
      <c r="R1168">
        <v>3.4529999999999998E-2</v>
      </c>
      <c r="S1168">
        <v>0</v>
      </c>
      <c r="T1168">
        <v>1.4850000000000001</v>
      </c>
      <c r="U1168">
        <v>4.9180000000000001</v>
      </c>
      <c r="V1168">
        <v>2.1110000000000002</v>
      </c>
      <c r="W1168">
        <v>5.6029999999999998</v>
      </c>
      <c r="X1168">
        <v>457</v>
      </c>
      <c r="Y1168">
        <v>110.5</v>
      </c>
      <c r="Z1168">
        <v>2.6869999999999998</v>
      </c>
      <c r="AA1168">
        <v>3.4790000000000001E-2</v>
      </c>
      <c r="AB1168">
        <v>1.548</v>
      </c>
      <c r="AC1168">
        <v>5.1970000000000001</v>
      </c>
      <c r="AD1168">
        <v>2.2930000000000001</v>
      </c>
      <c r="AE1168">
        <v>5.742</v>
      </c>
      <c r="AF1168">
        <v>485</v>
      </c>
      <c r="AG1168">
        <v>0.75800000000000001</v>
      </c>
      <c r="AH1168">
        <v>0.89100000000000001</v>
      </c>
      <c r="AI1168">
        <v>412</v>
      </c>
      <c r="AJ1168">
        <v>449</v>
      </c>
      <c r="AK1168">
        <v>440</v>
      </c>
      <c r="AL1168">
        <v>469</v>
      </c>
      <c r="AQ1168" s="82">
        <f t="shared" si="92"/>
        <v>0</v>
      </c>
      <c r="AR1168" s="82">
        <f t="shared" si="93"/>
        <v>0</v>
      </c>
      <c r="AS1168" s="82">
        <f t="shared" si="93"/>
        <v>0</v>
      </c>
      <c r="AT1168" s="82">
        <f t="shared" si="93"/>
        <v>3.4529999999999998E-2</v>
      </c>
      <c r="AU1168" s="82">
        <f t="shared" si="93"/>
        <v>0</v>
      </c>
      <c r="AV1168" s="82">
        <f t="shared" si="93"/>
        <v>0</v>
      </c>
      <c r="AW1168" s="82">
        <f t="shared" si="93"/>
        <v>0</v>
      </c>
      <c r="AX1168" s="82">
        <f t="shared" si="93"/>
        <v>0</v>
      </c>
      <c r="AY1168" s="82">
        <f t="shared" si="93"/>
        <v>0</v>
      </c>
      <c r="AZ1168" s="82">
        <f t="shared" si="93"/>
        <v>0</v>
      </c>
      <c r="BA1168" s="82">
        <f t="shared" si="93"/>
        <v>0</v>
      </c>
    </row>
    <row r="1169" spans="1:53" x14ac:dyDescent="0.25">
      <c r="A1169" t="s">
        <v>6166</v>
      </c>
      <c r="B1169" t="s">
        <v>6167</v>
      </c>
      <c r="C1169" t="s">
        <v>3115</v>
      </c>
      <c r="D1169" t="s">
        <v>3108</v>
      </c>
      <c r="E1169">
        <v>7.25</v>
      </c>
      <c r="F1169" s="143">
        <v>44607</v>
      </c>
      <c r="G1169" t="s">
        <v>42</v>
      </c>
      <c r="H1169" t="s">
        <v>270</v>
      </c>
      <c r="I1169" t="s">
        <v>259</v>
      </c>
      <c r="J1169" t="s">
        <v>271</v>
      </c>
      <c r="K1169" t="s">
        <v>272</v>
      </c>
      <c r="L1169" t="s">
        <v>320</v>
      </c>
      <c r="M1169" t="s">
        <v>769</v>
      </c>
      <c r="N1169" t="s">
        <v>304</v>
      </c>
      <c r="O1169">
        <v>250</v>
      </c>
      <c r="P1169">
        <v>107.5</v>
      </c>
      <c r="Q1169">
        <v>2.6180560000000002</v>
      </c>
      <c r="R1169">
        <v>2.385E-2</v>
      </c>
      <c r="S1169">
        <v>0</v>
      </c>
      <c r="T1169">
        <v>4.8470000000000004</v>
      </c>
      <c r="U1169">
        <v>5.9379999999999997</v>
      </c>
      <c r="V1169">
        <v>6.0049999999999999</v>
      </c>
      <c r="W1169">
        <v>5.952</v>
      </c>
      <c r="X1169">
        <v>444</v>
      </c>
      <c r="Y1169">
        <v>107.25</v>
      </c>
      <c r="Z1169">
        <v>2.1349999999999998</v>
      </c>
      <c r="AA1169">
        <v>2.4049999999999998E-2</v>
      </c>
      <c r="AB1169">
        <v>5.52</v>
      </c>
      <c r="AC1169">
        <v>5.9939999999999998</v>
      </c>
      <c r="AD1169">
        <v>6.0880000000000001</v>
      </c>
      <c r="AE1169">
        <v>6.0019999999999998</v>
      </c>
      <c r="AF1169">
        <v>467</v>
      </c>
      <c r="AG1169">
        <v>0.67</v>
      </c>
      <c r="AH1169">
        <v>1.504</v>
      </c>
      <c r="AI1169">
        <v>427</v>
      </c>
      <c r="AJ1169">
        <v>449</v>
      </c>
      <c r="AK1169">
        <v>436</v>
      </c>
      <c r="AL1169">
        <v>457</v>
      </c>
      <c r="AQ1169" s="82">
        <f t="shared" si="92"/>
        <v>0</v>
      </c>
      <c r="AR1169" s="82">
        <f t="shared" si="93"/>
        <v>0</v>
      </c>
      <c r="AS1169" s="82">
        <f t="shared" si="93"/>
        <v>0</v>
      </c>
      <c r="AT1169" s="82">
        <f t="shared" si="93"/>
        <v>0</v>
      </c>
      <c r="AU1169" s="82">
        <f t="shared" si="93"/>
        <v>2.385E-2</v>
      </c>
      <c r="AV1169" s="82">
        <f t="shared" si="93"/>
        <v>0</v>
      </c>
      <c r="AW1169" s="82">
        <f t="shared" si="93"/>
        <v>0</v>
      </c>
      <c r="AX1169" s="82">
        <f t="shared" si="93"/>
        <v>0</v>
      </c>
      <c r="AY1169" s="82">
        <f t="shared" si="93"/>
        <v>0</v>
      </c>
      <c r="AZ1169" s="82">
        <f t="shared" si="93"/>
        <v>0</v>
      </c>
      <c r="BA1169" s="82">
        <f t="shared" si="93"/>
        <v>0</v>
      </c>
    </row>
    <row r="1170" spans="1:53" x14ac:dyDescent="0.25">
      <c r="A1170" t="s">
        <v>6168</v>
      </c>
      <c r="B1170" t="s">
        <v>6169</v>
      </c>
      <c r="C1170" t="s">
        <v>3107</v>
      </c>
      <c r="D1170" t="s">
        <v>3108</v>
      </c>
      <c r="E1170">
        <v>6.375</v>
      </c>
      <c r="F1170" s="143">
        <v>45017</v>
      </c>
      <c r="G1170" t="s">
        <v>42</v>
      </c>
      <c r="H1170" t="s">
        <v>270</v>
      </c>
      <c r="I1170" t="s">
        <v>259</v>
      </c>
      <c r="J1170" t="s">
        <v>271</v>
      </c>
      <c r="K1170" t="s">
        <v>272</v>
      </c>
      <c r="L1170" t="s">
        <v>320</v>
      </c>
      <c r="M1170" t="s">
        <v>769</v>
      </c>
      <c r="N1170" t="s">
        <v>304</v>
      </c>
      <c r="O1170">
        <v>300</v>
      </c>
      <c r="P1170">
        <v>101.75</v>
      </c>
      <c r="Q1170">
        <v>2.0718749999999999</v>
      </c>
      <c r="R1170">
        <v>2.6980000000000001E-2</v>
      </c>
      <c r="S1170">
        <v>0</v>
      </c>
      <c r="T1170">
        <v>6.2519999999999998</v>
      </c>
      <c r="U1170">
        <v>6.0990000000000002</v>
      </c>
      <c r="V1170">
        <v>7.2839999999999998</v>
      </c>
      <c r="W1170">
        <v>6.0759999999999996</v>
      </c>
      <c r="X1170">
        <v>438</v>
      </c>
      <c r="Y1170">
        <v>101</v>
      </c>
      <c r="Z1170">
        <v>1.647</v>
      </c>
      <c r="AA1170">
        <v>2.7089999999999999E-2</v>
      </c>
      <c r="AB1170">
        <v>6.3049999999999997</v>
      </c>
      <c r="AC1170">
        <v>6.2160000000000002</v>
      </c>
      <c r="AD1170">
        <v>7.383</v>
      </c>
      <c r="AE1170">
        <v>6.1870000000000003</v>
      </c>
      <c r="AF1170">
        <v>467</v>
      </c>
      <c r="AG1170">
        <v>1.145</v>
      </c>
      <c r="AH1170">
        <v>2.2709999999999999</v>
      </c>
      <c r="AI1170">
        <v>413</v>
      </c>
      <c r="AJ1170">
        <v>439</v>
      </c>
      <c r="AK1170">
        <v>434</v>
      </c>
      <c r="AL1170">
        <v>461</v>
      </c>
      <c r="AQ1170" s="82">
        <f t="shared" si="92"/>
        <v>0</v>
      </c>
      <c r="AR1170" s="82">
        <f t="shared" si="93"/>
        <v>0</v>
      </c>
      <c r="AS1170" s="82">
        <f t="shared" si="93"/>
        <v>0</v>
      </c>
      <c r="AT1170" s="82">
        <f t="shared" si="93"/>
        <v>0</v>
      </c>
      <c r="AU1170" s="82">
        <f t="shared" si="93"/>
        <v>0</v>
      </c>
      <c r="AV1170" s="82">
        <f t="shared" si="93"/>
        <v>2.6980000000000001E-2</v>
      </c>
      <c r="AW1170" s="82">
        <f t="shared" si="93"/>
        <v>0</v>
      </c>
      <c r="AX1170" s="82">
        <f t="shared" si="93"/>
        <v>0</v>
      </c>
      <c r="AY1170" s="82">
        <f t="shared" si="93"/>
        <v>0</v>
      </c>
      <c r="AZ1170" s="82">
        <f t="shared" si="93"/>
        <v>0</v>
      </c>
      <c r="BA1170" s="82">
        <f t="shared" si="93"/>
        <v>0</v>
      </c>
    </row>
    <row r="1171" spans="1:53" x14ac:dyDescent="0.25">
      <c r="A1171" t="s">
        <v>6170</v>
      </c>
      <c r="B1171" t="s">
        <v>6171</v>
      </c>
      <c r="C1171" t="s">
        <v>6172</v>
      </c>
      <c r="D1171" t="s">
        <v>6173</v>
      </c>
      <c r="E1171">
        <v>10</v>
      </c>
      <c r="F1171" s="143">
        <v>43983</v>
      </c>
      <c r="G1171" t="s">
        <v>280</v>
      </c>
      <c r="H1171" t="s">
        <v>270</v>
      </c>
      <c r="I1171" t="s">
        <v>259</v>
      </c>
      <c r="J1171" t="s">
        <v>271</v>
      </c>
      <c r="K1171" t="s">
        <v>272</v>
      </c>
      <c r="L1171" t="s">
        <v>296</v>
      </c>
      <c r="M1171" t="s">
        <v>322</v>
      </c>
      <c r="N1171" t="s">
        <v>283</v>
      </c>
      <c r="O1171">
        <v>650</v>
      </c>
      <c r="P1171">
        <v>92.875</v>
      </c>
      <c r="Q1171">
        <v>0.66666700000000001</v>
      </c>
      <c r="R1171">
        <v>5.2679999999999998E-2</v>
      </c>
      <c r="S1171">
        <v>0</v>
      </c>
      <c r="T1171">
        <v>5.0090000000000003</v>
      </c>
      <c r="U1171">
        <v>11.446</v>
      </c>
      <c r="V1171">
        <v>5.077</v>
      </c>
      <c r="W1171">
        <v>11.446</v>
      </c>
      <c r="X1171">
        <v>1030</v>
      </c>
      <c r="Y1171">
        <v>90</v>
      </c>
      <c r="Z1171">
        <v>0</v>
      </c>
      <c r="AA1171">
        <v>5.1450000000000003E-2</v>
      </c>
      <c r="AB1171">
        <v>5.0220000000000002</v>
      </c>
      <c r="AC1171">
        <v>12.064</v>
      </c>
      <c r="AD1171">
        <v>5.085</v>
      </c>
      <c r="AE1171">
        <v>12.064</v>
      </c>
      <c r="AF1171">
        <v>1108</v>
      </c>
      <c r="AG1171">
        <v>3.9350000000000001</v>
      </c>
      <c r="AH1171">
        <v>4.5599999999999996</v>
      </c>
      <c r="AI1171">
        <v>945</v>
      </c>
      <c r="AJ1171">
        <v>998</v>
      </c>
      <c r="AK1171">
        <v>1020</v>
      </c>
      <c r="AL1171">
        <v>1097</v>
      </c>
      <c r="AQ1171" s="82">
        <f t="shared" si="92"/>
        <v>0</v>
      </c>
      <c r="AR1171" s="82">
        <f t="shared" si="93"/>
        <v>0</v>
      </c>
      <c r="AS1171" s="82">
        <f t="shared" si="93"/>
        <v>0</v>
      </c>
      <c r="AT1171" s="82">
        <f t="shared" si="93"/>
        <v>0</v>
      </c>
      <c r="AU1171" s="82">
        <f t="shared" si="93"/>
        <v>0</v>
      </c>
      <c r="AV1171" s="82">
        <f t="shared" si="93"/>
        <v>0</v>
      </c>
      <c r="AW1171" s="82">
        <f t="shared" si="93"/>
        <v>0</v>
      </c>
      <c r="AX1171" s="82">
        <f t="shared" si="93"/>
        <v>0</v>
      </c>
      <c r="AY1171" s="82">
        <f t="shared" si="93"/>
        <v>0</v>
      </c>
      <c r="AZ1171" s="82">
        <f t="shared" si="93"/>
        <v>0</v>
      </c>
      <c r="BA1171" s="82">
        <f t="shared" si="93"/>
        <v>5.2679999999999998E-2</v>
      </c>
    </row>
    <row r="1172" spans="1:53" x14ac:dyDescent="0.25">
      <c r="A1172" t="s">
        <v>6174</v>
      </c>
      <c r="B1172" t="s">
        <v>6175</v>
      </c>
      <c r="C1172" t="s">
        <v>6176</v>
      </c>
      <c r="D1172" t="s">
        <v>5368</v>
      </c>
      <c r="E1172">
        <v>8.375</v>
      </c>
      <c r="F1172" s="143">
        <v>43600</v>
      </c>
      <c r="G1172" t="s">
        <v>40</v>
      </c>
      <c r="H1172" t="s">
        <v>270</v>
      </c>
      <c r="I1172" t="s">
        <v>259</v>
      </c>
      <c r="J1172" t="s">
        <v>271</v>
      </c>
      <c r="K1172" t="s">
        <v>272</v>
      </c>
      <c r="L1172" t="s">
        <v>381</v>
      </c>
      <c r="M1172" t="s">
        <v>455</v>
      </c>
      <c r="N1172" t="s">
        <v>283</v>
      </c>
      <c r="O1172">
        <v>275</v>
      </c>
      <c r="P1172">
        <v>102.5</v>
      </c>
      <c r="Q1172">
        <v>0.93055600000000005</v>
      </c>
      <c r="R1172">
        <v>2.4639999999999999E-2</v>
      </c>
      <c r="S1172">
        <v>0</v>
      </c>
      <c r="T1172">
        <v>4.2549999999999999</v>
      </c>
      <c r="U1172">
        <v>7.7949999999999999</v>
      </c>
      <c r="V1172">
        <v>4.7919999999999998</v>
      </c>
      <c r="W1172">
        <v>7.827</v>
      </c>
      <c r="X1172">
        <v>684</v>
      </c>
      <c r="Y1172">
        <v>102.5</v>
      </c>
      <c r="Z1172">
        <v>0.372</v>
      </c>
      <c r="AA1172">
        <v>2.4879999999999999E-2</v>
      </c>
      <c r="AB1172">
        <v>4.319</v>
      </c>
      <c r="AC1172">
        <v>7.8019999999999996</v>
      </c>
      <c r="AD1172">
        <v>4.8479999999999999</v>
      </c>
      <c r="AE1172">
        <v>7.8319999999999999</v>
      </c>
      <c r="AF1172">
        <v>699</v>
      </c>
      <c r="AG1172">
        <v>0.54300000000000004</v>
      </c>
      <c r="AH1172">
        <v>1.0960000000000001</v>
      </c>
      <c r="AI1172">
        <v>662</v>
      </c>
      <c r="AJ1172">
        <v>678</v>
      </c>
      <c r="AK1172">
        <v>672</v>
      </c>
      <c r="AL1172">
        <v>687</v>
      </c>
      <c r="AQ1172" s="82">
        <f t="shared" si="92"/>
        <v>0</v>
      </c>
      <c r="AR1172" s="82">
        <f t="shared" si="93"/>
        <v>0</v>
      </c>
      <c r="AS1172" s="82">
        <f t="shared" si="93"/>
        <v>0</v>
      </c>
      <c r="AT1172" s="82">
        <f t="shared" si="93"/>
        <v>0</v>
      </c>
      <c r="AU1172" s="82">
        <f t="shared" si="93"/>
        <v>0</v>
      </c>
      <c r="AV1172" s="82">
        <f t="shared" si="93"/>
        <v>0</v>
      </c>
      <c r="AW1172" s="82">
        <f t="shared" si="93"/>
        <v>2.4639999999999999E-2</v>
      </c>
      <c r="AX1172" s="82">
        <f t="shared" si="93"/>
        <v>0</v>
      </c>
      <c r="AY1172" s="82">
        <f t="shared" si="93"/>
        <v>0</v>
      </c>
      <c r="AZ1172" s="82">
        <f t="shared" si="93"/>
        <v>0</v>
      </c>
      <c r="BA1172" s="82">
        <f t="shared" si="93"/>
        <v>0</v>
      </c>
    </row>
    <row r="1173" spans="1:53" x14ac:dyDescent="0.25">
      <c r="A1173" t="s">
        <v>3120</v>
      </c>
      <c r="B1173" t="s">
        <v>3121</v>
      </c>
      <c r="C1173" t="s">
        <v>3122</v>
      </c>
      <c r="D1173" t="s">
        <v>3123</v>
      </c>
      <c r="E1173">
        <v>8</v>
      </c>
      <c r="F1173" s="143">
        <v>43419</v>
      </c>
      <c r="G1173" t="s">
        <v>42</v>
      </c>
      <c r="H1173" t="s">
        <v>270</v>
      </c>
      <c r="I1173" t="s">
        <v>259</v>
      </c>
      <c r="J1173" t="s">
        <v>271</v>
      </c>
      <c r="K1173" t="s">
        <v>272</v>
      </c>
      <c r="L1173" t="s">
        <v>551</v>
      </c>
      <c r="M1173" t="s">
        <v>552</v>
      </c>
      <c r="N1173" t="s">
        <v>304</v>
      </c>
      <c r="O1173">
        <v>325</v>
      </c>
      <c r="P1173">
        <v>108.75</v>
      </c>
      <c r="Q1173">
        <v>0.88888900000000004</v>
      </c>
      <c r="R1173">
        <v>3.0870000000000002E-2</v>
      </c>
      <c r="S1173">
        <v>0</v>
      </c>
      <c r="T1173">
        <v>1.7390000000000001</v>
      </c>
      <c r="U1173">
        <v>5.12</v>
      </c>
      <c r="V1173">
        <v>2.9780000000000002</v>
      </c>
      <c r="W1173">
        <v>5.47</v>
      </c>
      <c r="X1173">
        <v>457</v>
      </c>
      <c r="Y1173">
        <v>108.5</v>
      </c>
      <c r="Z1173">
        <v>0.35599999999999998</v>
      </c>
      <c r="AA1173">
        <v>3.1119999999999998E-2</v>
      </c>
      <c r="AB1173">
        <v>1.802</v>
      </c>
      <c r="AC1173">
        <v>5.3310000000000004</v>
      </c>
      <c r="AD1173">
        <v>3.1560000000000001</v>
      </c>
      <c r="AE1173">
        <v>5.5679999999999996</v>
      </c>
      <c r="AF1173">
        <v>480</v>
      </c>
      <c r="AG1173">
        <v>0.72</v>
      </c>
      <c r="AH1173">
        <v>0.96699999999999997</v>
      </c>
      <c r="AI1173">
        <v>445</v>
      </c>
      <c r="AJ1173">
        <v>474</v>
      </c>
      <c r="AK1173">
        <v>441</v>
      </c>
      <c r="AL1173">
        <v>464</v>
      </c>
      <c r="AQ1173" s="82">
        <f t="shared" si="92"/>
        <v>0</v>
      </c>
      <c r="AR1173" s="82">
        <f t="shared" si="93"/>
        <v>0</v>
      </c>
      <c r="AS1173" s="82">
        <f t="shared" si="93"/>
        <v>0</v>
      </c>
      <c r="AT1173" s="82">
        <f t="shared" si="93"/>
        <v>0</v>
      </c>
      <c r="AU1173" s="82">
        <f t="shared" si="93"/>
        <v>3.0870000000000002E-2</v>
      </c>
      <c r="AV1173" s="82">
        <f t="shared" si="93"/>
        <v>0</v>
      </c>
      <c r="AW1173" s="82">
        <f t="shared" si="93"/>
        <v>0</v>
      </c>
      <c r="AX1173" s="82">
        <f t="shared" si="93"/>
        <v>0</v>
      </c>
      <c r="AY1173" s="82">
        <f t="shared" si="93"/>
        <v>0</v>
      </c>
      <c r="AZ1173" s="82">
        <f t="shared" si="93"/>
        <v>0</v>
      </c>
      <c r="BA1173" s="82">
        <f t="shared" si="93"/>
        <v>0</v>
      </c>
    </row>
    <row r="1174" spans="1:53" x14ac:dyDescent="0.25">
      <c r="A1174" t="s">
        <v>3109</v>
      </c>
      <c r="B1174" t="s">
        <v>3110</v>
      </c>
      <c r="C1174" t="s">
        <v>3111</v>
      </c>
      <c r="D1174" t="s">
        <v>3112</v>
      </c>
      <c r="E1174">
        <v>11</v>
      </c>
      <c r="F1174" s="143">
        <v>42675</v>
      </c>
      <c r="G1174" t="s">
        <v>42</v>
      </c>
      <c r="H1174" t="s">
        <v>270</v>
      </c>
      <c r="I1174" t="s">
        <v>254</v>
      </c>
      <c r="J1174" t="s">
        <v>271</v>
      </c>
      <c r="K1174" t="s">
        <v>272</v>
      </c>
      <c r="L1174" t="s">
        <v>320</v>
      </c>
      <c r="M1174" t="s">
        <v>408</v>
      </c>
      <c r="N1174" t="s">
        <v>304</v>
      </c>
      <c r="O1174">
        <v>345</v>
      </c>
      <c r="P1174">
        <v>110</v>
      </c>
      <c r="Q1174">
        <v>1.65</v>
      </c>
      <c r="R1174">
        <v>3.3369999999999997E-2</v>
      </c>
      <c r="S1174">
        <v>0</v>
      </c>
      <c r="T1174">
        <v>0.80500000000000005</v>
      </c>
      <c r="U1174">
        <v>5.2140000000000004</v>
      </c>
      <c r="V1174">
        <v>0.80600000000000005</v>
      </c>
      <c r="W1174">
        <v>5.5359999999999996</v>
      </c>
      <c r="X1174">
        <v>502</v>
      </c>
      <c r="Y1174">
        <v>109.75</v>
      </c>
      <c r="Z1174">
        <v>0.91700000000000004</v>
      </c>
      <c r="AA1174">
        <v>3.3579999999999999E-2</v>
      </c>
      <c r="AB1174">
        <v>0.86699999999999999</v>
      </c>
      <c r="AC1174">
        <v>5.8380000000000001</v>
      </c>
      <c r="AD1174">
        <v>0.90300000000000002</v>
      </c>
      <c r="AE1174">
        <v>6.0609999999999999</v>
      </c>
      <c r="AF1174">
        <v>563</v>
      </c>
      <c r="AG1174">
        <v>0.88900000000000001</v>
      </c>
      <c r="AH1174">
        <v>0.86699999999999999</v>
      </c>
      <c r="AI1174">
        <v>464</v>
      </c>
      <c r="AJ1174">
        <v>554</v>
      </c>
      <c r="AK1174">
        <v>486</v>
      </c>
      <c r="AL1174">
        <v>551</v>
      </c>
      <c r="AQ1174" s="82">
        <f t="shared" si="92"/>
        <v>0</v>
      </c>
      <c r="AR1174" s="82">
        <f t="shared" ref="AR1174:BA1189" si="94">IF(AND($U1174&gt;AQ$4,$U1174&lt;=AR$4),$R1174,0)</f>
        <v>0</v>
      </c>
      <c r="AS1174" s="82">
        <f t="shared" si="94"/>
        <v>0</v>
      </c>
      <c r="AT1174" s="82">
        <f t="shared" si="94"/>
        <v>0</v>
      </c>
      <c r="AU1174" s="82">
        <f t="shared" si="94"/>
        <v>3.3369999999999997E-2</v>
      </c>
      <c r="AV1174" s="82">
        <f t="shared" si="94"/>
        <v>0</v>
      </c>
      <c r="AW1174" s="82">
        <f t="shared" si="94"/>
        <v>0</v>
      </c>
      <c r="AX1174" s="82">
        <f t="shared" si="94"/>
        <v>0</v>
      </c>
      <c r="AY1174" s="82">
        <f t="shared" si="94"/>
        <v>0</v>
      </c>
      <c r="AZ1174" s="82">
        <f t="shared" si="94"/>
        <v>0</v>
      </c>
      <c r="BA1174" s="82">
        <f t="shared" si="94"/>
        <v>0</v>
      </c>
    </row>
    <row r="1175" spans="1:53" x14ac:dyDescent="0.25">
      <c r="A1175" t="s">
        <v>3127</v>
      </c>
      <c r="B1175" t="s">
        <v>3128</v>
      </c>
      <c r="C1175" t="s">
        <v>3129</v>
      </c>
      <c r="D1175" t="s">
        <v>3130</v>
      </c>
      <c r="E1175">
        <v>11.375</v>
      </c>
      <c r="F1175" s="143">
        <v>41958</v>
      </c>
      <c r="G1175" t="s">
        <v>488</v>
      </c>
      <c r="H1175" t="s">
        <v>270</v>
      </c>
      <c r="I1175" t="s">
        <v>259</v>
      </c>
      <c r="J1175" t="s">
        <v>271</v>
      </c>
      <c r="K1175" t="s">
        <v>272</v>
      </c>
      <c r="L1175" t="s">
        <v>291</v>
      </c>
      <c r="M1175" t="s">
        <v>303</v>
      </c>
      <c r="N1175" t="s">
        <v>275</v>
      </c>
      <c r="O1175">
        <v>150</v>
      </c>
      <c r="P1175">
        <v>97</v>
      </c>
      <c r="Q1175">
        <v>1.263889</v>
      </c>
      <c r="R1175">
        <v>1.277E-2</v>
      </c>
      <c r="S1175">
        <v>0</v>
      </c>
      <c r="T1175">
        <v>1.623</v>
      </c>
      <c r="U1175">
        <v>13.202</v>
      </c>
      <c r="V1175">
        <v>1.6240000000000001</v>
      </c>
      <c r="W1175">
        <v>13.202</v>
      </c>
      <c r="X1175">
        <v>1294</v>
      </c>
      <c r="Y1175">
        <v>95</v>
      </c>
      <c r="Z1175">
        <v>0.50600000000000001</v>
      </c>
      <c r="AA1175">
        <v>1.26E-2</v>
      </c>
      <c r="AB1175">
        <v>1.675</v>
      </c>
      <c r="AC1175">
        <v>14.388999999999999</v>
      </c>
      <c r="AD1175">
        <v>1.6739999999999999</v>
      </c>
      <c r="AE1175">
        <v>14.388999999999999</v>
      </c>
      <c r="AF1175">
        <v>1416</v>
      </c>
      <c r="AG1175">
        <v>2.8879999999999999</v>
      </c>
      <c r="AH1175">
        <v>2.9169999999999998</v>
      </c>
      <c r="AI1175">
        <v>1238</v>
      </c>
      <c r="AJ1175">
        <v>1338</v>
      </c>
      <c r="AK1175">
        <v>1280</v>
      </c>
      <c r="AL1175">
        <v>1403</v>
      </c>
      <c r="AQ1175" s="82">
        <f t="shared" si="92"/>
        <v>0</v>
      </c>
      <c r="AR1175" s="82">
        <f t="shared" si="94"/>
        <v>0</v>
      </c>
      <c r="AS1175" s="82">
        <f t="shared" si="94"/>
        <v>0</v>
      </c>
      <c r="AT1175" s="82">
        <f t="shared" si="94"/>
        <v>0</v>
      </c>
      <c r="AU1175" s="82">
        <f t="shared" si="94"/>
        <v>0</v>
      </c>
      <c r="AV1175" s="82">
        <f t="shared" si="94"/>
        <v>0</v>
      </c>
      <c r="AW1175" s="82">
        <f t="shared" si="94"/>
        <v>0</v>
      </c>
      <c r="AX1175" s="82">
        <f t="shared" si="94"/>
        <v>0</v>
      </c>
      <c r="AY1175" s="82">
        <f t="shared" si="94"/>
        <v>0</v>
      </c>
      <c r="AZ1175" s="82">
        <f t="shared" si="94"/>
        <v>0</v>
      </c>
      <c r="BA1175" s="82">
        <f t="shared" si="94"/>
        <v>1.277E-2</v>
      </c>
    </row>
    <row r="1176" spans="1:53" x14ac:dyDescent="0.25">
      <c r="A1176" t="s">
        <v>3141</v>
      </c>
      <c r="B1176" t="s">
        <v>3142</v>
      </c>
      <c r="C1176" t="s">
        <v>3143</v>
      </c>
      <c r="D1176" t="s">
        <v>3144</v>
      </c>
      <c r="E1176">
        <v>10.5</v>
      </c>
      <c r="F1176" s="143">
        <v>43132</v>
      </c>
      <c r="G1176" t="s">
        <v>488</v>
      </c>
      <c r="H1176" t="s">
        <v>270</v>
      </c>
      <c r="I1176" t="s">
        <v>259</v>
      </c>
      <c r="J1176" t="s">
        <v>271</v>
      </c>
      <c r="K1176" t="s">
        <v>272</v>
      </c>
      <c r="L1176" t="s">
        <v>335</v>
      </c>
      <c r="M1176" t="s">
        <v>912</v>
      </c>
      <c r="N1176" t="s">
        <v>283</v>
      </c>
      <c r="O1176">
        <v>230</v>
      </c>
      <c r="P1176">
        <v>110.5</v>
      </c>
      <c r="Q1176">
        <v>4.2</v>
      </c>
      <c r="R1176">
        <v>2.2859999999999998E-2</v>
      </c>
      <c r="S1176">
        <v>0</v>
      </c>
      <c r="T1176">
        <v>1.8140000000000001</v>
      </c>
      <c r="U1176">
        <v>7.3620000000000001</v>
      </c>
      <c r="V1176">
        <v>2.9820000000000002</v>
      </c>
      <c r="W1176">
        <v>7.5069999999999997</v>
      </c>
      <c r="X1176">
        <v>677</v>
      </c>
      <c r="Y1176">
        <v>109.75</v>
      </c>
      <c r="Z1176">
        <v>3.5</v>
      </c>
      <c r="AA1176">
        <v>2.291E-2</v>
      </c>
      <c r="AB1176">
        <v>2.6139999999999999</v>
      </c>
      <c r="AC1176">
        <v>7.7110000000000003</v>
      </c>
      <c r="AD1176">
        <v>3.2719999999999998</v>
      </c>
      <c r="AE1176">
        <v>7.7809999999999997</v>
      </c>
      <c r="AF1176">
        <v>716</v>
      </c>
      <c r="AG1176">
        <v>1.28</v>
      </c>
      <c r="AH1176">
        <v>1.5289999999999999</v>
      </c>
      <c r="AI1176">
        <v>655</v>
      </c>
      <c r="AJ1176">
        <v>703</v>
      </c>
      <c r="AK1176">
        <v>662</v>
      </c>
      <c r="AL1176">
        <v>702</v>
      </c>
      <c r="AQ1176" s="82">
        <f t="shared" si="92"/>
        <v>0</v>
      </c>
      <c r="AR1176" s="82">
        <f t="shared" si="94"/>
        <v>0</v>
      </c>
      <c r="AS1176" s="82">
        <f t="shared" si="94"/>
        <v>0</v>
      </c>
      <c r="AT1176" s="82">
        <f t="shared" si="94"/>
        <v>0</v>
      </c>
      <c r="AU1176" s="82">
        <f t="shared" si="94"/>
        <v>0</v>
      </c>
      <c r="AV1176" s="82">
        <f t="shared" si="94"/>
        <v>0</v>
      </c>
      <c r="AW1176" s="82">
        <f t="shared" si="94"/>
        <v>2.2859999999999998E-2</v>
      </c>
      <c r="AX1176" s="82">
        <f t="shared" si="94"/>
        <v>0</v>
      </c>
      <c r="AY1176" s="82">
        <f t="shared" si="94"/>
        <v>0</v>
      </c>
      <c r="AZ1176" s="82">
        <f t="shared" si="94"/>
        <v>0</v>
      </c>
      <c r="BA1176" s="82">
        <f t="shared" si="94"/>
        <v>0</v>
      </c>
    </row>
    <row r="1177" spans="1:53" x14ac:dyDescent="0.25">
      <c r="A1177" t="s">
        <v>3137</v>
      </c>
      <c r="B1177" t="s">
        <v>3138</v>
      </c>
      <c r="C1177" t="s">
        <v>3139</v>
      </c>
      <c r="D1177" t="s">
        <v>3140</v>
      </c>
      <c r="E1177">
        <v>11.75</v>
      </c>
      <c r="F1177" s="143">
        <v>42781</v>
      </c>
      <c r="G1177" t="s">
        <v>280</v>
      </c>
      <c r="H1177" t="s">
        <v>270</v>
      </c>
      <c r="I1177" t="s">
        <v>259</v>
      </c>
      <c r="J1177" t="s">
        <v>271</v>
      </c>
      <c r="K1177" t="s">
        <v>272</v>
      </c>
      <c r="L1177" t="s">
        <v>320</v>
      </c>
      <c r="M1177" t="s">
        <v>964</v>
      </c>
      <c r="N1177" t="s">
        <v>304</v>
      </c>
      <c r="O1177">
        <v>299.8</v>
      </c>
      <c r="P1177">
        <v>114</v>
      </c>
      <c r="Q1177">
        <v>4.243055</v>
      </c>
      <c r="R1177">
        <v>3.0710000000000001E-2</v>
      </c>
      <c r="S1177">
        <v>0</v>
      </c>
      <c r="T1177">
        <v>1.044</v>
      </c>
      <c r="U1177">
        <v>4.1210000000000004</v>
      </c>
      <c r="V1177">
        <v>1.0469999999999999</v>
      </c>
      <c r="W1177">
        <v>4.4619999999999997</v>
      </c>
      <c r="X1177">
        <v>390</v>
      </c>
      <c r="Y1177">
        <v>114.75</v>
      </c>
      <c r="Z1177">
        <v>3.46</v>
      </c>
      <c r="AA1177">
        <v>3.117E-2</v>
      </c>
      <c r="AB1177">
        <v>1.1100000000000001</v>
      </c>
      <c r="AC1177">
        <v>3.9009999999999998</v>
      </c>
      <c r="AD1177">
        <v>1.1120000000000001</v>
      </c>
      <c r="AE1177">
        <v>4.1529999999999996</v>
      </c>
      <c r="AF1177">
        <v>368</v>
      </c>
      <c r="AG1177">
        <v>2.8000000000000001E-2</v>
      </c>
      <c r="AH1177">
        <v>1.4999999999999999E-2</v>
      </c>
      <c r="AI1177">
        <v>343</v>
      </c>
      <c r="AJ1177">
        <v>340</v>
      </c>
      <c r="AK1177">
        <v>375</v>
      </c>
      <c r="AL1177">
        <v>356</v>
      </c>
      <c r="AQ1177" s="82">
        <f t="shared" si="92"/>
        <v>0</v>
      </c>
      <c r="AR1177" s="82">
        <f t="shared" si="94"/>
        <v>0</v>
      </c>
      <c r="AS1177" s="82">
        <f t="shared" si="94"/>
        <v>0</v>
      </c>
      <c r="AT1177" s="82">
        <f t="shared" si="94"/>
        <v>3.0710000000000001E-2</v>
      </c>
      <c r="AU1177" s="82">
        <f t="shared" si="94"/>
        <v>0</v>
      </c>
      <c r="AV1177" s="82">
        <f t="shared" si="94"/>
        <v>0</v>
      </c>
      <c r="AW1177" s="82">
        <f t="shared" si="94"/>
        <v>0</v>
      </c>
      <c r="AX1177" s="82">
        <f t="shared" si="94"/>
        <v>0</v>
      </c>
      <c r="AY1177" s="82">
        <f t="shared" si="94"/>
        <v>0</v>
      </c>
      <c r="AZ1177" s="82">
        <f t="shared" si="94"/>
        <v>0</v>
      </c>
      <c r="BA1177" s="82">
        <f t="shared" si="94"/>
        <v>0</v>
      </c>
    </row>
    <row r="1178" spans="1:53" x14ac:dyDescent="0.25">
      <c r="A1178" t="s">
        <v>3149</v>
      </c>
      <c r="B1178" t="s">
        <v>3150</v>
      </c>
      <c r="C1178" t="s">
        <v>3151</v>
      </c>
      <c r="D1178" t="s">
        <v>3152</v>
      </c>
      <c r="E1178">
        <v>6.5</v>
      </c>
      <c r="F1178" s="143">
        <v>44270</v>
      </c>
      <c r="G1178" t="s">
        <v>282</v>
      </c>
      <c r="H1178" t="s">
        <v>270</v>
      </c>
      <c r="I1178" t="s">
        <v>254</v>
      </c>
      <c r="J1178" t="s">
        <v>271</v>
      </c>
      <c r="K1178" t="s">
        <v>272</v>
      </c>
      <c r="L1178" t="s">
        <v>442</v>
      </c>
      <c r="M1178" t="s">
        <v>443</v>
      </c>
      <c r="N1178" t="s">
        <v>304</v>
      </c>
      <c r="O1178">
        <v>750</v>
      </c>
      <c r="P1178">
        <v>106</v>
      </c>
      <c r="Q1178">
        <v>1.8055559999999999</v>
      </c>
      <c r="R1178">
        <v>7.0050000000000001E-2</v>
      </c>
      <c r="S1178">
        <v>0</v>
      </c>
      <c r="T1178">
        <v>4.3470000000000004</v>
      </c>
      <c r="U1178">
        <v>5.3479999999999999</v>
      </c>
      <c r="V1178">
        <v>5.3849999999999998</v>
      </c>
      <c r="W1178">
        <v>5.2990000000000004</v>
      </c>
      <c r="X1178">
        <v>394</v>
      </c>
      <c r="Y1178">
        <v>104.375</v>
      </c>
      <c r="Z1178">
        <v>1.3720000000000001</v>
      </c>
      <c r="AA1178">
        <v>6.9760000000000003E-2</v>
      </c>
      <c r="AB1178">
        <v>5.077</v>
      </c>
      <c r="AC1178">
        <v>5.6609999999999996</v>
      </c>
      <c r="AD1178">
        <v>5.8289999999999997</v>
      </c>
      <c r="AE1178">
        <v>5.6529999999999996</v>
      </c>
      <c r="AF1178">
        <v>446</v>
      </c>
      <c r="AG1178">
        <v>1.946</v>
      </c>
      <c r="AH1178">
        <v>2.7109999999999999</v>
      </c>
      <c r="AI1178">
        <v>368</v>
      </c>
      <c r="AJ1178">
        <v>419</v>
      </c>
      <c r="AK1178">
        <v>382</v>
      </c>
      <c r="AL1178">
        <v>434</v>
      </c>
      <c r="AQ1178" s="82">
        <f t="shared" si="92"/>
        <v>0</v>
      </c>
      <c r="AR1178" s="82">
        <f t="shared" si="94"/>
        <v>0</v>
      </c>
      <c r="AS1178" s="82">
        <f t="shared" si="94"/>
        <v>0</v>
      </c>
      <c r="AT1178" s="82">
        <f t="shared" si="94"/>
        <v>0</v>
      </c>
      <c r="AU1178" s="82">
        <f t="shared" si="94"/>
        <v>7.0050000000000001E-2</v>
      </c>
      <c r="AV1178" s="82">
        <f t="shared" si="94"/>
        <v>0</v>
      </c>
      <c r="AW1178" s="82">
        <f t="shared" si="94"/>
        <v>0</v>
      </c>
      <c r="AX1178" s="82">
        <f t="shared" si="94"/>
        <v>0</v>
      </c>
      <c r="AY1178" s="82">
        <f t="shared" si="94"/>
        <v>0</v>
      </c>
      <c r="AZ1178" s="82">
        <f t="shared" si="94"/>
        <v>0</v>
      </c>
      <c r="BA1178" s="82">
        <f t="shared" si="94"/>
        <v>0</v>
      </c>
    </row>
    <row r="1179" spans="1:53" x14ac:dyDescent="0.25">
      <c r="A1179" t="s">
        <v>6177</v>
      </c>
      <c r="B1179" t="s">
        <v>6178</v>
      </c>
      <c r="C1179" t="s">
        <v>3151</v>
      </c>
      <c r="D1179" t="s">
        <v>3152</v>
      </c>
      <c r="E1179">
        <v>6.375</v>
      </c>
      <c r="F1179" s="143">
        <v>44956</v>
      </c>
      <c r="G1179" t="s">
        <v>282</v>
      </c>
      <c r="H1179" t="s">
        <v>270</v>
      </c>
      <c r="I1179" t="s">
        <v>254</v>
      </c>
      <c r="J1179" t="s">
        <v>271</v>
      </c>
      <c r="K1179" t="s">
        <v>272</v>
      </c>
      <c r="L1179" t="s">
        <v>442</v>
      </c>
      <c r="M1179" t="s">
        <v>443</v>
      </c>
      <c r="N1179" t="s">
        <v>304</v>
      </c>
      <c r="O1179">
        <v>800</v>
      </c>
      <c r="P1179">
        <v>105</v>
      </c>
      <c r="Q1179">
        <v>2.7625000000000002</v>
      </c>
      <c r="R1179">
        <v>7.4690000000000006E-2</v>
      </c>
      <c r="S1179">
        <v>0</v>
      </c>
      <c r="T1179">
        <v>5.86</v>
      </c>
      <c r="U1179">
        <v>5.5579999999999998</v>
      </c>
      <c r="V1179">
        <v>6.86</v>
      </c>
      <c r="W1179">
        <v>5.5519999999999996</v>
      </c>
      <c r="X1179">
        <v>387</v>
      </c>
      <c r="Y1179">
        <v>103.75</v>
      </c>
      <c r="Z1179">
        <v>2.3370000000000002</v>
      </c>
      <c r="AA1179">
        <v>7.4649999999999994E-2</v>
      </c>
      <c r="AB1179">
        <v>5.9080000000000004</v>
      </c>
      <c r="AC1179">
        <v>5.7610000000000001</v>
      </c>
      <c r="AD1179">
        <v>7.0229999999999997</v>
      </c>
      <c r="AE1179">
        <v>5.7530000000000001</v>
      </c>
      <c r="AF1179">
        <v>426</v>
      </c>
      <c r="AG1179">
        <v>1.579</v>
      </c>
      <c r="AH1179">
        <v>2.6269999999999998</v>
      </c>
      <c r="AI1179">
        <v>366</v>
      </c>
      <c r="AJ1179">
        <v>401</v>
      </c>
      <c r="AK1179">
        <v>382</v>
      </c>
      <c r="AL1179">
        <v>419</v>
      </c>
      <c r="AQ1179" s="82">
        <f t="shared" si="92"/>
        <v>0</v>
      </c>
      <c r="AR1179" s="82">
        <f t="shared" si="94"/>
        <v>0</v>
      </c>
      <c r="AS1179" s="82">
        <f t="shared" si="94"/>
        <v>0</v>
      </c>
      <c r="AT1179" s="82">
        <f t="shared" si="94"/>
        <v>0</v>
      </c>
      <c r="AU1179" s="82">
        <f t="shared" si="94"/>
        <v>7.4690000000000006E-2</v>
      </c>
      <c r="AV1179" s="82">
        <f t="shared" si="94"/>
        <v>0</v>
      </c>
      <c r="AW1179" s="82">
        <f t="shared" si="94"/>
        <v>0</v>
      </c>
      <c r="AX1179" s="82">
        <f t="shared" si="94"/>
        <v>0</v>
      </c>
      <c r="AY1179" s="82">
        <f t="shared" si="94"/>
        <v>0</v>
      </c>
      <c r="AZ1179" s="82">
        <f t="shared" si="94"/>
        <v>0</v>
      </c>
      <c r="BA1179" s="82">
        <f t="shared" si="94"/>
        <v>0</v>
      </c>
    </row>
    <row r="1180" spans="1:53" x14ac:dyDescent="0.25">
      <c r="A1180" t="s">
        <v>3145</v>
      </c>
      <c r="B1180" t="s">
        <v>3146</v>
      </c>
      <c r="C1180" t="s">
        <v>3147</v>
      </c>
      <c r="D1180" t="s">
        <v>3148</v>
      </c>
      <c r="E1180">
        <v>12.5</v>
      </c>
      <c r="F1180" s="143">
        <v>43146</v>
      </c>
      <c r="G1180" t="s">
        <v>348</v>
      </c>
      <c r="H1180" t="s">
        <v>270</v>
      </c>
      <c r="I1180" t="s">
        <v>259</v>
      </c>
      <c r="J1180" t="s">
        <v>271</v>
      </c>
      <c r="K1180" t="s">
        <v>272</v>
      </c>
      <c r="L1180" t="s">
        <v>335</v>
      </c>
      <c r="M1180" t="s">
        <v>353</v>
      </c>
      <c r="N1180" t="s">
        <v>304</v>
      </c>
      <c r="O1180">
        <v>250</v>
      </c>
      <c r="P1180">
        <v>101.125</v>
      </c>
      <c r="Q1180">
        <v>4.5138889999999998</v>
      </c>
      <c r="R1180">
        <v>2.2880000000000001E-2</v>
      </c>
      <c r="S1180">
        <v>0</v>
      </c>
      <c r="T1180">
        <v>2.4359999999999999</v>
      </c>
      <c r="U1180">
        <v>12.045</v>
      </c>
      <c r="V1180">
        <v>3.3069999999999999</v>
      </c>
      <c r="W1180">
        <v>12.093</v>
      </c>
      <c r="X1180">
        <v>1137</v>
      </c>
      <c r="Y1180">
        <v>102.5</v>
      </c>
      <c r="Z1180">
        <v>3.681</v>
      </c>
      <c r="AA1180">
        <v>2.3349999999999999E-2</v>
      </c>
      <c r="AB1180">
        <v>2.5089999999999999</v>
      </c>
      <c r="AC1180">
        <v>11.529</v>
      </c>
      <c r="AD1180">
        <v>3.2309999999999999</v>
      </c>
      <c r="AE1180">
        <v>11.628</v>
      </c>
      <c r="AF1180">
        <v>1101</v>
      </c>
      <c r="AG1180">
        <v>-0.51</v>
      </c>
      <c r="AH1180">
        <v>-0.25</v>
      </c>
      <c r="AI1180">
        <v>1110</v>
      </c>
      <c r="AJ1180">
        <v>1056</v>
      </c>
      <c r="AK1180">
        <v>1123</v>
      </c>
      <c r="AL1180">
        <v>1088</v>
      </c>
      <c r="AQ1180" s="82">
        <f t="shared" si="92"/>
        <v>0</v>
      </c>
      <c r="AR1180" s="82">
        <f t="shared" si="94"/>
        <v>0</v>
      </c>
      <c r="AS1180" s="82">
        <f t="shared" si="94"/>
        <v>0</v>
      </c>
      <c r="AT1180" s="82">
        <f t="shared" si="94"/>
        <v>0</v>
      </c>
      <c r="AU1180" s="82">
        <f t="shared" si="94"/>
        <v>0</v>
      </c>
      <c r="AV1180" s="82">
        <f t="shared" si="94"/>
        <v>0</v>
      </c>
      <c r="AW1180" s="82">
        <f t="shared" si="94"/>
        <v>0</v>
      </c>
      <c r="AX1180" s="82">
        <f t="shared" si="94"/>
        <v>0</v>
      </c>
      <c r="AY1180" s="82">
        <f t="shared" si="94"/>
        <v>0</v>
      </c>
      <c r="AZ1180" s="82">
        <f t="shared" si="94"/>
        <v>0</v>
      </c>
      <c r="BA1180" s="82">
        <f t="shared" si="94"/>
        <v>2.2880000000000001E-2</v>
      </c>
    </row>
    <row r="1181" spans="1:53" x14ac:dyDescent="0.25">
      <c r="A1181" t="s">
        <v>3153</v>
      </c>
      <c r="B1181" t="s">
        <v>3154</v>
      </c>
      <c r="C1181" t="s">
        <v>3155</v>
      </c>
      <c r="D1181" t="s">
        <v>3156</v>
      </c>
      <c r="E1181">
        <v>9.5</v>
      </c>
      <c r="F1181" s="143">
        <v>43070</v>
      </c>
      <c r="G1181" t="s">
        <v>41</v>
      </c>
      <c r="H1181" t="s">
        <v>270</v>
      </c>
      <c r="I1181" t="s">
        <v>259</v>
      </c>
      <c r="J1181" t="s">
        <v>271</v>
      </c>
      <c r="K1181" t="s">
        <v>272</v>
      </c>
      <c r="L1181" t="s">
        <v>296</v>
      </c>
      <c r="M1181" t="s">
        <v>297</v>
      </c>
      <c r="N1181" t="s">
        <v>304</v>
      </c>
      <c r="O1181">
        <v>286.39999999999998</v>
      </c>
      <c r="P1181">
        <v>106</v>
      </c>
      <c r="Q1181">
        <v>0.63333300000000003</v>
      </c>
      <c r="R1181">
        <v>2.6460000000000001E-2</v>
      </c>
      <c r="S1181">
        <v>0</v>
      </c>
      <c r="T1181">
        <v>3.2469999999999999</v>
      </c>
      <c r="U1181">
        <v>7.7</v>
      </c>
      <c r="V1181">
        <v>3.6019999999999999</v>
      </c>
      <c r="W1181">
        <v>7.8</v>
      </c>
      <c r="X1181">
        <v>709</v>
      </c>
      <c r="Y1181">
        <v>106</v>
      </c>
      <c r="Z1181">
        <v>0</v>
      </c>
      <c r="AA1181">
        <v>2.6700000000000002E-2</v>
      </c>
      <c r="AB1181">
        <v>3.3109999999999999</v>
      </c>
      <c r="AC1181">
        <v>7.7279999999999998</v>
      </c>
      <c r="AD1181">
        <v>3.6720000000000002</v>
      </c>
      <c r="AE1181">
        <v>7.81</v>
      </c>
      <c r="AF1181">
        <v>722</v>
      </c>
      <c r="AG1181">
        <v>0.59699999999999998</v>
      </c>
      <c r="AH1181">
        <v>0.91200000000000003</v>
      </c>
      <c r="AI1181">
        <v>705</v>
      </c>
      <c r="AJ1181">
        <v>720</v>
      </c>
      <c r="AK1181">
        <v>697</v>
      </c>
      <c r="AL1181">
        <v>710</v>
      </c>
      <c r="AQ1181" s="82">
        <f t="shared" si="92"/>
        <v>0</v>
      </c>
      <c r="AR1181" s="82">
        <f t="shared" si="94"/>
        <v>0</v>
      </c>
      <c r="AS1181" s="82">
        <f t="shared" si="94"/>
        <v>0</v>
      </c>
      <c r="AT1181" s="82">
        <f t="shared" si="94"/>
        <v>0</v>
      </c>
      <c r="AU1181" s="82">
        <f t="shared" si="94"/>
        <v>0</v>
      </c>
      <c r="AV1181" s="82">
        <f t="shared" si="94"/>
        <v>0</v>
      </c>
      <c r="AW1181" s="82">
        <f t="shared" si="94"/>
        <v>2.6460000000000001E-2</v>
      </c>
      <c r="AX1181" s="82">
        <f t="shared" si="94"/>
        <v>0</v>
      </c>
      <c r="AY1181" s="82">
        <f t="shared" si="94"/>
        <v>0</v>
      </c>
      <c r="AZ1181" s="82">
        <f t="shared" si="94"/>
        <v>0</v>
      </c>
      <c r="BA1181" s="82">
        <f t="shared" si="94"/>
        <v>0</v>
      </c>
    </row>
    <row r="1182" spans="1:53" x14ac:dyDescent="0.25">
      <c r="A1182" t="s">
        <v>3131</v>
      </c>
      <c r="B1182" t="s">
        <v>3132</v>
      </c>
      <c r="C1182" t="s">
        <v>3133</v>
      </c>
      <c r="D1182" t="s">
        <v>3134</v>
      </c>
      <c r="E1182">
        <v>9.5</v>
      </c>
      <c r="F1182" s="143">
        <v>42139</v>
      </c>
      <c r="G1182" t="s">
        <v>280</v>
      </c>
      <c r="H1182" t="s">
        <v>270</v>
      </c>
      <c r="I1182" t="s">
        <v>259</v>
      </c>
      <c r="J1182" t="s">
        <v>271</v>
      </c>
      <c r="K1182" t="s">
        <v>272</v>
      </c>
      <c r="L1182" t="s">
        <v>320</v>
      </c>
      <c r="M1182" t="s">
        <v>321</v>
      </c>
      <c r="N1182" t="s">
        <v>304</v>
      </c>
      <c r="O1182">
        <v>270.8</v>
      </c>
      <c r="P1182">
        <v>91.75</v>
      </c>
      <c r="Q1182">
        <v>1.0555559999999999</v>
      </c>
      <c r="R1182">
        <v>2.1770000000000001E-2</v>
      </c>
      <c r="S1182">
        <v>0</v>
      </c>
      <c r="T1182">
        <v>2.0230000000000001</v>
      </c>
      <c r="U1182">
        <v>13.648999999999999</v>
      </c>
      <c r="V1182">
        <v>2.0209999999999999</v>
      </c>
      <c r="W1182">
        <v>13.648999999999999</v>
      </c>
      <c r="X1182">
        <v>1336</v>
      </c>
      <c r="Y1182">
        <v>89</v>
      </c>
      <c r="Z1182">
        <v>0.42199999999999999</v>
      </c>
      <c r="AA1182">
        <v>2.1299999999999999E-2</v>
      </c>
      <c r="AB1182">
        <v>2.0680000000000001</v>
      </c>
      <c r="AC1182">
        <v>15.013</v>
      </c>
      <c r="AD1182">
        <v>2.0649999999999999</v>
      </c>
      <c r="AE1182">
        <v>15.013</v>
      </c>
      <c r="AF1182">
        <v>1478</v>
      </c>
      <c r="AG1182">
        <v>3.7839999999999998</v>
      </c>
      <c r="AH1182">
        <v>3.85</v>
      </c>
      <c r="AI1182">
        <v>1237</v>
      </c>
      <c r="AJ1182">
        <v>1344</v>
      </c>
      <c r="AK1182">
        <v>1323</v>
      </c>
      <c r="AL1182">
        <v>1465</v>
      </c>
      <c r="AQ1182" s="82">
        <f t="shared" si="92"/>
        <v>0</v>
      </c>
      <c r="AR1182" s="82">
        <f t="shared" si="94"/>
        <v>0</v>
      </c>
      <c r="AS1182" s="82">
        <f t="shared" si="94"/>
        <v>0</v>
      </c>
      <c r="AT1182" s="82">
        <f t="shared" si="94"/>
        <v>0</v>
      </c>
      <c r="AU1182" s="82">
        <f t="shared" si="94"/>
        <v>0</v>
      </c>
      <c r="AV1182" s="82">
        <f t="shared" si="94"/>
        <v>0</v>
      </c>
      <c r="AW1182" s="82">
        <f t="shared" si="94"/>
        <v>0</v>
      </c>
      <c r="AX1182" s="82">
        <f t="shared" si="94"/>
        <v>0</v>
      </c>
      <c r="AY1182" s="82">
        <f t="shared" si="94"/>
        <v>0</v>
      </c>
      <c r="AZ1182" s="82">
        <f t="shared" si="94"/>
        <v>0</v>
      </c>
      <c r="BA1182" s="82">
        <f t="shared" si="94"/>
        <v>2.1770000000000001E-2</v>
      </c>
    </row>
    <row r="1183" spans="1:53" x14ac:dyDescent="0.25">
      <c r="A1183" t="s">
        <v>6179</v>
      </c>
      <c r="B1183" t="s">
        <v>6180</v>
      </c>
      <c r="C1183" t="s">
        <v>3133</v>
      </c>
      <c r="D1183" t="s">
        <v>3134</v>
      </c>
      <c r="E1183">
        <v>9.75</v>
      </c>
      <c r="F1183" s="143">
        <v>43313</v>
      </c>
      <c r="G1183" t="s">
        <v>40</v>
      </c>
      <c r="H1183" t="s">
        <v>270</v>
      </c>
      <c r="I1183" t="s">
        <v>259</v>
      </c>
      <c r="J1183" t="s">
        <v>271</v>
      </c>
      <c r="K1183" t="s">
        <v>272</v>
      </c>
      <c r="L1183" t="s">
        <v>320</v>
      </c>
      <c r="M1183" t="s">
        <v>321</v>
      </c>
      <c r="N1183" t="s">
        <v>283</v>
      </c>
      <c r="O1183">
        <v>235</v>
      </c>
      <c r="P1183">
        <v>97.5</v>
      </c>
      <c r="Q1183">
        <v>4.0895830000000002</v>
      </c>
      <c r="R1183">
        <v>2.068E-2</v>
      </c>
      <c r="S1183">
        <v>0</v>
      </c>
      <c r="T1183">
        <v>4.0439999999999996</v>
      </c>
      <c r="U1183">
        <v>10.343999999999999</v>
      </c>
      <c r="V1183">
        <v>4.0759999999999996</v>
      </c>
      <c r="W1183">
        <v>10.343999999999999</v>
      </c>
      <c r="X1183">
        <v>952</v>
      </c>
      <c r="Y1183">
        <v>96.25</v>
      </c>
      <c r="Z1183">
        <v>3.44</v>
      </c>
      <c r="AA1183">
        <v>2.06E-2</v>
      </c>
      <c r="AB1183">
        <v>4.0919999999999996</v>
      </c>
      <c r="AC1183">
        <v>10.641</v>
      </c>
      <c r="AD1183">
        <v>4.1210000000000004</v>
      </c>
      <c r="AE1183">
        <v>10.641</v>
      </c>
      <c r="AF1183">
        <v>994</v>
      </c>
      <c r="AG1183">
        <v>1.9059999999999999</v>
      </c>
      <c r="AH1183">
        <v>2.34</v>
      </c>
      <c r="AI1183">
        <v>905</v>
      </c>
      <c r="AJ1183">
        <v>941</v>
      </c>
      <c r="AK1183">
        <v>940</v>
      </c>
      <c r="AL1183">
        <v>983</v>
      </c>
      <c r="AQ1183" s="82">
        <f t="shared" si="92"/>
        <v>0</v>
      </c>
      <c r="AR1183" s="82">
        <f t="shared" si="94"/>
        <v>0</v>
      </c>
      <c r="AS1183" s="82">
        <f t="shared" si="94"/>
        <v>0</v>
      </c>
      <c r="AT1183" s="82">
        <f t="shared" si="94"/>
        <v>0</v>
      </c>
      <c r="AU1183" s="82">
        <f t="shared" si="94"/>
        <v>0</v>
      </c>
      <c r="AV1183" s="82">
        <f t="shared" si="94"/>
        <v>0</v>
      </c>
      <c r="AW1183" s="82">
        <f t="shared" si="94"/>
        <v>0</v>
      </c>
      <c r="AX1183" s="82">
        <f t="shared" si="94"/>
        <v>0</v>
      </c>
      <c r="AY1183" s="82">
        <f t="shared" si="94"/>
        <v>0</v>
      </c>
      <c r="AZ1183" s="82">
        <f t="shared" si="94"/>
        <v>2.068E-2</v>
      </c>
      <c r="BA1183" s="82">
        <f t="shared" si="94"/>
        <v>0</v>
      </c>
    </row>
    <row r="1184" spans="1:53" x14ac:dyDescent="0.25">
      <c r="A1184" t="s">
        <v>3124</v>
      </c>
      <c r="B1184" t="s">
        <v>3125</v>
      </c>
      <c r="C1184" t="s">
        <v>3126</v>
      </c>
      <c r="D1184" t="s">
        <v>139</v>
      </c>
      <c r="E1184">
        <v>5.875</v>
      </c>
      <c r="F1184" s="143">
        <v>41697</v>
      </c>
      <c r="G1184" t="s">
        <v>42</v>
      </c>
      <c r="H1184" t="s">
        <v>270</v>
      </c>
      <c r="I1184" t="s">
        <v>259</v>
      </c>
      <c r="J1184" t="s">
        <v>271</v>
      </c>
      <c r="K1184" t="s">
        <v>272</v>
      </c>
      <c r="L1184" t="s">
        <v>291</v>
      </c>
      <c r="M1184" t="s">
        <v>600</v>
      </c>
      <c r="N1184" t="s">
        <v>304</v>
      </c>
      <c r="O1184">
        <v>508.9</v>
      </c>
      <c r="P1184">
        <v>103.75</v>
      </c>
      <c r="Q1184">
        <v>1.925694</v>
      </c>
      <c r="R1184">
        <v>4.6589999999999999E-2</v>
      </c>
      <c r="S1184">
        <v>0</v>
      </c>
      <c r="T1184">
        <v>1.1160000000000001</v>
      </c>
      <c r="U1184">
        <v>2.6019999999999999</v>
      </c>
      <c r="V1184">
        <v>1.119</v>
      </c>
      <c r="W1184">
        <v>2.6019999999999999</v>
      </c>
      <c r="X1184">
        <v>238</v>
      </c>
      <c r="Y1184">
        <v>104</v>
      </c>
      <c r="Z1184">
        <v>1.534</v>
      </c>
      <c r="AA1184">
        <v>4.7239999999999997E-2</v>
      </c>
      <c r="AB1184">
        <v>1.1819999999999999</v>
      </c>
      <c r="AC1184">
        <v>2.57</v>
      </c>
      <c r="AD1184">
        <v>1.1839999999999999</v>
      </c>
      <c r="AE1184">
        <v>2.57</v>
      </c>
      <c r="AF1184">
        <v>235</v>
      </c>
      <c r="AG1184">
        <v>0.13400000000000001</v>
      </c>
      <c r="AH1184">
        <v>0.122</v>
      </c>
      <c r="AI1184">
        <v>227</v>
      </c>
      <c r="AJ1184">
        <v>226</v>
      </c>
      <c r="AK1184">
        <v>224</v>
      </c>
      <c r="AL1184">
        <v>223</v>
      </c>
      <c r="AQ1184" s="82">
        <f t="shared" si="92"/>
        <v>0</v>
      </c>
      <c r="AR1184" s="82">
        <f t="shared" si="94"/>
        <v>4.6589999999999999E-2</v>
      </c>
      <c r="AS1184" s="82">
        <f t="shared" si="94"/>
        <v>0</v>
      </c>
      <c r="AT1184" s="82">
        <f t="shared" si="94"/>
        <v>0</v>
      </c>
      <c r="AU1184" s="82">
        <f t="shared" si="94"/>
        <v>0</v>
      </c>
      <c r="AV1184" s="82">
        <f t="shared" si="94"/>
        <v>0</v>
      </c>
      <c r="AW1184" s="82">
        <f t="shared" si="94"/>
        <v>0</v>
      </c>
      <c r="AX1184" s="82">
        <f t="shared" si="94"/>
        <v>0</v>
      </c>
      <c r="AY1184" s="82">
        <f t="shared" si="94"/>
        <v>0</v>
      </c>
      <c r="AZ1184" s="82">
        <f t="shared" si="94"/>
        <v>0</v>
      </c>
      <c r="BA1184" s="82">
        <f t="shared" si="94"/>
        <v>0</v>
      </c>
    </row>
    <row r="1185" spans="1:53" x14ac:dyDescent="0.25">
      <c r="A1185" t="s">
        <v>3157</v>
      </c>
      <c r="B1185" t="s">
        <v>3158</v>
      </c>
      <c r="C1185" t="s">
        <v>3126</v>
      </c>
      <c r="D1185" t="s">
        <v>139</v>
      </c>
      <c r="E1185">
        <v>6.625</v>
      </c>
      <c r="F1185" s="143">
        <v>42200</v>
      </c>
      <c r="G1185" t="s">
        <v>42</v>
      </c>
      <c r="H1185" t="s">
        <v>270</v>
      </c>
      <c r="I1185" t="s">
        <v>259</v>
      </c>
      <c r="J1185" t="s">
        <v>271</v>
      </c>
      <c r="K1185" t="s">
        <v>272</v>
      </c>
      <c r="L1185" t="s">
        <v>291</v>
      </c>
      <c r="M1185" t="s">
        <v>600</v>
      </c>
      <c r="N1185" t="s">
        <v>304</v>
      </c>
      <c r="O1185">
        <v>872.5</v>
      </c>
      <c r="P1185">
        <v>107.375</v>
      </c>
      <c r="Q1185">
        <v>2.9444439999999998</v>
      </c>
      <c r="R1185">
        <v>8.3390000000000006E-2</v>
      </c>
      <c r="S1185">
        <v>0</v>
      </c>
      <c r="T1185">
        <v>2.2949999999999999</v>
      </c>
      <c r="U1185">
        <v>3.5779999999999998</v>
      </c>
      <c r="V1185">
        <v>2.294</v>
      </c>
      <c r="W1185">
        <v>3.5779999999999998</v>
      </c>
      <c r="X1185">
        <v>325</v>
      </c>
      <c r="Y1185">
        <v>106.5</v>
      </c>
      <c r="Z1185">
        <v>2.5030000000000001</v>
      </c>
      <c r="AA1185">
        <v>8.3650000000000002E-2</v>
      </c>
      <c r="AB1185">
        <v>2.3540000000000001</v>
      </c>
      <c r="AC1185">
        <v>3.9870000000000001</v>
      </c>
      <c r="AD1185">
        <v>2.351</v>
      </c>
      <c r="AE1185">
        <v>3.9870000000000001</v>
      </c>
      <c r="AF1185">
        <v>371</v>
      </c>
      <c r="AG1185">
        <v>1.208</v>
      </c>
      <c r="AH1185">
        <v>1.298</v>
      </c>
      <c r="AI1185">
        <v>322</v>
      </c>
      <c r="AJ1185">
        <v>367</v>
      </c>
      <c r="AK1185">
        <v>312</v>
      </c>
      <c r="AL1185">
        <v>358</v>
      </c>
      <c r="AQ1185" s="82">
        <f t="shared" si="92"/>
        <v>0</v>
      </c>
      <c r="AR1185" s="82">
        <f t="shared" si="94"/>
        <v>0</v>
      </c>
      <c r="AS1185" s="82">
        <f t="shared" si="94"/>
        <v>8.3390000000000006E-2</v>
      </c>
      <c r="AT1185" s="82">
        <f t="shared" si="94"/>
        <v>0</v>
      </c>
      <c r="AU1185" s="82">
        <f t="shared" si="94"/>
        <v>0</v>
      </c>
      <c r="AV1185" s="82">
        <f t="shared" si="94"/>
        <v>0</v>
      </c>
      <c r="AW1185" s="82">
        <f t="shared" si="94"/>
        <v>0</v>
      </c>
      <c r="AX1185" s="82">
        <f t="shared" si="94"/>
        <v>0</v>
      </c>
      <c r="AY1185" s="82">
        <f t="shared" si="94"/>
        <v>0</v>
      </c>
      <c r="AZ1185" s="82">
        <f t="shared" si="94"/>
        <v>0</v>
      </c>
      <c r="BA1185" s="82">
        <f t="shared" si="94"/>
        <v>0</v>
      </c>
    </row>
    <row r="1186" spans="1:53" x14ac:dyDescent="0.25">
      <c r="A1186" t="s">
        <v>3163</v>
      </c>
      <c r="B1186" t="s">
        <v>3164</v>
      </c>
      <c r="C1186" t="s">
        <v>3126</v>
      </c>
      <c r="D1186" t="s">
        <v>139</v>
      </c>
      <c r="E1186">
        <v>6.875</v>
      </c>
      <c r="F1186" s="143">
        <v>42461</v>
      </c>
      <c r="G1186" t="s">
        <v>42</v>
      </c>
      <c r="H1186" t="s">
        <v>270</v>
      </c>
      <c r="I1186" t="s">
        <v>259</v>
      </c>
      <c r="J1186" t="s">
        <v>271</v>
      </c>
      <c r="K1186" t="s">
        <v>272</v>
      </c>
      <c r="L1186" t="s">
        <v>291</v>
      </c>
      <c r="M1186" t="s">
        <v>600</v>
      </c>
      <c r="N1186" t="s">
        <v>304</v>
      </c>
      <c r="O1186">
        <v>237.9</v>
      </c>
      <c r="P1186">
        <v>105.75</v>
      </c>
      <c r="Q1186">
        <v>1.6041669999999999</v>
      </c>
      <c r="R1186">
        <v>2.213E-2</v>
      </c>
      <c r="S1186">
        <v>0</v>
      </c>
      <c r="T1186">
        <v>2.8769999999999998</v>
      </c>
      <c r="U1186">
        <v>4.944</v>
      </c>
      <c r="V1186">
        <v>2.8820000000000001</v>
      </c>
      <c r="W1186">
        <v>4.944</v>
      </c>
      <c r="X1186">
        <v>451</v>
      </c>
      <c r="Y1186">
        <v>104.75</v>
      </c>
      <c r="Z1186">
        <v>1.1459999999999999</v>
      </c>
      <c r="AA1186">
        <v>2.2159999999999999E-2</v>
      </c>
      <c r="AB1186">
        <v>2.9350000000000001</v>
      </c>
      <c r="AC1186">
        <v>5.298</v>
      </c>
      <c r="AD1186">
        <v>2.9369999999999998</v>
      </c>
      <c r="AE1186">
        <v>5.298</v>
      </c>
      <c r="AF1186">
        <v>494</v>
      </c>
      <c r="AG1186">
        <v>1.377</v>
      </c>
      <c r="AH1186">
        <v>1.5469999999999999</v>
      </c>
      <c r="AI1186">
        <v>448</v>
      </c>
      <c r="AJ1186">
        <v>489</v>
      </c>
      <c r="AK1186">
        <v>440</v>
      </c>
      <c r="AL1186">
        <v>483</v>
      </c>
      <c r="AQ1186" s="82">
        <f t="shared" si="92"/>
        <v>0</v>
      </c>
      <c r="AR1186" s="82">
        <f t="shared" si="94"/>
        <v>0</v>
      </c>
      <c r="AS1186" s="82">
        <f t="shared" si="94"/>
        <v>0</v>
      </c>
      <c r="AT1186" s="82">
        <f t="shared" si="94"/>
        <v>2.213E-2</v>
      </c>
      <c r="AU1186" s="82">
        <f t="shared" si="94"/>
        <v>0</v>
      </c>
      <c r="AV1186" s="82">
        <f t="shared" si="94"/>
        <v>0</v>
      </c>
      <c r="AW1186" s="82">
        <f t="shared" si="94"/>
        <v>0</v>
      </c>
      <c r="AX1186" s="82">
        <f t="shared" si="94"/>
        <v>0</v>
      </c>
      <c r="AY1186" s="82">
        <f t="shared" si="94"/>
        <v>0</v>
      </c>
      <c r="AZ1186" s="82">
        <f t="shared" si="94"/>
        <v>0</v>
      </c>
      <c r="BA1186" s="82">
        <f t="shared" si="94"/>
        <v>0</v>
      </c>
    </row>
    <row r="1187" spans="1:53" x14ac:dyDescent="0.25">
      <c r="A1187" t="s">
        <v>3165</v>
      </c>
      <c r="B1187" t="s">
        <v>3166</v>
      </c>
      <c r="C1187" t="s">
        <v>3126</v>
      </c>
      <c r="D1187" t="s">
        <v>139</v>
      </c>
      <c r="E1187">
        <v>7.625</v>
      </c>
      <c r="F1187" s="143">
        <v>42750</v>
      </c>
      <c r="G1187" t="s">
        <v>42</v>
      </c>
      <c r="H1187" t="s">
        <v>270</v>
      </c>
      <c r="I1187" t="s">
        <v>259</v>
      </c>
      <c r="J1187" t="s">
        <v>271</v>
      </c>
      <c r="K1187" t="s">
        <v>272</v>
      </c>
      <c r="L1187" t="s">
        <v>291</v>
      </c>
      <c r="M1187" t="s">
        <v>600</v>
      </c>
      <c r="N1187" t="s">
        <v>304</v>
      </c>
      <c r="O1187">
        <v>743</v>
      </c>
      <c r="P1187">
        <v>107.75</v>
      </c>
      <c r="Q1187">
        <v>3.3888889999999998</v>
      </c>
      <c r="R1187">
        <v>7.1540000000000006E-2</v>
      </c>
      <c r="S1187">
        <v>0</v>
      </c>
      <c r="T1187">
        <v>3.3839999999999999</v>
      </c>
      <c r="U1187">
        <v>5.4669999999999996</v>
      </c>
      <c r="V1187">
        <v>3.3969999999999998</v>
      </c>
      <c r="W1187">
        <v>5.4669999999999996</v>
      </c>
      <c r="X1187">
        <v>491</v>
      </c>
      <c r="Y1187">
        <v>106.25</v>
      </c>
      <c r="Z1187">
        <v>2.8809999999999998</v>
      </c>
      <c r="AA1187">
        <v>7.1319999999999995E-2</v>
      </c>
      <c r="AB1187">
        <v>3.4369999999999998</v>
      </c>
      <c r="AC1187">
        <v>5.8920000000000003</v>
      </c>
      <c r="AD1187">
        <v>3.4460000000000002</v>
      </c>
      <c r="AE1187">
        <v>5.8920000000000003</v>
      </c>
      <c r="AF1187">
        <v>543</v>
      </c>
      <c r="AG1187">
        <v>1.84</v>
      </c>
      <c r="AH1187">
        <v>2.1110000000000002</v>
      </c>
      <c r="AI1187">
        <v>493</v>
      </c>
      <c r="AJ1187">
        <v>542</v>
      </c>
      <c r="AK1187">
        <v>480</v>
      </c>
      <c r="AL1187">
        <v>532</v>
      </c>
      <c r="AQ1187" s="82">
        <f t="shared" si="92"/>
        <v>0</v>
      </c>
      <c r="AR1187" s="82">
        <f t="shared" si="94"/>
        <v>0</v>
      </c>
      <c r="AS1187" s="82">
        <f t="shared" si="94"/>
        <v>0</v>
      </c>
      <c r="AT1187" s="82">
        <f t="shared" si="94"/>
        <v>0</v>
      </c>
      <c r="AU1187" s="82">
        <f t="shared" si="94"/>
        <v>7.1540000000000006E-2</v>
      </c>
      <c r="AV1187" s="82">
        <f t="shared" si="94"/>
        <v>0</v>
      </c>
      <c r="AW1187" s="82">
        <f t="shared" si="94"/>
        <v>0</v>
      </c>
      <c r="AX1187" s="82">
        <f t="shared" si="94"/>
        <v>0</v>
      </c>
      <c r="AY1187" s="82">
        <f t="shared" si="94"/>
        <v>0</v>
      </c>
      <c r="AZ1187" s="82">
        <f t="shared" si="94"/>
        <v>0</v>
      </c>
      <c r="BA1187" s="82">
        <f t="shared" si="94"/>
        <v>0</v>
      </c>
    </row>
    <row r="1188" spans="1:53" x14ac:dyDescent="0.25">
      <c r="A1188" t="s">
        <v>3167</v>
      </c>
      <c r="B1188" t="s">
        <v>3168</v>
      </c>
      <c r="C1188" t="s">
        <v>3126</v>
      </c>
      <c r="D1188" t="s">
        <v>139</v>
      </c>
      <c r="E1188">
        <v>7.5</v>
      </c>
      <c r="F1188" s="143">
        <v>42522</v>
      </c>
      <c r="G1188" t="s">
        <v>42</v>
      </c>
      <c r="H1188" t="s">
        <v>270</v>
      </c>
      <c r="I1188" t="s">
        <v>259</v>
      </c>
      <c r="J1188" t="s">
        <v>271</v>
      </c>
      <c r="K1188" t="s">
        <v>272</v>
      </c>
      <c r="L1188" t="s">
        <v>291</v>
      </c>
      <c r="M1188" t="s">
        <v>600</v>
      </c>
      <c r="N1188" t="s">
        <v>304</v>
      </c>
      <c r="O1188">
        <v>732.7</v>
      </c>
      <c r="P1188">
        <v>107.5</v>
      </c>
      <c r="Q1188">
        <v>0.5</v>
      </c>
      <c r="R1188">
        <v>6.8559999999999996E-2</v>
      </c>
      <c r="S1188">
        <v>0</v>
      </c>
      <c r="T1188">
        <v>3.0139999999999998</v>
      </c>
      <c r="U1188">
        <v>5.09</v>
      </c>
      <c r="V1188">
        <v>3.02</v>
      </c>
      <c r="W1188">
        <v>5.09</v>
      </c>
      <c r="X1188">
        <v>464</v>
      </c>
      <c r="Y1188">
        <v>106.25</v>
      </c>
      <c r="Z1188">
        <v>0</v>
      </c>
      <c r="AA1188">
        <v>6.8470000000000003E-2</v>
      </c>
      <c r="AB1188">
        <v>3.07</v>
      </c>
      <c r="AC1188">
        <v>5.5119999999999996</v>
      </c>
      <c r="AD1188">
        <v>3.0739999999999998</v>
      </c>
      <c r="AE1188">
        <v>5.5119999999999996</v>
      </c>
      <c r="AF1188">
        <v>514</v>
      </c>
      <c r="AG1188">
        <v>1.647</v>
      </c>
      <c r="AH1188">
        <v>1.837</v>
      </c>
      <c r="AI1188">
        <v>464</v>
      </c>
      <c r="AJ1188">
        <v>512</v>
      </c>
      <c r="AK1188">
        <v>452</v>
      </c>
      <c r="AL1188">
        <v>502</v>
      </c>
      <c r="AQ1188" s="82">
        <f t="shared" si="92"/>
        <v>0</v>
      </c>
      <c r="AR1188" s="82">
        <f t="shared" si="94"/>
        <v>0</v>
      </c>
      <c r="AS1188" s="82">
        <f t="shared" si="94"/>
        <v>0</v>
      </c>
      <c r="AT1188" s="82">
        <f t="shared" si="94"/>
        <v>0</v>
      </c>
      <c r="AU1188" s="82">
        <f t="shared" si="94"/>
        <v>6.8559999999999996E-2</v>
      </c>
      <c r="AV1188" s="82">
        <f t="shared" si="94"/>
        <v>0</v>
      </c>
      <c r="AW1188" s="82">
        <f t="shared" si="94"/>
        <v>0</v>
      </c>
      <c r="AX1188" s="82">
        <f t="shared" si="94"/>
        <v>0</v>
      </c>
      <c r="AY1188" s="82">
        <f t="shared" si="94"/>
        <v>0</v>
      </c>
      <c r="AZ1188" s="82">
        <f t="shared" si="94"/>
        <v>0</v>
      </c>
      <c r="BA1188" s="82">
        <f t="shared" si="94"/>
        <v>0</v>
      </c>
    </row>
    <row r="1189" spans="1:53" x14ac:dyDescent="0.25">
      <c r="A1189" t="s">
        <v>3135</v>
      </c>
      <c r="B1189" t="s">
        <v>3136</v>
      </c>
      <c r="C1189" t="s">
        <v>3126</v>
      </c>
      <c r="D1189" t="s">
        <v>139</v>
      </c>
      <c r="E1189">
        <v>10.375</v>
      </c>
      <c r="F1189" s="143">
        <v>41774</v>
      </c>
      <c r="G1189" t="s">
        <v>282</v>
      </c>
      <c r="H1189" t="s">
        <v>270</v>
      </c>
      <c r="I1189" t="s">
        <v>259</v>
      </c>
      <c r="J1189" t="s">
        <v>271</v>
      </c>
      <c r="K1189" t="s">
        <v>272</v>
      </c>
      <c r="L1189" t="s">
        <v>291</v>
      </c>
      <c r="M1189" t="s">
        <v>600</v>
      </c>
      <c r="N1189" t="s">
        <v>283</v>
      </c>
      <c r="O1189">
        <v>650</v>
      </c>
      <c r="P1189">
        <v>113</v>
      </c>
      <c r="Q1189">
        <v>1.1527780000000001</v>
      </c>
      <c r="R1189">
        <v>6.4280000000000004E-2</v>
      </c>
      <c r="S1189">
        <v>0</v>
      </c>
      <c r="T1189">
        <v>1.3149999999999999</v>
      </c>
      <c r="U1189">
        <v>0.93100000000000005</v>
      </c>
      <c r="V1189">
        <v>1.3120000000000001</v>
      </c>
      <c r="W1189">
        <v>0.93100000000000005</v>
      </c>
      <c r="X1189">
        <v>71</v>
      </c>
      <c r="Y1189">
        <v>111.75</v>
      </c>
      <c r="Z1189">
        <v>0.46100000000000002</v>
      </c>
      <c r="AA1189">
        <v>6.4149999999999999E-2</v>
      </c>
      <c r="AB1189">
        <v>1.3720000000000001</v>
      </c>
      <c r="AC1189">
        <v>2.1320000000000001</v>
      </c>
      <c r="AD1189">
        <v>1.3680000000000001</v>
      </c>
      <c r="AE1189">
        <v>2.1320000000000001</v>
      </c>
      <c r="AF1189">
        <v>192</v>
      </c>
      <c r="AG1189">
        <v>1.73</v>
      </c>
      <c r="AH1189">
        <v>1.7270000000000001</v>
      </c>
      <c r="AI1189">
        <v>61</v>
      </c>
      <c r="AJ1189">
        <v>191</v>
      </c>
      <c r="AK1189">
        <v>56</v>
      </c>
      <c r="AL1189">
        <v>179</v>
      </c>
      <c r="AQ1189" s="82">
        <f t="shared" si="92"/>
        <v>6.4280000000000004E-2</v>
      </c>
      <c r="AR1189" s="82">
        <f t="shared" si="94"/>
        <v>0</v>
      </c>
      <c r="AS1189" s="82">
        <f t="shared" si="94"/>
        <v>0</v>
      </c>
      <c r="AT1189" s="82">
        <f t="shared" si="94"/>
        <v>0</v>
      </c>
      <c r="AU1189" s="82">
        <f t="shared" si="94"/>
        <v>0</v>
      </c>
      <c r="AV1189" s="82">
        <f t="shared" si="94"/>
        <v>0</v>
      </c>
      <c r="AW1189" s="82">
        <f t="shared" si="94"/>
        <v>0</v>
      </c>
      <c r="AX1189" s="82">
        <f t="shared" si="94"/>
        <v>0</v>
      </c>
      <c r="AY1189" s="82">
        <f t="shared" si="94"/>
        <v>0</v>
      </c>
      <c r="AZ1189" s="82">
        <f t="shared" si="94"/>
        <v>0</v>
      </c>
      <c r="BA1189" s="82">
        <f t="shared" si="94"/>
        <v>0</v>
      </c>
    </row>
    <row r="1190" spans="1:53" x14ac:dyDescent="0.25">
      <c r="A1190" t="s">
        <v>3169</v>
      </c>
      <c r="B1190" t="s">
        <v>3170</v>
      </c>
      <c r="C1190" t="s">
        <v>3126</v>
      </c>
      <c r="D1190" t="s">
        <v>139</v>
      </c>
      <c r="E1190">
        <v>11.125</v>
      </c>
      <c r="F1190" s="143">
        <v>43054</v>
      </c>
      <c r="G1190" t="s">
        <v>282</v>
      </c>
      <c r="H1190" t="s">
        <v>270</v>
      </c>
      <c r="I1190" t="s">
        <v>259</v>
      </c>
      <c r="J1190" t="s">
        <v>271</v>
      </c>
      <c r="K1190" t="s">
        <v>272</v>
      </c>
      <c r="L1190" t="s">
        <v>291</v>
      </c>
      <c r="M1190" t="s">
        <v>600</v>
      </c>
      <c r="N1190" t="s">
        <v>283</v>
      </c>
      <c r="O1190">
        <v>850</v>
      </c>
      <c r="P1190">
        <v>109.251</v>
      </c>
      <c r="Q1190">
        <v>1.236111</v>
      </c>
      <c r="R1190">
        <v>8.1360000000000002E-2</v>
      </c>
      <c r="S1190">
        <v>0</v>
      </c>
      <c r="T1190">
        <v>0.38700000000000001</v>
      </c>
      <c r="U1190">
        <v>1.486</v>
      </c>
      <c r="V1190">
        <v>0.38300000000000001</v>
      </c>
      <c r="W1190">
        <v>2.0840000000000001</v>
      </c>
      <c r="X1190">
        <v>139</v>
      </c>
      <c r="Y1190">
        <v>109.75</v>
      </c>
      <c r="Z1190">
        <v>0.49399999999999999</v>
      </c>
      <c r="AA1190">
        <v>8.2419999999999993E-2</v>
      </c>
      <c r="AB1190">
        <v>0.45200000000000001</v>
      </c>
      <c r="AC1190">
        <v>1.754</v>
      </c>
      <c r="AD1190">
        <v>0.44800000000000001</v>
      </c>
      <c r="AE1190">
        <v>2.2090000000000001</v>
      </c>
      <c r="AF1190">
        <v>162</v>
      </c>
      <c r="AG1190">
        <v>0.22</v>
      </c>
      <c r="AH1190">
        <v>0.19700000000000001</v>
      </c>
      <c r="AI1190">
        <v>101</v>
      </c>
      <c r="AJ1190">
        <v>144</v>
      </c>
      <c r="AK1190">
        <v>118</v>
      </c>
      <c r="AL1190">
        <v>145</v>
      </c>
      <c r="AQ1190" s="82">
        <f t="shared" si="92"/>
        <v>8.1360000000000002E-2</v>
      </c>
      <c r="AR1190" s="82">
        <f t="shared" ref="AR1190:BA1205" si="95">IF(AND($U1190&gt;AQ$4,$U1190&lt;=AR$4),$R1190,0)</f>
        <v>0</v>
      </c>
      <c r="AS1190" s="82">
        <f t="shared" si="95"/>
        <v>0</v>
      </c>
      <c r="AT1190" s="82">
        <f t="shared" si="95"/>
        <v>0</v>
      </c>
      <c r="AU1190" s="82">
        <f t="shared" si="95"/>
        <v>0</v>
      </c>
      <c r="AV1190" s="82">
        <f t="shared" si="95"/>
        <v>0</v>
      </c>
      <c r="AW1190" s="82">
        <f t="shared" si="95"/>
        <v>0</v>
      </c>
      <c r="AX1190" s="82">
        <f t="shared" si="95"/>
        <v>0</v>
      </c>
      <c r="AY1190" s="82">
        <f t="shared" si="95"/>
        <v>0</v>
      </c>
      <c r="AZ1190" s="82">
        <f t="shared" si="95"/>
        <v>0</v>
      </c>
      <c r="BA1190" s="82">
        <f t="shared" si="95"/>
        <v>0</v>
      </c>
    </row>
    <row r="1191" spans="1:53" x14ac:dyDescent="0.25">
      <c r="A1191" t="s">
        <v>3171</v>
      </c>
      <c r="B1191" t="s">
        <v>3172</v>
      </c>
      <c r="C1191" t="s">
        <v>3126</v>
      </c>
      <c r="D1191" t="s">
        <v>139</v>
      </c>
      <c r="E1191">
        <v>11.375</v>
      </c>
      <c r="F1191" s="143">
        <v>43160</v>
      </c>
      <c r="G1191" t="s">
        <v>42</v>
      </c>
      <c r="H1191" t="s">
        <v>270</v>
      </c>
      <c r="I1191" t="s">
        <v>259</v>
      </c>
      <c r="J1191" t="s">
        <v>271</v>
      </c>
      <c r="K1191" t="s">
        <v>272</v>
      </c>
      <c r="L1191" t="s">
        <v>291</v>
      </c>
      <c r="M1191" t="s">
        <v>600</v>
      </c>
      <c r="N1191" t="s">
        <v>304</v>
      </c>
      <c r="O1191">
        <v>475</v>
      </c>
      <c r="P1191">
        <v>122</v>
      </c>
      <c r="Q1191">
        <v>3.6020829999999999</v>
      </c>
      <c r="R1191">
        <v>5.169E-2</v>
      </c>
      <c r="S1191">
        <v>0</v>
      </c>
      <c r="T1191">
        <v>3.9340000000000002</v>
      </c>
      <c r="U1191">
        <v>6.3259999999999996</v>
      </c>
      <c r="V1191">
        <v>3.9529999999999998</v>
      </c>
      <c r="W1191">
        <v>6.3259999999999996</v>
      </c>
      <c r="X1191">
        <v>559</v>
      </c>
      <c r="Y1191">
        <v>118.75</v>
      </c>
      <c r="Z1191">
        <v>2.8439999999999999</v>
      </c>
      <c r="AA1191">
        <v>5.0799999999999998E-2</v>
      </c>
      <c r="AB1191">
        <v>3.9670000000000001</v>
      </c>
      <c r="AC1191">
        <v>7.0359999999999996</v>
      </c>
      <c r="AD1191">
        <v>3.9820000000000002</v>
      </c>
      <c r="AE1191">
        <v>7.0359999999999996</v>
      </c>
      <c r="AF1191">
        <v>641</v>
      </c>
      <c r="AG1191">
        <v>3.2970000000000002</v>
      </c>
      <c r="AH1191">
        <v>3.6960000000000002</v>
      </c>
      <c r="AI1191">
        <v>604</v>
      </c>
      <c r="AJ1191">
        <v>685</v>
      </c>
      <c r="AK1191">
        <v>547</v>
      </c>
      <c r="AL1191">
        <v>630</v>
      </c>
      <c r="AQ1191" s="82">
        <f t="shared" si="92"/>
        <v>0</v>
      </c>
      <c r="AR1191" s="82">
        <f t="shared" si="95"/>
        <v>0</v>
      </c>
      <c r="AS1191" s="82">
        <f t="shared" si="95"/>
        <v>0</v>
      </c>
      <c r="AT1191" s="82">
        <f t="shared" si="95"/>
        <v>0</v>
      </c>
      <c r="AU1191" s="82">
        <f t="shared" si="95"/>
        <v>0</v>
      </c>
      <c r="AV1191" s="82">
        <f t="shared" si="95"/>
        <v>5.169E-2</v>
      </c>
      <c r="AW1191" s="82">
        <f t="shared" si="95"/>
        <v>0</v>
      </c>
      <c r="AX1191" s="82">
        <f t="shared" si="95"/>
        <v>0</v>
      </c>
      <c r="AY1191" s="82">
        <f t="shared" si="95"/>
        <v>0</v>
      </c>
      <c r="AZ1191" s="82">
        <f t="shared" si="95"/>
        <v>0</v>
      </c>
      <c r="BA1191" s="82">
        <f t="shared" si="95"/>
        <v>0</v>
      </c>
    </row>
    <row r="1192" spans="1:53" x14ac:dyDescent="0.25">
      <c r="A1192" t="s">
        <v>3173</v>
      </c>
      <c r="B1192" t="s">
        <v>3174</v>
      </c>
      <c r="C1192" t="s">
        <v>3126</v>
      </c>
      <c r="D1192" t="s">
        <v>139</v>
      </c>
      <c r="E1192">
        <v>9</v>
      </c>
      <c r="F1192" s="143">
        <v>43905</v>
      </c>
      <c r="G1192" t="s">
        <v>282</v>
      </c>
      <c r="H1192" t="s">
        <v>270</v>
      </c>
      <c r="I1192" t="s">
        <v>259</v>
      </c>
      <c r="J1192" t="s">
        <v>271</v>
      </c>
      <c r="K1192" t="s">
        <v>272</v>
      </c>
      <c r="L1192" t="s">
        <v>291</v>
      </c>
      <c r="M1192" t="s">
        <v>600</v>
      </c>
      <c r="N1192" t="s">
        <v>283</v>
      </c>
      <c r="O1192">
        <v>845</v>
      </c>
      <c r="P1192">
        <v>114.126</v>
      </c>
      <c r="Q1192">
        <v>2.5</v>
      </c>
      <c r="R1192">
        <v>8.5379999999999998E-2</v>
      </c>
      <c r="S1192">
        <v>0</v>
      </c>
      <c r="T1192">
        <v>1.159</v>
      </c>
      <c r="U1192">
        <v>1.008</v>
      </c>
      <c r="V1192">
        <v>1.155</v>
      </c>
      <c r="W1192">
        <v>1.952</v>
      </c>
      <c r="X1192">
        <v>79</v>
      </c>
      <c r="Y1192">
        <v>111.25</v>
      </c>
      <c r="Z1192">
        <v>1.9</v>
      </c>
      <c r="AA1192">
        <v>8.4099999999999994E-2</v>
      </c>
      <c r="AB1192">
        <v>1.2090000000000001</v>
      </c>
      <c r="AC1192">
        <v>3.4390000000000001</v>
      </c>
      <c r="AD1192">
        <v>1.4490000000000001</v>
      </c>
      <c r="AE1192">
        <v>4.2329999999999997</v>
      </c>
      <c r="AF1192">
        <v>324</v>
      </c>
      <c r="AG1192">
        <v>3.0720000000000001</v>
      </c>
      <c r="AH1192">
        <v>3.085</v>
      </c>
      <c r="AI1192">
        <v>61</v>
      </c>
      <c r="AJ1192">
        <v>296</v>
      </c>
      <c r="AK1192">
        <v>65</v>
      </c>
      <c r="AL1192">
        <v>311</v>
      </c>
      <c r="AQ1192" s="82">
        <f t="shared" si="92"/>
        <v>8.5379999999999998E-2</v>
      </c>
      <c r="AR1192" s="82">
        <f t="shared" si="95"/>
        <v>0</v>
      </c>
      <c r="AS1192" s="82">
        <f t="shared" si="95"/>
        <v>0</v>
      </c>
      <c r="AT1192" s="82">
        <f t="shared" si="95"/>
        <v>0</v>
      </c>
      <c r="AU1192" s="82">
        <f t="shared" si="95"/>
        <v>0</v>
      </c>
      <c r="AV1192" s="82">
        <f t="shared" si="95"/>
        <v>0</v>
      </c>
      <c r="AW1192" s="82">
        <f t="shared" si="95"/>
        <v>0</v>
      </c>
      <c r="AX1192" s="82">
        <f t="shared" si="95"/>
        <v>0</v>
      </c>
      <c r="AY1192" s="82">
        <f t="shared" si="95"/>
        <v>0</v>
      </c>
      <c r="AZ1192" s="82">
        <f t="shared" si="95"/>
        <v>0</v>
      </c>
      <c r="BA1192" s="82">
        <f t="shared" si="95"/>
        <v>0</v>
      </c>
    </row>
    <row r="1193" spans="1:53" x14ac:dyDescent="0.25">
      <c r="A1193" t="s">
        <v>3175</v>
      </c>
      <c r="B1193" t="s">
        <v>3176</v>
      </c>
      <c r="C1193" t="s">
        <v>3177</v>
      </c>
      <c r="D1193" t="s">
        <v>139</v>
      </c>
      <c r="E1193">
        <v>10</v>
      </c>
      <c r="F1193" s="143">
        <v>42675</v>
      </c>
      <c r="G1193" t="s">
        <v>42</v>
      </c>
      <c r="H1193" t="s">
        <v>270</v>
      </c>
      <c r="I1193" t="s">
        <v>259</v>
      </c>
      <c r="J1193" t="s">
        <v>271</v>
      </c>
      <c r="K1193" t="s">
        <v>272</v>
      </c>
      <c r="L1193" t="s">
        <v>291</v>
      </c>
      <c r="M1193" t="s">
        <v>600</v>
      </c>
      <c r="N1193" t="s">
        <v>304</v>
      </c>
      <c r="O1193">
        <v>500</v>
      </c>
      <c r="P1193">
        <v>115.875</v>
      </c>
      <c r="Q1193">
        <v>1.5</v>
      </c>
      <c r="R1193">
        <v>5.0849999999999999E-2</v>
      </c>
      <c r="S1193">
        <v>0</v>
      </c>
      <c r="T1193">
        <v>3.2080000000000002</v>
      </c>
      <c r="U1193">
        <v>5.3760000000000003</v>
      </c>
      <c r="V1193">
        <v>3.218</v>
      </c>
      <c r="W1193">
        <v>5.3760000000000003</v>
      </c>
      <c r="X1193">
        <v>486</v>
      </c>
      <c r="Y1193">
        <v>114.25</v>
      </c>
      <c r="Z1193">
        <v>0.83299999999999996</v>
      </c>
      <c r="AA1193">
        <v>5.0610000000000002E-2</v>
      </c>
      <c r="AB1193">
        <v>3.26</v>
      </c>
      <c r="AC1193">
        <v>5.8719999999999999</v>
      </c>
      <c r="AD1193">
        <v>3.2669999999999999</v>
      </c>
      <c r="AE1193">
        <v>5.8719999999999999</v>
      </c>
      <c r="AF1193">
        <v>544</v>
      </c>
      <c r="AG1193">
        <v>1.9910000000000001</v>
      </c>
      <c r="AH1193">
        <v>2.2250000000000001</v>
      </c>
      <c r="AI1193">
        <v>510</v>
      </c>
      <c r="AJ1193">
        <v>568</v>
      </c>
      <c r="AK1193">
        <v>475</v>
      </c>
      <c r="AL1193">
        <v>533</v>
      </c>
      <c r="AQ1193" s="82">
        <f t="shared" si="92"/>
        <v>0</v>
      </c>
      <c r="AR1193" s="82">
        <f t="shared" si="95"/>
        <v>0</v>
      </c>
      <c r="AS1193" s="82">
        <f t="shared" si="95"/>
        <v>0</v>
      </c>
      <c r="AT1193" s="82">
        <f t="shared" si="95"/>
        <v>0</v>
      </c>
      <c r="AU1193" s="82">
        <f t="shared" si="95"/>
        <v>5.0849999999999999E-2</v>
      </c>
      <c r="AV1193" s="82">
        <f t="shared" si="95"/>
        <v>0</v>
      </c>
      <c r="AW1193" s="82">
        <f t="shared" si="95"/>
        <v>0</v>
      </c>
      <c r="AX1193" s="82">
        <f t="shared" si="95"/>
        <v>0</v>
      </c>
      <c r="AY1193" s="82">
        <f t="shared" si="95"/>
        <v>0</v>
      </c>
      <c r="AZ1193" s="82">
        <f t="shared" si="95"/>
        <v>0</v>
      </c>
      <c r="BA1193" s="82">
        <f t="shared" si="95"/>
        <v>0</v>
      </c>
    </row>
    <row r="1194" spans="1:53" x14ac:dyDescent="0.25">
      <c r="A1194" t="s">
        <v>3180</v>
      </c>
      <c r="B1194" t="s">
        <v>3181</v>
      </c>
      <c r="C1194" t="s">
        <v>3177</v>
      </c>
      <c r="D1194" t="s">
        <v>139</v>
      </c>
      <c r="E1194">
        <v>8.625</v>
      </c>
      <c r="F1194" s="143">
        <v>43497</v>
      </c>
      <c r="G1194" t="s">
        <v>42</v>
      </c>
      <c r="H1194" t="s">
        <v>270</v>
      </c>
      <c r="I1194" t="s">
        <v>259</v>
      </c>
      <c r="J1194" t="s">
        <v>271</v>
      </c>
      <c r="K1194" t="s">
        <v>272</v>
      </c>
      <c r="L1194" t="s">
        <v>291</v>
      </c>
      <c r="M1194" t="s">
        <v>600</v>
      </c>
      <c r="N1194" t="s">
        <v>304</v>
      </c>
      <c r="O1194">
        <v>850</v>
      </c>
      <c r="P1194">
        <v>111.75</v>
      </c>
      <c r="Q1194">
        <v>3.45</v>
      </c>
      <c r="R1194">
        <v>8.4830000000000003E-2</v>
      </c>
      <c r="S1194">
        <v>0</v>
      </c>
      <c r="T1194">
        <v>4.6529999999999996</v>
      </c>
      <c r="U1194">
        <v>6.2750000000000004</v>
      </c>
      <c r="V1194">
        <v>4.6950000000000003</v>
      </c>
      <c r="W1194">
        <v>6.2750000000000004</v>
      </c>
      <c r="X1194">
        <v>534</v>
      </c>
      <c r="Y1194">
        <v>109.5</v>
      </c>
      <c r="Z1194">
        <v>2.875</v>
      </c>
      <c r="AA1194">
        <v>8.4010000000000001E-2</v>
      </c>
      <c r="AB1194">
        <v>4.6920000000000002</v>
      </c>
      <c r="AC1194">
        <v>6.7149999999999999</v>
      </c>
      <c r="AD1194">
        <v>4.7279999999999998</v>
      </c>
      <c r="AE1194">
        <v>6.7149999999999999</v>
      </c>
      <c r="AF1194">
        <v>591</v>
      </c>
      <c r="AG1194">
        <v>2.5139999999999998</v>
      </c>
      <c r="AH1194">
        <v>3.048</v>
      </c>
      <c r="AI1194">
        <v>543</v>
      </c>
      <c r="AJ1194">
        <v>597</v>
      </c>
      <c r="AK1194">
        <v>522</v>
      </c>
      <c r="AL1194">
        <v>580</v>
      </c>
      <c r="AQ1194" s="82">
        <f t="shared" si="92"/>
        <v>0</v>
      </c>
      <c r="AR1194" s="82">
        <f t="shared" si="95"/>
        <v>0</v>
      </c>
      <c r="AS1194" s="82">
        <f t="shared" si="95"/>
        <v>0</v>
      </c>
      <c r="AT1194" s="82">
        <f t="shared" si="95"/>
        <v>0</v>
      </c>
      <c r="AU1194" s="82">
        <f t="shared" si="95"/>
        <v>0</v>
      </c>
      <c r="AV1194" s="82">
        <f t="shared" si="95"/>
        <v>8.4830000000000003E-2</v>
      </c>
      <c r="AW1194" s="82">
        <f t="shared" si="95"/>
        <v>0</v>
      </c>
      <c r="AX1194" s="82">
        <f t="shared" si="95"/>
        <v>0</v>
      </c>
      <c r="AY1194" s="82">
        <f t="shared" si="95"/>
        <v>0</v>
      </c>
      <c r="AZ1194" s="82">
        <f t="shared" si="95"/>
        <v>0</v>
      </c>
      <c r="BA1194" s="82">
        <f t="shared" si="95"/>
        <v>0</v>
      </c>
    </row>
    <row r="1195" spans="1:53" x14ac:dyDescent="0.25">
      <c r="A1195" t="s">
        <v>3182</v>
      </c>
      <c r="B1195" t="s">
        <v>3183</v>
      </c>
      <c r="C1195" t="s">
        <v>3177</v>
      </c>
      <c r="D1195" t="s">
        <v>139</v>
      </c>
      <c r="E1195">
        <v>7.75</v>
      </c>
      <c r="F1195" s="143">
        <v>44635</v>
      </c>
      <c r="G1195" t="s">
        <v>42</v>
      </c>
      <c r="H1195" t="s">
        <v>270</v>
      </c>
      <c r="I1195" t="s">
        <v>259</v>
      </c>
      <c r="J1195" t="s">
        <v>271</v>
      </c>
      <c r="K1195" t="s">
        <v>272</v>
      </c>
      <c r="L1195" t="s">
        <v>291</v>
      </c>
      <c r="M1195" t="s">
        <v>600</v>
      </c>
      <c r="N1195" t="s">
        <v>304</v>
      </c>
      <c r="O1195">
        <v>1000</v>
      </c>
      <c r="P1195">
        <v>107.75</v>
      </c>
      <c r="Q1195">
        <v>2.1527780000000001</v>
      </c>
      <c r="R1195">
        <v>9.5210000000000003E-2</v>
      </c>
      <c r="S1195">
        <v>0</v>
      </c>
      <c r="T1195">
        <v>6.5119999999999996</v>
      </c>
      <c r="U1195">
        <v>6.6120000000000001</v>
      </c>
      <c r="V1195">
        <v>6.6260000000000003</v>
      </c>
      <c r="W1195">
        <v>6.6120000000000001</v>
      </c>
      <c r="X1195">
        <v>511</v>
      </c>
      <c r="Y1195">
        <v>105.25</v>
      </c>
      <c r="Z1195">
        <v>1.6359999999999999</v>
      </c>
      <c r="AA1195">
        <v>9.4009999999999996E-2</v>
      </c>
      <c r="AB1195">
        <v>6.5309999999999997</v>
      </c>
      <c r="AC1195">
        <v>6.97</v>
      </c>
      <c r="AD1195">
        <v>6.6349999999999998</v>
      </c>
      <c r="AE1195">
        <v>6.97</v>
      </c>
      <c r="AF1195">
        <v>565</v>
      </c>
      <c r="AG1195">
        <v>2.8220000000000001</v>
      </c>
      <c r="AH1195">
        <v>3.7919999999999998</v>
      </c>
      <c r="AI1195">
        <v>508</v>
      </c>
      <c r="AJ1195">
        <v>553</v>
      </c>
      <c r="AK1195">
        <v>505</v>
      </c>
      <c r="AL1195">
        <v>558</v>
      </c>
      <c r="AQ1195" s="82">
        <f t="shared" si="92"/>
        <v>0</v>
      </c>
      <c r="AR1195" s="82">
        <f t="shared" si="95"/>
        <v>0</v>
      </c>
      <c r="AS1195" s="82">
        <f t="shared" si="95"/>
        <v>0</v>
      </c>
      <c r="AT1195" s="82">
        <f t="shared" si="95"/>
        <v>0</v>
      </c>
      <c r="AU1195" s="82">
        <f t="shared" si="95"/>
        <v>0</v>
      </c>
      <c r="AV1195" s="82">
        <f t="shared" si="95"/>
        <v>9.5210000000000003E-2</v>
      </c>
      <c r="AW1195" s="82">
        <f t="shared" si="95"/>
        <v>0</v>
      </c>
      <c r="AX1195" s="82">
        <f t="shared" si="95"/>
        <v>0</v>
      </c>
      <c r="AY1195" s="82">
        <f t="shared" si="95"/>
        <v>0</v>
      </c>
      <c r="AZ1195" s="82">
        <f t="shared" si="95"/>
        <v>0</v>
      </c>
      <c r="BA1195" s="82">
        <f t="shared" si="95"/>
        <v>0</v>
      </c>
    </row>
    <row r="1196" spans="1:53" x14ac:dyDescent="0.25">
      <c r="A1196" t="s">
        <v>6181</v>
      </c>
      <c r="B1196" t="s">
        <v>6182</v>
      </c>
      <c r="C1196" t="s">
        <v>3177</v>
      </c>
      <c r="D1196" t="s">
        <v>139</v>
      </c>
      <c r="E1196">
        <v>6.75</v>
      </c>
      <c r="F1196" s="143">
        <v>44105</v>
      </c>
      <c r="G1196" t="s">
        <v>42</v>
      </c>
      <c r="H1196" t="s">
        <v>270</v>
      </c>
      <c r="I1196" t="s">
        <v>259</v>
      </c>
      <c r="J1196" t="s">
        <v>271</v>
      </c>
      <c r="K1196" t="s">
        <v>272</v>
      </c>
      <c r="L1196" t="s">
        <v>291</v>
      </c>
      <c r="M1196" t="s">
        <v>600</v>
      </c>
      <c r="N1196" t="s">
        <v>304</v>
      </c>
      <c r="O1196">
        <v>1000</v>
      </c>
      <c r="P1196">
        <v>102.25</v>
      </c>
      <c r="Q1196">
        <v>1.8</v>
      </c>
      <c r="R1196">
        <v>9.0149999999999994E-2</v>
      </c>
      <c r="S1196">
        <v>0</v>
      </c>
      <c r="T1196">
        <v>5.899</v>
      </c>
      <c r="U1196">
        <v>6.375</v>
      </c>
      <c r="V1196">
        <v>5.9850000000000003</v>
      </c>
      <c r="W1196">
        <v>6.375</v>
      </c>
      <c r="X1196">
        <v>510</v>
      </c>
      <c r="Y1196">
        <v>100.75</v>
      </c>
      <c r="Z1196">
        <v>1.35</v>
      </c>
      <c r="AA1196">
        <v>8.9800000000000005E-2</v>
      </c>
      <c r="AB1196">
        <v>5.9420000000000002</v>
      </c>
      <c r="AC1196">
        <v>6.6230000000000002</v>
      </c>
      <c r="AD1196">
        <v>6.02</v>
      </c>
      <c r="AE1196">
        <v>6.6230000000000002</v>
      </c>
      <c r="AF1196">
        <v>551</v>
      </c>
      <c r="AG1196">
        <v>1.91</v>
      </c>
      <c r="AH1196">
        <v>2.71</v>
      </c>
      <c r="AI1196">
        <v>491</v>
      </c>
      <c r="AJ1196">
        <v>526</v>
      </c>
      <c r="AK1196">
        <v>501</v>
      </c>
      <c r="AL1196">
        <v>541</v>
      </c>
      <c r="AQ1196" s="82">
        <f t="shared" si="92"/>
        <v>0</v>
      </c>
      <c r="AR1196" s="82">
        <f t="shared" si="95"/>
        <v>0</v>
      </c>
      <c r="AS1196" s="82">
        <f t="shared" si="95"/>
        <v>0</v>
      </c>
      <c r="AT1196" s="82">
        <f t="shared" si="95"/>
        <v>0</v>
      </c>
      <c r="AU1196" s="82">
        <f t="shared" si="95"/>
        <v>0</v>
      </c>
      <c r="AV1196" s="82">
        <f t="shared" si="95"/>
        <v>9.0149999999999994E-2</v>
      </c>
      <c r="AW1196" s="82">
        <f t="shared" si="95"/>
        <v>0</v>
      </c>
      <c r="AX1196" s="82">
        <f t="shared" si="95"/>
        <v>0</v>
      </c>
      <c r="AY1196" s="82">
        <f t="shared" si="95"/>
        <v>0</v>
      </c>
      <c r="AZ1196" s="82">
        <f t="shared" si="95"/>
        <v>0</v>
      </c>
      <c r="BA1196" s="82">
        <f t="shared" si="95"/>
        <v>0</v>
      </c>
    </row>
    <row r="1197" spans="1:53" x14ac:dyDescent="0.25">
      <c r="A1197" t="s">
        <v>3159</v>
      </c>
      <c r="B1197" t="s">
        <v>3160</v>
      </c>
      <c r="C1197" t="s">
        <v>3161</v>
      </c>
      <c r="D1197" t="s">
        <v>3162</v>
      </c>
      <c r="E1197">
        <v>6.375</v>
      </c>
      <c r="F1197" s="143">
        <v>42384</v>
      </c>
      <c r="G1197" t="s">
        <v>371</v>
      </c>
      <c r="H1197" t="s">
        <v>270</v>
      </c>
      <c r="I1197" t="s">
        <v>259</v>
      </c>
      <c r="J1197" t="s">
        <v>271</v>
      </c>
      <c r="K1197" t="s">
        <v>272</v>
      </c>
      <c r="L1197" t="s">
        <v>296</v>
      </c>
      <c r="M1197" t="s">
        <v>982</v>
      </c>
      <c r="N1197" t="s">
        <v>304</v>
      </c>
      <c r="O1197">
        <v>900</v>
      </c>
      <c r="P1197">
        <v>113.25</v>
      </c>
      <c r="Q1197">
        <v>2.8333330000000001</v>
      </c>
      <c r="R1197">
        <v>9.0509999999999993E-2</v>
      </c>
      <c r="S1197">
        <v>0</v>
      </c>
      <c r="T1197">
        <v>2.746</v>
      </c>
      <c r="U1197">
        <v>1.891</v>
      </c>
      <c r="V1197">
        <v>2.75</v>
      </c>
      <c r="W1197">
        <v>1.891</v>
      </c>
      <c r="X1197">
        <v>149</v>
      </c>
      <c r="Y1197">
        <v>112.25</v>
      </c>
      <c r="Z1197">
        <v>2.4079999999999999</v>
      </c>
      <c r="AA1197">
        <v>9.0759999999999993E-2</v>
      </c>
      <c r="AB1197">
        <v>2.8039999999999998</v>
      </c>
      <c r="AC1197">
        <v>2.286</v>
      </c>
      <c r="AD1197">
        <v>2.806</v>
      </c>
      <c r="AE1197">
        <v>2.286</v>
      </c>
      <c r="AF1197">
        <v>195</v>
      </c>
      <c r="AG1197">
        <v>1.2430000000000001</v>
      </c>
      <c r="AH1197">
        <v>1.39</v>
      </c>
      <c r="AI1197">
        <v>146</v>
      </c>
      <c r="AJ1197">
        <v>194</v>
      </c>
      <c r="AK1197">
        <v>137</v>
      </c>
      <c r="AL1197">
        <v>183</v>
      </c>
      <c r="AQ1197" s="82">
        <f t="shared" si="92"/>
        <v>9.0509999999999993E-2</v>
      </c>
      <c r="AR1197" s="82">
        <f t="shared" si="95"/>
        <v>0</v>
      </c>
      <c r="AS1197" s="82">
        <f t="shared" si="95"/>
        <v>0</v>
      </c>
      <c r="AT1197" s="82">
        <f t="shared" si="95"/>
        <v>0</v>
      </c>
      <c r="AU1197" s="82">
        <f t="shared" si="95"/>
        <v>0</v>
      </c>
      <c r="AV1197" s="82">
        <f t="shared" si="95"/>
        <v>0</v>
      </c>
      <c r="AW1197" s="82">
        <f t="shared" si="95"/>
        <v>0</v>
      </c>
      <c r="AX1197" s="82">
        <f t="shared" si="95"/>
        <v>0</v>
      </c>
      <c r="AY1197" s="82">
        <f t="shared" si="95"/>
        <v>0</v>
      </c>
      <c r="AZ1197" s="82">
        <f t="shared" si="95"/>
        <v>0</v>
      </c>
      <c r="BA1197" s="82">
        <f t="shared" si="95"/>
        <v>0</v>
      </c>
    </row>
    <row r="1198" spans="1:53" x14ac:dyDescent="0.25">
      <c r="A1198" t="s">
        <v>3203</v>
      </c>
      <c r="B1198" t="s">
        <v>3204</v>
      </c>
      <c r="C1198" t="s">
        <v>3205</v>
      </c>
      <c r="D1198" t="s">
        <v>3206</v>
      </c>
      <c r="E1198">
        <v>8.625</v>
      </c>
      <c r="F1198" s="143">
        <v>43419</v>
      </c>
      <c r="G1198" t="s">
        <v>42</v>
      </c>
      <c r="H1198" t="s">
        <v>270</v>
      </c>
      <c r="I1198" t="s">
        <v>259</v>
      </c>
      <c r="J1198" t="s">
        <v>271</v>
      </c>
      <c r="K1198" t="s">
        <v>272</v>
      </c>
      <c r="L1198" t="s">
        <v>291</v>
      </c>
      <c r="M1198" t="s">
        <v>1069</v>
      </c>
      <c r="N1198" t="s">
        <v>304</v>
      </c>
      <c r="O1198">
        <v>230</v>
      </c>
      <c r="P1198">
        <v>109</v>
      </c>
      <c r="Q1198">
        <v>0.95833299999999999</v>
      </c>
      <c r="R1198">
        <v>2.1909999999999999E-2</v>
      </c>
      <c r="S1198">
        <v>0</v>
      </c>
      <c r="T1198">
        <v>1.7270000000000001</v>
      </c>
      <c r="U1198">
        <v>5.7190000000000003</v>
      </c>
      <c r="V1198">
        <v>3.0169999999999999</v>
      </c>
      <c r="W1198">
        <v>6.04</v>
      </c>
      <c r="X1198">
        <v>515</v>
      </c>
      <c r="Y1198">
        <v>108.25</v>
      </c>
      <c r="Z1198">
        <v>0.38300000000000001</v>
      </c>
      <c r="AA1198">
        <v>2.198E-2</v>
      </c>
      <c r="AB1198">
        <v>1.7869999999999999</v>
      </c>
      <c r="AC1198">
        <v>6.1870000000000003</v>
      </c>
      <c r="AD1198">
        <v>3.375</v>
      </c>
      <c r="AE1198">
        <v>6.3259999999999996</v>
      </c>
      <c r="AF1198">
        <v>556</v>
      </c>
      <c r="AG1198">
        <v>1.22</v>
      </c>
      <c r="AH1198">
        <v>1.5009999999999999</v>
      </c>
      <c r="AI1198">
        <v>504</v>
      </c>
      <c r="AJ1198">
        <v>551</v>
      </c>
      <c r="AK1198">
        <v>498</v>
      </c>
      <c r="AL1198">
        <v>541</v>
      </c>
      <c r="AQ1198" s="82">
        <f t="shared" si="92"/>
        <v>0</v>
      </c>
      <c r="AR1198" s="82">
        <f t="shared" si="95"/>
        <v>0</v>
      </c>
      <c r="AS1198" s="82">
        <f t="shared" si="95"/>
        <v>0</v>
      </c>
      <c r="AT1198" s="82">
        <f t="shared" si="95"/>
        <v>0</v>
      </c>
      <c r="AU1198" s="82">
        <f t="shared" si="95"/>
        <v>2.1909999999999999E-2</v>
      </c>
      <c r="AV1198" s="82">
        <f t="shared" si="95"/>
        <v>0</v>
      </c>
      <c r="AW1198" s="82">
        <f t="shared" si="95"/>
        <v>0</v>
      </c>
      <c r="AX1198" s="82">
        <f t="shared" si="95"/>
        <v>0</v>
      </c>
      <c r="AY1198" s="82">
        <f t="shared" si="95"/>
        <v>0</v>
      </c>
      <c r="AZ1198" s="82">
        <f t="shared" si="95"/>
        <v>0</v>
      </c>
      <c r="BA1198" s="82">
        <f t="shared" si="95"/>
        <v>0</v>
      </c>
    </row>
    <row r="1199" spans="1:53" x14ac:dyDescent="0.25">
      <c r="A1199" t="s">
        <v>6183</v>
      </c>
      <c r="B1199" t="s">
        <v>6184</v>
      </c>
      <c r="C1199" t="s">
        <v>6185</v>
      </c>
      <c r="D1199" t="s">
        <v>6186</v>
      </c>
      <c r="E1199">
        <v>9.75</v>
      </c>
      <c r="F1199" s="143">
        <v>43966</v>
      </c>
      <c r="G1199" t="s">
        <v>280</v>
      </c>
      <c r="H1199" t="s">
        <v>270</v>
      </c>
      <c r="I1199" t="s">
        <v>259</v>
      </c>
      <c r="J1199" t="s">
        <v>271</v>
      </c>
      <c r="K1199" t="s">
        <v>272</v>
      </c>
      <c r="L1199" t="s">
        <v>442</v>
      </c>
      <c r="M1199" t="s">
        <v>443</v>
      </c>
      <c r="N1199" t="s">
        <v>304</v>
      </c>
      <c r="O1199">
        <v>450</v>
      </c>
      <c r="P1199">
        <v>103</v>
      </c>
      <c r="Q1199">
        <v>1.0833330000000001</v>
      </c>
      <c r="R1199">
        <v>4.0579999999999998E-2</v>
      </c>
      <c r="S1199">
        <v>0</v>
      </c>
      <c r="T1199">
        <v>4.1070000000000002</v>
      </c>
      <c r="U1199">
        <v>9.0299999999999994</v>
      </c>
      <c r="V1199">
        <v>5.0140000000000002</v>
      </c>
      <c r="W1199">
        <v>9.093</v>
      </c>
      <c r="X1199">
        <v>795</v>
      </c>
      <c r="Y1199">
        <v>102.5</v>
      </c>
      <c r="Z1199">
        <v>0.433</v>
      </c>
      <c r="AA1199">
        <v>4.0739999999999998E-2</v>
      </c>
      <c r="AB1199">
        <v>4.165</v>
      </c>
      <c r="AC1199">
        <v>9.1560000000000006</v>
      </c>
      <c r="AD1199">
        <v>5.0839999999999996</v>
      </c>
      <c r="AE1199">
        <v>9.2010000000000005</v>
      </c>
      <c r="AF1199">
        <v>821</v>
      </c>
      <c r="AG1199">
        <v>1.117</v>
      </c>
      <c r="AH1199">
        <v>1.73</v>
      </c>
      <c r="AI1199">
        <v>768</v>
      </c>
      <c r="AJ1199">
        <v>793</v>
      </c>
      <c r="AK1199">
        <v>783</v>
      </c>
      <c r="AL1199">
        <v>809</v>
      </c>
      <c r="AQ1199" s="82">
        <f t="shared" si="92"/>
        <v>0</v>
      </c>
      <c r="AR1199" s="82">
        <f t="shared" si="95"/>
        <v>0</v>
      </c>
      <c r="AS1199" s="82">
        <f t="shared" si="95"/>
        <v>0</v>
      </c>
      <c r="AT1199" s="82">
        <f t="shared" si="95"/>
        <v>0</v>
      </c>
      <c r="AU1199" s="82">
        <f t="shared" si="95"/>
        <v>0</v>
      </c>
      <c r="AV1199" s="82">
        <f t="shared" si="95"/>
        <v>0</v>
      </c>
      <c r="AW1199" s="82">
        <f t="shared" si="95"/>
        <v>0</v>
      </c>
      <c r="AX1199" s="82">
        <f t="shared" si="95"/>
        <v>0</v>
      </c>
      <c r="AY1199" s="82">
        <f t="shared" si="95"/>
        <v>4.0579999999999998E-2</v>
      </c>
      <c r="AZ1199" s="82">
        <f t="shared" si="95"/>
        <v>0</v>
      </c>
      <c r="BA1199" s="82">
        <f t="shared" si="95"/>
        <v>0</v>
      </c>
    </row>
    <row r="1200" spans="1:53" x14ac:dyDescent="0.25">
      <c r="A1200" t="s">
        <v>3190</v>
      </c>
      <c r="B1200" t="s">
        <v>3191</v>
      </c>
      <c r="C1200" t="s">
        <v>3192</v>
      </c>
      <c r="D1200" t="s">
        <v>3193</v>
      </c>
      <c r="E1200">
        <v>11.375</v>
      </c>
      <c r="F1200" s="143">
        <v>42675</v>
      </c>
      <c r="G1200" t="s">
        <v>280</v>
      </c>
      <c r="H1200" t="s">
        <v>270</v>
      </c>
      <c r="I1200" t="s">
        <v>259</v>
      </c>
      <c r="J1200" t="s">
        <v>271</v>
      </c>
      <c r="K1200" t="s">
        <v>272</v>
      </c>
      <c r="L1200" t="s">
        <v>273</v>
      </c>
      <c r="M1200" t="s">
        <v>281</v>
      </c>
      <c r="N1200" t="s">
        <v>275</v>
      </c>
      <c r="O1200">
        <v>392.9</v>
      </c>
      <c r="P1200">
        <v>104.5</v>
      </c>
      <c r="Q1200">
        <v>1.70625</v>
      </c>
      <c r="R1200">
        <v>3.6150000000000002E-2</v>
      </c>
      <c r="S1200">
        <v>0</v>
      </c>
      <c r="T1200">
        <v>7.4999999999999997E-2</v>
      </c>
      <c r="U1200">
        <v>1.8220000000000001</v>
      </c>
      <c r="V1200">
        <v>8.1000000000000003E-2</v>
      </c>
      <c r="W1200">
        <v>3.0329999999999999</v>
      </c>
      <c r="X1200">
        <v>252</v>
      </c>
      <c r="Y1200">
        <v>104.625</v>
      </c>
      <c r="Z1200">
        <v>0.94799999999999995</v>
      </c>
      <c r="AA1200">
        <v>3.6479999999999999E-2</v>
      </c>
      <c r="AB1200">
        <v>0.85599999999999998</v>
      </c>
      <c r="AC1200">
        <v>8.0559999999999992</v>
      </c>
      <c r="AD1200">
        <v>8.2000000000000003E-2</v>
      </c>
      <c r="AE1200">
        <v>1.534</v>
      </c>
      <c r="AF1200">
        <v>110</v>
      </c>
      <c r="AG1200">
        <v>0.6</v>
      </c>
      <c r="AH1200">
        <v>0.59</v>
      </c>
      <c r="AI1200">
        <v>264</v>
      </c>
      <c r="AJ1200">
        <v>107</v>
      </c>
      <c r="AK1200">
        <v>229</v>
      </c>
      <c r="AL1200">
        <v>90</v>
      </c>
      <c r="AQ1200" s="82">
        <f t="shared" si="92"/>
        <v>3.6150000000000002E-2</v>
      </c>
      <c r="AR1200" s="82">
        <f t="shared" si="95"/>
        <v>0</v>
      </c>
      <c r="AS1200" s="82">
        <f t="shared" si="95"/>
        <v>0</v>
      </c>
      <c r="AT1200" s="82">
        <f t="shared" si="95"/>
        <v>0</v>
      </c>
      <c r="AU1200" s="82">
        <f t="shared" si="95"/>
        <v>0</v>
      </c>
      <c r="AV1200" s="82">
        <f t="shared" si="95"/>
        <v>0</v>
      </c>
      <c r="AW1200" s="82">
        <f t="shared" si="95"/>
        <v>0</v>
      </c>
      <c r="AX1200" s="82">
        <f t="shared" si="95"/>
        <v>0</v>
      </c>
      <c r="AY1200" s="82">
        <f t="shared" si="95"/>
        <v>0</v>
      </c>
      <c r="AZ1200" s="82">
        <f t="shared" si="95"/>
        <v>0</v>
      </c>
      <c r="BA1200" s="82">
        <f t="shared" si="95"/>
        <v>0</v>
      </c>
    </row>
    <row r="1201" spans="1:53" x14ac:dyDescent="0.25">
      <c r="A1201" t="s">
        <v>3209</v>
      </c>
      <c r="B1201" t="s">
        <v>3210</v>
      </c>
      <c r="C1201" t="s">
        <v>3192</v>
      </c>
      <c r="D1201" t="s">
        <v>3193</v>
      </c>
      <c r="E1201">
        <v>7.75</v>
      </c>
      <c r="F1201" s="143">
        <v>43405</v>
      </c>
      <c r="G1201" t="s">
        <v>42</v>
      </c>
      <c r="H1201" t="s">
        <v>270</v>
      </c>
      <c r="I1201" t="s">
        <v>259</v>
      </c>
      <c r="J1201" t="s">
        <v>271</v>
      </c>
      <c r="K1201" t="s">
        <v>272</v>
      </c>
      <c r="L1201" t="s">
        <v>273</v>
      </c>
      <c r="M1201" t="s">
        <v>281</v>
      </c>
      <c r="N1201" t="s">
        <v>304</v>
      </c>
      <c r="O1201">
        <v>800</v>
      </c>
      <c r="P1201">
        <v>110</v>
      </c>
      <c r="Q1201">
        <v>1.1625000000000001</v>
      </c>
      <c r="R1201">
        <v>7.7049999999999993E-2</v>
      </c>
      <c r="S1201">
        <v>0</v>
      </c>
      <c r="T1201">
        <v>1.7130000000000001</v>
      </c>
      <c r="U1201">
        <v>4.1139999999999999</v>
      </c>
      <c r="V1201">
        <v>2.4910000000000001</v>
      </c>
      <c r="W1201">
        <v>4.6120000000000001</v>
      </c>
      <c r="X1201">
        <v>371</v>
      </c>
      <c r="Y1201">
        <v>108.375</v>
      </c>
      <c r="Z1201">
        <v>0.64600000000000002</v>
      </c>
      <c r="AA1201">
        <v>7.671E-2</v>
      </c>
      <c r="AB1201">
        <v>1.7689999999999999</v>
      </c>
      <c r="AC1201">
        <v>5.0570000000000004</v>
      </c>
      <c r="AD1201">
        <v>3.0640000000000001</v>
      </c>
      <c r="AE1201">
        <v>5.3129999999999997</v>
      </c>
      <c r="AF1201">
        <v>455</v>
      </c>
      <c r="AG1201">
        <v>1.964</v>
      </c>
      <c r="AH1201">
        <v>2.198</v>
      </c>
      <c r="AI1201">
        <v>358</v>
      </c>
      <c r="AJ1201">
        <v>444</v>
      </c>
      <c r="AK1201">
        <v>355</v>
      </c>
      <c r="AL1201">
        <v>439</v>
      </c>
      <c r="AQ1201" s="82">
        <f t="shared" si="92"/>
        <v>0</v>
      </c>
      <c r="AR1201" s="82">
        <f t="shared" si="95"/>
        <v>0</v>
      </c>
      <c r="AS1201" s="82">
        <f t="shared" si="95"/>
        <v>0</v>
      </c>
      <c r="AT1201" s="82">
        <f t="shared" si="95"/>
        <v>7.7049999999999993E-2</v>
      </c>
      <c r="AU1201" s="82">
        <f t="shared" si="95"/>
        <v>0</v>
      </c>
      <c r="AV1201" s="82">
        <f t="shared" si="95"/>
        <v>0</v>
      </c>
      <c r="AW1201" s="82">
        <f t="shared" si="95"/>
        <v>0</v>
      </c>
      <c r="AX1201" s="82">
        <f t="shared" si="95"/>
        <v>0</v>
      </c>
      <c r="AY1201" s="82">
        <f t="shared" si="95"/>
        <v>0</v>
      </c>
      <c r="AZ1201" s="82">
        <f t="shared" si="95"/>
        <v>0</v>
      </c>
      <c r="BA1201" s="82">
        <f t="shared" si="95"/>
        <v>0</v>
      </c>
    </row>
    <row r="1202" spans="1:53" x14ac:dyDescent="0.25">
      <c r="A1202" t="s">
        <v>6187</v>
      </c>
      <c r="B1202" t="s">
        <v>6188</v>
      </c>
      <c r="C1202" t="s">
        <v>3192</v>
      </c>
      <c r="D1202" t="s">
        <v>3193</v>
      </c>
      <c r="E1202">
        <v>7.75</v>
      </c>
      <c r="F1202" s="143">
        <v>43405</v>
      </c>
      <c r="G1202" t="s">
        <v>42</v>
      </c>
      <c r="H1202" t="s">
        <v>270</v>
      </c>
      <c r="I1202" t="s">
        <v>259</v>
      </c>
      <c r="J1202" t="s">
        <v>271</v>
      </c>
      <c r="K1202" t="s">
        <v>272</v>
      </c>
      <c r="L1202" t="s">
        <v>273</v>
      </c>
      <c r="M1202" t="s">
        <v>281</v>
      </c>
      <c r="N1202" t="s">
        <v>304</v>
      </c>
      <c r="O1202">
        <v>200</v>
      </c>
      <c r="P1202">
        <v>110</v>
      </c>
      <c r="Q1202">
        <v>1.1625000000000001</v>
      </c>
      <c r="R1202">
        <v>1.9259999999999999E-2</v>
      </c>
      <c r="S1202">
        <v>0</v>
      </c>
      <c r="T1202">
        <v>1.7130000000000001</v>
      </c>
      <c r="U1202">
        <v>4.1139999999999999</v>
      </c>
      <c r="V1202">
        <v>2.4910000000000001</v>
      </c>
      <c r="W1202">
        <v>4.6120000000000001</v>
      </c>
      <c r="X1202">
        <v>371</v>
      </c>
      <c r="Y1202">
        <v>108.375</v>
      </c>
      <c r="Z1202">
        <v>0.64600000000000002</v>
      </c>
      <c r="AA1202">
        <v>1.9179999999999999E-2</v>
      </c>
      <c r="AB1202">
        <v>1.7689999999999999</v>
      </c>
      <c r="AC1202">
        <v>5.0570000000000004</v>
      </c>
      <c r="AD1202">
        <v>3.0640000000000001</v>
      </c>
      <c r="AE1202">
        <v>5.3129999999999997</v>
      </c>
      <c r="AF1202">
        <v>455</v>
      </c>
      <c r="AG1202">
        <v>1.964</v>
      </c>
      <c r="AH1202">
        <v>2.198</v>
      </c>
      <c r="AI1202">
        <v>358</v>
      </c>
      <c r="AJ1202">
        <v>444</v>
      </c>
      <c r="AK1202">
        <v>355</v>
      </c>
      <c r="AL1202">
        <v>439</v>
      </c>
      <c r="AQ1202" s="82">
        <f t="shared" si="92"/>
        <v>0</v>
      </c>
      <c r="AR1202" s="82">
        <f t="shared" si="95"/>
        <v>0</v>
      </c>
      <c r="AS1202" s="82">
        <f t="shared" si="95"/>
        <v>0</v>
      </c>
      <c r="AT1202" s="82">
        <f t="shared" si="95"/>
        <v>1.9259999999999999E-2</v>
      </c>
      <c r="AU1202" s="82">
        <f t="shared" si="95"/>
        <v>0</v>
      </c>
      <c r="AV1202" s="82">
        <f t="shared" si="95"/>
        <v>0</v>
      </c>
      <c r="AW1202" s="82">
        <f t="shared" si="95"/>
        <v>0</v>
      </c>
      <c r="AX1202" s="82">
        <f t="shared" si="95"/>
        <v>0</v>
      </c>
      <c r="AY1202" s="82">
        <f t="shared" si="95"/>
        <v>0</v>
      </c>
      <c r="AZ1202" s="82">
        <f t="shared" si="95"/>
        <v>0</v>
      </c>
      <c r="BA1202" s="82">
        <f t="shared" si="95"/>
        <v>0</v>
      </c>
    </row>
    <row r="1203" spans="1:53" x14ac:dyDescent="0.25">
      <c r="A1203" t="s">
        <v>3211</v>
      </c>
      <c r="B1203" t="s">
        <v>3212</v>
      </c>
      <c r="C1203" t="s">
        <v>6189</v>
      </c>
      <c r="D1203" t="s">
        <v>3213</v>
      </c>
      <c r="E1203">
        <v>9.75</v>
      </c>
      <c r="F1203" s="143">
        <v>43296</v>
      </c>
      <c r="G1203" t="s">
        <v>280</v>
      </c>
      <c r="H1203" t="s">
        <v>270</v>
      </c>
      <c r="I1203" t="s">
        <v>259</v>
      </c>
      <c r="J1203" t="s">
        <v>271</v>
      </c>
      <c r="K1203" t="s">
        <v>272</v>
      </c>
      <c r="L1203" t="s">
        <v>609</v>
      </c>
      <c r="M1203" t="s">
        <v>907</v>
      </c>
      <c r="N1203" t="s">
        <v>304</v>
      </c>
      <c r="O1203">
        <v>430</v>
      </c>
      <c r="P1203">
        <v>110.5</v>
      </c>
      <c r="Q1203">
        <v>4.3333329999999997</v>
      </c>
      <c r="R1203">
        <v>4.2779999999999999E-2</v>
      </c>
      <c r="S1203">
        <v>0</v>
      </c>
      <c r="T1203">
        <v>1.3919999999999999</v>
      </c>
      <c r="U1203">
        <v>5.6429999999999998</v>
      </c>
      <c r="V1203">
        <v>1.9259999999999999</v>
      </c>
      <c r="W1203">
        <v>6.1559999999999997</v>
      </c>
      <c r="X1203">
        <v>534</v>
      </c>
      <c r="Y1203">
        <v>111</v>
      </c>
      <c r="Z1203">
        <v>3.6829999999999998</v>
      </c>
      <c r="AA1203">
        <v>4.3369999999999999E-2</v>
      </c>
      <c r="AB1203">
        <v>1.458</v>
      </c>
      <c r="AC1203">
        <v>5.4779999999999998</v>
      </c>
      <c r="AD1203">
        <v>1.9330000000000001</v>
      </c>
      <c r="AE1203">
        <v>5.9089999999999998</v>
      </c>
      <c r="AF1203">
        <v>521</v>
      </c>
      <c r="AG1203">
        <v>0.13100000000000001</v>
      </c>
      <c r="AH1203">
        <v>0.21099999999999999</v>
      </c>
      <c r="AI1203">
        <v>472</v>
      </c>
      <c r="AJ1203">
        <v>474</v>
      </c>
      <c r="AK1203">
        <v>518</v>
      </c>
      <c r="AL1203">
        <v>506</v>
      </c>
      <c r="AQ1203" s="82">
        <f t="shared" si="92"/>
        <v>0</v>
      </c>
      <c r="AR1203" s="82">
        <f t="shared" si="95"/>
        <v>0</v>
      </c>
      <c r="AS1203" s="82">
        <f t="shared" si="95"/>
        <v>0</v>
      </c>
      <c r="AT1203" s="82">
        <f t="shared" si="95"/>
        <v>0</v>
      </c>
      <c r="AU1203" s="82">
        <f t="shared" si="95"/>
        <v>4.2779999999999999E-2</v>
      </c>
      <c r="AV1203" s="82">
        <f t="shared" si="95"/>
        <v>0</v>
      </c>
      <c r="AW1203" s="82">
        <f t="shared" si="95"/>
        <v>0</v>
      </c>
      <c r="AX1203" s="82">
        <f t="shared" si="95"/>
        <v>0</v>
      </c>
      <c r="AY1203" s="82">
        <f t="shared" si="95"/>
        <v>0</v>
      </c>
      <c r="AZ1203" s="82">
        <f t="shared" si="95"/>
        <v>0</v>
      </c>
      <c r="BA1203" s="82">
        <f t="shared" si="95"/>
        <v>0</v>
      </c>
    </row>
    <row r="1204" spans="1:53" x14ac:dyDescent="0.25">
      <c r="A1204" t="s">
        <v>3214</v>
      </c>
      <c r="B1204" t="s">
        <v>3215</v>
      </c>
      <c r="C1204" t="s">
        <v>3216</v>
      </c>
      <c r="D1204" t="s">
        <v>3217</v>
      </c>
      <c r="E1204">
        <v>10.5</v>
      </c>
      <c r="F1204" s="143">
        <v>42505</v>
      </c>
      <c r="G1204" t="s">
        <v>488</v>
      </c>
      <c r="H1204" t="s">
        <v>270</v>
      </c>
      <c r="I1204" t="s">
        <v>259</v>
      </c>
      <c r="J1204" t="s">
        <v>271</v>
      </c>
      <c r="K1204" t="s">
        <v>272</v>
      </c>
      <c r="L1204" t="s">
        <v>442</v>
      </c>
      <c r="M1204" t="s">
        <v>443</v>
      </c>
      <c r="N1204" t="s">
        <v>283</v>
      </c>
      <c r="O1204">
        <v>250</v>
      </c>
      <c r="P1204">
        <v>74</v>
      </c>
      <c r="Q1204">
        <v>1.1666669999999999</v>
      </c>
      <c r="R1204">
        <v>1.6279999999999999E-2</v>
      </c>
      <c r="S1204">
        <v>0</v>
      </c>
      <c r="T1204">
        <v>2.5369999999999999</v>
      </c>
      <c r="U1204">
        <v>21.71</v>
      </c>
      <c r="V1204">
        <v>2.5419999999999998</v>
      </c>
      <c r="W1204">
        <v>21.71</v>
      </c>
      <c r="X1204">
        <v>2129</v>
      </c>
      <c r="Y1204">
        <v>75</v>
      </c>
      <c r="Z1204">
        <v>0.46700000000000003</v>
      </c>
      <c r="AA1204">
        <v>1.6590000000000001E-2</v>
      </c>
      <c r="AB1204">
        <v>2.61</v>
      </c>
      <c r="AC1204">
        <v>21.029</v>
      </c>
      <c r="AD1204">
        <v>2.6150000000000002</v>
      </c>
      <c r="AE1204">
        <v>21.029</v>
      </c>
      <c r="AF1204">
        <v>2069</v>
      </c>
      <c r="AG1204">
        <v>-0.39800000000000002</v>
      </c>
      <c r="AH1204">
        <v>-0.247</v>
      </c>
      <c r="AI1204">
        <v>1742</v>
      </c>
      <c r="AJ1204">
        <v>1706</v>
      </c>
      <c r="AK1204">
        <v>2117</v>
      </c>
      <c r="AL1204">
        <v>2057</v>
      </c>
      <c r="AQ1204" s="82">
        <f t="shared" si="92"/>
        <v>0</v>
      </c>
      <c r="AR1204" s="82">
        <f t="shared" si="95"/>
        <v>0</v>
      </c>
      <c r="AS1204" s="82">
        <f t="shared" si="95"/>
        <v>0</v>
      </c>
      <c r="AT1204" s="82">
        <f t="shared" si="95"/>
        <v>0</v>
      </c>
      <c r="AU1204" s="82">
        <f t="shared" si="95"/>
        <v>0</v>
      </c>
      <c r="AV1204" s="82">
        <f t="shared" si="95"/>
        <v>0</v>
      </c>
      <c r="AW1204" s="82">
        <f t="shared" si="95"/>
        <v>0</v>
      </c>
      <c r="AX1204" s="82">
        <f t="shared" si="95"/>
        <v>0</v>
      </c>
      <c r="AY1204" s="82">
        <f t="shared" si="95"/>
        <v>0</v>
      </c>
      <c r="AZ1204" s="82">
        <f t="shared" si="95"/>
        <v>0</v>
      </c>
      <c r="BA1204" s="82">
        <f t="shared" si="95"/>
        <v>1.6279999999999999E-2</v>
      </c>
    </row>
    <row r="1205" spans="1:53" x14ac:dyDescent="0.25">
      <c r="A1205" t="s">
        <v>6190</v>
      </c>
      <c r="B1205" t="s">
        <v>6191</v>
      </c>
      <c r="C1205" t="s">
        <v>3201</v>
      </c>
      <c r="D1205" t="s">
        <v>3202</v>
      </c>
      <c r="E1205">
        <v>8.5</v>
      </c>
      <c r="F1205" s="143">
        <v>44287</v>
      </c>
      <c r="G1205" t="s">
        <v>42</v>
      </c>
      <c r="H1205" t="s">
        <v>270</v>
      </c>
      <c r="I1205" t="s">
        <v>254</v>
      </c>
      <c r="J1205" t="s">
        <v>271</v>
      </c>
      <c r="K1205" t="s">
        <v>272</v>
      </c>
      <c r="L1205" t="s">
        <v>296</v>
      </c>
      <c r="M1205" t="s">
        <v>297</v>
      </c>
      <c r="N1205" t="s">
        <v>304</v>
      </c>
      <c r="O1205">
        <v>210</v>
      </c>
      <c r="P1205">
        <v>90.5</v>
      </c>
      <c r="Q1205">
        <v>1.983333</v>
      </c>
      <c r="R1205">
        <v>1.6830000000000001E-2</v>
      </c>
      <c r="S1205">
        <v>0</v>
      </c>
      <c r="T1205">
        <v>5.5679999999999996</v>
      </c>
      <c r="U1205">
        <v>10.225</v>
      </c>
      <c r="V1205">
        <v>5.6619999999999999</v>
      </c>
      <c r="W1205">
        <v>10.225</v>
      </c>
      <c r="X1205">
        <v>892</v>
      </c>
      <c r="Y1205">
        <v>87.5</v>
      </c>
      <c r="Z1205">
        <v>1.417</v>
      </c>
      <c r="AA1205">
        <v>1.6420000000000001E-2</v>
      </c>
      <c r="AB1205">
        <v>5.5720000000000001</v>
      </c>
      <c r="AC1205">
        <v>10.808999999999999</v>
      </c>
      <c r="AD1205">
        <v>5.6609999999999996</v>
      </c>
      <c r="AE1205">
        <v>10.808999999999999</v>
      </c>
      <c r="AF1205">
        <v>967</v>
      </c>
      <c r="AG1205">
        <v>4.0110000000000001</v>
      </c>
      <c r="AH1205">
        <v>4.7670000000000003</v>
      </c>
      <c r="AI1205">
        <v>803</v>
      </c>
      <c r="AJ1205">
        <v>854</v>
      </c>
      <c r="AK1205">
        <v>883</v>
      </c>
      <c r="AL1205">
        <v>957</v>
      </c>
      <c r="AQ1205" s="82">
        <f t="shared" si="92"/>
        <v>0</v>
      </c>
      <c r="AR1205" s="82">
        <f t="shared" si="95"/>
        <v>0</v>
      </c>
      <c r="AS1205" s="82">
        <f t="shared" si="95"/>
        <v>0</v>
      </c>
      <c r="AT1205" s="82">
        <f t="shared" si="95"/>
        <v>0</v>
      </c>
      <c r="AU1205" s="82">
        <f t="shared" si="95"/>
        <v>0</v>
      </c>
      <c r="AV1205" s="82">
        <f t="shared" si="95"/>
        <v>0</v>
      </c>
      <c r="AW1205" s="82">
        <f t="shared" si="95"/>
        <v>0</v>
      </c>
      <c r="AX1205" s="82">
        <f t="shared" si="95"/>
        <v>0</v>
      </c>
      <c r="AY1205" s="82">
        <f t="shared" si="95"/>
        <v>0</v>
      </c>
      <c r="AZ1205" s="82">
        <f t="shared" si="95"/>
        <v>1.6830000000000001E-2</v>
      </c>
      <c r="BA1205" s="82">
        <f t="shared" si="95"/>
        <v>0</v>
      </c>
    </row>
    <row r="1206" spans="1:53" x14ac:dyDescent="0.25">
      <c r="A1206" t="s">
        <v>3207</v>
      </c>
      <c r="B1206" t="s">
        <v>3208</v>
      </c>
      <c r="C1206" t="s">
        <v>3188</v>
      </c>
      <c r="D1206" t="s">
        <v>3189</v>
      </c>
      <c r="E1206">
        <v>7.875</v>
      </c>
      <c r="F1206" s="143">
        <v>44166</v>
      </c>
      <c r="G1206" t="s">
        <v>41</v>
      </c>
      <c r="H1206" t="s">
        <v>270</v>
      </c>
      <c r="I1206" t="s">
        <v>259</v>
      </c>
      <c r="J1206" t="s">
        <v>271</v>
      </c>
      <c r="K1206" t="s">
        <v>272</v>
      </c>
      <c r="L1206" t="s">
        <v>291</v>
      </c>
      <c r="M1206" t="s">
        <v>303</v>
      </c>
      <c r="N1206" t="s">
        <v>304</v>
      </c>
      <c r="O1206">
        <v>200</v>
      </c>
      <c r="P1206">
        <v>109.75</v>
      </c>
      <c r="Q1206">
        <v>0.52500000000000002</v>
      </c>
      <c r="R1206">
        <v>1.9109999999999999E-2</v>
      </c>
      <c r="S1206">
        <v>0</v>
      </c>
      <c r="T1206">
        <v>2.609</v>
      </c>
      <c r="U1206">
        <v>5.4850000000000003</v>
      </c>
      <c r="V1206">
        <v>4.6420000000000003</v>
      </c>
      <c r="W1206">
        <v>5.7709999999999999</v>
      </c>
      <c r="X1206">
        <v>448</v>
      </c>
      <c r="Y1206">
        <v>108.625</v>
      </c>
      <c r="Z1206">
        <v>0</v>
      </c>
      <c r="AA1206">
        <v>1.9109999999999999E-2</v>
      </c>
      <c r="AB1206">
        <v>2.6669999999999998</v>
      </c>
      <c r="AC1206">
        <v>5.9139999999999997</v>
      </c>
      <c r="AD1206">
        <v>4.9080000000000004</v>
      </c>
      <c r="AE1206">
        <v>6.0519999999999996</v>
      </c>
      <c r="AF1206">
        <v>493</v>
      </c>
      <c r="AG1206">
        <v>1.5189999999999999</v>
      </c>
      <c r="AH1206">
        <v>2.093</v>
      </c>
      <c r="AI1206">
        <v>440</v>
      </c>
      <c r="AJ1206">
        <v>484</v>
      </c>
      <c r="AK1206">
        <v>435</v>
      </c>
      <c r="AL1206">
        <v>479</v>
      </c>
      <c r="AQ1206" s="82">
        <f t="shared" si="92"/>
        <v>0</v>
      </c>
      <c r="AR1206" s="82">
        <f t="shared" ref="AR1206:BA1221" si="96">IF(AND($U1206&gt;AQ$4,$U1206&lt;=AR$4),$R1206,0)</f>
        <v>0</v>
      </c>
      <c r="AS1206" s="82">
        <f t="shared" si="96"/>
        <v>0</v>
      </c>
      <c r="AT1206" s="82">
        <f t="shared" si="96"/>
        <v>0</v>
      </c>
      <c r="AU1206" s="82">
        <f t="shared" si="96"/>
        <v>1.9109999999999999E-2</v>
      </c>
      <c r="AV1206" s="82">
        <f t="shared" si="96"/>
        <v>0</v>
      </c>
      <c r="AW1206" s="82">
        <f t="shared" si="96"/>
        <v>0</v>
      </c>
      <c r="AX1206" s="82">
        <f t="shared" si="96"/>
        <v>0</v>
      </c>
      <c r="AY1206" s="82">
        <f t="shared" si="96"/>
        <v>0</v>
      </c>
      <c r="AZ1206" s="82">
        <f t="shared" si="96"/>
        <v>0</v>
      </c>
      <c r="BA1206" s="82">
        <f t="shared" si="96"/>
        <v>0</v>
      </c>
    </row>
    <row r="1207" spans="1:53" x14ac:dyDescent="0.25">
      <c r="A1207" t="s">
        <v>3184</v>
      </c>
      <c r="B1207" t="s">
        <v>3185</v>
      </c>
      <c r="C1207" t="s">
        <v>3186</v>
      </c>
      <c r="D1207" t="s">
        <v>3187</v>
      </c>
      <c r="E1207">
        <v>6.6859999999999999</v>
      </c>
      <c r="F1207" s="143">
        <v>42551</v>
      </c>
      <c r="G1207" t="s">
        <v>371</v>
      </c>
      <c r="H1207" t="s">
        <v>270</v>
      </c>
      <c r="I1207" t="s">
        <v>1873</v>
      </c>
      <c r="J1207" t="s">
        <v>271</v>
      </c>
      <c r="K1207" t="s">
        <v>284</v>
      </c>
      <c r="L1207" t="s">
        <v>524</v>
      </c>
      <c r="M1207" t="s">
        <v>524</v>
      </c>
      <c r="N1207" t="s">
        <v>828</v>
      </c>
      <c r="O1207">
        <v>600</v>
      </c>
      <c r="P1207">
        <v>109.602</v>
      </c>
      <c r="Q1207">
        <v>3.2501389999999999</v>
      </c>
      <c r="R1207">
        <v>5.8659999999999997E-2</v>
      </c>
      <c r="S1207">
        <v>0</v>
      </c>
      <c r="T1207">
        <v>3.0569999999999999</v>
      </c>
      <c r="U1207">
        <v>2.2149999999999999</v>
      </c>
      <c r="V1207">
        <v>3.0630000000000002</v>
      </c>
      <c r="W1207">
        <v>3.7440000000000002</v>
      </c>
      <c r="X1207">
        <v>328</v>
      </c>
      <c r="Y1207">
        <v>109.96599999999999</v>
      </c>
      <c r="Z1207">
        <v>2.8039999999999998</v>
      </c>
      <c r="AA1207">
        <v>5.951E-2</v>
      </c>
      <c r="AB1207">
        <v>3.1240000000000001</v>
      </c>
      <c r="AC1207">
        <v>3.6880000000000002</v>
      </c>
      <c r="AD1207">
        <v>3.1269999999999998</v>
      </c>
      <c r="AE1207">
        <v>3.6880000000000002</v>
      </c>
      <c r="AF1207">
        <v>330</v>
      </c>
      <c r="AG1207">
        <v>7.1999999999999995E-2</v>
      </c>
      <c r="AH1207">
        <v>0.27500000000000002</v>
      </c>
      <c r="AI1207">
        <v>329</v>
      </c>
      <c r="AJ1207">
        <v>332</v>
      </c>
      <c r="AK1207">
        <v>316</v>
      </c>
      <c r="AL1207">
        <v>319</v>
      </c>
      <c r="AQ1207" s="82">
        <f t="shared" si="92"/>
        <v>0</v>
      </c>
      <c r="AR1207" s="82">
        <f t="shared" si="96"/>
        <v>5.8659999999999997E-2</v>
      </c>
      <c r="AS1207" s="82">
        <f t="shared" si="96"/>
        <v>0</v>
      </c>
      <c r="AT1207" s="82">
        <f t="shared" si="96"/>
        <v>0</v>
      </c>
      <c r="AU1207" s="82">
        <f t="shared" si="96"/>
        <v>0</v>
      </c>
      <c r="AV1207" s="82">
        <f t="shared" si="96"/>
        <v>0</v>
      </c>
      <c r="AW1207" s="82">
        <f t="shared" si="96"/>
        <v>0</v>
      </c>
      <c r="AX1207" s="82">
        <f t="shared" si="96"/>
        <v>0</v>
      </c>
      <c r="AY1207" s="82">
        <f t="shared" si="96"/>
        <v>0</v>
      </c>
      <c r="AZ1207" s="82">
        <f t="shared" si="96"/>
        <v>0</v>
      </c>
      <c r="BA1207" s="82">
        <f t="shared" si="96"/>
        <v>0</v>
      </c>
    </row>
    <row r="1208" spans="1:53" x14ac:dyDescent="0.25">
      <c r="A1208" t="s">
        <v>3194</v>
      </c>
      <c r="B1208" t="s">
        <v>3195</v>
      </c>
      <c r="C1208" t="s">
        <v>3196</v>
      </c>
      <c r="D1208" t="s">
        <v>3187</v>
      </c>
      <c r="E1208">
        <v>14.95</v>
      </c>
      <c r="F1208" s="143">
        <v>41820</v>
      </c>
      <c r="G1208" t="s">
        <v>371</v>
      </c>
      <c r="H1208" t="s">
        <v>270</v>
      </c>
      <c r="I1208" t="s">
        <v>1873</v>
      </c>
      <c r="J1208" t="s">
        <v>271</v>
      </c>
      <c r="K1208" t="s">
        <v>284</v>
      </c>
      <c r="L1208" t="s">
        <v>524</v>
      </c>
      <c r="M1208" t="s">
        <v>524</v>
      </c>
      <c r="N1208" t="s">
        <v>828</v>
      </c>
      <c r="O1208">
        <v>850</v>
      </c>
      <c r="P1208">
        <v>118.163</v>
      </c>
      <c r="Q1208">
        <v>7.2673610000000002</v>
      </c>
      <c r="R1208">
        <v>9.2369999999999994E-2</v>
      </c>
      <c r="S1208">
        <v>0</v>
      </c>
      <c r="T1208">
        <v>1.319</v>
      </c>
      <c r="U1208">
        <v>2.6320000000000001</v>
      </c>
      <c r="V1208">
        <v>1.3180000000000001</v>
      </c>
      <c r="W1208">
        <v>2.6320000000000001</v>
      </c>
      <c r="X1208">
        <v>240</v>
      </c>
      <c r="Y1208">
        <v>119.108</v>
      </c>
      <c r="Z1208">
        <v>6.2709999999999999</v>
      </c>
      <c r="AA1208">
        <v>9.3740000000000004E-2</v>
      </c>
      <c r="AB1208">
        <v>1.3859999999999999</v>
      </c>
      <c r="AC1208">
        <v>2.536</v>
      </c>
      <c r="AD1208">
        <v>1.383</v>
      </c>
      <c r="AE1208">
        <v>2.536</v>
      </c>
      <c r="AF1208">
        <v>232</v>
      </c>
      <c r="AG1208">
        <v>4.1000000000000002E-2</v>
      </c>
      <c r="AH1208">
        <v>4.3999999999999997E-2</v>
      </c>
      <c r="AI1208">
        <v>250</v>
      </c>
      <c r="AJ1208">
        <v>244</v>
      </c>
      <c r="AK1208">
        <v>226</v>
      </c>
      <c r="AL1208">
        <v>219</v>
      </c>
      <c r="AQ1208" s="82">
        <f t="shared" si="92"/>
        <v>0</v>
      </c>
      <c r="AR1208" s="82">
        <f t="shared" si="96"/>
        <v>9.2369999999999994E-2</v>
      </c>
      <c r="AS1208" s="82">
        <f t="shared" si="96"/>
        <v>0</v>
      </c>
      <c r="AT1208" s="82">
        <f t="shared" si="96"/>
        <v>0</v>
      </c>
      <c r="AU1208" s="82">
        <f t="shared" si="96"/>
        <v>0</v>
      </c>
      <c r="AV1208" s="82">
        <f t="shared" si="96"/>
        <v>0</v>
      </c>
      <c r="AW1208" s="82">
        <f t="shared" si="96"/>
        <v>0</v>
      </c>
      <c r="AX1208" s="82">
        <f t="shared" si="96"/>
        <v>0</v>
      </c>
      <c r="AY1208" s="82">
        <f t="shared" si="96"/>
        <v>0</v>
      </c>
      <c r="AZ1208" s="82">
        <f t="shared" si="96"/>
        <v>0</v>
      </c>
      <c r="BA1208" s="82">
        <f t="shared" si="96"/>
        <v>0</v>
      </c>
    </row>
    <row r="1209" spans="1:53" x14ac:dyDescent="0.25">
      <c r="A1209" t="s">
        <v>3197</v>
      </c>
      <c r="B1209" t="s">
        <v>3198</v>
      </c>
      <c r="C1209" t="s">
        <v>3199</v>
      </c>
      <c r="D1209" t="s">
        <v>3200</v>
      </c>
      <c r="E1209">
        <v>9.875</v>
      </c>
      <c r="F1209" s="143">
        <v>43344</v>
      </c>
      <c r="G1209" t="s">
        <v>280</v>
      </c>
      <c r="H1209" t="s">
        <v>270</v>
      </c>
      <c r="I1209" t="s">
        <v>259</v>
      </c>
      <c r="J1209" t="s">
        <v>271</v>
      </c>
      <c r="K1209" t="s">
        <v>272</v>
      </c>
      <c r="L1209" t="s">
        <v>335</v>
      </c>
      <c r="M1209" t="s">
        <v>452</v>
      </c>
      <c r="N1209" t="s">
        <v>304</v>
      </c>
      <c r="O1209">
        <v>675</v>
      </c>
      <c r="P1209">
        <v>111.375</v>
      </c>
      <c r="Q1209">
        <v>3.1270829999999998</v>
      </c>
      <c r="R1209">
        <v>6.6960000000000006E-2</v>
      </c>
      <c r="S1209">
        <v>0</v>
      </c>
      <c r="T1209">
        <v>1.516</v>
      </c>
      <c r="U1209">
        <v>5.5339999999999998</v>
      </c>
      <c r="V1209">
        <v>2.024</v>
      </c>
      <c r="W1209">
        <v>6.0590000000000002</v>
      </c>
      <c r="X1209">
        <v>521</v>
      </c>
      <c r="Y1209">
        <v>110.75</v>
      </c>
      <c r="Z1209">
        <v>2.4689999999999999</v>
      </c>
      <c r="AA1209">
        <v>6.7220000000000002E-2</v>
      </c>
      <c r="AB1209">
        <v>1.5760000000000001</v>
      </c>
      <c r="AC1209">
        <v>6.0179999999999998</v>
      </c>
      <c r="AD1209">
        <v>2.298</v>
      </c>
      <c r="AE1209">
        <v>6.3959999999999999</v>
      </c>
      <c r="AF1209">
        <v>568</v>
      </c>
      <c r="AG1209">
        <v>1.133</v>
      </c>
      <c r="AH1209">
        <v>1.262</v>
      </c>
      <c r="AI1209">
        <v>487</v>
      </c>
      <c r="AJ1209">
        <v>544</v>
      </c>
      <c r="AK1209">
        <v>505</v>
      </c>
      <c r="AL1209">
        <v>552</v>
      </c>
      <c r="AQ1209" s="82">
        <f t="shared" si="92"/>
        <v>0</v>
      </c>
      <c r="AR1209" s="82">
        <f t="shared" si="96"/>
        <v>0</v>
      </c>
      <c r="AS1209" s="82">
        <f t="shared" si="96"/>
        <v>0</v>
      </c>
      <c r="AT1209" s="82">
        <f t="shared" si="96"/>
        <v>0</v>
      </c>
      <c r="AU1209" s="82">
        <f t="shared" si="96"/>
        <v>6.6960000000000006E-2</v>
      </c>
      <c r="AV1209" s="82">
        <f t="shared" si="96"/>
        <v>0</v>
      </c>
      <c r="AW1209" s="82">
        <f t="shared" si="96"/>
        <v>0</v>
      </c>
      <c r="AX1209" s="82">
        <f t="shared" si="96"/>
        <v>0</v>
      </c>
      <c r="AY1209" s="82">
        <f t="shared" si="96"/>
        <v>0</v>
      </c>
      <c r="AZ1209" s="82">
        <f t="shared" si="96"/>
        <v>0</v>
      </c>
      <c r="BA1209" s="82">
        <f t="shared" si="96"/>
        <v>0</v>
      </c>
    </row>
    <row r="1210" spans="1:53" x14ac:dyDescent="0.25">
      <c r="A1210" t="s">
        <v>6192</v>
      </c>
      <c r="B1210" t="s">
        <v>6193</v>
      </c>
      <c r="C1210" t="s">
        <v>6194</v>
      </c>
      <c r="D1210" t="s">
        <v>6195</v>
      </c>
      <c r="E1210">
        <v>9.25</v>
      </c>
      <c r="F1210" s="143">
        <v>44119</v>
      </c>
      <c r="G1210" t="s">
        <v>42</v>
      </c>
      <c r="H1210" t="s">
        <v>270</v>
      </c>
      <c r="I1210" t="s">
        <v>254</v>
      </c>
      <c r="J1210" t="s">
        <v>271</v>
      </c>
      <c r="K1210" t="s">
        <v>272</v>
      </c>
      <c r="L1210" t="s">
        <v>320</v>
      </c>
      <c r="M1210" t="s">
        <v>408</v>
      </c>
      <c r="N1210" t="s">
        <v>304</v>
      </c>
      <c r="O1210">
        <v>350</v>
      </c>
      <c r="P1210">
        <v>105.25</v>
      </c>
      <c r="Q1210">
        <v>1.6958329999999999</v>
      </c>
      <c r="R1210">
        <v>3.243E-2</v>
      </c>
      <c r="S1210">
        <v>0</v>
      </c>
      <c r="T1210">
        <v>4.4050000000000002</v>
      </c>
      <c r="U1210">
        <v>8.0950000000000006</v>
      </c>
      <c r="V1210">
        <v>5.266</v>
      </c>
      <c r="W1210">
        <v>8.1829999999999998</v>
      </c>
      <c r="X1210">
        <v>695</v>
      </c>
      <c r="Y1210">
        <v>103</v>
      </c>
      <c r="Z1210">
        <v>1.079</v>
      </c>
      <c r="AA1210">
        <v>3.2039999999999999E-2</v>
      </c>
      <c r="AB1210">
        <v>4.444</v>
      </c>
      <c r="AC1210">
        <v>8.5860000000000003</v>
      </c>
      <c r="AD1210">
        <v>5.3620000000000001</v>
      </c>
      <c r="AE1210">
        <v>8.6240000000000006</v>
      </c>
      <c r="AF1210">
        <v>755</v>
      </c>
      <c r="AG1210">
        <v>2.754</v>
      </c>
      <c r="AH1210">
        <v>3.427</v>
      </c>
      <c r="AI1210">
        <v>676</v>
      </c>
      <c r="AJ1210">
        <v>728</v>
      </c>
      <c r="AK1210">
        <v>684</v>
      </c>
      <c r="AL1210">
        <v>744</v>
      </c>
      <c r="AQ1210" s="82">
        <f t="shared" si="92"/>
        <v>0</v>
      </c>
      <c r="AR1210" s="82">
        <f t="shared" si="96"/>
        <v>0</v>
      </c>
      <c r="AS1210" s="82">
        <f t="shared" si="96"/>
        <v>0</v>
      </c>
      <c r="AT1210" s="82">
        <f t="shared" si="96"/>
        <v>0</v>
      </c>
      <c r="AU1210" s="82">
        <f t="shared" si="96"/>
        <v>0</v>
      </c>
      <c r="AV1210" s="82">
        <f t="shared" si="96"/>
        <v>0</v>
      </c>
      <c r="AW1210" s="82">
        <f t="shared" si="96"/>
        <v>0</v>
      </c>
      <c r="AX1210" s="82">
        <f t="shared" si="96"/>
        <v>3.243E-2</v>
      </c>
      <c r="AY1210" s="82">
        <f t="shared" si="96"/>
        <v>0</v>
      </c>
      <c r="AZ1210" s="82">
        <f t="shared" si="96"/>
        <v>0</v>
      </c>
      <c r="BA1210" s="82">
        <f t="shared" si="96"/>
        <v>0</v>
      </c>
    </row>
    <row r="1211" spans="1:53" x14ac:dyDescent="0.25">
      <c r="A1211" t="s">
        <v>3242</v>
      </c>
      <c r="B1211" t="s">
        <v>3243</v>
      </c>
      <c r="C1211" t="s">
        <v>3244</v>
      </c>
      <c r="D1211" t="s">
        <v>3245</v>
      </c>
      <c r="E1211">
        <v>8.875</v>
      </c>
      <c r="F1211" s="143">
        <v>43191</v>
      </c>
      <c r="G1211" t="s">
        <v>42</v>
      </c>
      <c r="H1211" t="s">
        <v>270</v>
      </c>
      <c r="I1211" t="s">
        <v>259</v>
      </c>
      <c r="J1211" t="s">
        <v>271</v>
      </c>
      <c r="K1211" t="s">
        <v>272</v>
      </c>
      <c r="L1211" t="s">
        <v>291</v>
      </c>
      <c r="M1211" t="s">
        <v>327</v>
      </c>
      <c r="N1211" t="s">
        <v>304</v>
      </c>
      <c r="O1211">
        <v>175</v>
      </c>
      <c r="P1211">
        <v>106</v>
      </c>
      <c r="Q1211">
        <v>2.0708329999999999</v>
      </c>
      <c r="R1211">
        <v>1.6389999999999998E-2</v>
      </c>
      <c r="S1211">
        <v>0</v>
      </c>
      <c r="T1211">
        <v>2.7709999999999999</v>
      </c>
      <c r="U1211">
        <v>6.79</v>
      </c>
      <c r="V1211">
        <v>3.161</v>
      </c>
      <c r="W1211">
        <v>7.008</v>
      </c>
      <c r="X1211">
        <v>624</v>
      </c>
      <c r="Y1211">
        <v>106</v>
      </c>
      <c r="Z1211">
        <v>1.4790000000000001</v>
      </c>
      <c r="AA1211">
        <v>1.6539999999999999E-2</v>
      </c>
      <c r="AB1211">
        <v>2.835</v>
      </c>
      <c r="AC1211">
        <v>6.8259999999999996</v>
      </c>
      <c r="AD1211">
        <v>3.2690000000000001</v>
      </c>
      <c r="AE1211">
        <v>7.0060000000000002</v>
      </c>
      <c r="AF1211">
        <v>636</v>
      </c>
      <c r="AG1211">
        <v>0.55000000000000004</v>
      </c>
      <c r="AH1211">
        <v>0.81100000000000005</v>
      </c>
      <c r="AI1211">
        <v>592</v>
      </c>
      <c r="AJ1211">
        <v>614</v>
      </c>
      <c r="AK1211">
        <v>609</v>
      </c>
      <c r="AL1211">
        <v>622</v>
      </c>
      <c r="AQ1211" s="82">
        <f t="shared" si="92"/>
        <v>0</v>
      </c>
      <c r="AR1211" s="82">
        <f t="shared" si="96"/>
        <v>0</v>
      </c>
      <c r="AS1211" s="82">
        <f t="shared" si="96"/>
        <v>0</v>
      </c>
      <c r="AT1211" s="82">
        <f t="shared" si="96"/>
        <v>0</v>
      </c>
      <c r="AU1211" s="82">
        <f t="shared" si="96"/>
        <v>0</v>
      </c>
      <c r="AV1211" s="82">
        <f t="shared" si="96"/>
        <v>1.6389999999999998E-2</v>
      </c>
      <c r="AW1211" s="82">
        <f t="shared" si="96"/>
        <v>0</v>
      </c>
      <c r="AX1211" s="82">
        <f t="shared" si="96"/>
        <v>0</v>
      </c>
      <c r="AY1211" s="82">
        <f t="shared" si="96"/>
        <v>0</v>
      </c>
      <c r="AZ1211" s="82">
        <f t="shared" si="96"/>
        <v>0</v>
      </c>
      <c r="BA1211" s="82">
        <f t="shared" si="96"/>
        <v>0</v>
      </c>
    </row>
    <row r="1212" spans="1:53" x14ac:dyDescent="0.25">
      <c r="A1212" t="s">
        <v>3230</v>
      </c>
      <c r="B1212" t="s">
        <v>3231</v>
      </c>
      <c r="C1212" t="s">
        <v>3232</v>
      </c>
      <c r="D1212" t="s">
        <v>3233</v>
      </c>
      <c r="E1212">
        <v>11.875</v>
      </c>
      <c r="F1212" s="143">
        <v>41958</v>
      </c>
      <c r="G1212" t="s">
        <v>280</v>
      </c>
      <c r="H1212" t="s">
        <v>270</v>
      </c>
      <c r="I1212" t="s">
        <v>259</v>
      </c>
      <c r="J1212" t="s">
        <v>271</v>
      </c>
      <c r="K1212" t="s">
        <v>272</v>
      </c>
      <c r="L1212" t="s">
        <v>442</v>
      </c>
      <c r="M1212" t="s">
        <v>443</v>
      </c>
      <c r="N1212" t="s">
        <v>304</v>
      </c>
      <c r="O1212">
        <v>300</v>
      </c>
      <c r="P1212">
        <v>106.5</v>
      </c>
      <c r="Q1212">
        <v>1.3194440000000001</v>
      </c>
      <c r="R1212">
        <v>2.802E-2</v>
      </c>
      <c r="S1212">
        <v>0</v>
      </c>
      <c r="T1212">
        <v>1.6759999999999999</v>
      </c>
      <c r="U1212">
        <v>8.1039999999999992</v>
      </c>
      <c r="V1212">
        <v>1.2629999999999999</v>
      </c>
      <c r="W1212">
        <v>11.827</v>
      </c>
      <c r="X1212">
        <v>1159</v>
      </c>
      <c r="Y1212">
        <v>101</v>
      </c>
      <c r="Z1212">
        <v>0.52800000000000002</v>
      </c>
      <c r="AA1212">
        <v>2.6790000000000001E-2</v>
      </c>
      <c r="AB1212">
        <v>0.88</v>
      </c>
      <c r="AC1212">
        <v>10.731999999999999</v>
      </c>
      <c r="AD1212">
        <v>0.93700000000000006</v>
      </c>
      <c r="AE1212">
        <v>10.76</v>
      </c>
      <c r="AF1212">
        <v>1053</v>
      </c>
      <c r="AG1212">
        <v>6.1970000000000001</v>
      </c>
      <c r="AH1212">
        <v>6.1790000000000003</v>
      </c>
      <c r="AI1212">
        <v>1130</v>
      </c>
      <c r="AJ1212">
        <v>1011</v>
      </c>
      <c r="AK1212">
        <v>1145</v>
      </c>
      <c r="AL1212">
        <v>1040</v>
      </c>
      <c r="AQ1212" s="82">
        <f t="shared" si="92"/>
        <v>0</v>
      </c>
      <c r="AR1212" s="82">
        <f t="shared" si="96"/>
        <v>0</v>
      </c>
      <c r="AS1212" s="82">
        <f t="shared" si="96"/>
        <v>0</v>
      </c>
      <c r="AT1212" s="82">
        <f t="shared" si="96"/>
        <v>0</v>
      </c>
      <c r="AU1212" s="82">
        <f t="shared" si="96"/>
        <v>0</v>
      </c>
      <c r="AV1212" s="82">
        <f t="shared" si="96"/>
        <v>0</v>
      </c>
      <c r="AW1212" s="82">
        <f t="shared" si="96"/>
        <v>0</v>
      </c>
      <c r="AX1212" s="82">
        <f t="shared" si="96"/>
        <v>2.802E-2</v>
      </c>
      <c r="AY1212" s="82">
        <f t="shared" si="96"/>
        <v>0</v>
      </c>
      <c r="AZ1212" s="82">
        <f t="shared" si="96"/>
        <v>0</v>
      </c>
      <c r="BA1212" s="82">
        <f t="shared" si="96"/>
        <v>0</v>
      </c>
    </row>
    <row r="1213" spans="1:53" x14ac:dyDescent="0.25">
      <c r="A1213" t="s">
        <v>3218</v>
      </c>
      <c r="B1213" t="s">
        <v>3219</v>
      </c>
      <c r="C1213" t="s">
        <v>3229</v>
      </c>
      <c r="D1213" t="s">
        <v>3220</v>
      </c>
      <c r="E1213">
        <v>6.875</v>
      </c>
      <c r="F1213" s="143">
        <v>47192</v>
      </c>
      <c r="G1213" t="s">
        <v>348</v>
      </c>
      <c r="H1213" t="s">
        <v>270</v>
      </c>
      <c r="I1213" t="s">
        <v>259</v>
      </c>
      <c r="J1213" t="s">
        <v>271</v>
      </c>
      <c r="K1213" t="s">
        <v>272</v>
      </c>
      <c r="L1213" t="s">
        <v>320</v>
      </c>
      <c r="M1213" t="s">
        <v>321</v>
      </c>
      <c r="N1213" t="s">
        <v>304</v>
      </c>
      <c r="O1213">
        <v>276.2</v>
      </c>
      <c r="P1213">
        <v>67.25</v>
      </c>
      <c r="Q1213">
        <v>1.9097219999999999</v>
      </c>
      <c r="R1213">
        <v>1.6549999999999999E-2</v>
      </c>
      <c r="S1213">
        <v>0</v>
      </c>
      <c r="T1213">
        <v>7.9139999999999997</v>
      </c>
      <c r="U1213">
        <v>11.327</v>
      </c>
      <c r="V1213">
        <v>8.0220000000000002</v>
      </c>
      <c r="W1213">
        <v>11.327</v>
      </c>
      <c r="X1213">
        <v>925</v>
      </c>
      <c r="Y1213">
        <v>68</v>
      </c>
      <c r="Z1213">
        <v>1.4510000000000001</v>
      </c>
      <c r="AA1213">
        <v>1.687E-2</v>
      </c>
      <c r="AB1213">
        <v>8.0269999999999992</v>
      </c>
      <c r="AC1213">
        <v>11.183</v>
      </c>
      <c r="AD1213">
        <v>8.1379999999999999</v>
      </c>
      <c r="AE1213">
        <v>11.183</v>
      </c>
      <c r="AF1213">
        <v>927</v>
      </c>
      <c r="AG1213">
        <v>-0.42</v>
      </c>
      <c r="AH1213">
        <v>0.68200000000000005</v>
      </c>
      <c r="AI1213">
        <v>670</v>
      </c>
      <c r="AJ1213">
        <v>679</v>
      </c>
      <c r="AK1213">
        <v>927</v>
      </c>
      <c r="AL1213">
        <v>930</v>
      </c>
      <c r="AQ1213" s="82">
        <f t="shared" si="92"/>
        <v>0</v>
      </c>
      <c r="AR1213" s="82">
        <f t="shared" si="96"/>
        <v>0</v>
      </c>
      <c r="AS1213" s="82">
        <f t="shared" si="96"/>
        <v>0</v>
      </c>
      <c r="AT1213" s="82">
        <f t="shared" si="96"/>
        <v>0</v>
      </c>
      <c r="AU1213" s="82">
        <f t="shared" si="96"/>
        <v>0</v>
      </c>
      <c r="AV1213" s="82">
        <f t="shared" si="96"/>
        <v>0</v>
      </c>
      <c r="AW1213" s="82">
        <f t="shared" si="96"/>
        <v>0</v>
      </c>
      <c r="AX1213" s="82">
        <f t="shared" si="96"/>
        <v>0</v>
      </c>
      <c r="AY1213" s="82">
        <f t="shared" si="96"/>
        <v>0</v>
      </c>
      <c r="AZ1213" s="82">
        <f t="shared" si="96"/>
        <v>0</v>
      </c>
      <c r="BA1213" s="82">
        <f t="shared" si="96"/>
        <v>1.6549999999999999E-2</v>
      </c>
    </row>
    <row r="1214" spans="1:53" x14ac:dyDescent="0.25">
      <c r="A1214" t="s">
        <v>3227</v>
      </c>
      <c r="B1214" t="s">
        <v>3228</v>
      </c>
      <c r="C1214" t="s">
        <v>3229</v>
      </c>
      <c r="D1214" t="s">
        <v>3220</v>
      </c>
      <c r="E1214">
        <v>5.75</v>
      </c>
      <c r="F1214" s="143">
        <v>42979</v>
      </c>
      <c r="G1214" t="s">
        <v>348</v>
      </c>
      <c r="H1214" t="s">
        <v>270</v>
      </c>
      <c r="I1214" t="s">
        <v>259</v>
      </c>
      <c r="J1214" t="s">
        <v>271</v>
      </c>
      <c r="K1214" t="s">
        <v>272</v>
      </c>
      <c r="L1214" t="s">
        <v>320</v>
      </c>
      <c r="M1214" t="s">
        <v>321</v>
      </c>
      <c r="N1214" t="s">
        <v>304</v>
      </c>
      <c r="O1214">
        <v>286.10000000000002</v>
      </c>
      <c r="P1214">
        <v>102.25</v>
      </c>
      <c r="Q1214">
        <v>1.8208329999999999</v>
      </c>
      <c r="R1214">
        <v>2.58E-2</v>
      </c>
      <c r="S1214">
        <v>0</v>
      </c>
      <c r="T1214">
        <v>4.0030000000000001</v>
      </c>
      <c r="U1214">
        <v>5.2</v>
      </c>
      <c r="V1214">
        <v>4.024</v>
      </c>
      <c r="W1214">
        <v>5.2</v>
      </c>
      <c r="X1214">
        <v>452</v>
      </c>
      <c r="Y1214">
        <v>101.5</v>
      </c>
      <c r="Z1214">
        <v>1.4379999999999999</v>
      </c>
      <c r="AA1214">
        <v>2.5899999999999999E-2</v>
      </c>
      <c r="AB1214">
        <v>4.0620000000000003</v>
      </c>
      <c r="AC1214">
        <v>5.3860000000000001</v>
      </c>
      <c r="AD1214">
        <v>4.0789999999999997</v>
      </c>
      <c r="AE1214">
        <v>5.3860000000000001</v>
      </c>
      <c r="AF1214">
        <v>481</v>
      </c>
      <c r="AG1214">
        <v>1.101</v>
      </c>
      <c r="AH1214">
        <v>1.496</v>
      </c>
      <c r="AI1214">
        <v>438</v>
      </c>
      <c r="AJ1214">
        <v>466</v>
      </c>
      <c r="AK1214">
        <v>441</v>
      </c>
      <c r="AL1214">
        <v>471</v>
      </c>
      <c r="AQ1214" s="82">
        <f t="shared" si="92"/>
        <v>0</v>
      </c>
      <c r="AR1214" s="82">
        <f t="shared" si="96"/>
        <v>0</v>
      </c>
      <c r="AS1214" s="82">
        <f t="shared" si="96"/>
        <v>0</v>
      </c>
      <c r="AT1214" s="82">
        <f t="shared" si="96"/>
        <v>0</v>
      </c>
      <c r="AU1214" s="82">
        <f t="shared" si="96"/>
        <v>2.58E-2</v>
      </c>
      <c r="AV1214" s="82">
        <f t="shared" si="96"/>
        <v>0</v>
      </c>
      <c r="AW1214" s="82">
        <f t="shared" si="96"/>
        <v>0</v>
      </c>
      <c r="AX1214" s="82">
        <f t="shared" si="96"/>
        <v>0</v>
      </c>
      <c r="AY1214" s="82">
        <f t="shared" si="96"/>
        <v>0</v>
      </c>
      <c r="AZ1214" s="82">
        <f t="shared" si="96"/>
        <v>0</v>
      </c>
      <c r="BA1214" s="82">
        <f t="shared" si="96"/>
        <v>0</v>
      </c>
    </row>
    <row r="1215" spans="1:53" x14ac:dyDescent="0.25">
      <c r="A1215" t="s">
        <v>3239</v>
      </c>
      <c r="B1215" t="s">
        <v>3240</v>
      </c>
      <c r="C1215" t="s">
        <v>3241</v>
      </c>
      <c r="D1215" t="s">
        <v>3220</v>
      </c>
      <c r="E1215">
        <v>11.5</v>
      </c>
      <c r="F1215" s="143">
        <v>42781</v>
      </c>
      <c r="G1215" t="s">
        <v>41</v>
      </c>
      <c r="H1215" t="s">
        <v>270</v>
      </c>
      <c r="I1215" t="s">
        <v>259</v>
      </c>
      <c r="J1215" t="s">
        <v>271</v>
      </c>
      <c r="K1215" t="s">
        <v>272</v>
      </c>
      <c r="L1215" t="s">
        <v>320</v>
      </c>
      <c r="M1215" t="s">
        <v>321</v>
      </c>
      <c r="N1215" t="s">
        <v>283</v>
      </c>
      <c r="O1215">
        <v>846</v>
      </c>
      <c r="P1215">
        <v>110.34</v>
      </c>
      <c r="Q1215">
        <v>4.1527779999999996</v>
      </c>
      <c r="R1215">
        <v>8.3919999999999995E-2</v>
      </c>
      <c r="S1215">
        <v>0</v>
      </c>
      <c r="T1215">
        <v>0.15</v>
      </c>
      <c r="U1215">
        <v>5.8000000000000003E-2</v>
      </c>
      <c r="V1215">
        <v>0.156</v>
      </c>
      <c r="W1215">
        <v>0.71799999999999997</v>
      </c>
      <c r="X1215">
        <v>15</v>
      </c>
      <c r="Y1215">
        <v>110.25</v>
      </c>
      <c r="Z1215">
        <v>3.3860000000000001</v>
      </c>
      <c r="AA1215">
        <v>8.4559999999999996E-2</v>
      </c>
      <c r="AB1215">
        <v>0.20399999999999999</v>
      </c>
      <c r="AC1215">
        <v>3.1629999999999998</v>
      </c>
      <c r="AD1215">
        <v>0.20499999999999999</v>
      </c>
      <c r="AE1215">
        <v>3.5070000000000001</v>
      </c>
      <c r="AF1215">
        <v>304</v>
      </c>
      <c r="AG1215">
        <v>0.754</v>
      </c>
      <c r="AH1215">
        <v>0.74</v>
      </c>
      <c r="AI1215">
        <v>-10</v>
      </c>
      <c r="AJ1215">
        <v>140</v>
      </c>
      <c r="AK1215">
        <v>-7</v>
      </c>
      <c r="AL1215">
        <v>283</v>
      </c>
      <c r="AQ1215" s="82">
        <f t="shared" si="92"/>
        <v>8.3919999999999995E-2</v>
      </c>
      <c r="AR1215" s="82">
        <f t="shared" si="96"/>
        <v>0</v>
      </c>
      <c r="AS1215" s="82">
        <f t="shared" si="96"/>
        <v>0</v>
      </c>
      <c r="AT1215" s="82">
        <f t="shared" si="96"/>
        <v>0</v>
      </c>
      <c r="AU1215" s="82">
        <f t="shared" si="96"/>
        <v>0</v>
      </c>
      <c r="AV1215" s="82">
        <f t="shared" si="96"/>
        <v>0</v>
      </c>
      <c r="AW1215" s="82">
        <f t="shared" si="96"/>
        <v>0</v>
      </c>
      <c r="AX1215" s="82">
        <f t="shared" si="96"/>
        <v>0</v>
      </c>
      <c r="AY1215" s="82">
        <f t="shared" si="96"/>
        <v>0</v>
      </c>
      <c r="AZ1215" s="82">
        <f t="shared" si="96"/>
        <v>0</v>
      </c>
      <c r="BA1215" s="82">
        <f t="shared" si="96"/>
        <v>0</v>
      </c>
    </row>
    <row r="1216" spans="1:53" x14ac:dyDescent="0.25">
      <c r="A1216" t="s">
        <v>3248</v>
      </c>
      <c r="B1216" t="s">
        <v>3249</v>
      </c>
      <c r="C1216" t="s">
        <v>3250</v>
      </c>
      <c r="D1216" t="s">
        <v>3251</v>
      </c>
      <c r="E1216">
        <v>11.5</v>
      </c>
      <c r="F1216" s="143">
        <v>43678</v>
      </c>
      <c r="G1216" t="s">
        <v>280</v>
      </c>
      <c r="H1216" t="s">
        <v>270</v>
      </c>
      <c r="I1216" t="s">
        <v>259</v>
      </c>
      <c r="J1216" t="s">
        <v>271</v>
      </c>
      <c r="K1216" t="s">
        <v>272</v>
      </c>
      <c r="L1216" t="s">
        <v>291</v>
      </c>
      <c r="M1216" t="s">
        <v>600</v>
      </c>
      <c r="N1216" t="s">
        <v>283</v>
      </c>
      <c r="O1216">
        <v>570.70000000000005</v>
      </c>
      <c r="P1216">
        <v>105.75</v>
      </c>
      <c r="Q1216">
        <v>4.5999999999999996</v>
      </c>
      <c r="R1216">
        <v>5.4559999999999997E-2</v>
      </c>
      <c r="S1216">
        <v>0</v>
      </c>
      <c r="T1216">
        <v>3.4049999999999998</v>
      </c>
      <c r="U1216">
        <v>9.907</v>
      </c>
      <c r="V1216">
        <v>4.0739999999999998</v>
      </c>
      <c r="W1216">
        <v>10.069000000000001</v>
      </c>
      <c r="X1216">
        <v>908</v>
      </c>
      <c r="Y1216">
        <v>105</v>
      </c>
      <c r="Z1216">
        <v>3.8330000000000002</v>
      </c>
      <c r="AA1216">
        <v>5.4629999999999998E-2</v>
      </c>
      <c r="AB1216">
        <v>3.46</v>
      </c>
      <c r="AC1216">
        <v>10.121</v>
      </c>
      <c r="AD1216">
        <v>4.1520000000000001</v>
      </c>
      <c r="AE1216">
        <v>10.250999999999999</v>
      </c>
      <c r="AF1216">
        <v>940</v>
      </c>
      <c r="AG1216">
        <v>1.3939999999999999</v>
      </c>
      <c r="AH1216">
        <v>1.837</v>
      </c>
      <c r="AI1216">
        <v>886</v>
      </c>
      <c r="AJ1216">
        <v>917</v>
      </c>
      <c r="AK1216">
        <v>896</v>
      </c>
      <c r="AL1216">
        <v>928</v>
      </c>
      <c r="AQ1216" s="82">
        <f t="shared" si="92"/>
        <v>0</v>
      </c>
      <c r="AR1216" s="82">
        <f t="shared" si="96"/>
        <v>0</v>
      </c>
      <c r="AS1216" s="82">
        <f t="shared" si="96"/>
        <v>0</v>
      </c>
      <c r="AT1216" s="82">
        <f t="shared" si="96"/>
        <v>0</v>
      </c>
      <c r="AU1216" s="82">
        <f t="shared" si="96"/>
        <v>0</v>
      </c>
      <c r="AV1216" s="82">
        <f t="shared" si="96"/>
        <v>0</v>
      </c>
      <c r="AW1216" s="82">
        <f t="shared" si="96"/>
        <v>0</v>
      </c>
      <c r="AX1216" s="82">
        <f t="shared" si="96"/>
        <v>0</v>
      </c>
      <c r="AY1216" s="82">
        <f t="shared" si="96"/>
        <v>5.4559999999999997E-2</v>
      </c>
      <c r="AZ1216" s="82">
        <f t="shared" si="96"/>
        <v>0</v>
      </c>
      <c r="BA1216" s="82">
        <f t="shared" si="96"/>
        <v>0</v>
      </c>
    </row>
    <row r="1217" spans="1:53" x14ac:dyDescent="0.25">
      <c r="A1217" t="s">
        <v>3221</v>
      </c>
      <c r="B1217" t="s">
        <v>3222</v>
      </c>
      <c r="C1217" t="s">
        <v>3223</v>
      </c>
      <c r="D1217" t="s">
        <v>3224</v>
      </c>
      <c r="E1217">
        <v>6.25</v>
      </c>
      <c r="F1217" s="143">
        <v>42019</v>
      </c>
      <c r="G1217" t="s">
        <v>40</v>
      </c>
      <c r="H1217" t="s">
        <v>270</v>
      </c>
      <c r="I1217" t="s">
        <v>259</v>
      </c>
      <c r="J1217" t="s">
        <v>271</v>
      </c>
      <c r="K1217" t="s">
        <v>272</v>
      </c>
      <c r="L1217" t="s">
        <v>381</v>
      </c>
      <c r="M1217" t="s">
        <v>382</v>
      </c>
      <c r="N1217" t="s">
        <v>275</v>
      </c>
      <c r="O1217">
        <v>187</v>
      </c>
      <c r="P1217">
        <v>100.343</v>
      </c>
      <c r="Q1217">
        <v>2.7777780000000001</v>
      </c>
      <c r="R1217">
        <v>1.6709999999999999E-2</v>
      </c>
      <c r="S1217">
        <v>0</v>
      </c>
      <c r="T1217">
        <v>6.4000000000000001E-2</v>
      </c>
      <c r="U1217">
        <v>8.1000000000000003E-2</v>
      </c>
      <c r="V1217">
        <v>7.0999999999999994E-2</v>
      </c>
      <c r="W1217">
        <v>8.4000000000000005E-2</v>
      </c>
      <c r="X1217">
        <v>0</v>
      </c>
      <c r="Y1217">
        <v>100.5</v>
      </c>
      <c r="Z1217">
        <v>2.3610000000000002</v>
      </c>
      <c r="AA1217">
        <v>1.6920000000000001E-2</v>
      </c>
      <c r="AB1217">
        <v>0.122</v>
      </c>
      <c r="AC1217">
        <v>2.0990000000000002</v>
      </c>
      <c r="AD1217">
        <v>0.122</v>
      </c>
      <c r="AE1217">
        <v>2.2330000000000001</v>
      </c>
      <c r="AF1217">
        <v>199</v>
      </c>
      <c r="AG1217">
        <v>0.252</v>
      </c>
      <c r="AH1217">
        <v>0.24099999999999999</v>
      </c>
      <c r="AI1217">
        <v>-24</v>
      </c>
      <c r="AJ1217">
        <v>184</v>
      </c>
      <c r="AK1217">
        <v>-23</v>
      </c>
      <c r="AL1217">
        <v>178</v>
      </c>
      <c r="AQ1217" s="82">
        <f t="shared" si="92"/>
        <v>1.6709999999999999E-2</v>
      </c>
      <c r="AR1217" s="82">
        <f t="shared" si="96"/>
        <v>0</v>
      </c>
      <c r="AS1217" s="82">
        <f t="shared" si="96"/>
        <v>0</v>
      </c>
      <c r="AT1217" s="82">
        <f t="shared" si="96"/>
        <v>0</v>
      </c>
      <c r="AU1217" s="82">
        <f t="shared" si="96"/>
        <v>0</v>
      </c>
      <c r="AV1217" s="82">
        <f t="shared" si="96"/>
        <v>0</v>
      </c>
      <c r="AW1217" s="82">
        <f t="shared" si="96"/>
        <v>0</v>
      </c>
      <c r="AX1217" s="82">
        <f t="shared" si="96"/>
        <v>0</v>
      </c>
      <c r="AY1217" s="82">
        <f t="shared" si="96"/>
        <v>0</v>
      </c>
      <c r="AZ1217" s="82">
        <f t="shared" si="96"/>
        <v>0</v>
      </c>
      <c r="BA1217" s="82">
        <f t="shared" si="96"/>
        <v>0</v>
      </c>
    </row>
    <row r="1218" spans="1:53" x14ac:dyDescent="0.25">
      <c r="A1218" t="s">
        <v>3237</v>
      </c>
      <c r="B1218" t="s">
        <v>3238</v>
      </c>
      <c r="C1218" t="s">
        <v>3223</v>
      </c>
      <c r="D1218" t="s">
        <v>3224</v>
      </c>
      <c r="E1218">
        <v>7.25</v>
      </c>
      <c r="F1218" s="143">
        <v>43266</v>
      </c>
      <c r="G1218" t="s">
        <v>40</v>
      </c>
      <c r="H1218" t="s">
        <v>270</v>
      </c>
      <c r="I1218" t="s">
        <v>259</v>
      </c>
      <c r="J1218" t="s">
        <v>271</v>
      </c>
      <c r="K1218" t="s">
        <v>272</v>
      </c>
      <c r="L1218" t="s">
        <v>381</v>
      </c>
      <c r="M1218" t="s">
        <v>382</v>
      </c>
      <c r="N1218" t="s">
        <v>275</v>
      </c>
      <c r="O1218">
        <v>191.6</v>
      </c>
      <c r="P1218">
        <v>105.125</v>
      </c>
      <c r="Q1218">
        <v>0.20138900000000001</v>
      </c>
      <c r="R1218">
        <v>1.7479999999999999E-2</v>
      </c>
      <c r="S1218">
        <v>3.625</v>
      </c>
      <c r="T1218">
        <v>0.46400000000000002</v>
      </c>
      <c r="U1218">
        <v>3.8679999999999999</v>
      </c>
      <c r="V1218">
        <v>0.627</v>
      </c>
      <c r="W1218">
        <v>4.5819999999999999</v>
      </c>
      <c r="X1218">
        <v>376</v>
      </c>
      <c r="Y1218">
        <v>105</v>
      </c>
      <c r="Z1218">
        <v>3.343</v>
      </c>
      <c r="AA1218">
        <v>1.8259999999999998E-2</v>
      </c>
      <c r="AB1218">
        <v>0.51100000000000001</v>
      </c>
      <c r="AC1218">
        <v>4.4720000000000004</v>
      </c>
      <c r="AD1218">
        <v>0.97699999999999998</v>
      </c>
      <c r="AE1218">
        <v>4.9960000000000004</v>
      </c>
      <c r="AF1218">
        <v>430</v>
      </c>
      <c r="AG1218">
        <v>0.56100000000000005</v>
      </c>
      <c r="AH1218">
        <v>0.58099999999999996</v>
      </c>
      <c r="AI1218">
        <v>350</v>
      </c>
      <c r="AJ1218">
        <v>428</v>
      </c>
      <c r="AK1218">
        <v>356</v>
      </c>
      <c r="AL1218">
        <v>411</v>
      </c>
      <c r="AQ1218" s="82">
        <f t="shared" si="92"/>
        <v>0</v>
      </c>
      <c r="AR1218" s="82">
        <f t="shared" si="96"/>
        <v>0</v>
      </c>
      <c r="AS1218" s="82">
        <f t="shared" si="96"/>
        <v>1.7479999999999999E-2</v>
      </c>
      <c r="AT1218" s="82">
        <f t="shared" si="96"/>
        <v>0</v>
      </c>
      <c r="AU1218" s="82">
        <f t="shared" si="96"/>
        <v>0</v>
      </c>
      <c r="AV1218" s="82">
        <f t="shared" si="96"/>
        <v>0</v>
      </c>
      <c r="AW1218" s="82">
        <f t="shared" si="96"/>
        <v>0</v>
      </c>
      <c r="AX1218" s="82">
        <f t="shared" si="96"/>
        <v>0</v>
      </c>
      <c r="AY1218" s="82">
        <f t="shared" si="96"/>
        <v>0</v>
      </c>
      <c r="AZ1218" s="82">
        <f t="shared" si="96"/>
        <v>0</v>
      </c>
      <c r="BA1218" s="82">
        <f t="shared" si="96"/>
        <v>0</v>
      </c>
    </row>
    <row r="1219" spans="1:53" x14ac:dyDescent="0.25">
      <c r="A1219" t="s">
        <v>3234</v>
      </c>
      <c r="B1219" t="s">
        <v>3235</v>
      </c>
      <c r="C1219" t="s">
        <v>3236</v>
      </c>
      <c r="D1219" t="s">
        <v>175</v>
      </c>
      <c r="E1219">
        <v>11.5</v>
      </c>
      <c r="F1219" s="143">
        <v>42705</v>
      </c>
      <c r="G1219" t="s">
        <v>430</v>
      </c>
      <c r="H1219" t="s">
        <v>270</v>
      </c>
      <c r="I1219" t="s">
        <v>259</v>
      </c>
      <c r="J1219" t="s">
        <v>271</v>
      </c>
      <c r="K1219" t="s">
        <v>272</v>
      </c>
      <c r="L1219" t="s">
        <v>296</v>
      </c>
      <c r="M1219" t="s">
        <v>431</v>
      </c>
      <c r="N1219" t="s">
        <v>275</v>
      </c>
      <c r="O1219">
        <v>381.9</v>
      </c>
      <c r="P1219">
        <v>58.5</v>
      </c>
      <c r="Q1219">
        <v>0.76666699999999999</v>
      </c>
      <c r="R1219">
        <v>1.9609999999999999E-2</v>
      </c>
      <c r="S1219">
        <v>0</v>
      </c>
      <c r="T1219">
        <v>2.6059999999999999</v>
      </c>
      <c r="U1219">
        <v>30.21</v>
      </c>
      <c r="V1219">
        <v>2.6160000000000001</v>
      </c>
      <c r="W1219">
        <v>30.21</v>
      </c>
      <c r="X1219">
        <v>2970</v>
      </c>
      <c r="Y1219">
        <v>61</v>
      </c>
      <c r="Z1219">
        <v>0</v>
      </c>
      <c r="AA1219">
        <v>2.0490000000000001E-2</v>
      </c>
      <c r="AB1219">
        <v>2.7069999999999999</v>
      </c>
      <c r="AC1219">
        <v>28.437999999999999</v>
      </c>
      <c r="AD1219">
        <v>2.7149999999999999</v>
      </c>
      <c r="AE1219">
        <v>28.437999999999999</v>
      </c>
      <c r="AF1219">
        <v>2802</v>
      </c>
      <c r="AG1219">
        <v>-2.8420000000000001</v>
      </c>
      <c r="AH1219">
        <v>-2.6549999999999998</v>
      </c>
      <c r="AI1219">
        <v>2119</v>
      </c>
      <c r="AJ1219">
        <v>2048</v>
      </c>
      <c r="AK1219">
        <v>2958</v>
      </c>
      <c r="AL1219">
        <v>2791</v>
      </c>
      <c r="AQ1219" s="82">
        <f t="shared" si="92"/>
        <v>0</v>
      </c>
      <c r="AR1219" s="82">
        <f t="shared" si="96"/>
        <v>0</v>
      </c>
      <c r="AS1219" s="82">
        <f t="shared" si="96"/>
        <v>0</v>
      </c>
      <c r="AT1219" s="82">
        <f t="shared" si="96"/>
        <v>0</v>
      </c>
      <c r="AU1219" s="82">
        <f t="shared" si="96"/>
        <v>0</v>
      </c>
      <c r="AV1219" s="82">
        <f t="shared" si="96"/>
        <v>0</v>
      </c>
      <c r="AW1219" s="82">
        <f t="shared" si="96"/>
        <v>0</v>
      </c>
      <c r="AX1219" s="82">
        <f t="shared" si="96"/>
        <v>0</v>
      </c>
      <c r="AY1219" s="82">
        <f t="shared" si="96"/>
        <v>0</v>
      </c>
      <c r="AZ1219" s="82">
        <f t="shared" si="96"/>
        <v>0</v>
      </c>
      <c r="BA1219" s="82">
        <f t="shared" si="96"/>
        <v>1.9609999999999999E-2</v>
      </c>
    </row>
    <row r="1220" spans="1:53" x14ac:dyDescent="0.25">
      <c r="A1220" t="s">
        <v>3246</v>
      </c>
      <c r="B1220" t="s">
        <v>3247</v>
      </c>
      <c r="C1220" t="s">
        <v>3236</v>
      </c>
      <c r="D1220" t="s">
        <v>175</v>
      </c>
      <c r="E1220">
        <v>9</v>
      </c>
      <c r="F1220" s="143">
        <v>44211</v>
      </c>
      <c r="G1220" t="s">
        <v>488</v>
      </c>
      <c r="H1220" t="s">
        <v>270</v>
      </c>
      <c r="I1220" t="s">
        <v>259</v>
      </c>
      <c r="J1220" t="s">
        <v>271</v>
      </c>
      <c r="K1220" t="s">
        <v>272</v>
      </c>
      <c r="L1220" t="s">
        <v>296</v>
      </c>
      <c r="M1220" t="s">
        <v>431</v>
      </c>
      <c r="N1220" t="s">
        <v>283</v>
      </c>
      <c r="O1220">
        <v>635</v>
      </c>
      <c r="P1220">
        <v>72.75</v>
      </c>
      <c r="Q1220">
        <v>4</v>
      </c>
      <c r="R1220">
        <v>4.2220000000000001E-2</v>
      </c>
      <c r="S1220">
        <v>0</v>
      </c>
      <c r="T1220">
        <v>4.8319999999999999</v>
      </c>
      <c r="U1220">
        <v>14.920999999999999</v>
      </c>
      <c r="V1220">
        <v>4.907</v>
      </c>
      <c r="W1220">
        <v>14.920999999999999</v>
      </c>
      <c r="X1220">
        <v>1368</v>
      </c>
      <c r="Y1220">
        <v>70.25</v>
      </c>
      <c r="Z1220">
        <v>3.4</v>
      </c>
      <c r="AA1220">
        <v>4.113E-2</v>
      </c>
      <c r="AB1220">
        <v>4.8289999999999997</v>
      </c>
      <c r="AC1220">
        <v>15.571999999999999</v>
      </c>
      <c r="AD1220">
        <v>4.9009999999999998</v>
      </c>
      <c r="AE1220">
        <v>15.571999999999999</v>
      </c>
      <c r="AF1220">
        <v>1450</v>
      </c>
      <c r="AG1220">
        <v>4.2089999999999996</v>
      </c>
      <c r="AH1220">
        <v>4.8339999999999996</v>
      </c>
      <c r="AI1220">
        <v>1085</v>
      </c>
      <c r="AJ1220">
        <v>1128</v>
      </c>
      <c r="AK1220">
        <v>1359</v>
      </c>
      <c r="AL1220">
        <v>1440</v>
      </c>
      <c r="AQ1220" s="82">
        <f t="shared" si="92"/>
        <v>0</v>
      </c>
      <c r="AR1220" s="82">
        <f t="shared" si="96"/>
        <v>0</v>
      </c>
      <c r="AS1220" s="82">
        <f t="shared" si="96"/>
        <v>0</v>
      </c>
      <c r="AT1220" s="82">
        <f t="shared" si="96"/>
        <v>0</v>
      </c>
      <c r="AU1220" s="82">
        <f t="shared" si="96"/>
        <v>0</v>
      </c>
      <c r="AV1220" s="82">
        <f t="shared" si="96"/>
        <v>0</v>
      </c>
      <c r="AW1220" s="82">
        <f t="shared" si="96"/>
        <v>0</v>
      </c>
      <c r="AX1220" s="82">
        <f t="shared" si="96"/>
        <v>0</v>
      </c>
      <c r="AY1220" s="82">
        <f t="shared" si="96"/>
        <v>0</v>
      </c>
      <c r="AZ1220" s="82">
        <f t="shared" si="96"/>
        <v>0</v>
      </c>
      <c r="BA1220" s="82">
        <f t="shared" si="96"/>
        <v>4.2220000000000001E-2</v>
      </c>
    </row>
    <row r="1221" spans="1:53" x14ac:dyDescent="0.25">
      <c r="A1221" t="s">
        <v>6196</v>
      </c>
      <c r="B1221" t="s">
        <v>6197</v>
      </c>
      <c r="C1221" t="s">
        <v>3236</v>
      </c>
      <c r="D1221" t="s">
        <v>175</v>
      </c>
      <c r="E1221">
        <v>10</v>
      </c>
      <c r="F1221" s="143">
        <v>44119</v>
      </c>
      <c r="G1221" t="s">
        <v>280</v>
      </c>
      <c r="H1221" t="s">
        <v>270</v>
      </c>
      <c r="I1221" t="s">
        <v>259</v>
      </c>
      <c r="J1221" t="s">
        <v>271</v>
      </c>
      <c r="K1221" t="s">
        <v>272</v>
      </c>
      <c r="L1221" t="s">
        <v>296</v>
      </c>
      <c r="M1221" t="s">
        <v>431</v>
      </c>
      <c r="N1221" t="s">
        <v>283</v>
      </c>
      <c r="O1221">
        <v>250</v>
      </c>
      <c r="P1221">
        <v>98.25</v>
      </c>
      <c r="Q1221">
        <v>1.9444440000000001</v>
      </c>
      <c r="R1221">
        <v>2.1700000000000001E-2</v>
      </c>
      <c r="S1221">
        <v>0</v>
      </c>
      <c r="T1221">
        <v>5.2039999999999997</v>
      </c>
      <c r="U1221">
        <v>10.326000000000001</v>
      </c>
      <c r="V1221">
        <v>5.226</v>
      </c>
      <c r="W1221">
        <v>10.311999999999999</v>
      </c>
      <c r="X1221">
        <v>910</v>
      </c>
      <c r="Y1221">
        <v>96</v>
      </c>
      <c r="Z1221">
        <v>1.278</v>
      </c>
      <c r="AA1221">
        <v>2.1389999999999999E-2</v>
      </c>
      <c r="AB1221">
        <v>5.2279999999999998</v>
      </c>
      <c r="AC1221">
        <v>10.760999999999999</v>
      </c>
      <c r="AD1221">
        <v>5.2930000000000001</v>
      </c>
      <c r="AE1221">
        <v>10.760999999999999</v>
      </c>
      <c r="AF1221">
        <v>971</v>
      </c>
      <c r="AG1221">
        <v>2.9980000000000002</v>
      </c>
      <c r="AH1221">
        <v>3.6720000000000002</v>
      </c>
      <c r="AI1221">
        <v>862</v>
      </c>
      <c r="AJ1221">
        <v>908</v>
      </c>
      <c r="AK1221">
        <v>900</v>
      </c>
      <c r="AL1221">
        <v>961</v>
      </c>
      <c r="AQ1221" s="82">
        <f t="shared" si="92"/>
        <v>0</v>
      </c>
      <c r="AR1221" s="82">
        <f t="shared" si="96"/>
        <v>0</v>
      </c>
      <c r="AS1221" s="82">
        <f t="shared" si="96"/>
        <v>0</v>
      </c>
      <c r="AT1221" s="82">
        <f t="shared" si="96"/>
        <v>0</v>
      </c>
      <c r="AU1221" s="82">
        <f t="shared" si="96"/>
        <v>0</v>
      </c>
      <c r="AV1221" s="82">
        <f t="shared" si="96"/>
        <v>0</v>
      </c>
      <c r="AW1221" s="82">
        <f t="shared" si="96"/>
        <v>0</v>
      </c>
      <c r="AX1221" s="82">
        <f t="shared" si="96"/>
        <v>0</v>
      </c>
      <c r="AY1221" s="82">
        <f t="shared" si="96"/>
        <v>0</v>
      </c>
      <c r="AZ1221" s="82">
        <f t="shared" si="96"/>
        <v>2.1700000000000001E-2</v>
      </c>
      <c r="BA1221" s="82">
        <f t="shared" si="96"/>
        <v>0</v>
      </c>
    </row>
    <row r="1222" spans="1:53" x14ac:dyDescent="0.25">
      <c r="A1222" t="s">
        <v>6198</v>
      </c>
      <c r="B1222" t="s">
        <v>6199</v>
      </c>
      <c r="C1222" t="s">
        <v>6200</v>
      </c>
      <c r="D1222" t="s">
        <v>175</v>
      </c>
      <c r="E1222">
        <v>8.875</v>
      </c>
      <c r="F1222" s="143">
        <v>44119</v>
      </c>
      <c r="G1222" t="s">
        <v>42</v>
      </c>
      <c r="H1222" t="s">
        <v>270</v>
      </c>
      <c r="I1222" t="s">
        <v>259</v>
      </c>
      <c r="J1222" t="s">
        <v>271</v>
      </c>
      <c r="K1222" t="s">
        <v>272</v>
      </c>
      <c r="L1222" t="s">
        <v>296</v>
      </c>
      <c r="M1222" t="s">
        <v>431</v>
      </c>
      <c r="N1222" t="s">
        <v>283</v>
      </c>
      <c r="O1222">
        <v>1100</v>
      </c>
      <c r="P1222">
        <v>100.375</v>
      </c>
      <c r="Q1222">
        <v>1.4791669999999999</v>
      </c>
      <c r="R1222">
        <v>9.7070000000000004E-2</v>
      </c>
      <c r="S1222">
        <v>0</v>
      </c>
      <c r="T1222">
        <v>4.4039999999999999</v>
      </c>
      <c r="U1222">
        <v>8.7880000000000003</v>
      </c>
      <c r="V1222">
        <v>5.43</v>
      </c>
      <c r="W1222">
        <v>8.7609999999999992</v>
      </c>
      <c r="X1222">
        <v>752</v>
      </c>
      <c r="Y1222">
        <v>99.25</v>
      </c>
      <c r="Z1222">
        <v>0.88700000000000001</v>
      </c>
      <c r="AA1222">
        <v>9.6879999999999994E-2</v>
      </c>
      <c r="AB1222">
        <v>5.52</v>
      </c>
      <c r="AC1222">
        <v>9.0079999999999991</v>
      </c>
      <c r="AD1222">
        <v>5.5090000000000003</v>
      </c>
      <c r="AE1222">
        <v>8.9819999999999993</v>
      </c>
      <c r="AF1222">
        <v>791</v>
      </c>
      <c r="AG1222">
        <v>1.714</v>
      </c>
      <c r="AH1222">
        <v>2.419</v>
      </c>
      <c r="AI1222">
        <v>714</v>
      </c>
      <c r="AJ1222">
        <v>747</v>
      </c>
      <c r="AK1222">
        <v>742</v>
      </c>
      <c r="AL1222">
        <v>780</v>
      </c>
      <c r="AQ1222" s="82">
        <f t="shared" ref="AQ1222:AQ1285" si="97">IF($U1222&lt;=AQ$4,$R1222,0)</f>
        <v>0</v>
      </c>
      <c r="AR1222" s="82">
        <f t="shared" ref="AR1222:BA1237" si="98">IF(AND($U1222&gt;AQ$4,$U1222&lt;=AR$4),$R1222,0)</f>
        <v>0</v>
      </c>
      <c r="AS1222" s="82">
        <f t="shared" si="98"/>
        <v>0</v>
      </c>
      <c r="AT1222" s="82">
        <f t="shared" si="98"/>
        <v>0</v>
      </c>
      <c r="AU1222" s="82">
        <f t="shared" si="98"/>
        <v>0</v>
      </c>
      <c r="AV1222" s="82">
        <f t="shared" si="98"/>
        <v>0</v>
      </c>
      <c r="AW1222" s="82">
        <f t="shared" si="98"/>
        <v>0</v>
      </c>
      <c r="AX1222" s="82">
        <f t="shared" si="98"/>
        <v>9.7070000000000004E-2</v>
      </c>
      <c r="AY1222" s="82">
        <f t="shared" si="98"/>
        <v>0</v>
      </c>
      <c r="AZ1222" s="82">
        <f t="shared" si="98"/>
        <v>0</v>
      </c>
      <c r="BA1222" s="82">
        <f t="shared" si="98"/>
        <v>0</v>
      </c>
    </row>
    <row r="1223" spans="1:53" x14ac:dyDescent="0.25">
      <c r="A1223" t="s">
        <v>3281</v>
      </c>
      <c r="B1223" t="s">
        <v>3282</v>
      </c>
      <c r="C1223" t="s">
        <v>3225</v>
      </c>
      <c r="D1223" t="s">
        <v>3226</v>
      </c>
      <c r="E1223">
        <v>9.125</v>
      </c>
      <c r="F1223" s="143">
        <v>43586</v>
      </c>
      <c r="G1223" t="s">
        <v>348</v>
      </c>
      <c r="H1223" t="s">
        <v>270</v>
      </c>
      <c r="I1223" t="s">
        <v>259</v>
      </c>
      <c r="J1223" t="s">
        <v>271</v>
      </c>
      <c r="K1223" t="s">
        <v>272</v>
      </c>
      <c r="L1223" t="s">
        <v>291</v>
      </c>
      <c r="M1223" t="s">
        <v>600</v>
      </c>
      <c r="N1223" t="s">
        <v>304</v>
      </c>
      <c r="O1223">
        <v>275</v>
      </c>
      <c r="P1223">
        <v>99</v>
      </c>
      <c r="Q1223">
        <v>1.3687499999999999</v>
      </c>
      <c r="R1223">
        <v>2.3910000000000001E-2</v>
      </c>
      <c r="S1223">
        <v>0</v>
      </c>
      <c r="T1223">
        <v>4.6669999999999998</v>
      </c>
      <c r="U1223">
        <v>9.3330000000000002</v>
      </c>
      <c r="V1223">
        <v>4.6849999999999996</v>
      </c>
      <c r="W1223">
        <v>9.3260000000000005</v>
      </c>
      <c r="X1223">
        <v>836</v>
      </c>
      <c r="Y1223">
        <v>100</v>
      </c>
      <c r="Z1223">
        <v>0.76</v>
      </c>
      <c r="AA1223">
        <v>2.4369999999999999E-2</v>
      </c>
      <c r="AB1223">
        <v>4.1710000000000003</v>
      </c>
      <c r="AC1223">
        <v>9.1219999999999999</v>
      </c>
      <c r="AD1223">
        <v>4.7359999999999998</v>
      </c>
      <c r="AE1223">
        <v>9.109</v>
      </c>
      <c r="AF1223">
        <v>828</v>
      </c>
      <c r="AG1223">
        <v>-0.38900000000000001</v>
      </c>
      <c r="AH1223">
        <v>0.14899999999999999</v>
      </c>
      <c r="AI1223">
        <v>796</v>
      </c>
      <c r="AJ1223">
        <v>794</v>
      </c>
      <c r="AK1223">
        <v>824</v>
      </c>
      <c r="AL1223">
        <v>816</v>
      </c>
      <c r="AQ1223" s="82">
        <f t="shared" si="97"/>
        <v>0</v>
      </c>
      <c r="AR1223" s="82">
        <f t="shared" si="98"/>
        <v>0</v>
      </c>
      <c r="AS1223" s="82">
        <f t="shared" si="98"/>
        <v>0</v>
      </c>
      <c r="AT1223" s="82">
        <f t="shared" si="98"/>
        <v>0</v>
      </c>
      <c r="AU1223" s="82">
        <f t="shared" si="98"/>
        <v>0</v>
      </c>
      <c r="AV1223" s="82">
        <f t="shared" si="98"/>
        <v>0</v>
      </c>
      <c r="AW1223" s="82">
        <f t="shared" si="98"/>
        <v>0</v>
      </c>
      <c r="AX1223" s="82">
        <f t="shared" si="98"/>
        <v>0</v>
      </c>
      <c r="AY1223" s="82">
        <f t="shared" si="98"/>
        <v>2.3910000000000001E-2</v>
      </c>
      <c r="AZ1223" s="82">
        <f t="shared" si="98"/>
        <v>0</v>
      </c>
      <c r="BA1223" s="82">
        <f t="shared" si="98"/>
        <v>0</v>
      </c>
    </row>
    <row r="1224" spans="1:53" x14ac:dyDescent="0.25">
      <c r="A1224" t="s">
        <v>6201</v>
      </c>
      <c r="B1224" t="s">
        <v>6202</v>
      </c>
      <c r="C1224" t="s">
        <v>6203</v>
      </c>
      <c r="D1224" t="s">
        <v>6204</v>
      </c>
      <c r="E1224">
        <v>10.75</v>
      </c>
      <c r="F1224" s="143">
        <v>44105</v>
      </c>
      <c r="G1224" t="s">
        <v>280</v>
      </c>
      <c r="H1224" t="s">
        <v>270</v>
      </c>
      <c r="I1224" t="s">
        <v>259</v>
      </c>
      <c r="J1224" t="s">
        <v>271</v>
      </c>
      <c r="K1224" t="s">
        <v>272</v>
      </c>
      <c r="L1224" t="s">
        <v>442</v>
      </c>
      <c r="M1224" t="s">
        <v>443</v>
      </c>
      <c r="N1224" t="s">
        <v>304</v>
      </c>
      <c r="O1224">
        <v>600</v>
      </c>
      <c r="P1224">
        <v>106.5</v>
      </c>
      <c r="Q1224">
        <v>2.5083329999999999</v>
      </c>
      <c r="R1224">
        <v>5.6660000000000002E-2</v>
      </c>
      <c r="S1224">
        <v>0</v>
      </c>
      <c r="T1224">
        <v>4.1970000000000001</v>
      </c>
      <c r="U1224">
        <v>9.2629999999999999</v>
      </c>
      <c r="V1224">
        <v>4.9359999999999999</v>
      </c>
      <c r="W1224">
        <v>9.3780000000000001</v>
      </c>
      <c r="X1224">
        <v>818</v>
      </c>
      <c r="Y1224">
        <v>105.5</v>
      </c>
      <c r="Z1224">
        <v>1.792</v>
      </c>
      <c r="AA1224">
        <v>5.6619999999999997E-2</v>
      </c>
      <c r="AB1224">
        <v>4.2480000000000002</v>
      </c>
      <c r="AC1224">
        <v>9.4939999999999998</v>
      </c>
      <c r="AD1224">
        <v>5.0069999999999997</v>
      </c>
      <c r="AE1224">
        <v>9.5850000000000009</v>
      </c>
      <c r="AF1224">
        <v>854</v>
      </c>
      <c r="AG1224">
        <v>1.6</v>
      </c>
      <c r="AH1224">
        <v>2.2090000000000001</v>
      </c>
      <c r="AI1224">
        <v>803</v>
      </c>
      <c r="AJ1224">
        <v>836</v>
      </c>
      <c r="AK1224">
        <v>807</v>
      </c>
      <c r="AL1224">
        <v>843</v>
      </c>
      <c r="AQ1224" s="82">
        <f t="shared" si="97"/>
        <v>0</v>
      </c>
      <c r="AR1224" s="82">
        <f t="shared" si="98"/>
        <v>0</v>
      </c>
      <c r="AS1224" s="82">
        <f t="shared" si="98"/>
        <v>0</v>
      </c>
      <c r="AT1224" s="82">
        <f t="shared" si="98"/>
        <v>0</v>
      </c>
      <c r="AU1224" s="82">
        <f t="shared" si="98"/>
        <v>0</v>
      </c>
      <c r="AV1224" s="82">
        <f t="shared" si="98"/>
        <v>0</v>
      </c>
      <c r="AW1224" s="82">
        <f t="shared" si="98"/>
        <v>0</v>
      </c>
      <c r="AX1224" s="82">
        <f t="shared" si="98"/>
        <v>0</v>
      </c>
      <c r="AY1224" s="82">
        <f t="shared" si="98"/>
        <v>5.6660000000000002E-2</v>
      </c>
      <c r="AZ1224" s="82">
        <f t="shared" si="98"/>
        <v>0</v>
      </c>
      <c r="BA1224" s="82">
        <f t="shared" si="98"/>
        <v>0</v>
      </c>
    </row>
    <row r="1225" spans="1:53" x14ac:dyDescent="0.25">
      <c r="A1225" t="s">
        <v>3271</v>
      </c>
      <c r="B1225" t="s">
        <v>3272</v>
      </c>
      <c r="C1225" t="s">
        <v>3273</v>
      </c>
      <c r="D1225" t="s">
        <v>3274</v>
      </c>
      <c r="E1225">
        <v>6.875</v>
      </c>
      <c r="F1225" s="143">
        <v>44317</v>
      </c>
      <c r="G1225" t="s">
        <v>423</v>
      </c>
      <c r="H1225" t="s">
        <v>270</v>
      </c>
      <c r="I1225" t="s">
        <v>259</v>
      </c>
      <c r="J1225" t="s">
        <v>271</v>
      </c>
      <c r="K1225" t="s">
        <v>272</v>
      </c>
      <c r="L1225" t="s">
        <v>335</v>
      </c>
      <c r="M1225" t="s">
        <v>353</v>
      </c>
      <c r="N1225" t="s">
        <v>304</v>
      </c>
      <c r="O1225">
        <v>450</v>
      </c>
      <c r="P1225">
        <v>108.5</v>
      </c>
      <c r="Q1225">
        <v>1.03125</v>
      </c>
      <c r="R1225">
        <v>4.2700000000000002E-2</v>
      </c>
      <c r="S1225">
        <v>0</v>
      </c>
      <c r="T1225">
        <v>2.964</v>
      </c>
      <c r="U1225">
        <v>5.0380000000000003</v>
      </c>
      <c r="V1225">
        <v>5.3259999999999996</v>
      </c>
      <c r="W1225">
        <v>5.1849999999999996</v>
      </c>
      <c r="X1225">
        <v>380</v>
      </c>
      <c r="Y1225">
        <v>108.5</v>
      </c>
      <c r="Z1225">
        <v>0.57299999999999995</v>
      </c>
      <c r="AA1225">
        <v>4.317E-2</v>
      </c>
      <c r="AB1225">
        <v>3.0289999999999999</v>
      </c>
      <c r="AC1225">
        <v>5.0670000000000002</v>
      </c>
      <c r="AD1225">
        <v>5.391</v>
      </c>
      <c r="AE1225">
        <v>5.1890000000000001</v>
      </c>
      <c r="AF1225">
        <v>397</v>
      </c>
      <c r="AG1225">
        <v>0.42</v>
      </c>
      <c r="AH1225">
        <v>1.0920000000000001</v>
      </c>
      <c r="AI1225">
        <v>367</v>
      </c>
      <c r="AJ1225">
        <v>385</v>
      </c>
      <c r="AK1225">
        <v>369</v>
      </c>
      <c r="AL1225">
        <v>385</v>
      </c>
      <c r="AQ1225" s="82">
        <f t="shared" si="97"/>
        <v>0</v>
      </c>
      <c r="AR1225" s="82">
        <f t="shared" si="98"/>
        <v>0</v>
      </c>
      <c r="AS1225" s="82">
        <f t="shared" si="98"/>
        <v>0</v>
      </c>
      <c r="AT1225" s="82">
        <f t="shared" si="98"/>
        <v>0</v>
      </c>
      <c r="AU1225" s="82">
        <f t="shared" si="98"/>
        <v>4.2700000000000002E-2</v>
      </c>
      <c r="AV1225" s="82">
        <f t="shared" si="98"/>
        <v>0</v>
      </c>
      <c r="AW1225" s="82">
        <f t="shared" si="98"/>
        <v>0</v>
      </c>
      <c r="AX1225" s="82">
        <f t="shared" si="98"/>
        <v>0</v>
      </c>
      <c r="AY1225" s="82">
        <f t="shared" si="98"/>
        <v>0</v>
      </c>
      <c r="AZ1225" s="82">
        <f t="shared" si="98"/>
        <v>0</v>
      </c>
      <c r="BA1225" s="82">
        <f t="shared" si="98"/>
        <v>0</v>
      </c>
    </row>
    <row r="1226" spans="1:53" x14ac:dyDescent="0.25">
      <c r="A1226" t="s">
        <v>3279</v>
      </c>
      <c r="B1226" t="s">
        <v>3280</v>
      </c>
      <c r="C1226" t="s">
        <v>3273</v>
      </c>
      <c r="D1226" t="s">
        <v>3274</v>
      </c>
      <c r="E1226">
        <v>6.375</v>
      </c>
      <c r="F1226" s="143">
        <v>44607</v>
      </c>
      <c r="G1226" t="s">
        <v>423</v>
      </c>
      <c r="H1226" t="s">
        <v>270</v>
      </c>
      <c r="I1226" t="s">
        <v>259</v>
      </c>
      <c r="J1226" t="s">
        <v>271</v>
      </c>
      <c r="K1226" t="s">
        <v>272</v>
      </c>
      <c r="L1226" t="s">
        <v>335</v>
      </c>
      <c r="M1226" t="s">
        <v>353</v>
      </c>
      <c r="N1226" t="s">
        <v>304</v>
      </c>
      <c r="O1226">
        <v>200</v>
      </c>
      <c r="P1226">
        <v>105.25</v>
      </c>
      <c r="Q1226">
        <v>2.3020830000000001</v>
      </c>
      <c r="R1226">
        <v>1.864E-2</v>
      </c>
      <c r="S1226">
        <v>0</v>
      </c>
      <c r="T1226">
        <v>5.6059999999999999</v>
      </c>
      <c r="U1226">
        <v>5.4749999999999996</v>
      </c>
      <c r="V1226">
        <v>6.359</v>
      </c>
      <c r="W1226">
        <v>5.4770000000000003</v>
      </c>
      <c r="X1226">
        <v>395</v>
      </c>
      <c r="Y1226">
        <v>104.5</v>
      </c>
      <c r="Z1226">
        <v>1.877</v>
      </c>
      <c r="AA1226">
        <v>1.8710000000000001E-2</v>
      </c>
      <c r="AB1226">
        <v>5.6609999999999996</v>
      </c>
      <c r="AC1226">
        <v>5.6050000000000004</v>
      </c>
      <c r="AD1226">
        <v>6.4930000000000003</v>
      </c>
      <c r="AE1226">
        <v>5.6120000000000001</v>
      </c>
      <c r="AF1226">
        <v>426</v>
      </c>
      <c r="AG1226">
        <v>1.105</v>
      </c>
      <c r="AH1226">
        <v>2.0209999999999999</v>
      </c>
      <c r="AI1226">
        <v>375</v>
      </c>
      <c r="AJ1226">
        <v>404</v>
      </c>
      <c r="AK1226">
        <v>387</v>
      </c>
      <c r="AL1226">
        <v>417</v>
      </c>
      <c r="AQ1226" s="82">
        <f t="shared" si="97"/>
        <v>0</v>
      </c>
      <c r="AR1226" s="82">
        <f t="shared" si="98"/>
        <v>0</v>
      </c>
      <c r="AS1226" s="82">
        <f t="shared" si="98"/>
        <v>0</v>
      </c>
      <c r="AT1226" s="82">
        <f t="shared" si="98"/>
        <v>0</v>
      </c>
      <c r="AU1226" s="82">
        <f t="shared" si="98"/>
        <v>1.864E-2</v>
      </c>
      <c r="AV1226" s="82">
        <f t="shared" si="98"/>
        <v>0</v>
      </c>
      <c r="AW1226" s="82">
        <f t="shared" si="98"/>
        <v>0</v>
      </c>
      <c r="AX1226" s="82">
        <f t="shared" si="98"/>
        <v>0</v>
      </c>
      <c r="AY1226" s="82">
        <f t="shared" si="98"/>
        <v>0</v>
      </c>
      <c r="AZ1226" s="82">
        <f t="shared" si="98"/>
        <v>0</v>
      </c>
      <c r="BA1226" s="82">
        <f t="shared" si="98"/>
        <v>0</v>
      </c>
    </row>
    <row r="1227" spans="1:53" x14ac:dyDescent="0.25">
      <c r="A1227" t="s">
        <v>3261</v>
      </c>
      <c r="B1227" t="s">
        <v>3262</v>
      </c>
      <c r="C1227" t="s">
        <v>3263</v>
      </c>
      <c r="D1227" t="s">
        <v>3264</v>
      </c>
      <c r="E1227">
        <v>9.5</v>
      </c>
      <c r="F1227" s="143">
        <v>42840</v>
      </c>
      <c r="G1227" t="s">
        <v>280</v>
      </c>
      <c r="H1227" t="s">
        <v>270</v>
      </c>
      <c r="I1227" t="s">
        <v>259</v>
      </c>
      <c r="J1227" t="s">
        <v>271</v>
      </c>
      <c r="K1227" t="s">
        <v>272</v>
      </c>
      <c r="L1227" t="s">
        <v>296</v>
      </c>
      <c r="M1227" t="s">
        <v>431</v>
      </c>
      <c r="N1227" t="s">
        <v>275</v>
      </c>
      <c r="O1227">
        <v>350</v>
      </c>
      <c r="P1227">
        <v>104</v>
      </c>
      <c r="Q1227">
        <v>1.8472219999999999</v>
      </c>
      <c r="R1227">
        <v>3.2099999999999997E-2</v>
      </c>
      <c r="S1227">
        <v>0</v>
      </c>
      <c r="T1227">
        <v>0.3</v>
      </c>
      <c r="U1227">
        <v>6.4</v>
      </c>
      <c r="V1227">
        <v>0.41299999999999998</v>
      </c>
      <c r="W1227">
        <v>6.97</v>
      </c>
      <c r="X1227">
        <v>638</v>
      </c>
      <c r="Y1227">
        <v>104</v>
      </c>
      <c r="Z1227">
        <v>1.214</v>
      </c>
      <c r="AA1227">
        <v>3.2390000000000002E-2</v>
      </c>
      <c r="AB1227">
        <v>0.36299999999999999</v>
      </c>
      <c r="AC1227">
        <v>6.9020000000000001</v>
      </c>
      <c r="AD1227">
        <v>0.80600000000000005</v>
      </c>
      <c r="AE1227">
        <v>7.3339999999999996</v>
      </c>
      <c r="AF1227">
        <v>684</v>
      </c>
      <c r="AG1227">
        <v>0.60199999999999998</v>
      </c>
      <c r="AH1227">
        <v>0.60699999999999998</v>
      </c>
      <c r="AI1227">
        <v>639</v>
      </c>
      <c r="AJ1227">
        <v>685</v>
      </c>
      <c r="AK1227">
        <v>616</v>
      </c>
      <c r="AL1227">
        <v>664</v>
      </c>
      <c r="AQ1227" s="82">
        <f t="shared" si="97"/>
        <v>0</v>
      </c>
      <c r="AR1227" s="82">
        <f t="shared" si="98"/>
        <v>0</v>
      </c>
      <c r="AS1227" s="82">
        <f t="shared" si="98"/>
        <v>0</v>
      </c>
      <c r="AT1227" s="82">
        <f t="shared" si="98"/>
        <v>0</v>
      </c>
      <c r="AU1227" s="82">
        <f t="shared" si="98"/>
        <v>0</v>
      </c>
      <c r="AV1227" s="82">
        <f t="shared" si="98"/>
        <v>3.2099999999999997E-2</v>
      </c>
      <c r="AW1227" s="82">
        <f t="shared" si="98"/>
        <v>0</v>
      </c>
      <c r="AX1227" s="82">
        <f t="shared" si="98"/>
        <v>0</v>
      </c>
      <c r="AY1227" s="82">
        <f t="shared" si="98"/>
        <v>0</v>
      </c>
      <c r="AZ1227" s="82">
        <f t="shared" si="98"/>
        <v>0</v>
      </c>
      <c r="BA1227" s="82">
        <f t="shared" si="98"/>
        <v>0</v>
      </c>
    </row>
    <row r="1228" spans="1:53" x14ac:dyDescent="0.25">
      <c r="A1228" t="s">
        <v>3267</v>
      </c>
      <c r="B1228" t="s">
        <v>3268</v>
      </c>
      <c r="C1228" t="s">
        <v>3269</v>
      </c>
      <c r="D1228" t="s">
        <v>3270</v>
      </c>
      <c r="E1228">
        <v>11.75</v>
      </c>
      <c r="F1228" s="143">
        <v>42125</v>
      </c>
      <c r="G1228" t="s">
        <v>41</v>
      </c>
      <c r="H1228" t="s">
        <v>270</v>
      </c>
      <c r="I1228" t="s">
        <v>259</v>
      </c>
      <c r="J1228" t="s">
        <v>271</v>
      </c>
      <c r="K1228" t="s">
        <v>272</v>
      </c>
      <c r="L1228" t="s">
        <v>335</v>
      </c>
      <c r="M1228" t="s">
        <v>336</v>
      </c>
      <c r="N1228" t="s">
        <v>283</v>
      </c>
      <c r="O1228">
        <v>242</v>
      </c>
      <c r="P1228">
        <v>107.625</v>
      </c>
      <c r="Q1228">
        <v>1.7625</v>
      </c>
      <c r="R1228">
        <v>2.2929999999999999E-2</v>
      </c>
      <c r="S1228">
        <v>0</v>
      </c>
      <c r="T1228">
        <v>1.236</v>
      </c>
      <c r="U1228">
        <v>5.7839999999999998</v>
      </c>
      <c r="V1228">
        <v>0.97499999999999998</v>
      </c>
      <c r="W1228">
        <v>5.8689999999999998</v>
      </c>
      <c r="X1228">
        <v>557</v>
      </c>
      <c r="Y1228">
        <v>106.5</v>
      </c>
      <c r="Z1228">
        <v>0.97899999999999998</v>
      </c>
      <c r="AA1228">
        <v>2.2880000000000001E-2</v>
      </c>
      <c r="AB1228">
        <v>1.294</v>
      </c>
      <c r="AC1228">
        <v>6.8470000000000004</v>
      </c>
      <c r="AD1228">
        <v>1.29</v>
      </c>
      <c r="AE1228">
        <v>6.9</v>
      </c>
      <c r="AF1228">
        <v>665</v>
      </c>
      <c r="AG1228">
        <v>1.776</v>
      </c>
      <c r="AH1228">
        <v>1.77</v>
      </c>
      <c r="AI1228">
        <v>471</v>
      </c>
      <c r="AJ1228">
        <v>656</v>
      </c>
      <c r="AK1228">
        <v>543</v>
      </c>
      <c r="AL1228">
        <v>652</v>
      </c>
      <c r="AQ1228" s="82">
        <f t="shared" si="97"/>
        <v>0</v>
      </c>
      <c r="AR1228" s="82">
        <f t="shared" si="98"/>
        <v>0</v>
      </c>
      <c r="AS1228" s="82">
        <f t="shared" si="98"/>
        <v>0</v>
      </c>
      <c r="AT1228" s="82">
        <f t="shared" si="98"/>
        <v>0</v>
      </c>
      <c r="AU1228" s="82">
        <f t="shared" si="98"/>
        <v>2.2929999999999999E-2</v>
      </c>
      <c r="AV1228" s="82">
        <f t="shared" si="98"/>
        <v>0</v>
      </c>
      <c r="AW1228" s="82">
        <f t="shared" si="98"/>
        <v>0</v>
      </c>
      <c r="AX1228" s="82">
        <f t="shared" si="98"/>
        <v>0</v>
      </c>
      <c r="AY1228" s="82">
        <f t="shared" si="98"/>
        <v>0</v>
      </c>
      <c r="AZ1228" s="82">
        <f t="shared" si="98"/>
        <v>0</v>
      </c>
      <c r="BA1228" s="82">
        <f t="shared" si="98"/>
        <v>0</v>
      </c>
    </row>
    <row r="1229" spans="1:53" x14ac:dyDescent="0.25">
      <c r="A1229" t="s">
        <v>3253</v>
      </c>
      <c r="B1229" t="s">
        <v>3254</v>
      </c>
      <c r="C1229" t="s">
        <v>3255</v>
      </c>
      <c r="D1229" t="s">
        <v>3256</v>
      </c>
      <c r="E1229">
        <v>5.375</v>
      </c>
      <c r="F1229" s="143">
        <v>42309</v>
      </c>
      <c r="G1229" t="s">
        <v>348</v>
      </c>
      <c r="H1229" t="s">
        <v>270</v>
      </c>
      <c r="I1229" t="s">
        <v>259</v>
      </c>
      <c r="J1229" t="s">
        <v>271</v>
      </c>
      <c r="K1229" t="s">
        <v>284</v>
      </c>
      <c r="L1229" t="s">
        <v>497</v>
      </c>
      <c r="M1229" t="s">
        <v>2189</v>
      </c>
      <c r="N1229" t="s">
        <v>304</v>
      </c>
      <c r="O1229">
        <v>100.1</v>
      </c>
      <c r="P1229">
        <v>80</v>
      </c>
      <c r="Q1229">
        <v>0.80625000000000002</v>
      </c>
      <c r="R1229">
        <v>7.0099999999999997E-3</v>
      </c>
      <c r="S1229">
        <v>0</v>
      </c>
      <c r="T1229">
        <v>2.4580000000000002</v>
      </c>
      <c r="U1229">
        <v>14.134</v>
      </c>
      <c r="V1229">
        <v>2.4609999999999999</v>
      </c>
      <c r="W1229">
        <v>14.134</v>
      </c>
      <c r="X1229">
        <v>1376</v>
      </c>
      <c r="Y1229">
        <v>75</v>
      </c>
      <c r="Z1229">
        <v>0.44800000000000001</v>
      </c>
      <c r="AA1229">
        <v>6.6400000000000001E-3</v>
      </c>
      <c r="AB1229">
        <v>2.4849999999999999</v>
      </c>
      <c r="AC1229">
        <v>16.512</v>
      </c>
      <c r="AD1229">
        <v>2.4870000000000001</v>
      </c>
      <c r="AE1229">
        <v>16.512</v>
      </c>
      <c r="AF1229">
        <v>1621</v>
      </c>
      <c r="AG1229">
        <v>7.1020000000000003</v>
      </c>
      <c r="AH1229">
        <v>7.218</v>
      </c>
      <c r="AI1229">
        <v>1177</v>
      </c>
      <c r="AJ1229">
        <v>1338</v>
      </c>
      <c r="AK1229">
        <v>1364</v>
      </c>
      <c r="AL1229">
        <v>1609</v>
      </c>
      <c r="AQ1229" s="82">
        <f t="shared" si="97"/>
        <v>0</v>
      </c>
      <c r="AR1229" s="82">
        <f t="shared" si="98"/>
        <v>0</v>
      </c>
      <c r="AS1229" s="82">
        <f t="shared" si="98"/>
        <v>0</v>
      </c>
      <c r="AT1229" s="82">
        <f t="shared" si="98"/>
        <v>0</v>
      </c>
      <c r="AU1229" s="82">
        <f t="shared" si="98"/>
        <v>0</v>
      </c>
      <c r="AV1229" s="82">
        <f t="shared" si="98"/>
        <v>0</v>
      </c>
      <c r="AW1229" s="82">
        <f t="shared" si="98"/>
        <v>0</v>
      </c>
      <c r="AX1229" s="82">
        <f t="shared" si="98"/>
        <v>0</v>
      </c>
      <c r="AY1229" s="82">
        <f t="shared" si="98"/>
        <v>0</v>
      </c>
      <c r="AZ1229" s="82">
        <f t="shared" si="98"/>
        <v>0</v>
      </c>
      <c r="BA1229" s="82">
        <f t="shared" si="98"/>
        <v>7.0099999999999997E-3</v>
      </c>
    </row>
    <row r="1230" spans="1:53" x14ac:dyDescent="0.25">
      <c r="A1230" t="s">
        <v>3265</v>
      </c>
      <c r="B1230" t="s">
        <v>3266</v>
      </c>
      <c r="C1230" t="s">
        <v>3252</v>
      </c>
      <c r="D1230" t="s">
        <v>245</v>
      </c>
      <c r="E1230">
        <v>7.15</v>
      </c>
      <c r="F1230" s="143">
        <v>43936</v>
      </c>
      <c r="G1230" t="s">
        <v>40</v>
      </c>
      <c r="H1230" t="s">
        <v>270</v>
      </c>
      <c r="I1230" t="s">
        <v>259</v>
      </c>
      <c r="J1230" t="s">
        <v>271</v>
      </c>
      <c r="K1230" t="s">
        <v>272</v>
      </c>
      <c r="L1230" t="s">
        <v>291</v>
      </c>
      <c r="M1230" t="s">
        <v>1069</v>
      </c>
      <c r="N1230" t="s">
        <v>304</v>
      </c>
      <c r="O1230">
        <v>200</v>
      </c>
      <c r="P1230">
        <v>109.5</v>
      </c>
      <c r="Q1230">
        <v>1.3902779999999999</v>
      </c>
      <c r="R1230">
        <v>1.9210000000000001E-2</v>
      </c>
      <c r="S1230">
        <v>0</v>
      </c>
      <c r="T1230">
        <v>5.6639999999999997</v>
      </c>
      <c r="U1230">
        <v>5.5490000000000004</v>
      </c>
      <c r="V1230">
        <v>5.7359999999999998</v>
      </c>
      <c r="W1230">
        <v>5.5490000000000004</v>
      </c>
      <c r="X1230">
        <v>437</v>
      </c>
      <c r="Y1230">
        <v>109.25</v>
      </c>
      <c r="Z1230">
        <v>0.91400000000000003</v>
      </c>
      <c r="AA1230">
        <v>1.9380000000000001E-2</v>
      </c>
      <c r="AB1230">
        <v>5.7249999999999996</v>
      </c>
      <c r="AC1230">
        <v>5.6</v>
      </c>
      <c r="AD1230">
        <v>5.79</v>
      </c>
      <c r="AE1230">
        <v>5.6</v>
      </c>
      <c r="AF1230">
        <v>457</v>
      </c>
      <c r="AG1230">
        <v>0.66</v>
      </c>
      <c r="AH1230">
        <v>1.4</v>
      </c>
      <c r="AI1230">
        <v>436</v>
      </c>
      <c r="AJ1230">
        <v>456</v>
      </c>
      <c r="AK1230">
        <v>426</v>
      </c>
      <c r="AL1230">
        <v>447</v>
      </c>
      <c r="AQ1230" s="82">
        <f t="shared" si="97"/>
        <v>0</v>
      </c>
      <c r="AR1230" s="82">
        <f t="shared" si="98"/>
        <v>0</v>
      </c>
      <c r="AS1230" s="82">
        <f t="shared" si="98"/>
        <v>0</v>
      </c>
      <c r="AT1230" s="82">
        <f t="shared" si="98"/>
        <v>0</v>
      </c>
      <c r="AU1230" s="82">
        <f t="shared" si="98"/>
        <v>1.9210000000000001E-2</v>
      </c>
      <c r="AV1230" s="82">
        <f t="shared" si="98"/>
        <v>0</v>
      </c>
      <c r="AW1230" s="82">
        <f t="shared" si="98"/>
        <v>0</v>
      </c>
      <c r="AX1230" s="82">
        <f t="shared" si="98"/>
        <v>0</v>
      </c>
      <c r="AY1230" s="82">
        <f t="shared" si="98"/>
        <v>0</v>
      </c>
      <c r="AZ1230" s="82">
        <f t="shared" si="98"/>
        <v>0</v>
      </c>
      <c r="BA1230" s="82">
        <f t="shared" si="98"/>
        <v>0</v>
      </c>
    </row>
    <row r="1231" spans="1:53" x14ac:dyDescent="0.25">
      <c r="A1231" t="s">
        <v>6205</v>
      </c>
      <c r="B1231" t="s">
        <v>6206</v>
      </c>
      <c r="C1231" t="s">
        <v>3252</v>
      </c>
      <c r="D1231" t="s">
        <v>245</v>
      </c>
      <c r="E1231">
        <v>7</v>
      </c>
      <c r="F1231" s="143">
        <v>44652</v>
      </c>
      <c r="G1231" t="s">
        <v>40</v>
      </c>
      <c r="H1231" t="s">
        <v>270</v>
      </c>
      <c r="I1231" t="s">
        <v>259</v>
      </c>
      <c r="J1231" t="s">
        <v>271</v>
      </c>
      <c r="K1231" t="s">
        <v>272</v>
      </c>
      <c r="L1231" t="s">
        <v>291</v>
      </c>
      <c r="M1231" t="s">
        <v>1069</v>
      </c>
      <c r="N1231" t="s">
        <v>304</v>
      </c>
      <c r="O1231">
        <v>300</v>
      </c>
      <c r="P1231">
        <v>109</v>
      </c>
      <c r="Q1231">
        <v>1.6333329999999999</v>
      </c>
      <c r="R1231">
        <v>2.8750000000000001E-2</v>
      </c>
      <c r="S1231">
        <v>0</v>
      </c>
      <c r="T1231">
        <v>6.7850000000000001</v>
      </c>
      <c r="U1231">
        <v>5.7329999999999997</v>
      </c>
      <c r="V1231">
        <v>6.915</v>
      </c>
      <c r="W1231">
        <v>5.7329999999999997</v>
      </c>
      <c r="X1231">
        <v>420</v>
      </c>
      <c r="Y1231">
        <v>108.5</v>
      </c>
      <c r="Z1231">
        <v>1.167</v>
      </c>
      <c r="AA1231">
        <v>2.894E-2</v>
      </c>
      <c r="AB1231">
        <v>6.8410000000000002</v>
      </c>
      <c r="AC1231">
        <v>5.806</v>
      </c>
      <c r="AD1231">
        <v>6.9610000000000003</v>
      </c>
      <c r="AE1231">
        <v>5.806</v>
      </c>
      <c r="AF1231">
        <v>445</v>
      </c>
      <c r="AG1231">
        <v>0.88100000000000001</v>
      </c>
      <c r="AH1231">
        <v>1.9159999999999999</v>
      </c>
      <c r="AI1231">
        <v>419</v>
      </c>
      <c r="AJ1231">
        <v>442</v>
      </c>
      <c r="AK1231">
        <v>415</v>
      </c>
      <c r="AL1231">
        <v>438</v>
      </c>
      <c r="AQ1231" s="82">
        <f t="shared" si="97"/>
        <v>0</v>
      </c>
      <c r="AR1231" s="82">
        <f t="shared" si="98"/>
        <v>0</v>
      </c>
      <c r="AS1231" s="82">
        <f t="shared" si="98"/>
        <v>0</v>
      </c>
      <c r="AT1231" s="82">
        <f t="shared" si="98"/>
        <v>0</v>
      </c>
      <c r="AU1231" s="82">
        <f t="shared" si="98"/>
        <v>2.8750000000000001E-2</v>
      </c>
      <c r="AV1231" s="82">
        <f t="shared" si="98"/>
        <v>0</v>
      </c>
      <c r="AW1231" s="82">
        <f t="shared" si="98"/>
        <v>0</v>
      </c>
      <c r="AX1231" s="82">
        <f t="shared" si="98"/>
        <v>0</v>
      </c>
      <c r="AY1231" s="82">
        <f t="shared" si="98"/>
        <v>0</v>
      </c>
      <c r="AZ1231" s="82">
        <f t="shared" si="98"/>
        <v>0</v>
      </c>
      <c r="BA1231" s="82">
        <f t="shared" si="98"/>
        <v>0</v>
      </c>
    </row>
    <row r="1232" spans="1:53" x14ac:dyDescent="0.25">
      <c r="A1232" t="s">
        <v>3275</v>
      </c>
      <c r="B1232" t="s">
        <v>3276</v>
      </c>
      <c r="C1232" t="s">
        <v>3277</v>
      </c>
      <c r="D1232" t="s">
        <v>3278</v>
      </c>
      <c r="E1232">
        <v>6.5</v>
      </c>
      <c r="F1232" s="143">
        <v>43586</v>
      </c>
      <c r="G1232" t="s">
        <v>282</v>
      </c>
      <c r="H1232" t="s">
        <v>270</v>
      </c>
      <c r="I1232" t="s">
        <v>259</v>
      </c>
      <c r="J1232" t="s">
        <v>271</v>
      </c>
      <c r="K1232" t="s">
        <v>272</v>
      </c>
      <c r="L1232" t="s">
        <v>291</v>
      </c>
      <c r="M1232" t="s">
        <v>1407</v>
      </c>
      <c r="N1232" t="s">
        <v>275</v>
      </c>
      <c r="O1232">
        <v>390</v>
      </c>
      <c r="P1232">
        <v>107.5</v>
      </c>
      <c r="Q1232">
        <v>0.97499999999999998</v>
      </c>
      <c r="R1232">
        <v>3.6650000000000002E-2</v>
      </c>
      <c r="S1232">
        <v>0</v>
      </c>
      <c r="T1232">
        <v>1.2789999999999999</v>
      </c>
      <c r="U1232">
        <v>4.2649999999999997</v>
      </c>
      <c r="V1232">
        <v>3.113</v>
      </c>
      <c r="W1232">
        <v>4.508</v>
      </c>
      <c r="X1232">
        <v>350</v>
      </c>
      <c r="Y1232">
        <v>107.625</v>
      </c>
      <c r="Z1232">
        <v>0.54200000000000004</v>
      </c>
      <c r="AA1232">
        <v>3.7100000000000001E-2</v>
      </c>
      <c r="AB1232">
        <v>1.3440000000000001</v>
      </c>
      <c r="AC1232">
        <v>4.2670000000000003</v>
      </c>
      <c r="AD1232">
        <v>3.14</v>
      </c>
      <c r="AE1232">
        <v>4.4530000000000003</v>
      </c>
      <c r="AF1232">
        <v>359</v>
      </c>
      <c r="AG1232">
        <v>0.28499999999999998</v>
      </c>
      <c r="AH1232">
        <v>0.55600000000000005</v>
      </c>
      <c r="AI1232">
        <v>326</v>
      </c>
      <c r="AJ1232">
        <v>340</v>
      </c>
      <c r="AK1232">
        <v>333</v>
      </c>
      <c r="AL1232">
        <v>341</v>
      </c>
      <c r="AQ1232" s="82">
        <f t="shared" si="97"/>
        <v>0</v>
      </c>
      <c r="AR1232" s="82">
        <f t="shared" si="98"/>
        <v>0</v>
      </c>
      <c r="AS1232" s="82">
        <f t="shared" si="98"/>
        <v>0</v>
      </c>
      <c r="AT1232" s="82">
        <f t="shared" si="98"/>
        <v>3.6650000000000002E-2</v>
      </c>
      <c r="AU1232" s="82">
        <f t="shared" si="98"/>
        <v>0</v>
      </c>
      <c r="AV1232" s="82">
        <f t="shared" si="98"/>
        <v>0</v>
      </c>
      <c r="AW1232" s="82">
        <f t="shared" si="98"/>
        <v>0</v>
      </c>
      <c r="AX1232" s="82">
        <f t="shared" si="98"/>
        <v>0</v>
      </c>
      <c r="AY1232" s="82">
        <f t="shared" si="98"/>
        <v>0</v>
      </c>
      <c r="AZ1232" s="82">
        <f t="shared" si="98"/>
        <v>0</v>
      </c>
      <c r="BA1232" s="82">
        <f t="shared" si="98"/>
        <v>0</v>
      </c>
    </row>
    <row r="1233" spans="1:53" x14ac:dyDescent="0.25">
      <c r="A1233" t="s">
        <v>6207</v>
      </c>
      <c r="B1233" t="s">
        <v>6208</v>
      </c>
      <c r="C1233" t="s">
        <v>6209</v>
      </c>
      <c r="D1233" t="s">
        <v>5423</v>
      </c>
      <c r="E1233">
        <v>6.5</v>
      </c>
      <c r="F1233" s="143">
        <v>41744</v>
      </c>
      <c r="G1233" t="s">
        <v>371</v>
      </c>
      <c r="H1233" t="s">
        <v>270</v>
      </c>
      <c r="I1233" t="s">
        <v>259</v>
      </c>
      <c r="J1233" t="s">
        <v>271</v>
      </c>
      <c r="K1233" t="s">
        <v>272</v>
      </c>
      <c r="L1233" t="s">
        <v>296</v>
      </c>
      <c r="M1233" t="s">
        <v>492</v>
      </c>
      <c r="N1233" t="s">
        <v>304</v>
      </c>
      <c r="O1233">
        <v>500</v>
      </c>
      <c r="P1233">
        <v>103.93300000000001</v>
      </c>
      <c r="Q1233">
        <v>1.263889</v>
      </c>
      <c r="R1233">
        <v>4.5569999999999999E-2</v>
      </c>
      <c r="S1233">
        <v>0</v>
      </c>
      <c r="T1233">
        <v>1.2390000000000001</v>
      </c>
      <c r="U1233">
        <v>3.39</v>
      </c>
      <c r="V1233">
        <v>1.2370000000000001</v>
      </c>
      <c r="W1233">
        <v>3.39</v>
      </c>
      <c r="X1233">
        <v>317</v>
      </c>
      <c r="Y1233">
        <v>104.28700000000001</v>
      </c>
      <c r="Z1233">
        <v>0.83099999999999996</v>
      </c>
      <c r="AA1233">
        <v>4.623E-2</v>
      </c>
      <c r="AB1233">
        <v>1.3049999999999999</v>
      </c>
      <c r="AC1233">
        <v>3.2759999999999998</v>
      </c>
      <c r="AD1233">
        <v>1.302</v>
      </c>
      <c r="AE1233">
        <v>3.2759999999999998</v>
      </c>
      <c r="AF1233">
        <v>307</v>
      </c>
      <c r="AG1233">
        <v>7.4999999999999997E-2</v>
      </c>
      <c r="AH1233">
        <v>6.9000000000000006E-2</v>
      </c>
      <c r="AI1233">
        <v>307</v>
      </c>
      <c r="AJ1233">
        <v>299</v>
      </c>
      <c r="AK1233">
        <v>303</v>
      </c>
      <c r="AL1233">
        <v>294</v>
      </c>
      <c r="AQ1233" s="82">
        <f t="shared" si="97"/>
        <v>0</v>
      </c>
      <c r="AR1233" s="82">
        <f t="shared" si="98"/>
        <v>0</v>
      </c>
      <c r="AS1233" s="82">
        <f t="shared" si="98"/>
        <v>4.5569999999999999E-2</v>
      </c>
      <c r="AT1233" s="82">
        <f t="shared" si="98"/>
        <v>0</v>
      </c>
      <c r="AU1233" s="82">
        <f t="shared" si="98"/>
        <v>0</v>
      </c>
      <c r="AV1233" s="82">
        <f t="shared" si="98"/>
        <v>0</v>
      </c>
      <c r="AW1233" s="82">
        <f t="shared" si="98"/>
        <v>0</v>
      </c>
      <c r="AX1233" s="82">
        <f t="shared" si="98"/>
        <v>0</v>
      </c>
      <c r="AY1233" s="82">
        <f t="shared" si="98"/>
        <v>0</v>
      </c>
      <c r="AZ1233" s="82">
        <f t="shared" si="98"/>
        <v>0</v>
      </c>
      <c r="BA1233" s="82">
        <f t="shared" si="98"/>
        <v>0</v>
      </c>
    </row>
    <row r="1234" spans="1:53" x14ac:dyDescent="0.25">
      <c r="A1234" t="s">
        <v>6210</v>
      </c>
      <c r="B1234" t="s">
        <v>6211</v>
      </c>
      <c r="C1234" t="s">
        <v>6212</v>
      </c>
      <c r="D1234" t="s">
        <v>5423</v>
      </c>
      <c r="E1234">
        <v>6.125</v>
      </c>
      <c r="F1234" s="143">
        <v>43252</v>
      </c>
      <c r="G1234" t="s">
        <v>371</v>
      </c>
      <c r="H1234" t="s">
        <v>270</v>
      </c>
      <c r="I1234" t="s">
        <v>258</v>
      </c>
      <c r="J1234" t="s">
        <v>271</v>
      </c>
      <c r="K1234" t="s">
        <v>272</v>
      </c>
      <c r="L1234" t="s">
        <v>296</v>
      </c>
      <c r="M1234" t="s">
        <v>492</v>
      </c>
      <c r="N1234" t="s">
        <v>304</v>
      </c>
      <c r="O1234">
        <v>1493.2</v>
      </c>
      <c r="P1234">
        <v>102.387</v>
      </c>
      <c r="Q1234">
        <v>0.408333</v>
      </c>
      <c r="R1234">
        <v>0.13297999999999999</v>
      </c>
      <c r="S1234">
        <v>0</v>
      </c>
      <c r="T1234">
        <v>4.5670000000000002</v>
      </c>
      <c r="U1234">
        <v>5.6079999999999997</v>
      </c>
      <c r="V1234">
        <v>4.5990000000000002</v>
      </c>
      <c r="W1234">
        <v>5.6079999999999997</v>
      </c>
      <c r="X1234">
        <v>479</v>
      </c>
      <c r="Y1234">
        <v>99.823999999999998</v>
      </c>
      <c r="Z1234">
        <v>0</v>
      </c>
      <c r="AA1234">
        <v>0.13109999999999999</v>
      </c>
      <c r="AB1234">
        <v>4.609</v>
      </c>
      <c r="AC1234">
        <v>6.1630000000000003</v>
      </c>
      <c r="AD1234">
        <v>4.6349999999999998</v>
      </c>
      <c r="AE1234">
        <v>6.1630000000000003</v>
      </c>
      <c r="AF1234">
        <v>547</v>
      </c>
      <c r="AG1234">
        <v>2.9769999999999999</v>
      </c>
      <c r="AH1234">
        <v>3.4780000000000002</v>
      </c>
      <c r="AI1234">
        <v>463</v>
      </c>
      <c r="AJ1234">
        <v>523</v>
      </c>
      <c r="AK1234">
        <v>467</v>
      </c>
      <c r="AL1234">
        <v>536</v>
      </c>
      <c r="AQ1234" s="82">
        <f t="shared" si="97"/>
        <v>0</v>
      </c>
      <c r="AR1234" s="82">
        <f t="shared" si="98"/>
        <v>0</v>
      </c>
      <c r="AS1234" s="82">
        <f t="shared" si="98"/>
        <v>0</v>
      </c>
      <c r="AT1234" s="82">
        <f t="shared" si="98"/>
        <v>0</v>
      </c>
      <c r="AU1234" s="82">
        <f t="shared" si="98"/>
        <v>0.13297999999999999</v>
      </c>
      <c r="AV1234" s="82">
        <f t="shared" si="98"/>
        <v>0</v>
      </c>
      <c r="AW1234" s="82">
        <f t="shared" si="98"/>
        <v>0</v>
      </c>
      <c r="AX1234" s="82">
        <f t="shared" si="98"/>
        <v>0</v>
      </c>
      <c r="AY1234" s="82">
        <f t="shared" si="98"/>
        <v>0</v>
      </c>
      <c r="AZ1234" s="82">
        <f t="shared" si="98"/>
        <v>0</v>
      </c>
      <c r="BA1234" s="82">
        <f t="shared" si="98"/>
        <v>0</v>
      </c>
    </row>
    <row r="1235" spans="1:53" x14ac:dyDescent="0.25">
      <c r="A1235" t="s">
        <v>6213</v>
      </c>
      <c r="B1235" t="s">
        <v>6214</v>
      </c>
      <c r="C1235" t="s">
        <v>6212</v>
      </c>
      <c r="D1235" t="s">
        <v>5423</v>
      </c>
      <c r="E1235">
        <v>9.5</v>
      </c>
      <c r="F1235" s="143">
        <v>42050</v>
      </c>
      <c r="G1235" t="s">
        <v>371</v>
      </c>
      <c r="H1235" t="s">
        <v>270</v>
      </c>
      <c r="I1235" t="s">
        <v>258</v>
      </c>
      <c r="J1235" t="s">
        <v>271</v>
      </c>
      <c r="K1235" t="s">
        <v>272</v>
      </c>
      <c r="L1235" t="s">
        <v>296</v>
      </c>
      <c r="M1235" t="s">
        <v>492</v>
      </c>
      <c r="N1235" t="s">
        <v>304</v>
      </c>
      <c r="O1235">
        <v>750</v>
      </c>
      <c r="P1235">
        <v>112.137</v>
      </c>
      <c r="Q1235">
        <v>3.4305560000000002</v>
      </c>
      <c r="R1235">
        <v>7.5090000000000004E-2</v>
      </c>
      <c r="S1235">
        <v>0</v>
      </c>
      <c r="T1235">
        <v>1.9039999999999999</v>
      </c>
      <c r="U1235">
        <v>3.5529999999999999</v>
      </c>
      <c r="V1235">
        <v>1.921</v>
      </c>
      <c r="W1235">
        <v>3.089</v>
      </c>
      <c r="X1235">
        <v>280</v>
      </c>
      <c r="Y1235">
        <v>111.38500000000001</v>
      </c>
      <c r="Z1235">
        <v>2.7970000000000002</v>
      </c>
      <c r="AA1235">
        <v>7.5319999999999998E-2</v>
      </c>
      <c r="AB1235">
        <v>1.964</v>
      </c>
      <c r="AC1235">
        <v>4.0469999999999997</v>
      </c>
      <c r="AD1235">
        <v>1.9790000000000001</v>
      </c>
      <c r="AE1235">
        <v>3.581</v>
      </c>
      <c r="AF1235">
        <v>333</v>
      </c>
      <c r="AG1235">
        <v>1.2130000000000001</v>
      </c>
      <c r="AH1235">
        <v>1.2649999999999999</v>
      </c>
      <c r="AI1235">
        <v>283</v>
      </c>
      <c r="AJ1235">
        <v>338</v>
      </c>
      <c r="AK1235">
        <v>266</v>
      </c>
      <c r="AL1235">
        <v>320</v>
      </c>
      <c r="AQ1235" s="82">
        <f t="shared" si="97"/>
        <v>0</v>
      </c>
      <c r="AR1235" s="82">
        <f t="shared" si="98"/>
        <v>0</v>
      </c>
      <c r="AS1235" s="82">
        <f t="shared" si="98"/>
        <v>7.5090000000000004E-2</v>
      </c>
      <c r="AT1235" s="82">
        <f t="shared" si="98"/>
        <v>0</v>
      </c>
      <c r="AU1235" s="82">
        <f t="shared" si="98"/>
        <v>0</v>
      </c>
      <c r="AV1235" s="82">
        <f t="shared" si="98"/>
        <v>0</v>
      </c>
      <c r="AW1235" s="82">
        <f t="shared" si="98"/>
        <v>0</v>
      </c>
      <c r="AX1235" s="82">
        <f t="shared" si="98"/>
        <v>0</v>
      </c>
      <c r="AY1235" s="82">
        <f t="shared" si="98"/>
        <v>0</v>
      </c>
      <c r="AZ1235" s="82">
        <f t="shared" si="98"/>
        <v>0</v>
      </c>
      <c r="BA1235" s="82">
        <f t="shared" si="98"/>
        <v>0</v>
      </c>
    </row>
    <row r="1236" spans="1:53" x14ac:dyDescent="0.25">
      <c r="A1236" t="s">
        <v>6215</v>
      </c>
      <c r="B1236" t="s">
        <v>6216</v>
      </c>
      <c r="C1236" t="s">
        <v>6212</v>
      </c>
      <c r="D1236" t="s">
        <v>5423</v>
      </c>
      <c r="E1236">
        <v>10.35</v>
      </c>
      <c r="F1236" s="143">
        <v>43617</v>
      </c>
      <c r="G1236" t="s">
        <v>371</v>
      </c>
      <c r="H1236" t="s">
        <v>270</v>
      </c>
      <c r="I1236" t="s">
        <v>258</v>
      </c>
      <c r="J1236" t="s">
        <v>271</v>
      </c>
      <c r="K1236" t="s">
        <v>272</v>
      </c>
      <c r="L1236" t="s">
        <v>296</v>
      </c>
      <c r="M1236" t="s">
        <v>492</v>
      </c>
      <c r="N1236" t="s">
        <v>304</v>
      </c>
      <c r="O1236">
        <v>1500</v>
      </c>
      <c r="P1236">
        <v>122.34</v>
      </c>
      <c r="Q1236">
        <v>0.69</v>
      </c>
      <c r="R1236">
        <v>0.15987999999999999</v>
      </c>
      <c r="S1236">
        <v>0</v>
      </c>
      <c r="T1236">
        <v>4.8479999999999999</v>
      </c>
      <c r="U1236">
        <v>6.0979999999999999</v>
      </c>
      <c r="V1236">
        <v>4.9569999999999999</v>
      </c>
      <c r="W1236">
        <v>5.657</v>
      </c>
      <c r="X1236">
        <v>467</v>
      </c>
      <c r="Y1236">
        <v>118.34099999999999</v>
      </c>
      <c r="Z1236">
        <v>0</v>
      </c>
      <c r="AA1236">
        <v>0.15612999999999999</v>
      </c>
      <c r="AB1236">
        <v>4.8689999999999998</v>
      </c>
      <c r="AC1236">
        <v>6.8109999999999999</v>
      </c>
      <c r="AD1236">
        <v>4.9710000000000001</v>
      </c>
      <c r="AE1236">
        <v>6.3609999999999998</v>
      </c>
      <c r="AF1236">
        <v>552</v>
      </c>
      <c r="AG1236">
        <v>3.9620000000000002</v>
      </c>
      <c r="AH1236">
        <v>4.5359999999999996</v>
      </c>
      <c r="AI1236">
        <v>500</v>
      </c>
      <c r="AJ1236">
        <v>582</v>
      </c>
      <c r="AK1236">
        <v>456</v>
      </c>
      <c r="AL1236">
        <v>540</v>
      </c>
      <c r="AQ1236" s="82">
        <f t="shared" si="97"/>
        <v>0</v>
      </c>
      <c r="AR1236" s="82">
        <f t="shared" si="98"/>
        <v>0</v>
      </c>
      <c r="AS1236" s="82">
        <f t="shared" si="98"/>
        <v>0</v>
      </c>
      <c r="AT1236" s="82">
        <f t="shared" si="98"/>
        <v>0</v>
      </c>
      <c r="AU1236" s="82">
        <f t="shared" si="98"/>
        <v>0</v>
      </c>
      <c r="AV1236" s="82">
        <f t="shared" si="98"/>
        <v>0.15987999999999999</v>
      </c>
      <c r="AW1236" s="82">
        <f t="shared" si="98"/>
        <v>0</v>
      </c>
      <c r="AX1236" s="82">
        <f t="shared" si="98"/>
        <v>0</v>
      </c>
      <c r="AY1236" s="82">
        <f t="shared" si="98"/>
        <v>0</v>
      </c>
      <c r="AZ1236" s="82">
        <f t="shared" si="98"/>
        <v>0</v>
      </c>
      <c r="BA1236" s="82">
        <f t="shared" si="98"/>
        <v>0</v>
      </c>
    </row>
    <row r="1237" spans="1:53" x14ac:dyDescent="0.25">
      <c r="A1237" t="s">
        <v>6217</v>
      </c>
      <c r="B1237" t="s">
        <v>6218</v>
      </c>
      <c r="C1237" t="s">
        <v>6212</v>
      </c>
      <c r="D1237" t="s">
        <v>5423</v>
      </c>
      <c r="E1237">
        <v>7.5</v>
      </c>
      <c r="F1237" s="143">
        <v>51058</v>
      </c>
      <c r="G1237" t="s">
        <v>371</v>
      </c>
      <c r="H1237" t="s">
        <v>270</v>
      </c>
      <c r="I1237" t="s">
        <v>258</v>
      </c>
      <c r="J1237" t="s">
        <v>271</v>
      </c>
      <c r="K1237" t="s">
        <v>272</v>
      </c>
      <c r="L1237" t="s">
        <v>296</v>
      </c>
      <c r="M1237" t="s">
        <v>492</v>
      </c>
      <c r="N1237" t="s">
        <v>304</v>
      </c>
      <c r="O1237">
        <v>1500</v>
      </c>
      <c r="P1237">
        <v>94.59</v>
      </c>
      <c r="Q1237">
        <v>1.4583330000000001</v>
      </c>
      <c r="R1237">
        <v>0.12482</v>
      </c>
      <c r="S1237">
        <v>0</v>
      </c>
      <c r="T1237">
        <v>10.935</v>
      </c>
      <c r="U1237">
        <v>7.9909999999999997</v>
      </c>
      <c r="V1237">
        <v>11.558999999999999</v>
      </c>
      <c r="W1237">
        <v>7.4690000000000003</v>
      </c>
      <c r="X1237">
        <v>501</v>
      </c>
      <c r="Y1237">
        <v>91.53</v>
      </c>
      <c r="Z1237">
        <v>0.95799999999999996</v>
      </c>
      <c r="AA1237">
        <v>0.12202</v>
      </c>
      <c r="AB1237">
        <v>10.771000000000001</v>
      </c>
      <c r="AC1237">
        <v>8.2899999999999991</v>
      </c>
      <c r="AD1237">
        <v>11.374000000000001</v>
      </c>
      <c r="AE1237">
        <v>7.7530000000000001</v>
      </c>
      <c r="AF1237">
        <v>546</v>
      </c>
      <c r="AG1237">
        <v>3.8490000000000002</v>
      </c>
      <c r="AH1237">
        <v>5.3079999999999998</v>
      </c>
      <c r="AI1237">
        <v>449</v>
      </c>
      <c r="AJ1237">
        <v>482</v>
      </c>
      <c r="AK1237">
        <v>508</v>
      </c>
      <c r="AL1237">
        <v>557</v>
      </c>
      <c r="AQ1237" s="82">
        <f t="shared" si="97"/>
        <v>0</v>
      </c>
      <c r="AR1237" s="82">
        <f t="shared" si="98"/>
        <v>0</v>
      </c>
      <c r="AS1237" s="82">
        <f t="shared" si="98"/>
        <v>0</v>
      </c>
      <c r="AT1237" s="82">
        <f t="shared" si="98"/>
        <v>0</v>
      </c>
      <c r="AU1237" s="82">
        <f t="shared" si="98"/>
        <v>0</v>
      </c>
      <c r="AV1237" s="82">
        <f t="shared" si="98"/>
        <v>0</v>
      </c>
      <c r="AW1237" s="82">
        <f t="shared" si="98"/>
        <v>0.12482</v>
      </c>
      <c r="AX1237" s="82">
        <f t="shared" si="98"/>
        <v>0</v>
      </c>
      <c r="AY1237" s="82">
        <f t="shared" si="98"/>
        <v>0</v>
      </c>
      <c r="AZ1237" s="82">
        <f t="shared" si="98"/>
        <v>0</v>
      </c>
      <c r="BA1237" s="82">
        <f t="shared" si="98"/>
        <v>0</v>
      </c>
    </row>
    <row r="1238" spans="1:53" x14ac:dyDescent="0.25">
      <c r="A1238" t="s">
        <v>6219</v>
      </c>
      <c r="B1238" t="s">
        <v>6220</v>
      </c>
      <c r="C1238" t="s">
        <v>6212</v>
      </c>
      <c r="D1238" t="s">
        <v>5423</v>
      </c>
      <c r="E1238">
        <v>4.25</v>
      </c>
      <c r="F1238" s="143">
        <v>42221</v>
      </c>
      <c r="G1238" t="s">
        <v>371</v>
      </c>
      <c r="H1238" t="s">
        <v>270</v>
      </c>
      <c r="I1238" t="s">
        <v>258</v>
      </c>
      <c r="J1238" t="s">
        <v>271</v>
      </c>
      <c r="K1238" t="s">
        <v>272</v>
      </c>
      <c r="L1238" t="s">
        <v>296</v>
      </c>
      <c r="M1238" t="s">
        <v>492</v>
      </c>
      <c r="N1238" t="s">
        <v>304</v>
      </c>
      <c r="O1238">
        <v>1000</v>
      </c>
      <c r="P1238">
        <v>101.146</v>
      </c>
      <c r="Q1238">
        <v>1.6527780000000001</v>
      </c>
      <c r="R1238">
        <v>8.906E-2</v>
      </c>
      <c r="S1238">
        <v>0</v>
      </c>
      <c r="T1238">
        <v>2.415</v>
      </c>
      <c r="U1238">
        <v>3.7839999999999998</v>
      </c>
      <c r="V1238">
        <v>2.4380000000000002</v>
      </c>
      <c r="W1238">
        <v>3.2869999999999999</v>
      </c>
      <c r="X1238">
        <v>295</v>
      </c>
      <c r="Y1238">
        <v>101.02</v>
      </c>
      <c r="Z1238">
        <v>1.369</v>
      </c>
      <c r="AA1238">
        <v>9.0060000000000001E-2</v>
      </c>
      <c r="AB1238">
        <v>2.4790000000000001</v>
      </c>
      <c r="AC1238">
        <v>3.8439999999999999</v>
      </c>
      <c r="AD1238">
        <v>2.5009999999999999</v>
      </c>
      <c r="AE1238">
        <v>3.347</v>
      </c>
      <c r="AF1238">
        <v>306</v>
      </c>
      <c r="AG1238">
        <v>0.4</v>
      </c>
      <c r="AH1238">
        <v>0.503</v>
      </c>
      <c r="AI1238">
        <v>280</v>
      </c>
      <c r="AJ1238">
        <v>291</v>
      </c>
      <c r="AK1238">
        <v>282</v>
      </c>
      <c r="AL1238">
        <v>293</v>
      </c>
      <c r="AQ1238" s="82">
        <f t="shared" si="97"/>
        <v>0</v>
      </c>
      <c r="AR1238" s="82">
        <f t="shared" ref="AR1238:BA1253" si="99">IF(AND($U1238&gt;AQ$4,$U1238&lt;=AR$4),$R1238,0)</f>
        <v>0</v>
      </c>
      <c r="AS1238" s="82">
        <f t="shared" si="99"/>
        <v>8.906E-2</v>
      </c>
      <c r="AT1238" s="82">
        <f t="shared" si="99"/>
        <v>0</v>
      </c>
      <c r="AU1238" s="82">
        <f t="shared" si="99"/>
        <v>0</v>
      </c>
      <c r="AV1238" s="82">
        <f t="shared" si="99"/>
        <v>0</v>
      </c>
      <c r="AW1238" s="82">
        <f t="shared" si="99"/>
        <v>0</v>
      </c>
      <c r="AX1238" s="82">
        <f t="shared" si="99"/>
        <v>0</v>
      </c>
      <c r="AY1238" s="82">
        <f t="shared" si="99"/>
        <v>0</v>
      </c>
      <c r="AZ1238" s="82">
        <f t="shared" si="99"/>
        <v>0</v>
      </c>
      <c r="BA1238" s="82">
        <f t="shared" si="99"/>
        <v>0</v>
      </c>
    </row>
    <row r="1239" spans="1:53" x14ac:dyDescent="0.25">
      <c r="A1239" t="s">
        <v>6221</v>
      </c>
      <c r="B1239" t="s">
        <v>6222</v>
      </c>
      <c r="C1239" t="s">
        <v>6212</v>
      </c>
      <c r="D1239" t="s">
        <v>5423</v>
      </c>
      <c r="E1239">
        <v>5.75</v>
      </c>
      <c r="F1239" s="143">
        <v>44048</v>
      </c>
      <c r="G1239" t="s">
        <v>371</v>
      </c>
      <c r="H1239" t="s">
        <v>270</v>
      </c>
      <c r="I1239" t="s">
        <v>258</v>
      </c>
      <c r="J1239" t="s">
        <v>271</v>
      </c>
      <c r="K1239" t="s">
        <v>272</v>
      </c>
      <c r="L1239" t="s">
        <v>296</v>
      </c>
      <c r="M1239" t="s">
        <v>492</v>
      </c>
      <c r="N1239" t="s">
        <v>304</v>
      </c>
      <c r="O1239">
        <v>1000</v>
      </c>
      <c r="P1239">
        <v>100.764</v>
      </c>
      <c r="Q1239">
        <v>2.2361110000000002</v>
      </c>
      <c r="R1239">
        <v>8.9230000000000004E-2</v>
      </c>
      <c r="S1239">
        <v>0</v>
      </c>
      <c r="T1239">
        <v>5.9729999999999999</v>
      </c>
      <c r="U1239">
        <v>5.6239999999999997</v>
      </c>
      <c r="V1239">
        <v>6.1909999999999998</v>
      </c>
      <c r="W1239">
        <v>5.1269999999999998</v>
      </c>
      <c r="X1239">
        <v>386</v>
      </c>
      <c r="Y1239">
        <v>99.281999999999996</v>
      </c>
      <c r="Z1239">
        <v>1.853</v>
      </c>
      <c r="AA1239">
        <v>8.8950000000000001E-2</v>
      </c>
      <c r="AB1239">
        <v>6.0179999999999998</v>
      </c>
      <c r="AC1239">
        <v>5.8659999999999997</v>
      </c>
      <c r="AD1239">
        <v>6.2270000000000003</v>
      </c>
      <c r="AE1239">
        <v>5.3639999999999999</v>
      </c>
      <c r="AF1239">
        <v>426</v>
      </c>
      <c r="AG1239">
        <v>1.8440000000000001</v>
      </c>
      <c r="AH1239">
        <v>2.677</v>
      </c>
      <c r="AI1239">
        <v>365</v>
      </c>
      <c r="AJ1239">
        <v>400</v>
      </c>
      <c r="AK1239">
        <v>376</v>
      </c>
      <c r="AL1239">
        <v>415</v>
      </c>
      <c r="AQ1239" s="82">
        <f t="shared" si="97"/>
        <v>0</v>
      </c>
      <c r="AR1239" s="82">
        <f t="shared" si="99"/>
        <v>0</v>
      </c>
      <c r="AS1239" s="82">
        <f t="shared" si="99"/>
        <v>0</v>
      </c>
      <c r="AT1239" s="82">
        <f t="shared" si="99"/>
        <v>0</v>
      </c>
      <c r="AU1239" s="82">
        <f t="shared" si="99"/>
        <v>8.9230000000000004E-2</v>
      </c>
      <c r="AV1239" s="82">
        <f t="shared" si="99"/>
        <v>0</v>
      </c>
      <c r="AW1239" s="82">
        <f t="shared" si="99"/>
        <v>0</v>
      </c>
      <c r="AX1239" s="82">
        <f t="shared" si="99"/>
        <v>0</v>
      </c>
      <c r="AY1239" s="82">
        <f t="shared" si="99"/>
        <v>0</v>
      </c>
      <c r="AZ1239" s="82">
        <f t="shared" si="99"/>
        <v>0</v>
      </c>
      <c r="BA1239" s="82">
        <f t="shared" si="99"/>
        <v>0</v>
      </c>
    </row>
    <row r="1240" spans="1:53" x14ac:dyDescent="0.25">
      <c r="A1240" t="s">
        <v>6223</v>
      </c>
      <c r="B1240" t="s">
        <v>6224</v>
      </c>
      <c r="C1240" t="s">
        <v>6212</v>
      </c>
      <c r="D1240" t="s">
        <v>5423</v>
      </c>
      <c r="E1240">
        <v>4.25</v>
      </c>
      <c r="F1240" s="143">
        <v>42430</v>
      </c>
      <c r="G1240" t="s">
        <v>371</v>
      </c>
      <c r="H1240" t="s">
        <v>270</v>
      </c>
      <c r="I1240" t="s">
        <v>258</v>
      </c>
      <c r="J1240" t="s">
        <v>271</v>
      </c>
      <c r="K1240" t="s">
        <v>272</v>
      </c>
      <c r="L1240" t="s">
        <v>296</v>
      </c>
      <c r="M1240" t="s">
        <v>492</v>
      </c>
      <c r="N1240" t="s">
        <v>304</v>
      </c>
      <c r="O1240">
        <v>500</v>
      </c>
      <c r="P1240">
        <v>101.26300000000001</v>
      </c>
      <c r="Q1240">
        <v>1.3458330000000001</v>
      </c>
      <c r="R1240">
        <v>4.4450000000000003E-2</v>
      </c>
      <c r="S1240">
        <v>0</v>
      </c>
      <c r="T1240">
        <v>2.9180000000000001</v>
      </c>
      <c r="U1240">
        <v>3.823</v>
      </c>
      <c r="V1240">
        <v>2.952</v>
      </c>
      <c r="W1240">
        <v>3.327</v>
      </c>
      <c r="X1240">
        <v>291</v>
      </c>
      <c r="Y1240">
        <v>100.43600000000001</v>
      </c>
      <c r="Z1240">
        <v>1.0620000000000001</v>
      </c>
      <c r="AA1240">
        <v>4.4639999999999999E-2</v>
      </c>
      <c r="AB1240">
        <v>2.9780000000000002</v>
      </c>
      <c r="AC1240">
        <v>4.1040000000000001</v>
      </c>
      <c r="AD1240">
        <v>3.01</v>
      </c>
      <c r="AE1240">
        <v>3.605</v>
      </c>
      <c r="AF1240">
        <v>326</v>
      </c>
      <c r="AG1240">
        <v>1.0940000000000001</v>
      </c>
      <c r="AH1240">
        <v>1.2669999999999999</v>
      </c>
      <c r="AI1240">
        <v>277</v>
      </c>
      <c r="AJ1240">
        <v>310</v>
      </c>
      <c r="AK1240">
        <v>279</v>
      </c>
      <c r="AL1240">
        <v>314</v>
      </c>
      <c r="AQ1240" s="82">
        <f t="shared" si="97"/>
        <v>0</v>
      </c>
      <c r="AR1240" s="82">
        <f t="shared" si="99"/>
        <v>0</v>
      </c>
      <c r="AS1240" s="82">
        <f t="shared" si="99"/>
        <v>4.4450000000000003E-2</v>
      </c>
      <c r="AT1240" s="82">
        <f t="shared" si="99"/>
        <v>0</v>
      </c>
      <c r="AU1240" s="82">
        <f t="shared" si="99"/>
        <v>0</v>
      </c>
      <c r="AV1240" s="82">
        <f t="shared" si="99"/>
        <v>0</v>
      </c>
      <c r="AW1240" s="82">
        <f t="shared" si="99"/>
        <v>0</v>
      </c>
      <c r="AX1240" s="82">
        <f t="shared" si="99"/>
        <v>0</v>
      </c>
      <c r="AY1240" s="82">
        <f t="shared" si="99"/>
        <v>0</v>
      </c>
      <c r="AZ1240" s="82">
        <f t="shared" si="99"/>
        <v>0</v>
      </c>
      <c r="BA1240" s="82">
        <f t="shared" si="99"/>
        <v>0</v>
      </c>
    </row>
    <row r="1241" spans="1:53" x14ac:dyDescent="0.25">
      <c r="A1241" t="s">
        <v>6225</v>
      </c>
      <c r="B1241" t="s">
        <v>6226</v>
      </c>
      <c r="C1241" t="s">
        <v>6212</v>
      </c>
      <c r="D1241" t="s">
        <v>5423</v>
      </c>
      <c r="E1241">
        <v>6</v>
      </c>
      <c r="F1241" s="143">
        <v>44256</v>
      </c>
      <c r="G1241" t="s">
        <v>371</v>
      </c>
      <c r="H1241" t="s">
        <v>270</v>
      </c>
      <c r="I1241" t="s">
        <v>258</v>
      </c>
      <c r="J1241" t="s">
        <v>271</v>
      </c>
      <c r="K1241" t="s">
        <v>272</v>
      </c>
      <c r="L1241" t="s">
        <v>296</v>
      </c>
      <c r="M1241" t="s">
        <v>492</v>
      </c>
      <c r="N1241" t="s">
        <v>304</v>
      </c>
      <c r="O1241">
        <v>1500</v>
      </c>
      <c r="P1241">
        <v>100.863</v>
      </c>
      <c r="Q1241">
        <v>1.9</v>
      </c>
      <c r="R1241">
        <v>0.13353999999999999</v>
      </c>
      <c r="S1241">
        <v>0</v>
      </c>
      <c r="T1241">
        <v>6.2889999999999997</v>
      </c>
      <c r="U1241">
        <v>5.8639999999999999</v>
      </c>
      <c r="V1241">
        <v>6.5309999999999997</v>
      </c>
      <c r="W1241">
        <v>5.367</v>
      </c>
      <c r="X1241">
        <v>399</v>
      </c>
      <c r="Y1241">
        <v>99.822000000000003</v>
      </c>
      <c r="Z1241">
        <v>1.5</v>
      </c>
      <c r="AA1241">
        <v>0.13367999999999999</v>
      </c>
      <c r="AB1241">
        <v>6.3380000000000001</v>
      </c>
      <c r="AC1241">
        <v>6.0259999999999998</v>
      </c>
      <c r="AD1241">
        <v>6.5720000000000001</v>
      </c>
      <c r="AE1241">
        <v>5.5259999999999998</v>
      </c>
      <c r="AF1241">
        <v>432</v>
      </c>
      <c r="AG1241">
        <v>1.4219999999999999</v>
      </c>
      <c r="AH1241">
        <v>2.339</v>
      </c>
      <c r="AI1241">
        <v>379</v>
      </c>
      <c r="AJ1241">
        <v>408</v>
      </c>
      <c r="AK1241">
        <v>391</v>
      </c>
      <c r="AL1241">
        <v>423</v>
      </c>
      <c r="AQ1241" s="82">
        <f t="shared" si="97"/>
        <v>0</v>
      </c>
      <c r="AR1241" s="82">
        <f t="shared" si="99"/>
        <v>0</v>
      </c>
      <c r="AS1241" s="82">
        <f t="shared" si="99"/>
        <v>0</v>
      </c>
      <c r="AT1241" s="82">
        <f t="shared" si="99"/>
        <v>0</v>
      </c>
      <c r="AU1241" s="82">
        <f t="shared" si="99"/>
        <v>0.13353999999999999</v>
      </c>
      <c r="AV1241" s="82">
        <f t="shared" si="99"/>
        <v>0</v>
      </c>
      <c r="AW1241" s="82">
        <f t="shared" si="99"/>
        <v>0</v>
      </c>
      <c r="AX1241" s="82">
        <f t="shared" si="99"/>
        <v>0</v>
      </c>
      <c r="AY1241" s="82">
        <f t="shared" si="99"/>
        <v>0</v>
      </c>
      <c r="AZ1241" s="82">
        <f t="shared" si="99"/>
        <v>0</v>
      </c>
      <c r="BA1241" s="82">
        <f t="shared" si="99"/>
        <v>0</v>
      </c>
    </row>
    <row r="1242" spans="1:53" x14ac:dyDescent="0.25">
      <c r="A1242" t="s">
        <v>6227</v>
      </c>
      <c r="B1242" t="s">
        <v>6228</v>
      </c>
      <c r="C1242" t="s">
        <v>6212</v>
      </c>
      <c r="D1242" t="s">
        <v>5423</v>
      </c>
      <c r="E1242">
        <v>7.25</v>
      </c>
      <c r="F1242" s="143">
        <v>51561</v>
      </c>
      <c r="G1242" t="s">
        <v>371</v>
      </c>
      <c r="H1242" t="s">
        <v>270</v>
      </c>
      <c r="I1242" t="s">
        <v>258</v>
      </c>
      <c r="J1242" t="s">
        <v>271</v>
      </c>
      <c r="K1242" t="s">
        <v>272</v>
      </c>
      <c r="L1242" t="s">
        <v>296</v>
      </c>
      <c r="M1242" t="s">
        <v>492</v>
      </c>
      <c r="N1242" t="s">
        <v>304</v>
      </c>
      <c r="O1242">
        <v>1000</v>
      </c>
      <c r="P1242">
        <v>93.096000000000004</v>
      </c>
      <c r="Q1242">
        <v>2.295833</v>
      </c>
      <c r="R1242">
        <v>8.2640000000000005E-2</v>
      </c>
      <c r="S1242">
        <v>0</v>
      </c>
      <c r="T1242">
        <v>11.153</v>
      </c>
      <c r="U1242">
        <v>7.8609999999999998</v>
      </c>
      <c r="V1242">
        <v>11.823</v>
      </c>
      <c r="W1242">
        <v>7.3319999999999999</v>
      </c>
      <c r="X1242">
        <v>483</v>
      </c>
      <c r="Y1242">
        <v>89.295000000000002</v>
      </c>
      <c r="Z1242">
        <v>1.8120000000000001</v>
      </c>
      <c r="AA1242">
        <v>8.0130000000000007E-2</v>
      </c>
      <c r="AB1242">
        <v>10.911</v>
      </c>
      <c r="AC1242">
        <v>8.23</v>
      </c>
      <c r="AD1242">
        <v>11.551</v>
      </c>
      <c r="AE1242">
        <v>7.6820000000000004</v>
      </c>
      <c r="AF1242">
        <v>535</v>
      </c>
      <c r="AG1242">
        <v>4.702</v>
      </c>
      <c r="AH1242">
        <v>6.1829999999999998</v>
      </c>
      <c r="AI1242">
        <v>429</v>
      </c>
      <c r="AJ1242">
        <v>465</v>
      </c>
      <c r="AK1242">
        <v>492</v>
      </c>
      <c r="AL1242">
        <v>548</v>
      </c>
      <c r="AQ1242" s="82">
        <f t="shared" si="97"/>
        <v>0</v>
      </c>
      <c r="AR1242" s="82">
        <f t="shared" si="99"/>
        <v>0</v>
      </c>
      <c r="AS1242" s="82">
        <f t="shared" si="99"/>
        <v>0</v>
      </c>
      <c r="AT1242" s="82">
        <f t="shared" si="99"/>
        <v>0</v>
      </c>
      <c r="AU1242" s="82">
        <f t="shared" si="99"/>
        <v>0</v>
      </c>
      <c r="AV1242" s="82">
        <f t="shared" si="99"/>
        <v>0</v>
      </c>
      <c r="AW1242" s="82">
        <f t="shared" si="99"/>
        <v>8.2640000000000005E-2</v>
      </c>
      <c r="AX1242" s="82">
        <f t="shared" si="99"/>
        <v>0</v>
      </c>
      <c r="AY1242" s="82">
        <f t="shared" si="99"/>
        <v>0</v>
      </c>
      <c r="AZ1242" s="82">
        <f t="shared" si="99"/>
        <v>0</v>
      </c>
      <c r="BA1242" s="82">
        <f t="shared" si="99"/>
        <v>0</v>
      </c>
    </row>
    <row r="1243" spans="1:53" x14ac:dyDescent="0.25">
      <c r="A1243" t="s">
        <v>6229</v>
      </c>
      <c r="B1243" t="s">
        <v>6230</v>
      </c>
      <c r="C1243" t="s">
        <v>6212</v>
      </c>
      <c r="D1243" t="s">
        <v>5423</v>
      </c>
      <c r="E1243">
        <v>4.25</v>
      </c>
      <c r="F1243" s="143">
        <v>42060</v>
      </c>
      <c r="G1243" t="s">
        <v>371</v>
      </c>
      <c r="H1243" t="s">
        <v>270</v>
      </c>
      <c r="I1243" t="s">
        <v>258</v>
      </c>
      <c r="J1243" t="s">
        <v>271</v>
      </c>
      <c r="K1243" t="s">
        <v>272</v>
      </c>
      <c r="L1243" t="s">
        <v>296</v>
      </c>
      <c r="M1243" t="s">
        <v>492</v>
      </c>
      <c r="N1243" t="s">
        <v>304</v>
      </c>
      <c r="O1243">
        <v>500</v>
      </c>
      <c r="P1243">
        <v>101.506</v>
      </c>
      <c r="Q1243">
        <v>1.4166669999999999</v>
      </c>
      <c r="R1243">
        <v>4.4580000000000002E-2</v>
      </c>
      <c r="S1243">
        <v>0</v>
      </c>
      <c r="T1243">
        <v>2.0299999999999998</v>
      </c>
      <c r="U1243">
        <v>3.52</v>
      </c>
      <c r="V1243">
        <v>2.0489999999999999</v>
      </c>
      <c r="W1243">
        <v>3.0249999999999999</v>
      </c>
      <c r="X1243">
        <v>273</v>
      </c>
      <c r="Y1243">
        <v>101.004</v>
      </c>
      <c r="Z1243">
        <v>1.133</v>
      </c>
      <c r="AA1243">
        <v>4.4920000000000002E-2</v>
      </c>
      <c r="AB1243">
        <v>2.093</v>
      </c>
      <c r="AC1243">
        <v>3.7749999999999999</v>
      </c>
      <c r="AD1243">
        <v>2.11</v>
      </c>
      <c r="AE1243">
        <v>3.278</v>
      </c>
      <c r="AF1243">
        <v>302</v>
      </c>
      <c r="AG1243">
        <v>0.76900000000000002</v>
      </c>
      <c r="AH1243">
        <v>0.82899999999999996</v>
      </c>
      <c r="AI1243">
        <v>258</v>
      </c>
      <c r="AJ1243">
        <v>287</v>
      </c>
      <c r="AK1243">
        <v>260</v>
      </c>
      <c r="AL1243">
        <v>289</v>
      </c>
      <c r="AQ1243" s="82">
        <f t="shared" si="97"/>
        <v>0</v>
      </c>
      <c r="AR1243" s="82">
        <f t="shared" si="99"/>
        <v>0</v>
      </c>
      <c r="AS1243" s="82">
        <f t="shared" si="99"/>
        <v>4.4580000000000002E-2</v>
      </c>
      <c r="AT1243" s="82">
        <f t="shared" si="99"/>
        <v>0</v>
      </c>
      <c r="AU1243" s="82">
        <f t="shared" si="99"/>
        <v>0</v>
      </c>
      <c r="AV1243" s="82">
        <f t="shared" si="99"/>
        <v>0</v>
      </c>
      <c r="AW1243" s="82">
        <f t="shared" si="99"/>
        <v>0</v>
      </c>
      <c r="AX1243" s="82">
        <f t="shared" si="99"/>
        <v>0</v>
      </c>
      <c r="AY1243" s="82">
        <f t="shared" si="99"/>
        <v>0</v>
      </c>
      <c r="AZ1243" s="82">
        <f t="shared" si="99"/>
        <v>0</v>
      </c>
      <c r="BA1243" s="82">
        <f t="shared" si="99"/>
        <v>0</v>
      </c>
    </row>
    <row r="1244" spans="1:53" x14ac:dyDescent="0.25">
      <c r="A1244" t="s">
        <v>6231</v>
      </c>
      <c r="B1244" t="s">
        <v>6232</v>
      </c>
      <c r="C1244" t="s">
        <v>6212</v>
      </c>
      <c r="D1244" t="s">
        <v>5423</v>
      </c>
      <c r="E1244">
        <v>5</v>
      </c>
      <c r="F1244" s="143">
        <v>42791</v>
      </c>
      <c r="G1244" t="s">
        <v>371</v>
      </c>
      <c r="H1244" t="s">
        <v>270</v>
      </c>
      <c r="I1244" t="s">
        <v>258</v>
      </c>
      <c r="J1244" t="s">
        <v>271</v>
      </c>
      <c r="K1244" t="s">
        <v>272</v>
      </c>
      <c r="L1244" t="s">
        <v>296</v>
      </c>
      <c r="M1244" t="s">
        <v>492</v>
      </c>
      <c r="N1244" t="s">
        <v>304</v>
      </c>
      <c r="O1244">
        <v>1400</v>
      </c>
      <c r="P1244">
        <v>100.432</v>
      </c>
      <c r="Q1244">
        <v>1.6666669999999999</v>
      </c>
      <c r="R1244">
        <v>0.12384000000000001</v>
      </c>
      <c r="S1244">
        <v>0</v>
      </c>
      <c r="T1244">
        <v>3.6629999999999998</v>
      </c>
      <c r="U1244">
        <v>4.8819999999999997</v>
      </c>
      <c r="V1244">
        <v>3.7269999999999999</v>
      </c>
      <c r="W1244">
        <v>4.3840000000000003</v>
      </c>
      <c r="X1244">
        <v>379</v>
      </c>
      <c r="Y1244">
        <v>100.661</v>
      </c>
      <c r="Z1244">
        <v>1.333</v>
      </c>
      <c r="AA1244">
        <v>0.12559000000000001</v>
      </c>
      <c r="AB1244">
        <v>3.73</v>
      </c>
      <c r="AC1244">
        <v>4.8239999999999998</v>
      </c>
      <c r="AD1244">
        <v>3.7909999999999999</v>
      </c>
      <c r="AE1244">
        <v>4.3259999999999996</v>
      </c>
      <c r="AF1244">
        <v>383</v>
      </c>
      <c r="AG1244">
        <v>0.10199999999999999</v>
      </c>
      <c r="AH1244">
        <v>0.42099999999999999</v>
      </c>
      <c r="AI1244">
        <v>363</v>
      </c>
      <c r="AJ1244">
        <v>368</v>
      </c>
      <c r="AK1244">
        <v>368</v>
      </c>
      <c r="AL1244">
        <v>372</v>
      </c>
      <c r="AQ1244" s="82">
        <f t="shared" si="97"/>
        <v>0</v>
      </c>
      <c r="AR1244" s="82">
        <f t="shared" si="99"/>
        <v>0</v>
      </c>
      <c r="AS1244" s="82">
        <f t="shared" si="99"/>
        <v>0</v>
      </c>
      <c r="AT1244" s="82">
        <f t="shared" si="99"/>
        <v>0.12384000000000001</v>
      </c>
      <c r="AU1244" s="82">
        <f t="shared" si="99"/>
        <v>0</v>
      </c>
      <c r="AV1244" s="82">
        <f t="shared" si="99"/>
        <v>0</v>
      </c>
      <c r="AW1244" s="82">
        <f t="shared" si="99"/>
        <v>0</v>
      </c>
      <c r="AX1244" s="82">
        <f t="shared" si="99"/>
        <v>0</v>
      </c>
      <c r="AY1244" s="82">
        <f t="shared" si="99"/>
        <v>0</v>
      </c>
      <c r="AZ1244" s="82">
        <f t="shared" si="99"/>
        <v>0</v>
      </c>
      <c r="BA1244" s="82">
        <f t="shared" si="99"/>
        <v>0</v>
      </c>
    </row>
    <row r="1245" spans="1:53" x14ac:dyDescent="0.25">
      <c r="A1245" t="s">
        <v>6233</v>
      </c>
      <c r="B1245" t="s">
        <v>6234</v>
      </c>
      <c r="C1245" t="s">
        <v>6212</v>
      </c>
      <c r="D1245" t="s">
        <v>5423</v>
      </c>
      <c r="E1245">
        <v>6.75</v>
      </c>
      <c r="F1245" s="143">
        <v>44617</v>
      </c>
      <c r="G1245" t="s">
        <v>371</v>
      </c>
      <c r="H1245" t="s">
        <v>270</v>
      </c>
      <c r="I1245" t="s">
        <v>258</v>
      </c>
      <c r="J1245" t="s">
        <v>271</v>
      </c>
      <c r="K1245" t="s">
        <v>272</v>
      </c>
      <c r="L1245" t="s">
        <v>296</v>
      </c>
      <c r="M1245" t="s">
        <v>492</v>
      </c>
      <c r="N1245" t="s">
        <v>304</v>
      </c>
      <c r="O1245">
        <v>1100</v>
      </c>
      <c r="P1245">
        <v>105.76300000000001</v>
      </c>
      <c r="Q1245">
        <v>2.25</v>
      </c>
      <c r="R1245">
        <v>0.10294</v>
      </c>
      <c r="S1245">
        <v>0</v>
      </c>
      <c r="T1245">
        <v>6.7080000000000002</v>
      </c>
      <c r="U1245">
        <v>5.9249999999999998</v>
      </c>
      <c r="V1245">
        <v>6.9960000000000004</v>
      </c>
      <c r="W1245">
        <v>5.4420000000000002</v>
      </c>
      <c r="X1245">
        <v>391</v>
      </c>
      <c r="Y1245">
        <v>104.12</v>
      </c>
      <c r="Z1245">
        <v>1.8</v>
      </c>
      <c r="AA1245">
        <v>0.10248</v>
      </c>
      <c r="AB1245">
        <v>6.7439999999999998</v>
      </c>
      <c r="AC1245">
        <v>6.157</v>
      </c>
      <c r="AD1245">
        <v>7.0220000000000002</v>
      </c>
      <c r="AE1245">
        <v>5.6689999999999996</v>
      </c>
      <c r="AF1245">
        <v>431</v>
      </c>
      <c r="AG1245">
        <v>1.976</v>
      </c>
      <c r="AH1245">
        <v>3.0209999999999999</v>
      </c>
      <c r="AI1245">
        <v>382</v>
      </c>
      <c r="AJ1245">
        <v>418</v>
      </c>
      <c r="AK1245">
        <v>385</v>
      </c>
      <c r="AL1245">
        <v>424</v>
      </c>
      <c r="AQ1245" s="82">
        <f t="shared" si="97"/>
        <v>0</v>
      </c>
      <c r="AR1245" s="82">
        <f t="shared" si="99"/>
        <v>0</v>
      </c>
      <c r="AS1245" s="82">
        <f t="shared" si="99"/>
        <v>0</v>
      </c>
      <c r="AT1245" s="82">
        <f t="shared" si="99"/>
        <v>0</v>
      </c>
      <c r="AU1245" s="82">
        <f t="shared" si="99"/>
        <v>0.10294</v>
      </c>
      <c r="AV1245" s="82">
        <f t="shared" si="99"/>
        <v>0</v>
      </c>
      <c r="AW1245" s="82">
        <f t="shared" si="99"/>
        <v>0</v>
      </c>
      <c r="AX1245" s="82">
        <f t="shared" si="99"/>
        <v>0</v>
      </c>
      <c r="AY1245" s="82">
        <f t="shared" si="99"/>
        <v>0</v>
      </c>
      <c r="AZ1245" s="82">
        <f t="shared" si="99"/>
        <v>0</v>
      </c>
      <c r="BA1245" s="82">
        <f t="shared" si="99"/>
        <v>0</v>
      </c>
    </row>
    <row r="1246" spans="1:53" x14ac:dyDescent="0.25">
      <c r="A1246" t="s">
        <v>3257</v>
      </c>
      <c r="B1246" t="s">
        <v>3258</v>
      </c>
      <c r="C1246" t="s">
        <v>3259</v>
      </c>
      <c r="D1246" t="s">
        <v>3260</v>
      </c>
      <c r="E1246">
        <v>8.125</v>
      </c>
      <c r="F1246" s="143">
        <v>42262</v>
      </c>
      <c r="G1246" t="s">
        <v>42</v>
      </c>
      <c r="H1246" t="s">
        <v>270</v>
      </c>
      <c r="I1246" t="s">
        <v>259</v>
      </c>
      <c r="J1246" t="s">
        <v>271</v>
      </c>
      <c r="K1246" t="s">
        <v>272</v>
      </c>
      <c r="L1246" t="s">
        <v>343</v>
      </c>
      <c r="M1246" t="s">
        <v>344</v>
      </c>
      <c r="N1246" t="s">
        <v>304</v>
      </c>
      <c r="O1246">
        <v>251.5</v>
      </c>
      <c r="P1246">
        <v>105.75</v>
      </c>
      <c r="Q1246">
        <v>2.2569439999999998</v>
      </c>
      <c r="R1246">
        <v>2.3529999999999999E-2</v>
      </c>
      <c r="S1246">
        <v>0</v>
      </c>
      <c r="T1246">
        <v>2.3849999999999998</v>
      </c>
      <c r="U1246">
        <v>5.8049999999999997</v>
      </c>
      <c r="V1246">
        <v>2.3860000000000001</v>
      </c>
      <c r="W1246">
        <v>5.8049999999999997</v>
      </c>
      <c r="X1246">
        <v>545</v>
      </c>
      <c r="Y1246">
        <v>106</v>
      </c>
      <c r="Z1246">
        <v>1.7150000000000001</v>
      </c>
      <c r="AA1246">
        <v>2.383E-2</v>
      </c>
      <c r="AB1246">
        <v>2.4500000000000002</v>
      </c>
      <c r="AC1246">
        <v>5.76</v>
      </c>
      <c r="AD1246">
        <v>2.4500000000000002</v>
      </c>
      <c r="AE1246">
        <v>5.76</v>
      </c>
      <c r="AF1246">
        <v>547</v>
      </c>
      <c r="AG1246">
        <v>0.27100000000000002</v>
      </c>
      <c r="AH1246">
        <v>0.375</v>
      </c>
      <c r="AI1246">
        <v>544</v>
      </c>
      <c r="AJ1246">
        <v>546</v>
      </c>
      <c r="AK1246">
        <v>533</v>
      </c>
      <c r="AL1246">
        <v>534</v>
      </c>
      <c r="AQ1246" s="82">
        <f t="shared" si="97"/>
        <v>0</v>
      </c>
      <c r="AR1246" s="82">
        <f t="shared" si="99"/>
        <v>0</v>
      </c>
      <c r="AS1246" s="82">
        <f t="shared" si="99"/>
        <v>0</v>
      </c>
      <c r="AT1246" s="82">
        <f t="shared" si="99"/>
        <v>0</v>
      </c>
      <c r="AU1246" s="82">
        <f t="shared" si="99"/>
        <v>2.3529999999999999E-2</v>
      </c>
      <c r="AV1246" s="82">
        <f t="shared" si="99"/>
        <v>0</v>
      </c>
      <c r="AW1246" s="82">
        <f t="shared" si="99"/>
        <v>0</v>
      </c>
      <c r="AX1246" s="82">
        <f t="shared" si="99"/>
        <v>0</v>
      </c>
      <c r="AY1246" s="82">
        <f t="shared" si="99"/>
        <v>0</v>
      </c>
      <c r="AZ1246" s="82">
        <f t="shared" si="99"/>
        <v>0</v>
      </c>
      <c r="BA1246" s="82">
        <f t="shared" si="99"/>
        <v>0</v>
      </c>
    </row>
    <row r="1247" spans="1:53" x14ac:dyDescent="0.25">
      <c r="A1247" t="s">
        <v>3298</v>
      </c>
      <c r="B1247" t="s">
        <v>3299</v>
      </c>
      <c r="C1247" t="s">
        <v>3300</v>
      </c>
      <c r="D1247" t="s">
        <v>3260</v>
      </c>
      <c r="E1247">
        <v>10.625</v>
      </c>
      <c r="F1247" s="143">
        <v>43174</v>
      </c>
      <c r="G1247" t="s">
        <v>42</v>
      </c>
      <c r="H1247" t="s">
        <v>270</v>
      </c>
      <c r="I1247" t="s">
        <v>259</v>
      </c>
      <c r="J1247" t="s">
        <v>271</v>
      </c>
      <c r="K1247" t="s">
        <v>272</v>
      </c>
      <c r="L1247" t="s">
        <v>343</v>
      </c>
      <c r="M1247" t="s">
        <v>344</v>
      </c>
      <c r="N1247" t="s">
        <v>304</v>
      </c>
      <c r="O1247">
        <v>250</v>
      </c>
      <c r="P1247">
        <v>104.5</v>
      </c>
      <c r="Q1247">
        <v>2.9513889999999998</v>
      </c>
      <c r="R1247">
        <v>2.3269999999999999E-2</v>
      </c>
      <c r="S1247">
        <v>0</v>
      </c>
      <c r="T1247">
        <v>2.63</v>
      </c>
      <c r="U1247">
        <v>8.9749999999999996</v>
      </c>
      <c r="V1247">
        <v>3.2639999999999998</v>
      </c>
      <c r="W1247">
        <v>9.1649999999999991</v>
      </c>
      <c r="X1247">
        <v>842</v>
      </c>
      <c r="Y1247">
        <v>103.75</v>
      </c>
      <c r="Z1247">
        <v>2.2429999999999999</v>
      </c>
      <c r="AA1247">
        <v>2.3310000000000001E-2</v>
      </c>
      <c r="AB1247">
        <v>2.6880000000000002</v>
      </c>
      <c r="AC1247">
        <v>9.266</v>
      </c>
      <c r="AD1247">
        <v>3.3860000000000001</v>
      </c>
      <c r="AE1247">
        <v>9.4</v>
      </c>
      <c r="AF1247">
        <v>877</v>
      </c>
      <c r="AG1247">
        <v>1.3759999999999999</v>
      </c>
      <c r="AH1247">
        <v>1.6519999999999999</v>
      </c>
      <c r="AI1247">
        <v>814</v>
      </c>
      <c r="AJ1247">
        <v>851</v>
      </c>
      <c r="AK1247">
        <v>829</v>
      </c>
      <c r="AL1247">
        <v>864</v>
      </c>
      <c r="AQ1247" s="82">
        <f t="shared" si="97"/>
        <v>0</v>
      </c>
      <c r="AR1247" s="82">
        <f t="shared" si="99"/>
        <v>0</v>
      </c>
      <c r="AS1247" s="82">
        <f t="shared" si="99"/>
        <v>0</v>
      </c>
      <c r="AT1247" s="82">
        <f t="shared" si="99"/>
        <v>0</v>
      </c>
      <c r="AU1247" s="82">
        <f t="shared" si="99"/>
        <v>0</v>
      </c>
      <c r="AV1247" s="82">
        <f t="shared" si="99"/>
        <v>0</v>
      </c>
      <c r="AW1247" s="82">
        <f t="shared" si="99"/>
        <v>0</v>
      </c>
      <c r="AX1247" s="82">
        <f t="shared" si="99"/>
        <v>2.3269999999999999E-2</v>
      </c>
      <c r="AY1247" s="82">
        <f t="shared" si="99"/>
        <v>0</v>
      </c>
      <c r="AZ1247" s="82">
        <f t="shared" si="99"/>
        <v>0</v>
      </c>
      <c r="BA1247" s="82">
        <f t="shared" si="99"/>
        <v>0</v>
      </c>
    </row>
    <row r="1248" spans="1:53" x14ac:dyDescent="0.25">
      <c r="A1248" t="s">
        <v>3296</v>
      </c>
      <c r="B1248" t="s">
        <v>3297</v>
      </c>
      <c r="C1248" t="s">
        <v>3283</v>
      </c>
      <c r="D1248" t="s">
        <v>3284</v>
      </c>
      <c r="E1248">
        <v>9.5</v>
      </c>
      <c r="F1248" s="143">
        <v>43146</v>
      </c>
      <c r="G1248" t="s">
        <v>41</v>
      </c>
      <c r="H1248" t="s">
        <v>270</v>
      </c>
      <c r="I1248" t="s">
        <v>259</v>
      </c>
      <c r="J1248" t="s">
        <v>271</v>
      </c>
      <c r="K1248" t="s">
        <v>272</v>
      </c>
      <c r="L1248" t="s">
        <v>381</v>
      </c>
      <c r="M1248" t="s">
        <v>455</v>
      </c>
      <c r="N1248" t="s">
        <v>304</v>
      </c>
      <c r="O1248">
        <v>400</v>
      </c>
      <c r="P1248">
        <v>111.5</v>
      </c>
      <c r="Q1248">
        <v>3.4305560000000002</v>
      </c>
      <c r="R1248">
        <v>3.9829999999999997E-2</v>
      </c>
      <c r="S1248">
        <v>0</v>
      </c>
      <c r="T1248">
        <v>1.06</v>
      </c>
      <c r="U1248">
        <v>3.2530000000000001</v>
      </c>
      <c r="V1248">
        <v>1.0629999999999999</v>
      </c>
      <c r="W1248">
        <v>3.7850000000000001</v>
      </c>
      <c r="X1248">
        <v>303</v>
      </c>
      <c r="Y1248">
        <v>111.75</v>
      </c>
      <c r="Z1248">
        <v>2.7970000000000002</v>
      </c>
      <c r="AA1248">
        <v>4.0300000000000002E-2</v>
      </c>
      <c r="AB1248">
        <v>1.125</v>
      </c>
      <c r="AC1248">
        <v>3.359</v>
      </c>
      <c r="AD1248">
        <v>1.1359999999999999</v>
      </c>
      <c r="AE1248">
        <v>3.7749999999999999</v>
      </c>
      <c r="AF1248">
        <v>314</v>
      </c>
      <c r="AG1248">
        <v>0.33500000000000002</v>
      </c>
      <c r="AH1248">
        <v>0.32300000000000001</v>
      </c>
      <c r="AI1248">
        <v>255</v>
      </c>
      <c r="AJ1248">
        <v>278</v>
      </c>
      <c r="AK1248">
        <v>289</v>
      </c>
      <c r="AL1248">
        <v>301</v>
      </c>
      <c r="AQ1248" s="82">
        <f t="shared" si="97"/>
        <v>0</v>
      </c>
      <c r="AR1248" s="82">
        <f t="shared" si="99"/>
        <v>0</v>
      </c>
      <c r="AS1248" s="82">
        <f t="shared" si="99"/>
        <v>3.9829999999999997E-2</v>
      </c>
      <c r="AT1248" s="82">
        <f t="shared" si="99"/>
        <v>0</v>
      </c>
      <c r="AU1248" s="82">
        <f t="shared" si="99"/>
        <v>0</v>
      </c>
      <c r="AV1248" s="82">
        <f t="shared" si="99"/>
        <v>0</v>
      </c>
      <c r="AW1248" s="82">
        <f t="shared" si="99"/>
        <v>0</v>
      </c>
      <c r="AX1248" s="82">
        <f t="shared" si="99"/>
        <v>0</v>
      </c>
      <c r="AY1248" s="82">
        <f t="shared" si="99"/>
        <v>0</v>
      </c>
      <c r="AZ1248" s="82">
        <f t="shared" si="99"/>
        <v>0</v>
      </c>
      <c r="BA1248" s="82">
        <f t="shared" si="99"/>
        <v>0</v>
      </c>
    </row>
    <row r="1249" spans="1:53" x14ac:dyDescent="0.25">
      <c r="A1249" t="s">
        <v>3301</v>
      </c>
      <c r="B1249" t="s">
        <v>3302</v>
      </c>
      <c r="C1249" t="s">
        <v>3283</v>
      </c>
      <c r="D1249" t="s">
        <v>3284</v>
      </c>
      <c r="E1249">
        <v>8.5</v>
      </c>
      <c r="F1249" s="143">
        <v>44136</v>
      </c>
      <c r="G1249" t="s">
        <v>41</v>
      </c>
      <c r="H1249" t="s">
        <v>270</v>
      </c>
      <c r="I1249" t="s">
        <v>259</v>
      </c>
      <c r="J1249" t="s">
        <v>271</v>
      </c>
      <c r="K1249" t="s">
        <v>272</v>
      </c>
      <c r="L1249" t="s">
        <v>381</v>
      </c>
      <c r="M1249" t="s">
        <v>455</v>
      </c>
      <c r="N1249" t="s">
        <v>304</v>
      </c>
      <c r="O1249">
        <v>600</v>
      </c>
      <c r="P1249">
        <v>112.125</v>
      </c>
      <c r="Q1249">
        <v>1.2749999999999999</v>
      </c>
      <c r="R1249">
        <v>5.8950000000000002E-2</v>
      </c>
      <c r="S1249">
        <v>0</v>
      </c>
      <c r="T1249">
        <v>2.5169999999999999</v>
      </c>
      <c r="U1249">
        <v>5.26</v>
      </c>
      <c r="V1249">
        <v>4.1059999999999999</v>
      </c>
      <c r="W1249">
        <v>5.726</v>
      </c>
      <c r="X1249">
        <v>446</v>
      </c>
      <c r="Y1249">
        <v>112</v>
      </c>
      <c r="Z1249">
        <v>0.70799999999999996</v>
      </c>
      <c r="AA1249">
        <v>5.9479999999999998E-2</v>
      </c>
      <c r="AB1249">
        <v>2.58</v>
      </c>
      <c r="AC1249">
        <v>5.3630000000000004</v>
      </c>
      <c r="AD1249">
        <v>4.2060000000000004</v>
      </c>
      <c r="AE1249">
        <v>5.7560000000000002</v>
      </c>
      <c r="AF1249">
        <v>465</v>
      </c>
      <c r="AG1249">
        <v>0.61399999999999999</v>
      </c>
      <c r="AH1249">
        <v>1.052</v>
      </c>
      <c r="AI1249">
        <v>440</v>
      </c>
      <c r="AJ1249">
        <v>463</v>
      </c>
      <c r="AK1249">
        <v>432</v>
      </c>
      <c r="AL1249">
        <v>451</v>
      </c>
      <c r="AQ1249" s="82">
        <f t="shared" si="97"/>
        <v>0</v>
      </c>
      <c r="AR1249" s="82">
        <f t="shared" si="99"/>
        <v>0</v>
      </c>
      <c r="AS1249" s="82">
        <f t="shared" si="99"/>
        <v>0</v>
      </c>
      <c r="AT1249" s="82">
        <f t="shared" si="99"/>
        <v>0</v>
      </c>
      <c r="AU1249" s="82">
        <f t="shared" si="99"/>
        <v>5.8950000000000002E-2</v>
      </c>
      <c r="AV1249" s="82">
        <f t="shared" si="99"/>
        <v>0</v>
      </c>
      <c r="AW1249" s="82">
        <f t="shared" si="99"/>
        <v>0</v>
      </c>
      <c r="AX1249" s="82">
        <f t="shared" si="99"/>
        <v>0</v>
      </c>
      <c r="AY1249" s="82">
        <f t="shared" si="99"/>
        <v>0</v>
      </c>
      <c r="AZ1249" s="82">
        <f t="shared" si="99"/>
        <v>0</v>
      </c>
      <c r="BA1249" s="82">
        <f t="shared" si="99"/>
        <v>0</v>
      </c>
    </row>
    <row r="1250" spans="1:53" x14ac:dyDescent="0.25">
      <c r="A1250" t="s">
        <v>6235</v>
      </c>
      <c r="B1250" t="s">
        <v>6236</v>
      </c>
      <c r="C1250" t="s">
        <v>3283</v>
      </c>
      <c r="D1250" t="s">
        <v>3284</v>
      </c>
      <c r="E1250">
        <v>5.875</v>
      </c>
      <c r="F1250" s="143">
        <v>44849</v>
      </c>
      <c r="G1250" t="s">
        <v>41</v>
      </c>
      <c r="H1250" t="s">
        <v>270</v>
      </c>
      <c r="I1250" t="s">
        <v>259</v>
      </c>
      <c r="J1250" t="s">
        <v>271</v>
      </c>
      <c r="K1250" t="s">
        <v>272</v>
      </c>
      <c r="L1250" t="s">
        <v>381</v>
      </c>
      <c r="M1250" t="s">
        <v>455</v>
      </c>
      <c r="N1250" t="s">
        <v>304</v>
      </c>
      <c r="O1250">
        <v>300</v>
      </c>
      <c r="P1250">
        <v>100.5</v>
      </c>
      <c r="Q1250">
        <v>1.077083</v>
      </c>
      <c r="R1250">
        <v>2.64E-2</v>
      </c>
      <c r="S1250">
        <v>0</v>
      </c>
      <c r="T1250">
        <v>6.1319999999999997</v>
      </c>
      <c r="U1250">
        <v>5.7930000000000001</v>
      </c>
      <c r="V1250">
        <v>7.2750000000000004</v>
      </c>
      <c r="W1250">
        <v>5.7560000000000002</v>
      </c>
      <c r="X1250">
        <v>411</v>
      </c>
      <c r="Y1250">
        <v>100</v>
      </c>
      <c r="Z1250">
        <v>0.68500000000000005</v>
      </c>
      <c r="AA1250">
        <v>2.657E-2</v>
      </c>
      <c r="AB1250">
        <v>6.19</v>
      </c>
      <c r="AC1250">
        <v>5.8739999999999997</v>
      </c>
      <c r="AD1250">
        <v>7.3689999999999998</v>
      </c>
      <c r="AE1250">
        <v>5.8319999999999999</v>
      </c>
      <c r="AF1250">
        <v>437</v>
      </c>
      <c r="AG1250">
        <v>0.88600000000000001</v>
      </c>
      <c r="AH1250">
        <v>2.0110000000000001</v>
      </c>
      <c r="AI1250">
        <v>386</v>
      </c>
      <c r="AJ1250">
        <v>409</v>
      </c>
      <c r="AK1250">
        <v>406</v>
      </c>
      <c r="AL1250">
        <v>430</v>
      </c>
      <c r="AQ1250" s="82">
        <f t="shared" si="97"/>
        <v>0</v>
      </c>
      <c r="AR1250" s="82">
        <f t="shared" si="99"/>
        <v>0</v>
      </c>
      <c r="AS1250" s="82">
        <f t="shared" si="99"/>
        <v>0</v>
      </c>
      <c r="AT1250" s="82">
        <f t="shared" si="99"/>
        <v>0</v>
      </c>
      <c r="AU1250" s="82">
        <f t="shared" si="99"/>
        <v>2.64E-2</v>
      </c>
      <c r="AV1250" s="82">
        <f t="shared" si="99"/>
        <v>0</v>
      </c>
      <c r="AW1250" s="82">
        <f t="shared" si="99"/>
        <v>0</v>
      </c>
      <c r="AX1250" s="82">
        <f t="shared" si="99"/>
        <v>0</v>
      </c>
      <c r="AY1250" s="82">
        <f t="shared" si="99"/>
        <v>0</v>
      </c>
      <c r="AZ1250" s="82">
        <f t="shared" si="99"/>
        <v>0</v>
      </c>
      <c r="BA1250" s="82">
        <f t="shared" si="99"/>
        <v>0</v>
      </c>
    </row>
    <row r="1251" spans="1:53" x14ac:dyDescent="0.25">
      <c r="A1251" t="s">
        <v>3285</v>
      </c>
      <c r="B1251" t="s">
        <v>3286</v>
      </c>
      <c r="C1251" t="s">
        <v>3287</v>
      </c>
      <c r="D1251" t="s">
        <v>3288</v>
      </c>
      <c r="E1251">
        <v>7.625</v>
      </c>
      <c r="F1251" s="143">
        <v>42767</v>
      </c>
      <c r="G1251" t="s">
        <v>40</v>
      </c>
      <c r="H1251" t="s">
        <v>270</v>
      </c>
      <c r="I1251" t="s">
        <v>259</v>
      </c>
      <c r="J1251" t="s">
        <v>271</v>
      </c>
      <c r="K1251" t="s">
        <v>272</v>
      </c>
      <c r="L1251" t="s">
        <v>1124</v>
      </c>
      <c r="M1251" t="s">
        <v>1125</v>
      </c>
      <c r="N1251" t="s">
        <v>304</v>
      </c>
      <c r="O1251">
        <v>150</v>
      </c>
      <c r="P1251">
        <v>103</v>
      </c>
      <c r="Q1251">
        <v>3.05</v>
      </c>
      <c r="R1251">
        <v>1.3780000000000001E-2</v>
      </c>
      <c r="S1251">
        <v>0</v>
      </c>
      <c r="T1251">
        <v>0.1</v>
      </c>
      <c r="U1251">
        <v>2.871</v>
      </c>
      <c r="V1251">
        <v>0.10299999999999999</v>
      </c>
      <c r="W1251">
        <v>3.266</v>
      </c>
      <c r="X1251">
        <v>270</v>
      </c>
      <c r="Y1251">
        <v>103</v>
      </c>
      <c r="Z1251">
        <v>2.5419999999999998</v>
      </c>
      <c r="AA1251">
        <v>1.392E-2</v>
      </c>
      <c r="AB1251">
        <v>0.16500000000000001</v>
      </c>
      <c r="AC1251">
        <v>4.6210000000000004</v>
      </c>
      <c r="AD1251">
        <v>0.17499999999999999</v>
      </c>
      <c r="AE1251">
        <v>4.944</v>
      </c>
      <c r="AF1251">
        <v>447</v>
      </c>
      <c r="AG1251">
        <v>0.48199999999999998</v>
      </c>
      <c r="AH1251">
        <v>0.46899999999999997</v>
      </c>
      <c r="AI1251">
        <v>265</v>
      </c>
      <c r="AJ1251">
        <v>444</v>
      </c>
      <c r="AK1251">
        <v>247</v>
      </c>
      <c r="AL1251">
        <v>426</v>
      </c>
      <c r="AQ1251" s="82">
        <f t="shared" si="97"/>
        <v>0</v>
      </c>
      <c r="AR1251" s="82">
        <f t="shared" si="99"/>
        <v>1.3780000000000001E-2</v>
      </c>
      <c r="AS1251" s="82">
        <f t="shared" si="99"/>
        <v>0</v>
      </c>
      <c r="AT1251" s="82">
        <f t="shared" si="99"/>
        <v>0</v>
      </c>
      <c r="AU1251" s="82">
        <f t="shared" si="99"/>
        <v>0</v>
      </c>
      <c r="AV1251" s="82">
        <f t="shared" si="99"/>
        <v>0</v>
      </c>
      <c r="AW1251" s="82">
        <f t="shared" si="99"/>
        <v>0</v>
      </c>
      <c r="AX1251" s="82">
        <f t="shared" si="99"/>
        <v>0</v>
      </c>
      <c r="AY1251" s="82">
        <f t="shared" si="99"/>
        <v>0</v>
      </c>
      <c r="AZ1251" s="82">
        <f t="shared" si="99"/>
        <v>0</v>
      </c>
      <c r="BA1251" s="82">
        <f t="shared" si="99"/>
        <v>0</v>
      </c>
    </row>
    <row r="1252" spans="1:53" x14ac:dyDescent="0.25">
      <c r="A1252" t="s">
        <v>3292</v>
      </c>
      <c r="B1252" t="s">
        <v>3293</v>
      </c>
      <c r="C1252" t="s">
        <v>3294</v>
      </c>
      <c r="D1252" t="s">
        <v>3295</v>
      </c>
      <c r="E1252">
        <v>10.25</v>
      </c>
      <c r="F1252" s="143">
        <v>42292</v>
      </c>
      <c r="G1252" t="s">
        <v>42</v>
      </c>
      <c r="H1252" t="s">
        <v>270</v>
      </c>
      <c r="I1252" t="s">
        <v>259</v>
      </c>
      <c r="J1252" t="s">
        <v>271</v>
      </c>
      <c r="K1252" t="s">
        <v>272</v>
      </c>
      <c r="L1252" t="s">
        <v>296</v>
      </c>
      <c r="M1252" t="s">
        <v>322</v>
      </c>
      <c r="N1252" t="s">
        <v>283</v>
      </c>
      <c r="O1252">
        <v>690</v>
      </c>
      <c r="P1252">
        <v>97</v>
      </c>
      <c r="Q1252">
        <v>0.28472199999999998</v>
      </c>
      <c r="R1252">
        <v>5.8160000000000003E-2</v>
      </c>
      <c r="S1252">
        <v>5.125</v>
      </c>
      <c r="T1252">
        <v>2.3580000000000001</v>
      </c>
      <c r="U1252">
        <v>11.539</v>
      </c>
      <c r="V1252">
        <v>2.36</v>
      </c>
      <c r="W1252">
        <v>11.539</v>
      </c>
      <c r="X1252">
        <v>1119</v>
      </c>
      <c r="Y1252">
        <v>95</v>
      </c>
      <c r="Z1252">
        <v>4.726</v>
      </c>
      <c r="AA1252">
        <v>6.0519999999999997E-2</v>
      </c>
      <c r="AB1252">
        <v>2.2869999999999999</v>
      </c>
      <c r="AC1252">
        <v>12.377000000000001</v>
      </c>
      <c r="AD1252">
        <v>2.2869999999999999</v>
      </c>
      <c r="AE1252">
        <v>12.377000000000001</v>
      </c>
      <c r="AF1252">
        <v>1209</v>
      </c>
      <c r="AG1252">
        <v>2.6909999999999998</v>
      </c>
      <c r="AH1252">
        <v>2.79</v>
      </c>
      <c r="AI1252">
        <v>1069</v>
      </c>
      <c r="AJ1252">
        <v>1142</v>
      </c>
      <c r="AK1252">
        <v>1106</v>
      </c>
      <c r="AL1252">
        <v>1196</v>
      </c>
      <c r="AQ1252" s="82">
        <f t="shared" si="97"/>
        <v>0</v>
      </c>
      <c r="AR1252" s="82">
        <f t="shared" si="99"/>
        <v>0</v>
      </c>
      <c r="AS1252" s="82">
        <f t="shared" si="99"/>
        <v>0</v>
      </c>
      <c r="AT1252" s="82">
        <f t="shared" si="99"/>
        <v>0</v>
      </c>
      <c r="AU1252" s="82">
        <f t="shared" si="99"/>
        <v>0</v>
      </c>
      <c r="AV1252" s="82">
        <f t="shared" si="99"/>
        <v>0</v>
      </c>
      <c r="AW1252" s="82">
        <f t="shared" si="99"/>
        <v>0</v>
      </c>
      <c r="AX1252" s="82">
        <f t="shared" si="99"/>
        <v>0</v>
      </c>
      <c r="AY1252" s="82">
        <f t="shared" si="99"/>
        <v>0</v>
      </c>
      <c r="AZ1252" s="82">
        <f t="shared" si="99"/>
        <v>0</v>
      </c>
      <c r="BA1252" s="82">
        <f t="shared" si="99"/>
        <v>5.8160000000000003E-2</v>
      </c>
    </row>
    <row r="1253" spans="1:53" x14ac:dyDescent="0.25">
      <c r="A1253" t="s">
        <v>3289</v>
      </c>
      <c r="B1253" t="s">
        <v>3290</v>
      </c>
      <c r="C1253" t="s">
        <v>3291</v>
      </c>
      <c r="D1253" t="s">
        <v>177</v>
      </c>
      <c r="E1253">
        <v>7.375</v>
      </c>
      <c r="F1253" s="143">
        <v>42887</v>
      </c>
      <c r="G1253" t="s">
        <v>348</v>
      </c>
      <c r="H1253" t="s">
        <v>270</v>
      </c>
      <c r="I1253" t="s">
        <v>259</v>
      </c>
      <c r="J1253" t="s">
        <v>271</v>
      </c>
      <c r="K1253" t="s">
        <v>272</v>
      </c>
      <c r="L1253" t="s">
        <v>381</v>
      </c>
      <c r="M1253" t="s">
        <v>661</v>
      </c>
      <c r="N1253" t="s">
        <v>275</v>
      </c>
      <c r="O1253">
        <v>420</v>
      </c>
      <c r="P1253">
        <v>103</v>
      </c>
      <c r="Q1253">
        <v>0.49166700000000002</v>
      </c>
      <c r="R1253">
        <v>3.7659999999999999E-2</v>
      </c>
      <c r="S1253">
        <v>0</v>
      </c>
      <c r="T1253">
        <v>0.42199999999999999</v>
      </c>
      <c r="U1253">
        <v>5.9180000000000001</v>
      </c>
      <c r="V1253">
        <v>1.611</v>
      </c>
      <c r="W1253">
        <v>6.069</v>
      </c>
      <c r="X1253">
        <v>544</v>
      </c>
      <c r="Y1253">
        <v>103.25</v>
      </c>
      <c r="Z1253">
        <v>0</v>
      </c>
      <c r="AA1253">
        <v>3.814E-2</v>
      </c>
      <c r="AB1253">
        <v>0.48599999999999999</v>
      </c>
      <c r="AC1253">
        <v>5.609</v>
      </c>
      <c r="AD1253">
        <v>1.385</v>
      </c>
      <c r="AE1253">
        <v>5.8390000000000004</v>
      </c>
      <c r="AF1253">
        <v>532</v>
      </c>
      <c r="AG1253">
        <v>0.23400000000000001</v>
      </c>
      <c r="AH1253">
        <v>0.29399999999999998</v>
      </c>
      <c r="AI1253">
        <v>493</v>
      </c>
      <c r="AJ1253">
        <v>513</v>
      </c>
      <c r="AK1253">
        <v>524</v>
      </c>
      <c r="AL1253">
        <v>512</v>
      </c>
      <c r="AQ1253" s="82">
        <f t="shared" si="97"/>
        <v>0</v>
      </c>
      <c r="AR1253" s="82">
        <f t="shared" si="99"/>
        <v>0</v>
      </c>
      <c r="AS1253" s="82">
        <f t="shared" si="99"/>
        <v>0</v>
      </c>
      <c r="AT1253" s="82">
        <f t="shared" si="99"/>
        <v>0</v>
      </c>
      <c r="AU1253" s="82">
        <f t="shared" si="99"/>
        <v>3.7659999999999999E-2</v>
      </c>
      <c r="AV1253" s="82">
        <f t="shared" si="99"/>
        <v>0</v>
      </c>
      <c r="AW1253" s="82">
        <f t="shared" si="99"/>
        <v>0</v>
      </c>
      <c r="AX1253" s="82">
        <f t="shared" si="99"/>
        <v>0</v>
      </c>
      <c r="AY1253" s="82">
        <f t="shared" si="99"/>
        <v>0</v>
      </c>
      <c r="AZ1253" s="82">
        <f t="shared" si="99"/>
        <v>0</v>
      </c>
      <c r="BA1253" s="82">
        <f t="shared" si="99"/>
        <v>0</v>
      </c>
    </row>
    <row r="1254" spans="1:53" x14ac:dyDescent="0.25">
      <c r="A1254" t="s">
        <v>3307</v>
      </c>
      <c r="B1254" t="s">
        <v>3308</v>
      </c>
      <c r="C1254" t="s">
        <v>3291</v>
      </c>
      <c r="D1254" t="s">
        <v>177</v>
      </c>
      <c r="E1254">
        <v>8.75</v>
      </c>
      <c r="F1254" s="143">
        <v>44075</v>
      </c>
      <c r="G1254" t="s">
        <v>41</v>
      </c>
      <c r="H1254" t="s">
        <v>270</v>
      </c>
      <c r="I1254" t="s">
        <v>259</v>
      </c>
      <c r="J1254" t="s">
        <v>271</v>
      </c>
      <c r="K1254" t="s">
        <v>272</v>
      </c>
      <c r="L1254" t="s">
        <v>381</v>
      </c>
      <c r="M1254" t="s">
        <v>661</v>
      </c>
      <c r="N1254" t="s">
        <v>304</v>
      </c>
      <c r="O1254">
        <v>202.5</v>
      </c>
      <c r="P1254">
        <v>114</v>
      </c>
      <c r="Q1254">
        <v>2.7708330000000001</v>
      </c>
      <c r="R1254">
        <v>2.0490000000000001E-2</v>
      </c>
      <c r="S1254">
        <v>0</v>
      </c>
      <c r="T1254">
        <v>2.3580000000000001</v>
      </c>
      <c r="U1254">
        <v>4.6820000000000004</v>
      </c>
      <c r="V1254">
        <v>3.532</v>
      </c>
      <c r="W1254">
        <v>5.2960000000000003</v>
      </c>
      <c r="X1254">
        <v>406</v>
      </c>
      <c r="Y1254">
        <v>114</v>
      </c>
      <c r="Z1254">
        <v>2.1880000000000002</v>
      </c>
      <c r="AA1254">
        <v>2.069E-2</v>
      </c>
      <c r="AB1254">
        <v>2.4220000000000002</v>
      </c>
      <c r="AC1254">
        <v>4.7610000000000001</v>
      </c>
      <c r="AD1254">
        <v>3.6309999999999998</v>
      </c>
      <c r="AE1254">
        <v>5.2880000000000003</v>
      </c>
      <c r="AF1254">
        <v>421</v>
      </c>
      <c r="AG1254">
        <v>0.502</v>
      </c>
      <c r="AH1254">
        <v>0.83399999999999996</v>
      </c>
      <c r="AI1254">
        <v>394</v>
      </c>
      <c r="AJ1254">
        <v>413</v>
      </c>
      <c r="AK1254">
        <v>392</v>
      </c>
      <c r="AL1254">
        <v>406</v>
      </c>
      <c r="AQ1254" s="82">
        <f t="shared" si="97"/>
        <v>0</v>
      </c>
      <c r="AR1254" s="82">
        <f t="shared" ref="AR1254:BA1269" si="100">IF(AND($U1254&gt;AQ$4,$U1254&lt;=AR$4),$R1254,0)</f>
        <v>0</v>
      </c>
      <c r="AS1254" s="82">
        <f t="shared" si="100"/>
        <v>0</v>
      </c>
      <c r="AT1254" s="82">
        <f t="shared" si="100"/>
        <v>2.0490000000000001E-2</v>
      </c>
      <c r="AU1254" s="82">
        <f t="shared" si="100"/>
        <v>0</v>
      </c>
      <c r="AV1254" s="82">
        <f t="shared" si="100"/>
        <v>0</v>
      </c>
      <c r="AW1254" s="82">
        <f t="shared" si="100"/>
        <v>0</v>
      </c>
      <c r="AX1254" s="82">
        <f t="shared" si="100"/>
        <v>0</v>
      </c>
      <c r="AY1254" s="82">
        <f t="shared" si="100"/>
        <v>0</v>
      </c>
      <c r="AZ1254" s="82">
        <f t="shared" si="100"/>
        <v>0</v>
      </c>
      <c r="BA1254" s="82">
        <f t="shared" si="100"/>
        <v>0</v>
      </c>
    </row>
    <row r="1255" spans="1:53" x14ac:dyDescent="0.25">
      <c r="A1255" t="s">
        <v>3303</v>
      </c>
      <c r="B1255" t="s">
        <v>3304</v>
      </c>
      <c r="C1255" t="s">
        <v>3305</v>
      </c>
      <c r="D1255" t="s">
        <v>3306</v>
      </c>
      <c r="E1255">
        <v>6.75</v>
      </c>
      <c r="F1255" s="143">
        <v>44136</v>
      </c>
      <c r="G1255" t="s">
        <v>423</v>
      </c>
      <c r="H1255" t="s">
        <v>270</v>
      </c>
      <c r="I1255" t="s">
        <v>259</v>
      </c>
      <c r="J1255" t="s">
        <v>271</v>
      </c>
      <c r="K1255" t="s">
        <v>272</v>
      </c>
      <c r="L1255" t="s">
        <v>442</v>
      </c>
      <c r="M1255" t="s">
        <v>697</v>
      </c>
      <c r="N1255" t="s">
        <v>304</v>
      </c>
      <c r="O1255">
        <v>500</v>
      </c>
      <c r="P1255">
        <v>109.5</v>
      </c>
      <c r="Q1255">
        <v>1.0125</v>
      </c>
      <c r="R1255">
        <v>4.7870000000000003E-2</v>
      </c>
      <c r="S1255">
        <v>0</v>
      </c>
      <c r="T1255">
        <v>2.5750000000000002</v>
      </c>
      <c r="U1255">
        <v>4.2960000000000003</v>
      </c>
      <c r="V1255">
        <v>4.5609999999999999</v>
      </c>
      <c r="W1255">
        <v>4.6459999999999999</v>
      </c>
      <c r="X1255">
        <v>335</v>
      </c>
      <c r="Y1255">
        <v>109</v>
      </c>
      <c r="Z1255">
        <v>0.56200000000000006</v>
      </c>
      <c r="AA1255">
        <v>4.8180000000000001E-2</v>
      </c>
      <c r="AB1255">
        <v>2.637</v>
      </c>
      <c r="AC1255">
        <v>4.516</v>
      </c>
      <c r="AD1255">
        <v>4.7190000000000003</v>
      </c>
      <c r="AE1255">
        <v>4.7720000000000002</v>
      </c>
      <c r="AF1255">
        <v>364</v>
      </c>
      <c r="AG1255">
        <v>0.86699999999999999</v>
      </c>
      <c r="AH1255">
        <v>1.401</v>
      </c>
      <c r="AI1255">
        <v>321</v>
      </c>
      <c r="AJ1255">
        <v>351</v>
      </c>
      <c r="AK1255">
        <v>321</v>
      </c>
      <c r="AL1255">
        <v>350</v>
      </c>
      <c r="AQ1255" s="82">
        <f t="shared" si="97"/>
        <v>0</v>
      </c>
      <c r="AR1255" s="82">
        <f t="shared" si="100"/>
        <v>0</v>
      </c>
      <c r="AS1255" s="82">
        <f t="shared" si="100"/>
        <v>0</v>
      </c>
      <c r="AT1255" s="82">
        <f t="shared" si="100"/>
        <v>4.7870000000000003E-2</v>
      </c>
      <c r="AU1255" s="82">
        <f t="shared" si="100"/>
        <v>0</v>
      </c>
      <c r="AV1255" s="82">
        <f t="shared" si="100"/>
        <v>0</v>
      </c>
      <c r="AW1255" s="82">
        <f t="shared" si="100"/>
        <v>0</v>
      </c>
      <c r="AX1255" s="82">
        <f t="shared" si="100"/>
        <v>0</v>
      </c>
      <c r="AY1255" s="82">
        <f t="shared" si="100"/>
        <v>0</v>
      </c>
      <c r="AZ1255" s="82">
        <f t="shared" si="100"/>
        <v>0</v>
      </c>
      <c r="BA1255" s="82">
        <f t="shared" si="100"/>
        <v>0</v>
      </c>
    </row>
    <row r="1256" spans="1:53" x14ac:dyDescent="0.25">
      <c r="A1256" t="s">
        <v>3309</v>
      </c>
      <c r="B1256" t="s">
        <v>3310</v>
      </c>
      <c r="C1256" t="s">
        <v>3305</v>
      </c>
      <c r="D1256" t="s">
        <v>3306</v>
      </c>
      <c r="E1256">
        <v>6.5</v>
      </c>
      <c r="F1256" s="143">
        <v>44423</v>
      </c>
      <c r="G1256" t="s">
        <v>423</v>
      </c>
      <c r="H1256" t="s">
        <v>270</v>
      </c>
      <c r="I1256" t="s">
        <v>259</v>
      </c>
      <c r="J1256" t="s">
        <v>271</v>
      </c>
      <c r="K1256" t="s">
        <v>272</v>
      </c>
      <c r="L1256" t="s">
        <v>442</v>
      </c>
      <c r="M1256" t="s">
        <v>697</v>
      </c>
      <c r="N1256" t="s">
        <v>304</v>
      </c>
      <c r="O1256">
        <v>500</v>
      </c>
      <c r="P1256">
        <v>109.5</v>
      </c>
      <c r="Q1256">
        <v>2.3472219999999999</v>
      </c>
      <c r="R1256">
        <v>4.845E-2</v>
      </c>
      <c r="S1256">
        <v>0</v>
      </c>
      <c r="T1256">
        <v>2.7869999999999999</v>
      </c>
      <c r="U1256">
        <v>4.2140000000000004</v>
      </c>
      <c r="V1256">
        <v>5.0279999999999996</v>
      </c>
      <c r="W1256">
        <v>4.548</v>
      </c>
      <c r="X1256">
        <v>310</v>
      </c>
      <c r="Y1256">
        <v>108.75</v>
      </c>
      <c r="Z1256">
        <v>1.9139999999999999</v>
      </c>
      <c r="AA1256">
        <v>4.8669999999999998E-2</v>
      </c>
      <c r="AB1256">
        <v>2.847</v>
      </c>
      <c r="AC1256">
        <v>4.49</v>
      </c>
      <c r="AD1256">
        <v>5.2110000000000003</v>
      </c>
      <c r="AE1256">
        <v>4.7110000000000003</v>
      </c>
      <c r="AF1256">
        <v>344</v>
      </c>
      <c r="AG1256">
        <v>1.069</v>
      </c>
      <c r="AH1256">
        <v>1.7110000000000001</v>
      </c>
      <c r="AI1256">
        <v>292</v>
      </c>
      <c r="AJ1256">
        <v>324</v>
      </c>
      <c r="AK1256">
        <v>299</v>
      </c>
      <c r="AL1256">
        <v>331</v>
      </c>
      <c r="AQ1256" s="82">
        <f t="shared" si="97"/>
        <v>0</v>
      </c>
      <c r="AR1256" s="82">
        <f t="shared" si="100"/>
        <v>0</v>
      </c>
      <c r="AS1256" s="82">
        <f t="shared" si="100"/>
        <v>0</v>
      </c>
      <c r="AT1256" s="82">
        <f t="shared" si="100"/>
        <v>4.845E-2</v>
      </c>
      <c r="AU1256" s="82">
        <f t="shared" si="100"/>
        <v>0</v>
      </c>
      <c r="AV1256" s="82">
        <f t="shared" si="100"/>
        <v>0</v>
      </c>
      <c r="AW1256" s="82">
        <f t="shared" si="100"/>
        <v>0</v>
      </c>
      <c r="AX1256" s="82">
        <f t="shared" si="100"/>
        <v>0</v>
      </c>
      <c r="AY1256" s="82">
        <f t="shared" si="100"/>
        <v>0</v>
      </c>
      <c r="AZ1256" s="82">
        <f t="shared" si="100"/>
        <v>0</v>
      </c>
      <c r="BA1256" s="82">
        <f t="shared" si="100"/>
        <v>0</v>
      </c>
    </row>
    <row r="1257" spans="1:53" x14ac:dyDescent="0.25">
      <c r="A1257" t="s">
        <v>3311</v>
      </c>
      <c r="B1257" t="s">
        <v>3312</v>
      </c>
      <c r="C1257" t="s">
        <v>3305</v>
      </c>
      <c r="D1257" t="s">
        <v>3306</v>
      </c>
      <c r="E1257">
        <v>6.25</v>
      </c>
      <c r="F1257" s="143">
        <v>44727</v>
      </c>
      <c r="G1257" t="s">
        <v>423</v>
      </c>
      <c r="H1257" t="s">
        <v>270</v>
      </c>
      <c r="I1257" t="s">
        <v>259</v>
      </c>
      <c r="J1257" t="s">
        <v>271</v>
      </c>
      <c r="K1257" t="s">
        <v>272</v>
      </c>
      <c r="L1257" t="s">
        <v>442</v>
      </c>
      <c r="M1257" t="s">
        <v>697</v>
      </c>
      <c r="N1257" t="s">
        <v>304</v>
      </c>
      <c r="O1257">
        <v>700</v>
      </c>
      <c r="P1257">
        <v>109.5</v>
      </c>
      <c r="Q1257">
        <v>0.17361099999999999</v>
      </c>
      <c r="R1257">
        <v>6.651E-2</v>
      </c>
      <c r="S1257">
        <v>3.125</v>
      </c>
      <c r="T1257">
        <v>3.5209999999999999</v>
      </c>
      <c r="U1257">
        <v>4.3490000000000002</v>
      </c>
      <c r="V1257">
        <v>6.0830000000000002</v>
      </c>
      <c r="W1257">
        <v>4.5679999999999996</v>
      </c>
      <c r="X1257">
        <v>298</v>
      </c>
      <c r="Y1257">
        <v>108.75</v>
      </c>
      <c r="Z1257">
        <v>2.8820000000000001</v>
      </c>
      <c r="AA1257">
        <v>6.8729999999999999E-2</v>
      </c>
      <c r="AB1257">
        <v>3.4820000000000002</v>
      </c>
      <c r="AC1257">
        <v>4.5659999999999998</v>
      </c>
      <c r="AD1257">
        <v>6.0529999999999999</v>
      </c>
      <c r="AE1257">
        <v>4.7039999999999997</v>
      </c>
      <c r="AF1257">
        <v>329</v>
      </c>
      <c r="AG1257">
        <v>1.0449999999999999</v>
      </c>
      <c r="AH1257">
        <v>1.8740000000000001</v>
      </c>
      <c r="AI1257">
        <v>290</v>
      </c>
      <c r="AJ1257">
        <v>310</v>
      </c>
      <c r="AK1257">
        <v>289</v>
      </c>
      <c r="AL1257">
        <v>319</v>
      </c>
      <c r="AQ1257" s="82">
        <f t="shared" si="97"/>
        <v>0</v>
      </c>
      <c r="AR1257" s="82">
        <f t="shared" si="100"/>
        <v>0</v>
      </c>
      <c r="AS1257" s="82">
        <f t="shared" si="100"/>
        <v>0</v>
      </c>
      <c r="AT1257" s="82">
        <f t="shared" si="100"/>
        <v>6.651E-2</v>
      </c>
      <c r="AU1257" s="82">
        <f t="shared" si="100"/>
        <v>0</v>
      </c>
      <c r="AV1257" s="82">
        <f t="shared" si="100"/>
        <v>0</v>
      </c>
      <c r="AW1257" s="82">
        <f t="shared" si="100"/>
        <v>0</v>
      </c>
      <c r="AX1257" s="82">
        <f t="shared" si="100"/>
        <v>0</v>
      </c>
      <c r="AY1257" s="82">
        <f t="shared" si="100"/>
        <v>0</v>
      </c>
      <c r="AZ1257" s="82">
        <f t="shared" si="100"/>
        <v>0</v>
      </c>
      <c r="BA1257" s="82">
        <f t="shared" si="100"/>
        <v>0</v>
      </c>
    </row>
    <row r="1258" spans="1:53" x14ac:dyDescent="0.25">
      <c r="A1258" t="s">
        <v>6237</v>
      </c>
      <c r="B1258" t="s">
        <v>6238</v>
      </c>
      <c r="C1258" t="s">
        <v>3305</v>
      </c>
      <c r="D1258" t="s">
        <v>3306</v>
      </c>
      <c r="E1258">
        <v>5.5</v>
      </c>
      <c r="F1258" s="143">
        <v>44972</v>
      </c>
      <c r="G1258" t="s">
        <v>423</v>
      </c>
      <c r="H1258" t="s">
        <v>270</v>
      </c>
      <c r="I1258" t="s">
        <v>259</v>
      </c>
      <c r="J1258" t="s">
        <v>271</v>
      </c>
      <c r="K1258" t="s">
        <v>272</v>
      </c>
      <c r="L1258" t="s">
        <v>442</v>
      </c>
      <c r="M1258" t="s">
        <v>697</v>
      </c>
      <c r="N1258" t="s">
        <v>304</v>
      </c>
      <c r="O1258">
        <v>750</v>
      </c>
      <c r="P1258">
        <v>108.5</v>
      </c>
      <c r="Q1258">
        <v>2.0625</v>
      </c>
      <c r="R1258">
        <v>7.1840000000000001E-2</v>
      </c>
      <c r="S1258">
        <v>0</v>
      </c>
      <c r="T1258">
        <v>4.0270000000000001</v>
      </c>
      <c r="U1258">
        <v>4.0170000000000003</v>
      </c>
      <c r="V1258">
        <v>6.8220000000000001</v>
      </c>
      <c r="W1258">
        <v>4.1230000000000002</v>
      </c>
      <c r="X1258">
        <v>240</v>
      </c>
      <c r="Y1258">
        <v>105.25</v>
      </c>
      <c r="Z1258">
        <v>1.696</v>
      </c>
      <c r="AA1258">
        <v>7.0550000000000002E-2</v>
      </c>
      <c r="AB1258">
        <v>6.1790000000000003</v>
      </c>
      <c r="AC1258">
        <v>4.6790000000000003</v>
      </c>
      <c r="AD1258">
        <v>7.1740000000000004</v>
      </c>
      <c r="AE1258">
        <v>4.6440000000000001</v>
      </c>
      <c r="AF1258">
        <v>311</v>
      </c>
      <c r="AG1258">
        <v>3.3820000000000001</v>
      </c>
      <c r="AH1258">
        <v>4.45</v>
      </c>
      <c r="AI1258">
        <v>228</v>
      </c>
      <c r="AJ1258">
        <v>293</v>
      </c>
      <c r="AK1258">
        <v>234</v>
      </c>
      <c r="AL1258">
        <v>304</v>
      </c>
      <c r="AQ1258" s="82">
        <f t="shared" si="97"/>
        <v>0</v>
      </c>
      <c r="AR1258" s="82">
        <f t="shared" si="100"/>
        <v>0</v>
      </c>
      <c r="AS1258" s="82">
        <f t="shared" si="100"/>
        <v>0</v>
      </c>
      <c r="AT1258" s="82">
        <f t="shared" si="100"/>
        <v>7.1840000000000001E-2</v>
      </c>
      <c r="AU1258" s="82">
        <f t="shared" si="100"/>
        <v>0</v>
      </c>
      <c r="AV1258" s="82">
        <f t="shared" si="100"/>
        <v>0</v>
      </c>
      <c r="AW1258" s="82">
        <f t="shared" si="100"/>
        <v>0</v>
      </c>
      <c r="AX1258" s="82">
        <f t="shared" si="100"/>
        <v>0</v>
      </c>
      <c r="AY1258" s="82">
        <f t="shared" si="100"/>
        <v>0</v>
      </c>
      <c r="AZ1258" s="82">
        <f t="shared" si="100"/>
        <v>0</v>
      </c>
      <c r="BA1258" s="82">
        <f t="shared" si="100"/>
        <v>0</v>
      </c>
    </row>
    <row r="1259" spans="1:53" x14ac:dyDescent="0.25">
      <c r="A1259" t="s">
        <v>3320</v>
      </c>
      <c r="B1259" t="s">
        <v>3321</v>
      </c>
      <c r="C1259" t="s">
        <v>6239</v>
      </c>
      <c r="D1259" t="s">
        <v>3322</v>
      </c>
      <c r="E1259">
        <v>11.625</v>
      </c>
      <c r="F1259" s="143">
        <v>42475</v>
      </c>
      <c r="G1259" t="s">
        <v>40</v>
      </c>
      <c r="H1259" t="s">
        <v>270</v>
      </c>
      <c r="I1259" t="s">
        <v>259</v>
      </c>
      <c r="J1259" t="s">
        <v>271</v>
      </c>
      <c r="K1259" t="s">
        <v>272</v>
      </c>
      <c r="L1259" t="s">
        <v>291</v>
      </c>
      <c r="M1259" t="s">
        <v>600</v>
      </c>
      <c r="N1259" t="s">
        <v>283</v>
      </c>
      <c r="O1259">
        <v>175</v>
      </c>
      <c r="P1259">
        <v>109.38500000000001</v>
      </c>
      <c r="Q1259">
        <v>1.9375</v>
      </c>
      <c r="R1259">
        <v>1.6879999999999999E-2</v>
      </c>
      <c r="S1259">
        <v>0</v>
      </c>
      <c r="T1259">
        <v>0.33200000000000002</v>
      </c>
      <c r="U1259">
        <v>1.179</v>
      </c>
      <c r="V1259">
        <v>0.32900000000000001</v>
      </c>
      <c r="W1259">
        <v>1.4690000000000001</v>
      </c>
      <c r="X1259">
        <v>108</v>
      </c>
      <c r="Y1259">
        <v>109.5</v>
      </c>
      <c r="Z1259">
        <v>1.4850000000000001</v>
      </c>
      <c r="AA1259">
        <v>1.7080000000000001E-2</v>
      </c>
      <c r="AB1259">
        <v>0.37</v>
      </c>
      <c r="AC1259">
        <v>1.5489999999999999</v>
      </c>
      <c r="AD1259">
        <v>0.36699999999999999</v>
      </c>
      <c r="AE1259">
        <v>1.784</v>
      </c>
      <c r="AF1259">
        <v>143</v>
      </c>
      <c r="AG1259">
        <v>0.30399999999999999</v>
      </c>
      <c r="AH1259">
        <v>0.28399999999999997</v>
      </c>
      <c r="AI1259">
        <v>67</v>
      </c>
      <c r="AJ1259">
        <v>104</v>
      </c>
      <c r="AK1259">
        <v>88</v>
      </c>
      <c r="AL1259">
        <v>125</v>
      </c>
      <c r="AQ1259" s="82">
        <f t="shared" si="97"/>
        <v>1.6879999999999999E-2</v>
      </c>
      <c r="AR1259" s="82">
        <f t="shared" si="100"/>
        <v>0</v>
      </c>
      <c r="AS1259" s="82">
        <f t="shared" si="100"/>
        <v>0</v>
      </c>
      <c r="AT1259" s="82">
        <f t="shared" si="100"/>
        <v>0</v>
      </c>
      <c r="AU1259" s="82">
        <f t="shared" si="100"/>
        <v>0</v>
      </c>
      <c r="AV1259" s="82">
        <f t="shared" si="100"/>
        <v>0</v>
      </c>
      <c r="AW1259" s="82">
        <f t="shared" si="100"/>
        <v>0</v>
      </c>
      <c r="AX1259" s="82">
        <f t="shared" si="100"/>
        <v>0</v>
      </c>
      <c r="AY1259" s="82">
        <f t="shared" si="100"/>
        <v>0</v>
      </c>
      <c r="AZ1259" s="82">
        <f t="shared" si="100"/>
        <v>0</v>
      </c>
      <c r="BA1259" s="82">
        <f t="shared" si="100"/>
        <v>0</v>
      </c>
    </row>
    <row r="1260" spans="1:53" x14ac:dyDescent="0.25">
      <c r="A1260" t="s">
        <v>3326</v>
      </c>
      <c r="B1260" t="s">
        <v>3327</v>
      </c>
      <c r="C1260" t="s">
        <v>3328</v>
      </c>
      <c r="D1260" t="s">
        <v>3329</v>
      </c>
      <c r="E1260">
        <v>10.5</v>
      </c>
      <c r="F1260" s="143">
        <v>43205</v>
      </c>
      <c r="G1260" t="s">
        <v>41</v>
      </c>
      <c r="H1260" t="s">
        <v>270</v>
      </c>
      <c r="I1260" t="s">
        <v>259</v>
      </c>
      <c r="J1260" t="s">
        <v>271</v>
      </c>
      <c r="K1260" t="s">
        <v>272</v>
      </c>
      <c r="L1260" t="s">
        <v>551</v>
      </c>
      <c r="M1260" t="s">
        <v>604</v>
      </c>
      <c r="N1260" t="s">
        <v>304</v>
      </c>
      <c r="O1260">
        <v>203.7</v>
      </c>
      <c r="P1260">
        <v>112</v>
      </c>
      <c r="Q1260">
        <v>2.0416669999999999</v>
      </c>
      <c r="R1260">
        <v>2.0129999999999999E-2</v>
      </c>
      <c r="S1260">
        <v>0</v>
      </c>
      <c r="T1260">
        <v>1.2090000000000001</v>
      </c>
      <c r="U1260">
        <v>4.8369999999999997</v>
      </c>
      <c r="V1260">
        <v>1.2889999999999999</v>
      </c>
      <c r="W1260">
        <v>5.3940000000000001</v>
      </c>
      <c r="X1260">
        <v>462</v>
      </c>
      <c r="Y1260">
        <v>112.25</v>
      </c>
      <c r="Z1260">
        <v>1.3420000000000001</v>
      </c>
      <c r="AA1260">
        <v>2.035E-2</v>
      </c>
      <c r="AB1260">
        <v>1.2729999999999999</v>
      </c>
      <c r="AC1260">
        <v>4.8970000000000002</v>
      </c>
      <c r="AD1260">
        <v>1.387</v>
      </c>
      <c r="AE1260">
        <v>5.343</v>
      </c>
      <c r="AF1260">
        <v>469</v>
      </c>
      <c r="AG1260">
        <v>0.39600000000000002</v>
      </c>
      <c r="AH1260">
        <v>0.40400000000000003</v>
      </c>
      <c r="AI1260">
        <v>439</v>
      </c>
      <c r="AJ1260">
        <v>464</v>
      </c>
      <c r="AK1260">
        <v>448</v>
      </c>
      <c r="AL1260">
        <v>457</v>
      </c>
      <c r="AQ1260" s="82">
        <f t="shared" si="97"/>
        <v>0</v>
      </c>
      <c r="AR1260" s="82">
        <f t="shared" si="100"/>
        <v>0</v>
      </c>
      <c r="AS1260" s="82">
        <f t="shared" si="100"/>
        <v>0</v>
      </c>
      <c r="AT1260" s="82">
        <f t="shared" si="100"/>
        <v>2.0129999999999999E-2</v>
      </c>
      <c r="AU1260" s="82">
        <f t="shared" si="100"/>
        <v>0</v>
      </c>
      <c r="AV1260" s="82">
        <f t="shared" si="100"/>
        <v>0</v>
      </c>
      <c r="AW1260" s="82">
        <f t="shared" si="100"/>
        <v>0</v>
      </c>
      <c r="AX1260" s="82">
        <f t="shared" si="100"/>
        <v>0</v>
      </c>
      <c r="AY1260" s="82">
        <f t="shared" si="100"/>
        <v>0</v>
      </c>
      <c r="AZ1260" s="82">
        <f t="shared" si="100"/>
        <v>0</v>
      </c>
      <c r="BA1260" s="82">
        <f t="shared" si="100"/>
        <v>0</v>
      </c>
    </row>
    <row r="1261" spans="1:53" x14ac:dyDescent="0.25">
      <c r="A1261" t="s">
        <v>3313</v>
      </c>
      <c r="B1261" t="s">
        <v>3314</v>
      </c>
      <c r="C1261" t="s">
        <v>3315</v>
      </c>
      <c r="D1261" t="s">
        <v>3316</v>
      </c>
      <c r="E1261">
        <v>6</v>
      </c>
      <c r="F1261" s="143">
        <v>42231</v>
      </c>
      <c r="G1261" t="s">
        <v>371</v>
      </c>
      <c r="H1261" t="s">
        <v>270</v>
      </c>
      <c r="I1261" t="s">
        <v>254</v>
      </c>
      <c r="J1261" t="s">
        <v>271</v>
      </c>
      <c r="K1261" t="s">
        <v>272</v>
      </c>
      <c r="L1261" t="s">
        <v>296</v>
      </c>
      <c r="M1261" t="s">
        <v>431</v>
      </c>
      <c r="N1261" t="s">
        <v>304</v>
      </c>
      <c r="O1261">
        <v>150</v>
      </c>
      <c r="P1261">
        <v>108.104</v>
      </c>
      <c r="Q1261">
        <v>2.1666669999999999</v>
      </c>
      <c r="R1261">
        <v>1.4330000000000001E-2</v>
      </c>
      <c r="S1261">
        <v>0</v>
      </c>
      <c r="T1261">
        <v>2.4060000000000001</v>
      </c>
      <c r="U1261">
        <v>2.7909999999999999</v>
      </c>
      <c r="V1261">
        <v>2.4060000000000001</v>
      </c>
      <c r="W1261">
        <v>2.7909999999999999</v>
      </c>
      <c r="X1261">
        <v>245</v>
      </c>
      <c r="Y1261">
        <v>108.166</v>
      </c>
      <c r="Z1261">
        <v>1.7669999999999999</v>
      </c>
      <c r="AA1261">
        <v>1.4500000000000001E-2</v>
      </c>
      <c r="AB1261">
        <v>2.4710000000000001</v>
      </c>
      <c r="AC1261">
        <v>2.8410000000000002</v>
      </c>
      <c r="AD1261">
        <v>2.4700000000000002</v>
      </c>
      <c r="AE1261">
        <v>2.8410000000000002</v>
      </c>
      <c r="AF1261">
        <v>255</v>
      </c>
      <c r="AG1261">
        <v>0.307</v>
      </c>
      <c r="AH1261">
        <v>0.40899999999999997</v>
      </c>
      <c r="AI1261">
        <v>240</v>
      </c>
      <c r="AJ1261">
        <v>251</v>
      </c>
      <c r="AK1261">
        <v>232</v>
      </c>
      <c r="AL1261">
        <v>243</v>
      </c>
      <c r="AQ1261" s="82">
        <f t="shared" si="97"/>
        <v>0</v>
      </c>
      <c r="AR1261" s="82">
        <f t="shared" si="100"/>
        <v>1.4330000000000001E-2</v>
      </c>
      <c r="AS1261" s="82">
        <f t="shared" si="100"/>
        <v>0</v>
      </c>
      <c r="AT1261" s="82">
        <f t="shared" si="100"/>
        <v>0</v>
      </c>
      <c r="AU1261" s="82">
        <f t="shared" si="100"/>
        <v>0</v>
      </c>
      <c r="AV1261" s="82">
        <f t="shared" si="100"/>
        <v>0</v>
      </c>
      <c r="AW1261" s="82">
        <f t="shared" si="100"/>
        <v>0</v>
      </c>
      <c r="AX1261" s="82">
        <f t="shared" si="100"/>
        <v>0</v>
      </c>
      <c r="AY1261" s="82">
        <f t="shared" si="100"/>
        <v>0</v>
      </c>
      <c r="AZ1261" s="82">
        <f t="shared" si="100"/>
        <v>0</v>
      </c>
      <c r="BA1261" s="82">
        <f t="shared" si="100"/>
        <v>0</v>
      </c>
    </row>
    <row r="1262" spans="1:53" x14ac:dyDescent="0.25">
      <c r="A1262" t="s">
        <v>3341</v>
      </c>
      <c r="B1262" t="s">
        <v>3342</v>
      </c>
      <c r="C1262" t="s">
        <v>3315</v>
      </c>
      <c r="D1262" t="s">
        <v>3316</v>
      </c>
      <c r="E1262">
        <v>5.25</v>
      </c>
      <c r="F1262" s="143">
        <v>44621</v>
      </c>
      <c r="G1262" t="s">
        <v>371</v>
      </c>
      <c r="H1262" t="s">
        <v>270</v>
      </c>
      <c r="I1262" t="s">
        <v>254</v>
      </c>
      <c r="J1262" t="s">
        <v>271</v>
      </c>
      <c r="K1262" t="s">
        <v>272</v>
      </c>
      <c r="L1262" t="s">
        <v>296</v>
      </c>
      <c r="M1262" t="s">
        <v>431</v>
      </c>
      <c r="N1262" t="s">
        <v>304</v>
      </c>
      <c r="O1262">
        <v>250</v>
      </c>
      <c r="P1262">
        <v>110.77800000000001</v>
      </c>
      <c r="Q1262">
        <v>1.6625000000000001</v>
      </c>
      <c r="R1262">
        <v>2.435E-2</v>
      </c>
      <c r="S1262">
        <v>0</v>
      </c>
      <c r="T1262">
        <v>7.258</v>
      </c>
      <c r="U1262">
        <v>3.8450000000000002</v>
      </c>
      <c r="V1262">
        <v>7.415</v>
      </c>
      <c r="W1262">
        <v>3.8450000000000002</v>
      </c>
      <c r="X1262">
        <v>228</v>
      </c>
      <c r="Y1262">
        <v>109.521</v>
      </c>
      <c r="Z1262">
        <v>1.3120000000000001</v>
      </c>
      <c r="AA1262">
        <v>2.4369999999999999E-2</v>
      </c>
      <c r="AB1262">
        <v>7.3049999999999997</v>
      </c>
      <c r="AC1262">
        <v>4.0069999999999997</v>
      </c>
      <c r="AD1262">
        <v>7.45</v>
      </c>
      <c r="AE1262">
        <v>4.0069999999999997</v>
      </c>
      <c r="AF1262">
        <v>262</v>
      </c>
      <c r="AG1262">
        <v>1.45</v>
      </c>
      <c r="AH1262">
        <v>2.5779999999999998</v>
      </c>
      <c r="AI1262">
        <v>227</v>
      </c>
      <c r="AJ1262">
        <v>259</v>
      </c>
      <c r="AK1262">
        <v>223</v>
      </c>
      <c r="AL1262">
        <v>255</v>
      </c>
      <c r="AQ1262" s="82">
        <f t="shared" si="97"/>
        <v>0</v>
      </c>
      <c r="AR1262" s="82">
        <f t="shared" si="100"/>
        <v>0</v>
      </c>
      <c r="AS1262" s="82">
        <f t="shared" si="100"/>
        <v>2.435E-2</v>
      </c>
      <c r="AT1262" s="82">
        <f t="shared" si="100"/>
        <v>0</v>
      </c>
      <c r="AU1262" s="82">
        <f t="shared" si="100"/>
        <v>0</v>
      </c>
      <c r="AV1262" s="82">
        <f t="shared" si="100"/>
        <v>0</v>
      </c>
      <c r="AW1262" s="82">
        <f t="shared" si="100"/>
        <v>0</v>
      </c>
      <c r="AX1262" s="82">
        <f t="shared" si="100"/>
        <v>0</v>
      </c>
      <c r="AY1262" s="82">
        <f t="shared" si="100"/>
        <v>0</v>
      </c>
      <c r="AZ1262" s="82">
        <f t="shared" si="100"/>
        <v>0</v>
      </c>
      <c r="BA1262" s="82">
        <f t="shared" si="100"/>
        <v>0</v>
      </c>
    </row>
    <row r="1263" spans="1:53" x14ac:dyDescent="0.25">
      <c r="A1263" t="s">
        <v>3323</v>
      </c>
      <c r="B1263" t="s">
        <v>3324</v>
      </c>
      <c r="C1263" t="s">
        <v>6240</v>
      </c>
      <c r="D1263" t="s">
        <v>3325</v>
      </c>
      <c r="E1263">
        <v>12.25</v>
      </c>
      <c r="F1263" s="143">
        <v>42109</v>
      </c>
      <c r="G1263" t="s">
        <v>280</v>
      </c>
      <c r="H1263" t="s">
        <v>270</v>
      </c>
      <c r="I1263" t="s">
        <v>259</v>
      </c>
      <c r="J1263" t="s">
        <v>271</v>
      </c>
      <c r="K1263" t="s">
        <v>272</v>
      </c>
      <c r="L1263" t="s">
        <v>291</v>
      </c>
      <c r="M1263" t="s">
        <v>303</v>
      </c>
      <c r="N1263" t="s">
        <v>283</v>
      </c>
      <c r="O1263">
        <v>250</v>
      </c>
      <c r="P1263">
        <v>103.25</v>
      </c>
      <c r="Q1263">
        <v>2.3819439999999998</v>
      </c>
      <c r="R1263">
        <v>2.2880000000000001E-2</v>
      </c>
      <c r="S1263">
        <v>0</v>
      </c>
      <c r="T1263">
        <v>1.167</v>
      </c>
      <c r="U1263">
        <v>9.516</v>
      </c>
      <c r="V1263">
        <v>1.165</v>
      </c>
      <c r="W1263">
        <v>9.5990000000000002</v>
      </c>
      <c r="X1263">
        <v>931</v>
      </c>
      <c r="Y1263">
        <v>103.75</v>
      </c>
      <c r="Z1263">
        <v>1.5649999999999999</v>
      </c>
      <c r="AA1263">
        <v>2.316E-2</v>
      </c>
      <c r="AB1263">
        <v>1.232</v>
      </c>
      <c r="AC1263">
        <v>9.2560000000000002</v>
      </c>
      <c r="AD1263">
        <v>1.2290000000000001</v>
      </c>
      <c r="AE1263">
        <v>9.3079999999999998</v>
      </c>
      <c r="AF1263">
        <v>906</v>
      </c>
      <c r="AG1263">
        <v>0.30099999999999999</v>
      </c>
      <c r="AH1263">
        <v>0.29399999999999998</v>
      </c>
      <c r="AI1263">
        <v>874</v>
      </c>
      <c r="AJ1263">
        <v>872</v>
      </c>
      <c r="AK1263">
        <v>917</v>
      </c>
      <c r="AL1263">
        <v>894</v>
      </c>
      <c r="AQ1263" s="82">
        <f t="shared" si="97"/>
        <v>0</v>
      </c>
      <c r="AR1263" s="82">
        <f t="shared" si="100"/>
        <v>0</v>
      </c>
      <c r="AS1263" s="82">
        <f t="shared" si="100"/>
        <v>0</v>
      </c>
      <c r="AT1263" s="82">
        <f t="shared" si="100"/>
        <v>0</v>
      </c>
      <c r="AU1263" s="82">
        <f t="shared" si="100"/>
        <v>0</v>
      </c>
      <c r="AV1263" s="82">
        <f t="shared" si="100"/>
        <v>0</v>
      </c>
      <c r="AW1263" s="82">
        <f t="shared" si="100"/>
        <v>0</v>
      </c>
      <c r="AX1263" s="82">
        <f t="shared" si="100"/>
        <v>0</v>
      </c>
      <c r="AY1263" s="82">
        <f t="shared" si="100"/>
        <v>2.2880000000000001E-2</v>
      </c>
      <c r="AZ1263" s="82">
        <f t="shared" si="100"/>
        <v>0</v>
      </c>
      <c r="BA1263" s="82">
        <f t="shared" si="100"/>
        <v>0</v>
      </c>
    </row>
    <row r="1264" spans="1:53" x14ac:dyDescent="0.25">
      <c r="A1264" t="s">
        <v>6241</v>
      </c>
      <c r="B1264" t="s">
        <v>6242</v>
      </c>
      <c r="C1264" t="s">
        <v>6243</v>
      </c>
      <c r="D1264" t="s">
        <v>6244</v>
      </c>
      <c r="E1264">
        <v>10.25</v>
      </c>
      <c r="F1264" s="143">
        <v>42826</v>
      </c>
      <c r="G1264" t="s">
        <v>41</v>
      </c>
      <c r="H1264" t="s">
        <v>270</v>
      </c>
      <c r="I1264" t="s">
        <v>257</v>
      </c>
      <c r="J1264" t="s">
        <v>271</v>
      </c>
      <c r="K1264" t="s">
        <v>272</v>
      </c>
      <c r="L1264" t="s">
        <v>291</v>
      </c>
      <c r="M1264" t="s">
        <v>303</v>
      </c>
      <c r="N1264" t="s">
        <v>283</v>
      </c>
      <c r="O1264">
        <v>325</v>
      </c>
      <c r="P1264">
        <v>110.5</v>
      </c>
      <c r="Q1264">
        <v>2.391667</v>
      </c>
      <c r="R1264">
        <v>3.1789999999999999E-2</v>
      </c>
      <c r="S1264">
        <v>0</v>
      </c>
      <c r="T1264">
        <v>2.7320000000000002</v>
      </c>
      <c r="U1264">
        <v>6.6159999999999997</v>
      </c>
      <c r="V1264">
        <v>2.9260000000000002</v>
      </c>
      <c r="W1264">
        <v>6.75</v>
      </c>
      <c r="X1264">
        <v>617</v>
      </c>
      <c r="Y1264">
        <v>109.5</v>
      </c>
      <c r="Z1264">
        <v>1.708</v>
      </c>
      <c r="AA1264">
        <v>3.1789999999999999E-2</v>
      </c>
      <c r="AB1264">
        <v>2.7890000000000001</v>
      </c>
      <c r="AC1264">
        <v>6.9989999999999997</v>
      </c>
      <c r="AD1264">
        <v>3.0230000000000001</v>
      </c>
      <c r="AE1264">
        <v>7.101</v>
      </c>
      <c r="AF1264">
        <v>662</v>
      </c>
      <c r="AG1264">
        <v>1.514</v>
      </c>
      <c r="AH1264">
        <v>1.708</v>
      </c>
      <c r="AI1264">
        <v>623</v>
      </c>
      <c r="AJ1264">
        <v>668</v>
      </c>
      <c r="AK1264">
        <v>604</v>
      </c>
      <c r="AL1264">
        <v>649</v>
      </c>
      <c r="AQ1264" s="82">
        <f t="shared" si="97"/>
        <v>0</v>
      </c>
      <c r="AR1264" s="82">
        <f t="shared" si="100"/>
        <v>0</v>
      </c>
      <c r="AS1264" s="82">
        <f t="shared" si="100"/>
        <v>0</v>
      </c>
      <c r="AT1264" s="82">
        <f t="shared" si="100"/>
        <v>0</v>
      </c>
      <c r="AU1264" s="82">
        <f t="shared" si="100"/>
        <v>0</v>
      </c>
      <c r="AV1264" s="82">
        <f t="shared" si="100"/>
        <v>3.1789999999999999E-2</v>
      </c>
      <c r="AW1264" s="82">
        <f t="shared" si="100"/>
        <v>0</v>
      </c>
      <c r="AX1264" s="82">
        <f t="shared" si="100"/>
        <v>0</v>
      </c>
      <c r="AY1264" s="82">
        <f t="shared" si="100"/>
        <v>0</v>
      </c>
      <c r="AZ1264" s="82">
        <f t="shared" si="100"/>
        <v>0</v>
      </c>
      <c r="BA1264" s="82">
        <f t="shared" si="100"/>
        <v>0</v>
      </c>
    </row>
    <row r="1265" spans="1:53" x14ac:dyDescent="0.25">
      <c r="A1265" t="s">
        <v>3330</v>
      </c>
      <c r="B1265" t="s">
        <v>3331</v>
      </c>
      <c r="C1265" t="s">
        <v>3332</v>
      </c>
      <c r="D1265" t="s">
        <v>3333</v>
      </c>
      <c r="E1265">
        <v>8.25</v>
      </c>
      <c r="F1265" s="143">
        <v>43084</v>
      </c>
      <c r="G1265" t="s">
        <v>282</v>
      </c>
      <c r="H1265" t="s">
        <v>270</v>
      </c>
      <c r="I1265" t="s">
        <v>259</v>
      </c>
      <c r="J1265" t="s">
        <v>271</v>
      </c>
      <c r="K1265" t="s">
        <v>272</v>
      </c>
      <c r="L1265" t="s">
        <v>291</v>
      </c>
      <c r="M1265" t="s">
        <v>588</v>
      </c>
      <c r="N1265" t="s">
        <v>283</v>
      </c>
      <c r="O1265">
        <v>360.1</v>
      </c>
      <c r="P1265">
        <v>110.25</v>
      </c>
      <c r="Q1265">
        <v>0.22916700000000001</v>
      </c>
      <c r="R1265">
        <v>3.4470000000000001E-2</v>
      </c>
      <c r="S1265">
        <v>4.125</v>
      </c>
      <c r="T1265">
        <v>0.93600000000000005</v>
      </c>
      <c r="U1265">
        <v>3.7240000000000002</v>
      </c>
      <c r="V1265">
        <v>1.103</v>
      </c>
      <c r="W1265">
        <v>4.2519999999999998</v>
      </c>
      <c r="X1265">
        <v>353</v>
      </c>
      <c r="Y1265">
        <v>110.5</v>
      </c>
      <c r="Z1265">
        <v>3.8039999999999998</v>
      </c>
      <c r="AA1265">
        <v>3.6200000000000003E-2</v>
      </c>
      <c r="AB1265">
        <v>0.96699999999999997</v>
      </c>
      <c r="AC1265">
        <v>3.7450000000000001</v>
      </c>
      <c r="AD1265">
        <v>1.159</v>
      </c>
      <c r="AE1265">
        <v>4.1479999999999997</v>
      </c>
      <c r="AF1265">
        <v>354</v>
      </c>
      <c r="AG1265">
        <v>0.26200000000000001</v>
      </c>
      <c r="AH1265">
        <v>0.26500000000000001</v>
      </c>
      <c r="AI1265">
        <v>356</v>
      </c>
      <c r="AJ1265">
        <v>279</v>
      </c>
      <c r="AK1265">
        <v>338</v>
      </c>
      <c r="AL1265">
        <v>342</v>
      </c>
      <c r="AQ1265" s="82">
        <f t="shared" si="97"/>
        <v>0</v>
      </c>
      <c r="AR1265" s="82">
        <f t="shared" si="100"/>
        <v>0</v>
      </c>
      <c r="AS1265" s="82">
        <f t="shared" si="100"/>
        <v>3.4470000000000001E-2</v>
      </c>
      <c r="AT1265" s="82">
        <f t="shared" si="100"/>
        <v>0</v>
      </c>
      <c r="AU1265" s="82">
        <f t="shared" si="100"/>
        <v>0</v>
      </c>
      <c r="AV1265" s="82">
        <f t="shared" si="100"/>
        <v>0</v>
      </c>
      <c r="AW1265" s="82">
        <f t="shared" si="100"/>
        <v>0</v>
      </c>
      <c r="AX1265" s="82">
        <f t="shared" si="100"/>
        <v>0</v>
      </c>
      <c r="AY1265" s="82">
        <f t="shared" si="100"/>
        <v>0</v>
      </c>
      <c r="AZ1265" s="82">
        <f t="shared" si="100"/>
        <v>0</v>
      </c>
      <c r="BA1265" s="82">
        <f t="shared" si="100"/>
        <v>0</v>
      </c>
    </row>
    <row r="1266" spans="1:53" x14ac:dyDescent="0.25">
      <c r="A1266" t="s">
        <v>3337</v>
      </c>
      <c r="B1266" t="s">
        <v>3338</v>
      </c>
      <c r="C1266" t="s">
        <v>3339</v>
      </c>
      <c r="D1266" t="s">
        <v>3340</v>
      </c>
      <c r="E1266">
        <v>11.5</v>
      </c>
      <c r="F1266" s="143">
        <v>42566</v>
      </c>
      <c r="G1266" t="s">
        <v>42</v>
      </c>
      <c r="H1266" t="s">
        <v>270</v>
      </c>
      <c r="I1266" t="s">
        <v>259</v>
      </c>
      <c r="J1266" t="s">
        <v>271</v>
      </c>
      <c r="K1266" t="s">
        <v>272</v>
      </c>
      <c r="L1266" t="s">
        <v>609</v>
      </c>
      <c r="M1266" t="s">
        <v>674</v>
      </c>
      <c r="N1266" t="s">
        <v>283</v>
      </c>
      <c r="O1266">
        <v>205</v>
      </c>
      <c r="P1266">
        <v>104</v>
      </c>
      <c r="Q1266">
        <v>5.1111110000000002</v>
      </c>
      <c r="R1266">
        <v>1.9380000000000001E-2</v>
      </c>
      <c r="S1266">
        <v>0</v>
      </c>
      <c r="T1266">
        <v>2.085</v>
      </c>
      <c r="U1266">
        <v>9.6890000000000001</v>
      </c>
      <c r="V1266">
        <v>2.2599999999999998</v>
      </c>
      <c r="W1266">
        <v>9.8109999999999999</v>
      </c>
      <c r="X1266">
        <v>935</v>
      </c>
      <c r="Y1266">
        <v>103</v>
      </c>
      <c r="Z1266">
        <v>4.3440000000000003</v>
      </c>
      <c r="AA1266">
        <v>1.9359999999999999E-2</v>
      </c>
      <c r="AB1266">
        <v>2.141</v>
      </c>
      <c r="AC1266">
        <v>10.156000000000001</v>
      </c>
      <c r="AD1266">
        <v>2.3860000000000001</v>
      </c>
      <c r="AE1266">
        <v>10.237</v>
      </c>
      <c r="AF1266">
        <v>986</v>
      </c>
      <c r="AG1266">
        <v>1.6459999999999999</v>
      </c>
      <c r="AH1266">
        <v>1.758</v>
      </c>
      <c r="AI1266">
        <v>934</v>
      </c>
      <c r="AJ1266">
        <v>980</v>
      </c>
      <c r="AK1266">
        <v>922</v>
      </c>
      <c r="AL1266">
        <v>973</v>
      </c>
      <c r="AQ1266" s="82">
        <f t="shared" si="97"/>
        <v>0</v>
      </c>
      <c r="AR1266" s="82">
        <f t="shared" si="100"/>
        <v>0</v>
      </c>
      <c r="AS1266" s="82">
        <f t="shared" si="100"/>
        <v>0</v>
      </c>
      <c r="AT1266" s="82">
        <f t="shared" si="100"/>
        <v>0</v>
      </c>
      <c r="AU1266" s="82">
        <f t="shared" si="100"/>
        <v>0</v>
      </c>
      <c r="AV1266" s="82">
        <f t="shared" si="100"/>
        <v>0</v>
      </c>
      <c r="AW1266" s="82">
        <f t="shared" si="100"/>
        <v>0</v>
      </c>
      <c r="AX1266" s="82">
        <f t="shared" si="100"/>
        <v>0</v>
      </c>
      <c r="AY1266" s="82">
        <f t="shared" si="100"/>
        <v>1.9380000000000001E-2</v>
      </c>
      <c r="AZ1266" s="82">
        <f t="shared" si="100"/>
        <v>0</v>
      </c>
      <c r="BA1266" s="82">
        <f t="shared" si="100"/>
        <v>0</v>
      </c>
    </row>
    <row r="1267" spans="1:53" x14ac:dyDescent="0.25">
      <c r="A1267" t="s">
        <v>3317</v>
      </c>
      <c r="B1267" t="s">
        <v>3318</v>
      </c>
      <c r="C1267" t="s">
        <v>3319</v>
      </c>
      <c r="D1267" t="s">
        <v>141</v>
      </c>
      <c r="E1267">
        <v>8.25</v>
      </c>
      <c r="F1267" s="143">
        <v>44501</v>
      </c>
      <c r="G1267" t="s">
        <v>280</v>
      </c>
      <c r="H1267" t="s">
        <v>270</v>
      </c>
      <c r="I1267" t="s">
        <v>259</v>
      </c>
      <c r="J1267" t="s">
        <v>271</v>
      </c>
      <c r="K1267" t="s">
        <v>272</v>
      </c>
      <c r="L1267" t="s">
        <v>343</v>
      </c>
      <c r="M1267" t="s">
        <v>1289</v>
      </c>
      <c r="N1267" t="s">
        <v>304</v>
      </c>
      <c r="O1267">
        <v>900</v>
      </c>
      <c r="P1267">
        <v>97.375</v>
      </c>
      <c r="Q1267">
        <v>1.2375</v>
      </c>
      <c r="R1267">
        <v>7.689E-2</v>
      </c>
      <c r="S1267">
        <v>0</v>
      </c>
      <c r="T1267">
        <v>6.0730000000000004</v>
      </c>
      <c r="U1267">
        <v>8.6780000000000008</v>
      </c>
      <c r="V1267">
        <v>6.0579999999999998</v>
      </c>
      <c r="W1267">
        <v>8.6560000000000006</v>
      </c>
      <c r="X1267">
        <v>723</v>
      </c>
      <c r="Y1267">
        <v>95.5</v>
      </c>
      <c r="Z1267">
        <v>0.68799999999999994</v>
      </c>
      <c r="AA1267">
        <v>7.6139999999999999E-2</v>
      </c>
      <c r="AB1267">
        <v>6.101</v>
      </c>
      <c r="AC1267">
        <v>8.9920000000000009</v>
      </c>
      <c r="AD1267">
        <v>6.181</v>
      </c>
      <c r="AE1267">
        <v>8.9890000000000008</v>
      </c>
      <c r="AF1267">
        <v>774</v>
      </c>
      <c r="AG1267">
        <v>2.5209999999999999</v>
      </c>
      <c r="AH1267">
        <v>3.3860000000000001</v>
      </c>
      <c r="AI1267">
        <v>671</v>
      </c>
      <c r="AJ1267">
        <v>717</v>
      </c>
      <c r="AK1267">
        <v>716</v>
      </c>
      <c r="AL1267">
        <v>765</v>
      </c>
      <c r="AQ1267" s="82">
        <f t="shared" si="97"/>
        <v>0</v>
      </c>
      <c r="AR1267" s="82">
        <f t="shared" si="100"/>
        <v>0</v>
      </c>
      <c r="AS1267" s="82">
        <f t="shared" si="100"/>
        <v>0</v>
      </c>
      <c r="AT1267" s="82">
        <f t="shared" si="100"/>
        <v>0</v>
      </c>
      <c r="AU1267" s="82">
        <f t="shared" si="100"/>
        <v>0</v>
      </c>
      <c r="AV1267" s="82">
        <f t="shared" si="100"/>
        <v>0</v>
      </c>
      <c r="AW1267" s="82">
        <f t="shared" si="100"/>
        <v>0</v>
      </c>
      <c r="AX1267" s="82">
        <f t="shared" si="100"/>
        <v>7.689E-2</v>
      </c>
      <c r="AY1267" s="82">
        <f t="shared" si="100"/>
        <v>0</v>
      </c>
      <c r="AZ1267" s="82">
        <f t="shared" si="100"/>
        <v>0</v>
      </c>
      <c r="BA1267" s="82">
        <f t="shared" si="100"/>
        <v>0</v>
      </c>
    </row>
    <row r="1268" spans="1:53" x14ac:dyDescent="0.25">
      <c r="A1268" t="s">
        <v>3353</v>
      </c>
      <c r="B1268" t="s">
        <v>3354</v>
      </c>
      <c r="C1268" t="s">
        <v>3355</v>
      </c>
      <c r="D1268" t="s">
        <v>3356</v>
      </c>
      <c r="E1268">
        <v>7.7</v>
      </c>
      <c r="F1268" s="143">
        <v>42781</v>
      </c>
      <c r="G1268" t="s">
        <v>282</v>
      </c>
      <c r="H1268" t="s">
        <v>270</v>
      </c>
      <c r="I1268" t="s">
        <v>259</v>
      </c>
      <c r="J1268" t="s">
        <v>271</v>
      </c>
      <c r="K1268" t="s">
        <v>272</v>
      </c>
      <c r="L1268" t="s">
        <v>296</v>
      </c>
      <c r="M1268" t="s">
        <v>297</v>
      </c>
      <c r="N1268" t="s">
        <v>304</v>
      </c>
      <c r="O1268">
        <v>200</v>
      </c>
      <c r="P1268">
        <v>110</v>
      </c>
      <c r="Q1268">
        <v>2.7805550000000001</v>
      </c>
      <c r="R1268">
        <v>1.9539999999999998E-2</v>
      </c>
      <c r="S1268">
        <v>0</v>
      </c>
      <c r="T1268">
        <v>3.4750000000000001</v>
      </c>
      <c r="U1268">
        <v>4.9930000000000003</v>
      </c>
      <c r="V1268">
        <v>3.47</v>
      </c>
      <c r="W1268">
        <v>5.2290000000000001</v>
      </c>
      <c r="X1268">
        <v>465</v>
      </c>
      <c r="Y1268">
        <v>107.5</v>
      </c>
      <c r="Z1268">
        <v>2.2669999999999999</v>
      </c>
      <c r="AA1268">
        <v>1.9310000000000001E-2</v>
      </c>
      <c r="AB1268">
        <v>3.52</v>
      </c>
      <c r="AC1268">
        <v>5.6669999999999998</v>
      </c>
      <c r="AD1268">
        <v>3.5110000000000001</v>
      </c>
      <c r="AE1268">
        <v>5.9059999999999997</v>
      </c>
      <c r="AF1268">
        <v>543</v>
      </c>
      <c r="AG1268">
        <v>2.7450000000000001</v>
      </c>
      <c r="AH1268">
        <v>3.028</v>
      </c>
      <c r="AI1268">
        <v>472</v>
      </c>
      <c r="AJ1268">
        <v>546</v>
      </c>
      <c r="AK1268">
        <v>454</v>
      </c>
      <c r="AL1268">
        <v>532</v>
      </c>
      <c r="AQ1268" s="82">
        <f t="shared" si="97"/>
        <v>0</v>
      </c>
      <c r="AR1268" s="82">
        <f t="shared" si="100"/>
        <v>0</v>
      </c>
      <c r="AS1268" s="82">
        <f t="shared" si="100"/>
        <v>0</v>
      </c>
      <c r="AT1268" s="82">
        <f t="shared" si="100"/>
        <v>1.9539999999999998E-2</v>
      </c>
      <c r="AU1268" s="82">
        <f t="shared" si="100"/>
        <v>0</v>
      </c>
      <c r="AV1268" s="82">
        <f t="shared" si="100"/>
        <v>0</v>
      </c>
      <c r="AW1268" s="82">
        <f t="shared" si="100"/>
        <v>0</v>
      </c>
      <c r="AX1268" s="82">
        <f t="shared" si="100"/>
        <v>0</v>
      </c>
      <c r="AY1268" s="82">
        <f t="shared" si="100"/>
        <v>0</v>
      </c>
      <c r="AZ1268" s="82">
        <f t="shared" si="100"/>
        <v>0</v>
      </c>
      <c r="BA1268" s="82">
        <f t="shared" si="100"/>
        <v>0</v>
      </c>
    </row>
    <row r="1269" spans="1:53" x14ac:dyDescent="0.25">
      <c r="A1269" t="s">
        <v>6245</v>
      </c>
      <c r="B1269" t="s">
        <v>6246</v>
      </c>
      <c r="C1269" t="s">
        <v>6247</v>
      </c>
      <c r="D1269" t="s">
        <v>3356</v>
      </c>
      <c r="E1269">
        <v>6.25</v>
      </c>
      <c r="F1269" s="143">
        <v>42170</v>
      </c>
      <c r="G1269" t="s">
        <v>282</v>
      </c>
      <c r="H1269" t="s">
        <v>270</v>
      </c>
      <c r="I1269" t="s">
        <v>254</v>
      </c>
      <c r="J1269" t="s">
        <v>271</v>
      </c>
      <c r="K1269" t="s">
        <v>272</v>
      </c>
      <c r="L1269" t="s">
        <v>296</v>
      </c>
      <c r="M1269" t="s">
        <v>297</v>
      </c>
      <c r="N1269" t="s">
        <v>283</v>
      </c>
      <c r="O1269">
        <v>165</v>
      </c>
      <c r="P1269">
        <v>105</v>
      </c>
      <c r="Q1269">
        <v>0.17361099999999999</v>
      </c>
      <c r="R1269">
        <v>1.503E-2</v>
      </c>
      <c r="S1269">
        <v>3.125</v>
      </c>
      <c r="T1269">
        <v>2.2829999999999999</v>
      </c>
      <c r="U1269">
        <v>4.1020000000000003</v>
      </c>
      <c r="V1269">
        <v>2.282</v>
      </c>
      <c r="W1269">
        <v>4.1020000000000003</v>
      </c>
      <c r="X1269">
        <v>379</v>
      </c>
      <c r="Y1269">
        <v>105</v>
      </c>
      <c r="Z1269">
        <v>2.8820000000000001</v>
      </c>
      <c r="AA1269">
        <v>1.566E-2</v>
      </c>
      <c r="AB1269">
        <v>2.2799999999999998</v>
      </c>
      <c r="AC1269">
        <v>4.1539999999999999</v>
      </c>
      <c r="AD1269">
        <v>2.278</v>
      </c>
      <c r="AE1269">
        <v>4.1539999999999999</v>
      </c>
      <c r="AF1269">
        <v>389</v>
      </c>
      <c r="AG1269">
        <v>0.38600000000000001</v>
      </c>
      <c r="AH1269">
        <v>0.46800000000000003</v>
      </c>
      <c r="AI1269">
        <v>371</v>
      </c>
      <c r="AJ1269">
        <v>381</v>
      </c>
      <c r="AK1269">
        <v>366</v>
      </c>
      <c r="AL1269">
        <v>376</v>
      </c>
      <c r="AQ1269" s="82">
        <f t="shared" si="97"/>
        <v>0</v>
      </c>
      <c r="AR1269" s="82">
        <f t="shared" si="100"/>
        <v>0</v>
      </c>
      <c r="AS1269" s="82">
        <f t="shared" si="100"/>
        <v>0</v>
      </c>
      <c r="AT1269" s="82">
        <f t="shared" si="100"/>
        <v>1.503E-2</v>
      </c>
      <c r="AU1269" s="82">
        <f t="shared" si="100"/>
        <v>0</v>
      </c>
      <c r="AV1269" s="82">
        <f t="shared" si="100"/>
        <v>0</v>
      </c>
      <c r="AW1269" s="82">
        <f t="shared" si="100"/>
        <v>0</v>
      </c>
      <c r="AX1269" s="82">
        <f t="shared" si="100"/>
        <v>0</v>
      </c>
      <c r="AY1269" s="82">
        <f t="shared" si="100"/>
        <v>0</v>
      </c>
      <c r="AZ1269" s="82">
        <f t="shared" si="100"/>
        <v>0</v>
      </c>
      <c r="BA1269" s="82">
        <f t="shared" si="100"/>
        <v>0</v>
      </c>
    </row>
    <row r="1270" spans="1:53" x14ac:dyDescent="0.25">
      <c r="A1270" t="s">
        <v>3361</v>
      </c>
      <c r="B1270" t="s">
        <v>3362</v>
      </c>
      <c r="C1270" t="s">
        <v>3363</v>
      </c>
      <c r="D1270" t="s">
        <v>3364</v>
      </c>
      <c r="E1270">
        <v>11.75</v>
      </c>
      <c r="F1270" s="143">
        <v>42689</v>
      </c>
      <c r="G1270" t="s">
        <v>40</v>
      </c>
      <c r="H1270" t="s">
        <v>270</v>
      </c>
      <c r="I1270" t="s">
        <v>259</v>
      </c>
      <c r="J1270" t="s">
        <v>271</v>
      </c>
      <c r="K1270" t="s">
        <v>272</v>
      </c>
      <c r="L1270" t="s">
        <v>291</v>
      </c>
      <c r="M1270" t="s">
        <v>1407</v>
      </c>
      <c r="N1270" t="s">
        <v>283</v>
      </c>
      <c r="O1270">
        <v>450</v>
      </c>
      <c r="P1270">
        <v>113.25</v>
      </c>
      <c r="Q1270">
        <v>1.3055559999999999</v>
      </c>
      <c r="R1270">
        <v>4.4659999999999998E-2</v>
      </c>
      <c r="S1270">
        <v>0</v>
      </c>
      <c r="T1270">
        <v>0.85</v>
      </c>
      <c r="U1270">
        <v>3.085</v>
      </c>
      <c r="V1270">
        <v>0.85099999999999998</v>
      </c>
      <c r="W1270">
        <v>3.4129999999999998</v>
      </c>
      <c r="X1270">
        <v>289</v>
      </c>
      <c r="Y1270">
        <v>113.5</v>
      </c>
      <c r="Z1270">
        <v>0.52200000000000002</v>
      </c>
      <c r="AA1270">
        <v>4.5130000000000003E-2</v>
      </c>
      <c r="AB1270">
        <v>0.91500000000000004</v>
      </c>
      <c r="AC1270">
        <v>3.3719999999999999</v>
      </c>
      <c r="AD1270">
        <v>0.91500000000000004</v>
      </c>
      <c r="AE1270">
        <v>3.6</v>
      </c>
      <c r="AF1270">
        <v>317</v>
      </c>
      <c r="AG1270">
        <v>0.46800000000000003</v>
      </c>
      <c r="AH1270">
        <v>0.44500000000000001</v>
      </c>
      <c r="AI1270">
        <v>277</v>
      </c>
      <c r="AJ1270">
        <v>324</v>
      </c>
      <c r="AK1270">
        <v>274</v>
      </c>
      <c r="AL1270">
        <v>304</v>
      </c>
      <c r="AQ1270" s="82">
        <f t="shared" si="97"/>
        <v>0</v>
      </c>
      <c r="AR1270" s="82">
        <f t="shared" ref="AR1270:BA1285" si="101">IF(AND($U1270&gt;AQ$4,$U1270&lt;=AR$4),$R1270,0)</f>
        <v>0</v>
      </c>
      <c r="AS1270" s="82">
        <f t="shared" si="101"/>
        <v>4.4659999999999998E-2</v>
      </c>
      <c r="AT1270" s="82">
        <f t="shared" si="101"/>
        <v>0</v>
      </c>
      <c r="AU1270" s="82">
        <f t="shared" si="101"/>
        <v>0</v>
      </c>
      <c r="AV1270" s="82">
        <f t="shared" si="101"/>
        <v>0</v>
      </c>
      <c r="AW1270" s="82">
        <f t="shared" si="101"/>
        <v>0</v>
      </c>
      <c r="AX1270" s="82">
        <f t="shared" si="101"/>
        <v>0</v>
      </c>
      <c r="AY1270" s="82">
        <f t="shared" si="101"/>
        <v>0</v>
      </c>
      <c r="AZ1270" s="82">
        <f t="shared" si="101"/>
        <v>0</v>
      </c>
      <c r="BA1270" s="82">
        <f t="shared" si="101"/>
        <v>0</v>
      </c>
    </row>
    <row r="1271" spans="1:53" x14ac:dyDescent="0.25">
      <c r="A1271" t="s">
        <v>3369</v>
      </c>
      <c r="B1271" t="s">
        <v>3370</v>
      </c>
      <c r="C1271" t="s">
        <v>3363</v>
      </c>
      <c r="D1271" t="s">
        <v>3364</v>
      </c>
      <c r="E1271">
        <v>9.5</v>
      </c>
      <c r="F1271" s="143">
        <v>43419</v>
      </c>
      <c r="G1271" t="s">
        <v>42</v>
      </c>
      <c r="H1271" t="s">
        <v>270</v>
      </c>
      <c r="I1271" t="s">
        <v>259</v>
      </c>
      <c r="J1271" t="s">
        <v>271</v>
      </c>
      <c r="K1271" t="s">
        <v>272</v>
      </c>
      <c r="L1271" t="s">
        <v>291</v>
      </c>
      <c r="M1271" t="s">
        <v>1407</v>
      </c>
      <c r="N1271" t="s">
        <v>304</v>
      </c>
      <c r="O1271">
        <v>249.9</v>
      </c>
      <c r="P1271">
        <v>111</v>
      </c>
      <c r="Q1271">
        <v>1.0555559999999999</v>
      </c>
      <c r="R1271">
        <v>2.426E-2</v>
      </c>
      <c r="S1271">
        <v>0</v>
      </c>
      <c r="T1271">
        <v>1.7190000000000001</v>
      </c>
      <c r="U1271">
        <v>5.57</v>
      </c>
      <c r="V1271">
        <v>2.4529999999999998</v>
      </c>
      <c r="W1271">
        <v>6.0640000000000001</v>
      </c>
      <c r="X1271">
        <v>518</v>
      </c>
      <c r="Y1271">
        <v>110.375</v>
      </c>
      <c r="Z1271">
        <v>0.42199999999999999</v>
      </c>
      <c r="AA1271">
        <v>2.435E-2</v>
      </c>
      <c r="AB1271">
        <v>1.7789999999999999</v>
      </c>
      <c r="AC1271">
        <v>5.9980000000000002</v>
      </c>
      <c r="AD1271">
        <v>2.718</v>
      </c>
      <c r="AE1271">
        <v>6.35</v>
      </c>
      <c r="AF1271">
        <v>559</v>
      </c>
      <c r="AG1271">
        <v>1.1359999999999999</v>
      </c>
      <c r="AH1271">
        <v>1.3169999999999999</v>
      </c>
      <c r="AI1271">
        <v>514</v>
      </c>
      <c r="AJ1271">
        <v>564</v>
      </c>
      <c r="AK1271">
        <v>502</v>
      </c>
      <c r="AL1271">
        <v>543</v>
      </c>
      <c r="AQ1271" s="82">
        <f t="shared" si="97"/>
        <v>0</v>
      </c>
      <c r="AR1271" s="82">
        <f t="shared" si="101"/>
        <v>0</v>
      </c>
      <c r="AS1271" s="82">
        <f t="shared" si="101"/>
        <v>0</v>
      </c>
      <c r="AT1271" s="82">
        <f t="shared" si="101"/>
        <v>0</v>
      </c>
      <c r="AU1271" s="82">
        <f t="shared" si="101"/>
        <v>2.426E-2</v>
      </c>
      <c r="AV1271" s="82">
        <f t="shared" si="101"/>
        <v>0</v>
      </c>
      <c r="AW1271" s="82">
        <f t="shared" si="101"/>
        <v>0</v>
      </c>
      <c r="AX1271" s="82">
        <f t="shared" si="101"/>
        <v>0</v>
      </c>
      <c r="AY1271" s="82">
        <f t="shared" si="101"/>
        <v>0</v>
      </c>
      <c r="AZ1271" s="82">
        <f t="shared" si="101"/>
        <v>0</v>
      </c>
      <c r="BA1271" s="82">
        <f t="shared" si="101"/>
        <v>0</v>
      </c>
    </row>
    <row r="1272" spans="1:53" x14ac:dyDescent="0.25">
      <c r="A1272" t="s">
        <v>3373</v>
      </c>
      <c r="B1272" t="s">
        <v>3374</v>
      </c>
      <c r="C1272" t="s">
        <v>3363</v>
      </c>
      <c r="D1272" t="s">
        <v>3364</v>
      </c>
      <c r="E1272">
        <v>9.5</v>
      </c>
      <c r="F1272" s="143">
        <v>43419</v>
      </c>
      <c r="G1272" t="s">
        <v>280</v>
      </c>
      <c r="H1272" t="s">
        <v>270</v>
      </c>
      <c r="I1272" t="s">
        <v>259</v>
      </c>
      <c r="J1272" t="s">
        <v>271</v>
      </c>
      <c r="K1272" t="s">
        <v>272</v>
      </c>
      <c r="L1272" t="s">
        <v>291</v>
      </c>
      <c r="M1272" t="s">
        <v>1407</v>
      </c>
      <c r="N1272" t="s">
        <v>304</v>
      </c>
      <c r="O1272">
        <v>100</v>
      </c>
      <c r="P1272">
        <v>111</v>
      </c>
      <c r="Q1272">
        <v>1.0555559999999999</v>
      </c>
      <c r="R1272">
        <v>9.7099999999999999E-3</v>
      </c>
      <c r="S1272">
        <v>0</v>
      </c>
      <c r="T1272">
        <v>1.718</v>
      </c>
      <c r="U1272">
        <v>5.6870000000000003</v>
      </c>
      <c r="V1272">
        <v>2.57</v>
      </c>
      <c r="W1272">
        <v>6.149</v>
      </c>
      <c r="X1272">
        <v>526</v>
      </c>
      <c r="Y1272">
        <v>110.375</v>
      </c>
      <c r="Z1272">
        <v>0.42199999999999999</v>
      </c>
      <c r="AA1272">
        <v>9.75E-3</v>
      </c>
      <c r="AB1272">
        <v>1.7789999999999999</v>
      </c>
      <c r="AC1272">
        <v>6.1109999999999998</v>
      </c>
      <c r="AD1272">
        <v>2.85</v>
      </c>
      <c r="AE1272">
        <v>6.4260000000000002</v>
      </c>
      <c r="AF1272">
        <v>567</v>
      </c>
      <c r="AG1272">
        <v>1.1359999999999999</v>
      </c>
      <c r="AH1272">
        <v>1.335</v>
      </c>
      <c r="AI1272">
        <v>523</v>
      </c>
      <c r="AJ1272">
        <v>571</v>
      </c>
      <c r="AK1272">
        <v>510</v>
      </c>
      <c r="AL1272">
        <v>551</v>
      </c>
      <c r="AQ1272" s="82">
        <f t="shared" si="97"/>
        <v>0</v>
      </c>
      <c r="AR1272" s="82">
        <f t="shared" si="101"/>
        <v>0</v>
      </c>
      <c r="AS1272" s="82">
        <f t="shared" si="101"/>
        <v>0</v>
      </c>
      <c r="AT1272" s="82">
        <f t="shared" si="101"/>
        <v>0</v>
      </c>
      <c r="AU1272" s="82">
        <f t="shared" si="101"/>
        <v>9.7099999999999999E-3</v>
      </c>
      <c r="AV1272" s="82">
        <f t="shared" si="101"/>
        <v>0</v>
      </c>
      <c r="AW1272" s="82">
        <f t="shared" si="101"/>
        <v>0</v>
      </c>
      <c r="AX1272" s="82">
        <f t="shared" si="101"/>
        <v>0</v>
      </c>
      <c r="AY1272" s="82">
        <f t="shared" si="101"/>
        <v>0</v>
      </c>
      <c r="AZ1272" s="82">
        <f t="shared" si="101"/>
        <v>0</v>
      </c>
      <c r="BA1272" s="82">
        <f t="shared" si="101"/>
        <v>0</v>
      </c>
    </row>
    <row r="1273" spans="1:53" x14ac:dyDescent="0.25">
      <c r="A1273" t="s">
        <v>3365</v>
      </c>
      <c r="B1273" t="s">
        <v>3366</v>
      </c>
      <c r="C1273" t="s">
        <v>3367</v>
      </c>
      <c r="D1273" t="s">
        <v>3368</v>
      </c>
      <c r="E1273">
        <v>7.875</v>
      </c>
      <c r="F1273" s="143">
        <v>44392</v>
      </c>
      <c r="G1273" t="s">
        <v>41</v>
      </c>
      <c r="H1273" t="s">
        <v>270</v>
      </c>
      <c r="I1273" t="s">
        <v>259</v>
      </c>
      <c r="J1273" t="s">
        <v>271</v>
      </c>
      <c r="K1273" t="s">
        <v>272</v>
      </c>
      <c r="L1273" t="s">
        <v>320</v>
      </c>
      <c r="M1273" t="s">
        <v>964</v>
      </c>
      <c r="N1273" t="s">
        <v>304</v>
      </c>
      <c r="O1273">
        <v>200</v>
      </c>
      <c r="P1273">
        <v>111</v>
      </c>
      <c r="Q1273">
        <v>3.5</v>
      </c>
      <c r="R1273">
        <v>1.984E-2</v>
      </c>
      <c r="S1273">
        <v>0</v>
      </c>
      <c r="T1273">
        <v>3.0179999999999998</v>
      </c>
      <c r="U1273">
        <v>5.4470000000000001</v>
      </c>
      <c r="V1273">
        <v>5.008</v>
      </c>
      <c r="W1273">
        <v>5.7359999999999998</v>
      </c>
      <c r="X1273">
        <v>434</v>
      </c>
      <c r="Y1273">
        <v>110.5</v>
      </c>
      <c r="Z1273">
        <v>2.9750000000000001</v>
      </c>
      <c r="AA1273">
        <v>1.9959999999999999E-2</v>
      </c>
      <c r="AB1273">
        <v>3.0790000000000002</v>
      </c>
      <c r="AC1273">
        <v>5.6230000000000002</v>
      </c>
      <c r="AD1273">
        <v>5.1230000000000002</v>
      </c>
      <c r="AE1273">
        <v>5.8390000000000004</v>
      </c>
      <c r="AF1273">
        <v>461</v>
      </c>
      <c r="AG1273">
        <v>0.90300000000000002</v>
      </c>
      <c r="AH1273">
        <v>1.532</v>
      </c>
      <c r="AI1273">
        <v>417</v>
      </c>
      <c r="AJ1273">
        <v>445</v>
      </c>
      <c r="AK1273">
        <v>423</v>
      </c>
      <c r="AL1273">
        <v>449</v>
      </c>
      <c r="AQ1273" s="82">
        <f t="shared" si="97"/>
        <v>0</v>
      </c>
      <c r="AR1273" s="82">
        <f t="shared" si="101"/>
        <v>0</v>
      </c>
      <c r="AS1273" s="82">
        <f t="shared" si="101"/>
        <v>0</v>
      </c>
      <c r="AT1273" s="82">
        <f t="shared" si="101"/>
        <v>0</v>
      </c>
      <c r="AU1273" s="82">
        <f t="shared" si="101"/>
        <v>1.984E-2</v>
      </c>
      <c r="AV1273" s="82">
        <f t="shared" si="101"/>
        <v>0</v>
      </c>
      <c r="AW1273" s="82">
        <f t="shared" si="101"/>
        <v>0</v>
      </c>
      <c r="AX1273" s="82">
        <f t="shared" si="101"/>
        <v>0</v>
      </c>
      <c r="AY1273" s="82">
        <f t="shared" si="101"/>
        <v>0</v>
      </c>
      <c r="AZ1273" s="82">
        <f t="shared" si="101"/>
        <v>0</v>
      </c>
      <c r="BA1273" s="82">
        <f t="shared" si="101"/>
        <v>0</v>
      </c>
    </row>
    <row r="1274" spans="1:53" x14ac:dyDescent="0.25">
      <c r="A1274" t="s">
        <v>6248</v>
      </c>
      <c r="B1274" t="s">
        <v>6249</v>
      </c>
      <c r="C1274" t="s">
        <v>3367</v>
      </c>
      <c r="D1274" t="s">
        <v>3368</v>
      </c>
      <c r="E1274">
        <v>6</v>
      </c>
      <c r="F1274" s="143">
        <v>44666</v>
      </c>
      <c r="G1274" t="s">
        <v>282</v>
      </c>
      <c r="H1274" t="s">
        <v>270</v>
      </c>
      <c r="I1274" t="s">
        <v>259</v>
      </c>
      <c r="J1274" t="s">
        <v>271</v>
      </c>
      <c r="K1274" t="s">
        <v>272</v>
      </c>
      <c r="L1274" t="s">
        <v>320</v>
      </c>
      <c r="M1274" t="s">
        <v>964</v>
      </c>
      <c r="N1274" t="s">
        <v>283</v>
      </c>
      <c r="O1274">
        <v>400</v>
      </c>
      <c r="P1274">
        <v>105.75</v>
      </c>
      <c r="Q1274">
        <v>1.1666669999999999</v>
      </c>
      <c r="R1274">
        <v>3.705E-2</v>
      </c>
      <c r="S1274">
        <v>0</v>
      </c>
      <c r="T1274">
        <v>5.851</v>
      </c>
      <c r="U1274">
        <v>5.048</v>
      </c>
      <c r="V1274">
        <v>6.5679999999999996</v>
      </c>
      <c r="W1274">
        <v>5.0350000000000001</v>
      </c>
      <c r="X1274">
        <v>347</v>
      </c>
      <c r="Y1274">
        <v>105.75</v>
      </c>
      <c r="Z1274">
        <v>0.76700000000000002</v>
      </c>
      <c r="AA1274">
        <v>3.7479999999999999E-2</v>
      </c>
      <c r="AB1274">
        <v>5.915</v>
      </c>
      <c r="AC1274">
        <v>5.0549999999999997</v>
      </c>
      <c r="AD1274">
        <v>6.6289999999999996</v>
      </c>
      <c r="AE1274">
        <v>5.0410000000000004</v>
      </c>
      <c r="AF1274">
        <v>365</v>
      </c>
      <c r="AG1274">
        <v>0.375</v>
      </c>
      <c r="AH1274">
        <v>1.3169999999999999</v>
      </c>
      <c r="AI1274">
        <v>331</v>
      </c>
      <c r="AJ1274">
        <v>349</v>
      </c>
      <c r="AK1274">
        <v>339</v>
      </c>
      <c r="AL1274">
        <v>356</v>
      </c>
      <c r="AQ1274" s="82">
        <f t="shared" si="97"/>
        <v>0</v>
      </c>
      <c r="AR1274" s="82">
        <f t="shared" si="101"/>
        <v>0</v>
      </c>
      <c r="AS1274" s="82">
        <f t="shared" si="101"/>
        <v>0</v>
      </c>
      <c r="AT1274" s="82">
        <f t="shared" si="101"/>
        <v>0</v>
      </c>
      <c r="AU1274" s="82">
        <f t="shared" si="101"/>
        <v>3.705E-2</v>
      </c>
      <c r="AV1274" s="82">
        <f t="shared" si="101"/>
        <v>0</v>
      </c>
      <c r="AW1274" s="82">
        <f t="shared" si="101"/>
        <v>0</v>
      </c>
      <c r="AX1274" s="82">
        <f t="shared" si="101"/>
        <v>0</v>
      </c>
      <c r="AY1274" s="82">
        <f t="shared" si="101"/>
        <v>0</v>
      </c>
      <c r="AZ1274" s="82">
        <f t="shared" si="101"/>
        <v>0</v>
      </c>
      <c r="BA1274" s="82">
        <f t="shared" si="101"/>
        <v>0</v>
      </c>
    </row>
    <row r="1275" spans="1:53" x14ac:dyDescent="0.25">
      <c r="A1275" t="s">
        <v>6250</v>
      </c>
      <c r="B1275" t="s">
        <v>6251</v>
      </c>
      <c r="C1275" t="s">
        <v>6252</v>
      </c>
      <c r="D1275" t="s">
        <v>5424</v>
      </c>
      <c r="E1275">
        <v>5</v>
      </c>
      <c r="F1275" s="143">
        <v>44757</v>
      </c>
      <c r="G1275" t="s">
        <v>423</v>
      </c>
      <c r="H1275" t="s">
        <v>270</v>
      </c>
      <c r="I1275" t="s">
        <v>259</v>
      </c>
      <c r="J1275" t="s">
        <v>271</v>
      </c>
      <c r="K1275" t="s">
        <v>272</v>
      </c>
      <c r="L1275" t="s">
        <v>551</v>
      </c>
      <c r="M1275" t="s">
        <v>1014</v>
      </c>
      <c r="N1275" t="s">
        <v>304</v>
      </c>
      <c r="O1275">
        <v>600</v>
      </c>
      <c r="P1275">
        <v>101.5</v>
      </c>
      <c r="Q1275">
        <v>1.361111</v>
      </c>
      <c r="R1275">
        <v>5.3469999999999997E-2</v>
      </c>
      <c r="S1275">
        <v>0</v>
      </c>
      <c r="T1275">
        <v>6.1639999999999997</v>
      </c>
      <c r="U1275">
        <v>4.7610000000000001</v>
      </c>
      <c r="V1275">
        <v>7.2679999999999998</v>
      </c>
      <c r="W1275">
        <v>4.7210000000000001</v>
      </c>
      <c r="X1275">
        <v>309</v>
      </c>
      <c r="Y1275">
        <v>101.25</v>
      </c>
      <c r="Z1275">
        <v>1.028</v>
      </c>
      <c r="AA1275">
        <v>5.398E-2</v>
      </c>
      <c r="AB1275">
        <v>6.2249999999999996</v>
      </c>
      <c r="AC1275">
        <v>4.8019999999999996</v>
      </c>
      <c r="AD1275">
        <v>7.3639999999999999</v>
      </c>
      <c r="AE1275">
        <v>4.7640000000000002</v>
      </c>
      <c r="AF1275">
        <v>331</v>
      </c>
      <c r="AG1275">
        <v>0.56999999999999995</v>
      </c>
      <c r="AH1275">
        <v>1.6779999999999999</v>
      </c>
      <c r="AI1275">
        <v>289</v>
      </c>
      <c r="AJ1275">
        <v>309</v>
      </c>
      <c r="AK1275">
        <v>303</v>
      </c>
      <c r="AL1275">
        <v>324</v>
      </c>
      <c r="AQ1275" s="82">
        <f t="shared" si="97"/>
        <v>0</v>
      </c>
      <c r="AR1275" s="82">
        <f t="shared" si="101"/>
        <v>0</v>
      </c>
      <c r="AS1275" s="82">
        <f t="shared" si="101"/>
        <v>0</v>
      </c>
      <c r="AT1275" s="82">
        <f t="shared" si="101"/>
        <v>5.3469999999999997E-2</v>
      </c>
      <c r="AU1275" s="82">
        <f t="shared" si="101"/>
        <v>0</v>
      </c>
      <c r="AV1275" s="82">
        <f t="shared" si="101"/>
        <v>0</v>
      </c>
      <c r="AW1275" s="82">
        <f t="shared" si="101"/>
        <v>0</v>
      </c>
      <c r="AX1275" s="82">
        <f t="shared" si="101"/>
        <v>0</v>
      </c>
      <c r="AY1275" s="82">
        <f t="shared" si="101"/>
        <v>0</v>
      </c>
      <c r="AZ1275" s="82">
        <f t="shared" si="101"/>
        <v>0</v>
      </c>
      <c r="BA1275" s="82">
        <f t="shared" si="101"/>
        <v>0</v>
      </c>
    </row>
    <row r="1276" spans="1:53" x14ac:dyDescent="0.25">
      <c r="A1276" t="s">
        <v>3343</v>
      </c>
      <c r="B1276" t="s">
        <v>3344</v>
      </c>
      <c r="C1276" t="s">
        <v>3345</v>
      </c>
      <c r="D1276" t="s">
        <v>3346</v>
      </c>
      <c r="E1276">
        <v>7.875</v>
      </c>
      <c r="F1276" s="143">
        <v>45915</v>
      </c>
      <c r="G1276" t="s">
        <v>423</v>
      </c>
      <c r="H1276" t="s">
        <v>270</v>
      </c>
      <c r="I1276" t="s">
        <v>254</v>
      </c>
      <c r="J1276" t="s">
        <v>271</v>
      </c>
      <c r="K1276" t="s">
        <v>272</v>
      </c>
      <c r="L1276" t="s">
        <v>296</v>
      </c>
      <c r="M1276" t="s">
        <v>431</v>
      </c>
      <c r="N1276" t="s">
        <v>304</v>
      </c>
      <c r="O1276">
        <v>100</v>
      </c>
      <c r="P1276">
        <v>100.875</v>
      </c>
      <c r="Q1276">
        <v>2.1875</v>
      </c>
      <c r="R1276">
        <v>8.9300000000000004E-3</v>
      </c>
      <c r="S1276">
        <v>0</v>
      </c>
      <c r="T1276">
        <v>0.67800000000000005</v>
      </c>
      <c r="U1276">
        <v>7.4610000000000003</v>
      </c>
      <c r="V1276">
        <v>2.282</v>
      </c>
      <c r="W1276">
        <v>6.907</v>
      </c>
      <c r="X1276">
        <v>496</v>
      </c>
      <c r="Y1276">
        <v>100.625</v>
      </c>
      <c r="Z1276">
        <v>1.663</v>
      </c>
      <c r="AA1276">
        <v>8.9999999999999993E-3</v>
      </c>
      <c r="AB1276">
        <v>2.427</v>
      </c>
      <c r="AC1276">
        <v>7.6150000000000002</v>
      </c>
      <c r="AD1276">
        <v>2.8410000000000002</v>
      </c>
      <c r="AE1276">
        <v>7.0289999999999999</v>
      </c>
      <c r="AF1276">
        <v>527</v>
      </c>
      <c r="AG1276">
        <v>0.75800000000000001</v>
      </c>
      <c r="AH1276">
        <v>1.1459999999999999</v>
      </c>
      <c r="AI1276">
        <v>485</v>
      </c>
      <c r="AJ1276">
        <v>513</v>
      </c>
      <c r="AK1276">
        <v>486</v>
      </c>
      <c r="AL1276">
        <v>516</v>
      </c>
      <c r="AQ1276" s="82">
        <f t="shared" si="97"/>
        <v>0</v>
      </c>
      <c r="AR1276" s="82">
        <f t="shared" si="101"/>
        <v>0</v>
      </c>
      <c r="AS1276" s="82">
        <f t="shared" si="101"/>
        <v>0</v>
      </c>
      <c r="AT1276" s="82">
        <f t="shared" si="101"/>
        <v>0</v>
      </c>
      <c r="AU1276" s="82">
        <f t="shared" si="101"/>
        <v>0</v>
      </c>
      <c r="AV1276" s="82">
        <f t="shared" si="101"/>
        <v>0</v>
      </c>
      <c r="AW1276" s="82">
        <f t="shared" si="101"/>
        <v>8.9300000000000004E-3</v>
      </c>
      <c r="AX1276" s="82">
        <f t="shared" si="101"/>
        <v>0</v>
      </c>
      <c r="AY1276" s="82">
        <f t="shared" si="101"/>
        <v>0</v>
      </c>
      <c r="AZ1276" s="82">
        <f t="shared" si="101"/>
        <v>0</v>
      </c>
      <c r="BA1276" s="82">
        <f t="shared" si="101"/>
        <v>0</v>
      </c>
    </row>
    <row r="1277" spans="1:53" x14ac:dyDescent="0.25">
      <c r="A1277" t="s">
        <v>3357</v>
      </c>
      <c r="B1277" t="s">
        <v>3358</v>
      </c>
      <c r="C1277" t="s">
        <v>3345</v>
      </c>
      <c r="D1277" t="s">
        <v>3346</v>
      </c>
      <c r="E1277">
        <v>8.375</v>
      </c>
      <c r="F1277" s="143">
        <v>42675</v>
      </c>
      <c r="G1277" t="s">
        <v>423</v>
      </c>
      <c r="H1277" t="s">
        <v>270</v>
      </c>
      <c r="I1277" t="s">
        <v>254</v>
      </c>
      <c r="J1277" t="s">
        <v>271</v>
      </c>
      <c r="K1277" t="s">
        <v>272</v>
      </c>
      <c r="L1277" t="s">
        <v>296</v>
      </c>
      <c r="M1277" t="s">
        <v>431</v>
      </c>
      <c r="N1277" t="s">
        <v>304</v>
      </c>
      <c r="O1277">
        <v>345</v>
      </c>
      <c r="P1277">
        <v>109.5</v>
      </c>
      <c r="Q1277">
        <v>1.2562500000000001</v>
      </c>
      <c r="R1277">
        <v>3.3099999999999997E-2</v>
      </c>
      <c r="S1277">
        <v>0</v>
      </c>
      <c r="T1277">
        <v>0.82299999999999995</v>
      </c>
      <c r="U1277">
        <v>1.956</v>
      </c>
      <c r="V1277">
        <v>0.82499999999999996</v>
      </c>
      <c r="W1277">
        <v>2.2890000000000001</v>
      </c>
      <c r="X1277">
        <v>177</v>
      </c>
      <c r="Y1277">
        <v>109.5</v>
      </c>
      <c r="Z1277">
        <v>0.69799999999999995</v>
      </c>
      <c r="AA1277">
        <v>3.3439999999999998E-2</v>
      </c>
      <c r="AB1277">
        <v>0.88700000000000001</v>
      </c>
      <c r="AC1277">
        <v>2.379</v>
      </c>
      <c r="AD1277">
        <v>0.88800000000000001</v>
      </c>
      <c r="AE1277">
        <v>2.61</v>
      </c>
      <c r="AF1277">
        <v>217</v>
      </c>
      <c r="AG1277">
        <v>0.50700000000000001</v>
      </c>
      <c r="AH1277">
        <v>0.48399999999999999</v>
      </c>
      <c r="AI1277">
        <v>153</v>
      </c>
      <c r="AJ1277">
        <v>205</v>
      </c>
      <c r="AK1277">
        <v>161</v>
      </c>
      <c r="AL1277">
        <v>205</v>
      </c>
      <c r="AQ1277" s="82">
        <f t="shared" si="97"/>
        <v>3.3099999999999997E-2</v>
      </c>
      <c r="AR1277" s="82">
        <f t="shared" si="101"/>
        <v>0</v>
      </c>
      <c r="AS1277" s="82">
        <f t="shared" si="101"/>
        <v>0</v>
      </c>
      <c r="AT1277" s="82">
        <f t="shared" si="101"/>
        <v>0</v>
      </c>
      <c r="AU1277" s="82">
        <f t="shared" si="101"/>
        <v>0</v>
      </c>
      <c r="AV1277" s="82">
        <f t="shared" si="101"/>
        <v>0</v>
      </c>
      <c r="AW1277" s="82">
        <f t="shared" si="101"/>
        <v>0</v>
      </c>
      <c r="AX1277" s="82">
        <f t="shared" si="101"/>
        <v>0</v>
      </c>
      <c r="AY1277" s="82">
        <f t="shared" si="101"/>
        <v>0</v>
      </c>
      <c r="AZ1277" s="82">
        <f t="shared" si="101"/>
        <v>0</v>
      </c>
      <c r="BA1277" s="82">
        <f t="shared" si="101"/>
        <v>0</v>
      </c>
    </row>
    <row r="1278" spans="1:53" x14ac:dyDescent="0.25">
      <c r="A1278" t="s">
        <v>3359</v>
      </c>
      <c r="B1278" t="s">
        <v>3360</v>
      </c>
      <c r="C1278" t="s">
        <v>3345</v>
      </c>
      <c r="D1278" t="s">
        <v>3346</v>
      </c>
      <c r="E1278">
        <v>8.625</v>
      </c>
      <c r="F1278" s="143">
        <v>43770</v>
      </c>
      <c r="G1278" t="s">
        <v>423</v>
      </c>
      <c r="H1278" t="s">
        <v>270</v>
      </c>
      <c r="I1278" t="s">
        <v>254</v>
      </c>
      <c r="J1278" t="s">
        <v>271</v>
      </c>
      <c r="K1278" t="s">
        <v>272</v>
      </c>
      <c r="L1278" t="s">
        <v>296</v>
      </c>
      <c r="M1278" t="s">
        <v>431</v>
      </c>
      <c r="N1278" t="s">
        <v>304</v>
      </c>
      <c r="O1278">
        <v>345</v>
      </c>
      <c r="P1278">
        <v>113.75</v>
      </c>
      <c r="Q1278">
        <v>1.29375</v>
      </c>
      <c r="R1278">
        <v>3.4389999999999997E-2</v>
      </c>
      <c r="S1278">
        <v>0</v>
      </c>
      <c r="T1278">
        <v>1.7130000000000001</v>
      </c>
      <c r="U1278">
        <v>3.19</v>
      </c>
      <c r="V1278">
        <v>2.0950000000000002</v>
      </c>
      <c r="W1278">
        <v>3.9710000000000001</v>
      </c>
      <c r="X1278">
        <v>289</v>
      </c>
      <c r="Y1278">
        <v>114</v>
      </c>
      <c r="Z1278">
        <v>0.71899999999999997</v>
      </c>
      <c r="AA1278">
        <v>3.4810000000000001E-2</v>
      </c>
      <c r="AB1278">
        <v>1.778</v>
      </c>
      <c r="AC1278">
        <v>3.23</v>
      </c>
      <c r="AD1278">
        <v>2.2010000000000001</v>
      </c>
      <c r="AE1278">
        <v>3.895</v>
      </c>
      <c r="AF1278">
        <v>296</v>
      </c>
      <c r="AG1278">
        <v>0.28299999999999997</v>
      </c>
      <c r="AH1278">
        <v>0.38700000000000001</v>
      </c>
      <c r="AI1278">
        <v>280</v>
      </c>
      <c r="AJ1278">
        <v>295</v>
      </c>
      <c r="AK1278">
        <v>273</v>
      </c>
      <c r="AL1278">
        <v>280</v>
      </c>
      <c r="AQ1278" s="82">
        <f t="shared" si="97"/>
        <v>0</v>
      </c>
      <c r="AR1278" s="82">
        <f t="shared" si="101"/>
        <v>0</v>
      </c>
      <c r="AS1278" s="82">
        <f t="shared" si="101"/>
        <v>3.4389999999999997E-2</v>
      </c>
      <c r="AT1278" s="82">
        <f t="shared" si="101"/>
        <v>0</v>
      </c>
      <c r="AU1278" s="82">
        <f t="shared" si="101"/>
        <v>0</v>
      </c>
      <c r="AV1278" s="82">
        <f t="shared" si="101"/>
        <v>0</v>
      </c>
      <c r="AW1278" s="82">
        <f t="shared" si="101"/>
        <v>0</v>
      </c>
      <c r="AX1278" s="82">
        <f t="shared" si="101"/>
        <v>0</v>
      </c>
      <c r="AY1278" s="82">
        <f t="shared" si="101"/>
        <v>0</v>
      </c>
      <c r="AZ1278" s="82">
        <f t="shared" si="101"/>
        <v>0</v>
      </c>
      <c r="BA1278" s="82">
        <f t="shared" si="101"/>
        <v>0</v>
      </c>
    </row>
    <row r="1279" spans="1:53" x14ac:dyDescent="0.25">
      <c r="A1279" t="s">
        <v>6253</v>
      </c>
      <c r="B1279" t="s">
        <v>6254</v>
      </c>
      <c r="C1279" t="s">
        <v>3371</v>
      </c>
      <c r="D1279" t="s">
        <v>3372</v>
      </c>
      <c r="E1279">
        <v>11</v>
      </c>
      <c r="F1279" s="143">
        <v>43814</v>
      </c>
      <c r="G1279" t="s">
        <v>280</v>
      </c>
      <c r="H1279" t="s">
        <v>270</v>
      </c>
      <c r="I1279" t="s">
        <v>259</v>
      </c>
      <c r="J1279" t="s">
        <v>271</v>
      </c>
      <c r="K1279" t="s">
        <v>272</v>
      </c>
      <c r="L1279" t="s">
        <v>273</v>
      </c>
      <c r="M1279" t="s">
        <v>1786</v>
      </c>
      <c r="N1279" t="s">
        <v>304</v>
      </c>
      <c r="O1279">
        <v>250</v>
      </c>
      <c r="P1279">
        <v>114.25</v>
      </c>
      <c r="Q1279">
        <v>0.30555599999999999</v>
      </c>
      <c r="R1279">
        <v>2.4809999999999999E-2</v>
      </c>
      <c r="S1279">
        <v>5.5</v>
      </c>
      <c r="T1279">
        <v>1.7729999999999999</v>
      </c>
      <c r="U1279">
        <v>7.0979999999999999</v>
      </c>
      <c r="V1279">
        <v>3.3039999999999998</v>
      </c>
      <c r="W1279">
        <v>7.4820000000000002</v>
      </c>
      <c r="X1279">
        <v>641</v>
      </c>
      <c r="Y1279">
        <v>114</v>
      </c>
      <c r="Z1279">
        <v>5.0720000000000001</v>
      </c>
      <c r="AA1279">
        <v>2.6179999999999998E-2</v>
      </c>
      <c r="AB1279">
        <v>1.7529999999999999</v>
      </c>
      <c r="AC1279">
        <v>7.3070000000000004</v>
      </c>
      <c r="AD1279">
        <v>3.3260000000000001</v>
      </c>
      <c r="AE1279">
        <v>7.5750000000000002</v>
      </c>
      <c r="AF1279">
        <v>665</v>
      </c>
      <c r="AG1279">
        <v>0.82599999999999996</v>
      </c>
      <c r="AH1279">
        <v>1.1240000000000001</v>
      </c>
      <c r="AI1279">
        <v>662</v>
      </c>
      <c r="AJ1279">
        <v>634</v>
      </c>
      <c r="AK1279">
        <v>625</v>
      </c>
      <c r="AL1279">
        <v>649</v>
      </c>
      <c r="AQ1279" s="82">
        <f t="shared" si="97"/>
        <v>0</v>
      </c>
      <c r="AR1279" s="82">
        <f t="shared" si="101"/>
        <v>0</v>
      </c>
      <c r="AS1279" s="82">
        <f t="shared" si="101"/>
        <v>0</v>
      </c>
      <c r="AT1279" s="82">
        <f t="shared" si="101"/>
        <v>0</v>
      </c>
      <c r="AU1279" s="82">
        <f t="shared" si="101"/>
        <v>0</v>
      </c>
      <c r="AV1279" s="82">
        <f t="shared" si="101"/>
        <v>0</v>
      </c>
      <c r="AW1279" s="82">
        <f t="shared" si="101"/>
        <v>2.4809999999999999E-2</v>
      </c>
      <c r="AX1279" s="82">
        <f t="shared" si="101"/>
        <v>0</v>
      </c>
      <c r="AY1279" s="82">
        <f t="shared" si="101"/>
        <v>0</v>
      </c>
      <c r="AZ1279" s="82">
        <f t="shared" si="101"/>
        <v>0</v>
      </c>
      <c r="BA1279" s="82">
        <f t="shared" si="101"/>
        <v>0</v>
      </c>
    </row>
    <row r="1280" spans="1:53" x14ac:dyDescent="0.25">
      <c r="A1280" t="s">
        <v>3347</v>
      </c>
      <c r="B1280" t="s">
        <v>3348</v>
      </c>
      <c r="C1280" t="s">
        <v>6255</v>
      </c>
      <c r="D1280" t="s">
        <v>3349</v>
      </c>
      <c r="E1280">
        <v>7.52</v>
      </c>
      <c r="F1280" s="143">
        <v>43646</v>
      </c>
      <c r="G1280" t="s">
        <v>371</v>
      </c>
      <c r="H1280" t="s">
        <v>270</v>
      </c>
      <c r="I1280" t="s">
        <v>259</v>
      </c>
      <c r="J1280" t="s">
        <v>271</v>
      </c>
      <c r="K1280" t="s">
        <v>358</v>
      </c>
      <c r="L1280" t="s">
        <v>358</v>
      </c>
      <c r="M1280" t="s">
        <v>359</v>
      </c>
      <c r="N1280" t="s">
        <v>283</v>
      </c>
      <c r="O1280">
        <v>140.6</v>
      </c>
      <c r="P1280">
        <v>106.26900000000001</v>
      </c>
      <c r="Q1280">
        <v>3.6555550000000001</v>
      </c>
      <c r="R1280">
        <v>1.3390000000000001E-2</v>
      </c>
      <c r="S1280">
        <v>0</v>
      </c>
      <c r="T1280">
        <v>4.9770000000000003</v>
      </c>
      <c r="U1280">
        <v>6.33</v>
      </c>
      <c r="V1280">
        <v>2.8650000000000002</v>
      </c>
      <c r="W1280">
        <v>6.33</v>
      </c>
      <c r="X1280">
        <v>476</v>
      </c>
      <c r="Y1280">
        <v>106.85899999999999</v>
      </c>
      <c r="Z1280">
        <v>3.1539999999999999</v>
      </c>
      <c r="AA1280">
        <v>1.3610000000000001E-2</v>
      </c>
      <c r="AB1280">
        <v>5.048</v>
      </c>
      <c r="AC1280">
        <v>6.2320000000000002</v>
      </c>
      <c r="AD1280">
        <v>2.9359999999999999</v>
      </c>
      <c r="AE1280">
        <v>6.2320000000000002</v>
      </c>
      <c r="AF1280">
        <v>471</v>
      </c>
      <c r="AG1280">
        <v>-8.1000000000000003E-2</v>
      </c>
      <c r="AH1280">
        <v>0.16200000000000001</v>
      </c>
      <c r="AI1280">
        <v>475</v>
      </c>
      <c r="AJ1280">
        <v>473</v>
      </c>
      <c r="AK1280">
        <v>464</v>
      </c>
      <c r="AL1280">
        <v>459</v>
      </c>
      <c r="AQ1280" s="82">
        <f t="shared" si="97"/>
        <v>0</v>
      </c>
      <c r="AR1280" s="82">
        <f t="shared" si="101"/>
        <v>0</v>
      </c>
      <c r="AS1280" s="82">
        <f t="shared" si="101"/>
        <v>0</v>
      </c>
      <c r="AT1280" s="82">
        <f t="shared" si="101"/>
        <v>0</v>
      </c>
      <c r="AU1280" s="82">
        <f t="shared" si="101"/>
        <v>0</v>
      </c>
      <c r="AV1280" s="82">
        <f t="shared" si="101"/>
        <v>1.3390000000000001E-2</v>
      </c>
      <c r="AW1280" s="82">
        <f t="shared" si="101"/>
        <v>0</v>
      </c>
      <c r="AX1280" s="82">
        <f t="shared" si="101"/>
        <v>0</v>
      </c>
      <c r="AY1280" s="82">
        <f t="shared" si="101"/>
        <v>0</v>
      </c>
      <c r="AZ1280" s="82">
        <f t="shared" si="101"/>
        <v>0</v>
      </c>
      <c r="BA1280" s="82">
        <f t="shared" si="101"/>
        <v>0</v>
      </c>
    </row>
    <row r="1281" spans="1:53" x14ac:dyDescent="0.25">
      <c r="A1281" t="s">
        <v>3350</v>
      </c>
      <c r="B1281" t="s">
        <v>3351</v>
      </c>
      <c r="C1281" t="s">
        <v>3352</v>
      </c>
      <c r="D1281" t="s">
        <v>3349</v>
      </c>
      <c r="E1281">
        <v>6.6390000000000002</v>
      </c>
      <c r="F1281" s="143">
        <v>45097</v>
      </c>
      <c r="G1281" t="s">
        <v>371</v>
      </c>
      <c r="H1281" t="s">
        <v>270</v>
      </c>
      <c r="I1281" t="s">
        <v>259</v>
      </c>
      <c r="J1281" t="s">
        <v>271</v>
      </c>
      <c r="K1281" t="s">
        <v>358</v>
      </c>
      <c r="L1281" t="s">
        <v>358</v>
      </c>
      <c r="M1281" t="s">
        <v>359</v>
      </c>
      <c r="N1281" t="s">
        <v>283</v>
      </c>
      <c r="O1281">
        <v>152.30000000000001</v>
      </c>
      <c r="P1281">
        <v>95.992000000000004</v>
      </c>
      <c r="Q1281">
        <v>3.411708</v>
      </c>
      <c r="R1281">
        <v>1.312E-2</v>
      </c>
      <c r="S1281">
        <v>0</v>
      </c>
      <c r="T1281">
        <v>7.0549999999999997</v>
      </c>
      <c r="U1281">
        <v>7.1879999999999997</v>
      </c>
      <c r="V1281">
        <v>3.903</v>
      </c>
      <c r="W1281">
        <v>7.0629999999999997</v>
      </c>
      <c r="X1281">
        <v>643</v>
      </c>
      <c r="Y1281">
        <v>95.626999999999995</v>
      </c>
      <c r="Z1281">
        <v>2.9689999999999999</v>
      </c>
      <c r="AA1281">
        <v>1.321E-2</v>
      </c>
      <c r="AB1281">
        <v>7.1079999999999997</v>
      </c>
      <c r="AC1281">
        <v>7.2380000000000004</v>
      </c>
      <c r="AD1281">
        <v>3.9569999999999999</v>
      </c>
      <c r="AE1281">
        <v>7.1109999999999998</v>
      </c>
      <c r="AF1281">
        <v>665</v>
      </c>
      <c r="AG1281">
        <v>0.81899999999999995</v>
      </c>
      <c r="AH1281">
        <v>1.2669999999999999</v>
      </c>
      <c r="AI1281">
        <v>602</v>
      </c>
      <c r="AJ1281">
        <v>622</v>
      </c>
      <c r="AK1281">
        <v>634</v>
      </c>
      <c r="AL1281">
        <v>656</v>
      </c>
      <c r="AQ1281" s="82">
        <f t="shared" si="97"/>
        <v>0</v>
      </c>
      <c r="AR1281" s="82">
        <f t="shared" si="101"/>
        <v>0</v>
      </c>
      <c r="AS1281" s="82">
        <f t="shared" si="101"/>
        <v>0</v>
      </c>
      <c r="AT1281" s="82">
        <f t="shared" si="101"/>
        <v>0</v>
      </c>
      <c r="AU1281" s="82">
        <f t="shared" si="101"/>
        <v>0</v>
      </c>
      <c r="AV1281" s="82">
        <f t="shared" si="101"/>
        <v>0</v>
      </c>
      <c r="AW1281" s="82">
        <f t="shared" si="101"/>
        <v>1.312E-2</v>
      </c>
      <c r="AX1281" s="82">
        <f t="shared" si="101"/>
        <v>0</v>
      </c>
      <c r="AY1281" s="82">
        <f t="shared" si="101"/>
        <v>0</v>
      </c>
      <c r="AZ1281" s="82">
        <f t="shared" si="101"/>
        <v>0</v>
      </c>
      <c r="BA1281" s="82">
        <f t="shared" si="101"/>
        <v>0</v>
      </c>
    </row>
    <row r="1282" spans="1:53" x14ac:dyDescent="0.25">
      <c r="A1282" t="s">
        <v>3375</v>
      </c>
      <c r="B1282" t="s">
        <v>3376</v>
      </c>
      <c r="C1282" t="s">
        <v>3377</v>
      </c>
      <c r="D1282" t="s">
        <v>3349</v>
      </c>
      <c r="E1282">
        <v>5.6079999999999997</v>
      </c>
      <c r="F1282" s="143">
        <v>45361</v>
      </c>
      <c r="G1282" t="s">
        <v>371</v>
      </c>
      <c r="H1282" t="s">
        <v>270</v>
      </c>
      <c r="I1282" t="s">
        <v>259</v>
      </c>
      <c r="J1282" t="s">
        <v>271</v>
      </c>
      <c r="K1282" t="s">
        <v>358</v>
      </c>
      <c r="L1282" t="s">
        <v>358</v>
      </c>
      <c r="M1282" t="s">
        <v>359</v>
      </c>
      <c r="N1282" t="s">
        <v>283</v>
      </c>
      <c r="O1282">
        <v>188.5</v>
      </c>
      <c r="P1282">
        <v>94.73</v>
      </c>
      <c r="Q1282">
        <v>1.635667</v>
      </c>
      <c r="R1282">
        <v>1.5740000000000001E-2</v>
      </c>
      <c r="S1282">
        <v>0</v>
      </c>
      <c r="T1282">
        <v>7.992</v>
      </c>
      <c r="U1282">
        <v>6.2679999999999998</v>
      </c>
      <c r="V1282">
        <v>3.8519999999999999</v>
      </c>
      <c r="W1282">
        <v>6.2679999999999998</v>
      </c>
      <c r="X1282">
        <v>584</v>
      </c>
      <c r="Y1282">
        <v>94.546000000000006</v>
      </c>
      <c r="Z1282">
        <v>1.262</v>
      </c>
      <c r="AA1282">
        <v>1.5879999999999998E-2</v>
      </c>
      <c r="AB1282">
        <v>8.0530000000000008</v>
      </c>
      <c r="AC1282">
        <v>6.2889999999999997</v>
      </c>
      <c r="AD1282">
        <v>3.9119999999999999</v>
      </c>
      <c r="AE1282">
        <v>6.2889999999999997</v>
      </c>
      <c r="AF1282">
        <v>602</v>
      </c>
      <c r="AG1282">
        <v>0.58199999999999996</v>
      </c>
      <c r="AH1282">
        <v>1.0309999999999999</v>
      </c>
      <c r="AI1282">
        <v>530</v>
      </c>
      <c r="AJ1282">
        <v>546</v>
      </c>
      <c r="AK1282">
        <v>575</v>
      </c>
      <c r="AL1282">
        <v>592</v>
      </c>
      <c r="AQ1282" s="82">
        <f t="shared" si="97"/>
        <v>0</v>
      </c>
      <c r="AR1282" s="82">
        <f t="shared" si="101"/>
        <v>0</v>
      </c>
      <c r="AS1282" s="82">
        <f t="shared" si="101"/>
        <v>0</v>
      </c>
      <c r="AT1282" s="82">
        <f t="shared" si="101"/>
        <v>0</v>
      </c>
      <c r="AU1282" s="82">
        <f t="shared" si="101"/>
        <v>0</v>
      </c>
      <c r="AV1282" s="82">
        <f t="shared" si="101"/>
        <v>1.5740000000000001E-2</v>
      </c>
      <c r="AW1282" s="82">
        <f t="shared" si="101"/>
        <v>0</v>
      </c>
      <c r="AX1282" s="82">
        <f t="shared" si="101"/>
        <v>0</v>
      </c>
      <c r="AY1282" s="82">
        <f t="shared" si="101"/>
        <v>0</v>
      </c>
      <c r="AZ1282" s="82">
        <f t="shared" si="101"/>
        <v>0</v>
      </c>
      <c r="BA1282" s="82">
        <f t="shared" si="101"/>
        <v>0</v>
      </c>
    </row>
    <row r="1283" spans="1:53" x14ac:dyDescent="0.25">
      <c r="A1283" t="s">
        <v>3400</v>
      </c>
      <c r="B1283" t="s">
        <v>3401</v>
      </c>
      <c r="C1283" t="s">
        <v>3402</v>
      </c>
      <c r="D1283" t="s">
        <v>3403</v>
      </c>
      <c r="E1283">
        <v>11</v>
      </c>
      <c r="F1283" s="143">
        <v>43344</v>
      </c>
      <c r="G1283" t="s">
        <v>430</v>
      </c>
      <c r="H1283" t="s">
        <v>270</v>
      </c>
      <c r="I1283" t="s">
        <v>259</v>
      </c>
      <c r="J1283" t="s">
        <v>271</v>
      </c>
      <c r="K1283" t="s">
        <v>272</v>
      </c>
      <c r="L1283" t="s">
        <v>296</v>
      </c>
      <c r="M1283" t="s">
        <v>982</v>
      </c>
      <c r="N1283" t="s">
        <v>304</v>
      </c>
      <c r="O1283">
        <v>250</v>
      </c>
      <c r="P1283">
        <v>75</v>
      </c>
      <c r="Q1283">
        <v>3.483333</v>
      </c>
      <c r="R1283">
        <v>1.7000000000000001E-2</v>
      </c>
      <c r="S1283">
        <v>0</v>
      </c>
      <c r="T1283">
        <v>3.633</v>
      </c>
      <c r="U1283">
        <v>18.228999999999999</v>
      </c>
      <c r="V1283">
        <v>3.6619999999999999</v>
      </c>
      <c r="W1283">
        <v>18.228999999999999</v>
      </c>
      <c r="X1283">
        <v>1742</v>
      </c>
      <c r="Y1283">
        <v>73.5</v>
      </c>
      <c r="Z1283">
        <v>2.75</v>
      </c>
      <c r="AA1283">
        <v>1.677E-2</v>
      </c>
      <c r="AB1283">
        <v>3.67</v>
      </c>
      <c r="AC1283">
        <v>18.698</v>
      </c>
      <c r="AD1283">
        <v>3.6970000000000001</v>
      </c>
      <c r="AE1283">
        <v>18.698</v>
      </c>
      <c r="AF1283">
        <v>1802</v>
      </c>
      <c r="AG1283">
        <v>2.9289999999999998</v>
      </c>
      <c r="AH1283">
        <v>3.306</v>
      </c>
      <c r="AI1283">
        <v>1425</v>
      </c>
      <c r="AJ1283">
        <v>1458</v>
      </c>
      <c r="AK1283">
        <v>1730</v>
      </c>
      <c r="AL1283">
        <v>1790</v>
      </c>
      <c r="AQ1283" s="82">
        <f t="shared" si="97"/>
        <v>0</v>
      </c>
      <c r="AR1283" s="82">
        <f t="shared" si="101"/>
        <v>0</v>
      </c>
      <c r="AS1283" s="82">
        <f t="shared" si="101"/>
        <v>0</v>
      </c>
      <c r="AT1283" s="82">
        <f t="shared" si="101"/>
        <v>0</v>
      </c>
      <c r="AU1283" s="82">
        <f t="shared" si="101"/>
        <v>0</v>
      </c>
      <c r="AV1283" s="82">
        <f t="shared" si="101"/>
        <v>0</v>
      </c>
      <c r="AW1283" s="82">
        <f t="shared" si="101"/>
        <v>0</v>
      </c>
      <c r="AX1283" s="82">
        <f t="shared" si="101"/>
        <v>0</v>
      </c>
      <c r="AY1283" s="82">
        <f t="shared" si="101"/>
        <v>0</v>
      </c>
      <c r="AZ1283" s="82">
        <f t="shared" si="101"/>
        <v>0</v>
      </c>
      <c r="BA1283" s="82">
        <f t="shared" si="101"/>
        <v>1.7000000000000001E-2</v>
      </c>
    </row>
    <row r="1284" spans="1:53" x14ac:dyDescent="0.25">
      <c r="A1284" t="s">
        <v>3404</v>
      </c>
      <c r="B1284" t="s">
        <v>3405</v>
      </c>
      <c r="C1284" t="s">
        <v>3402</v>
      </c>
      <c r="D1284" t="s">
        <v>3403</v>
      </c>
      <c r="E1284">
        <v>13</v>
      </c>
      <c r="F1284" s="143">
        <v>43174</v>
      </c>
      <c r="G1284" t="s">
        <v>348</v>
      </c>
      <c r="H1284" t="s">
        <v>270</v>
      </c>
      <c r="I1284" t="s">
        <v>259</v>
      </c>
      <c r="J1284" t="s">
        <v>271</v>
      </c>
      <c r="K1284" t="s">
        <v>272</v>
      </c>
      <c r="L1284" t="s">
        <v>296</v>
      </c>
      <c r="M1284" t="s">
        <v>982</v>
      </c>
      <c r="N1284" t="s">
        <v>283</v>
      </c>
      <c r="O1284">
        <v>276.89999999999998</v>
      </c>
      <c r="P1284">
        <v>105</v>
      </c>
      <c r="Q1284">
        <v>1.111111</v>
      </c>
      <c r="R1284">
        <v>2.546E-2</v>
      </c>
      <c r="S1284">
        <v>0</v>
      </c>
      <c r="T1284">
        <v>3.633</v>
      </c>
      <c r="U1284">
        <v>12.329000000000001</v>
      </c>
      <c r="V1284">
        <v>3.4449999999999998</v>
      </c>
      <c r="W1284">
        <v>11.544</v>
      </c>
      <c r="X1284">
        <v>1082</v>
      </c>
      <c r="Y1284">
        <v>101.5</v>
      </c>
      <c r="Z1284">
        <v>0.84399999999999997</v>
      </c>
      <c r="AA1284">
        <v>2.4930000000000001E-2</v>
      </c>
      <c r="AB1284">
        <v>4.4459999999999997</v>
      </c>
      <c r="AC1284">
        <v>13.077</v>
      </c>
      <c r="AD1284">
        <v>3.577</v>
      </c>
      <c r="AE1284">
        <v>12.542999999999999</v>
      </c>
      <c r="AF1284">
        <v>1194</v>
      </c>
      <c r="AG1284">
        <v>3.68</v>
      </c>
      <c r="AH1284">
        <v>4.016</v>
      </c>
      <c r="AI1284">
        <v>1070</v>
      </c>
      <c r="AJ1284">
        <v>1162</v>
      </c>
      <c r="AK1284">
        <v>1070</v>
      </c>
      <c r="AL1284">
        <v>1182</v>
      </c>
      <c r="AQ1284" s="82">
        <f t="shared" si="97"/>
        <v>0</v>
      </c>
      <c r="AR1284" s="82">
        <f t="shared" si="101"/>
        <v>0</v>
      </c>
      <c r="AS1284" s="82">
        <f t="shared" si="101"/>
        <v>0</v>
      </c>
      <c r="AT1284" s="82">
        <f t="shared" si="101"/>
        <v>0</v>
      </c>
      <c r="AU1284" s="82">
        <f t="shared" si="101"/>
        <v>0</v>
      </c>
      <c r="AV1284" s="82">
        <f t="shared" si="101"/>
        <v>0</v>
      </c>
      <c r="AW1284" s="82">
        <f t="shared" si="101"/>
        <v>0</v>
      </c>
      <c r="AX1284" s="82">
        <f t="shared" si="101"/>
        <v>0</v>
      </c>
      <c r="AY1284" s="82">
        <f t="shared" si="101"/>
        <v>0</v>
      </c>
      <c r="AZ1284" s="82">
        <f t="shared" si="101"/>
        <v>0</v>
      </c>
      <c r="BA1284" s="82">
        <f t="shared" si="101"/>
        <v>2.546E-2</v>
      </c>
    </row>
    <row r="1285" spans="1:53" x14ac:dyDescent="0.25">
      <c r="A1285" t="s">
        <v>3396</v>
      </c>
      <c r="B1285" t="s">
        <v>3397</v>
      </c>
      <c r="C1285" t="s">
        <v>3398</v>
      </c>
      <c r="D1285" t="s">
        <v>3399</v>
      </c>
      <c r="E1285">
        <v>9.625</v>
      </c>
      <c r="F1285" s="143">
        <v>42505</v>
      </c>
      <c r="G1285" t="s">
        <v>280</v>
      </c>
      <c r="H1285" t="s">
        <v>270</v>
      </c>
      <c r="I1285" t="s">
        <v>259</v>
      </c>
      <c r="J1285" t="s">
        <v>271</v>
      </c>
      <c r="K1285" t="s">
        <v>272</v>
      </c>
      <c r="L1285" t="s">
        <v>291</v>
      </c>
      <c r="M1285" t="s">
        <v>303</v>
      </c>
      <c r="N1285" t="s">
        <v>283</v>
      </c>
      <c r="O1285">
        <v>200</v>
      </c>
      <c r="P1285">
        <v>103.75</v>
      </c>
      <c r="Q1285">
        <v>1.0694440000000001</v>
      </c>
      <c r="R1285">
        <v>1.8159999999999999E-2</v>
      </c>
      <c r="S1285">
        <v>0</v>
      </c>
      <c r="T1285">
        <v>2.0920000000000001</v>
      </c>
      <c r="U1285">
        <v>7.8650000000000002</v>
      </c>
      <c r="V1285">
        <v>2.42</v>
      </c>
      <c r="W1285">
        <v>7.9429999999999996</v>
      </c>
      <c r="X1285">
        <v>751</v>
      </c>
      <c r="Y1285">
        <v>103</v>
      </c>
      <c r="Z1285">
        <v>0.42799999999999999</v>
      </c>
      <c r="AA1285">
        <v>1.8190000000000001E-2</v>
      </c>
      <c r="AB1285">
        <v>2.1509999999999998</v>
      </c>
      <c r="AC1285">
        <v>8.2469999999999999</v>
      </c>
      <c r="AD1285">
        <v>2.57</v>
      </c>
      <c r="AE1285">
        <v>8.2780000000000005</v>
      </c>
      <c r="AF1285">
        <v>792</v>
      </c>
      <c r="AG1285">
        <v>1.3460000000000001</v>
      </c>
      <c r="AH1285">
        <v>1.4690000000000001</v>
      </c>
      <c r="AI1285">
        <v>733</v>
      </c>
      <c r="AJ1285">
        <v>775</v>
      </c>
      <c r="AK1285">
        <v>737</v>
      </c>
      <c r="AL1285">
        <v>778</v>
      </c>
      <c r="AQ1285" s="82">
        <f t="shared" si="97"/>
        <v>0</v>
      </c>
      <c r="AR1285" s="82">
        <f t="shared" si="101"/>
        <v>0</v>
      </c>
      <c r="AS1285" s="82">
        <f t="shared" si="101"/>
        <v>0</v>
      </c>
      <c r="AT1285" s="82">
        <f t="shared" si="101"/>
        <v>0</v>
      </c>
      <c r="AU1285" s="82">
        <f t="shared" si="101"/>
        <v>0</v>
      </c>
      <c r="AV1285" s="82">
        <f t="shared" si="101"/>
        <v>0</v>
      </c>
      <c r="AW1285" s="82">
        <f t="shared" si="101"/>
        <v>1.8159999999999999E-2</v>
      </c>
      <c r="AX1285" s="82">
        <f t="shared" si="101"/>
        <v>0</v>
      </c>
      <c r="AY1285" s="82">
        <f t="shared" si="101"/>
        <v>0</v>
      </c>
      <c r="AZ1285" s="82">
        <f t="shared" si="101"/>
        <v>0</v>
      </c>
      <c r="BA1285" s="82">
        <f t="shared" si="101"/>
        <v>0</v>
      </c>
    </row>
    <row r="1286" spans="1:53" x14ac:dyDescent="0.25">
      <c r="A1286" t="s">
        <v>6256</v>
      </c>
      <c r="B1286" t="s">
        <v>6257</v>
      </c>
      <c r="C1286" t="s">
        <v>6258</v>
      </c>
      <c r="D1286" t="s">
        <v>6259</v>
      </c>
      <c r="E1286">
        <v>11.75</v>
      </c>
      <c r="F1286" s="143">
        <v>42840</v>
      </c>
      <c r="G1286" t="s">
        <v>280</v>
      </c>
      <c r="H1286" t="s">
        <v>270</v>
      </c>
      <c r="I1286" t="s">
        <v>259</v>
      </c>
      <c r="J1286" t="s">
        <v>271</v>
      </c>
      <c r="K1286" t="s">
        <v>284</v>
      </c>
      <c r="L1286" t="s">
        <v>285</v>
      </c>
      <c r="M1286" t="s">
        <v>309</v>
      </c>
      <c r="N1286" t="s">
        <v>283</v>
      </c>
      <c r="O1286">
        <v>280</v>
      </c>
      <c r="P1286">
        <v>108.25</v>
      </c>
      <c r="Q1286">
        <v>2.2847219999999999</v>
      </c>
      <c r="R1286">
        <v>2.681E-2</v>
      </c>
      <c r="S1286">
        <v>0</v>
      </c>
      <c r="T1286">
        <v>2.681</v>
      </c>
      <c r="U1286">
        <v>8.8079999999999998</v>
      </c>
      <c r="V1286">
        <v>2.915</v>
      </c>
      <c r="W1286">
        <v>8.9280000000000008</v>
      </c>
      <c r="X1286">
        <v>835</v>
      </c>
      <c r="Y1286">
        <v>107.625</v>
      </c>
      <c r="Z1286">
        <v>1.5009999999999999</v>
      </c>
      <c r="AA1286">
        <v>2.6870000000000002E-2</v>
      </c>
      <c r="AB1286">
        <v>2.7389999999999999</v>
      </c>
      <c r="AC1286">
        <v>9.0660000000000007</v>
      </c>
      <c r="AD1286">
        <v>3.0059999999999998</v>
      </c>
      <c r="AE1286">
        <v>9.1579999999999995</v>
      </c>
      <c r="AF1286">
        <v>868</v>
      </c>
      <c r="AG1286">
        <v>1.2909999999999999</v>
      </c>
      <c r="AH1286">
        <v>1.488</v>
      </c>
      <c r="AI1286">
        <v>839</v>
      </c>
      <c r="AJ1286">
        <v>873</v>
      </c>
      <c r="AK1286">
        <v>822</v>
      </c>
      <c r="AL1286">
        <v>855</v>
      </c>
      <c r="AQ1286" s="82">
        <f t="shared" ref="AQ1286:AQ1349" si="102">IF($U1286&lt;=AQ$4,$R1286,0)</f>
        <v>0</v>
      </c>
      <c r="AR1286" s="82">
        <f t="shared" ref="AR1286:BA1301" si="103">IF(AND($U1286&gt;AQ$4,$U1286&lt;=AR$4),$R1286,0)</f>
        <v>0</v>
      </c>
      <c r="AS1286" s="82">
        <f t="shared" si="103"/>
        <v>0</v>
      </c>
      <c r="AT1286" s="82">
        <f t="shared" si="103"/>
        <v>0</v>
      </c>
      <c r="AU1286" s="82">
        <f t="shared" si="103"/>
        <v>0</v>
      </c>
      <c r="AV1286" s="82">
        <f t="shared" si="103"/>
        <v>0</v>
      </c>
      <c r="AW1286" s="82">
        <f t="shared" si="103"/>
        <v>0</v>
      </c>
      <c r="AX1286" s="82">
        <f t="shared" si="103"/>
        <v>2.681E-2</v>
      </c>
      <c r="AY1286" s="82">
        <f t="shared" si="103"/>
        <v>0</v>
      </c>
      <c r="AZ1286" s="82">
        <f t="shared" si="103"/>
        <v>0</v>
      </c>
      <c r="BA1286" s="82">
        <f t="shared" si="103"/>
        <v>0</v>
      </c>
    </row>
    <row r="1287" spans="1:53" x14ac:dyDescent="0.25">
      <c r="A1287" t="s">
        <v>3388</v>
      </c>
      <c r="B1287" t="s">
        <v>3389</v>
      </c>
      <c r="C1287" t="s">
        <v>3390</v>
      </c>
      <c r="D1287" t="s">
        <v>3391</v>
      </c>
      <c r="E1287">
        <v>12.25</v>
      </c>
      <c r="F1287" s="143">
        <v>42109</v>
      </c>
      <c r="G1287" t="s">
        <v>348</v>
      </c>
      <c r="H1287" t="s">
        <v>270</v>
      </c>
      <c r="I1287" t="s">
        <v>259</v>
      </c>
      <c r="J1287" t="s">
        <v>271</v>
      </c>
      <c r="K1287" t="s">
        <v>272</v>
      </c>
      <c r="L1287" t="s">
        <v>291</v>
      </c>
      <c r="M1287" t="s">
        <v>303</v>
      </c>
      <c r="N1287" t="s">
        <v>283</v>
      </c>
      <c r="O1287">
        <v>150</v>
      </c>
      <c r="P1287">
        <v>103.75</v>
      </c>
      <c r="Q1287">
        <v>2.3819439999999998</v>
      </c>
      <c r="R1287">
        <v>1.379E-2</v>
      </c>
      <c r="S1287">
        <v>0</v>
      </c>
      <c r="T1287">
        <v>1.169</v>
      </c>
      <c r="U1287">
        <v>9.1120000000000001</v>
      </c>
      <c r="V1287">
        <v>1.167</v>
      </c>
      <c r="W1287">
        <v>9.1950000000000003</v>
      </c>
      <c r="X1287">
        <v>891</v>
      </c>
      <c r="Y1287">
        <v>102.25</v>
      </c>
      <c r="Z1287">
        <v>1.5649999999999999</v>
      </c>
      <c r="AA1287">
        <v>1.37E-2</v>
      </c>
      <c r="AB1287">
        <v>1.2250000000000001</v>
      </c>
      <c r="AC1287">
        <v>10.423999999999999</v>
      </c>
      <c r="AD1287">
        <v>1.252</v>
      </c>
      <c r="AE1287">
        <v>10.476000000000001</v>
      </c>
      <c r="AF1287">
        <v>1023</v>
      </c>
      <c r="AG1287">
        <v>2.2320000000000002</v>
      </c>
      <c r="AH1287">
        <v>2.226</v>
      </c>
      <c r="AI1287">
        <v>839</v>
      </c>
      <c r="AJ1287">
        <v>977</v>
      </c>
      <c r="AK1287">
        <v>876</v>
      </c>
      <c r="AL1287">
        <v>1011</v>
      </c>
      <c r="AQ1287" s="82">
        <f t="shared" si="102"/>
        <v>0</v>
      </c>
      <c r="AR1287" s="82">
        <f t="shared" si="103"/>
        <v>0</v>
      </c>
      <c r="AS1287" s="82">
        <f t="shared" si="103"/>
        <v>0</v>
      </c>
      <c r="AT1287" s="82">
        <f t="shared" si="103"/>
        <v>0</v>
      </c>
      <c r="AU1287" s="82">
        <f t="shared" si="103"/>
        <v>0</v>
      </c>
      <c r="AV1287" s="82">
        <f t="shared" si="103"/>
        <v>0</v>
      </c>
      <c r="AW1287" s="82">
        <f t="shared" si="103"/>
        <v>0</v>
      </c>
      <c r="AX1287" s="82">
        <f t="shared" si="103"/>
        <v>0</v>
      </c>
      <c r="AY1287" s="82">
        <f t="shared" si="103"/>
        <v>1.379E-2</v>
      </c>
      <c r="AZ1287" s="82">
        <f t="shared" si="103"/>
        <v>0</v>
      </c>
      <c r="BA1287" s="82">
        <f t="shared" si="103"/>
        <v>0</v>
      </c>
    </row>
    <row r="1288" spans="1:53" x14ac:dyDescent="0.25">
      <c r="A1288" t="s">
        <v>3406</v>
      </c>
      <c r="B1288" t="s">
        <v>3407</v>
      </c>
      <c r="C1288" t="s">
        <v>3408</v>
      </c>
      <c r="D1288" t="s">
        <v>3409</v>
      </c>
      <c r="E1288">
        <v>5.625</v>
      </c>
      <c r="F1288" s="143">
        <v>43905</v>
      </c>
      <c r="G1288" t="s">
        <v>371</v>
      </c>
      <c r="H1288" t="s">
        <v>270</v>
      </c>
      <c r="I1288" t="s">
        <v>259</v>
      </c>
      <c r="J1288" t="s">
        <v>271</v>
      </c>
      <c r="K1288" t="s">
        <v>284</v>
      </c>
      <c r="L1288" t="s">
        <v>285</v>
      </c>
      <c r="M1288" t="s">
        <v>286</v>
      </c>
      <c r="N1288" t="s">
        <v>304</v>
      </c>
      <c r="O1288">
        <v>300</v>
      </c>
      <c r="P1288">
        <v>105.25</v>
      </c>
      <c r="Q1288">
        <v>1.5625</v>
      </c>
      <c r="R1288">
        <v>2.776E-2</v>
      </c>
      <c r="S1288">
        <v>0</v>
      </c>
      <c r="T1288">
        <v>4.4509999999999996</v>
      </c>
      <c r="U1288">
        <v>4.4850000000000003</v>
      </c>
      <c r="V1288">
        <v>5.1680000000000001</v>
      </c>
      <c r="W1288">
        <v>4.5460000000000003</v>
      </c>
      <c r="X1288">
        <v>336</v>
      </c>
      <c r="Y1288">
        <v>104.25</v>
      </c>
      <c r="Z1288">
        <v>1.1879999999999999</v>
      </c>
      <c r="AA1288">
        <v>2.7820000000000001E-2</v>
      </c>
      <c r="AB1288">
        <v>4.5069999999999997</v>
      </c>
      <c r="AC1288">
        <v>4.7060000000000004</v>
      </c>
      <c r="AD1288">
        <v>5.4770000000000003</v>
      </c>
      <c r="AE1288">
        <v>4.7699999999999996</v>
      </c>
      <c r="AF1288">
        <v>374</v>
      </c>
      <c r="AG1288">
        <v>1.304</v>
      </c>
      <c r="AH1288">
        <v>1.9770000000000001</v>
      </c>
      <c r="AI1288">
        <v>313</v>
      </c>
      <c r="AJ1288">
        <v>351</v>
      </c>
      <c r="AK1288">
        <v>322</v>
      </c>
      <c r="AL1288">
        <v>360</v>
      </c>
      <c r="AQ1288" s="82">
        <f t="shared" si="102"/>
        <v>0</v>
      </c>
      <c r="AR1288" s="82">
        <f t="shared" si="103"/>
        <v>0</v>
      </c>
      <c r="AS1288" s="82">
        <f t="shared" si="103"/>
        <v>0</v>
      </c>
      <c r="AT1288" s="82">
        <f t="shared" si="103"/>
        <v>2.776E-2</v>
      </c>
      <c r="AU1288" s="82">
        <f t="shared" si="103"/>
        <v>0</v>
      </c>
      <c r="AV1288" s="82">
        <f t="shared" si="103"/>
        <v>0</v>
      </c>
      <c r="AW1288" s="82">
        <f t="shared" si="103"/>
        <v>0</v>
      </c>
      <c r="AX1288" s="82">
        <f t="shared" si="103"/>
        <v>0</v>
      </c>
      <c r="AY1288" s="82">
        <f t="shared" si="103"/>
        <v>0</v>
      </c>
      <c r="AZ1288" s="82">
        <f t="shared" si="103"/>
        <v>0</v>
      </c>
      <c r="BA1288" s="82">
        <f t="shared" si="103"/>
        <v>0</v>
      </c>
    </row>
    <row r="1289" spans="1:53" x14ac:dyDescent="0.25">
      <c r="A1289" t="s">
        <v>3410</v>
      </c>
      <c r="B1289" t="s">
        <v>3411</v>
      </c>
      <c r="C1289" t="s">
        <v>3408</v>
      </c>
      <c r="D1289" t="s">
        <v>3409</v>
      </c>
      <c r="E1289">
        <v>5.875</v>
      </c>
      <c r="F1289" s="143">
        <v>44635</v>
      </c>
      <c r="G1289" t="s">
        <v>371</v>
      </c>
      <c r="H1289" t="s">
        <v>270</v>
      </c>
      <c r="I1289" t="s">
        <v>259</v>
      </c>
      <c r="J1289" t="s">
        <v>271</v>
      </c>
      <c r="K1289" t="s">
        <v>284</v>
      </c>
      <c r="L1289" t="s">
        <v>285</v>
      </c>
      <c r="M1289" t="s">
        <v>286</v>
      </c>
      <c r="N1289" t="s">
        <v>304</v>
      </c>
      <c r="O1289">
        <v>500</v>
      </c>
      <c r="P1289">
        <v>106.25</v>
      </c>
      <c r="Q1289">
        <v>1.6319440000000001</v>
      </c>
      <c r="R1289">
        <v>4.6730000000000001E-2</v>
      </c>
      <c r="S1289">
        <v>0</v>
      </c>
      <c r="T1289">
        <v>5.133</v>
      </c>
      <c r="U1289">
        <v>4.835</v>
      </c>
      <c r="V1289">
        <v>6.4450000000000003</v>
      </c>
      <c r="W1289">
        <v>4.8159999999999998</v>
      </c>
      <c r="X1289">
        <v>326</v>
      </c>
      <c r="Y1289">
        <v>104.25</v>
      </c>
      <c r="Z1289">
        <v>1.24</v>
      </c>
      <c r="AA1289">
        <v>4.6390000000000001E-2</v>
      </c>
      <c r="AB1289">
        <v>5.843</v>
      </c>
      <c r="AC1289">
        <v>5.1660000000000004</v>
      </c>
      <c r="AD1289">
        <v>6.7</v>
      </c>
      <c r="AE1289">
        <v>5.1589999999999998</v>
      </c>
      <c r="AF1289">
        <v>378</v>
      </c>
      <c r="AG1289">
        <v>2.2669999999999999</v>
      </c>
      <c r="AH1289">
        <v>3.2240000000000002</v>
      </c>
      <c r="AI1289">
        <v>310</v>
      </c>
      <c r="AJ1289">
        <v>358</v>
      </c>
      <c r="AK1289">
        <v>318</v>
      </c>
      <c r="AL1289">
        <v>370</v>
      </c>
      <c r="AQ1289" s="82">
        <f t="shared" si="102"/>
        <v>0</v>
      </c>
      <c r="AR1289" s="82">
        <f t="shared" si="103"/>
        <v>0</v>
      </c>
      <c r="AS1289" s="82">
        <f t="shared" si="103"/>
        <v>0</v>
      </c>
      <c r="AT1289" s="82">
        <f t="shared" si="103"/>
        <v>4.6730000000000001E-2</v>
      </c>
      <c r="AU1289" s="82">
        <f t="shared" si="103"/>
        <v>0</v>
      </c>
      <c r="AV1289" s="82">
        <f t="shared" si="103"/>
        <v>0</v>
      </c>
      <c r="AW1289" s="82">
        <f t="shared" si="103"/>
        <v>0</v>
      </c>
      <c r="AX1289" s="82">
        <f t="shared" si="103"/>
        <v>0</v>
      </c>
      <c r="AY1289" s="82">
        <f t="shared" si="103"/>
        <v>0</v>
      </c>
      <c r="AZ1289" s="82">
        <f t="shared" si="103"/>
        <v>0</v>
      </c>
      <c r="BA1289" s="82">
        <f t="shared" si="103"/>
        <v>0</v>
      </c>
    </row>
    <row r="1290" spans="1:53" x14ac:dyDescent="0.25">
      <c r="A1290" t="s">
        <v>6260</v>
      </c>
      <c r="B1290" t="s">
        <v>6261</v>
      </c>
      <c r="C1290" t="s">
        <v>3394</v>
      </c>
      <c r="D1290" t="s">
        <v>3395</v>
      </c>
      <c r="E1290">
        <v>8.375</v>
      </c>
      <c r="F1290" s="143">
        <v>43160</v>
      </c>
      <c r="G1290" t="s">
        <v>42</v>
      </c>
      <c r="H1290" t="s">
        <v>270</v>
      </c>
      <c r="I1290" t="s">
        <v>259</v>
      </c>
      <c r="J1290" t="s">
        <v>271</v>
      </c>
      <c r="K1290" t="s">
        <v>272</v>
      </c>
      <c r="L1290" t="s">
        <v>296</v>
      </c>
      <c r="M1290" t="s">
        <v>431</v>
      </c>
      <c r="N1290" t="s">
        <v>275</v>
      </c>
      <c r="O1290">
        <v>175</v>
      </c>
      <c r="P1290">
        <v>94.625</v>
      </c>
      <c r="Q1290">
        <v>2.6520830000000002</v>
      </c>
      <c r="R1290">
        <v>1.4749999999999999E-2</v>
      </c>
      <c r="S1290">
        <v>0</v>
      </c>
      <c r="T1290">
        <v>3.9750000000000001</v>
      </c>
      <c r="U1290">
        <v>9.7140000000000004</v>
      </c>
      <c r="V1290">
        <v>4</v>
      </c>
      <c r="W1290">
        <v>9.7140000000000004</v>
      </c>
      <c r="X1290">
        <v>896</v>
      </c>
      <c r="Y1290">
        <v>95</v>
      </c>
      <c r="Z1290">
        <v>2.0939999999999999</v>
      </c>
      <c r="AA1290">
        <v>1.494E-2</v>
      </c>
      <c r="AB1290">
        <v>4.0430000000000001</v>
      </c>
      <c r="AC1290">
        <v>9.6039999999999992</v>
      </c>
      <c r="AD1290">
        <v>4.0659999999999998</v>
      </c>
      <c r="AE1290">
        <v>9.6039999999999992</v>
      </c>
      <c r="AF1290">
        <v>897</v>
      </c>
      <c r="AG1290">
        <v>0.189</v>
      </c>
      <c r="AH1290">
        <v>0.60499999999999998</v>
      </c>
      <c r="AI1290">
        <v>839</v>
      </c>
      <c r="AJ1290">
        <v>843</v>
      </c>
      <c r="AK1290">
        <v>885</v>
      </c>
      <c r="AL1290">
        <v>886</v>
      </c>
      <c r="AQ1290" s="82">
        <f t="shared" si="102"/>
        <v>0</v>
      </c>
      <c r="AR1290" s="82">
        <f t="shared" si="103"/>
        <v>0</v>
      </c>
      <c r="AS1290" s="82">
        <f t="shared" si="103"/>
        <v>0</v>
      </c>
      <c r="AT1290" s="82">
        <f t="shared" si="103"/>
        <v>0</v>
      </c>
      <c r="AU1290" s="82">
        <f t="shared" si="103"/>
        <v>0</v>
      </c>
      <c r="AV1290" s="82">
        <f t="shared" si="103"/>
        <v>0</v>
      </c>
      <c r="AW1290" s="82">
        <f t="shared" si="103"/>
        <v>0</v>
      </c>
      <c r="AX1290" s="82">
        <f t="shared" si="103"/>
        <v>0</v>
      </c>
      <c r="AY1290" s="82">
        <f t="shared" si="103"/>
        <v>1.4749999999999999E-2</v>
      </c>
      <c r="AZ1290" s="82">
        <f t="shared" si="103"/>
        <v>0</v>
      </c>
      <c r="BA1290" s="82">
        <f t="shared" si="103"/>
        <v>0</v>
      </c>
    </row>
    <row r="1291" spans="1:53" x14ac:dyDescent="0.25">
      <c r="A1291" t="s">
        <v>3380</v>
      </c>
      <c r="B1291" t="s">
        <v>3381</v>
      </c>
      <c r="C1291" t="s">
        <v>3382</v>
      </c>
      <c r="D1291" t="s">
        <v>3383</v>
      </c>
      <c r="E1291">
        <v>8.5</v>
      </c>
      <c r="F1291" s="143">
        <v>43054</v>
      </c>
      <c r="G1291" t="s">
        <v>282</v>
      </c>
      <c r="H1291" t="s">
        <v>270</v>
      </c>
      <c r="I1291" t="s">
        <v>259</v>
      </c>
      <c r="J1291" t="s">
        <v>271</v>
      </c>
      <c r="K1291" t="s">
        <v>272</v>
      </c>
      <c r="L1291" t="s">
        <v>273</v>
      </c>
      <c r="M1291" t="s">
        <v>281</v>
      </c>
      <c r="N1291" t="s">
        <v>304</v>
      </c>
      <c r="O1291">
        <v>200</v>
      </c>
      <c r="P1291">
        <v>106.75</v>
      </c>
      <c r="Q1291">
        <v>0.94444399999999995</v>
      </c>
      <c r="R1291">
        <v>1.866E-2</v>
      </c>
      <c r="S1291">
        <v>0</v>
      </c>
      <c r="T1291">
        <v>0.84699999999999998</v>
      </c>
      <c r="U1291">
        <v>5.3440000000000003</v>
      </c>
      <c r="V1291">
        <v>1.411</v>
      </c>
      <c r="W1291">
        <v>5.7910000000000004</v>
      </c>
      <c r="X1291">
        <v>509</v>
      </c>
      <c r="Y1291">
        <v>107.375</v>
      </c>
      <c r="Z1291">
        <v>0.378</v>
      </c>
      <c r="AA1291">
        <v>1.8950000000000002E-2</v>
      </c>
      <c r="AB1291">
        <v>0.91400000000000003</v>
      </c>
      <c r="AC1291">
        <v>4.9000000000000004</v>
      </c>
      <c r="AD1291">
        <v>1.25</v>
      </c>
      <c r="AE1291">
        <v>5.2839999999999998</v>
      </c>
      <c r="AF1291">
        <v>469</v>
      </c>
      <c r="AG1291">
        <v>-5.3999999999999999E-2</v>
      </c>
      <c r="AH1291">
        <v>-3.7999999999999999E-2</v>
      </c>
      <c r="AI1291">
        <v>473</v>
      </c>
      <c r="AJ1291">
        <v>460</v>
      </c>
      <c r="AK1291">
        <v>491</v>
      </c>
      <c r="AL1291">
        <v>454</v>
      </c>
      <c r="AQ1291" s="82">
        <f t="shared" si="102"/>
        <v>0</v>
      </c>
      <c r="AR1291" s="82">
        <f t="shared" si="103"/>
        <v>0</v>
      </c>
      <c r="AS1291" s="82">
        <f t="shared" si="103"/>
        <v>0</v>
      </c>
      <c r="AT1291" s="82">
        <f t="shared" si="103"/>
        <v>0</v>
      </c>
      <c r="AU1291" s="82">
        <f t="shared" si="103"/>
        <v>1.866E-2</v>
      </c>
      <c r="AV1291" s="82">
        <f t="shared" si="103"/>
        <v>0</v>
      </c>
      <c r="AW1291" s="82">
        <f t="shared" si="103"/>
        <v>0</v>
      </c>
      <c r="AX1291" s="82">
        <f t="shared" si="103"/>
        <v>0</v>
      </c>
      <c r="AY1291" s="82">
        <f t="shared" si="103"/>
        <v>0</v>
      </c>
      <c r="AZ1291" s="82">
        <f t="shared" si="103"/>
        <v>0</v>
      </c>
      <c r="BA1291" s="82">
        <f t="shared" si="103"/>
        <v>0</v>
      </c>
    </row>
    <row r="1292" spans="1:53" x14ac:dyDescent="0.25">
      <c r="A1292" t="s">
        <v>3384</v>
      </c>
      <c r="B1292" t="s">
        <v>3385</v>
      </c>
      <c r="C1292" t="s">
        <v>3386</v>
      </c>
      <c r="D1292" t="s">
        <v>3387</v>
      </c>
      <c r="E1292">
        <v>9.75</v>
      </c>
      <c r="F1292" s="143">
        <v>42781</v>
      </c>
      <c r="G1292" t="s">
        <v>280</v>
      </c>
      <c r="H1292" t="s">
        <v>270</v>
      </c>
      <c r="I1292" t="s">
        <v>259</v>
      </c>
      <c r="J1292" t="s">
        <v>271</v>
      </c>
      <c r="K1292" t="s">
        <v>272</v>
      </c>
      <c r="L1292" t="s">
        <v>442</v>
      </c>
      <c r="M1292" t="s">
        <v>443</v>
      </c>
      <c r="N1292" t="s">
        <v>304</v>
      </c>
      <c r="O1292">
        <v>200</v>
      </c>
      <c r="P1292">
        <v>97</v>
      </c>
      <c r="Q1292">
        <v>3.5208330000000001</v>
      </c>
      <c r="R1292">
        <v>1.7420000000000001E-2</v>
      </c>
      <c r="S1292">
        <v>0</v>
      </c>
      <c r="T1292">
        <v>3.202</v>
      </c>
      <c r="U1292">
        <v>10.657</v>
      </c>
      <c r="V1292">
        <v>3.218</v>
      </c>
      <c r="W1292">
        <v>10.657</v>
      </c>
      <c r="X1292">
        <v>1009</v>
      </c>
      <c r="Y1292">
        <v>92.5</v>
      </c>
      <c r="Z1292">
        <v>2.871</v>
      </c>
      <c r="AA1292">
        <v>1.678E-2</v>
      </c>
      <c r="AB1292">
        <v>3.2229999999999999</v>
      </c>
      <c r="AC1292">
        <v>12.065</v>
      </c>
      <c r="AD1292">
        <v>3.2360000000000002</v>
      </c>
      <c r="AE1292">
        <v>12.065</v>
      </c>
      <c r="AF1292">
        <v>1159</v>
      </c>
      <c r="AG1292">
        <v>5.4</v>
      </c>
      <c r="AH1292">
        <v>5.6529999999999996</v>
      </c>
      <c r="AI1292">
        <v>963</v>
      </c>
      <c r="AJ1292">
        <v>1078</v>
      </c>
      <c r="AK1292">
        <v>997</v>
      </c>
      <c r="AL1292">
        <v>1148</v>
      </c>
      <c r="AQ1292" s="82">
        <f t="shared" si="102"/>
        <v>0</v>
      </c>
      <c r="AR1292" s="82">
        <f t="shared" si="103"/>
        <v>0</v>
      </c>
      <c r="AS1292" s="82">
        <f t="shared" si="103"/>
        <v>0</v>
      </c>
      <c r="AT1292" s="82">
        <f t="shared" si="103"/>
        <v>0</v>
      </c>
      <c r="AU1292" s="82">
        <f t="shared" si="103"/>
        <v>0</v>
      </c>
      <c r="AV1292" s="82">
        <f t="shared" si="103"/>
        <v>0</v>
      </c>
      <c r="AW1292" s="82">
        <f t="shared" si="103"/>
        <v>0</v>
      </c>
      <c r="AX1292" s="82">
        <f t="shared" si="103"/>
        <v>0</v>
      </c>
      <c r="AY1292" s="82">
        <f t="shared" si="103"/>
        <v>0</v>
      </c>
      <c r="AZ1292" s="82">
        <f t="shared" si="103"/>
        <v>1.7420000000000001E-2</v>
      </c>
      <c r="BA1292" s="82">
        <f t="shared" si="103"/>
        <v>0</v>
      </c>
    </row>
    <row r="1293" spans="1:53" x14ac:dyDescent="0.25">
      <c r="A1293" t="s">
        <v>3392</v>
      </c>
      <c r="B1293" t="s">
        <v>3393</v>
      </c>
      <c r="C1293" t="s">
        <v>3386</v>
      </c>
      <c r="D1293" t="s">
        <v>3387</v>
      </c>
      <c r="E1293">
        <v>9.75</v>
      </c>
      <c r="F1293" s="143">
        <v>42781</v>
      </c>
      <c r="G1293" t="s">
        <v>280</v>
      </c>
      <c r="H1293" t="s">
        <v>270</v>
      </c>
      <c r="I1293" t="s">
        <v>259</v>
      </c>
      <c r="J1293" t="s">
        <v>271</v>
      </c>
      <c r="K1293" t="s">
        <v>272</v>
      </c>
      <c r="L1293" t="s">
        <v>442</v>
      </c>
      <c r="M1293" t="s">
        <v>443</v>
      </c>
      <c r="N1293" t="s">
        <v>304</v>
      </c>
      <c r="O1293">
        <v>150</v>
      </c>
      <c r="P1293">
        <v>97</v>
      </c>
      <c r="Q1293">
        <v>3.5208330000000001</v>
      </c>
      <c r="R1293">
        <v>1.306E-2</v>
      </c>
      <c r="S1293">
        <v>0</v>
      </c>
      <c r="T1293">
        <v>3.202</v>
      </c>
      <c r="U1293">
        <v>10.657</v>
      </c>
      <c r="V1293">
        <v>3.218</v>
      </c>
      <c r="W1293">
        <v>10.657</v>
      </c>
      <c r="X1293">
        <v>1009</v>
      </c>
      <c r="Y1293">
        <v>92.5</v>
      </c>
      <c r="Z1293">
        <v>2.871</v>
      </c>
      <c r="AA1293">
        <v>1.2579999999999999E-2</v>
      </c>
      <c r="AB1293">
        <v>3.2229999999999999</v>
      </c>
      <c r="AC1293">
        <v>12.065</v>
      </c>
      <c r="AD1293">
        <v>3.2360000000000002</v>
      </c>
      <c r="AE1293">
        <v>12.065</v>
      </c>
      <c r="AF1293">
        <v>1159</v>
      </c>
      <c r="AG1293">
        <v>5.4</v>
      </c>
      <c r="AH1293">
        <v>5.6529999999999996</v>
      </c>
      <c r="AI1293">
        <v>963</v>
      </c>
      <c r="AJ1293">
        <v>1078</v>
      </c>
      <c r="AK1293">
        <v>997</v>
      </c>
      <c r="AL1293">
        <v>1148</v>
      </c>
      <c r="AQ1293" s="82">
        <f t="shared" si="102"/>
        <v>0</v>
      </c>
      <c r="AR1293" s="82">
        <f t="shared" si="103"/>
        <v>0</v>
      </c>
      <c r="AS1293" s="82">
        <f t="shared" si="103"/>
        <v>0</v>
      </c>
      <c r="AT1293" s="82">
        <f t="shared" si="103"/>
        <v>0</v>
      </c>
      <c r="AU1293" s="82">
        <f t="shared" si="103"/>
        <v>0</v>
      </c>
      <c r="AV1293" s="82">
        <f t="shared" si="103"/>
        <v>0</v>
      </c>
      <c r="AW1293" s="82">
        <f t="shared" si="103"/>
        <v>0</v>
      </c>
      <c r="AX1293" s="82">
        <f t="shared" si="103"/>
        <v>0</v>
      </c>
      <c r="AY1293" s="82">
        <f t="shared" si="103"/>
        <v>0</v>
      </c>
      <c r="AZ1293" s="82">
        <f t="shared" si="103"/>
        <v>1.306E-2</v>
      </c>
      <c r="BA1293" s="82">
        <f t="shared" si="103"/>
        <v>0</v>
      </c>
    </row>
    <row r="1294" spans="1:53" x14ac:dyDescent="0.25">
      <c r="A1294" t="s">
        <v>3418</v>
      </c>
      <c r="B1294" t="s">
        <v>3419</v>
      </c>
      <c r="C1294" t="s">
        <v>3378</v>
      </c>
      <c r="D1294" t="s">
        <v>3379</v>
      </c>
      <c r="E1294">
        <v>7.125</v>
      </c>
      <c r="F1294" s="143">
        <v>43235</v>
      </c>
      <c r="G1294" t="s">
        <v>423</v>
      </c>
      <c r="H1294" t="s">
        <v>270</v>
      </c>
      <c r="I1294" t="s">
        <v>259</v>
      </c>
      <c r="J1294" t="s">
        <v>271</v>
      </c>
      <c r="K1294" t="s">
        <v>272</v>
      </c>
      <c r="L1294" t="s">
        <v>442</v>
      </c>
      <c r="M1294" t="s">
        <v>443</v>
      </c>
      <c r="N1294" t="s">
        <v>275</v>
      </c>
      <c r="O1294">
        <v>600</v>
      </c>
      <c r="P1294">
        <v>105.625</v>
      </c>
      <c r="Q1294">
        <v>0.79166700000000001</v>
      </c>
      <c r="R1294">
        <v>5.5320000000000001E-2</v>
      </c>
      <c r="S1294">
        <v>0</v>
      </c>
      <c r="T1294">
        <v>0.38600000000000001</v>
      </c>
      <c r="U1294">
        <v>1.7130000000000001</v>
      </c>
      <c r="V1294">
        <v>0.38300000000000001</v>
      </c>
      <c r="W1294">
        <v>2.4279999999999999</v>
      </c>
      <c r="X1294">
        <v>162</v>
      </c>
      <c r="Y1294">
        <v>105.5</v>
      </c>
      <c r="Z1294">
        <v>0.317</v>
      </c>
      <c r="AA1294">
        <v>5.5840000000000001E-2</v>
      </c>
      <c r="AB1294">
        <v>0.45</v>
      </c>
      <c r="AC1294">
        <v>2.7149999999999999</v>
      </c>
      <c r="AD1294">
        <v>0.45300000000000001</v>
      </c>
      <c r="AE1294">
        <v>3.278</v>
      </c>
      <c r="AF1294">
        <v>259</v>
      </c>
      <c r="AG1294">
        <v>0.56699999999999995</v>
      </c>
      <c r="AH1294">
        <v>0.54400000000000004</v>
      </c>
      <c r="AI1294">
        <v>117</v>
      </c>
      <c r="AJ1294">
        <v>230</v>
      </c>
      <c r="AK1294">
        <v>141</v>
      </c>
      <c r="AL1294">
        <v>242</v>
      </c>
      <c r="AQ1294" s="82">
        <f t="shared" si="102"/>
        <v>5.5320000000000001E-2</v>
      </c>
      <c r="AR1294" s="82">
        <f t="shared" si="103"/>
        <v>0</v>
      </c>
      <c r="AS1294" s="82">
        <f t="shared" si="103"/>
        <v>0</v>
      </c>
      <c r="AT1294" s="82">
        <f t="shared" si="103"/>
        <v>0</v>
      </c>
      <c r="AU1294" s="82">
        <f t="shared" si="103"/>
        <v>0</v>
      </c>
      <c r="AV1294" s="82">
        <f t="shared" si="103"/>
        <v>0</v>
      </c>
      <c r="AW1294" s="82">
        <f t="shared" si="103"/>
        <v>0</v>
      </c>
      <c r="AX1294" s="82">
        <f t="shared" si="103"/>
        <v>0</v>
      </c>
      <c r="AY1294" s="82">
        <f t="shared" si="103"/>
        <v>0</v>
      </c>
      <c r="AZ1294" s="82">
        <f t="shared" si="103"/>
        <v>0</v>
      </c>
      <c r="BA1294" s="82">
        <f t="shared" si="103"/>
        <v>0</v>
      </c>
    </row>
    <row r="1295" spans="1:53" x14ac:dyDescent="0.25">
      <c r="A1295" t="s">
        <v>3421</v>
      </c>
      <c r="B1295" t="s">
        <v>3422</v>
      </c>
      <c r="C1295" t="s">
        <v>3378</v>
      </c>
      <c r="D1295" t="s">
        <v>3379</v>
      </c>
      <c r="E1295">
        <v>6.875</v>
      </c>
      <c r="F1295" s="143">
        <v>43862</v>
      </c>
      <c r="G1295" t="s">
        <v>423</v>
      </c>
      <c r="H1295" t="s">
        <v>270</v>
      </c>
      <c r="I1295" t="s">
        <v>259</v>
      </c>
      <c r="J1295" t="s">
        <v>271</v>
      </c>
      <c r="K1295" t="s">
        <v>272</v>
      </c>
      <c r="L1295" t="s">
        <v>442</v>
      </c>
      <c r="M1295" t="s">
        <v>443</v>
      </c>
      <c r="N1295" t="s">
        <v>275</v>
      </c>
      <c r="O1295">
        <v>700</v>
      </c>
      <c r="P1295">
        <v>107.25</v>
      </c>
      <c r="Q1295">
        <v>2.75</v>
      </c>
      <c r="R1295">
        <v>6.6710000000000005E-2</v>
      </c>
      <c r="S1295">
        <v>0</v>
      </c>
      <c r="T1295">
        <v>1.903</v>
      </c>
      <c r="U1295">
        <v>4.7779999999999996</v>
      </c>
      <c r="V1295">
        <v>3.8460000000000001</v>
      </c>
      <c r="W1295">
        <v>5.0670000000000002</v>
      </c>
      <c r="X1295">
        <v>392</v>
      </c>
      <c r="Y1295">
        <v>107.625</v>
      </c>
      <c r="Z1295">
        <v>2.2919999999999998</v>
      </c>
      <c r="AA1295">
        <v>6.7669999999999994E-2</v>
      </c>
      <c r="AB1295">
        <v>1.9690000000000001</v>
      </c>
      <c r="AC1295">
        <v>4.657</v>
      </c>
      <c r="AD1295">
        <v>3.8090000000000002</v>
      </c>
      <c r="AE1295">
        <v>4.9340000000000002</v>
      </c>
      <c r="AF1295">
        <v>394</v>
      </c>
      <c r="AG1295">
        <v>7.5999999999999998E-2</v>
      </c>
      <c r="AH1295">
        <v>0.44800000000000001</v>
      </c>
      <c r="AI1295">
        <v>356</v>
      </c>
      <c r="AJ1295">
        <v>361</v>
      </c>
      <c r="AK1295">
        <v>376</v>
      </c>
      <c r="AL1295">
        <v>377</v>
      </c>
      <c r="AQ1295" s="82">
        <f t="shared" si="102"/>
        <v>0</v>
      </c>
      <c r="AR1295" s="82">
        <f t="shared" si="103"/>
        <v>0</v>
      </c>
      <c r="AS1295" s="82">
        <f t="shared" si="103"/>
        <v>0</v>
      </c>
      <c r="AT1295" s="82">
        <f t="shared" si="103"/>
        <v>6.6710000000000005E-2</v>
      </c>
      <c r="AU1295" s="82">
        <f t="shared" si="103"/>
        <v>0</v>
      </c>
      <c r="AV1295" s="82">
        <f t="shared" si="103"/>
        <v>0</v>
      </c>
      <c r="AW1295" s="82">
        <f t="shared" si="103"/>
        <v>0</v>
      </c>
      <c r="AX1295" s="82">
        <f t="shared" si="103"/>
        <v>0</v>
      </c>
      <c r="AY1295" s="82">
        <f t="shared" si="103"/>
        <v>0</v>
      </c>
      <c r="AZ1295" s="82">
        <f t="shared" si="103"/>
        <v>0</v>
      </c>
      <c r="BA1295" s="82">
        <f t="shared" si="103"/>
        <v>0</v>
      </c>
    </row>
    <row r="1296" spans="1:53" x14ac:dyDescent="0.25">
      <c r="A1296" t="s">
        <v>3431</v>
      </c>
      <c r="B1296" t="s">
        <v>3432</v>
      </c>
      <c r="C1296" t="s">
        <v>3378</v>
      </c>
      <c r="D1296" t="s">
        <v>3379</v>
      </c>
      <c r="E1296">
        <v>5.75</v>
      </c>
      <c r="F1296" s="143">
        <v>44591</v>
      </c>
      <c r="G1296" t="s">
        <v>371</v>
      </c>
      <c r="H1296" t="s">
        <v>270</v>
      </c>
      <c r="I1296" t="s">
        <v>259</v>
      </c>
      <c r="J1296" t="s">
        <v>271</v>
      </c>
      <c r="K1296" t="s">
        <v>272</v>
      </c>
      <c r="L1296" t="s">
        <v>442</v>
      </c>
      <c r="M1296" t="s">
        <v>443</v>
      </c>
      <c r="N1296" t="s">
        <v>304</v>
      </c>
      <c r="O1296">
        <v>750</v>
      </c>
      <c r="P1296">
        <v>110.25</v>
      </c>
      <c r="Q1296">
        <v>2.3159719999999999</v>
      </c>
      <c r="R1296">
        <v>7.3139999999999997E-2</v>
      </c>
      <c r="S1296">
        <v>0</v>
      </c>
      <c r="T1296">
        <v>7.0119999999999996</v>
      </c>
      <c r="U1296">
        <v>4.3719999999999999</v>
      </c>
      <c r="V1296">
        <v>7.157</v>
      </c>
      <c r="W1296">
        <v>4.3719999999999999</v>
      </c>
      <c r="X1296">
        <v>283</v>
      </c>
      <c r="Y1296">
        <v>108.75</v>
      </c>
      <c r="Z1296">
        <v>1.9330000000000001</v>
      </c>
      <c r="AA1296">
        <v>7.3010000000000005E-2</v>
      </c>
      <c r="AB1296">
        <v>7.0540000000000003</v>
      </c>
      <c r="AC1296">
        <v>4.57</v>
      </c>
      <c r="AD1296">
        <v>7.1879999999999997</v>
      </c>
      <c r="AE1296">
        <v>4.57</v>
      </c>
      <c r="AF1296">
        <v>321</v>
      </c>
      <c r="AG1296">
        <v>1.702</v>
      </c>
      <c r="AH1296">
        <v>2.7759999999999998</v>
      </c>
      <c r="AI1296">
        <v>282</v>
      </c>
      <c r="AJ1296">
        <v>317</v>
      </c>
      <c r="AK1296">
        <v>278</v>
      </c>
      <c r="AL1296">
        <v>314</v>
      </c>
      <c r="AQ1296" s="82">
        <f t="shared" si="102"/>
        <v>0</v>
      </c>
      <c r="AR1296" s="82">
        <f t="shared" si="103"/>
        <v>0</v>
      </c>
      <c r="AS1296" s="82">
        <f t="shared" si="103"/>
        <v>0</v>
      </c>
      <c r="AT1296" s="82">
        <f t="shared" si="103"/>
        <v>7.3139999999999997E-2</v>
      </c>
      <c r="AU1296" s="82">
        <f t="shared" si="103"/>
        <v>0</v>
      </c>
      <c r="AV1296" s="82">
        <f t="shared" si="103"/>
        <v>0</v>
      </c>
      <c r="AW1296" s="82">
        <f t="shared" si="103"/>
        <v>0</v>
      </c>
      <c r="AX1296" s="82">
        <f t="shared" si="103"/>
        <v>0</v>
      </c>
      <c r="AY1296" s="82">
        <f t="shared" si="103"/>
        <v>0</v>
      </c>
      <c r="AZ1296" s="82">
        <f t="shared" si="103"/>
        <v>0</v>
      </c>
      <c r="BA1296" s="82">
        <f t="shared" si="103"/>
        <v>0</v>
      </c>
    </row>
    <row r="1297" spans="1:53" x14ac:dyDescent="0.25">
      <c r="A1297" t="s">
        <v>6262</v>
      </c>
      <c r="B1297" t="s">
        <v>6263</v>
      </c>
      <c r="C1297" t="s">
        <v>3378</v>
      </c>
      <c r="D1297" t="s">
        <v>3379</v>
      </c>
      <c r="E1297">
        <v>5.625</v>
      </c>
      <c r="F1297" s="143">
        <v>45474</v>
      </c>
      <c r="G1297" t="s">
        <v>371</v>
      </c>
      <c r="H1297" t="s">
        <v>270</v>
      </c>
      <c r="I1297" t="s">
        <v>259</v>
      </c>
      <c r="J1297" t="s">
        <v>271</v>
      </c>
      <c r="K1297" t="s">
        <v>272</v>
      </c>
      <c r="L1297" t="s">
        <v>442</v>
      </c>
      <c r="M1297" t="s">
        <v>443</v>
      </c>
      <c r="N1297" t="s">
        <v>304</v>
      </c>
      <c r="O1297">
        <v>1000</v>
      </c>
      <c r="P1297">
        <v>108</v>
      </c>
      <c r="Q1297">
        <v>2.796875</v>
      </c>
      <c r="R1297">
        <v>9.5990000000000006E-2</v>
      </c>
      <c r="S1297">
        <v>0</v>
      </c>
      <c r="T1297">
        <v>8.3379999999999992</v>
      </c>
      <c r="U1297">
        <v>4.7169999999999996</v>
      </c>
      <c r="V1297">
        <v>8.5709999999999997</v>
      </c>
      <c r="W1297">
        <v>4.7169999999999996</v>
      </c>
      <c r="X1297">
        <v>282</v>
      </c>
      <c r="Y1297">
        <v>107</v>
      </c>
      <c r="Z1297">
        <v>2.4220000000000002</v>
      </c>
      <c r="AA1297">
        <v>9.6240000000000006E-2</v>
      </c>
      <c r="AB1297">
        <v>8.3819999999999997</v>
      </c>
      <c r="AC1297">
        <v>4.8280000000000003</v>
      </c>
      <c r="AD1297">
        <v>8.6029999999999998</v>
      </c>
      <c r="AE1297">
        <v>4.8280000000000003</v>
      </c>
      <c r="AF1297">
        <v>311</v>
      </c>
      <c r="AG1297">
        <v>1.2569999999999999</v>
      </c>
      <c r="AH1297">
        <v>2.5830000000000002</v>
      </c>
      <c r="AI1297">
        <v>279</v>
      </c>
      <c r="AJ1297">
        <v>307</v>
      </c>
      <c r="AK1297">
        <v>281</v>
      </c>
      <c r="AL1297">
        <v>310</v>
      </c>
      <c r="AQ1297" s="82">
        <f t="shared" si="102"/>
        <v>0</v>
      </c>
      <c r="AR1297" s="82">
        <f t="shared" si="103"/>
        <v>0</v>
      </c>
      <c r="AS1297" s="82">
        <f t="shared" si="103"/>
        <v>0</v>
      </c>
      <c r="AT1297" s="82">
        <f t="shared" si="103"/>
        <v>9.5990000000000006E-2</v>
      </c>
      <c r="AU1297" s="82">
        <f t="shared" si="103"/>
        <v>0</v>
      </c>
      <c r="AV1297" s="82">
        <f t="shared" si="103"/>
        <v>0</v>
      </c>
      <c r="AW1297" s="82">
        <f t="shared" si="103"/>
        <v>0</v>
      </c>
      <c r="AX1297" s="82">
        <f t="shared" si="103"/>
        <v>0</v>
      </c>
      <c r="AY1297" s="82">
        <f t="shared" si="103"/>
        <v>0</v>
      </c>
      <c r="AZ1297" s="82">
        <f t="shared" si="103"/>
        <v>0</v>
      </c>
      <c r="BA1297" s="82">
        <f t="shared" si="103"/>
        <v>0</v>
      </c>
    </row>
    <row r="1298" spans="1:53" x14ac:dyDescent="0.25">
      <c r="A1298" t="s">
        <v>6264</v>
      </c>
      <c r="B1298" t="s">
        <v>6265</v>
      </c>
      <c r="C1298" t="s">
        <v>6266</v>
      </c>
      <c r="D1298" t="s">
        <v>6267</v>
      </c>
      <c r="E1298">
        <v>7</v>
      </c>
      <c r="F1298" s="143">
        <v>43936</v>
      </c>
      <c r="G1298" t="s">
        <v>40</v>
      </c>
      <c r="H1298" t="s">
        <v>270</v>
      </c>
      <c r="I1298" t="s">
        <v>254</v>
      </c>
      <c r="J1298" t="s">
        <v>271</v>
      </c>
      <c r="K1298" t="s">
        <v>272</v>
      </c>
      <c r="L1298" t="s">
        <v>296</v>
      </c>
      <c r="M1298" t="s">
        <v>322</v>
      </c>
      <c r="N1298" t="s">
        <v>304</v>
      </c>
      <c r="O1298">
        <v>300</v>
      </c>
      <c r="P1298">
        <v>107.75</v>
      </c>
      <c r="Q1298">
        <v>1.361111</v>
      </c>
      <c r="R1298">
        <v>2.836E-2</v>
      </c>
      <c r="S1298">
        <v>0</v>
      </c>
      <c r="T1298">
        <v>4.3849999999999998</v>
      </c>
      <c r="U1298">
        <v>5.3029999999999999</v>
      </c>
      <c r="V1298">
        <v>5.0359999999999996</v>
      </c>
      <c r="W1298">
        <v>5.4109999999999996</v>
      </c>
      <c r="X1298">
        <v>422</v>
      </c>
      <c r="Y1298">
        <v>106.25</v>
      </c>
      <c r="Z1298">
        <v>0.89400000000000002</v>
      </c>
      <c r="AA1298">
        <v>2.827E-2</v>
      </c>
      <c r="AB1298">
        <v>4.4359999999999999</v>
      </c>
      <c r="AC1298">
        <v>5.633</v>
      </c>
      <c r="AD1298">
        <v>5.2910000000000004</v>
      </c>
      <c r="AE1298">
        <v>5.7380000000000004</v>
      </c>
      <c r="AF1298">
        <v>471</v>
      </c>
      <c r="AG1298">
        <v>1.835</v>
      </c>
      <c r="AH1298">
        <v>2.4729999999999999</v>
      </c>
      <c r="AI1298">
        <v>409</v>
      </c>
      <c r="AJ1298">
        <v>456</v>
      </c>
      <c r="AK1298">
        <v>410</v>
      </c>
      <c r="AL1298">
        <v>458</v>
      </c>
      <c r="AQ1298" s="82">
        <f t="shared" si="102"/>
        <v>0</v>
      </c>
      <c r="AR1298" s="82">
        <f t="shared" si="103"/>
        <v>0</v>
      </c>
      <c r="AS1298" s="82">
        <f t="shared" si="103"/>
        <v>0</v>
      </c>
      <c r="AT1298" s="82">
        <f t="shared" si="103"/>
        <v>0</v>
      </c>
      <c r="AU1298" s="82">
        <f t="shared" si="103"/>
        <v>2.836E-2</v>
      </c>
      <c r="AV1298" s="82">
        <f t="shared" si="103"/>
        <v>0</v>
      </c>
      <c r="AW1298" s="82">
        <f t="shared" si="103"/>
        <v>0</v>
      </c>
      <c r="AX1298" s="82">
        <f t="shared" si="103"/>
        <v>0</v>
      </c>
      <c r="AY1298" s="82">
        <f t="shared" si="103"/>
        <v>0</v>
      </c>
      <c r="AZ1298" s="82">
        <f t="shared" si="103"/>
        <v>0</v>
      </c>
      <c r="BA1298" s="82">
        <f t="shared" si="103"/>
        <v>0</v>
      </c>
    </row>
    <row r="1299" spans="1:53" x14ac:dyDescent="0.25">
      <c r="A1299" t="s">
        <v>6268</v>
      </c>
      <c r="B1299" t="s">
        <v>6269</v>
      </c>
      <c r="C1299" t="s">
        <v>6266</v>
      </c>
      <c r="D1299" t="s">
        <v>6267</v>
      </c>
      <c r="E1299">
        <v>6.25</v>
      </c>
      <c r="F1299" s="143">
        <v>44880</v>
      </c>
      <c r="G1299" t="s">
        <v>40</v>
      </c>
      <c r="H1299" t="s">
        <v>270</v>
      </c>
      <c r="I1299" t="s">
        <v>254</v>
      </c>
      <c r="J1299" t="s">
        <v>271</v>
      </c>
      <c r="K1299" t="s">
        <v>272</v>
      </c>
      <c r="L1299" t="s">
        <v>296</v>
      </c>
      <c r="M1299" t="s">
        <v>322</v>
      </c>
      <c r="N1299" t="s">
        <v>304</v>
      </c>
      <c r="O1299">
        <v>500</v>
      </c>
      <c r="P1299">
        <v>104.5</v>
      </c>
      <c r="Q1299">
        <v>0.71180600000000005</v>
      </c>
      <c r="R1299">
        <v>4.5580000000000002E-2</v>
      </c>
      <c r="S1299">
        <v>0</v>
      </c>
      <c r="T1299">
        <v>6.173</v>
      </c>
      <c r="U1299">
        <v>5.5369999999999999</v>
      </c>
      <c r="V1299">
        <v>7.0549999999999997</v>
      </c>
      <c r="W1299">
        <v>5.5289999999999999</v>
      </c>
      <c r="X1299">
        <v>388</v>
      </c>
      <c r="Y1299">
        <v>102.25</v>
      </c>
      <c r="Z1299">
        <v>0.29499999999999998</v>
      </c>
      <c r="AA1299">
        <v>4.5100000000000001E-2</v>
      </c>
      <c r="AB1299">
        <v>6.2080000000000002</v>
      </c>
      <c r="AC1299">
        <v>5.891</v>
      </c>
      <c r="AD1299">
        <v>7.2549999999999999</v>
      </c>
      <c r="AE1299">
        <v>5.8760000000000003</v>
      </c>
      <c r="AF1299">
        <v>441</v>
      </c>
      <c r="AG1299">
        <v>2.6</v>
      </c>
      <c r="AH1299">
        <v>3.6970000000000001</v>
      </c>
      <c r="AI1299">
        <v>371</v>
      </c>
      <c r="AJ1299">
        <v>418</v>
      </c>
      <c r="AK1299">
        <v>382</v>
      </c>
      <c r="AL1299">
        <v>434</v>
      </c>
      <c r="AQ1299" s="82">
        <f t="shared" si="102"/>
        <v>0</v>
      </c>
      <c r="AR1299" s="82">
        <f t="shared" si="103"/>
        <v>0</v>
      </c>
      <c r="AS1299" s="82">
        <f t="shared" si="103"/>
        <v>0</v>
      </c>
      <c r="AT1299" s="82">
        <f t="shared" si="103"/>
        <v>0</v>
      </c>
      <c r="AU1299" s="82">
        <f t="shared" si="103"/>
        <v>4.5580000000000002E-2</v>
      </c>
      <c r="AV1299" s="82">
        <f t="shared" si="103"/>
        <v>0</v>
      </c>
      <c r="AW1299" s="82">
        <f t="shared" si="103"/>
        <v>0</v>
      </c>
      <c r="AX1299" s="82">
        <f t="shared" si="103"/>
        <v>0</v>
      </c>
      <c r="AY1299" s="82">
        <f t="shared" si="103"/>
        <v>0</v>
      </c>
      <c r="AZ1299" s="82">
        <f t="shared" si="103"/>
        <v>0</v>
      </c>
      <c r="BA1299" s="82">
        <f t="shared" si="103"/>
        <v>0</v>
      </c>
    </row>
    <row r="1300" spans="1:53" x14ac:dyDescent="0.25">
      <c r="A1300" t="s">
        <v>3427</v>
      </c>
      <c r="B1300" t="s">
        <v>3428</v>
      </c>
      <c r="C1300" t="s">
        <v>3420</v>
      </c>
      <c r="D1300" t="s">
        <v>165</v>
      </c>
      <c r="E1300">
        <v>7.875</v>
      </c>
      <c r="F1300" s="143">
        <v>43388</v>
      </c>
      <c r="G1300" t="s">
        <v>282</v>
      </c>
      <c r="H1300" t="s">
        <v>270</v>
      </c>
      <c r="I1300" t="s">
        <v>259</v>
      </c>
      <c r="J1300" t="s">
        <v>271</v>
      </c>
      <c r="K1300" t="s">
        <v>272</v>
      </c>
      <c r="L1300" t="s">
        <v>442</v>
      </c>
      <c r="M1300" t="s">
        <v>697</v>
      </c>
      <c r="N1300" t="s">
        <v>304</v>
      </c>
      <c r="O1300">
        <v>250</v>
      </c>
      <c r="P1300">
        <v>109.5</v>
      </c>
      <c r="Q1300">
        <v>1.53125</v>
      </c>
      <c r="R1300">
        <v>2.4049999999999998E-2</v>
      </c>
      <c r="S1300">
        <v>0</v>
      </c>
      <c r="T1300">
        <v>1.665</v>
      </c>
      <c r="U1300">
        <v>4.4530000000000003</v>
      </c>
      <c r="V1300">
        <v>2.5379999999999998</v>
      </c>
      <c r="W1300">
        <v>4.9210000000000003</v>
      </c>
      <c r="X1300">
        <v>403</v>
      </c>
      <c r="Y1300">
        <v>109.25</v>
      </c>
      <c r="Z1300">
        <v>1.006</v>
      </c>
      <c r="AA1300">
        <v>2.4240000000000001E-2</v>
      </c>
      <c r="AB1300">
        <v>1.728</v>
      </c>
      <c r="AC1300">
        <v>4.6890000000000001</v>
      </c>
      <c r="AD1300">
        <v>2.714</v>
      </c>
      <c r="AE1300">
        <v>5.0359999999999996</v>
      </c>
      <c r="AF1300">
        <v>428</v>
      </c>
      <c r="AG1300">
        <v>0.70299999999999996</v>
      </c>
      <c r="AH1300">
        <v>0.88400000000000001</v>
      </c>
      <c r="AI1300">
        <v>384</v>
      </c>
      <c r="AJ1300">
        <v>415</v>
      </c>
      <c r="AK1300">
        <v>387</v>
      </c>
      <c r="AL1300">
        <v>412</v>
      </c>
      <c r="AQ1300" s="82">
        <f t="shared" si="102"/>
        <v>0</v>
      </c>
      <c r="AR1300" s="82">
        <f t="shared" si="103"/>
        <v>0</v>
      </c>
      <c r="AS1300" s="82">
        <f t="shared" si="103"/>
        <v>0</v>
      </c>
      <c r="AT1300" s="82">
        <f t="shared" si="103"/>
        <v>2.4049999999999998E-2</v>
      </c>
      <c r="AU1300" s="82">
        <f t="shared" si="103"/>
        <v>0</v>
      </c>
      <c r="AV1300" s="82">
        <f t="shared" si="103"/>
        <v>0</v>
      </c>
      <c r="AW1300" s="82">
        <f t="shared" si="103"/>
        <v>0</v>
      </c>
      <c r="AX1300" s="82">
        <f t="shared" si="103"/>
        <v>0</v>
      </c>
      <c r="AY1300" s="82">
        <f t="shared" si="103"/>
        <v>0</v>
      </c>
      <c r="AZ1300" s="82">
        <f t="shared" si="103"/>
        <v>0</v>
      </c>
      <c r="BA1300" s="82">
        <f t="shared" si="103"/>
        <v>0</v>
      </c>
    </row>
    <row r="1301" spans="1:53" x14ac:dyDescent="0.25">
      <c r="A1301" t="s">
        <v>3429</v>
      </c>
      <c r="B1301" t="s">
        <v>3430</v>
      </c>
      <c r="C1301" t="s">
        <v>3420</v>
      </c>
      <c r="D1301" t="s">
        <v>165</v>
      </c>
      <c r="E1301">
        <v>6.875</v>
      </c>
      <c r="F1301" s="143">
        <v>44228</v>
      </c>
      <c r="G1301" t="s">
        <v>282</v>
      </c>
      <c r="H1301" t="s">
        <v>270</v>
      </c>
      <c r="I1301" t="s">
        <v>259</v>
      </c>
      <c r="J1301" t="s">
        <v>271</v>
      </c>
      <c r="K1301" t="s">
        <v>272</v>
      </c>
      <c r="L1301" t="s">
        <v>442</v>
      </c>
      <c r="M1301" t="s">
        <v>697</v>
      </c>
      <c r="N1301" t="s">
        <v>304</v>
      </c>
      <c r="O1301">
        <v>483.6</v>
      </c>
      <c r="P1301">
        <v>109.5</v>
      </c>
      <c r="Q1301">
        <v>2.75</v>
      </c>
      <c r="R1301">
        <v>4.7030000000000002E-2</v>
      </c>
      <c r="S1301">
        <v>0</v>
      </c>
      <c r="T1301">
        <v>2.7290000000000001</v>
      </c>
      <c r="U1301">
        <v>4.5940000000000003</v>
      </c>
      <c r="V1301">
        <v>4.82</v>
      </c>
      <c r="W1301">
        <v>4.8769999999999998</v>
      </c>
      <c r="X1301">
        <v>354</v>
      </c>
      <c r="Y1301">
        <v>109.5</v>
      </c>
      <c r="Z1301">
        <v>2.2919999999999998</v>
      </c>
      <c r="AA1301">
        <v>4.7550000000000002E-2</v>
      </c>
      <c r="AB1301">
        <v>2.7930000000000001</v>
      </c>
      <c r="AC1301">
        <v>4.633</v>
      </c>
      <c r="AD1301">
        <v>4.8849999999999998</v>
      </c>
      <c r="AE1301">
        <v>4.8739999999999997</v>
      </c>
      <c r="AF1301">
        <v>370</v>
      </c>
      <c r="AG1301">
        <v>0.41</v>
      </c>
      <c r="AH1301">
        <v>0.98299999999999998</v>
      </c>
      <c r="AI1301">
        <v>333</v>
      </c>
      <c r="AJ1301">
        <v>350</v>
      </c>
      <c r="AK1301">
        <v>341</v>
      </c>
      <c r="AL1301">
        <v>356</v>
      </c>
      <c r="AQ1301" s="82">
        <f t="shared" si="102"/>
        <v>0</v>
      </c>
      <c r="AR1301" s="82">
        <f t="shared" si="103"/>
        <v>0</v>
      </c>
      <c r="AS1301" s="82">
        <f t="shared" si="103"/>
        <v>0</v>
      </c>
      <c r="AT1301" s="82">
        <f t="shared" si="103"/>
        <v>4.7030000000000002E-2</v>
      </c>
      <c r="AU1301" s="82">
        <f t="shared" si="103"/>
        <v>0</v>
      </c>
      <c r="AV1301" s="82">
        <f t="shared" si="103"/>
        <v>0</v>
      </c>
      <c r="AW1301" s="82">
        <f t="shared" si="103"/>
        <v>0</v>
      </c>
      <c r="AX1301" s="82">
        <f t="shared" si="103"/>
        <v>0</v>
      </c>
      <c r="AY1301" s="82">
        <f t="shared" si="103"/>
        <v>0</v>
      </c>
      <c r="AZ1301" s="82">
        <f t="shared" si="103"/>
        <v>0</v>
      </c>
      <c r="BA1301" s="82">
        <f t="shared" si="103"/>
        <v>0</v>
      </c>
    </row>
    <row r="1302" spans="1:53" x14ac:dyDescent="0.25">
      <c r="A1302" t="s">
        <v>3433</v>
      </c>
      <c r="B1302" t="s">
        <v>3434</v>
      </c>
      <c r="C1302" t="s">
        <v>3420</v>
      </c>
      <c r="D1302" t="s">
        <v>165</v>
      </c>
      <c r="E1302">
        <v>6.375</v>
      </c>
      <c r="F1302" s="143">
        <v>44774</v>
      </c>
      <c r="G1302" t="s">
        <v>282</v>
      </c>
      <c r="H1302" t="s">
        <v>270</v>
      </c>
      <c r="I1302" t="s">
        <v>259</v>
      </c>
      <c r="J1302" t="s">
        <v>271</v>
      </c>
      <c r="K1302" t="s">
        <v>272</v>
      </c>
      <c r="L1302" t="s">
        <v>442</v>
      </c>
      <c r="M1302" t="s">
        <v>697</v>
      </c>
      <c r="N1302" t="s">
        <v>304</v>
      </c>
      <c r="O1302">
        <v>400</v>
      </c>
      <c r="P1302">
        <v>109.5</v>
      </c>
      <c r="Q1302">
        <v>2.5499999999999998</v>
      </c>
      <c r="R1302">
        <v>3.8830000000000003E-2</v>
      </c>
      <c r="S1302">
        <v>0</v>
      </c>
      <c r="T1302">
        <v>3.536</v>
      </c>
      <c r="U1302">
        <v>4.5250000000000004</v>
      </c>
      <c r="V1302">
        <v>6.0620000000000003</v>
      </c>
      <c r="W1302">
        <v>4.7190000000000003</v>
      </c>
      <c r="X1302">
        <v>311</v>
      </c>
      <c r="Y1302">
        <v>108.5</v>
      </c>
      <c r="Z1302">
        <v>2.125</v>
      </c>
      <c r="AA1302">
        <v>3.8920000000000003E-2</v>
      </c>
      <c r="AB1302">
        <v>3.593</v>
      </c>
      <c r="AC1302">
        <v>4.798</v>
      </c>
      <c r="AD1302">
        <v>6.2240000000000002</v>
      </c>
      <c r="AE1302">
        <v>4.9009999999999998</v>
      </c>
      <c r="AF1302">
        <v>347</v>
      </c>
      <c r="AG1302">
        <v>1.288</v>
      </c>
      <c r="AH1302">
        <v>2.1520000000000001</v>
      </c>
      <c r="AI1302">
        <v>297</v>
      </c>
      <c r="AJ1302">
        <v>331</v>
      </c>
      <c r="AK1302">
        <v>303</v>
      </c>
      <c r="AL1302">
        <v>338</v>
      </c>
      <c r="AQ1302" s="82">
        <f t="shared" si="102"/>
        <v>0</v>
      </c>
      <c r="AR1302" s="82">
        <f t="shared" ref="AR1302:BA1317" si="104">IF(AND($U1302&gt;AQ$4,$U1302&lt;=AR$4),$R1302,0)</f>
        <v>0</v>
      </c>
      <c r="AS1302" s="82">
        <f t="shared" si="104"/>
        <v>0</v>
      </c>
      <c r="AT1302" s="82">
        <f t="shared" si="104"/>
        <v>3.8830000000000003E-2</v>
      </c>
      <c r="AU1302" s="82">
        <f t="shared" si="104"/>
        <v>0</v>
      </c>
      <c r="AV1302" s="82">
        <f t="shared" si="104"/>
        <v>0</v>
      </c>
      <c r="AW1302" s="82">
        <f t="shared" si="104"/>
        <v>0</v>
      </c>
      <c r="AX1302" s="82">
        <f t="shared" si="104"/>
        <v>0</v>
      </c>
      <c r="AY1302" s="82">
        <f t="shared" si="104"/>
        <v>0</v>
      </c>
      <c r="AZ1302" s="82">
        <f t="shared" si="104"/>
        <v>0</v>
      </c>
      <c r="BA1302" s="82">
        <f t="shared" si="104"/>
        <v>0</v>
      </c>
    </row>
    <row r="1303" spans="1:53" x14ac:dyDescent="0.25">
      <c r="A1303" t="s">
        <v>6270</v>
      </c>
      <c r="B1303" t="s">
        <v>6271</v>
      </c>
      <c r="C1303" t="s">
        <v>3420</v>
      </c>
      <c r="D1303" t="s">
        <v>165</v>
      </c>
      <c r="E1303">
        <v>5.25</v>
      </c>
      <c r="F1303" s="143">
        <v>45047</v>
      </c>
      <c r="G1303" t="s">
        <v>282</v>
      </c>
      <c r="H1303" t="s">
        <v>270</v>
      </c>
      <c r="I1303" t="s">
        <v>259</v>
      </c>
      <c r="J1303" t="s">
        <v>271</v>
      </c>
      <c r="K1303" t="s">
        <v>272</v>
      </c>
      <c r="L1303" t="s">
        <v>442</v>
      </c>
      <c r="M1303" t="s">
        <v>697</v>
      </c>
      <c r="N1303" t="s">
        <v>304</v>
      </c>
      <c r="O1303">
        <v>400</v>
      </c>
      <c r="P1303">
        <v>103.5</v>
      </c>
      <c r="Q1303">
        <v>0.875</v>
      </c>
      <c r="R1303">
        <v>3.6170000000000001E-2</v>
      </c>
      <c r="S1303">
        <v>0</v>
      </c>
      <c r="T1303">
        <v>6.3579999999999997</v>
      </c>
      <c r="U1303">
        <v>4.71</v>
      </c>
      <c r="V1303">
        <v>7.5289999999999999</v>
      </c>
      <c r="W1303">
        <v>4.6680000000000001</v>
      </c>
      <c r="X1303">
        <v>292</v>
      </c>
      <c r="Y1303">
        <v>102.25</v>
      </c>
      <c r="Z1303">
        <v>0.52500000000000002</v>
      </c>
      <c r="AA1303">
        <v>3.6159999999999998E-2</v>
      </c>
      <c r="AB1303">
        <v>6.407</v>
      </c>
      <c r="AC1303">
        <v>4.9029999999999996</v>
      </c>
      <c r="AD1303">
        <v>7.694</v>
      </c>
      <c r="AE1303">
        <v>4.8559999999999999</v>
      </c>
      <c r="AF1303">
        <v>329</v>
      </c>
      <c r="AG1303">
        <v>1.5569999999999999</v>
      </c>
      <c r="AH1303">
        <v>2.7280000000000002</v>
      </c>
      <c r="AI1303">
        <v>275</v>
      </c>
      <c r="AJ1303">
        <v>309</v>
      </c>
      <c r="AK1303">
        <v>287</v>
      </c>
      <c r="AL1303">
        <v>323</v>
      </c>
      <c r="AQ1303" s="82">
        <f t="shared" si="102"/>
        <v>0</v>
      </c>
      <c r="AR1303" s="82">
        <f t="shared" si="104"/>
        <v>0</v>
      </c>
      <c r="AS1303" s="82">
        <f t="shared" si="104"/>
        <v>0</v>
      </c>
      <c r="AT1303" s="82">
        <f t="shared" si="104"/>
        <v>3.6170000000000001E-2</v>
      </c>
      <c r="AU1303" s="82">
        <f t="shared" si="104"/>
        <v>0</v>
      </c>
      <c r="AV1303" s="82">
        <f t="shared" si="104"/>
        <v>0</v>
      </c>
      <c r="AW1303" s="82">
        <f t="shared" si="104"/>
        <v>0</v>
      </c>
      <c r="AX1303" s="82">
        <f t="shared" si="104"/>
        <v>0</v>
      </c>
      <c r="AY1303" s="82">
        <f t="shared" si="104"/>
        <v>0</v>
      </c>
      <c r="AZ1303" s="82">
        <f t="shared" si="104"/>
        <v>0</v>
      </c>
      <c r="BA1303" s="82">
        <f t="shared" si="104"/>
        <v>0</v>
      </c>
    </row>
    <row r="1304" spans="1:53" x14ac:dyDescent="0.25">
      <c r="A1304" t="s">
        <v>3412</v>
      </c>
      <c r="B1304" t="s">
        <v>3413</v>
      </c>
      <c r="C1304" t="s">
        <v>3414</v>
      </c>
      <c r="D1304" t="s">
        <v>3415</v>
      </c>
      <c r="E1304">
        <v>7.7679999999999998</v>
      </c>
      <c r="F1304" s="143">
        <v>50389</v>
      </c>
      <c r="G1304" t="s">
        <v>282</v>
      </c>
      <c r="H1304" t="s">
        <v>270</v>
      </c>
      <c r="I1304" t="s">
        <v>259</v>
      </c>
      <c r="J1304" t="s">
        <v>271</v>
      </c>
      <c r="K1304" t="s">
        <v>272</v>
      </c>
      <c r="L1304" t="s">
        <v>442</v>
      </c>
      <c r="M1304" t="s">
        <v>697</v>
      </c>
      <c r="N1304" t="s">
        <v>304</v>
      </c>
      <c r="O1304">
        <v>500</v>
      </c>
      <c r="P1304">
        <v>105</v>
      </c>
      <c r="Q1304">
        <v>0.215778</v>
      </c>
      <c r="R1304">
        <v>4.5580000000000002E-2</v>
      </c>
      <c r="S1304">
        <v>3.8839999999999999</v>
      </c>
      <c r="T1304">
        <v>11.241</v>
      </c>
      <c r="U1304">
        <v>7.3280000000000003</v>
      </c>
      <c r="V1304">
        <v>11.335000000000001</v>
      </c>
      <c r="W1304">
        <v>7.3280000000000003</v>
      </c>
      <c r="X1304">
        <v>491</v>
      </c>
      <c r="Y1304">
        <v>104</v>
      </c>
      <c r="Z1304">
        <v>3.5819999999999999</v>
      </c>
      <c r="AA1304">
        <v>4.7309999999999998E-2</v>
      </c>
      <c r="AB1304">
        <v>10.840999999999999</v>
      </c>
      <c r="AC1304">
        <v>7.4139999999999997</v>
      </c>
      <c r="AD1304">
        <v>10.928000000000001</v>
      </c>
      <c r="AE1304">
        <v>7.4139999999999997</v>
      </c>
      <c r="AF1304">
        <v>515</v>
      </c>
      <c r="AG1304">
        <v>1.411</v>
      </c>
      <c r="AH1304">
        <v>2.8149999999999999</v>
      </c>
      <c r="AI1304">
        <v>475</v>
      </c>
      <c r="AJ1304">
        <v>499</v>
      </c>
      <c r="AK1304">
        <v>497</v>
      </c>
      <c r="AL1304">
        <v>525</v>
      </c>
      <c r="AQ1304" s="82">
        <f t="shared" si="102"/>
        <v>0</v>
      </c>
      <c r="AR1304" s="82">
        <f t="shared" si="104"/>
        <v>0</v>
      </c>
      <c r="AS1304" s="82">
        <f t="shared" si="104"/>
        <v>0</v>
      </c>
      <c r="AT1304" s="82">
        <f t="shared" si="104"/>
        <v>0</v>
      </c>
      <c r="AU1304" s="82">
        <f t="shared" si="104"/>
        <v>0</v>
      </c>
      <c r="AV1304" s="82">
        <f t="shared" si="104"/>
        <v>0</v>
      </c>
      <c r="AW1304" s="82">
        <f t="shared" si="104"/>
        <v>4.5580000000000002E-2</v>
      </c>
      <c r="AX1304" s="82">
        <f t="shared" si="104"/>
        <v>0</v>
      </c>
      <c r="AY1304" s="82">
        <f t="shared" si="104"/>
        <v>0</v>
      </c>
      <c r="AZ1304" s="82">
        <f t="shared" si="104"/>
        <v>0</v>
      </c>
      <c r="BA1304" s="82">
        <f t="shared" si="104"/>
        <v>0</v>
      </c>
    </row>
    <row r="1305" spans="1:53" x14ac:dyDescent="0.25">
      <c r="A1305" t="s">
        <v>3416</v>
      </c>
      <c r="B1305" t="s">
        <v>3417</v>
      </c>
      <c r="C1305" t="s">
        <v>3414</v>
      </c>
      <c r="D1305" t="s">
        <v>3415</v>
      </c>
      <c r="E1305">
        <v>7.1189999999999998</v>
      </c>
      <c r="F1305" s="143">
        <v>43084</v>
      </c>
      <c r="G1305" t="s">
        <v>282</v>
      </c>
      <c r="H1305" t="s">
        <v>270</v>
      </c>
      <c r="I1305" t="s">
        <v>259</v>
      </c>
      <c r="J1305" t="s">
        <v>271</v>
      </c>
      <c r="K1305" t="s">
        <v>272</v>
      </c>
      <c r="L1305" t="s">
        <v>442</v>
      </c>
      <c r="M1305" t="s">
        <v>697</v>
      </c>
      <c r="N1305" t="s">
        <v>304</v>
      </c>
      <c r="O1305">
        <v>1250</v>
      </c>
      <c r="P1305">
        <v>109</v>
      </c>
      <c r="Q1305">
        <v>0.19775000000000001</v>
      </c>
      <c r="R1305">
        <v>0.11826</v>
      </c>
      <c r="S1305">
        <v>3.5590000000000002</v>
      </c>
      <c r="T1305">
        <v>4.1950000000000003</v>
      </c>
      <c r="U1305">
        <v>5.0490000000000004</v>
      </c>
      <c r="V1305">
        <v>4.218</v>
      </c>
      <c r="W1305">
        <v>5.0490000000000004</v>
      </c>
      <c r="X1305">
        <v>432</v>
      </c>
      <c r="Y1305">
        <v>108</v>
      </c>
      <c r="Z1305">
        <v>3.2829999999999999</v>
      </c>
      <c r="AA1305">
        <v>0.12235</v>
      </c>
      <c r="AB1305">
        <v>4.117</v>
      </c>
      <c r="AC1305">
        <v>5.2889999999999997</v>
      </c>
      <c r="AD1305">
        <v>4.1349999999999998</v>
      </c>
      <c r="AE1305">
        <v>5.2889999999999997</v>
      </c>
      <c r="AF1305">
        <v>468</v>
      </c>
      <c r="AG1305">
        <v>1.325</v>
      </c>
      <c r="AH1305">
        <v>1.7470000000000001</v>
      </c>
      <c r="AI1305">
        <v>433</v>
      </c>
      <c r="AJ1305">
        <v>468</v>
      </c>
      <c r="AK1305">
        <v>421</v>
      </c>
      <c r="AL1305">
        <v>457</v>
      </c>
      <c r="AQ1305" s="82">
        <f t="shared" si="102"/>
        <v>0</v>
      </c>
      <c r="AR1305" s="82">
        <f t="shared" si="104"/>
        <v>0</v>
      </c>
      <c r="AS1305" s="82">
        <f t="shared" si="104"/>
        <v>0</v>
      </c>
      <c r="AT1305" s="82">
        <f t="shared" si="104"/>
        <v>0</v>
      </c>
      <c r="AU1305" s="82">
        <f t="shared" si="104"/>
        <v>0.11826</v>
      </c>
      <c r="AV1305" s="82">
        <f t="shared" si="104"/>
        <v>0</v>
      </c>
      <c r="AW1305" s="82">
        <f t="shared" si="104"/>
        <v>0</v>
      </c>
      <c r="AX1305" s="82">
        <f t="shared" si="104"/>
        <v>0</v>
      </c>
      <c r="AY1305" s="82">
        <f t="shared" si="104"/>
        <v>0</v>
      </c>
      <c r="AZ1305" s="82">
        <f t="shared" si="104"/>
        <v>0</v>
      </c>
      <c r="BA1305" s="82">
        <f t="shared" si="104"/>
        <v>0</v>
      </c>
    </row>
    <row r="1306" spans="1:53" x14ac:dyDescent="0.25">
      <c r="A1306" t="s">
        <v>6272</v>
      </c>
      <c r="B1306" t="s">
        <v>6273</v>
      </c>
      <c r="C1306" t="s">
        <v>3414</v>
      </c>
      <c r="D1306" t="s">
        <v>3415</v>
      </c>
      <c r="E1306">
        <v>9.625</v>
      </c>
      <c r="F1306" s="143">
        <v>43617</v>
      </c>
      <c r="G1306" t="s">
        <v>282</v>
      </c>
      <c r="H1306" t="s">
        <v>270</v>
      </c>
      <c r="I1306" t="s">
        <v>259</v>
      </c>
      <c r="J1306" t="s">
        <v>271</v>
      </c>
      <c r="K1306" t="s">
        <v>272</v>
      </c>
      <c r="L1306" t="s">
        <v>442</v>
      </c>
      <c r="M1306" t="s">
        <v>697</v>
      </c>
      <c r="N1306" t="s">
        <v>283</v>
      </c>
      <c r="O1306">
        <v>550</v>
      </c>
      <c r="P1306">
        <v>115</v>
      </c>
      <c r="Q1306">
        <v>0.64166699999999999</v>
      </c>
      <c r="R1306">
        <v>5.5100000000000003E-2</v>
      </c>
      <c r="S1306">
        <v>0</v>
      </c>
      <c r="T1306">
        <v>2.1739999999999999</v>
      </c>
      <c r="U1306">
        <v>5.7359999999999998</v>
      </c>
      <c r="V1306">
        <v>3.4790000000000001</v>
      </c>
      <c r="W1306">
        <v>6.0910000000000002</v>
      </c>
      <c r="X1306">
        <v>510</v>
      </c>
      <c r="Y1306">
        <v>115</v>
      </c>
      <c r="Z1306">
        <v>0</v>
      </c>
      <c r="AA1306">
        <v>5.5629999999999999E-2</v>
      </c>
      <c r="AB1306">
        <v>2.2370000000000001</v>
      </c>
      <c r="AC1306">
        <v>5.8159999999999998</v>
      </c>
      <c r="AD1306">
        <v>3.573</v>
      </c>
      <c r="AE1306">
        <v>6.101</v>
      </c>
      <c r="AF1306">
        <v>525</v>
      </c>
      <c r="AG1306">
        <v>0.55800000000000005</v>
      </c>
      <c r="AH1306">
        <v>0.86799999999999999</v>
      </c>
      <c r="AI1306">
        <v>526</v>
      </c>
      <c r="AJ1306">
        <v>548</v>
      </c>
      <c r="AK1306">
        <v>495</v>
      </c>
      <c r="AL1306">
        <v>510</v>
      </c>
      <c r="AQ1306" s="82">
        <f t="shared" si="102"/>
        <v>0</v>
      </c>
      <c r="AR1306" s="82">
        <f t="shared" si="104"/>
        <v>0</v>
      </c>
      <c r="AS1306" s="82">
        <f t="shared" si="104"/>
        <v>0</v>
      </c>
      <c r="AT1306" s="82">
        <f t="shared" si="104"/>
        <v>0</v>
      </c>
      <c r="AU1306" s="82">
        <f t="shared" si="104"/>
        <v>5.5100000000000003E-2</v>
      </c>
      <c r="AV1306" s="82">
        <f t="shared" si="104"/>
        <v>0</v>
      </c>
      <c r="AW1306" s="82">
        <f t="shared" si="104"/>
        <v>0</v>
      </c>
      <c r="AX1306" s="82">
        <f t="shared" si="104"/>
        <v>0</v>
      </c>
      <c r="AY1306" s="82">
        <f t="shared" si="104"/>
        <v>0</v>
      </c>
      <c r="AZ1306" s="82">
        <f t="shared" si="104"/>
        <v>0</v>
      </c>
      <c r="BA1306" s="82">
        <f t="shared" si="104"/>
        <v>0</v>
      </c>
    </row>
    <row r="1307" spans="1:53" x14ac:dyDescent="0.25">
      <c r="A1307" t="s">
        <v>3449</v>
      </c>
      <c r="B1307" t="s">
        <v>3450</v>
      </c>
      <c r="C1307" t="s">
        <v>3425</v>
      </c>
      <c r="D1307" t="s">
        <v>3426</v>
      </c>
      <c r="E1307">
        <v>8.875</v>
      </c>
      <c r="F1307" s="143">
        <v>43814</v>
      </c>
      <c r="G1307" t="s">
        <v>42</v>
      </c>
      <c r="H1307" t="s">
        <v>270</v>
      </c>
      <c r="I1307" t="s">
        <v>259</v>
      </c>
      <c r="J1307" t="s">
        <v>271</v>
      </c>
      <c r="K1307" t="s">
        <v>272</v>
      </c>
      <c r="L1307" t="s">
        <v>1124</v>
      </c>
      <c r="M1307" t="s">
        <v>1131</v>
      </c>
      <c r="N1307" t="s">
        <v>304</v>
      </c>
      <c r="O1307">
        <v>500</v>
      </c>
      <c r="P1307">
        <v>79.5</v>
      </c>
      <c r="Q1307">
        <v>0.246528</v>
      </c>
      <c r="R1307">
        <v>3.4540000000000001E-2</v>
      </c>
      <c r="S1307">
        <v>4.4379999999999997</v>
      </c>
      <c r="T1307">
        <v>4.7789999999999999</v>
      </c>
      <c r="U1307">
        <v>13.503</v>
      </c>
      <c r="V1307">
        <v>4.8380000000000001</v>
      </c>
      <c r="W1307">
        <v>13.503</v>
      </c>
      <c r="X1307">
        <v>1244</v>
      </c>
      <c r="Y1307">
        <v>71.5</v>
      </c>
      <c r="Z1307">
        <v>4.0919999999999996</v>
      </c>
      <c r="AA1307">
        <v>3.3239999999999999E-2</v>
      </c>
      <c r="AB1307">
        <v>4.4139999999999997</v>
      </c>
      <c r="AC1307">
        <v>15.706</v>
      </c>
      <c r="AD1307">
        <v>4.4649999999999999</v>
      </c>
      <c r="AE1307">
        <v>15.706</v>
      </c>
      <c r="AF1307">
        <v>1480</v>
      </c>
      <c r="AG1307">
        <v>11.366</v>
      </c>
      <c r="AH1307">
        <v>11.893000000000001</v>
      </c>
      <c r="AI1307">
        <v>1045</v>
      </c>
      <c r="AJ1307">
        <v>1171</v>
      </c>
      <c r="AK1307">
        <v>1233</v>
      </c>
      <c r="AL1307">
        <v>1469</v>
      </c>
      <c r="AQ1307" s="82">
        <f t="shared" si="102"/>
        <v>0</v>
      </c>
      <c r="AR1307" s="82">
        <f t="shared" si="104"/>
        <v>0</v>
      </c>
      <c r="AS1307" s="82">
        <f t="shared" si="104"/>
        <v>0</v>
      </c>
      <c r="AT1307" s="82">
        <f t="shared" si="104"/>
        <v>0</v>
      </c>
      <c r="AU1307" s="82">
        <f t="shared" si="104"/>
        <v>0</v>
      </c>
      <c r="AV1307" s="82">
        <f t="shared" si="104"/>
        <v>0</v>
      </c>
      <c r="AW1307" s="82">
        <f t="shared" si="104"/>
        <v>0</v>
      </c>
      <c r="AX1307" s="82">
        <f t="shared" si="104"/>
        <v>0</v>
      </c>
      <c r="AY1307" s="82">
        <f t="shared" si="104"/>
        <v>0</v>
      </c>
      <c r="AZ1307" s="82">
        <f t="shared" si="104"/>
        <v>0</v>
      </c>
      <c r="BA1307" s="82">
        <f t="shared" si="104"/>
        <v>3.4540000000000001E-2</v>
      </c>
    </row>
    <row r="1308" spans="1:53" x14ac:dyDescent="0.25">
      <c r="A1308" t="s">
        <v>3423</v>
      </c>
      <c r="B1308" t="s">
        <v>3424</v>
      </c>
      <c r="C1308" t="s">
        <v>3425</v>
      </c>
      <c r="D1308" t="s">
        <v>3426</v>
      </c>
      <c r="E1308">
        <v>10</v>
      </c>
      <c r="F1308" s="143">
        <v>42597</v>
      </c>
      <c r="G1308" t="s">
        <v>42</v>
      </c>
      <c r="H1308" t="s">
        <v>270</v>
      </c>
      <c r="I1308" t="s">
        <v>259</v>
      </c>
      <c r="J1308" t="s">
        <v>271</v>
      </c>
      <c r="K1308" t="s">
        <v>272</v>
      </c>
      <c r="L1308" t="s">
        <v>1124</v>
      </c>
      <c r="M1308" t="s">
        <v>1131</v>
      </c>
      <c r="N1308" t="s">
        <v>304</v>
      </c>
      <c r="O1308">
        <v>800</v>
      </c>
      <c r="P1308">
        <v>92.5</v>
      </c>
      <c r="Q1308">
        <v>3.6111110000000002</v>
      </c>
      <c r="R1308">
        <v>6.6610000000000003E-2</v>
      </c>
      <c r="S1308">
        <v>0</v>
      </c>
      <c r="T1308">
        <v>2.8239999999999998</v>
      </c>
      <c r="U1308">
        <v>12.622999999999999</v>
      </c>
      <c r="V1308">
        <v>2.8319999999999999</v>
      </c>
      <c r="W1308">
        <v>12.622999999999999</v>
      </c>
      <c r="X1308">
        <v>1214</v>
      </c>
      <c r="Y1308">
        <v>85</v>
      </c>
      <c r="Z1308">
        <v>2.944</v>
      </c>
      <c r="AA1308">
        <v>6.1879999999999998E-2</v>
      </c>
      <c r="AB1308">
        <v>2.8170000000000002</v>
      </c>
      <c r="AC1308">
        <v>15.451000000000001</v>
      </c>
      <c r="AD1308">
        <v>2.8239999999999998</v>
      </c>
      <c r="AE1308">
        <v>15.451000000000001</v>
      </c>
      <c r="AF1308">
        <v>1506</v>
      </c>
      <c r="AG1308">
        <v>9.2859999999999996</v>
      </c>
      <c r="AH1308">
        <v>9.4689999999999994</v>
      </c>
      <c r="AI1308">
        <v>1130</v>
      </c>
      <c r="AJ1308">
        <v>1336</v>
      </c>
      <c r="AK1308">
        <v>1203</v>
      </c>
      <c r="AL1308">
        <v>1494</v>
      </c>
      <c r="AQ1308" s="82">
        <f t="shared" si="102"/>
        <v>0</v>
      </c>
      <c r="AR1308" s="82">
        <f t="shared" si="104"/>
        <v>0</v>
      </c>
      <c r="AS1308" s="82">
        <f t="shared" si="104"/>
        <v>0</v>
      </c>
      <c r="AT1308" s="82">
        <f t="shared" si="104"/>
        <v>0</v>
      </c>
      <c r="AU1308" s="82">
        <f t="shared" si="104"/>
        <v>0</v>
      </c>
      <c r="AV1308" s="82">
        <f t="shared" si="104"/>
        <v>0</v>
      </c>
      <c r="AW1308" s="82">
        <f t="shared" si="104"/>
        <v>0</v>
      </c>
      <c r="AX1308" s="82">
        <f t="shared" si="104"/>
        <v>0</v>
      </c>
      <c r="AY1308" s="82">
        <f t="shared" si="104"/>
        <v>0</v>
      </c>
      <c r="AZ1308" s="82">
        <f t="shared" si="104"/>
        <v>0</v>
      </c>
      <c r="BA1308" s="82">
        <f t="shared" si="104"/>
        <v>6.6610000000000003E-2</v>
      </c>
    </row>
    <row r="1309" spans="1:53" x14ac:dyDescent="0.25">
      <c r="A1309" t="s">
        <v>3462</v>
      </c>
      <c r="B1309" t="s">
        <v>3463</v>
      </c>
      <c r="C1309" t="s">
        <v>3425</v>
      </c>
      <c r="D1309" t="s">
        <v>3426</v>
      </c>
      <c r="E1309">
        <v>7.625</v>
      </c>
      <c r="F1309" s="143">
        <v>44287</v>
      </c>
      <c r="G1309" t="s">
        <v>42</v>
      </c>
      <c r="H1309" t="s">
        <v>270</v>
      </c>
      <c r="I1309" t="s">
        <v>259</v>
      </c>
      <c r="J1309" t="s">
        <v>271</v>
      </c>
      <c r="K1309" t="s">
        <v>272</v>
      </c>
      <c r="L1309" t="s">
        <v>1124</v>
      </c>
      <c r="M1309" t="s">
        <v>1131</v>
      </c>
      <c r="N1309" t="s">
        <v>304</v>
      </c>
      <c r="O1309">
        <v>1450</v>
      </c>
      <c r="P1309">
        <v>75.5</v>
      </c>
      <c r="Q1309">
        <v>1.7791669999999999</v>
      </c>
      <c r="R1309">
        <v>9.708E-2</v>
      </c>
      <c r="S1309">
        <v>0</v>
      </c>
      <c r="T1309">
        <v>5.4610000000000003</v>
      </c>
      <c r="U1309">
        <v>12.449</v>
      </c>
      <c r="V1309">
        <v>5.5579999999999998</v>
      </c>
      <c r="W1309">
        <v>12.449</v>
      </c>
      <c r="X1309">
        <v>1114</v>
      </c>
      <c r="Y1309">
        <v>69</v>
      </c>
      <c r="Z1309">
        <v>1.2709999999999999</v>
      </c>
      <c r="AA1309">
        <v>8.9620000000000005E-2</v>
      </c>
      <c r="AB1309">
        <v>5.3620000000000001</v>
      </c>
      <c r="AC1309">
        <v>14.048</v>
      </c>
      <c r="AD1309">
        <v>5.452</v>
      </c>
      <c r="AE1309">
        <v>14.048</v>
      </c>
      <c r="AF1309">
        <v>1291</v>
      </c>
      <c r="AG1309">
        <v>9.9730000000000008</v>
      </c>
      <c r="AH1309">
        <v>10.696999999999999</v>
      </c>
      <c r="AI1309">
        <v>904</v>
      </c>
      <c r="AJ1309">
        <v>996</v>
      </c>
      <c r="AK1309">
        <v>1105</v>
      </c>
      <c r="AL1309">
        <v>1282</v>
      </c>
      <c r="AQ1309" s="82">
        <f t="shared" si="102"/>
        <v>0</v>
      </c>
      <c r="AR1309" s="82">
        <f t="shared" si="104"/>
        <v>0</v>
      </c>
      <c r="AS1309" s="82">
        <f t="shared" si="104"/>
        <v>0</v>
      </c>
      <c r="AT1309" s="82">
        <f t="shared" si="104"/>
        <v>0</v>
      </c>
      <c r="AU1309" s="82">
        <f t="shared" si="104"/>
        <v>0</v>
      </c>
      <c r="AV1309" s="82">
        <f t="shared" si="104"/>
        <v>0</v>
      </c>
      <c r="AW1309" s="82">
        <f t="shared" si="104"/>
        <v>0</v>
      </c>
      <c r="AX1309" s="82">
        <f t="shared" si="104"/>
        <v>0</v>
      </c>
      <c r="AY1309" s="82">
        <f t="shared" si="104"/>
        <v>0</v>
      </c>
      <c r="AZ1309" s="82">
        <f t="shared" si="104"/>
        <v>0</v>
      </c>
      <c r="BA1309" s="82">
        <f t="shared" si="104"/>
        <v>9.708E-2</v>
      </c>
    </row>
    <row r="1310" spans="1:53" x14ac:dyDescent="0.25">
      <c r="A1310" t="s">
        <v>4546</v>
      </c>
      <c r="B1310" t="s">
        <v>4547</v>
      </c>
      <c r="C1310" t="s">
        <v>4548</v>
      </c>
      <c r="D1310" t="s">
        <v>6274</v>
      </c>
      <c r="E1310">
        <v>12</v>
      </c>
      <c r="F1310" s="143">
        <v>42125</v>
      </c>
      <c r="G1310" t="s">
        <v>40</v>
      </c>
      <c r="H1310" t="s">
        <v>270</v>
      </c>
      <c r="I1310" t="s">
        <v>259</v>
      </c>
      <c r="J1310" t="s">
        <v>271</v>
      </c>
      <c r="K1310" t="s">
        <v>272</v>
      </c>
      <c r="L1310" t="s">
        <v>296</v>
      </c>
      <c r="M1310" t="s">
        <v>492</v>
      </c>
      <c r="N1310" t="s">
        <v>283</v>
      </c>
      <c r="O1310">
        <v>140</v>
      </c>
      <c r="P1310">
        <v>114</v>
      </c>
      <c r="Q1310">
        <v>1.8</v>
      </c>
      <c r="R1310">
        <v>1.405E-2</v>
      </c>
      <c r="S1310">
        <v>0</v>
      </c>
      <c r="T1310">
        <v>2.056</v>
      </c>
      <c r="U1310">
        <v>5.5810000000000004</v>
      </c>
      <c r="V1310">
        <v>0.60699999999999998</v>
      </c>
      <c r="W1310">
        <v>0.30399999999999999</v>
      </c>
      <c r="X1310">
        <v>1</v>
      </c>
      <c r="Y1310">
        <v>114</v>
      </c>
      <c r="Z1310">
        <v>1</v>
      </c>
      <c r="AA1310">
        <v>1.4160000000000001E-2</v>
      </c>
      <c r="AB1310">
        <v>1.421</v>
      </c>
      <c r="AC1310">
        <v>2.9289999999999998</v>
      </c>
      <c r="AD1310">
        <v>0.60699999999999998</v>
      </c>
      <c r="AE1310">
        <v>0.30399999999999999</v>
      </c>
      <c r="AF1310">
        <v>1</v>
      </c>
      <c r="AG1310">
        <v>0.69599999999999995</v>
      </c>
      <c r="AH1310">
        <v>0.67200000000000004</v>
      </c>
      <c r="AI1310">
        <v>-15</v>
      </c>
      <c r="AJ1310">
        <v>-15</v>
      </c>
      <c r="AK1310">
        <v>-170</v>
      </c>
      <c r="AL1310">
        <v>-170</v>
      </c>
      <c r="AQ1310" s="82">
        <f t="shared" si="102"/>
        <v>0</v>
      </c>
      <c r="AR1310" s="82">
        <f t="shared" si="104"/>
        <v>0</v>
      </c>
      <c r="AS1310" s="82">
        <f t="shared" si="104"/>
        <v>0</v>
      </c>
      <c r="AT1310" s="82">
        <f t="shared" si="104"/>
        <v>0</v>
      </c>
      <c r="AU1310" s="82">
        <f t="shared" si="104"/>
        <v>1.405E-2</v>
      </c>
      <c r="AV1310" s="82">
        <f t="shared" si="104"/>
        <v>0</v>
      </c>
      <c r="AW1310" s="82">
        <f t="shared" si="104"/>
        <v>0</v>
      </c>
      <c r="AX1310" s="82">
        <f t="shared" si="104"/>
        <v>0</v>
      </c>
      <c r="AY1310" s="82">
        <f t="shared" si="104"/>
        <v>0</v>
      </c>
      <c r="AZ1310" s="82">
        <f t="shared" si="104"/>
        <v>0</v>
      </c>
      <c r="BA1310" s="82">
        <f t="shared" si="104"/>
        <v>0</v>
      </c>
    </row>
    <row r="1311" spans="1:53" x14ac:dyDescent="0.25">
      <c r="A1311" t="s">
        <v>3458</v>
      </c>
      <c r="B1311" t="s">
        <v>3459</v>
      </c>
      <c r="C1311" t="s">
        <v>3460</v>
      </c>
      <c r="D1311" t="s">
        <v>3461</v>
      </c>
      <c r="E1311">
        <v>8.875</v>
      </c>
      <c r="F1311" s="143">
        <v>43174</v>
      </c>
      <c r="G1311" t="s">
        <v>41</v>
      </c>
      <c r="H1311" t="s">
        <v>270</v>
      </c>
      <c r="I1311" t="s">
        <v>259</v>
      </c>
      <c r="J1311" t="s">
        <v>271</v>
      </c>
      <c r="K1311" t="s">
        <v>272</v>
      </c>
      <c r="L1311" t="s">
        <v>442</v>
      </c>
      <c r="M1311" t="s">
        <v>697</v>
      </c>
      <c r="N1311" t="s">
        <v>304</v>
      </c>
      <c r="O1311">
        <v>643.79999999999995</v>
      </c>
      <c r="P1311">
        <v>103</v>
      </c>
      <c r="Q1311">
        <v>2.4652780000000001</v>
      </c>
      <c r="R1311">
        <v>5.883E-2</v>
      </c>
      <c r="S1311">
        <v>0</v>
      </c>
      <c r="T1311">
        <v>2.7080000000000002</v>
      </c>
      <c r="U1311">
        <v>7.7969999999999997</v>
      </c>
      <c r="V1311">
        <v>3.5419999999999998</v>
      </c>
      <c r="W1311">
        <v>7.93</v>
      </c>
      <c r="X1311">
        <v>717</v>
      </c>
      <c r="Y1311">
        <v>101.5</v>
      </c>
      <c r="Z1311">
        <v>1.8740000000000001</v>
      </c>
      <c r="AA1311">
        <v>5.8540000000000002E-2</v>
      </c>
      <c r="AB1311">
        <v>2.762</v>
      </c>
      <c r="AC1311">
        <v>8.3360000000000003</v>
      </c>
      <c r="AD1311">
        <v>3.746</v>
      </c>
      <c r="AE1311">
        <v>8.3789999999999996</v>
      </c>
      <c r="AF1311">
        <v>774</v>
      </c>
      <c r="AG1311">
        <v>2.0230000000000001</v>
      </c>
      <c r="AH1311">
        <v>2.3610000000000002</v>
      </c>
      <c r="AI1311">
        <v>686</v>
      </c>
      <c r="AJ1311">
        <v>740</v>
      </c>
      <c r="AK1311">
        <v>704</v>
      </c>
      <c r="AL1311">
        <v>761</v>
      </c>
      <c r="AQ1311" s="82">
        <f t="shared" si="102"/>
        <v>0</v>
      </c>
      <c r="AR1311" s="82">
        <f t="shared" si="104"/>
        <v>0</v>
      </c>
      <c r="AS1311" s="82">
        <f t="shared" si="104"/>
        <v>0</v>
      </c>
      <c r="AT1311" s="82">
        <f t="shared" si="104"/>
        <v>0</v>
      </c>
      <c r="AU1311" s="82">
        <f t="shared" si="104"/>
        <v>0</v>
      </c>
      <c r="AV1311" s="82">
        <f t="shared" si="104"/>
        <v>0</v>
      </c>
      <c r="AW1311" s="82">
        <f t="shared" si="104"/>
        <v>5.883E-2</v>
      </c>
      <c r="AX1311" s="82">
        <f t="shared" si="104"/>
        <v>0</v>
      </c>
      <c r="AY1311" s="82">
        <f t="shared" si="104"/>
        <v>0</v>
      </c>
      <c r="AZ1311" s="82">
        <f t="shared" si="104"/>
        <v>0</v>
      </c>
      <c r="BA1311" s="82">
        <f t="shared" si="104"/>
        <v>0</v>
      </c>
    </row>
    <row r="1312" spans="1:53" x14ac:dyDescent="0.25">
      <c r="A1312" t="s">
        <v>3441</v>
      </c>
      <c r="B1312" t="s">
        <v>3442</v>
      </c>
      <c r="C1312" t="s">
        <v>3443</v>
      </c>
      <c r="D1312" t="s">
        <v>3444</v>
      </c>
      <c r="E1312">
        <v>11.625</v>
      </c>
      <c r="F1312" s="143">
        <v>41671</v>
      </c>
      <c r="G1312" t="s">
        <v>282</v>
      </c>
      <c r="H1312" t="s">
        <v>270</v>
      </c>
      <c r="I1312" t="s">
        <v>1475</v>
      </c>
      <c r="J1312" t="s">
        <v>271</v>
      </c>
      <c r="K1312" t="s">
        <v>272</v>
      </c>
      <c r="L1312" t="s">
        <v>320</v>
      </c>
      <c r="M1312" t="s">
        <v>408</v>
      </c>
      <c r="N1312" t="s">
        <v>304</v>
      </c>
      <c r="O1312">
        <v>215</v>
      </c>
      <c r="P1312">
        <v>111.5</v>
      </c>
      <c r="Q1312">
        <v>4.6500000000000004</v>
      </c>
      <c r="R1312">
        <v>2.164E-2</v>
      </c>
      <c r="S1312">
        <v>0</v>
      </c>
      <c r="T1312">
        <v>1.02</v>
      </c>
      <c r="U1312">
        <v>1.0780000000000001</v>
      </c>
      <c r="V1312">
        <v>1.0229999999999999</v>
      </c>
      <c r="W1312">
        <v>1.0780000000000001</v>
      </c>
      <c r="X1312">
        <v>87</v>
      </c>
      <c r="Y1312">
        <v>111.375</v>
      </c>
      <c r="Z1312">
        <v>3.875</v>
      </c>
      <c r="AA1312">
        <v>2.179E-2</v>
      </c>
      <c r="AB1312">
        <v>1.0820000000000001</v>
      </c>
      <c r="AC1312">
        <v>1.7290000000000001</v>
      </c>
      <c r="AD1312">
        <v>1.0840000000000001</v>
      </c>
      <c r="AE1312">
        <v>1.7290000000000001</v>
      </c>
      <c r="AF1312">
        <v>151</v>
      </c>
      <c r="AG1312">
        <v>0.78100000000000003</v>
      </c>
      <c r="AH1312">
        <v>0.76600000000000001</v>
      </c>
      <c r="AI1312">
        <v>77</v>
      </c>
      <c r="AJ1312">
        <v>148</v>
      </c>
      <c r="AK1312">
        <v>72</v>
      </c>
      <c r="AL1312">
        <v>139</v>
      </c>
      <c r="AQ1312" s="82">
        <f t="shared" si="102"/>
        <v>2.164E-2</v>
      </c>
      <c r="AR1312" s="82">
        <f t="shared" si="104"/>
        <v>0</v>
      </c>
      <c r="AS1312" s="82">
        <f t="shared" si="104"/>
        <v>0</v>
      </c>
      <c r="AT1312" s="82">
        <f t="shared" si="104"/>
        <v>0</v>
      </c>
      <c r="AU1312" s="82">
        <f t="shared" si="104"/>
        <v>0</v>
      </c>
      <c r="AV1312" s="82">
        <f t="shared" si="104"/>
        <v>0</v>
      </c>
      <c r="AW1312" s="82">
        <f t="shared" si="104"/>
        <v>0</v>
      </c>
      <c r="AX1312" s="82">
        <f t="shared" si="104"/>
        <v>0</v>
      </c>
      <c r="AY1312" s="82">
        <f t="shared" si="104"/>
        <v>0</v>
      </c>
      <c r="AZ1312" s="82">
        <f t="shared" si="104"/>
        <v>0</v>
      </c>
      <c r="BA1312" s="82">
        <f t="shared" si="104"/>
        <v>0</v>
      </c>
    </row>
    <row r="1313" spans="1:53" x14ac:dyDescent="0.25">
      <c r="A1313" t="s">
        <v>3464</v>
      </c>
      <c r="B1313" t="s">
        <v>3465</v>
      </c>
      <c r="C1313" t="s">
        <v>3443</v>
      </c>
      <c r="D1313" t="s">
        <v>3444</v>
      </c>
      <c r="E1313">
        <v>7.75</v>
      </c>
      <c r="F1313" s="143">
        <v>43388</v>
      </c>
      <c r="G1313" t="s">
        <v>282</v>
      </c>
      <c r="H1313" t="s">
        <v>270</v>
      </c>
      <c r="I1313" t="s">
        <v>1475</v>
      </c>
      <c r="J1313" t="s">
        <v>271</v>
      </c>
      <c r="K1313" t="s">
        <v>272</v>
      </c>
      <c r="L1313" t="s">
        <v>320</v>
      </c>
      <c r="M1313" t="s">
        <v>408</v>
      </c>
      <c r="N1313" t="s">
        <v>304</v>
      </c>
      <c r="O1313">
        <v>1079.5999999999999</v>
      </c>
      <c r="P1313">
        <v>112</v>
      </c>
      <c r="Q1313">
        <v>1.5069440000000001</v>
      </c>
      <c r="R1313">
        <v>0.10617</v>
      </c>
      <c r="S1313">
        <v>0</v>
      </c>
      <c r="T1313">
        <v>1.68</v>
      </c>
      <c r="U1313">
        <v>2.9750000000000001</v>
      </c>
      <c r="V1313">
        <v>2.024</v>
      </c>
      <c r="W1313">
        <v>3.5750000000000002</v>
      </c>
      <c r="X1313">
        <v>269</v>
      </c>
      <c r="Y1313">
        <v>111.5</v>
      </c>
      <c r="Z1313">
        <v>0.99</v>
      </c>
      <c r="AA1313">
        <v>0.10682</v>
      </c>
      <c r="AB1313">
        <v>1.742</v>
      </c>
      <c r="AC1313">
        <v>3.379</v>
      </c>
      <c r="AD1313">
        <v>2.2200000000000002</v>
      </c>
      <c r="AE1313">
        <v>3.851</v>
      </c>
      <c r="AF1313">
        <v>309</v>
      </c>
      <c r="AG1313">
        <v>0.90400000000000003</v>
      </c>
      <c r="AH1313">
        <v>1.01</v>
      </c>
      <c r="AI1313">
        <v>254</v>
      </c>
      <c r="AJ1313">
        <v>301</v>
      </c>
      <c r="AK1313">
        <v>253</v>
      </c>
      <c r="AL1313">
        <v>294</v>
      </c>
      <c r="AQ1313" s="82">
        <f t="shared" si="102"/>
        <v>0</v>
      </c>
      <c r="AR1313" s="82">
        <f t="shared" si="104"/>
        <v>0.10617</v>
      </c>
      <c r="AS1313" s="82">
        <f t="shared" si="104"/>
        <v>0</v>
      </c>
      <c r="AT1313" s="82">
        <f t="shared" si="104"/>
        <v>0</v>
      </c>
      <c r="AU1313" s="82">
        <f t="shared" si="104"/>
        <v>0</v>
      </c>
      <c r="AV1313" s="82">
        <f t="shared" si="104"/>
        <v>0</v>
      </c>
      <c r="AW1313" s="82">
        <f t="shared" si="104"/>
        <v>0</v>
      </c>
      <c r="AX1313" s="82">
        <f t="shared" si="104"/>
        <v>0</v>
      </c>
      <c r="AY1313" s="82">
        <f t="shared" si="104"/>
        <v>0</v>
      </c>
      <c r="AZ1313" s="82">
        <f t="shared" si="104"/>
        <v>0</v>
      </c>
      <c r="BA1313" s="82">
        <f t="shared" si="104"/>
        <v>0</v>
      </c>
    </row>
    <row r="1314" spans="1:53" x14ac:dyDescent="0.25">
      <c r="A1314" t="s">
        <v>6275</v>
      </c>
      <c r="B1314" t="s">
        <v>6276</v>
      </c>
      <c r="C1314" t="s">
        <v>3443</v>
      </c>
      <c r="D1314" t="s">
        <v>3444</v>
      </c>
      <c r="E1314">
        <v>4.5</v>
      </c>
      <c r="F1314" s="143">
        <v>44105</v>
      </c>
      <c r="G1314" t="s">
        <v>282</v>
      </c>
      <c r="H1314" t="s">
        <v>270</v>
      </c>
      <c r="I1314" t="s">
        <v>1475</v>
      </c>
      <c r="J1314" t="s">
        <v>271</v>
      </c>
      <c r="K1314" t="s">
        <v>272</v>
      </c>
      <c r="L1314" t="s">
        <v>320</v>
      </c>
      <c r="M1314" t="s">
        <v>408</v>
      </c>
      <c r="N1314" t="s">
        <v>304</v>
      </c>
      <c r="O1314">
        <v>800</v>
      </c>
      <c r="P1314">
        <v>99.25</v>
      </c>
      <c r="Q1314">
        <v>1.0375000000000001</v>
      </c>
      <c r="R1314">
        <v>6.9510000000000002E-2</v>
      </c>
      <c r="S1314">
        <v>0</v>
      </c>
      <c r="T1314">
        <v>6.42</v>
      </c>
      <c r="U1314">
        <v>4.6150000000000002</v>
      </c>
      <c r="V1314">
        <v>6.3849999999999998</v>
      </c>
      <c r="W1314">
        <v>4.5720000000000001</v>
      </c>
      <c r="X1314">
        <v>326</v>
      </c>
      <c r="Y1314">
        <v>99.75</v>
      </c>
      <c r="Z1314">
        <v>0.73799999999999999</v>
      </c>
      <c r="AA1314">
        <v>7.0709999999999995E-2</v>
      </c>
      <c r="AB1314">
        <v>6.4909999999999997</v>
      </c>
      <c r="AC1314">
        <v>4.5369999999999999</v>
      </c>
      <c r="AD1314">
        <v>6.4359999999999999</v>
      </c>
      <c r="AE1314">
        <v>4.49</v>
      </c>
      <c r="AF1314">
        <v>334</v>
      </c>
      <c r="AG1314">
        <v>-0.19900000000000001</v>
      </c>
      <c r="AH1314">
        <v>0.66600000000000004</v>
      </c>
      <c r="AI1314">
        <v>301</v>
      </c>
      <c r="AJ1314">
        <v>310</v>
      </c>
      <c r="AK1314">
        <v>316</v>
      </c>
      <c r="AL1314">
        <v>323</v>
      </c>
      <c r="AQ1314" s="82">
        <f t="shared" si="102"/>
        <v>0</v>
      </c>
      <c r="AR1314" s="82">
        <f t="shared" si="104"/>
        <v>0</v>
      </c>
      <c r="AS1314" s="82">
        <f t="shared" si="104"/>
        <v>0</v>
      </c>
      <c r="AT1314" s="82">
        <f t="shared" si="104"/>
        <v>6.9510000000000002E-2</v>
      </c>
      <c r="AU1314" s="82">
        <f t="shared" si="104"/>
        <v>0</v>
      </c>
      <c r="AV1314" s="82">
        <f t="shared" si="104"/>
        <v>0</v>
      </c>
      <c r="AW1314" s="82">
        <f t="shared" si="104"/>
        <v>0</v>
      </c>
      <c r="AX1314" s="82">
        <f t="shared" si="104"/>
        <v>0</v>
      </c>
      <c r="AY1314" s="82">
        <f t="shared" si="104"/>
        <v>0</v>
      </c>
      <c r="AZ1314" s="82">
        <f t="shared" si="104"/>
        <v>0</v>
      </c>
      <c r="BA1314" s="82">
        <f t="shared" si="104"/>
        <v>0</v>
      </c>
    </row>
    <row r="1315" spans="1:53" x14ac:dyDescent="0.25">
      <c r="A1315" t="s">
        <v>3445</v>
      </c>
      <c r="B1315" t="s">
        <v>3446</v>
      </c>
      <c r="C1315" t="s">
        <v>3447</v>
      </c>
      <c r="D1315" t="s">
        <v>3448</v>
      </c>
      <c r="E1315">
        <v>8.875</v>
      </c>
      <c r="F1315" s="143">
        <v>43040</v>
      </c>
      <c r="G1315" t="s">
        <v>40</v>
      </c>
      <c r="H1315" t="s">
        <v>270</v>
      </c>
      <c r="I1315" t="s">
        <v>259</v>
      </c>
      <c r="J1315" t="s">
        <v>271</v>
      </c>
      <c r="K1315" t="s">
        <v>272</v>
      </c>
      <c r="L1315" t="s">
        <v>291</v>
      </c>
      <c r="M1315" t="s">
        <v>327</v>
      </c>
      <c r="N1315" t="s">
        <v>304</v>
      </c>
      <c r="O1315">
        <v>488</v>
      </c>
      <c r="P1315">
        <v>99.75</v>
      </c>
      <c r="Q1315">
        <v>1.33125</v>
      </c>
      <c r="R1315">
        <v>4.274E-2</v>
      </c>
      <c r="S1315">
        <v>0</v>
      </c>
      <c r="T1315">
        <v>3.823</v>
      </c>
      <c r="U1315">
        <v>8.9339999999999993</v>
      </c>
      <c r="V1315">
        <v>3.6619999999999999</v>
      </c>
      <c r="W1315">
        <v>8.8970000000000002</v>
      </c>
      <c r="X1315">
        <v>820</v>
      </c>
      <c r="Y1315">
        <v>101.75</v>
      </c>
      <c r="Z1315">
        <v>0.74</v>
      </c>
      <c r="AA1315">
        <v>4.3990000000000001E-2</v>
      </c>
      <c r="AB1315">
        <v>2.516</v>
      </c>
      <c r="AC1315">
        <v>8.1839999999999993</v>
      </c>
      <c r="AD1315">
        <v>3.43</v>
      </c>
      <c r="AE1315">
        <v>8.2550000000000008</v>
      </c>
      <c r="AF1315">
        <v>767</v>
      </c>
      <c r="AG1315">
        <v>-1.3740000000000001</v>
      </c>
      <c r="AH1315">
        <v>-1.1060000000000001</v>
      </c>
      <c r="AI1315">
        <v>781</v>
      </c>
      <c r="AJ1315">
        <v>740</v>
      </c>
      <c r="AK1315">
        <v>807</v>
      </c>
      <c r="AL1315">
        <v>754</v>
      </c>
      <c r="AQ1315" s="82">
        <f t="shared" si="102"/>
        <v>0</v>
      </c>
      <c r="AR1315" s="82">
        <f t="shared" si="104"/>
        <v>0</v>
      </c>
      <c r="AS1315" s="82">
        <f t="shared" si="104"/>
        <v>0</v>
      </c>
      <c r="AT1315" s="82">
        <f t="shared" si="104"/>
        <v>0</v>
      </c>
      <c r="AU1315" s="82">
        <f t="shared" si="104"/>
        <v>0</v>
      </c>
      <c r="AV1315" s="82">
        <f t="shared" si="104"/>
        <v>0</v>
      </c>
      <c r="AW1315" s="82">
        <f t="shared" si="104"/>
        <v>0</v>
      </c>
      <c r="AX1315" s="82">
        <f t="shared" si="104"/>
        <v>4.274E-2</v>
      </c>
      <c r="AY1315" s="82">
        <f t="shared" si="104"/>
        <v>0</v>
      </c>
      <c r="AZ1315" s="82">
        <f t="shared" si="104"/>
        <v>0</v>
      </c>
      <c r="BA1315" s="82">
        <f t="shared" si="104"/>
        <v>0</v>
      </c>
    </row>
    <row r="1316" spans="1:53" x14ac:dyDescent="0.25">
      <c r="A1316" t="s">
        <v>3466</v>
      </c>
      <c r="B1316" t="s">
        <v>3467</v>
      </c>
      <c r="C1316" t="s">
        <v>3447</v>
      </c>
      <c r="D1316" t="s">
        <v>3448</v>
      </c>
      <c r="E1316">
        <v>8.125</v>
      </c>
      <c r="F1316" s="143">
        <v>43511</v>
      </c>
      <c r="G1316" t="s">
        <v>42</v>
      </c>
      <c r="H1316" t="s">
        <v>270</v>
      </c>
      <c r="I1316" t="s">
        <v>259</v>
      </c>
      <c r="J1316" t="s">
        <v>271</v>
      </c>
      <c r="K1316" t="s">
        <v>272</v>
      </c>
      <c r="L1316" t="s">
        <v>291</v>
      </c>
      <c r="M1316" t="s">
        <v>327</v>
      </c>
      <c r="N1316" t="s">
        <v>304</v>
      </c>
      <c r="O1316">
        <v>350</v>
      </c>
      <c r="P1316">
        <v>87</v>
      </c>
      <c r="Q1316">
        <v>2.9340280000000001</v>
      </c>
      <c r="R1316">
        <v>2.7269999999999999E-2</v>
      </c>
      <c r="S1316">
        <v>0</v>
      </c>
      <c r="T1316">
        <v>4.4509999999999996</v>
      </c>
      <c r="U1316">
        <v>11.096</v>
      </c>
      <c r="V1316">
        <v>4.4989999999999997</v>
      </c>
      <c r="W1316">
        <v>11.096</v>
      </c>
      <c r="X1316">
        <v>1016</v>
      </c>
      <c r="Y1316">
        <v>88</v>
      </c>
      <c r="Z1316">
        <v>2.3919999999999999</v>
      </c>
      <c r="AA1316">
        <v>2.7830000000000001E-2</v>
      </c>
      <c r="AB1316">
        <v>4.53</v>
      </c>
      <c r="AC1316">
        <v>10.824999999999999</v>
      </c>
      <c r="AD1316">
        <v>4.5750000000000002</v>
      </c>
      <c r="AE1316">
        <v>10.824999999999999</v>
      </c>
      <c r="AF1316">
        <v>1002</v>
      </c>
      <c r="AG1316">
        <v>-0.50700000000000001</v>
      </c>
      <c r="AH1316">
        <v>8.9999999999999993E-3</v>
      </c>
      <c r="AI1316">
        <v>902</v>
      </c>
      <c r="AJ1316">
        <v>897</v>
      </c>
      <c r="AK1316">
        <v>1004</v>
      </c>
      <c r="AL1316">
        <v>991</v>
      </c>
      <c r="AQ1316" s="82">
        <f t="shared" si="102"/>
        <v>0</v>
      </c>
      <c r="AR1316" s="82">
        <f t="shared" si="104"/>
        <v>0</v>
      </c>
      <c r="AS1316" s="82">
        <f t="shared" si="104"/>
        <v>0</v>
      </c>
      <c r="AT1316" s="82">
        <f t="shared" si="104"/>
        <v>0</v>
      </c>
      <c r="AU1316" s="82">
        <f t="shared" si="104"/>
        <v>0</v>
      </c>
      <c r="AV1316" s="82">
        <f t="shared" si="104"/>
        <v>0</v>
      </c>
      <c r="AW1316" s="82">
        <f t="shared" si="104"/>
        <v>0</v>
      </c>
      <c r="AX1316" s="82">
        <f t="shared" si="104"/>
        <v>0</v>
      </c>
      <c r="AY1316" s="82">
        <f t="shared" si="104"/>
        <v>0</v>
      </c>
      <c r="AZ1316" s="82">
        <f t="shared" si="104"/>
        <v>0</v>
      </c>
      <c r="BA1316" s="82">
        <f t="shared" si="104"/>
        <v>2.7269999999999999E-2</v>
      </c>
    </row>
    <row r="1317" spans="1:53" x14ac:dyDescent="0.25">
      <c r="A1317" t="s">
        <v>3435</v>
      </c>
      <c r="B1317" t="s">
        <v>3436</v>
      </c>
      <c r="C1317" t="s">
        <v>3437</v>
      </c>
      <c r="D1317" t="s">
        <v>3438</v>
      </c>
      <c r="E1317">
        <v>7.125</v>
      </c>
      <c r="F1317" s="143">
        <v>46905</v>
      </c>
      <c r="G1317" t="s">
        <v>40</v>
      </c>
      <c r="H1317" t="s">
        <v>270</v>
      </c>
      <c r="I1317" t="s">
        <v>259</v>
      </c>
      <c r="J1317" t="s">
        <v>271</v>
      </c>
      <c r="K1317" t="s">
        <v>272</v>
      </c>
      <c r="L1317" t="s">
        <v>273</v>
      </c>
      <c r="M1317" t="s">
        <v>972</v>
      </c>
      <c r="N1317" t="s">
        <v>283</v>
      </c>
      <c r="O1317">
        <v>125</v>
      </c>
      <c r="P1317">
        <v>100</v>
      </c>
      <c r="Q1317">
        <v>0.47499999999999998</v>
      </c>
      <c r="R1317">
        <v>1.0880000000000001E-2</v>
      </c>
      <c r="S1317">
        <v>0</v>
      </c>
      <c r="T1317">
        <v>9.2289999999999992</v>
      </c>
      <c r="U1317">
        <v>7.1239999999999997</v>
      </c>
      <c r="V1317">
        <v>9.452</v>
      </c>
      <c r="W1317">
        <v>7.1239999999999997</v>
      </c>
      <c r="X1317">
        <v>496</v>
      </c>
      <c r="Y1317">
        <v>98.5</v>
      </c>
      <c r="Z1317">
        <v>0</v>
      </c>
      <c r="AA1317">
        <v>1.0829999999999999E-2</v>
      </c>
      <c r="AB1317">
        <v>9.24</v>
      </c>
      <c r="AC1317">
        <v>7.2880000000000003</v>
      </c>
      <c r="AD1317">
        <v>9.4550000000000001</v>
      </c>
      <c r="AE1317">
        <v>7.2880000000000003</v>
      </c>
      <c r="AF1317">
        <v>530</v>
      </c>
      <c r="AG1317">
        <v>2.0049999999999999</v>
      </c>
      <c r="AH1317">
        <v>3.3330000000000002</v>
      </c>
      <c r="AI1317">
        <v>467</v>
      </c>
      <c r="AJ1317">
        <v>496</v>
      </c>
      <c r="AK1317">
        <v>499</v>
      </c>
      <c r="AL1317">
        <v>534</v>
      </c>
      <c r="AQ1317" s="82">
        <f t="shared" si="102"/>
        <v>0</v>
      </c>
      <c r="AR1317" s="82">
        <f t="shared" si="104"/>
        <v>0</v>
      </c>
      <c r="AS1317" s="82">
        <f t="shared" si="104"/>
        <v>0</v>
      </c>
      <c r="AT1317" s="82">
        <f t="shared" si="104"/>
        <v>0</v>
      </c>
      <c r="AU1317" s="82">
        <f t="shared" si="104"/>
        <v>0</v>
      </c>
      <c r="AV1317" s="82">
        <f t="shared" si="104"/>
        <v>0</v>
      </c>
      <c r="AW1317" s="82">
        <f t="shared" si="104"/>
        <v>1.0880000000000001E-2</v>
      </c>
      <c r="AX1317" s="82">
        <f t="shared" si="104"/>
        <v>0</v>
      </c>
      <c r="AY1317" s="82">
        <f t="shared" si="104"/>
        <v>0</v>
      </c>
      <c r="AZ1317" s="82">
        <f t="shared" si="104"/>
        <v>0</v>
      </c>
      <c r="BA1317" s="82">
        <f t="shared" si="104"/>
        <v>0</v>
      </c>
    </row>
    <row r="1318" spans="1:53" x14ac:dyDescent="0.25">
      <c r="A1318" t="s">
        <v>3439</v>
      </c>
      <c r="B1318" t="s">
        <v>3440</v>
      </c>
      <c r="C1318" t="s">
        <v>3437</v>
      </c>
      <c r="D1318" t="s">
        <v>3438</v>
      </c>
      <c r="E1318">
        <v>10.375</v>
      </c>
      <c r="F1318" s="143">
        <v>42292</v>
      </c>
      <c r="G1318" t="s">
        <v>280</v>
      </c>
      <c r="H1318" t="s">
        <v>270</v>
      </c>
      <c r="I1318" t="s">
        <v>259</v>
      </c>
      <c r="J1318" t="s">
        <v>271</v>
      </c>
      <c r="K1318" t="s">
        <v>272</v>
      </c>
      <c r="L1318" t="s">
        <v>273</v>
      </c>
      <c r="M1318" t="s">
        <v>972</v>
      </c>
      <c r="N1318" t="s">
        <v>275</v>
      </c>
      <c r="O1318">
        <v>499.9</v>
      </c>
      <c r="P1318">
        <v>101.901</v>
      </c>
      <c r="Q1318">
        <v>2.0173610000000002</v>
      </c>
      <c r="R1318">
        <v>4.5010000000000001E-2</v>
      </c>
      <c r="S1318">
        <v>0</v>
      </c>
      <c r="T1318">
        <v>2.5000000000000001E-2</v>
      </c>
      <c r="U1318">
        <v>9.0999999999999998E-2</v>
      </c>
      <c r="V1318">
        <v>0.03</v>
      </c>
      <c r="W1318">
        <v>9.5000000000000001E-2</v>
      </c>
      <c r="X1318">
        <v>0</v>
      </c>
      <c r="Y1318">
        <v>102.251</v>
      </c>
      <c r="Z1318">
        <v>1.3260000000000001</v>
      </c>
      <c r="AA1318">
        <v>4.5539999999999997E-2</v>
      </c>
      <c r="AB1318">
        <v>0.81699999999999995</v>
      </c>
      <c r="AC1318">
        <v>7.6360000000000001</v>
      </c>
      <c r="AD1318">
        <v>0.08</v>
      </c>
      <c r="AE1318">
        <v>4.3109999999999999</v>
      </c>
      <c r="AF1318">
        <v>401</v>
      </c>
      <c r="AG1318">
        <v>0.33</v>
      </c>
      <c r="AH1318">
        <v>0.32</v>
      </c>
      <c r="AI1318">
        <v>-22</v>
      </c>
      <c r="AJ1318">
        <v>411</v>
      </c>
      <c r="AK1318">
        <v>-21</v>
      </c>
      <c r="AL1318">
        <v>380</v>
      </c>
      <c r="AQ1318" s="82">
        <f t="shared" si="102"/>
        <v>4.5010000000000001E-2</v>
      </c>
      <c r="AR1318" s="82">
        <f t="shared" ref="AR1318:BA1333" si="105">IF(AND($U1318&gt;AQ$4,$U1318&lt;=AR$4),$R1318,0)</f>
        <v>0</v>
      </c>
      <c r="AS1318" s="82">
        <f t="shared" si="105"/>
        <v>0</v>
      </c>
      <c r="AT1318" s="82">
        <f t="shared" si="105"/>
        <v>0</v>
      </c>
      <c r="AU1318" s="82">
        <f t="shared" si="105"/>
        <v>0</v>
      </c>
      <c r="AV1318" s="82">
        <f t="shared" si="105"/>
        <v>0</v>
      </c>
      <c r="AW1318" s="82">
        <f t="shared" si="105"/>
        <v>0</v>
      </c>
      <c r="AX1318" s="82">
        <f t="shared" si="105"/>
        <v>0</v>
      </c>
      <c r="AY1318" s="82">
        <f t="shared" si="105"/>
        <v>0</v>
      </c>
      <c r="AZ1318" s="82">
        <f t="shared" si="105"/>
        <v>0</v>
      </c>
      <c r="BA1318" s="82">
        <f t="shared" si="105"/>
        <v>0</v>
      </c>
    </row>
    <row r="1319" spans="1:53" x14ac:dyDescent="0.25">
      <c r="A1319" t="s">
        <v>3454</v>
      </c>
      <c r="B1319" t="s">
        <v>3455</v>
      </c>
      <c r="C1319" t="s">
        <v>3456</v>
      </c>
      <c r="D1319" t="s">
        <v>3457</v>
      </c>
      <c r="E1319">
        <v>8.625</v>
      </c>
      <c r="F1319" s="143">
        <v>43040</v>
      </c>
      <c r="G1319" t="s">
        <v>42</v>
      </c>
      <c r="H1319" t="s">
        <v>270</v>
      </c>
      <c r="I1319" t="s">
        <v>259</v>
      </c>
      <c r="J1319" t="s">
        <v>271</v>
      </c>
      <c r="K1319" t="s">
        <v>272</v>
      </c>
      <c r="L1319" t="s">
        <v>291</v>
      </c>
      <c r="M1319" t="s">
        <v>327</v>
      </c>
      <c r="N1319" t="s">
        <v>283</v>
      </c>
      <c r="O1319">
        <v>505</v>
      </c>
      <c r="P1319">
        <v>93.75</v>
      </c>
      <c r="Q1319">
        <v>1.29375</v>
      </c>
      <c r="R1319">
        <v>4.1579999999999999E-2</v>
      </c>
      <c r="S1319">
        <v>0</v>
      </c>
      <c r="T1319">
        <v>3.7879999999999998</v>
      </c>
      <c r="U1319">
        <v>10.288</v>
      </c>
      <c r="V1319">
        <v>3.8109999999999999</v>
      </c>
      <c r="W1319">
        <v>10.288</v>
      </c>
      <c r="X1319">
        <v>959</v>
      </c>
      <c r="Y1319">
        <v>94</v>
      </c>
      <c r="Z1319">
        <v>0.71899999999999997</v>
      </c>
      <c r="AA1319">
        <v>4.2070000000000003E-2</v>
      </c>
      <c r="AB1319">
        <v>3.8540000000000001</v>
      </c>
      <c r="AC1319">
        <v>10.202999999999999</v>
      </c>
      <c r="AD1319">
        <v>3.8740000000000001</v>
      </c>
      <c r="AE1319">
        <v>10.202999999999999</v>
      </c>
      <c r="AF1319">
        <v>962</v>
      </c>
      <c r="AG1319">
        <v>0.34300000000000003</v>
      </c>
      <c r="AH1319">
        <v>0.71899999999999997</v>
      </c>
      <c r="AI1319">
        <v>894</v>
      </c>
      <c r="AJ1319">
        <v>900</v>
      </c>
      <c r="AK1319">
        <v>948</v>
      </c>
      <c r="AL1319">
        <v>951</v>
      </c>
      <c r="AQ1319" s="82">
        <f t="shared" si="102"/>
        <v>0</v>
      </c>
      <c r="AR1319" s="82">
        <f t="shared" si="105"/>
        <v>0</v>
      </c>
      <c r="AS1319" s="82">
        <f t="shared" si="105"/>
        <v>0</v>
      </c>
      <c r="AT1319" s="82">
        <f t="shared" si="105"/>
        <v>0</v>
      </c>
      <c r="AU1319" s="82">
        <f t="shared" si="105"/>
        <v>0</v>
      </c>
      <c r="AV1319" s="82">
        <f t="shared" si="105"/>
        <v>0</v>
      </c>
      <c r="AW1319" s="82">
        <f t="shared" si="105"/>
        <v>0</v>
      </c>
      <c r="AX1319" s="82">
        <f t="shared" si="105"/>
        <v>0</v>
      </c>
      <c r="AY1319" s="82">
        <f t="shared" si="105"/>
        <v>0</v>
      </c>
      <c r="AZ1319" s="82">
        <f t="shared" si="105"/>
        <v>4.1579999999999999E-2</v>
      </c>
      <c r="BA1319" s="82">
        <f t="shared" si="105"/>
        <v>0</v>
      </c>
    </row>
    <row r="1320" spans="1:53" x14ac:dyDescent="0.25">
      <c r="A1320" t="s">
        <v>6277</v>
      </c>
      <c r="B1320" t="s">
        <v>6278</v>
      </c>
      <c r="C1320" t="s">
        <v>6279</v>
      </c>
      <c r="D1320" t="s">
        <v>6280</v>
      </c>
      <c r="E1320">
        <v>8</v>
      </c>
      <c r="F1320" s="143">
        <v>43983</v>
      </c>
      <c r="G1320" t="s">
        <v>280</v>
      </c>
      <c r="H1320" t="s">
        <v>270</v>
      </c>
      <c r="I1320" t="s">
        <v>259</v>
      </c>
      <c r="J1320" t="s">
        <v>271</v>
      </c>
      <c r="K1320" t="s">
        <v>272</v>
      </c>
      <c r="L1320" t="s">
        <v>442</v>
      </c>
      <c r="M1320" t="s">
        <v>443</v>
      </c>
      <c r="N1320" t="s">
        <v>304</v>
      </c>
      <c r="O1320">
        <v>300</v>
      </c>
      <c r="P1320">
        <v>102</v>
      </c>
      <c r="Q1320">
        <v>0.53333299999999995</v>
      </c>
      <c r="R1320">
        <v>2.665E-2</v>
      </c>
      <c r="S1320">
        <v>0</v>
      </c>
      <c r="T1320">
        <v>4.3360000000000003</v>
      </c>
      <c r="U1320">
        <v>7.5430000000000001</v>
      </c>
      <c r="V1320">
        <v>5.3929999999999998</v>
      </c>
      <c r="W1320">
        <v>7.5659999999999998</v>
      </c>
      <c r="X1320">
        <v>638</v>
      </c>
      <c r="Y1320">
        <v>103</v>
      </c>
      <c r="Z1320">
        <v>0</v>
      </c>
      <c r="AA1320">
        <v>2.7179999999999999E-2</v>
      </c>
      <c r="AB1320">
        <v>4.41</v>
      </c>
      <c r="AC1320">
        <v>7.327</v>
      </c>
      <c r="AD1320">
        <v>5.4219999999999997</v>
      </c>
      <c r="AE1320">
        <v>7.3730000000000002</v>
      </c>
      <c r="AF1320">
        <v>634</v>
      </c>
      <c r="AG1320">
        <v>-0.45300000000000001</v>
      </c>
      <c r="AH1320">
        <v>0.217</v>
      </c>
      <c r="AI1320">
        <v>611</v>
      </c>
      <c r="AJ1320">
        <v>611</v>
      </c>
      <c r="AK1320">
        <v>627</v>
      </c>
      <c r="AL1320">
        <v>622</v>
      </c>
      <c r="AQ1320" s="82">
        <f t="shared" si="102"/>
        <v>0</v>
      </c>
      <c r="AR1320" s="82">
        <f t="shared" si="105"/>
        <v>0</v>
      </c>
      <c r="AS1320" s="82">
        <f t="shared" si="105"/>
        <v>0</v>
      </c>
      <c r="AT1320" s="82">
        <f t="shared" si="105"/>
        <v>0</v>
      </c>
      <c r="AU1320" s="82">
        <f t="shared" si="105"/>
        <v>0</v>
      </c>
      <c r="AV1320" s="82">
        <f t="shared" si="105"/>
        <v>0</v>
      </c>
      <c r="AW1320" s="82">
        <f t="shared" si="105"/>
        <v>2.665E-2</v>
      </c>
      <c r="AX1320" s="82">
        <f t="shared" si="105"/>
        <v>0</v>
      </c>
      <c r="AY1320" s="82">
        <f t="shared" si="105"/>
        <v>0</v>
      </c>
      <c r="AZ1320" s="82">
        <f t="shared" si="105"/>
        <v>0</v>
      </c>
      <c r="BA1320" s="82">
        <f t="shared" si="105"/>
        <v>0</v>
      </c>
    </row>
    <row r="1321" spans="1:53" x14ac:dyDescent="0.25">
      <c r="A1321" t="s">
        <v>6281</v>
      </c>
      <c r="B1321" t="s">
        <v>6282</v>
      </c>
      <c r="C1321" t="s">
        <v>6283</v>
      </c>
      <c r="D1321" t="s">
        <v>6284</v>
      </c>
      <c r="E1321">
        <v>5.375</v>
      </c>
      <c r="F1321" s="143">
        <v>43600</v>
      </c>
      <c r="G1321" t="s">
        <v>282</v>
      </c>
      <c r="H1321" t="s">
        <v>270</v>
      </c>
      <c r="I1321" t="s">
        <v>4537</v>
      </c>
      <c r="J1321" t="s">
        <v>271</v>
      </c>
      <c r="K1321" t="s">
        <v>272</v>
      </c>
      <c r="L1321" t="s">
        <v>551</v>
      </c>
      <c r="M1321" t="s">
        <v>604</v>
      </c>
      <c r="N1321" t="s">
        <v>304</v>
      </c>
      <c r="O1321">
        <v>1000</v>
      </c>
      <c r="P1321">
        <v>95</v>
      </c>
      <c r="Q1321">
        <v>0.59722200000000003</v>
      </c>
      <c r="R1321">
        <v>8.2820000000000005E-2</v>
      </c>
      <c r="S1321">
        <v>0</v>
      </c>
      <c r="T1321">
        <v>5.2640000000000002</v>
      </c>
      <c r="U1321">
        <v>6.3369999999999997</v>
      </c>
      <c r="V1321">
        <v>5.3159999999999998</v>
      </c>
      <c r="W1321">
        <v>6.3369999999999997</v>
      </c>
      <c r="X1321">
        <v>532</v>
      </c>
      <c r="Y1321">
        <v>90</v>
      </c>
      <c r="Z1321">
        <v>0.23899999999999999</v>
      </c>
      <c r="AA1321">
        <v>7.9369999999999996E-2</v>
      </c>
      <c r="AB1321">
        <v>5.2720000000000002</v>
      </c>
      <c r="AC1321">
        <v>7.3470000000000004</v>
      </c>
      <c r="AD1321">
        <v>5.3170000000000002</v>
      </c>
      <c r="AE1321">
        <v>7.3470000000000004</v>
      </c>
      <c r="AF1321">
        <v>648</v>
      </c>
      <c r="AG1321">
        <v>5.9379999999999997</v>
      </c>
      <c r="AH1321">
        <v>6.5730000000000004</v>
      </c>
      <c r="AI1321">
        <v>492</v>
      </c>
      <c r="AJ1321">
        <v>584</v>
      </c>
      <c r="AK1321">
        <v>521</v>
      </c>
      <c r="AL1321">
        <v>636</v>
      </c>
      <c r="AQ1321" s="82">
        <f t="shared" si="102"/>
        <v>0</v>
      </c>
      <c r="AR1321" s="82">
        <f t="shared" si="105"/>
        <v>0</v>
      </c>
      <c r="AS1321" s="82">
        <f t="shared" si="105"/>
        <v>0</v>
      </c>
      <c r="AT1321" s="82">
        <f t="shared" si="105"/>
        <v>0</v>
      </c>
      <c r="AU1321" s="82">
        <f t="shared" si="105"/>
        <v>0</v>
      </c>
      <c r="AV1321" s="82">
        <f t="shared" si="105"/>
        <v>8.2820000000000005E-2</v>
      </c>
      <c r="AW1321" s="82">
        <f t="shared" si="105"/>
        <v>0</v>
      </c>
      <c r="AX1321" s="82">
        <f t="shared" si="105"/>
        <v>0</v>
      </c>
      <c r="AY1321" s="82">
        <f t="shared" si="105"/>
        <v>0</v>
      </c>
      <c r="AZ1321" s="82">
        <f t="shared" si="105"/>
        <v>0</v>
      </c>
      <c r="BA1321" s="82">
        <f t="shared" si="105"/>
        <v>0</v>
      </c>
    </row>
    <row r="1322" spans="1:53" x14ac:dyDescent="0.25">
      <c r="A1322" t="s">
        <v>6285</v>
      </c>
      <c r="B1322" t="s">
        <v>6286</v>
      </c>
      <c r="C1322" t="s">
        <v>6283</v>
      </c>
      <c r="D1322" t="s">
        <v>6284</v>
      </c>
      <c r="E1322">
        <v>6.625</v>
      </c>
      <c r="F1322" s="143">
        <v>50905</v>
      </c>
      <c r="G1322" t="s">
        <v>282</v>
      </c>
      <c r="H1322" t="s">
        <v>270</v>
      </c>
      <c r="I1322" t="s">
        <v>4537</v>
      </c>
      <c r="J1322" t="s">
        <v>271</v>
      </c>
      <c r="K1322" t="s">
        <v>272</v>
      </c>
      <c r="L1322" t="s">
        <v>551</v>
      </c>
      <c r="M1322" t="s">
        <v>604</v>
      </c>
      <c r="N1322" t="s">
        <v>304</v>
      </c>
      <c r="O1322">
        <v>500</v>
      </c>
      <c r="P1322">
        <v>90</v>
      </c>
      <c r="Q1322">
        <v>0.73611099999999996</v>
      </c>
      <c r="R1322">
        <v>3.9300000000000002E-2</v>
      </c>
      <c r="S1322">
        <v>0</v>
      </c>
      <c r="T1322">
        <v>11.592000000000001</v>
      </c>
      <c r="U1322">
        <v>7.4989999999999997</v>
      </c>
      <c r="V1322">
        <v>11.677</v>
      </c>
      <c r="W1322">
        <v>7.4989999999999997</v>
      </c>
      <c r="X1322">
        <v>504</v>
      </c>
      <c r="Y1322">
        <v>84.25</v>
      </c>
      <c r="Z1322">
        <v>0.29399999999999998</v>
      </c>
      <c r="AA1322">
        <v>3.7179999999999998E-2</v>
      </c>
      <c r="AB1322">
        <v>11.204000000000001</v>
      </c>
      <c r="AC1322">
        <v>8.0749999999999993</v>
      </c>
      <c r="AD1322">
        <v>11.250999999999999</v>
      </c>
      <c r="AE1322">
        <v>8.0749999999999993</v>
      </c>
      <c r="AF1322">
        <v>580</v>
      </c>
      <c r="AG1322">
        <v>7.3239999999999998</v>
      </c>
      <c r="AH1322">
        <v>8.7650000000000006</v>
      </c>
      <c r="AI1322">
        <v>436</v>
      </c>
      <c r="AJ1322">
        <v>482</v>
      </c>
      <c r="AK1322">
        <v>511</v>
      </c>
      <c r="AL1322">
        <v>590</v>
      </c>
      <c r="AQ1322" s="82">
        <f t="shared" si="102"/>
        <v>0</v>
      </c>
      <c r="AR1322" s="82">
        <f t="shared" si="105"/>
        <v>0</v>
      </c>
      <c r="AS1322" s="82">
        <f t="shared" si="105"/>
        <v>0</v>
      </c>
      <c r="AT1322" s="82">
        <f t="shared" si="105"/>
        <v>0</v>
      </c>
      <c r="AU1322" s="82">
        <f t="shared" si="105"/>
        <v>0</v>
      </c>
      <c r="AV1322" s="82">
        <f t="shared" si="105"/>
        <v>0</v>
      </c>
      <c r="AW1322" s="82">
        <f t="shared" si="105"/>
        <v>3.9300000000000002E-2</v>
      </c>
      <c r="AX1322" s="82">
        <f t="shared" si="105"/>
        <v>0</v>
      </c>
      <c r="AY1322" s="82">
        <f t="shared" si="105"/>
        <v>0</v>
      </c>
      <c r="AZ1322" s="82">
        <f t="shared" si="105"/>
        <v>0</v>
      </c>
      <c r="BA1322" s="82">
        <f t="shared" si="105"/>
        <v>0</v>
      </c>
    </row>
    <row r="1323" spans="1:53" x14ac:dyDescent="0.25">
      <c r="A1323" t="s">
        <v>3451</v>
      </c>
      <c r="B1323" t="s">
        <v>3452</v>
      </c>
      <c r="C1323" t="s">
        <v>3453</v>
      </c>
      <c r="D1323" t="s">
        <v>6287</v>
      </c>
      <c r="E1323">
        <v>10.5</v>
      </c>
      <c r="F1323" s="143">
        <v>42353</v>
      </c>
      <c r="G1323" t="s">
        <v>42</v>
      </c>
      <c r="H1323" t="s">
        <v>270</v>
      </c>
      <c r="I1323" t="s">
        <v>259</v>
      </c>
      <c r="J1323" t="s">
        <v>271</v>
      </c>
      <c r="K1323" t="s">
        <v>272</v>
      </c>
      <c r="L1323" t="s">
        <v>296</v>
      </c>
      <c r="M1323" t="s">
        <v>982</v>
      </c>
      <c r="N1323" t="s">
        <v>283</v>
      </c>
      <c r="O1323">
        <v>240</v>
      </c>
      <c r="P1323">
        <v>100.5</v>
      </c>
      <c r="Q1323">
        <v>0.29166700000000001</v>
      </c>
      <c r="R1323">
        <v>2.0959999999999999E-2</v>
      </c>
      <c r="S1323">
        <v>5.25</v>
      </c>
      <c r="T1323">
        <v>1.7390000000000001</v>
      </c>
      <c r="U1323">
        <v>10.210000000000001</v>
      </c>
      <c r="V1323">
        <v>2.1749999999999998</v>
      </c>
      <c r="W1323">
        <v>10.234</v>
      </c>
      <c r="X1323">
        <v>986</v>
      </c>
      <c r="Y1323">
        <v>100</v>
      </c>
      <c r="Z1323">
        <v>4.8419999999999996</v>
      </c>
      <c r="AA1323">
        <v>2.213E-2</v>
      </c>
      <c r="AB1323">
        <v>1.712</v>
      </c>
      <c r="AC1323">
        <v>10.494999999999999</v>
      </c>
      <c r="AD1323">
        <v>2.2170000000000001</v>
      </c>
      <c r="AE1323">
        <v>10.465</v>
      </c>
      <c r="AF1323">
        <v>1016</v>
      </c>
      <c r="AG1323">
        <v>1.145</v>
      </c>
      <c r="AH1323">
        <v>1.236</v>
      </c>
      <c r="AI1323">
        <v>956</v>
      </c>
      <c r="AJ1323">
        <v>987</v>
      </c>
      <c r="AK1323">
        <v>972</v>
      </c>
      <c r="AL1323">
        <v>1002</v>
      </c>
      <c r="AQ1323" s="82">
        <f t="shared" si="102"/>
        <v>0</v>
      </c>
      <c r="AR1323" s="82">
        <f t="shared" si="105"/>
        <v>0</v>
      </c>
      <c r="AS1323" s="82">
        <f t="shared" si="105"/>
        <v>0</v>
      </c>
      <c r="AT1323" s="82">
        <f t="shared" si="105"/>
        <v>0</v>
      </c>
      <c r="AU1323" s="82">
        <f t="shared" si="105"/>
        <v>0</v>
      </c>
      <c r="AV1323" s="82">
        <f t="shared" si="105"/>
        <v>0</v>
      </c>
      <c r="AW1323" s="82">
        <f t="shared" si="105"/>
        <v>0</v>
      </c>
      <c r="AX1323" s="82">
        <f t="shared" si="105"/>
        <v>0</v>
      </c>
      <c r="AY1323" s="82">
        <f t="shared" si="105"/>
        <v>0</v>
      </c>
      <c r="AZ1323" s="82">
        <f t="shared" si="105"/>
        <v>2.0959999999999999E-2</v>
      </c>
      <c r="BA1323" s="82">
        <f t="shared" si="105"/>
        <v>0</v>
      </c>
    </row>
    <row r="1324" spans="1:53" x14ac:dyDescent="0.25">
      <c r="A1324" t="s">
        <v>3468</v>
      </c>
      <c r="B1324" t="s">
        <v>3469</v>
      </c>
      <c r="C1324" t="s">
        <v>3470</v>
      </c>
      <c r="D1324" t="s">
        <v>3471</v>
      </c>
      <c r="E1324">
        <v>8.8119999999999994</v>
      </c>
      <c r="F1324" s="143">
        <v>46310</v>
      </c>
      <c r="G1324" t="s">
        <v>423</v>
      </c>
      <c r="H1324" t="s">
        <v>270</v>
      </c>
      <c r="I1324" t="s">
        <v>259</v>
      </c>
      <c r="J1324" t="s">
        <v>271</v>
      </c>
      <c r="K1324" t="s">
        <v>358</v>
      </c>
      <c r="L1324" t="s">
        <v>358</v>
      </c>
      <c r="M1324" t="s">
        <v>389</v>
      </c>
      <c r="N1324" t="s">
        <v>283</v>
      </c>
      <c r="O1324">
        <v>276.2</v>
      </c>
      <c r="P1324">
        <v>114.592</v>
      </c>
      <c r="Q1324">
        <v>1.713444</v>
      </c>
      <c r="R1324">
        <v>2.7830000000000001E-2</v>
      </c>
      <c r="S1324">
        <v>0</v>
      </c>
      <c r="T1324">
        <v>8.2110000000000003</v>
      </c>
      <c r="U1324">
        <v>7.1310000000000002</v>
      </c>
      <c r="V1324">
        <v>6.3470000000000004</v>
      </c>
      <c r="W1324">
        <v>7.1310000000000002</v>
      </c>
      <c r="X1324">
        <v>503</v>
      </c>
      <c r="Y1324">
        <v>115.913</v>
      </c>
      <c r="Z1324">
        <v>1.1259999999999999</v>
      </c>
      <c r="AA1324">
        <v>2.843E-2</v>
      </c>
      <c r="AB1324">
        <v>8.3109999999999999</v>
      </c>
      <c r="AC1324">
        <v>6.9989999999999997</v>
      </c>
      <c r="AD1324">
        <v>6.4379999999999997</v>
      </c>
      <c r="AE1324">
        <v>6.9989999999999997</v>
      </c>
      <c r="AF1324">
        <v>503</v>
      </c>
      <c r="AG1324">
        <v>-0.627</v>
      </c>
      <c r="AH1324">
        <v>0.26300000000000001</v>
      </c>
      <c r="AI1324">
        <v>520</v>
      </c>
      <c r="AJ1324">
        <v>524</v>
      </c>
      <c r="AK1324">
        <v>499</v>
      </c>
      <c r="AL1324">
        <v>498</v>
      </c>
      <c r="AQ1324" s="82">
        <f t="shared" si="102"/>
        <v>0</v>
      </c>
      <c r="AR1324" s="82">
        <f t="shared" si="105"/>
        <v>0</v>
      </c>
      <c r="AS1324" s="82">
        <f t="shared" si="105"/>
        <v>0</v>
      </c>
      <c r="AT1324" s="82">
        <f t="shared" si="105"/>
        <v>0</v>
      </c>
      <c r="AU1324" s="82">
        <f t="shared" si="105"/>
        <v>0</v>
      </c>
      <c r="AV1324" s="82">
        <f t="shared" si="105"/>
        <v>0</v>
      </c>
      <c r="AW1324" s="82">
        <f t="shared" si="105"/>
        <v>2.7830000000000001E-2</v>
      </c>
      <c r="AX1324" s="82">
        <f t="shared" si="105"/>
        <v>0</v>
      </c>
      <c r="AY1324" s="82">
        <f t="shared" si="105"/>
        <v>0</v>
      </c>
      <c r="AZ1324" s="82">
        <f t="shared" si="105"/>
        <v>0</v>
      </c>
      <c r="BA1324" s="82">
        <f t="shared" si="105"/>
        <v>0</v>
      </c>
    </row>
    <row r="1325" spans="1:53" x14ac:dyDescent="0.25">
      <c r="A1325" t="s">
        <v>3476</v>
      </c>
      <c r="B1325" t="s">
        <v>3477</v>
      </c>
      <c r="C1325" t="s">
        <v>3478</v>
      </c>
      <c r="D1325" t="s">
        <v>167</v>
      </c>
      <c r="E1325">
        <v>8.5</v>
      </c>
      <c r="F1325" s="143">
        <v>43631</v>
      </c>
      <c r="G1325" t="s">
        <v>282</v>
      </c>
      <c r="H1325" t="s">
        <v>270</v>
      </c>
      <c r="I1325" t="s">
        <v>259</v>
      </c>
      <c r="J1325" t="s">
        <v>271</v>
      </c>
      <c r="K1325" t="s">
        <v>358</v>
      </c>
      <c r="L1325" t="s">
        <v>358</v>
      </c>
      <c r="M1325" t="s">
        <v>389</v>
      </c>
      <c r="N1325" t="s">
        <v>304</v>
      </c>
      <c r="O1325">
        <v>700</v>
      </c>
      <c r="P1325">
        <v>110</v>
      </c>
      <c r="Q1325">
        <v>0.23611099999999999</v>
      </c>
      <c r="R1325">
        <v>6.6850000000000007E-2</v>
      </c>
      <c r="S1325">
        <v>4.25</v>
      </c>
      <c r="T1325">
        <v>1.3859999999999999</v>
      </c>
      <c r="U1325">
        <v>4.2469999999999999</v>
      </c>
      <c r="V1325">
        <v>1.893</v>
      </c>
      <c r="W1325">
        <v>4.9580000000000002</v>
      </c>
      <c r="X1325">
        <v>395</v>
      </c>
      <c r="Y1325">
        <v>109.25</v>
      </c>
      <c r="Z1325">
        <v>3.919</v>
      </c>
      <c r="AA1325">
        <v>6.9680000000000006E-2</v>
      </c>
      <c r="AB1325">
        <v>1.3939999999999999</v>
      </c>
      <c r="AC1325">
        <v>4.8780000000000001</v>
      </c>
      <c r="AD1325">
        <v>2.1429999999999998</v>
      </c>
      <c r="AE1325">
        <v>5.4050000000000002</v>
      </c>
      <c r="AF1325">
        <v>454</v>
      </c>
      <c r="AG1325">
        <v>1.163</v>
      </c>
      <c r="AH1325">
        <v>1.2809999999999999</v>
      </c>
      <c r="AI1325">
        <v>394</v>
      </c>
      <c r="AJ1325">
        <v>388</v>
      </c>
      <c r="AK1325">
        <v>379</v>
      </c>
      <c r="AL1325">
        <v>437</v>
      </c>
      <c r="AQ1325" s="82">
        <f t="shared" si="102"/>
        <v>0</v>
      </c>
      <c r="AR1325" s="82">
        <f t="shared" si="105"/>
        <v>0</v>
      </c>
      <c r="AS1325" s="82">
        <f t="shared" si="105"/>
        <v>0</v>
      </c>
      <c r="AT1325" s="82">
        <f t="shared" si="105"/>
        <v>6.6850000000000007E-2</v>
      </c>
      <c r="AU1325" s="82">
        <f t="shared" si="105"/>
        <v>0</v>
      </c>
      <c r="AV1325" s="82">
        <f t="shared" si="105"/>
        <v>0</v>
      </c>
      <c r="AW1325" s="82">
        <f t="shared" si="105"/>
        <v>0</v>
      </c>
      <c r="AX1325" s="82">
        <f t="shared" si="105"/>
        <v>0</v>
      </c>
      <c r="AY1325" s="82">
        <f t="shared" si="105"/>
        <v>0</v>
      </c>
      <c r="AZ1325" s="82">
        <f t="shared" si="105"/>
        <v>0</v>
      </c>
      <c r="BA1325" s="82">
        <f t="shared" si="105"/>
        <v>0</v>
      </c>
    </row>
    <row r="1326" spans="1:53" x14ac:dyDescent="0.25">
      <c r="A1326" t="s">
        <v>3479</v>
      </c>
      <c r="B1326" t="s">
        <v>3480</v>
      </c>
      <c r="C1326" t="s">
        <v>3478</v>
      </c>
      <c r="D1326" t="s">
        <v>167</v>
      </c>
      <c r="E1326">
        <v>8.25</v>
      </c>
      <c r="F1326" s="143">
        <v>44075</v>
      </c>
      <c r="G1326" t="s">
        <v>282</v>
      </c>
      <c r="H1326" t="s">
        <v>270</v>
      </c>
      <c r="I1326" t="s">
        <v>259</v>
      </c>
      <c r="J1326" t="s">
        <v>271</v>
      </c>
      <c r="K1326" t="s">
        <v>358</v>
      </c>
      <c r="L1326" t="s">
        <v>358</v>
      </c>
      <c r="M1326" t="s">
        <v>389</v>
      </c>
      <c r="N1326" t="s">
        <v>304</v>
      </c>
      <c r="O1326">
        <v>1098.0999999999999</v>
      </c>
      <c r="P1326">
        <v>112</v>
      </c>
      <c r="Q1326">
        <v>2.6124999999999998</v>
      </c>
      <c r="R1326">
        <v>0.10904</v>
      </c>
      <c r="S1326">
        <v>0</v>
      </c>
      <c r="T1326">
        <v>2.3660000000000001</v>
      </c>
      <c r="U1326">
        <v>4.8780000000000001</v>
      </c>
      <c r="V1326">
        <v>3.8279999999999998</v>
      </c>
      <c r="W1326">
        <v>5.3920000000000003</v>
      </c>
      <c r="X1326">
        <v>415</v>
      </c>
      <c r="Y1326">
        <v>111</v>
      </c>
      <c r="Z1326">
        <v>2.0619999999999998</v>
      </c>
      <c r="AA1326">
        <v>0.10920000000000001</v>
      </c>
      <c r="AB1326">
        <v>2.4249999999999998</v>
      </c>
      <c r="AC1326">
        <v>5.306</v>
      </c>
      <c r="AD1326">
        <v>4.0789999999999997</v>
      </c>
      <c r="AE1326">
        <v>5.6790000000000003</v>
      </c>
      <c r="AF1326">
        <v>460</v>
      </c>
      <c r="AG1326">
        <v>1.371</v>
      </c>
      <c r="AH1326">
        <v>1.7889999999999999</v>
      </c>
      <c r="AI1326">
        <v>399</v>
      </c>
      <c r="AJ1326">
        <v>445</v>
      </c>
      <c r="AK1326">
        <v>401</v>
      </c>
      <c r="AL1326">
        <v>445</v>
      </c>
      <c r="AQ1326" s="82">
        <f t="shared" si="102"/>
        <v>0</v>
      </c>
      <c r="AR1326" s="82">
        <f t="shared" si="105"/>
        <v>0</v>
      </c>
      <c r="AS1326" s="82">
        <f t="shared" si="105"/>
        <v>0</v>
      </c>
      <c r="AT1326" s="82">
        <f t="shared" si="105"/>
        <v>0.10904</v>
      </c>
      <c r="AU1326" s="82">
        <f t="shared" si="105"/>
        <v>0</v>
      </c>
      <c r="AV1326" s="82">
        <f t="shared" si="105"/>
        <v>0</v>
      </c>
      <c r="AW1326" s="82">
        <f t="shared" si="105"/>
        <v>0</v>
      </c>
      <c r="AX1326" s="82">
        <f t="shared" si="105"/>
        <v>0</v>
      </c>
      <c r="AY1326" s="82">
        <f t="shared" si="105"/>
        <v>0</v>
      </c>
      <c r="AZ1326" s="82">
        <f t="shared" si="105"/>
        <v>0</v>
      </c>
      <c r="BA1326" s="82">
        <f t="shared" si="105"/>
        <v>0</v>
      </c>
    </row>
    <row r="1327" spans="1:53" x14ac:dyDescent="0.25">
      <c r="A1327" t="s">
        <v>3481</v>
      </c>
      <c r="B1327" t="s">
        <v>3482</v>
      </c>
      <c r="C1327" t="s">
        <v>3478</v>
      </c>
      <c r="D1327" t="s">
        <v>167</v>
      </c>
      <c r="E1327">
        <v>7.625</v>
      </c>
      <c r="F1327" s="143">
        <v>43115</v>
      </c>
      <c r="G1327" t="s">
        <v>282</v>
      </c>
      <c r="H1327" t="s">
        <v>270</v>
      </c>
      <c r="I1327" t="s">
        <v>259</v>
      </c>
      <c r="J1327" t="s">
        <v>271</v>
      </c>
      <c r="K1327" t="s">
        <v>358</v>
      </c>
      <c r="L1327" t="s">
        <v>358</v>
      </c>
      <c r="M1327" t="s">
        <v>389</v>
      </c>
      <c r="N1327" t="s">
        <v>304</v>
      </c>
      <c r="O1327">
        <v>1200</v>
      </c>
      <c r="P1327">
        <v>111</v>
      </c>
      <c r="Q1327">
        <v>3.3888889999999998</v>
      </c>
      <c r="R1327">
        <v>0.11892</v>
      </c>
      <c r="S1327">
        <v>0</v>
      </c>
      <c r="T1327">
        <v>4.1020000000000003</v>
      </c>
      <c r="U1327">
        <v>5.1260000000000003</v>
      </c>
      <c r="V1327">
        <v>4.1260000000000003</v>
      </c>
      <c r="W1327">
        <v>5.1260000000000003</v>
      </c>
      <c r="X1327">
        <v>438</v>
      </c>
      <c r="Y1327">
        <v>110.5</v>
      </c>
      <c r="Z1327">
        <v>2.8809999999999998</v>
      </c>
      <c r="AA1327">
        <v>0.11967</v>
      </c>
      <c r="AB1327">
        <v>4.1609999999999996</v>
      </c>
      <c r="AC1327">
        <v>5.258</v>
      </c>
      <c r="AD1327">
        <v>4.181</v>
      </c>
      <c r="AE1327">
        <v>5.258</v>
      </c>
      <c r="AF1327">
        <v>463</v>
      </c>
      <c r="AG1327">
        <v>0.88900000000000001</v>
      </c>
      <c r="AH1327">
        <v>1.3180000000000001</v>
      </c>
      <c r="AI1327">
        <v>444</v>
      </c>
      <c r="AJ1327">
        <v>470</v>
      </c>
      <c r="AK1327">
        <v>427</v>
      </c>
      <c r="AL1327">
        <v>452</v>
      </c>
      <c r="AQ1327" s="82">
        <f t="shared" si="102"/>
        <v>0</v>
      </c>
      <c r="AR1327" s="82">
        <f t="shared" si="105"/>
        <v>0</v>
      </c>
      <c r="AS1327" s="82">
        <f t="shared" si="105"/>
        <v>0</v>
      </c>
      <c r="AT1327" s="82">
        <f t="shared" si="105"/>
        <v>0</v>
      </c>
      <c r="AU1327" s="82">
        <f t="shared" si="105"/>
        <v>0.11892</v>
      </c>
      <c r="AV1327" s="82">
        <f t="shared" si="105"/>
        <v>0</v>
      </c>
      <c r="AW1327" s="82">
        <f t="shared" si="105"/>
        <v>0</v>
      </c>
      <c r="AX1327" s="82">
        <f t="shared" si="105"/>
        <v>0</v>
      </c>
      <c r="AY1327" s="82">
        <f t="shared" si="105"/>
        <v>0</v>
      </c>
      <c r="AZ1327" s="82">
        <f t="shared" si="105"/>
        <v>0</v>
      </c>
      <c r="BA1327" s="82">
        <f t="shared" si="105"/>
        <v>0</v>
      </c>
    </row>
    <row r="1328" spans="1:53" x14ac:dyDescent="0.25">
      <c r="A1328" t="s">
        <v>3483</v>
      </c>
      <c r="B1328" t="s">
        <v>3484</v>
      </c>
      <c r="C1328" t="s">
        <v>3478</v>
      </c>
      <c r="D1328" t="s">
        <v>167</v>
      </c>
      <c r="E1328">
        <v>7.625</v>
      </c>
      <c r="F1328" s="143">
        <v>43600</v>
      </c>
      <c r="G1328" t="s">
        <v>282</v>
      </c>
      <c r="H1328" t="s">
        <v>270</v>
      </c>
      <c r="I1328" t="s">
        <v>259</v>
      </c>
      <c r="J1328" t="s">
        <v>271</v>
      </c>
      <c r="K1328" t="s">
        <v>358</v>
      </c>
      <c r="L1328" t="s">
        <v>358</v>
      </c>
      <c r="M1328" t="s">
        <v>389</v>
      </c>
      <c r="N1328" t="s">
        <v>304</v>
      </c>
      <c r="O1328">
        <v>799.9</v>
      </c>
      <c r="P1328">
        <v>107</v>
      </c>
      <c r="Q1328">
        <v>0.84722200000000003</v>
      </c>
      <c r="R1328">
        <v>7.4740000000000001E-2</v>
      </c>
      <c r="S1328">
        <v>0</v>
      </c>
      <c r="T1328">
        <v>1.3049999999999999</v>
      </c>
      <c r="U1328">
        <v>5.0229999999999997</v>
      </c>
      <c r="V1328">
        <v>2.7330000000000001</v>
      </c>
      <c r="W1328">
        <v>5.4340000000000002</v>
      </c>
      <c r="X1328">
        <v>444</v>
      </c>
      <c r="Y1328">
        <v>106.5</v>
      </c>
      <c r="Z1328">
        <v>0.33900000000000002</v>
      </c>
      <c r="AA1328">
        <v>7.5170000000000001E-2</v>
      </c>
      <c r="AB1328">
        <v>1.3660000000000001</v>
      </c>
      <c r="AC1328">
        <v>5.468</v>
      </c>
      <c r="AD1328">
        <v>3.1059999999999999</v>
      </c>
      <c r="AE1328">
        <v>5.6609999999999996</v>
      </c>
      <c r="AF1328">
        <v>481</v>
      </c>
      <c r="AG1328">
        <v>0.94399999999999995</v>
      </c>
      <c r="AH1328">
        <v>1.2050000000000001</v>
      </c>
      <c r="AI1328">
        <v>419</v>
      </c>
      <c r="AJ1328">
        <v>463</v>
      </c>
      <c r="AK1328">
        <v>426</v>
      </c>
      <c r="AL1328">
        <v>463</v>
      </c>
      <c r="AQ1328" s="82">
        <f t="shared" si="102"/>
        <v>0</v>
      </c>
      <c r="AR1328" s="82">
        <f t="shared" si="105"/>
        <v>0</v>
      </c>
      <c r="AS1328" s="82">
        <f t="shared" si="105"/>
        <v>0</v>
      </c>
      <c r="AT1328" s="82">
        <f t="shared" si="105"/>
        <v>0</v>
      </c>
      <c r="AU1328" s="82">
        <f t="shared" si="105"/>
        <v>7.4740000000000001E-2</v>
      </c>
      <c r="AV1328" s="82">
        <f t="shared" si="105"/>
        <v>0</v>
      </c>
      <c r="AW1328" s="82">
        <f t="shared" si="105"/>
        <v>0</v>
      </c>
      <c r="AX1328" s="82">
        <f t="shared" si="105"/>
        <v>0</v>
      </c>
      <c r="AY1328" s="82">
        <f t="shared" si="105"/>
        <v>0</v>
      </c>
      <c r="AZ1328" s="82">
        <f t="shared" si="105"/>
        <v>0</v>
      </c>
      <c r="BA1328" s="82">
        <f t="shared" si="105"/>
        <v>0</v>
      </c>
    </row>
    <row r="1329" spans="1:53" x14ac:dyDescent="0.25">
      <c r="A1329" t="s">
        <v>3485</v>
      </c>
      <c r="B1329" t="s">
        <v>3486</v>
      </c>
      <c r="C1329" t="s">
        <v>3478</v>
      </c>
      <c r="D1329" t="s">
        <v>167</v>
      </c>
      <c r="E1329">
        <v>7.875</v>
      </c>
      <c r="F1329" s="143">
        <v>44331</v>
      </c>
      <c r="G1329" t="s">
        <v>282</v>
      </c>
      <c r="H1329" t="s">
        <v>270</v>
      </c>
      <c r="I1329" t="s">
        <v>259</v>
      </c>
      <c r="J1329" t="s">
        <v>271</v>
      </c>
      <c r="K1329" t="s">
        <v>358</v>
      </c>
      <c r="L1329" t="s">
        <v>358</v>
      </c>
      <c r="M1329" t="s">
        <v>389</v>
      </c>
      <c r="N1329" t="s">
        <v>304</v>
      </c>
      <c r="O1329">
        <v>1128</v>
      </c>
      <c r="P1329">
        <v>111.25</v>
      </c>
      <c r="Q1329">
        <v>0.875</v>
      </c>
      <c r="R1329">
        <v>0.10958</v>
      </c>
      <c r="S1329">
        <v>0</v>
      </c>
      <c r="T1329">
        <v>2.964</v>
      </c>
      <c r="U1329">
        <v>5.28</v>
      </c>
      <c r="V1329">
        <v>4.95</v>
      </c>
      <c r="W1329">
        <v>5.5880000000000001</v>
      </c>
      <c r="X1329">
        <v>422</v>
      </c>
      <c r="Y1329">
        <v>110.5</v>
      </c>
      <c r="Z1329">
        <v>0.35</v>
      </c>
      <c r="AA1329">
        <v>0.10997999999999999</v>
      </c>
      <c r="AB1329">
        <v>3.024</v>
      </c>
      <c r="AC1329">
        <v>5.5430000000000001</v>
      </c>
      <c r="AD1329">
        <v>5.1120000000000001</v>
      </c>
      <c r="AE1329">
        <v>5.76</v>
      </c>
      <c r="AF1329">
        <v>456</v>
      </c>
      <c r="AG1329">
        <v>1.1499999999999999</v>
      </c>
      <c r="AH1329">
        <v>1.7689999999999999</v>
      </c>
      <c r="AI1329">
        <v>416</v>
      </c>
      <c r="AJ1329">
        <v>451</v>
      </c>
      <c r="AK1329">
        <v>410</v>
      </c>
      <c r="AL1329">
        <v>443</v>
      </c>
      <c r="AQ1329" s="82">
        <f t="shared" si="102"/>
        <v>0</v>
      </c>
      <c r="AR1329" s="82">
        <f t="shared" si="105"/>
        <v>0</v>
      </c>
      <c r="AS1329" s="82">
        <f t="shared" si="105"/>
        <v>0</v>
      </c>
      <c r="AT1329" s="82">
        <f t="shared" si="105"/>
        <v>0</v>
      </c>
      <c r="AU1329" s="82">
        <f t="shared" si="105"/>
        <v>0.10958</v>
      </c>
      <c r="AV1329" s="82">
        <f t="shared" si="105"/>
        <v>0</v>
      </c>
      <c r="AW1329" s="82">
        <f t="shared" si="105"/>
        <v>0</v>
      </c>
      <c r="AX1329" s="82">
        <f t="shared" si="105"/>
        <v>0</v>
      </c>
      <c r="AY1329" s="82">
        <f t="shared" si="105"/>
        <v>0</v>
      </c>
      <c r="AZ1329" s="82">
        <f t="shared" si="105"/>
        <v>0</v>
      </c>
      <c r="BA1329" s="82">
        <f t="shared" si="105"/>
        <v>0</v>
      </c>
    </row>
    <row r="1330" spans="1:53" x14ac:dyDescent="0.25">
      <c r="A1330" t="s">
        <v>6288</v>
      </c>
      <c r="B1330" t="s">
        <v>6289</v>
      </c>
      <c r="C1330" t="s">
        <v>3478</v>
      </c>
      <c r="D1330" t="s">
        <v>167</v>
      </c>
      <c r="E1330">
        <v>6.625</v>
      </c>
      <c r="F1330" s="143">
        <v>45000</v>
      </c>
      <c r="G1330" t="s">
        <v>282</v>
      </c>
      <c r="H1330" t="s">
        <v>270</v>
      </c>
      <c r="I1330" t="s">
        <v>259</v>
      </c>
      <c r="J1330" t="s">
        <v>271</v>
      </c>
      <c r="K1330" t="s">
        <v>358</v>
      </c>
      <c r="L1330" t="s">
        <v>358</v>
      </c>
      <c r="M1330" t="s">
        <v>389</v>
      </c>
      <c r="N1330" t="s">
        <v>304</v>
      </c>
      <c r="O1330">
        <v>990</v>
      </c>
      <c r="P1330">
        <v>107</v>
      </c>
      <c r="Q1330">
        <v>1.6746529999999999</v>
      </c>
      <c r="R1330">
        <v>9.3210000000000001E-2</v>
      </c>
      <c r="S1330">
        <v>0</v>
      </c>
      <c r="T1330">
        <v>5.97</v>
      </c>
      <c r="U1330">
        <v>5.4989999999999997</v>
      </c>
      <c r="V1330">
        <v>6.8079999999999998</v>
      </c>
      <c r="W1330">
        <v>5.492</v>
      </c>
      <c r="X1330">
        <v>380</v>
      </c>
      <c r="Y1330">
        <v>103.5</v>
      </c>
      <c r="Z1330">
        <v>1.2330000000000001</v>
      </c>
      <c r="AA1330">
        <v>9.1200000000000003E-2</v>
      </c>
      <c r="AB1330">
        <v>5.9870000000000001</v>
      </c>
      <c r="AC1330">
        <v>6.0529999999999999</v>
      </c>
      <c r="AD1330">
        <v>7.1230000000000002</v>
      </c>
      <c r="AE1330">
        <v>6.0469999999999997</v>
      </c>
      <c r="AF1330">
        <v>454</v>
      </c>
      <c r="AG1330">
        <v>3.7639999999999998</v>
      </c>
      <c r="AH1330">
        <v>4.827</v>
      </c>
      <c r="AI1330">
        <v>365</v>
      </c>
      <c r="AJ1330">
        <v>431</v>
      </c>
      <c r="AK1330">
        <v>375</v>
      </c>
      <c r="AL1330">
        <v>448</v>
      </c>
      <c r="AQ1330" s="82">
        <f t="shared" si="102"/>
        <v>0</v>
      </c>
      <c r="AR1330" s="82">
        <f t="shared" si="105"/>
        <v>0</v>
      </c>
      <c r="AS1330" s="82">
        <f t="shared" si="105"/>
        <v>0</v>
      </c>
      <c r="AT1330" s="82">
        <f t="shared" si="105"/>
        <v>0</v>
      </c>
      <c r="AU1330" s="82">
        <f t="shared" si="105"/>
        <v>9.3210000000000001E-2</v>
      </c>
      <c r="AV1330" s="82">
        <f t="shared" si="105"/>
        <v>0</v>
      </c>
      <c r="AW1330" s="82">
        <f t="shared" si="105"/>
        <v>0</v>
      </c>
      <c r="AX1330" s="82">
        <f t="shared" si="105"/>
        <v>0</v>
      </c>
      <c r="AY1330" s="82">
        <f t="shared" si="105"/>
        <v>0</v>
      </c>
      <c r="AZ1330" s="82">
        <f t="shared" si="105"/>
        <v>0</v>
      </c>
      <c r="BA1330" s="82">
        <f t="shared" si="105"/>
        <v>0</v>
      </c>
    </row>
    <row r="1331" spans="1:53" x14ac:dyDescent="0.25">
      <c r="A1331" t="s">
        <v>3472</v>
      </c>
      <c r="B1331" t="s">
        <v>3473</v>
      </c>
      <c r="C1331" t="s">
        <v>3474</v>
      </c>
      <c r="D1331" t="s">
        <v>3475</v>
      </c>
      <c r="E1331">
        <v>7.75</v>
      </c>
      <c r="F1331" s="143">
        <v>46006</v>
      </c>
      <c r="G1331" t="s">
        <v>371</v>
      </c>
      <c r="H1331" t="s">
        <v>270</v>
      </c>
      <c r="I1331" t="s">
        <v>259</v>
      </c>
      <c r="J1331" t="s">
        <v>271</v>
      </c>
      <c r="K1331" t="s">
        <v>358</v>
      </c>
      <c r="L1331" t="s">
        <v>358</v>
      </c>
      <c r="M1331" t="s">
        <v>389</v>
      </c>
      <c r="N1331" t="s">
        <v>283</v>
      </c>
      <c r="O1331">
        <v>441</v>
      </c>
      <c r="P1331">
        <v>102.5</v>
      </c>
      <c r="Q1331">
        <v>0.215278</v>
      </c>
      <c r="R1331">
        <v>3.9239999999999997E-2</v>
      </c>
      <c r="S1331">
        <v>3.875</v>
      </c>
      <c r="T1331">
        <v>8.1449999999999996</v>
      </c>
      <c r="U1331">
        <v>7.4459999999999997</v>
      </c>
      <c r="V1331">
        <v>6.1120000000000001</v>
      </c>
      <c r="W1331">
        <v>7.4459999999999997</v>
      </c>
      <c r="X1331">
        <v>586</v>
      </c>
      <c r="Y1331">
        <v>102.5</v>
      </c>
      <c r="Z1331">
        <v>3.5739999999999998</v>
      </c>
      <c r="AA1331">
        <v>4.1140000000000003E-2</v>
      </c>
      <c r="AB1331">
        <v>7.9119999999999999</v>
      </c>
      <c r="AC1331">
        <v>7.4459999999999997</v>
      </c>
      <c r="AD1331">
        <v>5.9480000000000004</v>
      </c>
      <c r="AE1331">
        <v>7.4459999999999997</v>
      </c>
      <c r="AF1331">
        <v>603</v>
      </c>
      <c r="AG1331">
        <v>0.48699999999999999</v>
      </c>
      <c r="AH1331">
        <v>1.304</v>
      </c>
      <c r="AI1331">
        <v>564</v>
      </c>
      <c r="AJ1331">
        <v>580</v>
      </c>
      <c r="AK1331">
        <v>581</v>
      </c>
      <c r="AL1331">
        <v>597</v>
      </c>
      <c r="AQ1331" s="82">
        <f t="shared" si="102"/>
        <v>0</v>
      </c>
      <c r="AR1331" s="82">
        <f t="shared" si="105"/>
        <v>0</v>
      </c>
      <c r="AS1331" s="82">
        <f t="shared" si="105"/>
        <v>0</v>
      </c>
      <c r="AT1331" s="82">
        <f t="shared" si="105"/>
        <v>0</v>
      </c>
      <c r="AU1331" s="82">
        <f t="shared" si="105"/>
        <v>0</v>
      </c>
      <c r="AV1331" s="82">
        <f t="shared" si="105"/>
        <v>0</v>
      </c>
      <c r="AW1331" s="82">
        <f t="shared" si="105"/>
        <v>3.9239999999999997E-2</v>
      </c>
      <c r="AX1331" s="82">
        <f t="shared" si="105"/>
        <v>0</v>
      </c>
      <c r="AY1331" s="82">
        <f t="shared" si="105"/>
        <v>0</v>
      </c>
      <c r="AZ1331" s="82">
        <f t="shared" si="105"/>
        <v>0</v>
      </c>
      <c r="BA1331" s="82">
        <f t="shared" si="105"/>
        <v>0</v>
      </c>
    </row>
    <row r="1332" spans="1:53" x14ac:dyDescent="0.25">
      <c r="A1332" t="s">
        <v>3510</v>
      </c>
      <c r="B1332" t="s">
        <v>3511</v>
      </c>
      <c r="C1332" t="s">
        <v>3512</v>
      </c>
      <c r="D1332" t="s">
        <v>6290</v>
      </c>
      <c r="E1332">
        <v>10.875</v>
      </c>
      <c r="F1332" s="143">
        <v>42095</v>
      </c>
      <c r="G1332" t="s">
        <v>41</v>
      </c>
      <c r="H1332" t="s">
        <v>270</v>
      </c>
      <c r="I1332" t="s">
        <v>259</v>
      </c>
      <c r="J1332" t="s">
        <v>271</v>
      </c>
      <c r="K1332" t="s">
        <v>284</v>
      </c>
      <c r="L1332" t="s">
        <v>285</v>
      </c>
      <c r="M1332" t="s">
        <v>309</v>
      </c>
      <c r="N1332" t="s">
        <v>304</v>
      </c>
      <c r="O1332">
        <v>285</v>
      </c>
      <c r="P1332">
        <v>107</v>
      </c>
      <c r="Q1332">
        <v>2.5375000000000001</v>
      </c>
      <c r="R1332">
        <v>2.7050000000000001E-2</v>
      </c>
      <c r="S1332">
        <v>0</v>
      </c>
      <c r="T1332">
        <v>0.26300000000000001</v>
      </c>
      <c r="U1332">
        <v>4.5810000000000004</v>
      </c>
      <c r="V1332">
        <v>0.373</v>
      </c>
      <c r="W1332">
        <v>4.8339999999999996</v>
      </c>
      <c r="X1332">
        <v>454</v>
      </c>
      <c r="Y1332">
        <v>107.875</v>
      </c>
      <c r="Z1332">
        <v>1.8120000000000001</v>
      </c>
      <c r="AA1332">
        <v>2.75E-2</v>
      </c>
      <c r="AB1332">
        <v>0.33</v>
      </c>
      <c r="AC1332">
        <v>3.2490000000000001</v>
      </c>
      <c r="AD1332">
        <v>0.32600000000000001</v>
      </c>
      <c r="AE1332">
        <v>3.4049999999999998</v>
      </c>
      <c r="AF1332">
        <v>315</v>
      </c>
      <c r="AG1332">
        <v>-0.13700000000000001</v>
      </c>
      <c r="AH1332">
        <v>-0.155</v>
      </c>
      <c r="AI1332">
        <v>272</v>
      </c>
      <c r="AJ1332">
        <v>227</v>
      </c>
      <c r="AK1332">
        <v>431</v>
      </c>
      <c r="AL1332">
        <v>296</v>
      </c>
      <c r="AQ1332" s="82">
        <f t="shared" si="102"/>
        <v>0</v>
      </c>
      <c r="AR1332" s="82">
        <f t="shared" si="105"/>
        <v>0</v>
      </c>
      <c r="AS1332" s="82">
        <f t="shared" si="105"/>
        <v>0</v>
      </c>
      <c r="AT1332" s="82">
        <f t="shared" si="105"/>
        <v>2.7050000000000001E-2</v>
      </c>
      <c r="AU1332" s="82">
        <f t="shared" si="105"/>
        <v>0</v>
      </c>
      <c r="AV1332" s="82">
        <f t="shared" si="105"/>
        <v>0</v>
      </c>
      <c r="AW1332" s="82">
        <f t="shared" si="105"/>
        <v>0</v>
      </c>
      <c r="AX1332" s="82">
        <f t="shared" si="105"/>
        <v>0</v>
      </c>
      <c r="AY1332" s="82">
        <f t="shared" si="105"/>
        <v>0</v>
      </c>
      <c r="AZ1332" s="82">
        <f t="shared" si="105"/>
        <v>0</v>
      </c>
      <c r="BA1332" s="82">
        <f t="shared" si="105"/>
        <v>0</v>
      </c>
    </row>
    <row r="1333" spans="1:53" x14ac:dyDescent="0.25">
      <c r="A1333" t="s">
        <v>6291</v>
      </c>
      <c r="B1333" t="s">
        <v>6292</v>
      </c>
      <c r="C1333" t="s">
        <v>3512</v>
      </c>
      <c r="D1333" t="s">
        <v>6290</v>
      </c>
      <c r="E1333">
        <v>9.625</v>
      </c>
      <c r="F1333" s="143">
        <v>43586</v>
      </c>
      <c r="G1333" t="s">
        <v>41</v>
      </c>
      <c r="H1333" t="s">
        <v>270</v>
      </c>
      <c r="I1333" t="s">
        <v>259</v>
      </c>
      <c r="J1333" t="s">
        <v>271</v>
      </c>
      <c r="K1333" t="s">
        <v>284</v>
      </c>
      <c r="L1333" t="s">
        <v>285</v>
      </c>
      <c r="M1333" t="s">
        <v>309</v>
      </c>
      <c r="N1333" t="s">
        <v>304</v>
      </c>
      <c r="O1333">
        <v>275</v>
      </c>
      <c r="P1333">
        <v>112.75</v>
      </c>
      <c r="Q1333">
        <v>1.4437500000000001</v>
      </c>
      <c r="R1333">
        <v>2.7210000000000002E-2</v>
      </c>
      <c r="S1333">
        <v>0</v>
      </c>
      <c r="T1333">
        <v>2.0819999999999999</v>
      </c>
      <c r="U1333">
        <v>6.5650000000000004</v>
      </c>
      <c r="V1333">
        <v>3.823</v>
      </c>
      <c r="W1333">
        <v>6.7089999999999996</v>
      </c>
      <c r="X1333">
        <v>574</v>
      </c>
      <c r="Y1333">
        <v>111.25</v>
      </c>
      <c r="Z1333">
        <v>0.80200000000000005</v>
      </c>
      <c r="AA1333">
        <v>2.7099999999999999E-2</v>
      </c>
      <c r="AB1333">
        <v>3.5950000000000002</v>
      </c>
      <c r="AC1333">
        <v>7.0839999999999996</v>
      </c>
      <c r="AD1333">
        <v>4.2549999999999999</v>
      </c>
      <c r="AE1333">
        <v>7.1390000000000002</v>
      </c>
      <c r="AF1333">
        <v>631</v>
      </c>
      <c r="AG1333">
        <v>1.911</v>
      </c>
      <c r="AH1333">
        <v>2.3490000000000002</v>
      </c>
      <c r="AI1333">
        <v>579</v>
      </c>
      <c r="AJ1333">
        <v>639</v>
      </c>
      <c r="AK1333">
        <v>559</v>
      </c>
      <c r="AL1333">
        <v>617</v>
      </c>
      <c r="AQ1333" s="82">
        <f t="shared" si="102"/>
        <v>0</v>
      </c>
      <c r="AR1333" s="82">
        <f t="shared" si="105"/>
        <v>0</v>
      </c>
      <c r="AS1333" s="82">
        <f t="shared" si="105"/>
        <v>0</v>
      </c>
      <c r="AT1333" s="82">
        <f t="shared" si="105"/>
        <v>0</v>
      </c>
      <c r="AU1333" s="82">
        <f t="shared" si="105"/>
        <v>0</v>
      </c>
      <c r="AV1333" s="82">
        <f t="shared" si="105"/>
        <v>2.7210000000000002E-2</v>
      </c>
      <c r="AW1333" s="82">
        <f t="shared" si="105"/>
        <v>0</v>
      </c>
      <c r="AX1333" s="82">
        <f t="shared" si="105"/>
        <v>0</v>
      </c>
      <c r="AY1333" s="82">
        <f t="shared" si="105"/>
        <v>0</v>
      </c>
      <c r="AZ1333" s="82">
        <f t="shared" si="105"/>
        <v>0</v>
      </c>
      <c r="BA1333" s="82">
        <f t="shared" si="105"/>
        <v>0</v>
      </c>
    </row>
    <row r="1334" spans="1:53" x14ac:dyDescent="0.25">
      <c r="A1334" t="s">
        <v>6293</v>
      </c>
      <c r="B1334" t="s">
        <v>6294</v>
      </c>
      <c r="C1334" t="s">
        <v>3512</v>
      </c>
      <c r="D1334" t="s">
        <v>6290</v>
      </c>
      <c r="E1334">
        <v>9.625</v>
      </c>
      <c r="F1334" s="143">
        <v>43586</v>
      </c>
      <c r="G1334" t="s">
        <v>41</v>
      </c>
      <c r="H1334" t="s">
        <v>270</v>
      </c>
      <c r="I1334" t="s">
        <v>259</v>
      </c>
      <c r="J1334" t="s">
        <v>271</v>
      </c>
      <c r="K1334" t="s">
        <v>284</v>
      </c>
      <c r="L1334" t="s">
        <v>285</v>
      </c>
      <c r="M1334" t="s">
        <v>309</v>
      </c>
      <c r="N1334" t="s">
        <v>304</v>
      </c>
      <c r="O1334">
        <v>100</v>
      </c>
      <c r="P1334">
        <v>112.25</v>
      </c>
      <c r="Q1334">
        <v>1.4437500000000001</v>
      </c>
      <c r="R1334">
        <v>9.8499999999999994E-3</v>
      </c>
      <c r="S1334">
        <v>0</v>
      </c>
      <c r="T1334">
        <v>2.8420000000000001</v>
      </c>
      <c r="U1334">
        <v>6.7750000000000004</v>
      </c>
      <c r="V1334">
        <v>3.9409999999999998</v>
      </c>
      <c r="W1334">
        <v>6.851</v>
      </c>
      <c r="X1334">
        <v>588</v>
      </c>
      <c r="Y1334">
        <v>110.75</v>
      </c>
      <c r="Z1334">
        <v>0.80200000000000005</v>
      </c>
      <c r="AA1334">
        <v>9.8099999999999993E-3</v>
      </c>
      <c r="AB1334">
        <v>4.2249999999999996</v>
      </c>
      <c r="AC1334">
        <v>7.1909999999999998</v>
      </c>
      <c r="AD1334">
        <v>4.3579999999999997</v>
      </c>
      <c r="AE1334">
        <v>7.2629999999999999</v>
      </c>
      <c r="AF1334">
        <v>644</v>
      </c>
      <c r="AG1334">
        <v>1.92</v>
      </c>
      <c r="AH1334">
        <v>2.3769999999999998</v>
      </c>
      <c r="AI1334">
        <v>593</v>
      </c>
      <c r="AJ1334">
        <v>650</v>
      </c>
      <c r="AK1334">
        <v>573</v>
      </c>
      <c r="AL1334">
        <v>630</v>
      </c>
      <c r="AQ1334" s="82">
        <f t="shared" si="102"/>
        <v>0</v>
      </c>
      <c r="AR1334" s="82">
        <f t="shared" ref="AR1334:BA1349" si="106">IF(AND($U1334&gt;AQ$4,$U1334&lt;=AR$4),$R1334,0)</f>
        <v>0</v>
      </c>
      <c r="AS1334" s="82">
        <f t="shared" si="106"/>
        <v>0</v>
      </c>
      <c r="AT1334" s="82">
        <f t="shared" si="106"/>
        <v>0</v>
      </c>
      <c r="AU1334" s="82">
        <f t="shared" si="106"/>
        <v>0</v>
      </c>
      <c r="AV1334" s="82">
        <f t="shared" si="106"/>
        <v>9.8499999999999994E-3</v>
      </c>
      <c r="AW1334" s="82">
        <f t="shared" si="106"/>
        <v>0</v>
      </c>
      <c r="AX1334" s="82">
        <f t="shared" si="106"/>
        <v>0</v>
      </c>
      <c r="AY1334" s="82">
        <f t="shared" si="106"/>
        <v>0</v>
      </c>
      <c r="AZ1334" s="82">
        <f t="shared" si="106"/>
        <v>0</v>
      </c>
      <c r="BA1334" s="82">
        <f t="shared" si="106"/>
        <v>0</v>
      </c>
    </row>
    <row r="1335" spans="1:53" x14ac:dyDescent="0.25">
      <c r="A1335" t="s">
        <v>6295</v>
      </c>
      <c r="B1335" t="s">
        <v>6296</v>
      </c>
      <c r="C1335" t="s">
        <v>3512</v>
      </c>
      <c r="D1335" t="s">
        <v>6290</v>
      </c>
      <c r="E1335">
        <v>7.875</v>
      </c>
      <c r="F1335" s="143">
        <v>44105</v>
      </c>
      <c r="G1335" t="s">
        <v>41</v>
      </c>
      <c r="H1335" t="s">
        <v>270</v>
      </c>
      <c r="I1335" t="s">
        <v>259</v>
      </c>
      <c r="J1335" t="s">
        <v>271</v>
      </c>
      <c r="K1335" t="s">
        <v>284</v>
      </c>
      <c r="L1335" t="s">
        <v>285</v>
      </c>
      <c r="M1335" t="s">
        <v>309</v>
      </c>
      <c r="N1335" t="s">
        <v>304</v>
      </c>
      <c r="O1335">
        <v>400</v>
      </c>
      <c r="P1335">
        <v>105.75</v>
      </c>
      <c r="Q1335">
        <v>1.9906250000000001</v>
      </c>
      <c r="R1335">
        <v>3.7339999999999998E-2</v>
      </c>
      <c r="S1335">
        <v>0</v>
      </c>
      <c r="T1335">
        <v>4.5410000000000004</v>
      </c>
      <c r="U1335">
        <v>6.6539999999999999</v>
      </c>
      <c r="V1335">
        <v>5.4610000000000003</v>
      </c>
      <c r="W1335">
        <v>6.7489999999999997</v>
      </c>
      <c r="X1335">
        <v>549</v>
      </c>
      <c r="Y1335">
        <v>103.625</v>
      </c>
      <c r="Z1335">
        <v>1.466</v>
      </c>
      <c r="AA1335">
        <v>3.6970000000000003E-2</v>
      </c>
      <c r="AB1335">
        <v>4.5830000000000002</v>
      </c>
      <c r="AC1335">
        <v>7.101</v>
      </c>
      <c r="AD1335">
        <v>5.5670000000000002</v>
      </c>
      <c r="AE1335">
        <v>7.15</v>
      </c>
      <c r="AF1335">
        <v>606</v>
      </c>
      <c r="AG1335">
        <v>2.5219999999999998</v>
      </c>
      <c r="AH1335">
        <v>3.2290000000000001</v>
      </c>
      <c r="AI1335">
        <v>532</v>
      </c>
      <c r="AJ1335">
        <v>583</v>
      </c>
      <c r="AK1335">
        <v>538</v>
      </c>
      <c r="AL1335">
        <v>594</v>
      </c>
      <c r="AQ1335" s="82">
        <f t="shared" si="102"/>
        <v>0</v>
      </c>
      <c r="AR1335" s="82">
        <f t="shared" si="106"/>
        <v>0</v>
      </c>
      <c r="AS1335" s="82">
        <f t="shared" si="106"/>
        <v>0</v>
      </c>
      <c r="AT1335" s="82">
        <f t="shared" si="106"/>
        <v>0</v>
      </c>
      <c r="AU1335" s="82">
        <f t="shared" si="106"/>
        <v>0</v>
      </c>
      <c r="AV1335" s="82">
        <f t="shared" si="106"/>
        <v>3.7339999999999998E-2</v>
      </c>
      <c r="AW1335" s="82">
        <f t="shared" si="106"/>
        <v>0</v>
      </c>
      <c r="AX1335" s="82">
        <f t="shared" si="106"/>
        <v>0</v>
      </c>
      <c r="AY1335" s="82">
        <f t="shared" si="106"/>
        <v>0</v>
      </c>
      <c r="AZ1335" s="82">
        <f t="shared" si="106"/>
        <v>0</v>
      </c>
      <c r="BA1335" s="82">
        <f t="shared" si="106"/>
        <v>0</v>
      </c>
    </row>
    <row r="1336" spans="1:53" x14ac:dyDescent="0.25">
      <c r="A1336" t="s">
        <v>6297</v>
      </c>
      <c r="B1336" t="s">
        <v>6298</v>
      </c>
      <c r="C1336" t="s">
        <v>6299</v>
      </c>
      <c r="D1336" t="s">
        <v>6300</v>
      </c>
      <c r="E1336">
        <v>7.9</v>
      </c>
      <c r="F1336" s="143">
        <v>43205</v>
      </c>
      <c r="G1336" t="s">
        <v>371</v>
      </c>
      <c r="H1336" t="s">
        <v>270</v>
      </c>
      <c r="I1336" t="s">
        <v>259</v>
      </c>
      <c r="J1336" t="s">
        <v>271</v>
      </c>
      <c r="K1336" t="s">
        <v>272</v>
      </c>
      <c r="L1336" t="s">
        <v>442</v>
      </c>
      <c r="M1336" t="s">
        <v>697</v>
      </c>
      <c r="N1336" t="s">
        <v>304</v>
      </c>
      <c r="O1336">
        <v>350</v>
      </c>
      <c r="P1336">
        <v>112.78400000000001</v>
      </c>
      <c r="Q1336">
        <v>1.536111</v>
      </c>
      <c r="R1336">
        <v>3.4669999999999999E-2</v>
      </c>
      <c r="S1336">
        <v>0</v>
      </c>
      <c r="T1336">
        <v>4.3259999999999996</v>
      </c>
      <c r="U1336">
        <v>5.1159999999999997</v>
      </c>
      <c r="V1336">
        <v>4.38</v>
      </c>
      <c r="W1336">
        <v>4.883</v>
      </c>
      <c r="X1336">
        <v>410</v>
      </c>
      <c r="Y1336">
        <v>113.919</v>
      </c>
      <c r="Z1336">
        <v>1.0089999999999999</v>
      </c>
      <c r="AA1336">
        <v>3.5380000000000002E-2</v>
      </c>
      <c r="AB1336">
        <v>4.4000000000000004</v>
      </c>
      <c r="AC1336">
        <v>4.9180000000000001</v>
      </c>
      <c r="AD1336">
        <v>4.4489999999999998</v>
      </c>
      <c r="AE1336">
        <v>4.6870000000000003</v>
      </c>
      <c r="AF1336">
        <v>402</v>
      </c>
      <c r="AG1336">
        <v>-0.52900000000000003</v>
      </c>
      <c r="AH1336">
        <v>-5.8999999999999997E-2</v>
      </c>
      <c r="AI1336">
        <v>418</v>
      </c>
      <c r="AJ1336">
        <v>413</v>
      </c>
      <c r="AK1336">
        <v>398</v>
      </c>
      <c r="AL1336">
        <v>391</v>
      </c>
      <c r="AQ1336" s="82">
        <f t="shared" si="102"/>
        <v>0</v>
      </c>
      <c r="AR1336" s="82">
        <f t="shared" si="106"/>
        <v>0</v>
      </c>
      <c r="AS1336" s="82">
        <f t="shared" si="106"/>
        <v>0</v>
      </c>
      <c r="AT1336" s="82">
        <f t="shared" si="106"/>
        <v>0</v>
      </c>
      <c r="AU1336" s="82">
        <f t="shared" si="106"/>
        <v>3.4669999999999999E-2</v>
      </c>
      <c r="AV1336" s="82">
        <f t="shared" si="106"/>
        <v>0</v>
      </c>
      <c r="AW1336" s="82">
        <f t="shared" si="106"/>
        <v>0</v>
      </c>
      <c r="AX1336" s="82">
        <f t="shared" si="106"/>
        <v>0</v>
      </c>
      <c r="AY1336" s="82">
        <f t="shared" si="106"/>
        <v>0</v>
      </c>
      <c r="AZ1336" s="82">
        <f t="shared" si="106"/>
        <v>0</v>
      </c>
      <c r="BA1336" s="82">
        <f t="shared" si="106"/>
        <v>0</v>
      </c>
    </row>
    <row r="1337" spans="1:53" x14ac:dyDescent="0.25">
      <c r="A1337" t="s">
        <v>6301</v>
      </c>
      <c r="B1337" t="s">
        <v>6302</v>
      </c>
      <c r="C1337" t="s">
        <v>6299</v>
      </c>
      <c r="D1337" t="s">
        <v>6300</v>
      </c>
      <c r="E1337">
        <v>4.8</v>
      </c>
      <c r="F1337" s="143">
        <v>44075</v>
      </c>
      <c r="G1337" t="s">
        <v>371</v>
      </c>
      <c r="H1337" t="s">
        <v>270</v>
      </c>
      <c r="I1337" t="s">
        <v>259</v>
      </c>
      <c r="J1337" t="s">
        <v>271</v>
      </c>
      <c r="K1337" t="s">
        <v>272</v>
      </c>
      <c r="L1337" t="s">
        <v>442</v>
      </c>
      <c r="M1337" t="s">
        <v>697</v>
      </c>
      <c r="N1337" t="s">
        <v>304</v>
      </c>
      <c r="O1337">
        <v>450</v>
      </c>
      <c r="P1337">
        <v>96.421000000000006</v>
      </c>
      <c r="Q1337">
        <v>1.52</v>
      </c>
      <c r="R1337">
        <v>3.8179999999999999E-2</v>
      </c>
      <c r="S1337">
        <v>0</v>
      </c>
      <c r="T1337">
        <v>6.2240000000000002</v>
      </c>
      <c r="U1337">
        <v>5.3739999999999997</v>
      </c>
      <c r="V1337">
        <v>6.3250000000000002</v>
      </c>
      <c r="W1337">
        <v>5.3739999999999997</v>
      </c>
      <c r="X1337">
        <v>408</v>
      </c>
      <c r="Y1337">
        <v>98.432000000000002</v>
      </c>
      <c r="Z1337">
        <v>1.2</v>
      </c>
      <c r="AA1337">
        <v>3.943E-2</v>
      </c>
      <c r="AB1337">
        <v>6.3150000000000004</v>
      </c>
      <c r="AC1337">
        <v>5.0460000000000003</v>
      </c>
      <c r="AD1337">
        <v>6.4080000000000004</v>
      </c>
      <c r="AE1337">
        <v>5.0460000000000003</v>
      </c>
      <c r="AF1337">
        <v>392</v>
      </c>
      <c r="AG1337">
        <v>-1.6970000000000001</v>
      </c>
      <c r="AH1337">
        <v>-0.83</v>
      </c>
      <c r="AI1337">
        <v>377</v>
      </c>
      <c r="AJ1337">
        <v>366</v>
      </c>
      <c r="AK1337">
        <v>399</v>
      </c>
      <c r="AL1337">
        <v>381</v>
      </c>
      <c r="AQ1337" s="82">
        <f t="shared" si="102"/>
        <v>0</v>
      </c>
      <c r="AR1337" s="82">
        <f t="shared" si="106"/>
        <v>0</v>
      </c>
      <c r="AS1337" s="82">
        <f t="shared" si="106"/>
        <v>0</v>
      </c>
      <c r="AT1337" s="82">
        <f t="shared" si="106"/>
        <v>0</v>
      </c>
      <c r="AU1337" s="82">
        <f t="shared" si="106"/>
        <v>3.8179999999999999E-2</v>
      </c>
      <c r="AV1337" s="82">
        <f t="shared" si="106"/>
        <v>0</v>
      </c>
      <c r="AW1337" s="82">
        <f t="shared" si="106"/>
        <v>0</v>
      </c>
      <c r="AX1337" s="82">
        <f t="shared" si="106"/>
        <v>0</v>
      </c>
      <c r="AY1337" s="82">
        <f t="shared" si="106"/>
        <v>0</v>
      </c>
      <c r="AZ1337" s="82">
        <f t="shared" si="106"/>
        <v>0</v>
      </c>
      <c r="BA1337" s="82">
        <f t="shared" si="106"/>
        <v>0</v>
      </c>
    </row>
    <row r="1338" spans="1:53" x14ac:dyDescent="0.25">
      <c r="A1338" t="s">
        <v>6303</v>
      </c>
      <c r="B1338" t="s">
        <v>6304</v>
      </c>
      <c r="C1338" t="s">
        <v>6299</v>
      </c>
      <c r="D1338" t="s">
        <v>6300</v>
      </c>
      <c r="E1338">
        <v>4.75</v>
      </c>
      <c r="F1338" s="143">
        <v>44593</v>
      </c>
      <c r="G1338" t="s">
        <v>371</v>
      </c>
      <c r="H1338" t="s">
        <v>270</v>
      </c>
      <c r="I1338" t="s">
        <v>259</v>
      </c>
      <c r="J1338" t="s">
        <v>271</v>
      </c>
      <c r="K1338" t="s">
        <v>272</v>
      </c>
      <c r="L1338" t="s">
        <v>442</v>
      </c>
      <c r="M1338" t="s">
        <v>697</v>
      </c>
      <c r="N1338" t="s">
        <v>304</v>
      </c>
      <c r="O1338">
        <v>250</v>
      </c>
      <c r="P1338">
        <v>94.863</v>
      </c>
      <c r="Q1338">
        <v>1.9</v>
      </c>
      <c r="R1338">
        <v>2.0959999999999999E-2</v>
      </c>
      <c r="S1338">
        <v>0</v>
      </c>
      <c r="T1338">
        <v>7.1020000000000003</v>
      </c>
      <c r="U1338">
        <v>5.4740000000000002</v>
      </c>
      <c r="V1338">
        <v>7.2720000000000002</v>
      </c>
      <c r="W1338">
        <v>5.4729999999999999</v>
      </c>
      <c r="X1338">
        <v>391</v>
      </c>
      <c r="Y1338">
        <v>96.001999999999995</v>
      </c>
      <c r="Z1338">
        <v>1.583</v>
      </c>
      <c r="AA1338">
        <v>2.146E-2</v>
      </c>
      <c r="AB1338">
        <v>7.1859999999999999</v>
      </c>
      <c r="AC1338">
        <v>5.3049999999999997</v>
      </c>
      <c r="AD1338">
        <v>7.3479999999999999</v>
      </c>
      <c r="AE1338">
        <v>5.3040000000000003</v>
      </c>
      <c r="AF1338">
        <v>392</v>
      </c>
      <c r="AG1338">
        <v>-0.84299999999999997</v>
      </c>
      <c r="AH1338">
        <v>0.26500000000000001</v>
      </c>
      <c r="AI1338">
        <v>359</v>
      </c>
      <c r="AJ1338">
        <v>362</v>
      </c>
      <c r="AK1338">
        <v>386</v>
      </c>
      <c r="AL1338">
        <v>385</v>
      </c>
      <c r="AQ1338" s="82">
        <f t="shared" si="102"/>
        <v>0</v>
      </c>
      <c r="AR1338" s="82">
        <f t="shared" si="106"/>
        <v>0</v>
      </c>
      <c r="AS1338" s="82">
        <f t="shared" si="106"/>
        <v>0</v>
      </c>
      <c r="AT1338" s="82">
        <f t="shared" si="106"/>
        <v>0</v>
      </c>
      <c r="AU1338" s="82">
        <f t="shared" si="106"/>
        <v>2.0959999999999999E-2</v>
      </c>
      <c r="AV1338" s="82">
        <f t="shared" si="106"/>
        <v>0</v>
      </c>
      <c r="AW1338" s="82">
        <f t="shared" si="106"/>
        <v>0</v>
      </c>
      <c r="AX1338" s="82">
        <f t="shared" si="106"/>
        <v>0</v>
      </c>
      <c r="AY1338" s="82">
        <f t="shared" si="106"/>
        <v>0</v>
      </c>
      <c r="AZ1338" s="82">
        <f t="shared" si="106"/>
        <v>0</v>
      </c>
      <c r="BA1338" s="82">
        <f t="shared" si="106"/>
        <v>0</v>
      </c>
    </row>
    <row r="1339" spans="1:53" x14ac:dyDescent="0.25">
      <c r="A1339" t="s">
        <v>6305</v>
      </c>
      <c r="B1339" t="s">
        <v>6306</v>
      </c>
      <c r="C1339" t="s">
        <v>3501</v>
      </c>
      <c r="D1339" t="s">
        <v>6307</v>
      </c>
      <c r="E1339">
        <v>7.125</v>
      </c>
      <c r="F1339" s="143">
        <v>44150</v>
      </c>
      <c r="G1339" t="s">
        <v>40</v>
      </c>
      <c r="H1339" t="s">
        <v>270</v>
      </c>
      <c r="I1339" t="s">
        <v>259</v>
      </c>
      <c r="J1339" t="s">
        <v>271</v>
      </c>
      <c r="K1339" t="s">
        <v>272</v>
      </c>
      <c r="L1339" t="s">
        <v>442</v>
      </c>
      <c r="M1339" t="s">
        <v>538</v>
      </c>
      <c r="N1339" t="s">
        <v>283</v>
      </c>
      <c r="O1339">
        <v>275</v>
      </c>
      <c r="P1339">
        <v>103.5</v>
      </c>
      <c r="Q1339">
        <v>0.93020800000000003</v>
      </c>
      <c r="R1339">
        <v>2.4879999999999999E-2</v>
      </c>
      <c r="S1339">
        <v>0</v>
      </c>
      <c r="T1339">
        <v>4.7380000000000004</v>
      </c>
      <c r="U1339">
        <v>6.4</v>
      </c>
      <c r="V1339">
        <v>5.7949999999999999</v>
      </c>
      <c r="W1339">
        <v>6.4429999999999996</v>
      </c>
      <c r="X1339">
        <v>515</v>
      </c>
      <c r="Y1339">
        <v>100.5</v>
      </c>
      <c r="Z1339">
        <v>0.45500000000000002</v>
      </c>
      <c r="AA1339">
        <v>2.4420000000000001E-2</v>
      </c>
      <c r="AB1339">
        <v>4.7709999999999999</v>
      </c>
      <c r="AC1339">
        <v>7.0190000000000001</v>
      </c>
      <c r="AD1339">
        <v>5.915</v>
      </c>
      <c r="AE1339">
        <v>6.99</v>
      </c>
      <c r="AF1339">
        <v>586</v>
      </c>
      <c r="AG1339">
        <v>3.4420000000000002</v>
      </c>
      <c r="AH1339">
        <v>4.2169999999999996</v>
      </c>
      <c r="AI1339">
        <v>494</v>
      </c>
      <c r="AJ1339">
        <v>555</v>
      </c>
      <c r="AK1339">
        <v>505</v>
      </c>
      <c r="AL1339">
        <v>576</v>
      </c>
      <c r="AQ1339" s="82">
        <f t="shared" si="102"/>
        <v>0</v>
      </c>
      <c r="AR1339" s="82">
        <f t="shared" si="106"/>
        <v>0</v>
      </c>
      <c r="AS1339" s="82">
        <f t="shared" si="106"/>
        <v>0</v>
      </c>
      <c r="AT1339" s="82">
        <f t="shared" si="106"/>
        <v>0</v>
      </c>
      <c r="AU1339" s="82">
        <f t="shared" si="106"/>
        <v>0</v>
      </c>
      <c r="AV1339" s="82">
        <f t="shared" si="106"/>
        <v>2.4879999999999999E-2</v>
      </c>
      <c r="AW1339" s="82">
        <f t="shared" si="106"/>
        <v>0</v>
      </c>
      <c r="AX1339" s="82">
        <f t="shared" si="106"/>
        <v>0</v>
      </c>
      <c r="AY1339" s="82">
        <f t="shared" si="106"/>
        <v>0</v>
      </c>
      <c r="AZ1339" s="82">
        <f t="shared" si="106"/>
        <v>0</v>
      </c>
      <c r="BA1339" s="82">
        <f t="shared" si="106"/>
        <v>0</v>
      </c>
    </row>
    <row r="1340" spans="1:53" x14ac:dyDescent="0.25">
      <c r="A1340" t="s">
        <v>3513</v>
      </c>
      <c r="B1340" t="s">
        <v>3514</v>
      </c>
      <c r="C1340" t="s">
        <v>3515</v>
      </c>
      <c r="D1340" t="s">
        <v>6308</v>
      </c>
      <c r="E1340">
        <v>10</v>
      </c>
      <c r="F1340" s="143">
        <v>43435</v>
      </c>
      <c r="G1340" t="s">
        <v>42</v>
      </c>
      <c r="H1340" t="s">
        <v>270</v>
      </c>
      <c r="I1340" t="s">
        <v>259</v>
      </c>
      <c r="J1340" t="s">
        <v>271</v>
      </c>
      <c r="K1340" t="s">
        <v>272</v>
      </c>
      <c r="L1340" t="s">
        <v>296</v>
      </c>
      <c r="M1340" t="s">
        <v>982</v>
      </c>
      <c r="N1340" t="s">
        <v>304</v>
      </c>
      <c r="O1340">
        <v>250</v>
      </c>
      <c r="P1340">
        <v>111.5</v>
      </c>
      <c r="Q1340">
        <v>0.66666700000000001</v>
      </c>
      <c r="R1340">
        <v>2.4289999999999999E-2</v>
      </c>
      <c r="S1340">
        <v>0</v>
      </c>
      <c r="T1340">
        <v>1.752</v>
      </c>
      <c r="U1340">
        <v>6.077</v>
      </c>
      <c r="V1340">
        <v>2.6230000000000002</v>
      </c>
      <c r="W1340">
        <v>6.5359999999999996</v>
      </c>
      <c r="X1340">
        <v>564</v>
      </c>
      <c r="Y1340">
        <v>111.25</v>
      </c>
      <c r="Z1340">
        <v>0</v>
      </c>
      <c r="AA1340">
        <v>2.4459999999999999E-2</v>
      </c>
      <c r="AB1340">
        <v>1.8149999999999999</v>
      </c>
      <c r="AC1340">
        <v>6.3090000000000002</v>
      </c>
      <c r="AD1340">
        <v>2.7970000000000002</v>
      </c>
      <c r="AE1340">
        <v>6.6509999999999998</v>
      </c>
      <c r="AF1340">
        <v>589</v>
      </c>
      <c r="AG1340">
        <v>0.82399999999999995</v>
      </c>
      <c r="AH1340">
        <v>1.014</v>
      </c>
      <c r="AI1340">
        <v>570</v>
      </c>
      <c r="AJ1340">
        <v>604</v>
      </c>
      <c r="AK1340">
        <v>549</v>
      </c>
      <c r="AL1340">
        <v>573</v>
      </c>
      <c r="AQ1340" s="82">
        <f t="shared" si="102"/>
        <v>0</v>
      </c>
      <c r="AR1340" s="82">
        <f t="shared" si="106"/>
        <v>0</v>
      </c>
      <c r="AS1340" s="82">
        <f t="shared" si="106"/>
        <v>0</v>
      </c>
      <c r="AT1340" s="82">
        <f t="shared" si="106"/>
        <v>0</v>
      </c>
      <c r="AU1340" s="82">
        <f t="shared" si="106"/>
        <v>0</v>
      </c>
      <c r="AV1340" s="82">
        <f t="shared" si="106"/>
        <v>2.4289999999999999E-2</v>
      </c>
      <c r="AW1340" s="82">
        <f t="shared" si="106"/>
        <v>0</v>
      </c>
      <c r="AX1340" s="82">
        <f t="shared" si="106"/>
        <v>0</v>
      </c>
      <c r="AY1340" s="82">
        <f t="shared" si="106"/>
        <v>0</v>
      </c>
      <c r="AZ1340" s="82">
        <f t="shared" si="106"/>
        <v>0</v>
      </c>
      <c r="BA1340" s="82">
        <f t="shared" si="106"/>
        <v>0</v>
      </c>
    </row>
    <row r="1341" spans="1:53" x14ac:dyDescent="0.25">
      <c r="A1341" t="s">
        <v>3516</v>
      </c>
      <c r="B1341" t="s">
        <v>3517</v>
      </c>
      <c r="C1341" t="s">
        <v>3515</v>
      </c>
      <c r="D1341" t="s">
        <v>6308</v>
      </c>
      <c r="E1341">
        <v>8.5</v>
      </c>
      <c r="F1341" s="143">
        <v>44301</v>
      </c>
      <c r="G1341" t="s">
        <v>42</v>
      </c>
      <c r="H1341" t="s">
        <v>270</v>
      </c>
      <c r="I1341" t="s">
        <v>259</v>
      </c>
      <c r="J1341" t="s">
        <v>271</v>
      </c>
      <c r="K1341" t="s">
        <v>272</v>
      </c>
      <c r="L1341" t="s">
        <v>296</v>
      </c>
      <c r="M1341" t="s">
        <v>982</v>
      </c>
      <c r="N1341" t="s">
        <v>304</v>
      </c>
      <c r="O1341">
        <v>500</v>
      </c>
      <c r="P1341">
        <v>110.5</v>
      </c>
      <c r="Q1341">
        <v>1.6527780000000001</v>
      </c>
      <c r="R1341">
        <v>4.8579999999999998E-2</v>
      </c>
      <c r="S1341">
        <v>0</v>
      </c>
      <c r="T1341">
        <v>2.847</v>
      </c>
      <c r="U1341">
        <v>6.1180000000000003</v>
      </c>
      <c r="V1341">
        <v>4.9119999999999999</v>
      </c>
      <c r="W1341">
        <v>6.335</v>
      </c>
      <c r="X1341">
        <v>499</v>
      </c>
      <c r="Y1341">
        <v>108.75</v>
      </c>
      <c r="Z1341">
        <v>1.0860000000000001</v>
      </c>
      <c r="AA1341">
        <v>4.8300000000000003E-2</v>
      </c>
      <c r="AB1341">
        <v>3.621</v>
      </c>
      <c r="AC1341">
        <v>6.5880000000000001</v>
      </c>
      <c r="AD1341">
        <v>5.2050000000000001</v>
      </c>
      <c r="AE1341">
        <v>6.734</v>
      </c>
      <c r="AF1341">
        <v>556</v>
      </c>
      <c r="AG1341">
        <v>2.109</v>
      </c>
      <c r="AH1341">
        <v>2.7509999999999999</v>
      </c>
      <c r="AI1341">
        <v>490</v>
      </c>
      <c r="AJ1341">
        <v>544</v>
      </c>
      <c r="AK1341">
        <v>488</v>
      </c>
      <c r="AL1341">
        <v>544</v>
      </c>
      <c r="AQ1341" s="82">
        <f t="shared" si="102"/>
        <v>0</v>
      </c>
      <c r="AR1341" s="82">
        <f t="shared" si="106"/>
        <v>0</v>
      </c>
      <c r="AS1341" s="82">
        <f t="shared" si="106"/>
        <v>0</v>
      </c>
      <c r="AT1341" s="82">
        <f t="shared" si="106"/>
        <v>0</v>
      </c>
      <c r="AU1341" s="82">
        <f t="shared" si="106"/>
        <v>0</v>
      </c>
      <c r="AV1341" s="82">
        <f t="shared" si="106"/>
        <v>4.8579999999999998E-2</v>
      </c>
      <c r="AW1341" s="82">
        <f t="shared" si="106"/>
        <v>0</v>
      </c>
      <c r="AX1341" s="82">
        <f t="shared" si="106"/>
        <v>0</v>
      </c>
      <c r="AY1341" s="82">
        <f t="shared" si="106"/>
        <v>0</v>
      </c>
      <c r="AZ1341" s="82">
        <f t="shared" si="106"/>
        <v>0</v>
      </c>
      <c r="BA1341" s="82">
        <f t="shared" si="106"/>
        <v>0</v>
      </c>
    </row>
    <row r="1342" spans="1:53" x14ac:dyDescent="0.25">
      <c r="A1342" t="s">
        <v>6309</v>
      </c>
      <c r="B1342" t="s">
        <v>6310</v>
      </c>
      <c r="C1342" t="s">
        <v>3515</v>
      </c>
      <c r="D1342" t="s">
        <v>6308</v>
      </c>
      <c r="E1342">
        <v>8.5</v>
      </c>
      <c r="F1342" s="143">
        <v>44301</v>
      </c>
      <c r="G1342" t="s">
        <v>42</v>
      </c>
      <c r="H1342" t="s">
        <v>270</v>
      </c>
      <c r="I1342" t="s">
        <v>259</v>
      </c>
      <c r="J1342" t="s">
        <v>271</v>
      </c>
      <c r="K1342" t="s">
        <v>272</v>
      </c>
      <c r="L1342" t="s">
        <v>296</v>
      </c>
      <c r="M1342" t="s">
        <v>982</v>
      </c>
      <c r="N1342" t="s">
        <v>304</v>
      </c>
      <c r="O1342">
        <v>235</v>
      </c>
      <c r="P1342">
        <v>110.25</v>
      </c>
      <c r="Q1342">
        <v>1.6527780000000001</v>
      </c>
      <c r="R1342">
        <v>2.2780000000000002E-2</v>
      </c>
      <c r="S1342">
        <v>0</v>
      </c>
      <c r="T1342">
        <v>3.569</v>
      </c>
      <c r="U1342">
        <v>6.1859999999999999</v>
      </c>
      <c r="V1342">
        <v>4.944</v>
      </c>
      <c r="W1342">
        <v>6.3920000000000003</v>
      </c>
      <c r="X1342">
        <v>505</v>
      </c>
      <c r="Y1342">
        <v>108.25</v>
      </c>
      <c r="Z1342">
        <v>1.0860000000000001</v>
      </c>
      <c r="AA1342">
        <v>2.2599999999999999E-2</v>
      </c>
      <c r="AB1342">
        <v>3.617</v>
      </c>
      <c r="AC1342">
        <v>6.7140000000000004</v>
      </c>
      <c r="AD1342">
        <v>5.2690000000000001</v>
      </c>
      <c r="AE1342">
        <v>6.8440000000000003</v>
      </c>
      <c r="AF1342">
        <v>567</v>
      </c>
      <c r="AG1342">
        <v>2.347</v>
      </c>
      <c r="AH1342">
        <v>3.0019999999999998</v>
      </c>
      <c r="AI1342">
        <v>495</v>
      </c>
      <c r="AJ1342">
        <v>554</v>
      </c>
      <c r="AK1342">
        <v>493</v>
      </c>
      <c r="AL1342">
        <v>555</v>
      </c>
      <c r="AQ1342" s="82">
        <f t="shared" si="102"/>
        <v>0</v>
      </c>
      <c r="AR1342" s="82">
        <f t="shared" si="106"/>
        <v>0</v>
      </c>
      <c r="AS1342" s="82">
        <f t="shared" si="106"/>
        <v>0</v>
      </c>
      <c r="AT1342" s="82">
        <f t="shared" si="106"/>
        <v>0</v>
      </c>
      <c r="AU1342" s="82">
        <f t="shared" si="106"/>
        <v>0</v>
      </c>
      <c r="AV1342" s="82">
        <f t="shared" si="106"/>
        <v>2.2780000000000002E-2</v>
      </c>
      <c r="AW1342" s="82">
        <f t="shared" si="106"/>
        <v>0</v>
      </c>
      <c r="AX1342" s="82">
        <f t="shared" si="106"/>
        <v>0</v>
      </c>
      <c r="AY1342" s="82">
        <f t="shared" si="106"/>
        <v>0</v>
      </c>
      <c r="AZ1342" s="82">
        <f t="shared" si="106"/>
        <v>0</v>
      </c>
      <c r="BA1342" s="82">
        <f t="shared" si="106"/>
        <v>0</v>
      </c>
    </row>
    <row r="1343" spans="1:53" x14ac:dyDescent="0.25">
      <c r="A1343" t="s">
        <v>3496</v>
      </c>
      <c r="B1343" t="s">
        <v>3497</v>
      </c>
      <c r="C1343" t="s">
        <v>3498</v>
      </c>
      <c r="D1343" t="s">
        <v>3499</v>
      </c>
      <c r="E1343">
        <v>13</v>
      </c>
      <c r="F1343" s="143">
        <v>42809</v>
      </c>
      <c r="G1343" t="s">
        <v>488</v>
      </c>
      <c r="H1343" t="s">
        <v>270</v>
      </c>
      <c r="I1343" t="s">
        <v>259</v>
      </c>
      <c r="J1343" t="s">
        <v>271</v>
      </c>
      <c r="K1343" t="s">
        <v>272</v>
      </c>
      <c r="L1343" t="s">
        <v>320</v>
      </c>
      <c r="M1343" t="s">
        <v>543</v>
      </c>
      <c r="N1343" t="s">
        <v>304</v>
      </c>
      <c r="O1343">
        <v>298</v>
      </c>
      <c r="P1343">
        <v>106.751</v>
      </c>
      <c r="Q1343">
        <v>3.6111110000000002</v>
      </c>
      <c r="R1343">
        <v>2.8490000000000001E-2</v>
      </c>
      <c r="S1343">
        <v>0</v>
      </c>
      <c r="T1343">
        <v>2.8000000000000001E-2</v>
      </c>
      <c r="U1343">
        <v>6.9000000000000006E-2</v>
      </c>
      <c r="V1343">
        <v>3.5999999999999997E-2</v>
      </c>
      <c r="W1343">
        <v>9.0999999999999998E-2</v>
      </c>
      <c r="X1343">
        <v>0</v>
      </c>
      <c r="Y1343">
        <v>107</v>
      </c>
      <c r="Z1343">
        <v>2.7440000000000002</v>
      </c>
      <c r="AA1343">
        <v>2.8760000000000001E-2</v>
      </c>
      <c r="AB1343">
        <v>0.28599999999999998</v>
      </c>
      <c r="AC1343">
        <v>3.4340000000000002</v>
      </c>
      <c r="AD1343">
        <v>0.28000000000000003</v>
      </c>
      <c r="AE1343">
        <v>3.8540000000000001</v>
      </c>
      <c r="AF1343">
        <v>338</v>
      </c>
      <c r="AG1343">
        <v>0.56299999999999994</v>
      </c>
      <c r="AH1343">
        <v>0.54600000000000004</v>
      </c>
      <c r="AI1343">
        <v>-25</v>
      </c>
      <c r="AJ1343">
        <v>200</v>
      </c>
      <c r="AK1343">
        <v>-23</v>
      </c>
      <c r="AL1343">
        <v>318</v>
      </c>
      <c r="AQ1343" s="82">
        <f t="shared" si="102"/>
        <v>2.8490000000000001E-2</v>
      </c>
      <c r="AR1343" s="82">
        <f t="shared" si="106"/>
        <v>0</v>
      </c>
      <c r="AS1343" s="82">
        <f t="shared" si="106"/>
        <v>0</v>
      </c>
      <c r="AT1343" s="82">
        <f t="shared" si="106"/>
        <v>0</v>
      </c>
      <c r="AU1343" s="82">
        <f t="shared" si="106"/>
        <v>0</v>
      </c>
      <c r="AV1343" s="82">
        <f t="shared" si="106"/>
        <v>0</v>
      </c>
      <c r="AW1343" s="82">
        <f t="shared" si="106"/>
        <v>0</v>
      </c>
      <c r="AX1343" s="82">
        <f t="shared" si="106"/>
        <v>0</v>
      </c>
      <c r="AY1343" s="82">
        <f t="shared" si="106"/>
        <v>0</v>
      </c>
      <c r="AZ1343" s="82">
        <f t="shared" si="106"/>
        <v>0</v>
      </c>
      <c r="BA1343" s="82">
        <f t="shared" si="106"/>
        <v>0</v>
      </c>
    </row>
    <row r="1344" spans="1:53" x14ac:dyDescent="0.25">
      <c r="A1344" t="s">
        <v>3506</v>
      </c>
      <c r="B1344" t="s">
        <v>3507</v>
      </c>
      <c r="C1344" t="s">
        <v>3508</v>
      </c>
      <c r="D1344" t="s">
        <v>3509</v>
      </c>
      <c r="E1344">
        <v>9</v>
      </c>
      <c r="F1344" s="143">
        <v>43374</v>
      </c>
      <c r="G1344" t="s">
        <v>42</v>
      </c>
      <c r="H1344" t="s">
        <v>270</v>
      </c>
      <c r="I1344" t="s">
        <v>259</v>
      </c>
      <c r="J1344" t="s">
        <v>271</v>
      </c>
      <c r="K1344" t="s">
        <v>272</v>
      </c>
      <c r="L1344" t="s">
        <v>609</v>
      </c>
      <c r="M1344" t="s">
        <v>610</v>
      </c>
      <c r="N1344" t="s">
        <v>304</v>
      </c>
      <c r="O1344">
        <v>650</v>
      </c>
      <c r="P1344">
        <v>113.25</v>
      </c>
      <c r="Q1344">
        <v>2.1</v>
      </c>
      <c r="R1344">
        <v>6.4960000000000004E-2</v>
      </c>
      <c r="S1344">
        <v>0</v>
      </c>
      <c r="T1344">
        <v>1.6220000000000001</v>
      </c>
      <c r="U1344">
        <v>3.669</v>
      </c>
      <c r="V1344">
        <v>1.867</v>
      </c>
      <c r="W1344">
        <v>4.2789999999999999</v>
      </c>
      <c r="X1344">
        <v>341</v>
      </c>
      <c r="Y1344">
        <v>112.5</v>
      </c>
      <c r="Z1344">
        <v>1.5</v>
      </c>
      <c r="AA1344">
        <v>6.5170000000000006E-2</v>
      </c>
      <c r="AB1344">
        <v>1.6830000000000001</v>
      </c>
      <c r="AC1344">
        <v>4.2229999999999999</v>
      </c>
      <c r="AD1344">
        <v>2.0880000000000001</v>
      </c>
      <c r="AE1344">
        <v>4.6980000000000004</v>
      </c>
      <c r="AF1344">
        <v>396</v>
      </c>
      <c r="AG1344">
        <v>1.1839999999999999</v>
      </c>
      <c r="AH1344">
        <v>1.2749999999999999</v>
      </c>
      <c r="AI1344">
        <v>326</v>
      </c>
      <c r="AJ1344">
        <v>388</v>
      </c>
      <c r="AK1344">
        <v>325</v>
      </c>
      <c r="AL1344">
        <v>381</v>
      </c>
      <c r="AQ1344" s="82">
        <f t="shared" si="102"/>
        <v>0</v>
      </c>
      <c r="AR1344" s="82">
        <f t="shared" si="106"/>
        <v>0</v>
      </c>
      <c r="AS1344" s="82">
        <f t="shared" si="106"/>
        <v>6.4960000000000004E-2</v>
      </c>
      <c r="AT1344" s="82">
        <f t="shared" si="106"/>
        <v>0</v>
      </c>
      <c r="AU1344" s="82">
        <f t="shared" si="106"/>
        <v>0</v>
      </c>
      <c r="AV1344" s="82">
        <f t="shared" si="106"/>
        <v>0</v>
      </c>
      <c r="AW1344" s="82">
        <f t="shared" si="106"/>
        <v>0</v>
      </c>
      <c r="AX1344" s="82">
        <f t="shared" si="106"/>
        <v>0</v>
      </c>
      <c r="AY1344" s="82">
        <f t="shared" si="106"/>
        <v>0</v>
      </c>
      <c r="AZ1344" s="82">
        <f t="shared" si="106"/>
        <v>0</v>
      </c>
      <c r="BA1344" s="82">
        <f t="shared" si="106"/>
        <v>0</v>
      </c>
    </row>
    <row r="1345" spans="1:53" x14ac:dyDescent="0.25">
      <c r="A1345" t="s">
        <v>6311</v>
      </c>
      <c r="B1345" t="s">
        <v>6312</v>
      </c>
      <c r="C1345" t="s">
        <v>6313</v>
      </c>
      <c r="D1345" t="s">
        <v>3509</v>
      </c>
      <c r="E1345">
        <v>7.75</v>
      </c>
      <c r="F1345" s="143">
        <v>43040</v>
      </c>
      <c r="G1345" t="s">
        <v>280</v>
      </c>
      <c r="H1345" t="s">
        <v>270</v>
      </c>
      <c r="I1345" t="s">
        <v>259</v>
      </c>
      <c r="J1345" t="s">
        <v>271</v>
      </c>
      <c r="K1345" t="s">
        <v>272</v>
      </c>
      <c r="L1345" t="s">
        <v>609</v>
      </c>
      <c r="M1345" t="s">
        <v>610</v>
      </c>
      <c r="N1345" t="s">
        <v>304</v>
      </c>
      <c r="O1345">
        <v>550</v>
      </c>
      <c r="P1345">
        <v>103.625</v>
      </c>
      <c r="Q1345">
        <v>1.463889</v>
      </c>
      <c r="R1345">
        <v>5.008E-2</v>
      </c>
      <c r="S1345">
        <v>0</v>
      </c>
      <c r="T1345">
        <v>2.5009999999999999</v>
      </c>
      <c r="U1345">
        <v>6.649</v>
      </c>
      <c r="V1345">
        <v>2.6480000000000001</v>
      </c>
      <c r="W1345">
        <v>6.5039999999999996</v>
      </c>
      <c r="X1345">
        <v>580</v>
      </c>
      <c r="Y1345">
        <v>102</v>
      </c>
      <c r="Z1345">
        <v>0.94699999999999995</v>
      </c>
      <c r="AA1345">
        <v>4.9799999999999997E-2</v>
      </c>
      <c r="AB1345">
        <v>2.5579999999999998</v>
      </c>
      <c r="AC1345">
        <v>6.9740000000000002</v>
      </c>
      <c r="AD1345">
        <v>3.4790000000000001</v>
      </c>
      <c r="AE1345">
        <v>7.0549999999999997</v>
      </c>
      <c r="AF1345">
        <v>647</v>
      </c>
      <c r="AG1345">
        <v>2.08</v>
      </c>
      <c r="AH1345">
        <v>2.3530000000000002</v>
      </c>
      <c r="AI1345">
        <v>534</v>
      </c>
      <c r="AJ1345">
        <v>620</v>
      </c>
      <c r="AK1345">
        <v>565</v>
      </c>
      <c r="AL1345">
        <v>633</v>
      </c>
      <c r="AQ1345" s="82">
        <f t="shared" si="102"/>
        <v>0</v>
      </c>
      <c r="AR1345" s="82">
        <f t="shared" si="106"/>
        <v>0</v>
      </c>
      <c r="AS1345" s="82">
        <f t="shared" si="106"/>
        <v>0</v>
      </c>
      <c r="AT1345" s="82">
        <f t="shared" si="106"/>
        <v>0</v>
      </c>
      <c r="AU1345" s="82">
        <f t="shared" si="106"/>
        <v>0</v>
      </c>
      <c r="AV1345" s="82">
        <f t="shared" si="106"/>
        <v>5.008E-2</v>
      </c>
      <c r="AW1345" s="82">
        <f t="shared" si="106"/>
        <v>0</v>
      </c>
      <c r="AX1345" s="82">
        <f t="shared" si="106"/>
        <v>0</v>
      </c>
      <c r="AY1345" s="82">
        <f t="shared" si="106"/>
        <v>0</v>
      </c>
      <c r="AZ1345" s="82">
        <f t="shared" si="106"/>
        <v>0</v>
      </c>
      <c r="BA1345" s="82">
        <f t="shared" si="106"/>
        <v>0</v>
      </c>
    </row>
    <row r="1346" spans="1:53" x14ac:dyDescent="0.25">
      <c r="A1346" t="s">
        <v>6314</v>
      </c>
      <c r="B1346" t="s">
        <v>6315</v>
      </c>
      <c r="C1346" t="s">
        <v>6316</v>
      </c>
      <c r="D1346" t="s">
        <v>6317</v>
      </c>
      <c r="E1346">
        <v>5.375</v>
      </c>
      <c r="F1346" s="143">
        <v>44058</v>
      </c>
      <c r="G1346" t="s">
        <v>282</v>
      </c>
      <c r="H1346" t="s">
        <v>270</v>
      </c>
      <c r="I1346" t="s">
        <v>259</v>
      </c>
      <c r="J1346" t="s">
        <v>271</v>
      </c>
      <c r="K1346" t="s">
        <v>272</v>
      </c>
      <c r="L1346" t="s">
        <v>551</v>
      </c>
      <c r="M1346" t="s">
        <v>552</v>
      </c>
      <c r="N1346" t="s">
        <v>304</v>
      </c>
      <c r="O1346">
        <v>1050</v>
      </c>
      <c r="P1346">
        <v>105</v>
      </c>
      <c r="Q1346">
        <v>1.9559029999999999</v>
      </c>
      <c r="R1346">
        <v>9.7299999999999998E-2</v>
      </c>
      <c r="S1346">
        <v>0</v>
      </c>
      <c r="T1346">
        <v>4.766</v>
      </c>
      <c r="U1346">
        <v>4.3639999999999999</v>
      </c>
      <c r="V1346">
        <v>5.7190000000000003</v>
      </c>
      <c r="W1346">
        <v>4.4139999999999997</v>
      </c>
      <c r="X1346">
        <v>313</v>
      </c>
      <c r="Y1346">
        <v>103</v>
      </c>
      <c r="Z1346">
        <v>1.5980000000000001</v>
      </c>
      <c r="AA1346">
        <v>9.6600000000000005E-2</v>
      </c>
      <c r="AB1346">
        <v>4.8120000000000003</v>
      </c>
      <c r="AC1346">
        <v>4.7670000000000003</v>
      </c>
      <c r="AD1346">
        <v>5.9720000000000004</v>
      </c>
      <c r="AE1346">
        <v>4.7939999999999996</v>
      </c>
      <c r="AF1346">
        <v>368</v>
      </c>
      <c r="AG1346">
        <v>2.2549999999999999</v>
      </c>
      <c r="AH1346">
        <v>3.03</v>
      </c>
      <c r="AI1346">
        <v>294</v>
      </c>
      <c r="AJ1346">
        <v>345</v>
      </c>
      <c r="AK1346">
        <v>302</v>
      </c>
      <c r="AL1346">
        <v>356</v>
      </c>
      <c r="AQ1346" s="82">
        <f t="shared" si="102"/>
        <v>0</v>
      </c>
      <c r="AR1346" s="82">
        <f t="shared" si="106"/>
        <v>0</v>
      </c>
      <c r="AS1346" s="82">
        <f t="shared" si="106"/>
        <v>0</v>
      </c>
      <c r="AT1346" s="82">
        <f t="shared" si="106"/>
        <v>9.7299999999999998E-2</v>
      </c>
      <c r="AU1346" s="82">
        <f t="shared" si="106"/>
        <v>0</v>
      </c>
      <c r="AV1346" s="82">
        <f t="shared" si="106"/>
        <v>0</v>
      </c>
      <c r="AW1346" s="82">
        <f t="shared" si="106"/>
        <v>0</v>
      </c>
      <c r="AX1346" s="82">
        <f t="shared" si="106"/>
        <v>0</v>
      </c>
      <c r="AY1346" s="82">
        <f t="shared" si="106"/>
        <v>0</v>
      </c>
      <c r="AZ1346" s="82">
        <f t="shared" si="106"/>
        <v>0</v>
      </c>
      <c r="BA1346" s="82">
        <f t="shared" si="106"/>
        <v>0</v>
      </c>
    </row>
    <row r="1347" spans="1:53" x14ac:dyDescent="0.25">
      <c r="A1347" t="s">
        <v>6318</v>
      </c>
      <c r="B1347" t="s">
        <v>6319</v>
      </c>
      <c r="C1347" t="s">
        <v>6320</v>
      </c>
      <c r="D1347" t="s">
        <v>6321</v>
      </c>
      <c r="E1347">
        <v>6.375</v>
      </c>
      <c r="F1347" s="143">
        <v>43753</v>
      </c>
      <c r="G1347" t="s">
        <v>282</v>
      </c>
      <c r="H1347" t="s">
        <v>270</v>
      </c>
      <c r="I1347" t="s">
        <v>253</v>
      </c>
      <c r="J1347" t="s">
        <v>271</v>
      </c>
      <c r="K1347" t="s">
        <v>272</v>
      </c>
      <c r="L1347" t="s">
        <v>296</v>
      </c>
      <c r="M1347" t="s">
        <v>431</v>
      </c>
      <c r="N1347" t="s">
        <v>304</v>
      </c>
      <c r="O1347">
        <v>325</v>
      </c>
      <c r="P1347">
        <v>104.5</v>
      </c>
      <c r="Q1347">
        <v>1.4166669999999999</v>
      </c>
      <c r="R1347">
        <v>2.9819999999999999E-2</v>
      </c>
      <c r="S1347">
        <v>0</v>
      </c>
      <c r="T1347">
        <v>4.7709999999999999</v>
      </c>
      <c r="U1347">
        <v>5.4580000000000002</v>
      </c>
      <c r="V1347">
        <v>5.3319999999999999</v>
      </c>
      <c r="W1347">
        <v>5.5019999999999998</v>
      </c>
      <c r="X1347">
        <v>441</v>
      </c>
      <c r="Y1347">
        <v>103.5</v>
      </c>
      <c r="Z1347">
        <v>0.99199999999999999</v>
      </c>
      <c r="AA1347">
        <v>2.9870000000000001E-2</v>
      </c>
      <c r="AB1347">
        <v>4.8259999999999996</v>
      </c>
      <c r="AC1347">
        <v>5.6639999999999997</v>
      </c>
      <c r="AD1347">
        <v>5.4080000000000004</v>
      </c>
      <c r="AE1347">
        <v>5.694</v>
      </c>
      <c r="AF1347">
        <v>475</v>
      </c>
      <c r="AG1347">
        <v>1.3640000000000001</v>
      </c>
      <c r="AH1347">
        <v>2.0190000000000001</v>
      </c>
      <c r="AI1347">
        <v>424</v>
      </c>
      <c r="AJ1347">
        <v>458</v>
      </c>
      <c r="AK1347">
        <v>429</v>
      </c>
      <c r="AL1347">
        <v>463</v>
      </c>
      <c r="AQ1347" s="82">
        <f t="shared" si="102"/>
        <v>0</v>
      </c>
      <c r="AR1347" s="82">
        <f t="shared" si="106"/>
        <v>0</v>
      </c>
      <c r="AS1347" s="82">
        <f t="shared" si="106"/>
        <v>0</v>
      </c>
      <c r="AT1347" s="82">
        <f t="shared" si="106"/>
        <v>0</v>
      </c>
      <c r="AU1347" s="82">
        <f t="shared" si="106"/>
        <v>2.9819999999999999E-2</v>
      </c>
      <c r="AV1347" s="82">
        <f t="shared" si="106"/>
        <v>0</v>
      </c>
      <c r="AW1347" s="82">
        <f t="shared" si="106"/>
        <v>0</v>
      </c>
      <c r="AX1347" s="82">
        <f t="shared" si="106"/>
        <v>0</v>
      </c>
      <c r="AY1347" s="82">
        <f t="shared" si="106"/>
        <v>0</v>
      </c>
      <c r="AZ1347" s="82">
        <f t="shared" si="106"/>
        <v>0</v>
      </c>
      <c r="BA1347" s="82">
        <f t="shared" si="106"/>
        <v>0</v>
      </c>
    </row>
    <row r="1348" spans="1:53" x14ac:dyDescent="0.25">
      <c r="A1348" t="s">
        <v>3490</v>
      </c>
      <c r="B1348" t="s">
        <v>3491</v>
      </c>
      <c r="C1348" t="s">
        <v>3492</v>
      </c>
      <c r="D1348" t="s">
        <v>3493</v>
      </c>
      <c r="E1348">
        <v>5.5</v>
      </c>
      <c r="F1348" s="143">
        <v>42262</v>
      </c>
      <c r="G1348" t="s">
        <v>348</v>
      </c>
      <c r="H1348" t="s">
        <v>270</v>
      </c>
      <c r="I1348" t="s">
        <v>259</v>
      </c>
      <c r="J1348" t="s">
        <v>271</v>
      </c>
      <c r="K1348" t="s">
        <v>284</v>
      </c>
      <c r="L1348" t="s">
        <v>285</v>
      </c>
      <c r="M1348" t="s">
        <v>286</v>
      </c>
      <c r="N1348" t="s">
        <v>275</v>
      </c>
      <c r="O1348">
        <v>300</v>
      </c>
      <c r="P1348">
        <v>95.25</v>
      </c>
      <c r="Q1348">
        <v>1.5277780000000001</v>
      </c>
      <c r="R1348">
        <v>2.5149999999999999E-2</v>
      </c>
      <c r="S1348">
        <v>0</v>
      </c>
      <c r="T1348">
        <v>2.4319999999999999</v>
      </c>
      <c r="U1348">
        <v>7.4550000000000001</v>
      </c>
      <c r="V1348">
        <v>2.4329999999999998</v>
      </c>
      <c r="W1348">
        <v>7.4550000000000001</v>
      </c>
      <c r="X1348">
        <v>710</v>
      </c>
      <c r="Y1348">
        <v>95</v>
      </c>
      <c r="Z1348">
        <v>1.161</v>
      </c>
      <c r="AA1348">
        <v>2.537E-2</v>
      </c>
      <c r="AB1348">
        <v>2.4950000000000001</v>
      </c>
      <c r="AC1348">
        <v>7.516</v>
      </c>
      <c r="AD1348">
        <v>2.4950000000000001</v>
      </c>
      <c r="AE1348">
        <v>7.516</v>
      </c>
      <c r="AF1348">
        <v>722</v>
      </c>
      <c r="AG1348">
        <v>0.64100000000000001</v>
      </c>
      <c r="AH1348">
        <v>0.75</v>
      </c>
      <c r="AI1348">
        <v>668</v>
      </c>
      <c r="AJ1348">
        <v>678</v>
      </c>
      <c r="AK1348">
        <v>698</v>
      </c>
      <c r="AL1348">
        <v>710</v>
      </c>
      <c r="AQ1348" s="82">
        <f t="shared" si="102"/>
        <v>0</v>
      </c>
      <c r="AR1348" s="82">
        <f t="shared" si="106"/>
        <v>0</v>
      </c>
      <c r="AS1348" s="82">
        <f t="shared" si="106"/>
        <v>0</v>
      </c>
      <c r="AT1348" s="82">
        <f t="shared" si="106"/>
        <v>0</v>
      </c>
      <c r="AU1348" s="82">
        <f t="shared" si="106"/>
        <v>0</v>
      </c>
      <c r="AV1348" s="82">
        <f t="shared" si="106"/>
        <v>0</v>
      </c>
      <c r="AW1348" s="82">
        <f t="shared" si="106"/>
        <v>2.5149999999999999E-2</v>
      </c>
      <c r="AX1348" s="82">
        <f t="shared" si="106"/>
        <v>0</v>
      </c>
      <c r="AY1348" s="82">
        <f t="shared" si="106"/>
        <v>0</v>
      </c>
      <c r="AZ1348" s="82">
        <f t="shared" si="106"/>
        <v>0</v>
      </c>
      <c r="BA1348" s="82">
        <f t="shared" si="106"/>
        <v>0</v>
      </c>
    </row>
    <row r="1349" spans="1:53" x14ac:dyDescent="0.25">
      <c r="A1349" t="s">
        <v>6322</v>
      </c>
      <c r="B1349" t="s">
        <v>6323</v>
      </c>
      <c r="C1349" t="s">
        <v>3500</v>
      </c>
      <c r="D1349" t="s">
        <v>3493</v>
      </c>
      <c r="E1349">
        <v>9.125</v>
      </c>
      <c r="F1349" s="143">
        <v>43023</v>
      </c>
      <c r="G1349" t="s">
        <v>348</v>
      </c>
      <c r="H1349" t="s">
        <v>270</v>
      </c>
      <c r="I1349" t="s">
        <v>259</v>
      </c>
      <c r="J1349" t="s">
        <v>271</v>
      </c>
      <c r="K1349" t="s">
        <v>284</v>
      </c>
      <c r="L1349" t="s">
        <v>285</v>
      </c>
      <c r="M1349" t="s">
        <v>286</v>
      </c>
      <c r="N1349" t="s">
        <v>304</v>
      </c>
      <c r="O1349">
        <v>500</v>
      </c>
      <c r="P1349">
        <v>98.75</v>
      </c>
      <c r="Q1349">
        <v>2.4333330000000002</v>
      </c>
      <c r="R1349">
        <v>4.3830000000000001E-2</v>
      </c>
      <c r="S1349">
        <v>0</v>
      </c>
      <c r="T1349">
        <v>3.7250000000000001</v>
      </c>
      <c r="U1349">
        <v>9.4429999999999996</v>
      </c>
      <c r="V1349">
        <v>3.7229999999999999</v>
      </c>
      <c r="W1349">
        <v>9.4390000000000001</v>
      </c>
      <c r="X1349">
        <v>876</v>
      </c>
      <c r="Y1349">
        <v>99.25</v>
      </c>
      <c r="Z1349">
        <v>1.825</v>
      </c>
      <c r="AA1349">
        <v>4.4450000000000003E-2</v>
      </c>
      <c r="AB1349">
        <v>3.7930000000000001</v>
      </c>
      <c r="AC1349">
        <v>9.3089999999999993</v>
      </c>
      <c r="AD1349">
        <v>3.7719999999999998</v>
      </c>
      <c r="AE1349">
        <v>9.3000000000000007</v>
      </c>
      <c r="AF1349">
        <v>873</v>
      </c>
      <c r="AG1349">
        <v>0.107</v>
      </c>
      <c r="AH1349">
        <v>0.45600000000000002</v>
      </c>
      <c r="AI1349">
        <v>841</v>
      </c>
      <c r="AJ1349">
        <v>842</v>
      </c>
      <c r="AK1349">
        <v>864</v>
      </c>
      <c r="AL1349">
        <v>862</v>
      </c>
      <c r="AQ1349" s="82">
        <f t="shared" si="102"/>
        <v>0</v>
      </c>
      <c r="AR1349" s="82">
        <f t="shared" si="106"/>
        <v>0</v>
      </c>
      <c r="AS1349" s="82">
        <f t="shared" si="106"/>
        <v>0</v>
      </c>
      <c r="AT1349" s="82">
        <f t="shared" si="106"/>
        <v>0</v>
      </c>
      <c r="AU1349" s="82">
        <f t="shared" si="106"/>
        <v>0</v>
      </c>
      <c r="AV1349" s="82">
        <f t="shared" si="106"/>
        <v>0</v>
      </c>
      <c r="AW1349" s="82">
        <f t="shared" si="106"/>
        <v>0</v>
      </c>
      <c r="AX1349" s="82">
        <f t="shared" si="106"/>
        <v>0</v>
      </c>
      <c r="AY1349" s="82">
        <f t="shared" si="106"/>
        <v>4.3830000000000001E-2</v>
      </c>
      <c r="AZ1349" s="82">
        <f t="shared" si="106"/>
        <v>0</v>
      </c>
      <c r="BA1349" s="82">
        <f t="shared" si="106"/>
        <v>0</v>
      </c>
    </row>
    <row r="1350" spans="1:53" x14ac:dyDescent="0.25">
      <c r="A1350" t="s">
        <v>6324</v>
      </c>
      <c r="B1350" t="s">
        <v>6325</v>
      </c>
      <c r="C1350" t="s">
        <v>3500</v>
      </c>
      <c r="D1350" t="s">
        <v>3493</v>
      </c>
      <c r="E1350">
        <v>9.5</v>
      </c>
      <c r="F1350" s="143">
        <v>44119</v>
      </c>
      <c r="G1350" t="s">
        <v>348</v>
      </c>
      <c r="H1350" t="s">
        <v>270</v>
      </c>
      <c r="I1350" t="s">
        <v>259</v>
      </c>
      <c r="J1350" t="s">
        <v>271</v>
      </c>
      <c r="K1350" t="s">
        <v>284</v>
      </c>
      <c r="L1350" t="s">
        <v>285</v>
      </c>
      <c r="M1350" t="s">
        <v>286</v>
      </c>
      <c r="N1350" t="s">
        <v>304</v>
      </c>
      <c r="O1350">
        <v>645</v>
      </c>
      <c r="P1350">
        <v>100</v>
      </c>
      <c r="Q1350">
        <v>2.5333329999999998</v>
      </c>
      <c r="R1350">
        <v>5.7299999999999997E-2</v>
      </c>
      <c r="S1350">
        <v>0</v>
      </c>
      <c r="T1350">
        <v>4.2839999999999998</v>
      </c>
      <c r="U1350">
        <v>9.49</v>
      </c>
      <c r="V1350">
        <v>5.2679999999999998</v>
      </c>
      <c r="W1350">
        <v>9.4550000000000001</v>
      </c>
      <c r="X1350">
        <v>823</v>
      </c>
      <c r="Y1350">
        <v>101</v>
      </c>
      <c r="Z1350">
        <v>1.9</v>
      </c>
      <c r="AA1350">
        <v>5.8380000000000001E-2</v>
      </c>
      <c r="AB1350">
        <v>4.359</v>
      </c>
      <c r="AC1350">
        <v>9.266</v>
      </c>
      <c r="AD1350">
        <v>5.3140000000000001</v>
      </c>
      <c r="AE1350">
        <v>9.2590000000000003</v>
      </c>
      <c r="AF1350">
        <v>819</v>
      </c>
      <c r="AG1350">
        <v>-0.35599999999999998</v>
      </c>
      <c r="AH1350">
        <v>0.313</v>
      </c>
      <c r="AI1350">
        <v>780</v>
      </c>
      <c r="AJ1350">
        <v>781</v>
      </c>
      <c r="AK1350">
        <v>813</v>
      </c>
      <c r="AL1350">
        <v>808</v>
      </c>
      <c r="AQ1350" s="82">
        <f t="shared" ref="AQ1350:AQ1413" si="107">IF($U1350&lt;=AQ$4,$R1350,0)</f>
        <v>0</v>
      </c>
      <c r="AR1350" s="82">
        <f t="shared" ref="AR1350:BA1365" si="108">IF(AND($U1350&gt;AQ$4,$U1350&lt;=AR$4),$R1350,0)</f>
        <v>0</v>
      </c>
      <c r="AS1350" s="82">
        <f t="shared" si="108"/>
        <v>0</v>
      </c>
      <c r="AT1350" s="82">
        <f t="shared" si="108"/>
        <v>0</v>
      </c>
      <c r="AU1350" s="82">
        <f t="shared" si="108"/>
        <v>0</v>
      </c>
      <c r="AV1350" s="82">
        <f t="shared" si="108"/>
        <v>0</v>
      </c>
      <c r="AW1350" s="82">
        <f t="shared" si="108"/>
        <v>0</v>
      </c>
      <c r="AX1350" s="82">
        <f t="shared" si="108"/>
        <v>0</v>
      </c>
      <c r="AY1350" s="82">
        <f t="shared" si="108"/>
        <v>5.7299999999999997E-2</v>
      </c>
      <c r="AZ1350" s="82">
        <f t="shared" si="108"/>
        <v>0</v>
      </c>
      <c r="BA1350" s="82">
        <f t="shared" si="108"/>
        <v>0</v>
      </c>
    </row>
    <row r="1351" spans="1:53" x14ac:dyDescent="0.25">
      <c r="A1351" t="s">
        <v>3502</v>
      </c>
      <c r="B1351" t="s">
        <v>3503</v>
      </c>
      <c r="C1351" t="s">
        <v>3504</v>
      </c>
      <c r="D1351" t="s">
        <v>3505</v>
      </c>
      <c r="E1351">
        <v>6.25</v>
      </c>
      <c r="F1351" s="143">
        <v>44150</v>
      </c>
      <c r="G1351" t="s">
        <v>371</v>
      </c>
      <c r="H1351" t="s">
        <v>270</v>
      </c>
      <c r="I1351" t="s">
        <v>259</v>
      </c>
      <c r="J1351" t="s">
        <v>271</v>
      </c>
      <c r="K1351" t="s">
        <v>358</v>
      </c>
      <c r="L1351" t="s">
        <v>358</v>
      </c>
      <c r="M1351" t="s">
        <v>359</v>
      </c>
      <c r="N1351" t="s">
        <v>304</v>
      </c>
      <c r="O1351">
        <v>315</v>
      </c>
      <c r="P1351">
        <v>117.482</v>
      </c>
      <c r="Q1351">
        <v>0.69444399999999995</v>
      </c>
      <c r="R1351">
        <v>3.2250000000000001E-2</v>
      </c>
      <c r="S1351">
        <v>0</v>
      </c>
      <c r="T1351">
        <v>6.3330000000000002</v>
      </c>
      <c r="U1351">
        <v>3.6760000000000002</v>
      </c>
      <c r="V1351">
        <v>6.4349999999999996</v>
      </c>
      <c r="W1351">
        <v>3.6760000000000002</v>
      </c>
      <c r="X1351">
        <v>236</v>
      </c>
      <c r="Y1351">
        <v>115.874</v>
      </c>
      <c r="Z1351">
        <v>0.27800000000000002</v>
      </c>
      <c r="AA1351">
        <v>3.218E-2</v>
      </c>
      <c r="AB1351">
        <v>6.3780000000000001</v>
      </c>
      <c r="AC1351">
        <v>3.9089999999999998</v>
      </c>
      <c r="AD1351">
        <v>6.4710000000000001</v>
      </c>
      <c r="AE1351">
        <v>3.9089999999999998</v>
      </c>
      <c r="AF1351">
        <v>276</v>
      </c>
      <c r="AG1351">
        <v>1.7430000000000001</v>
      </c>
      <c r="AH1351">
        <v>2.6230000000000002</v>
      </c>
      <c r="AI1351">
        <v>241</v>
      </c>
      <c r="AJ1351">
        <v>280</v>
      </c>
      <c r="AK1351">
        <v>227</v>
      </c>
      <c r="AL1351">
        <v>266</v>
      </c>
      <c r="AQ1351" s="82">
        <f t="shared" si="107"/>
        <v>0</v>
      </c>
      <c r="AR1351" s="82">
        <f t="shared" si="108"/>
        <v>0</v>
      </c>
      <c r="AS1351" s="82">
        <f t="shared" si="108"/>
        <v>3.2250000000000001E-2</v>
      </c>
      <c r="AT1351" s="82">
        <f t="shared" si="108"/>
        <v>0</v>
      </c>
      <c r="AU1351" s="82">
        <f t="shared" si="108"/>
        <v>0</v>
      </c>
      <c r="AV1351" s="82">
        <f t="shared" si="108"/>
        <v>0</v>
      </c>
      <c r="AW1351" s="82">
        <f t="shared" si="108"/>
        <v>0</v>
      </c>
      <c r="AX1351" s="82">
        <f t="shared" si="108"/>
        <v>0</v>
      </c>
      <c r="AY1351" s="82">
        <f t="shared" si="108"/>
        <v>0</v>
      </c>
      <c r="AZ1351" s="82">
        <f t="shared" si="108"/>
        <v>0</v>
      </c>
      <c r="BA1351" s="82">
        <f t="shared" si="108"/>
        <v>0</v>
      </c>
    </row>
    <row r="1352" spans="1:53" x14ac:dyDescent="0.25">
      <c r="A1352" t="s">
        <v>3487</v>
      </c>
      <c r="B1352" t="s">
        <v>3488</v>
      </c>
      <c r="C1352" t="s">
        <v>6326</v>
      </c>
      <c r="D1352" t="s">
        <v>3489</v>
      </c>
      <c r="E1352">
        <v>5.3</v>
      </c>
      <c r="F1352" s="143">
        <v>42019</v>
      </c>
      <c r="G1352" t="s">
        <v>41</v>
      </c>
      <c r="H1352" t="s">
        <v>270</v>
      </c>
      <c r="I1352" t="s">
        <v>259</v>
      </c>
      <c r="J1352" t="s">
        <v>271</v>
      </c>
      <c r="K1352" t="s">
        <v>272</v>
      </c>
      <c r="L1352" t="s">
        <v>1138</v>
      </c>
      <c r="M1352" t="s">
        <v>1347</v>
      </c>
      <c r="N1352" t="s">
        <v>304</v>
      </c>
      <c r="O1352">
        <v>100</v>
      </c>
      <c r="P1352">
        <v>98.5</v>
      </c>
      <c r="Q1352">
        <v>2.355556</v>
      </c>
      <c r="R1352">
        <v>8.7399999999999995E-3</v>
      </c>
      <c r="S1352">
        <v>0</v>
      </c>
      <c r="T1352">
        <v>1.871</v>
      </c>
      <c r="U1352">
        <v>6.085</v>
      </c>
      <c r="V1352">
        <v>1.873</v>
      </c>
      <c r="W1352">
        <v>6.085</v>
      </c>
      <c r="X1352">
        <v>580</v>
      </c>
      <c r="Y1352">
        <v>93</v>
      </c>
      <c r="Z1352">
        <v>2.0019999999999998</v>
      </c>
      <c r="AA1352">
        <v>8.3599999999999994E-3</v>
      </c>
      <c r="AB1352">
        <v>1.9039999999999999</v>
      </c>
      <c r="AC1352">
        <v>8.9909999999999997</v>
      </c>
      <c r="AD1352">
        <v>1.905</v>
      </c>
      <c r="AE1352">
        <v>8.9909999999999997</v>
      </c>
      <c r="AF1352">
        <v>875</v>
      </c>
      <c r="AG1352">
        <v>6.1609999999999996</v>
      </c>
      <c r="AH1352">
        <v>6.2080000000000002</v>
      </c>
      <c r="AI1352">
        <v>553</v>
      </c>
      <c r="AJ1352">
        <v>812</v>
      </c>
      <c r="AK1352">
        <v>567</v>
      </c>
      <c r="AL1352">
        <v>861</v>
      </c>
      <c r="AQ1352" s="82">
        <f t="shared" si="107"/>
        <v>0</v>
      </c>
      <c r="AR1352" s="82">
        <f t="shared" si="108"/>
        <v>0</v>
      </c>
      <c r="AS1352" s="82">
        <f t="shared" si="108"/>
        <v>0</v>
      </c>
      <c r="AT1352" s="82">
        <f t="shared" si="108"/>
        <v>0</v>
      </c>
      <c r="AU1352" s="82">
        <f t="shared" si="108"/>
        <v>0</v>
      </c>
      <c r="AV1352" s="82">
        <f t="shared" si="108"/>
        <v>8.7399999999999995E-3</v>
      </c>
      <c r="AW1352" s="82">
        <f t="shared" si="108"/>
        <v>0</v>
      </c>
      <c r="AX1352" s="82">
        <f t="shared" si="108"/>
        <v>0</v>
      </c>
      <c r="AY1352" s="82">
        <f t="shared" si="108"/>
        <v>0</v>
      </c>
      <c r="AZ1352" s="82">
        <f t="shared" si="108"/>
        <v>0</v>
      </c>
      <c r="BA1352" s="82">
        <f t="shared" si="108"/>
        <v>0</v>
      </c>
    </row>
    <row r="1353" spans="1:53" x14ac:dyDescent="0.25">
      <c r="A1353" t="s">
        <v>3494</v>
      </c>
      <c r="B1353" t="s">
        <v>3495</v>
      </c>
      <c r="C1353" t="s">
        <v>6326</v>
      </c>
      <c r="D1353" t="s">
        <v>3489</v>
      </c>
      <c r="E1353">
        <v>5.25</v>
      </c>
      <c r="F1353" s="143">
        <v>42262</v>
      </c>
      <c r="G1353" t="s">
        <v>41</v>
      </c>
      <c r="H1353" t="s">
        <v>270</v>
      </c>
      <c r="I1353" t="s">
        <v>259</v>
      </c>
      <c r="J1353" t="s">
        <v>271</v>
      </c>
      <c r="K1353" t="s">
        <v>272</v>
      </c>
      <c r="L1353" t="s">
        <v>1138</v>
      </c>
      <c r="M1353" t="s">
        <v>1347</v>
      </c>
      <c r="N1353" t="s">
        <v>304</v>
      </c>
      <c r="O1353">
        <v>125</v>
      </c>
      <c r="P1353">
        <v>98.5</v>
      </c>
      <c r="Q1353">
        <v>1.4583330000000001</v>
      </c>
      <c r="R1353">
        <v>1.082E-2</v>
      </c>
      <c r="S1353">
        <v>0</v>
      </c>
      <c r="T1353">
        <v>2.4630000000000001</v>
      </c>
      <c r="U1353">
        <v>5.85</v>
      </c>
      <c r="V1353">
        <v>2.4649999999999999</v>
      </c>
      <c r="W1353">
        <v>5.85</v>
      </c>
      <c r="X1353">
        <v>550</v>
      </c>
      <c r="Y1353">
        <v>93</v>
      </c>
      <c r="Z1353">
        <v>1.1080000000000001</v>
      </c>
      <c r="AA1353">
        <v>1.035E-2</v>
      </c>
      <c r="AB1353">
        <v>2.4940000000000002</v>
      </c>
      <c r="AC1353">
        <v>8.0990000000000002</v>
      </c>
      <c r="AD1353">
        <v>2.4940000000000002</v>
      </c>
      <c r="AE1353">
        <v>8.0990000000000002</v>
      </c>
      <c r="AF1353">
        <v>781</v>
      </c>
      <c r="AG1353">
        <v>6.2160000000000002</v>
      </c>
      <c r="AH1353">
        <v>6.3250000000000002</v>
      </c>
      <c r="AI1353">
        <v>525</v>
      </c>
      <c r="AJ1353">
        <v>725</v>
      </c>
      <c r="AK1353">
        <v>537</v>
      </c>
      <c r="AL1353">
        <v>768</v>
      </c>
      <c r="AQ1353" s="82">
        <f t="shared" si="107"/>
        <v>0</v>
      </c>
      <c r="AR1353" s="82">
        <f t="shared" si="108"/>
        <v>0</v>
      </c>
      <c r="AS1353" s="82">
        <f t="shared" si="108"/>
        <v>0</v>
      </c>
      <c r="AT1353" s="82">
        <f t="shared" si="108"/>
        <v>0</v>
      </c>
      <c r="AU1353" s="82">
        <f t="shared" si="108"/>
        <v>1.082E-2</v>
      </c>
      <c r="AV1353" s="82">
        <f t="shared" si="108"/>
        <v>0</v>
      </c>
      <c r="AW1353" s="82">
        <f t="shared" si="108"/>
        <v>0</v>
      </c>
      <c r="AX1353" s="82">
        <f t="shared" si="108"/>
        <v>0</v>
      </c>
      <c r="AY1353" s="82">
        <f t="shared" si="108"/>
        <v>0</v>
      </c>
      <c r="AZ1353" s="82">
        <f t="shared" si="108"/>
        <v>0</v>
      </c>
      <c r="BA1353" s="82">
        <f t="shared" si="108"/>
        <v>0</v>
      </c>
    </row>
    <row r="1354" spans="1:53" x14ac:dyDescent="0.25">
      <c r="A1354" t="s">
        <v>3532</v>
      </c>
      <c r="B1354" t="s">
        <v>3533</v>
      </c>
      <c r="C1354" t="s">
        <v>3526</v>
      </c>
      <c r="D1354" t="s">
        <v>3527</v>
      </c>
      <c r="E1354">
        <v>9.75</v>
      </c>
      <c r="F1354" s="143">
        <v>43313</v>
      </c>
      <c r="G1354" t="s">
        <v>41</v>
      </c>
      <c r="H1354" t="s">
        <v>270</v>
      </c>
      <c r="I1354" t="s">
        <v>1475</v>
      </c>
      <c r="J1354" t="s">
        <v>271</v>
      </c>
      <c r="K1354" t="s">
        <v>272</v>
      </c>
      <c r="L1354" t="s">
        <v>551</v>
      </c>
      <c r="M1354" t="s">
        <v>604</v>
      </c>
      <c r="N1354" t="s">
        <v>283</v>
      </c>
      <c r="O1354">
        <v>922.5</v>
      </c>
      <c r="P1354">
        <v>116</v>
      </c>
      <c r="Q1354">
        <v>3.9</v>
      </c>
      <c r="R1354">
        <v>9.5829999999999999E-2</v>
      </c>
      <c r="S1354">
        <v>0</v>
      </c>
      <c r="T1354">
        <v>1.4610000000000001</v>
      </c>
      <c r="U1354">
        <v>2.4900000000000002</v>
      </c>
      <c r="V1354">
        <v>1.4610000000000001</v>
      </c>
      <c r="W1354">
        <v>3.0840000000000001</v>
      </c>
      <c r="X1354">
        <v>225</v>
      </c>
      <c r="Y1354">
        <v>115.75</v>
      </c>
      <c r="Z1354">
        <v>3.25</v>
      </c>
      <c r="AA1354">
        <v>9.6560000000000007E-2</v>
      </c>
      <c r="AB1354">
        <v>1.524</v>
      </c>
      <c r="AC1354">
        <v>2.8759999999999999</v>
      </c>
      <c r="AD1354">
        <v>1.569</v>
      </c>
      <c r="AE1354">
        <v>3.363</v>
      </c>
      <c r="AF1354">
        <v>265</v>
      </c>
      <c r="AG1354">
        <v>0.75600000000000001</v>
      </c>
      <c r="AH1354">
        <v>0.77700000000000002</v>
      </c>
      <c r="AI1354">
        <v>200</v>
      </c>
      <c r="AJ1354">
        <v>246</v>
      </c>
      <c r="AK1354">
        <v>211</v>
      </c>
      <c r="AL1354">
        <v>252</v>
      </c>
      <c r="AQ1354" s="82">
        <f t="shared" si="107"/>
        <v>0</v>
      </c>
      <c r="AR1354" s="82">
        <f t="shared" si="108"/>
        <v>9.5829999999999999E-2</v>
      </c>
      <c r="AS1354" s="82">
        <f t="shared" si="108"/>
        <v>0</v>
      </c>
      <c r="AT1354" s="82">
        <f t="shared" si="108"/>
        <v>0</v>
      </c>
      <c r="AU1354" s="82">
        <f t="shared" si="108"/>
        <v>0</v>
      </c>
      <c r="AV1354" s="82">
        <f t="shared" si="108"/>
        <v>0</v>
      </c>
      <c r="AW1354" s="82">
        <f t="shared" si="108"/>
        <v>0</v>
      </c>
      <c r="AX1354" s="82">
        <f t="shared" si="108"/>
        <v>0</v>
      </c>
      <c r="AY1354" s="82">
        <f t="shared" si="108"/>
        <v>0</v>
      </c>
      <c r="AZ1354" s="82">
        <f t="shared" si="108"/>
        <v>0</v>
      </c>
      <c r="BA1354" s="82">
        <f t="shared" si="108"/>
        <v>0</v>
      </c>
    </row>
    <row r="1355" spans="1:53" x14ac:dyDescent="0.25">
      <c r="A1355" t="s">
        <v>3534</v>
      </c>
      <c r="B1355" t="s">
        <v>3535</v>
      </c>
      <c r="C1355" t="s">
        <v>3536</v>
      </c>
      <c r="D1355" t="s">
        <v>3525</v>
      </c>
      <c r="E1355">
        <v>8.875</v>
      </c>
      <c r="F1355" s="143">
        <v>42840</v>
      </c>
      <c r="G1355" t="s">
        <v>42</v>
      </c>
      <c r="H1355" t="s">
        <v>270</v>
      </c>
      <c r="I1355" t="s">
        <v>259</v>
      </c>
      <c r="J1355" t="s">
        <v>271</v>
      </c>
      <c r="K1355" t="s">
        <v>272</v>
      </c>
      <c r="L1355" t="s">
        <v>320</v>
      </c>
      <c r="M1355" t="s">
        <v>543</v>
      </c>
      <c r="N1355" t="s">
        <v>283</v>
      </c>
      <c r="O1355">
        <v>325</v>
      </c>
      <c r="P1355">
        <v>110</v>
      </c>
      <c r="Q1355">
        <v>1.7256940000000001</v>
      </c>
      <c r="R1355">
        <v>3.1460000000000002E-2</v>
      </c>
      <c r="S1355">
        <v>0</v>
      </c>
      <c r="T1355">
        <v>1.2210000000000001</v>
      </c>
      <c r="U1355">
        <v>4.2530000000000001</v>
      </c>
      <c r="V1355">
        <v>1.351</v>
      </c>
      <c r="W1355">
        <v>4.633</v>
      </c>
      <c r="X1355">
        <v>404</v>
      </c>
      <c r="Y1355">
        <v>109.25</v>
      </c>
      <c r="Z1355">
        <v>1.1339999999999999</v>
      </c>
      <c r="AA1355">
        <v>3.1550000000000002E-2</v>
      </c>
      <c r="AB1355">
        <v>1.282</v>
      </c>
      <c r="AC1355">
        <v>4.9749999999999996</v>
      </c>
      <c r="AD1355">
        <v>1.601</v>
      </c>
      <c r="AE1355">
        <v>5.25</v>
      </c>
      <c r="AF1355">
        <v>475</v>
      </c>
      <c r="AG1355">
        <v>1.216</v>
      </c>
      <c r="AH1355">
        <v>1.2509999999999999</v>
      </c>
      <c r="AI1355">
        <v>379</v>
      </c>
      <c r="AJ1355">
        <v>462</v>
      </c>
      <c r="AK1355">
        <v>389</v>
      </c>
      <c r="AL1355">
        <v>461</v>
      </c>
      <c r="AQ1355" s="82">
        <f t="shared" si="107"/>
        <v>0</v>
      </c>
      <c r="AR1355" s="82">
        <f t="shared" si="108"/>
        <v>0</v>
      </c>
      <c r="AS1355" s="82">
        <f t="shared" si="108"/>
        <v>0</v>
      </c>
      <c r="AT1355" s="82">
        <f t="shared" si="108"/>
        <v>3.1460000000000002E-2</v>
      </c>
      <c r="AU1355" s="82">
        <f t="shared" si="108"/>
        <v>0</v>
      </c>
      <c r="AV1355" s="82">
        <f t="shared" si="108"/>
        <v>0</v>
      </c>
      <c r="AW1355" s="82">
        <f t="shared" si="108"/>
        <v>0</v>
      </c>
      <c r="AX1355" s="82">
        <f t="shared" si="108"/>
        <v>0</v>
      </c>
      <c r="AY1355" s="82">
        <f t="shared" si="108"/>
        <v>0</v>
      </c>
      <c r="AZ1355" s="82">
        <f t="shared" si="108"/>
        <v>0</v>
      </c>
      <c r="BA1355" s="82">
        <f t="shared" si="108"/>
        <v>0</v>
      </c>
    </row>
    <row r="1356" spans="1:53" x14ac:dyDescent="0.25">
      <c r="A1356" t="s">
        <v>6327</v>
      </c>
      <c r="B1356" t="s">
        <v>6328</v>
      </c>
      <c r="C1356" t="s">
        <v>3524</v>
      </c>
      <c r="D1356" t="s">
        <v>3525</v>
      </c>
      <c r="E1356">
        <v>6.875</v>
      </c>
      <c r="F1356" s="143">
        <v>44150</v>
      </c>
      <c r="G1356" t="s">
        <v>280</v>
      </c>
      <c r="H1356" t="s">
        <v>270</v>
      </c>
      <c r="I1356" t="s">
        <v>259</v>
      </c>
      <c r="J1356" t="s">
        <v>271</v>
      </c>
      <c r="K1356" t="s">
        <v>272</v>
      </c>
      <c r="L1356" t="s">
        <v>320</v>
      </c>
      <c r="M1356" t="s">
        <v>543</v>
      </c>
      <c r="N1356" t="s">
        <v>304</v>
      </c>
      <c r="O1356">
        <v>250</v>
      </c>
      <c r="P1356">
        <v>102.5</v>
      </c>
      <c r="Q1356">
        <v>0.87847200000000003</v>
      </c>
      <c r="R1356">
        <v>2.239E-2</v>
      </c>
      <c r="S1356">
        <v>0</v>
      </c>
      <c r="T1356">
        <v>4.7629999999999999</v>
      </c>
      <c r="U1356">
        <v>6.3570000000000002</v>
      </c>
      <c r="V1356">
        <v>5.87</v>
      </c>
      <c r="W1356">
        <v>6.3769999999999998</v>
      </c>
      <c r="X1356">
        <v>508</v>
      </c>
      <c r="Y1356">
        <v>100.5</v>
      </c>
      <c r="Z1356">
        <v>0.42</v>
      </c>
      <c r="AA1356">
        <v>2.2190000000000001E-2</v>
      </c>
      <c r="AB1356">
        <v>4.8070000000000004</v>
      </c>
      <c r="AC1356">
        <v>6.77</v>
      </c>
      <c r="AD1356">
        <v>5.9720000000000004</v>
      </c>
      <c r="AE1356">
        <v>6.74</v>
      </c>
      <c r="AF1356">
        <v>561</v>
      </c>
      <c r="AG1356">
        <v>2.4359999999999999</v>
      </c>
      <c r="AH1356">
        <v>3.2210000000000001</v>
      </c>
      <c r="AI1356">
        <v>485</v>
      </c>
      <c r="AJ1356">
        <v>531</v>
      </c>
      <c r="AK1356">
        <v>498</v>
      </c>
      <c r="AL1356">
        <v>550</v>
      </c>
      <c r="AQ1356" s="82">
        <f t="shared" si="107"/>
        <v>0</v>
      </c>
      <c r="AR1356" s="82">
        <f t="shared" si="108"/>
        <v>0</v>
      </c>
      <c r="AS1356" s="82">
        <f t="shared" si="108"/>
        <v>0</v>
      </c>
      <c r="AT1356" s="82">
        <f t="shared" si="108"/>
        <v>0</v>
      </c>
      <c r="AU1356" s="82">
        <f t="shared" si="108"/>
        <v>0</v>
      </c>
      <c r="AV1356" s="82">
        <f t="shared" si="108"/>
        <v>2.239E-2</v>
      </c>
      <c r="AW1356" s="82">
        <f t="shared" si="108"/>
        <v>0</v>
      </c>
      <c r="AX1356" s="82">
        <f t="shared" si="108"/>
        <v>0</v>
      </c>
      <c r="AY1356" s="82">
        <f t="shared" si="108"/>
        <v>0</v>
      </c>
      <c r="AZ1356" s="82">
        <f t="shared" si="108"/>
        <v>0</v>
      </c>
      <c r="BA1356" s="82">
        <f t="shared" si="108"/>
        <v>0</v>
      </c>
    </row>
    <row r="1357" spans="1:53" x14ac:dyDescent="0.25">
      <c r="A1357" t="s">
        <v>3520</v>
      </c>
      <c r="B1357" t="s">
        <v>3521</v>
      </c>
      <c r="C1357" t="s">
        <v>3522</v>
      </c>
      <c r="D1357" t="s">
        <v>3523</v>
      </c>
      <c r="E1357">
        <v>5</v>
      </c>
      <c r="F1357" s="143">
        <v>42078</v>
      </c>
      <c r="G1357" t="s">
        <v>40</v>
      </c>
      <c r="H1357" t="s">
        <v>270</v>
      </c>
      <c r="I1357" t="s">
        <v>259</v>
      </c>
      <c r="J1357" t="s">
        <v>271</v>
      </c>
      <c r="K1357" t="s">
        <v>272</v>
      </c>
      <c r="L1357" t="s">
        <v>320</v>
      </c>
      <c r="M1357" t="s">
        <v>321</v>
      </c>
      <c r="N1357" t="s">
        <v>304</v>
      </c>
      <c r="O1357">
        <v>250</v>
      </c>
      <c r="P1357">
        <v>106.375</v>
      </c>
      <c r="Q1357">
        <v>1.388889</v>
      </c>
      <c r="R1357">
        <v>2.334E-2</v>
      </c>
      <c r="S1357">
        <v>0</v>
      </c>
      <c r="T1357">
        <v>2.0870000000000002</v>
      </c>
      <c r="U1357">
        <v>2.0489999999999999</v>
      </c>
      <c r="V1357">
        <v>2.0840000000000001</v>
      </c>
      <c r="W1357">
        <v>2.0489999999999999</v>
      </c>
      <c r="X1357">
        <v>176</v>
      </c>
      <c r="Y1357">
        <v>104.25</v>
      </c>
      <c r="Z1357">
        <v>1.056</v>
      </c>
      <c r="AA1357">
        <v>2.315E-2</v>
      </c>
      <c r="AB1357">
        <v>2.14</v>
      </c>
      <c r="AC1357">
        <v>3.0609999999999999</v>
      </c>
      <c r="AD1357">
        <v>2.1360000000000001</v>
      </c>
      <c r="AE1357">
        <v>3.0609999999999999</v>
      </c>
      <c r="AF1357">
        <v>281</v>
      </c>
      <c r="AG1357">
        <v>2.3340000000000001</v>
      </c>
      <c r="AH1357">
        <v>2.3980000000000001</v>
      </c>
      <c r="AI1357">
        <v>167</v>
      </c>
      <c r="AJ1357">
        <v>271</v>
      </c>
      <c r="AK1357">
        <v>162</v>
      </c>
      <c r="AL1357">
        <v>268</v>
      </c>
      <c r="AQ1357" s="82">
        <f t="shared" si="107"/>
        <v>0</v>
      </c>
      <c r="AR1357" s="82">
        <f t="shared" si="108"/>
        <v>2.334E-2</v>
      </c>
      <c r="AS1357" s="82">
        <f t="shared" si="108"/>
        <v>0</v>
      </c>
      <c r="AT1357" s="82">
        <f t="shared" si="108"/>
        <v>0</v>
      </c>
      <c r="AU1357" s="82">
        <f t="shared" si="108"/>
        <v>0</v>
      </c>
      <c r="AV1357" s="82">
        <f t="shared" si="108"/>
        <v>0</v>
      </c>
      <c r="AW1357" s="82">
        <f t="shared" si="108"/>
        <v>0</v>
      </c>
      <c r="AX1357" s="82">
        <f t="shared" si="108"/>
        <v>0</v>
      </c>
      <c r="AY1357" s="82">
        <f t="shared" si="108"/>
        <v>0</v>
      </c>
      <c r="AZ1357" s="82">
        <f t="shared" si="108"/>
        <v>0</v>
      </c>
      <c r="BA1357" s="82">
        <f t="shared" si="108"/>
        <v>0</v>
      </c>
    </row>
    <row r="1358" spans="1:53" x14ac:dyDescent="0.25">
      <c r="A1358" t="s">
        <v>3537</v>
      </c>
      <c r="B1358" t="s">
        <v>3538</v>
      </c>
      <c r="C1358" t="s">
        <v>3522</v>
      </c>
      <c r="D1358" t="s">
        <v>3523</v>
      </c>
      <c r="E1358">
        <v>6.625</v>
      </c>
      <c r="F1358" s="143">
        <v>42719</v>
      </c>
      <c r="G1358" t="s">
        <v>40</v>
      </c>
      <c r="H1358" t="s">
        <v>270</v>
      </c>
      <c r="I1358" t="s">
        <v>259</v>
      </c>
      <c r="J1358" t="s">
        <v>271</v>
      </c>
      <c r="K1358" t="s">
        <v>272</v>
      </c>
      <c r="L1358" t="s">
        <v>320</v>
      </c>
      <c r="M1358" t="s">
        <v>321</v>
      </c>
      <c r="N1358" t="s">
        <v>304</v>
      </c>
      <c r="O1358">
        <v>225</v>
      </c>
      <c r="P1358">
        <v>110</v>
      </c>
      <c r="Q1358">
        <v>0.184028</v>
      </c>
      <c r="R1358">
        <v>2.1479999999999999E-2</v>
      </c>
      <c r="S1358">
        <v>3.3119999999999998</v>
      </c>
      <c r="T1358">
        <v>3.5059999999999998</v>
      </c>
      <c r="U1358">
        <v>3.8839999999999999</v>
      </c>
      <c r="V1358">
        <v>3.5169999999999999</v>
      </c>
      <c r="W1358">
        <v>3.8839999999999999</v>
      </c>
      <c r="X1358">
        <v>334</v>
      </c>
      <c r="Y1358">
        <v>109</v>
      </c>
      <c r="Z1358">
        <v>3.0550000000000002</v>
      </c>
      <c r="AA1358">
        <v>2.2179999999999998E-2</v>
      </c>
      <c r="AB1358">
        <v>3.46</v>
      </c>
      <c r="AC1358">
        <v>4.1790000000000003</v>
      </c>
      <c r="AD1358">
        <v>3.468</v>
      </c>
      <c r="AE1358">
        <v>4.1790000000000003</v>
      </c>
      <c r="AF1358">
        <v>373</v>
      </c>
      <c r="AG1358">
        <v>1.286</v>
      </c>
      <c r="AH1358">
        <v>1.5529999999999999</v>
      </c>
      <c r="AI1358">
        <v>335</v>
      </c>
      <c r="AJ1358">
        <v>374</v>
      </c>
      <c r="AK1358">
        <v>323</v>
      </c>
      <c r="AL1358">
        <v>362</v>
      </c>
      <c r="AQ1358" s="82">
        <f t="shared" si="107"/>
        <v>0</v>
      </c>
      <c r="AR1358" s="82">
        <f t="shared" si="108"/>
        <v>0</v>
      </c>
      <c r="AS1358" s="82">
        <f t="shared" si="108"/>
        <v>2.1479999999999999E-2</v>
      </c>
      <c r="AT1358" s="82">
        <f t="shared" si="108"/>
        <v>0</v>
      </c>
      <c r="AU1358" s="82">
        <f t="shared" si="108"/>
        <v>0</v>
      </c>
      <c r="AV1358" s="82">
        <f t="shared" si="108"/>
        <v>0</v>
      </c>
      <c r="AW1358" s="82">
        <f t="shared" si="108"/>
        <v>0</v>
      </c>
      <c r="AX1358" s="82">
        <f t="shared" si="108"/>
        <v>0</v>
      </c>
      <c r="AY1358" s="82">
        <f t="shared" si="108"/>
        <v>0</v>
      </c>
      <c r="AZ1358" s="82">
        <f t="shared" si="108"/>
        <v>0</v>
      </c>
      <c r="BA1358" s="82">
        <f t="shared" si="108"/>
        <v>0</v>
      </c>
    </row>
    <row r="1359" spans="1:53" x14ac:dyDescent="0.25">
      <c r="A1359" t="s">
        <v>3543</v>
      </c>
      <c r="B1359" t="s">
        <v>3544</v>
      </c>
      <c r="C1359" t="s">
        <v>3545</v>
      </c>
      <c r="D1359" t="s">
        <v>267</v>
      </c>
      <c r="E1359">
        <v>6.5</v>
      </c>
      <c r="F1359" s="143">
        <v>44501</v>
      </c>
      <c r="G1359" t="s">
        <v>42</v>
      </c>
      <c r="H1359" t="s">
        <v>270</v>
      </c>
      <c r="I1359" t="s">
        <v>259</v>
      </c>
      <c r="J1359" t="s">
        <v>271</v>
      </c>
      <c r="K1359" t="s">
        <v>272</v>
      </c>
      <c r="L1359" t="s">
        <v>442</v>
      </c>
      <c r="M1359" t="s">
        <v>443</v>
      </c>
      <c r="N1359" t="s">
        <v>304</v>
      </c>
      <c r="O1359">
        <v>400</v>
      </c>
      <c r="P1359">
        <v>106</v>
      </c>
      <c r="Q1359">
        <v>0.97499999999999998</v>
      </c>
      <c r="R1359">
        <v>3.7069999999999999E-2</v>
      </c>
      <c r="S1359">
        <v>0</v>
      </c>
      <c r="T1359">
        <v>5.4779999999999998</v>
      </c>
      <c r="U1359">
        <v>5.4379999999999997</v>
      </c>
      <c r="V1359">
        <v>6.117</v>
      </c>
      <c r="W1359">
        <v>5.4379999999999997</v>
      </c>
      <c r="X1359">
        <v>396</v>
      </c>
      <c r="Y1359">
        <v>105.25</v>
      </c>
      <c r="Z1359">
        <v>0.54200000000000004</v>
      </c>
      <c r="AA1359">
        <v>3.7220000000000003E-2</v>
      </c>
      <c r="AB1359">
        <v>5.5339999999999998</v>
      </c>
      <c r="AC1359">
        <v>5.5739999999999998</v>
      </c>
      <c r="AD1359">
        <v>6.2670000000000003</v>
      </c>
      <c r="AE1359">
        <v>5.5810000000000004</v>
      </c>
      <c r="AF1359">
        <v>428</v>
      </c>
      <c r="AG1359">
        <v>1.119</v>
      </c>
      <c r="AH1359">
        <v>1.976</v>
      </c>
      <c r="AI1359">
        <v>380</v>
      </c>
      <c r="AJ1359">
        <v>410</v>
      </c>
      <c r="AK1359">
        <v>387</v>
      </c>
      <c r="AL1359">
        <v>418</v>
      </c>
      <c r="AQ1359" s="82">
        <f t="shared" si="107"/>
        <v>0</v>
      </c>
      <c r="AR1359" s="82">
        <f t="shared" si="108"/>
        <v>0</v>
      </c>
      <c r="AS1359" s="82">
        <f t="shared" si="108"/>
        <v>0</v>
      </c>
      <c r="AT1359" s="82">
        <f t="shared" si="108"/>
        <v>0</v>
      </c>
      <c r="AU1359" s="82">
        <f t="shared" si="108"/>
        <v>3.7069999999999999E-2</v>
      </c>
      <c r="AV1359" s="82">
        <f t="shared" si="108"/>
        <v>0</v>
      </c>
      <c r="AW1359" s="82">
        <f t="shared" si="108"/>
        <v>0</v>
      </c>
      <c r="AX1359" s="82">
        <f t="shared" si="108"/>
        <v>0</v>
      </c>
      <c r="AY1359" s="82">
        <f t="shared" si="108"/>
        <v>0</v>
      </c>
      <c r="AZ1359" s="82">
        <f t="shared" si="108"/>
        <v>0</v>
      </c>
      <c r="BA1359" s="82">
        <f t="shared" si="108"/>
        <v>0</v>
      </c>
    </row>
    <row r="1360" spans="1:53" x14ac:dyDescent="0.25">
      <c r="A1360" t="s">
        <v>3546</v>
      </c>
      <c r="B1360" t="s">
        <v>3547</v>
      </c>
      <c r="C1360" t="s">
        <v>3545</v>
      </c>
      <c r="D1360" t="s">
        <v>267</v>
      </c>
      <c r="E1360">
        <v>7.25</v>
      </c>
      <c r="F1360" s="143">
        <v>43497</v>
      </c>
      <c r="G1360" t="s">
        <v>42</v>
      </c>
      <c r="H1360" t="s">
        <v>270</v>
      </c>
      <c r="I1360" t="s">
        <v>259</v>
      </c>
      <c r="J1360" t="s">
        <v>271</v>
      </c>
      <c r="K1360" t="s">
        <v>272</v>
      </c>
      <c r="L1360" t="s">
        <v>442</v>
      </c>
      <c r="M1360" t="s">
        <v>443</v>
      </c>
      <c r="N1360" t="s">
        <v>304</v>
      </c>
      <c r="O1360">
        <v>400</v>
      </c>
      <c r="P1360">
        <v>107.5</v>
      </c>
      <c r="Q1360">
        <v>2.9</v>
      </c>
      <c r="R1360">
        <v>3.8260000000000002E-2</v>
      </c>
      <c r="S1360">
        <v>0</v>
      </c>
      <c r="T1360">
        <v>1.8919999999999999</v>
      </c>
      <c r="U1360">
        <v>5.093</v>
      </c>
      <c r="V1360">
        <v>3.5659999999999998</v>
      </c>
      <c r="W1360">
        <v>5.2850000000000001</v>
      </c>
      <c r="X1360">
        <v>433</v>
      </c>
      <c r="Y1360">
        <v>106.5</v>
      </c>
      <c r="Z1360">
        <v>2.4169999999999998</v>
      </c>
      <c r="AA1360">
        <v>3.832E-2</v>
      </c>
      <c r="AB1360">
        <v>3.512</v>
      </c>
      <c r="AC1360">
        <v>5.4809999999999999</v>
      </c>
      <c r="AD1360">
        <v>3.9420000000000002</v>
      </c>
      <c r="AE1360">
        <v>5.6059999999999999</v>
      </c>
      <c r="AF1360">
        <v>479</v>
      </c>
      <c r="AG1360">
        <v>1.3620000000000001</v>
      </c>
      <c r="AH1360">
        <v>1.7350000000000001</v>
      </c>
      <c r="AI1360">
        <v>401</v>
      </c>
      <c r="AJ1360">
        <v>450</v>
      </c>
      <c r="AK1360">
        <v>418</v>
      </c>
      <c r="AL1360">
        <v>464</v>
      </c>
      <c r="AQ1360" s="82">
        <f t="shared" si="107"/>
        <v>0</v>
      </c>
      <c r="AR1360" s="82">
        <f t="shared" si="108"/>
        <v>0</v>
      </c>
      <c r="AS1360" s="82">
        <f t="shared" si="108"/>
        <v>0</v>
      </c>
      <c r="AT1360" s="82">
        <f t="shared" si="108"/>
        <v>0</v>
      </c>
      <c r="AU1360" s="82">
        <f t="shared" si="108"/>
        <v>3.8260000000000002E-2</v>
      </c>
      <c r="AV1360" s="82">
        <f t="shared" si="108"/>
        <v>0</v>
      </c>
      <c r="AW1360" s="82">
        <f t="shared" si="108"/>
        <v>0</v>
      </c>
      <c r="AX1360" s="82">
        <f t="shared" si="108"/>
        <v>0</v>
      </c>
      <c r="AY1360" s="82">
        <f t="shared" si="108"/>
        <v>0</v>
      </c>
      <c r="AZ1360" s="82">
        <f t="shared" si="108"/>
        <v>0</v>
      </c>
      <c r="BA1360" s="82">
        <f t="shared" si="108"/>
        <v>0</v>
      </c>
    </row>
    <row r="1361" spans="1:53" x14ac:dyDescent="0.25">
      <c r="A1361" t="s">
        <v>6329</v>
      </c>
      <c r="B1361" t="s">
        <v>6330</v>
      </c>
      <c r="C1361" t="s">
        <v>3545</v>
      </c>
      <c r="D1361" t="s">
        <v>267</v>
      </c>
      <c r="E1361">
        <v>6.875</v>
      </c>
      <c r="F1361" s="143">
        <v>44941</v>
      </c>
      <c r="G1361" t="s">
        <v>42</v>
      </c>
      <c r="H1361" t="s">
        <v>270</v>
      </c>
      <c r="I1361" t="s">
        <v>259</v>
      </c>
      <c r="J1361" t="s">
        <v>271</v>
      </c>
      <c r="K1361" t="s">
        <v>272</v>
      </c>
      <c r="L1361" t="s">
        <v>442</v>
      </c>
      <c r="M1361" t="s">
        <v>443</v>
      </c>
      <c r="N1361" t="s">
        <v>304</v>
      </c>
      <c r="O1361">
        <v>400</v>
      </c>
      <c r="P1361">
        <v>107.25</v>
      </c>
      <c r="Q1361">
        <v>3.3038189999999998</v>
      </c>
      <c r="R1361">
        <v>3.8309999999999997E-2</v>
      </c>
      <c r="S1361">
        <v>0</v>
      </c>
      <c r="T1361">
        <v>5.7359999999999998</v>
      </c>
      <c r="U1361">
        <v>5.681</v>
      </c>
      <c r="V1361">
        <v>6.5259999999999998</v>
      </c>
      <c r="W1361">
        <v>5.681</v>
      </c>
      <c r="X1361">
        <v>402</v>
      </c>
      <c r="Y1361">
        <v>105.75</v>
      </c>
      <c r="Z1361">
        <v>2.8450000000000002</v>
      </c>
      <c r="AA1361">
        <v>3.8210000000000001E-2</v>
      </c>
      <c r="AB1361">
        <v>5.7789999999999999</v>
      </c>
      <c r="AC1361">
        <v>5.9249999999999998</v>
      </c>
      <c r="AD1361">
        <v>6.71</v>
      </c>
      <c r="AE1361">
        <v>5.931</v>
      </c>
      <c r="AF1361">
        <v>445</v>
      </c>
      <c r="AG1361">
        <v>1.8029999999999999</v>
      </c>
      <c r="AH1361">
        <v>2.7869999999999999</v>
      </c>
      <c r="AI1361">
        <v>383</v>
      </c>
      <c r="AJ1361">
        <v>422</v>
      </c>
      <c r="AK1361">
        <v>396</v>
      </c>
      <c r="AL1361">
        <v>438</v>
      </c>
      <c r="AQ1361" s="82">
        <f t="shared" si="107"/>
        <v>0</v>
      </c>
      <c r="AR1361" s="82">
        <f t="shared" si="108"/>
        <v>0</v>
      </c>
      <c r="AS1361" s="82">
        <f t="shared" si="108"/>
        <v>0</v>
      </c>
      <c r="AT1361" s="82">
        <f t="shared" si="108"/>
        <v>0</v>
      </c>
      <c r="AU1361" s="82">
        <f t="shared" si="108"/>
        <v>3.8309999999999997E-2</v>
      </c>
      <c r="AV1361" s="82">
        <f t="shared" si="108"/>
        <v>0</v>
      </c>
      <c r="AW1361" s="82">
        <f t="shared" si="108"/>
        <v>0</v>
      </c>
      <c r="AX1361" s="82">
        <f t="shared" si="108"/>
        <v>0</v>
      </c>
      <c r="AY1361" s="82">
        <f t="shared" si="108"/>
        <v>0</v>
      </c>
      <c r="AZ1361" s="82">
        <f t="shared" si="108"/>
        <v>0</v>
      </c>
      <c r="BA1361" s="82">
        <f t="shared" si="108"/>
        <v>0</v>
      </c>
    </row>
    <row r="1362" spans="1:53" x14ac:dyDescent="0.25">
      <c r="A1362" t="s">
        <v>3528</v>
      </c>
      <c r="B1362" t="s">
        <v>3529</v>
      </c>
      <c r="C1362" t="s">
        <v>3530</v>
      </c>
      <c r="D1362" t="s">
        <v>3531</v>
      </c>
      <c r="E1362">
        <v>7.75</v>
      </c>
      <c r="F1362" s="143">
        <v>43983</v>
      </c>
      <c r="G1362" t="s">
        <v>282</v>
      </c>
      <c r="H1362" t="s">
        <v>270</v>
      </c>
      <c r="I1362" t="s">
        <v>259</v>
      </c>
      <c r="J1362" t="s">
        <v>271</v>
      </c>
      <c r="K1362" t="s">
        <v>272</v>
      </c>
      <c r="L1362" t="s">
        <v>335</v>
      </c>
      <c r="M1362" t="s">
        <v>912</v>
      </c>
      <c r="N1362" t="s">
        <v>275</v>
      </c>
      <c r="O1362">
        <v>550</v>
      </c>
      <c r="P1362">
        <v>111</v>
      </c>
      <c r="Q1362">
        <v>0.51666699999999999</v>
      </c>
      <c r="R1362">
        <v>5.314E-2</v>
      </c>
      <c r="S1362">
        <v>0</v>
      </c>
      <c r="T1362">
        <v>2.2170000000000001</v>
      </c>
      <c r="U1362">
        <v>4.4530000000000003</v>
      </c>
      <c r="V1362">
        <v>3.6469999999999998</v>
      </c>
      <c r="W1362">
        <v>4.992</v>
      </c>
      <c r="X1362">
        <v>379</v>
      </c>
      <c r="Y1362">
        <v>110.625</v>
      </c>
      <c r="Z1362">
        <v>0</v>
      </c>
      <c r="AA1362">
        <v>5.3519999999999998E-2</v>
      </c>
      <c r="AB1362">
        <v>2.2789999999999999</v>
      </c>
      <c r="AC1362">
        <v>4.6760000000000002</v>
      </c>
      <c r="AD1362">
        <v>3.8159999999999998</v>
      </c>
      <c r="AE1362">
        <v>5.1029999999999998</v>
      </c>
      <c r="AF1362">
        <v>406</v>
      </c>
      <c r="AG1362">
        <v>0.80600000000000005</v>
      </c>
      <c r="AH1362">
        <v>1.1679999999999999</v>
      </c>
      <c r="AI1362">
        <v>373</v>
      </c>
      <c r="AJ1362">
        <v>404</v>
      </c>
      <c r="AK1362">
        <v>364</v>
      </c>
      <c r="AL1362">
        <v>390</v>
      </c>
      <c r="AQ1362" s="82">
        <f t="shared" si="107"/>
        <v>0</v>
      </c>
      <c r="AR1362" s="82">
        <f t="shared" si="108"/>
        <v>0</v>
      </c>
      <c r="AS1362" s="82">
        <f t="shared" si="108"/>
        <v>0</v>
      </c>
      <c r="AT1362" s="82">
        <f t="shared" si="108"/>
        <v>5.314E-2</v>
      </c>
      <c r="AU1362" s="82">
        <f t="shared" si="108"/>
        <v>0</v>
      </c>
      <c r="AV1362" s="82">
        <f t="shared" si="108"/>
        <v>0</v>
      </c>
      <c r="AW1362" s="82">
        <f t="shared" si="108"/>
        <v>0</v>
      </c>
      <c r="AX1362" s="82">
        <f t="shared" si="108"/>
        <v>0</v>
      </c>
      <c r="AY1362" s="82">
        <f t="shared" si="108"/>
        <v>0</v>
      </c>
      <c r="AZ1362" s="82">
        <f t="shared" si="108"/>
        <v>0</v>
      </c>
      <c r="BA1362" s="82">
        <f t="shared" si="108"/>
        <v>0</v>
      </c>
    </row>
    <row r="1363" spans="1:53" x14ac:dyDescent="0.25">
      <c r="A1363" t="s">
        <v>3539</v>
      </c>
      <c r="B1363" t="s">
        <v>3540</v>
      </c>
      <c r="C1363" t="s">
        <v>3541</v>
      </c>
      <c r="D1363" t="s">
        <v>3542</v>
      </c>
      <c r="E1363">
        <v>9.5</v>
      </c>
      <c r="F1363" s="143">
        <v>42487</v>
      </c>
      <c r="G1363" t="s">
        <v>280</v>
      </c>
      <c r="H1363" t="s">
        <v>270</v>
      </c>
      <c r="I1363" t="s">
        <v>259</v>
      </c>
      <c r="J1363" t="s">
        <v>271</v>
      </c>
      <c r="K1363" t="s">
        <v>272</v>
      </c>
      <c r="L1363" t="s">
        <v>442</v>
      </c>
      <c r="M1363" t="s">
        <v>650</v>
      </c>
      <c r="N1363" t="s">
        <v>304</v>
      </c>
      <c r="O1363">
        <v>500</v>
      </c>
      <c r="P1363">
        <v>101.75</v>
      </c>
      <c r="Q1363">
        <v>1.5356160000000001</v>
      </c>
      <c r="R1363">
        <v>4.4740000000000002E-2</v>
      </c>
      <c r="S1363">
        <v>0</v>
      </c>
      <c r="T1363">
        <v>2.6589999999999998</v>
      </c>
      <c r="U1363">
        <v>9.0760000000000005</v>
      </c>
      <c r="V1363">
        <v>2.7829999999999999</v>
      </c>
      <c r="W1363">
        <v>8.875</v>
      </c>
      <c r="X1363">
        <v>844</v>
      </c>
      <c r="Y1363">
        <v>101.5</v>
      </c>
      <c r="Z1363">
        <v>0.91100000000000003</v>
      </c>
      <c r="AA1363">
        <v>4.5039999999999997E-2</v>
      </c>
      <c r="AB1363">
        <v>2.7160000000000002</v>
      </c>
      <c r="AC1363">
        <v>9.1790000000000003</v>
      </c>
      <c r="AD1363">
        <v>2.8439999999999999</v>
      </c>
      <c r="AE1363">
        <v>8.9730000000000008</v>
      </c>
      <c r="AF1363">
        <v>861</v>
      </c>
      <c r="AG1363">
        <v>0.85399999999999998</v>
      </c>
      <c r="AH1363">
        <v>1.02</v>
      </c>
      <c r="AI1363">
        <v>828</v>
      </c>
      <c r="AJ1363">
        <v>844</v>
      </c>
      <c r="AK1363">
        <v>833</v>
      </c>
      <c r="AL1363">
        <v>850</v>
      </c>
      <c r="AQ1363" s="82">
        <f t="shared" si="107"/>
        <v>0</v>
      </c>
      <c r="AR1363" s="82">
        <f t="shared" si="108"/>
        <v>0</v>
      </c>
      <c r="AS1363" s="82">
        <f t="shared" si="108"/>
        <v>0</v>
      </c>
      <c r="AT1363" s="82">
        <f t="shared" si="108"/>
        <v>0</v>
      </c>
      <c r="AU1363" s="82">
        <f t="shared" si="108"/>
        <v>0</v>
      </c>
      <c r="AV1363" s="82">
        <f t="shared" si="108"/>
        <v>0</v>
      </c>
      <c r="AW1363" s="82">
        <f t="shared" si="108"/>
        <v>0</v>
      </c>
      <c r="AX1363" s="82">
        <f t="shared" si="108"/>
        <v>0</v>
      </c>
      <c r="AY1363" s="82">
        <f t="shared" si="108"/>
        <v>4.4740000000000002E-2</v>
      </c>
      <c r="AZ1363" s="82">
        <f t="shared" si="108"/>
        <v>0</v>
      </c>
      <c r="BA1363" s="82">
        <f t="shared" si="108"/>
        <v>0</v>
      </c>
    </row>
    <row r="1364" spans="1:53" x14ac:dyDescent="0.25">
      <c r="A1364" t="s">
        <v>6331</v>
      </c>
      <c r="B1364" t="s">
        <v>6332</v>
      </c>
      <c r="C1364" t="s">
        <v>6333</v>
      </c>
      <c r="D1364" t="s">
        <v>3542</v>
      </c>
      <c r="E1364">
        <v>6.5</v>
      </c>
      <c r="F1364" s="143">
        <v>43009</v>
      </c>
      <c r="G1364" t="s">
        <v>41</v>
      </c>
      <c r="H1364" t="s">
        <v>270</v>
      </c>
      <c r="I1364" t="s">
        <v>259</v>
      </c>
      <c r="J1364" t="s">
        <v>271</v>
      </c>
      <c r="K1364" t="s">
        <v>272</v>
      </c>
      <c r="L1364" t="s">
        <v>442</v>
      </c>
      <c r="M1364" t="s">
        <v>650</v>
      </c>
      <c r="N1364" t="s">
        <v>283</v>
      </c>
      <c r="O1364">
        <v>800</v>
      </c>
      <c r="P1364">
        <v>99.5</v>
      </c>
      <c r="Q1364">
        <v>1.7152780000000001</v>
      </c>
      <c r="R1364">
        <v>7.0150000000000004E-2</v>
      </c>
      <c r="S1364">
        <v>0</v>
      </c>
      <c r="T1364">
        <v>3.9740000000000002</v>
      </c>
      <c r="U1364">
        <v>6.62</v>
      </c>
      <c r="V1364">
        <v>3.9359999999999999</v>
      </c>
      <c r="W1364">
        <v>6.6059999999999999</v>
      </c>
      <c r="X1364">
        <v>591</v>
      </c>
      <c r="Y1364">
        <v>99.25</v>
      </c>
      <c r="Z1364">
        <v>1.282</v>
      </c>
      <c r="AA1364">
        <v>7.0739999999999997E-2</v>
      </c>
      <c r="AB1364">
        <v>4.0359999999999996</v>
      </c>
      <c r="AC1364">
        <v>6.68</v>
      </c>
      <c r="AD1364">
        <v>4.008</v>
      </c>
      <c r="AE1364">
        <v>6.67</v>
      </c>
      <c r="AF1364">
        <v>609</v>
      </c>
      <c r="AG1364">
        <v>0.68</v>
      </c>
      <c r="AH1364">
        <v>1.0580000000000001</v>
      </c>
      <c r="AI1364">
        <v>567</v>
      </c>
      <c r="AJ1364">
        <v>584</v>
      </c>
      <c r="AK1364">
        <v>579</v>
      </c>
      <c r="AL1364">
        <v>597</v>
      </c>
      <c r="AQ1364" s="82">
        <f t="shared" si="107"/>
        <v>0</v>
      </c>
      <c r="AR1364" s="82">
        <f t="shared" si="108"/>
        <v>0</v>
      </c>
      <c r="AS1364" s="82">
        <f t="shared" si="108"/>
        <v>0</v>
      </c>
      <c r="AT1364" s="82">
        <f t="shared" si="108"/>
        <v>0</v>
      </c>
      <c r="AU1364" s="82">
        <f t="shared" si="108"/>
        <v>0</v>
      </c>
      <c r="AV1364" s="82">
        <f t="shared" si="108"/>
        <v>7.0150000000000004E-2</v>
      </c>
      <c r="AW1364" s="82">
        <f t="shared" si="108"/>
        <v>0</v>
      </c>
      <c r="AX1364" s="82">
        <f t="shared" si="108"/>
        <v>0</v>
      </c>
      <c r="AY1364" s="82">
        <f t="shared" si="108"/>
        <v>0</v>
      </c>
      <c r="AZ1364" s="82">
        <f t="shared" si="108"/>
        <v>0</v>
      </c>
      <c r="BA1364" s="82">
        <f t="shared" si="108"/>
        <v>0</v>
      </c>
    </row>
    <row r="1365" spans="1:53" x14ac:dyDescent="0.25">
      <c r="A1365" t="s">
        <v>3548</v>
      </c>
      <c r="B1365" t="s">
        <v>3549</v>
      </c>
      <c r="C1365" t="s">
        <v>3518</v>
      </c>
      <c r="D1365" t="s">
        <v>3519</v>
      </c>
      <c r="E1365">
        <v>9.75</v>
      </c>
      <c r="F1365" s="143">
        <v>43539</v>
      </c>
      <c r="G1365" t="s">
        <v>42</v>
      </c>
      <c r="H1365" t="s">
        <v>270</v>
      </c>
      <c r="I1365" t="s">
        <v>259</v>
      </c>
      <c r="J1365" t="s">
        <v>271</v>
      </c>
      <c r="K1365" t="s">
        <v>272</v>
      </c>
      <c r="L1365" t="s">
        <v>273</v>
      </c>
      <c r="M1365" t="s">
        <v>281</v>
      </c>
      <c r="N1365" t="s">
        <v>283</v>
      </c>
      <c r="O1365">
        <v>250</v>
      </c>
      <c r="P1365">
        <v>105.5</v>
      </c>
      <c r="Q1365">
        <v>2.7083330000000001</v>
      </c>
      <c r="R1365">
        <v>2.3439999999999999E-2</v>
      </c>
      <c r="S1365">
        <v>0</v>
      </c>
      <c r="T1365">
        <v>3.9750000000000001</v>
      </c>
      <c r="U1365">
        <v>8.4209999999999994</v>
      </c>
      <c r="V1365">
        <v>4.3890000000000002</v>
      </c>
      <c r="W1365">
        <v>8.4979999999999993</v>
      </c>
      <c r="X1365">
        <v>756</v>
      </c>
      <c r="Y1365">
        <v>104.25</v>
      </c>
      <c r="Z1365">
        <v>2.0579999999999998</v>
      </c>
      <c r="AA1365">
        <v>2.3380000000000001E-2</v>
      </c>
      <c r="AB1365">
        <v>4.0250000000000004</v>
      </c>
      <c r="AC1365">
        <v>8.7240000000000002</v>
      </c>
      <c r="AD1365">
        <v>4.4619999999999997</v>
      </c>
      <c r="AE1365">
        <v>8.7799999999999994</v>
      </c>
      <c r="AF1365">
        <v>798</v>
      </c>
      <c r="AG1365">
        <v>1.7869999999999999</v>
      </c>
      <c r="AH1365">
        <v>2.2770000000000001</v>
      </c>
      <c r="AI1365">
        <v>744</v>
      </c>
      <c r="AJ1365">
        <v>783</v>
      </c>
      <c r="AK1365">
        <v>744</v>
      </c>
      <c r="AL1365">
        <v>786</v>
      </c>
      <c r="AQ1365" s="82">
        <f t="shared" si="107"/>
        <v>0</v>
      </c>
      <c r="AR1365" s="82">
        <f t="shared" si="108"/>
        <v>0</v>
      </c>
      <c r="AS1365" s="82">
        <f t="shared" si="108"/>
        <v>0</v>
      </c>
      <c r="AT1365" s="82">
        <f t="shared" si="108"/>
        <v>0</v>
      </c>
      <c r="AU1365" s="82">
        <f t="shared" si="108"/>
        <v>0</v>
      </c>
      <c r="AV1365" s="82">
        <f t="shared" si="108"/>
        <v>0</v>
      </c>
      <c r="AW1365" s="82">
        <f t="shared" si="108"/>
        <v>0</v>
      </c>
      <c r="AX1365" s="82">
        <f t="shared" si="108"/>
        <v>2.3439999999999999E-2</v>
      </c>
      <c r="AY1365" s="82">
        <f t="shared" si="108"/>
        <v>0</v>
      </c>
      <c r="AZ1365" s="82">
        <f t="shared" si="108"/>
        <v>0</v>
      </c>
      <c r="BA1365" s="82">
        <f t="shared" si="108"/>
        <v>0</v>
      </c>
    </row>
    <row r="1366" spans="1:53" x14ac:dyDescent="0.25">
      <c r="A1366" t="s">
        <v>3564</v>
      </c>
      <c r="B1366" t="s">
        <v>3565</v>
      </c>
      <c r="C1366" t="s">
        <v>3566</v>
      </c>
      <c r="D1366" t="s">
        <v>3567</v>
      </c>
      <c r="E1366">
        <v>7.5</v>
      </c>
      <c r="F1366" s="143">
        <v>43876</v>
      </c>
      <c r="G1366" t="s">
        <v>371</v>
      </c>
      <c r="H1366" t="s">
        <v>270</v>
      </c>
      <c r="I1366" t="s">
        <v>259</v>
      </c>
      <c r="J1366" t="s">
        <v>271</v>
      </c>
      <c r="K1366" t="s">
        <v>272</v>
      </c>
      <c r="L1366" t="s">
        <v>335</v>
      </c>
      <c r="M1366" t="s">
        <v>353</v>
      </c>
      <c r="N1366" t="s">
        <v>304</v>
      </c>
      <c r="O1366">
        <v>200</v>
      </c>
      <c r="P1366">
        <v>109.75</v>
      </c>
      <c r="Q1366">
        <v>2.7083330000000001</v>
      </c>
      <c r="R1366">
        <v>1.949E-2</v>
      </c>
      <c r="S1366">
        <v>0</v>
      </c>
      <c r="T1366">
        <v>1.9339999999999999</v>
      </c>
      <c r="U1366">
        <v>4.3639999999999999</v>
      </c>
      <c r="V1366">
        <v>3.29</v>
      </c>
      <c r="W1366">
        <v>4.8949999999999996</v>
      </c>
      <c r="X1366">
        <v>374</v>
      </c>
      <c r="Y1366">
        <v>110.5</v>
      </c>
      <c r="Z1366">
        <v>2.2080000000000002</v>
      </c>
      <c r="AA1366">
        <v>1.983E-2</v>
      </c>
      <c r="AB1366">
        <v>2.0030000000000001</v>
      </c>
      <c r="AC1366">
        <v>4.109</v>
      </c>
      <c r="AD1366">
        <v>3.2269999999999999</v>
      </c>
      <c r="AE1366">
        <v>4.6079999999999997</v>
      </c>
      <c r="AF1366">
        <v>361</v>
      </c>
      <c r="AG1366">
        <v>-0.222</v>
      </c>
      <c r="AH1366">
        <v>4.3999999999999997E-2</v>
      </c>
      <c r="AI1366">
        <v>344</v>
      </c>
      <c r="AJ1366">
        <v>337</v>
      </c>
      <c r="AK1366">
        <v>359</v>
      </c>
      <c r="AL1366">
        <v>345</v>
      </c>
      <c r="AQ1366" s="82">
        <f t="shared" si="107"/>
        <v>0</v>
      </c>
      <c r="AR1366" s="82">
        <f t="shared" ref="AR1366:BA1381" si="109">IF(AND($U1366&gt;AQ$4,$U1366&lt;=AR$4),$R1366,0)</f>
        <v>0</v>
      </c>
      <c r="AS1366" s="82">
        <f t="shared" si="109"/>
        <v>0</v>
      </c>
      <c r="AT1366" s="82">
        <f t="shared" si="109"/>
        <v>1.949E-2</v>
      </c>
      <c r="AU1366" s="82">
        <f t="shared" si="109"/>
        <v>0</v>
      </c>
      <c r="AV1366" s="82">
        <f t="shared" si="109"/>
        <v>0</v>
      </c>
      <c r="AW1366" s="82">
        <f t="shared" si="109"/>
        <v>0</v>
      </c>
      <c r="AX1366" s="82">
        <f t="shared" si="109"/>
        <v>0</v>
      </c>
      <c r="AY1366" s="82">
        <f t="shared" si="109"/>
        <v>0</v>
      </c>
      <c r="AZ1366" s="82">
        <f t="shared" si="109"/>
        <v>0</v>
      </c>
      <c r="BA1366" s="82">
        <f t="shared" si="109"/>
        <v>0</v>
      </c>
    </row>
    <row r="1367" spans="1:53" x14ac:dyDescent="0.25">
      <c r="A1367" t="s">
        <v>3575</v>
      </c>
      <c r="B1367" t="s">
        <v>3576</v>
      </c>
      <c r="C1367" t="s">
        <v>3566</v>
      </c>
      <c r="D1367" t="s">
        <v>3567</v>
      </c>
      <c r="E1367">
        <v>6.75</v>
      </c>
      <c r="F1367" s="143">
        <v>44849</v>
      </c>
      <c r="G1367" t="s">
        <v>371</v>
      </c>
      <c r="H1367" t="s">
        <v>270</v>
      </c>
      <c r="I1367" t="s">
        <v>259</v>
      </c>
      <c r="J1367" t="s">
        <v>271</v>
      </c>
      <c r="K1367" t="s">
        <v>272</v>
      </c>
      <c r="L1367" t="s">
        <v>335</v>
      </c>
      <c r="M1367" t="s">
        <v>353</v>
      </c>
      <c r="N1367" t="s">
        <v>304</v>
      </c>
      <c r="O1367">
        <v>575</v>
      </c>
      <c r="P1367">
        <v>108.75</v>
      </c>
      <c r="Q1367">
        <v>1.3125</v>
      </c>
      <c r="R1367">
        <v>5.4829999999999997E-2</v>
      </c>
      <c r="S1367">
        <v>0</v>
      </c>
      <c r="T1367">
        <v>2.528</v>
      </c>
      <c r="U1367">
        <v>4.532</v>
      </c>
      <c r="V1367">
        <v>5.2370000000000001</v>
      </c>
      <c r="W1367">
        <v>4.8899999999999997</v>
      </c>
      <c r="X1367">
        <v>326</v>
      </c>
      <c r="Y1367">
        <v>110.125</v>
      </c>
      <c r="Z1367">
        <v>0.86299999999999999</v>
      </c>
      <c r="AA1367">
        <v>5.6129999999999999E-2</v>
      </c>
      <c r="AB1367">
        <v>2.6</v>
      </c>
      <c r="AC1367">
        <v>4.0940000000000003</v>
      </c>
      <c r="AD1367">
        <v>5.069</v>
      </c>
      <c r="AE1367">
        <v>4.5209999999999999</v>
      </c>
      <c r="AF1367">
        <v>307</v>
      </c>
      <c r="AG1367">
        <v>-0.83299999999999996</v>
      </c>
      <c r="AH1367">
        <v>-0.20699999999999999</v>
      </c>
      <c r="AI1367">
        <v>307</v>
      </c>
      <c r="AJ1367">
        <v>292</v>
      </c>
      <c r="AK1367">
        <v>316</v>
      </c>
      <c r="AL1367">
        <v>294</v>
      </c>
      <c r="AQ1367" s="82">
        <f t="shared" si="107"/>
        <v>0</v>
      </c>
      <c r="AR1367" s="82">
        <f t="shared" si="109"/>
        <v>0</v>
      </c>
      <c r="AS1367" s="82">
        <f t="shared" si="109"/>
        <v>0</v>
      </c>
      <c r="AT1367" s="82">
        <f t="shared" si="109"/>
        <v>5.4829999999999997E-2</v>
      </c>
      <c r="AU1367" s="82">
        <f t="shared" si="109"/>
        <v>0</v>
      </c>
      <c r="AV1367" s="82">
        <f t="shared" si="109"/>
        <v>0</v>
      </c>
      <c r="AW1367" s="82">
        <f t="shared" si="109"/>
        <v>0</v>
      </c>
      <c r="AX1367" s="82">
        <f t="shared" si="109"/>
        <v>0</v>
      </c>
      <c r="AY1367" s="82">
        <f t="shared" si="109"/>
        <v>0</v>
      </c>
      <c r="AZ1367" s="82">
        <f t="shared" si="109"/>
        <v>0</v>
      </c>
      <c r="BA1367" s="82">
        <f t="shared" si="109"/>
        <v>0</v>
      </c>
    </row>
    <row r="1368" spans="1:53" x14ac:dyDescent="0.25">
      <c r="A1368" t="s">
        <v>6334</v>
      </c>
      <c r="B1368" t="s">
        <v>6335</v>
      </c>
      <c r="C1368" t="s">
        <v>3566</v>
      </c>
      <c r="D1368" t="s">
        <v>3567</v>
      </c>
      <c r="E1368">
        <v>5.875</v>
      </c>
      <c r="F1368" s="143">
        <v>45366</v>
      </c>
      <c r="G1368" t="s">
        <v>371</v>
      </c>
      <c r="H1368" t="s">
        <v>270</v>
      </c>
      <c r="I1368" t="s">
        <v>259</v>
      </c>
      <c r="J1368" t="s">
        <v>271</v>
      </c>
      <c r="K1368" t="s">
        <v>272</v>
      </c>
      <c r="L1368" t="s">
        <v>335</v>
      </c>
      <c r="M1368" t="s">
        <v>353</v>
      </c>
      <c r="N1368" t="s">
        <v>304</v>
      </c>
      <c r="O1368">
        <v>400</v>
      </c>
      <c r="P1368">
        <v>106</v>
      </c>
      <c r="Q1368">
        <v>1.6319440000000001</v>
      </c>
      <c r="R1368">
        <v>3.73E-2</v>
      </c>
      <c r="S1368">
        <v>0</v>
      </c>
      <c r="T1368">
        <v>5.8</v>
      </c>
      <c r="U1368">
        <v>4.8780000000000001</v>
      </c>
      <c r="V1368">
        <v>7.2030000000000003</v>
      </c>
      <c r="W1368">
        <v>4.8390000000000004</v>
      </c>
      <c r="X1368">
        <v>298</v>
      </c>
      <c r="Y1368">
        <v>107.25</v>
      </c>
      <c r="Z1368">
        <v>1.24</v>
      </c>
      <c r="AA1368">
        <v>3.8170000000000003E-2</v>
      </c>
      <c r="AB1368">
        <v>3.746</v>
      </c>
      <c r="AC1368">
        <v>4.617</v>
      </c>
      <c r="AD1368">
        <v>7.1260000000000003</v>
      </c>
      <c r="AE1368">
        <v>4.6289999999999996</v>
      </c>
      <c r="AF1368">
        <v>295</v>
      </c>
      <c r="AG1368">
        <v>-0.79100000000000004</v>
      </c>
      <c r="AH1368">
        <v>0.23400000000000001</v>
      </c>
      <c r="AI1368">
        <v>280</v>
      </c>
      <c r="AJ1368">
        <v>279</v>
      </c>
      <c r="AK1368">
        <v>294</v>
      </c>
      <c r="AL1368">
        <v>290</v>
      </c>
      <c r="AQ1368" s="82">
        <f t="shared" si="107"/>
        <v>0</v>
      </c>
      <c r="AR1368" s="82">
        <f t="shared" si="109"/>
        <v>0</v>
      </c>
      <c r="AS1368" s="82">
        <f t="shared" si="109"/>
        <v>0</v>
      </c>
      <c r="AT1368" s="82">
        <f t="shared" si="109"/>
        <v>3.73E-2</v>
      </c>
      <c r="AU1368" s="82">
        <f t="shared" si="109"/>
        <v>0</v>
      </c>
      <c r="AV1368" s="82">
        <f t="shared" si="109"/>
        <v>0</v>
      </c>
      <c r="AW1368" s="82">
        <f t="shared" si="109"/>
        <v>0</v>
      </c>
      <c r="AX1368" s="82">
        <f t="shared" si="109"/>
        <v>0</v>
      </c>
      <c r="AY1368" s="82">
        <f t="shared" si="109"/>
        <v>0</v>
      </c>
      <c r="AZ1368" s="82">
        <f t="shared" si="109"/>
        <v>0</v>
      </c>
      <c r="BA1368" s="82">
        <f t="shared" si="109"/>
        <v>0</v>
      </c>
    </row>
    <row r="1369" spans="1:53" x14ac:dyDescent="0.25">
      <c r="A1369" t="s">
        <v>3550</v>
      </c>
      <c r="B1369" t="s">
        <v>3551</v>
      </c>
      <c r="C1369" t="s">
        <v>3552</v>
      </c>
      <c r="D1369" t="s">
        <v>145</v>
      </c>
      <c r="E1369">
        <v>7.8</v>
      </c>
      <c r="F1369" s="143">
        <v>43235</v>
      </c>
      <c r="G1369" t="s">
        <v>40</v>
      </c>
      <c r="H1369" t="s">
        <v>270</v>
      </c>
      <c r="I1369" t="s">
        <v>259</v>
      </c>
      <c r="J1369" t="s">
        <v>271</v>
      </c>
      <c r="K1369" t="s">
        <v>272</v>
      </c>
      <c r="L1369" t="s">
        <v>381</v>
      </c>
      <c r="M1369" t="s">
        <v>387</v>
      </c>
      <c r="N1369" t="s">
        <v>304</v>
      </c>
      <c r="O1369">
        <v>250</v>
      </c>
      <c r="P1369">
        <v>116</v>
      </c>
      <c r="Q1369">
        <v>0.86666699999999997</v>
      </c>
      <c r="R1369">
        <v>2.5309999999999999E-2</v>
      </c>
      <c r="S1369">
        <v>0</v>
      </c>
      <c r="T1369">
        <v>4.444</v>
      </c>
      <c r="U1369">
        <v>4.4279999999999999</v>
      </c>
      <c r="V1369">
        <v>4.4710000000000001</v>
      </c>
      <c r="W1369">
        <v>4.4279999999999999</v>
      </c>
      <c r="X1369">
        <v>363</v>
      </c>
      <c r="Y1369">
        <v>115</v>
      </c>
      <c r="Z1369">
        <v>0.34699999999999998</v>
      </c>
      <c r="AA1369">
        <v>2.5360000000000001E-2</v>
      </c>
      <c r="AB1369">
        <v>4.5</v>
      </c>
      <c r="AC1369">
        <v>4.6539999999999999</v>
      </c>
      <c r="AD1369">
        <v>4.5220000000000002</v>
      </c>
      <c r="AE1369">
        <v>4.6539999999999999</v>
      </c>
      <c r="AF1369">
        <v>398</v>
      </c>
      <c r="AG1369">
        <v>1.3180000000000001</v>
      </c>
      <c r="AH1369">
        <v>1.7989999999999999</v>
      </c>
      <c r="AI1369">
        <v>374</v>
      </c>
      <c r="AJ1369">
        <v>411</v>
      </c>
      <c r="AK1369">
        <v>351</v>
      </c>
      <c r="AL1369">
        <v>387</v>
      </c>
      <c r="AQ1369" s="82">
        <f t="shared" si="107"/>
        <v>0</v>
      </c>
      <c r="AR1369" s="82">
        <f t="shared" si="109"/>
        <v>0</v>
      </c>
      <c r="AS1369" s="82">
        <f t="shared" si="109"/>
        <v>0</v>
      </c>
      <c r="AT1369" s="82">
        <f t="shared" si="109"/>
        <v>2.5309999999999999E-2</v>
      </c>
      <c r="AU1369" s="82">
        <f t="shared" si="109"/>
        <v>0</v>
      </c>
      <c r="AV1369" s="82">
        <f t="shared" si="109"/>
        <v>0</v>
      </c>
      <c r="AW1369" s="82">
        <f t="shared" si="109"/>
        <v>0</v>
      </c>
      <c r="AX1369" s="82">
        <f t="shared" si="109"/>
        <v>0</v>
      </c>
      <c r="AY1369" s="82">
        <f t="shared" si="109"/>
        <v>0</v>
      </c>
      <c r="AZ1369" s="82">
        <f t="shared" si="109"/>
        <v>0</v>
      </c>
      <c r="BA1369" s="82">
        <f t="shared" si="109"/>
        <v>0</v>
      </c>
    </row>
    <row r="1370" spans="1:53" x14ac:dyDescent="0.25">
      <c r="A1370" t="s">
        <v>3557</v>
      </c>
      <c r="B1370" t="s">
        <v>3558</v>
      </c>
      <c r="C1370" t="s">
        <v>3559</v>
      </c>
      <c r="D1370" t="s">
        <v>145</v>
      </c>
      <c r="E1370">
        <v>7.375</v>
      </c>
      <c r="F1370" s="143">
        <v>42505</v>
      </c>
      <c r="G1370" t="s">
        <v>282</v>
      </c>
      <c r="H1370" t="s">
        <v>270</v>
      </c>
      <c r="I1370" t="s">
        <v>259</v>
      </c>
      <c r="J1370" t="s">
        <v>271</v>
      </c>
      <c r="K1370" t="s">
        <v>272</v>
      </c>
      <c r="L1370" t="s">
        <v>381</v>
      </c>
      <c r="M1370" t="s">
        <v>387</v>
      </c>
      <c r="N1370" t="s">
        <v>304</v>
      </c>
      <c r="O1370">
        <v>600</v>
      </c>
      <c r="P1370">
        <v>114.5</v>
      </c>
      <c r="Q1370">
        <v>2.95</v>
      </c>
      <c r="R1370">
        <v>6.105E-2</v>
      </c>
      <c r="S1370">
        <v>0</v>
      </c>
      <c r="T1370">
        <v>2.9649999999999999</v>
      </c>
      <c r="U1370">
        <v>2.8559999999999999</v>
      </c>
      <c r="V1370">
        <v>2.9689999999999999</v>
      </c>
      <c r="W1370">
        <v>2.8559999999999999</v>
      </c>
      <c r="X1370">
        <v>241</v>
      </c>
      <c r="Y1370">
        <v>114</v>
      </c>
      <c r="Z1370">
        <v>2.4580000000000002</v>
      </c>
      <c r="AA1370">
        <v>6.1460000000000001E-2</v>
      </c>
      <c r="AB1370">
        <v>3.0259999999999998</v>
      </c>
      <c r="AC1370">
        <v>3.0739999999999998</v>
      </c>
      <c r="AD1370">
        <v>3.028</v>
      </c>
      <c r="AE1370">
        <v>3.0739999999999998</v>
      </c>
      <c r="AF1370">
        <v>270</v>
      </c>
      <c r="AG1370">
        <v>0.85199999999999998</v>
      </c>
      <c r="AH1370">
        <v>1.036</v>
      </c>
      <c r="AI1370">
        <v>245</v>
      </c>
      <c r="AJ1370">
        <v>276</v>
      </c>
      <c r="AK1370">
        <v>229</v>
      </c>
      <c r="AL1370">
        <v>259</v>
      </c>
      <c r="AQ1370" s="82">
        <f t="shared" si="107"/>
        <v>0</v>
      </c>
      <c r="AR1370" s="82">
        <f t="shared" si="109"/>
        <v>6.105E-2</v>
      </c>
      <c r="AS1370" s="82">
        <f t="shared" si="109"/>
        <v>0</v>
      </c>
      <c r="AT1370" s="82">
        <f t="shared" si="109"/>
        <v>0</v>
      </c>
      <c r="AU1370" s="82">
        <f t="shared" si="109"/>
        <v>0</v>
      </c>
      <c r="AV1370" s="82">
        <f t="shared" si="109"/>
        <v>0</v>
      </c>
      <c r="AW1370" s="82">
        <f t="shared" si="109"/>
        <v>0</v>
      </c>
      <c r="AX1370" s="82">
        <f t="shared" si="109"/>
        <v>0</v>
      </c>
      <c r="AY1370" s="82">
        <f t="shared" si="109"/>
        <v>0</v>
      </c>
      <c r="AZ1370" s="82">
        <f t="shared" si="109"/>
        <v>0</v>
      </c>
      <c r="BA1370" s="82">
        <f t="shared" si="109"/>
        <v>0</v>
      </c>
    </row>
    <row r="1371" spans="1:53" x14ac:dyDescent="0.25">
      <c r="A1371" t="s">
        <v>3581</v>
      </c>
      <c r="B1371" t="s">
        <v>3582</v>
      </c>
      <c r="C1371" t="s">
        <v>3583</v>
      </c>
      <c r="D1371" t="s">
        <v>3584</v>
      </c>
      <c r="E1371">
        <v>6.5</v>
      </c>
      <c r="F1371" s="143">
        <v>43617</v>
      </c>
      <c r="G1371" t="s">
        <v>282</v>
      </c>
      <c r="H1371" t="s">
        <v>270</v>
      </c>
      <c r="I1371" t="s">
        <v>259</v>
      </c>
      <c r="J1371" t="s">
        <v>271</v>
      </c>
      <c r="K1371" t="s">
        <v>272</v>
      </c>
      <c r="L1371" t="s">
        <v>442</v>
      </c>
      <c r="M1371" t="s">
        <v>650</v>
      </c>
      <c r="N1371" t="s">
        <v>304</v>
      </c>
      <c r="O1371">
        <v>600</v>
      </c>
      <c r="P1371">
        <v>107</v>
      </c>
      <c r="Q1371">
        <v>0.43333300000000002</v>
      </c>
      <c r="R1371">
        <v>5.5849999999999997E-2</v>
      </c>
      <c r="S1371">
        <v>0</v>
      </c>
      <c r="T1371">
        <v>2.2360000000000002</v>
      </c>
      <c r="U1371">
        <v>4.6970000000000001</v>
      </c>
      <c r="V1371">
        <v>3.6160000000000001</v>
      </c>
      <c r="W1371">
        <v>4.7549999999999999</v>
      </c>
      <c r="X1371">
        <v>373</v>
      </c>
      <c r="Y1371">
        <v>106.25</v>
      </c>
      <c r="Z1371">
        <v>0</v>
      </c>
      <c r="AA1371">
        <v>5.6070000000000002E-2</v>
      </c>
      <c r="AB1371">
        <v>3.8959999999999999</v>
      </c>
      <c r="AC1371">
        <v>4.9340000000000002</v>
      </c>
      <c r="AD1371">
        <v>4.1210000000000004</v>
      </c>
      <c r="AE1371">
        <v>5.0119999999999996</v>
      </c>
      <c r="AF1371">
        <v>414</v>
      </c>
      <c r="AG1371">
        <v>1.1140000000000001</v>
      </c>
      <c r="AH1371">
        <v>1.5369999999999999</v>
      </c>
      <c r="AI1371">
        <v>356</v>
      </c>
      <c r="AJ1371">
        <v>400</v>
      </c>
      <c r="AK1371">
        <v>356</v>
      </c>
      <c r="AL1371">
        <v>397</v>
      </c>
      <c r="AQ1371" s="82">
        <f t="shared" si="107"/>
        <v>0</v>
      </c>
      <c r="AR1371" s="82">
        <f t="shared" si="109"/>
        <v>0</v>
      </c>
      <c r="AS1371" s="82">
        <f t="shared" si="109"/>
        <v>0</v>
      </c>
      <c r="AT1371" s="82">
        <f t="shared" si="109"/>
        <v>5.5849999999999997E-2</v>
      </c>
      <c r="AU1371" s="82">
        <f t="shared" si="109"/>
        <v>0</v>
      </c>
      <c r="AV1371" s="82">
        <f t="shared" si="109"/>
        <v>0</v>
      </c>
      <c r="AW1371" s="82">
        <f t="shared" si="109"/>
        <v>0</v>
      </c>
      <c r="AX1371" s="82">
        <f t="shared" si="109"/>
        <v>0</v>
      </c>
      <c r="AY1371" s="82">
        <f t="shared" si="109"/>
        <v>0</v>
      </c>
      <c r="AZ1371" s="82">
        <f t="shared" si="109"/>
        <v>0</v>
      </c>
      <c r="BA1371" s="82">
        <f t="shared" si="109"/>
        <v>0</v>
      </c>
    </row>
    <row r="1372" spans="1:53" x14ac:dyDescent="0.25">
      <c r="A1372" t="s">
        <v>3560</v>
      </c>
      <c r="B1372" t="s">
        <v>3561</v>
      </c>
      <c r="C1372" t="s">
        <v>3562</v>
      </c>
      <c r="D1372" t="s">
        <v>3563</v>
      </c>
      <c r="E1372">
        <v>8.875</v>
      </c>
      <c r="F1372" s="143">
        <v>43692</v>
      </c>
      <c r="G1372" t="s">
        <v>423</v>
      </c>
      <c r="H1372" t="s">
        <v>270</v>
      </c>
      <c r="I1372" t="s">
        <v>259</v>
      </c>
      <c r="J1372" t="s">
        <v>271</v>
      </c>
      <c r="K1372" t="s">
        <v>272</v>
      </c>
      <c r="L1372" t="s">
        <v>296</v>
      </c>
      <c r="M1372" t="s">
        <v>431</v>
      </c>
      <c r="N1372" t="s">
        <v>304</v>
      </c>
      <c r="O1372">
        <v>150</v>
      </c>
      <c r="P1372">
        <v>113.25</v>
      </c>
      <c r="Q1372">
        <v>3.2048610000000002</v>
      </c>
      <c r="R1372">
        <v>1.5129999999999999E-2</v>
      </c>
      <c r="S1372">
        <v>0</v>
      </c>
      <c r="T1372">
        <v>1.502</v>
      </c>
      <c r="U1372">
        <v>3.17</v>
      </c>
      <c r="V1372">
        <v>1.744</v>
      </c>
      <c r="W1372">
        <v>3.9670000000000001</v>
      </c>
      <c r="X1372">
        <v>293</v>
      </c>
      <c r="Y1372">
        <v>113.75</v>
      </c>
      <c r="Z1372">
        <v>2.613</v>
      </c>
      <c r="AA1372">
        <v>1.5350000000000001E-2</v>
      </c>
      <c r="AB1372">
        <v>1.569</v>
      </c>
      <c r="AC1372">
        <v>3.0859999999999999</v>
      </c>
      <c r="AD1372">
        <v>1.835</v>
      </c>
      <c r="AE1372">
        <v>3.76</v>
      </c>
      <c r="AF1372">
        <v>286</v>
      </c>
      <c r="AG1372">
        <v>7.9000000000000001E-2</v>
      </c>
      <c r="AH1372">
        <v>0.13</v>
      </c>
      <c r="AI1372">
        <v>262</v>
      </c>
      <c r="AJ1372">
        <v>265</v>
      </c>
      <c r="AK1372">
        <v>277</v>
      </c>
      <c r="AL1372">
        <v>272</v>
      </c>
      <c r="AQ1372" s="82">
        <f t="shared" si="107"/>
        <v>0</v>
      </c>
      <c r="AR1372" s="82">
        <f t="shared" si="109"/>
        <v>0</v>
      </c>
      <c r="AS1372" s="82">
        <f t="shared" si="109"/>
        <v>1.5129999999999999E-2</v>
      </c>
      <c r="AT1372" s="82">
        <f t="shared" si="109"/>
        <v>0</v>
      </c>
      <c r="AU1372" s="82">
        <f t="shared" si="109"/>
        <v>0</v>
      </c>
      <c r="AV1372" s="82">
        <f t="shared" si="109"/>
        <v>0</v>
      </c>
      <c r="AW1372" s="82">
        <f t="shared" si="109"/>
        <v>0</v>
      </c>
      <c r="AX1372" s="82">
        <f t="shared" si="109"/>
        <v>0</v>
      </c>
      <c r="AY1372" s="82">
        <f t="shared" si="109"/>
        <v>0</v>
      </c>
      <c r="AZ1372" s="82">
        <f t="shared" si="109"/>
        <v>0</v>
      </c>
      <c r="BA1372" s="82">
        <f t="shared" si="109"/>
        <v>0</v>
      </c>
    </row>
    <row r="1373" spans="1:53" x14ac:dyDescent="0.25">
      <c r="A1373" t="s">
        <v>6336</v>
      </c>
      <c r="B1373" t="s">
        <v>6337</v>
      </c>
      <c r="C1373" t="s">
        <v>3562</v>
      </c>
      <c r="D1373" t="s">
        <v>3563</v>
      </c>
      <c r="E1373">
        <v>5.5</v>
      </c>
      <c r="F1373" s="143">
        <v>44788</v>
      </c>
      <c r="G1373" t="s">
        <v>423</v>
      </c>
      <c r="H1373" t="s">
        <v>270</v>
      </c>
      <c r="I1373" t="s">
        <v>259</v>
      </c>
      <c r="J1373" t="s">
        <v>271</v>
      </c>
      <c r="K1373" t="s">
        <v>272</v>
      </c>
      <c r="L1373" t="s">
        <v>296</v>
      </c>
      <c r="M1373" t="s">
        <v>431</v>
      </c>
      <c r="N1373" t="s">
        <v>304</v>
      </c>
      <c r="O1373">
        <v>200</v>
      </c>
      <c r="P1373">
        <v>104.25</v>
      </c>
      <c r="Q1373">
        <v>1.879167</v>
      </c>
      <c r="R1373">
        <v>1.839E-2</v>
      </c>
      <c r="S1373">
        <v>0</v>
      </c>
      <c r="T1373">
        <v>7.3419999999999996</v>
      </c>
      <c r="U1373">
        <v>4.9400000000000004</v>
      </c>
      <c r="V1373">
        <v>7.508</v>
      </c>
      <c r="W1373">
        <v>4.9400000000000004</v>
      </c>
      <c r="X1373">
        <v>331</v>
      </c>
      <c r="Y1373">
        <v>103.75</v>
      </c>
      <c r="Z1373">
        <v>1.512</v>
      </c>
      <c r="AA1373">
        <v>1.8519999999999998E-2</v>
      </c>
      <c r="AB1373">
        <v>7.3979999999999997</v>
      </c>
      <c r="AC1373">
        <v>5.0069999999999997</v>
      </c>
      <c r="AD1373">
        <v>7.5529999999999999</v>
      </c>
      <c r="AE1373">
        <v>5.0069999999999997</v>
      </c>
      <c r="AF1373">
        <v>356</v>
      </c>
      <c r="AG1373">
        <v>0.82299999999999995</v>
      </c>
      <c r="AH1373">
        <v>1.9970000000000001</v>
      </c>
      <c r="AI1373">
        <v>321</v>
      </c>
      <c r="AJ1373">
        <v>343</v>
      </c>
      <c r="AK1373">
        <v>327</v>
      </c>
      <c r="AL1373">
        <v>350</v>
      </c>
      <c r="AQ1373" s="82">
        <f t="shared" si="107"/>
        <v>0</v>
      </c>
      <c r="AR1373" s="82">
        <f t="shared" si="109"/>
        <v>0</v>
      </c>
      <c r="AS1373" s="82">
        <f t="shared" si="109"/>
        <v>0</v>
      </c>
      <c r="AT1373" s="82">
        <f t="shared" si="109"/>
        <v>1.839E-2</v>
      </c>
      <c r="AU1373" s="82">
        <f t="shared" si="109"/>
        <v>0</v>
      </c>
      <c r="AV1373" s="82">
        <f t="shared" si="109"/>
        <v>0</v>
      </c>
      <c r="AW1373" s="82">
        <f t="shared" si="109"/>
        <v>0</v>
      </c>
      <c r="AX1373" s="82">
        <f t="shared" si="109"/>
        <v>0</v>
      </c>
      <c r="AY1373" s="82">
        <f t="shared" si="109"/>
        <v>0</v>
      </c>
      <c r="AZ1373" s="82">
        <f t="shared" si="109"/>
        <v>0</v>
      </c>
      <c r="BA1373" s="82">
        <f t="shared" si="109"/>
        <v>0</v>
      </c>
    </row>
    <row r="1374" spans="1:53" x14ac:dyDescent="0.25">
      <c r="A1374" t="s">
        <v>3577</v>
      </c>
      <c r="B1374" t="s">
        <v>3578</v>
      </c>
      <c r="C1374" t="s">
        <v>3579</v>
      </c>
      <c r="D1374" t="s">
        <v>3580</v>
      </c>
      <c r="E1374">
        <v>7.875</v>
      </c>
      <c r="F1374" s="143">
        <v>43405</v>
      </c>
      <c r="G1374" t="s">
        <v>42</v>
      </c>
      <c r="H1374" t="s">
        <v>270</v>
      </c>
      <c r="I1374" t="s">
        <v>259</v>
      </c>
      <c r="J1374" t="s">
        <v>271</v>
      </c>
      <c r="K1374" t="s">
        <v>272</v>
      </c>
      <c r="L1374" t="s">
        <v>296</v>
      </c>
      <c r="M1374" t="s">
        <v>431</v>
      </c>
      <c r="N1374" t="s">
        <v>304</v>
      </c>
      <c r="O1374">
        <v>250</v>
      </c>
      <c r="P1374">
        <v>103.125</v>
      </c>
      <c r="Q1374">
        <v>1.1812499999999999</v>
      </c>
      <c r="R1374">
        <v>2.2589999999999999E-2</v>
      </c>
      <c r="S1374">
        <v>0</v>
      </c>
      <c r="T1374">
        <v>3.254</v>
      </c>
      <c r="U1374">
        <v>6.9320000000000004</v>
      </c>
      <c r="V1374">
        <v>4.2160000000000002</v>
      </c>
      <c r="W1374">
        <v>7.032</v>
      </c>
      <c r="X1374">
        <v>614</v>
      </c>
      <c r="Y1374">
        <v>102</v>
      </c>
      <c r="Z1374">
        <v>0.65600000000000003</v>
      </c>
      <c r="AA1374">
        <v>2.257E-2</v>
      </c>
      <c r="AB1374">
        <v>3.31</v>
      </c>
      <c r="AC1374">
        <v>7.2759999999999998</v>
      </c>
      <c r="AD1374">
        <v>4.3499999999999996</v>
      </c>
      <c r="AE1374">
        <v>7.3170000000000002</v>
      </c>
      <c r="AF1374">
        <v>656</v>
      </c>
      <c r="AG1374">
        <v>1.607</v>
      </c>
      <c r="AH1374">
        <v>2.0590000000000002</v>
      </c>
      <c r="AI1374">
        <v>591</v>
      </c>
      <c r="AJ1374">
        <v>631</v>
      </c>
      <c r="AK1374">
        <v>601</v>
      </c>
      <c r="AL1374">
        <v>643</v>
      </c>
      <c r="AQ1374" s="82">
        <f t="shared" si="107"/>
        <v>0</v>
      </c>
      <c r="AR1374" s="82">
        <f t="shared" si="109"/>
        <v>0</v>
      </c>
      <c r="AS1374" s="82">
        <f t="shared" si="109"/>
        <v>0</v>
      </c>
      <c r="AT1374" s="82">
        <f t="shared" si="109"/>
        <v>0</v>
      </c>
      <c r="AU1374" s="82">
        <f t="shared" si="109"/>
        <v>0</v>
      </c>
      <c r="AV1374" s="82">
        <f t="shared" si="109"/>
        <v>2.2589999999999999E-2</v>
      </c>
      <c r="AW1374" s="82">
        <f t="shared" si="109"/>
        <v>0</v>
      </c>
      <c r="AX1374" s="82">
        <f t="shared" si="109"/>
        <v>0</v>
      </c>
      <c r="AY1374" s="82">
        <f t="shared" si="109"/>
        <v>0</v>
      </c>
      <c r="AZ1374" s="82">
        <f t="shared" si="109"/>
        <v>0</v>
      </c>
      <c r="BA1374" s="82">
        <f t="shared" si="109"/>
        <v>0</v>
      </c>
    </row>
    <row r="1375" spans="1:53" x14ac:dyDescent="0.25">
      <c r="A1375" t="s">
        <v>3572</v>
      </c>
      <c r="B1375" t="s">
        <v>3573</v>
      </c>
      <c r="C1375" t="s">
        <v>3574</v>
      </c>
      <c r="D1375" t="s">
        <v>6338</v>
      </c>
      <c r="E1375">
        <v>11.75</v>
      </c>
      <c r="F1375" s="143">
        <v>42870</v>
      </c>
      <c r="G1375" t="s">
        <v>488</v>
      </c>
      <c r="H1375" t="s">
        <v>270</v>
      </c>
      <c r="I1375" t="s">
        <v>259</v>
      </c>
      <c r="J1375" t="s">
        <v>271</v>
      </c>
      <c r="K1375" t="s">
        <v>272</v>
      </c>
      <c r="L1375" t="s">
        <v>335</v>
      </c>
      <c r="M1375" t="s">
        <v>353</v>
      </c>
      <c r="N1375" t="s">
        <v>283</v>
      </c>
      <c r="O1375">
        <v>210</v>
      </c>
      <c r="P1375">
        <v>48.5</v>
      </c>
      <c r="Q1375">
        <v>1.3055559999999999</v>
      </c>
      <c r="R1375">
        <v>9.0600000000000003E-3</v>
      </c>
      <c r="S1375">
        <v>0</v>
      </c>
      <c r="T1375">
        <v>2.589</v>
      </c>
      <c r="U1375">
        <v>35.853999999999999</v>
      </c>
      <c r="V1375">
        <v>2.6</v>
      </c>
      <c r="W1375">
        <v>35.853999999999999</v>
      </c>
      <c r="X1375">
        <v>3531</v>
      </c>
      <c r="Y1375">
        <v>51.5</v>
      </c>
      <c r="Z1375">
        <v>0.52200000000000002</v>
      </c>
      <c r="AA1375">
        <v>9.6100000000000005E-3</v>
      </c>
      <c r="AB1375">
        <v>2.7160000000000002</v>
      </c>
      <c r="AC1375">
        <v>33.408999999999999</v>
      </c>
      <c r="AD1375">
        <v>2.726</v>
      </c>
      <c r="AE1375">
        <v>33.408999999999999</v>
      </c>
      <c r="AF1375">
        <v>3297</v>
      </c>
      <c r="AG1375">
        <v>-4.2610000000000001</v>
      </c>
      <c r="AH1375">
        <v>-4.0510000000000002</v>
      </c>
      <c r="AI1375">
        <v>2257</v>
      </c>
      <c r="AJ1375">
        <v>2182</v>
      </c>
      <c r="AK1375">
        <v>3520</v>
      </c>
      <c r="AL1375">
        <v>3285</v>
      </c>
      <c r="AQ1375" s="82">
        <f t="shared" si="107"/>
        <v>0</v>
      </c>
      <c r="AR1375" s="82">
        <f t="shared" si="109"/>
        <v>0</v>
      </c>
      <c r="AS1375" s="82">
        <f t="shared" si="109"/>
        <v>0</v>
      </c>
      <c r="AT1375" s="82">
        <f t="shared" si="109"/>
        <v>0</v>
      </c>
      <c r="AU1375" s="82">
        <f t="shared" si="109"/>
        <v>0</v>
      </c>
      <c r="AV1375" s="82">
        <f t="shared" si="109"/>
        <v>0</v>
      </c>
      <c r="AW1375" s="82">
        <f t="shared" si="109"/>
        <v>0</v>
      </c>
      <c r="AX1375" s="82">
        <f t="shared" si="109"/>
        <v>0</v>
      </c>
      <c r="AY1375" s="82">
        <f t="shared" si="109"/>
        <v>0</v>
      </c>
      <c r="AZ1375" s="82">
        <f t="shared" si="109"/>
        <v>0</v>
      </c>
      <c r="BA1375" s="82">
        <f t="shared" si="109"/>
        <v>9.0600000000000003E-3</v>
      </c>
    </row>
    <row r="1376" spans="1:53" x14ac:dyDescent="0.25">
      <c r="A1376" t="s">
        <v>3568</v>
      </c>
      <c r="B1376" t="s">
        <v>3569</v>
      </c>
      <c r="C1376" t="s">
        <v>3570</v>
      </c>
      <c r="D1376" t="s">
        <v>3571</v>
      </c>
      <c r="E1376">
        <v>10.875</v>
      </c>
      <c r="F1376" s="143">
        <v>43661</v>
      </c>
      <c r="G1376" t="s">
        <v>280</v>
      </c>
      <c r="H1376" t="s">
        <v>270</v>
      </c>
      <c r="I1376" t="s">
        <v>302</v>
      </c>
      <c r="J1376" t="s">
        <v>271</v>
      </c>
      <c r="K1376" t="s">
        <v>272</v>
      </c>
      <c r="L1376" t="s">
        <v>320</v>
      </c>
      <c r="M1376" t="s">
        <v>769</v>
      </c>
      <c r="N1376" t="s">
        <v>304</v>
      </c>
      <c r="O1376">
        <v>225</v>
      </c>
      <c r="P1376">
        <v>95</v>
      </c>
      <c r="Q1376">
        <v>4.8333329999999997</v>
      </c>
      <c r="R1376">
        <v>1.9460000000000002E-2</v>
      </c>
      <c r="S1376">
        <v>0</v>
      </c>
      <c r="T1376">
        <v>4.3140000000000001</v>
      </c>
      <c r="U1376">
        <v>11.994</v>
      </c>
      <c r="V1376">
        <v>4.3570000000000002</v>
      </c>
      <c r="W1376">
        <v>11.994</v>
      </c>
      <c r="X1376">
        <v>1102</v>
      </c>
      <c r="Y1376">
        <v>88</v>
      </c>
      <c r="Z1376">
        <v>4.1079999999999997</v>
      </c>
      <c r="AA1376">
        <v>1.823E-2</v>
      </c>
      <c r="AB1376">
        <v>4.2590000000000003</v>
      </c>
      <c r="AC1376">
        <v>13.68</v>
      </c>
      <c r="AD1376">
        <v>4.2990000000000004</v>
      </c>
      <c r="AE1376">
        <v>13.68</v>
      </c>
      <c r="AF1376">
        <v>1285</v>
      </c>
      <c r="AG1376">
        <v>8.3870000000000005</v>
      </c>
      <c r="AH1376">
        <v>8.8710000000000004</v>
      </c>
      <c r="AI1376">
        <v>1029</v>
      </c>
      <c r="AJ1376">
        <v>1149</v>
      </c>
      <c r="AK1376">
        <v>1091</v>
      </c>
      <c r="AL1376">
        <v>1274</v>
      </c>
      <c r="AQ1376" s="82">
        <f t="shared" si="107"/>
        <v>0</v>
      </c>
      <c r="AR1376" s="82">
        <f t="shared" si="109"/>
        <v>0</v>
      </c>
      <c r="AS1376" s="82">
        <f t="shared" si="109"/>
        <v>0</v>
      </c>
      <c r="AT1376" s="82">
        <f t="shared" si="109"/>
        <v>0</v>
      </c>
      <c r="AU1376" s="82">
        <f t="shared" si="109"/>
        <v>0</v>
      </c>
      <c r="AV1376" s="82">
        <f t="shared" si="109"/>
        <v>0</v>
      </c>
      <c r="AW1376" s="82">
        <f t="shared" si="109"/>
        <v>0</v>
      </c>
      <c r="AX1376" s="82">
        <f t="shared" si="109"/>
        <v>0</v>
      </c>
      <c r="AY1376" s="82">
        <f t="shared" si="109"/>
        <v>0</v>
      </c>
      <c r="AZ1376" s="82">
        <f t="shared" si="109"/>
        <v>0</v>
      </c>
      <c r="BA1376" s="82">
        <f t="shared" si="109"/>
        <v>1.9460000000000002E-2</v>
      </c>
    </row>
    <row r="1377" spans="1:53" x14ac:dyDescent="0.25">
      <c r="A1377" t="s">
        <v>3585</v>
      </c>
      <c r="B1377" t="s">
        <v>3586</v>
      </c>
      <c r="C1377" t="s">
        <v>3587</v>
      </c>
      <c r="D1377" t="s">
        <v>3571</v>
      </c>
      <c r="E1377">
        <v>8.875</v>
      </c>
      <c r="F1377" s="143">
        <v>43435</v>
      </c>
      <c r="G1377" t="s">
        <v>40</v>
      </c>
      <c r="H1377" t="s">
        <v>270</v>
      </c>
      <c r="I1377" t="s">
        <v>302</v>
      </c>
      <c r="J1377" t="s">
        <v>271</v>
      </c>
      <c r="K1377" t="s">
        <v>272</v>
      </c>
      <c r="L1377" t="s">
        <v>320</v>
      </c>
      <c r="M1377" t="s">
        <v>769</v>
      </c>
      <c r="N1377" t="s">
        <v>283</v>
      </c>
      <c r="O1377">
        <v>1000</v>
      </c>
      <c r="P1377">
        <v>100.25</v>
      </c>
      <c r="Q1377">
        <v>0.59166700000000005</v>
      </c>
      <c r="R1377">
        <v>8.7359999999999993E-2</v>
      </c>
      <c r="S1377">
        <v>0</v>
      </c>
      <c r="T1377">
        <v>3.2450000000000001</v>
      </c>
      <c r="U1377">
        <v>8.7949999999999999</v>
      </c>
      <c r="V1377">
        <v>4.375</v>
      </c>
      <c r="W1377">
        <v>8.7650000000000006</v>
      </c>
      <c r="X1377">
        <v>787</v>
      </c>
      <c r="Y1377">
        <v>95.5</v>
      </c>
      <c r="Z1377">
        <v>0</v>
      </c>
      <c r="AA1377">
        <v>8.4000000000000005E-2</v>
      </c>
      <c r="AB1377">
        <v>4.5220000000000002</v>
      </c>
      <c r="AC1377">
        <v>9.8870000000000005</v>
      </c>
      <c r="AD1377">
        <v>4.5599999999999996</v>
      </c>
      <c r="AE1377">
        <v>9.8870000000000005</v>
      </c>
      <c r="AF1377">
        <v>913</v>
      </c>
      <c r="AG1377">
        <v>5.593</v>
      </c>
      <c r="AH1377">
        <v>6.0949999999999998</v>
      </c>
      <c r="AI1377">
        <v>752</v>
      </c>
      <c r="AJ1377">
        <v>856</v>
      </c>
      <c r="AK1377">
        <v>774</v>
      </c>
      <c r="AL1377">
        <v>901</v>
      </c>
      <c r="AQ1377" s="82">
        <f t="shared" si="107"/>
        <v>0</v>
      </c>
      <c r="AR1377" s="82">
        <f t="shared" si="109"/>
        <v>0</v>
      </c>
      <c r="AS1377" s="82">
        <f t="shared" si="109"/>
        <v>0</v>
      </c>
      <c r="AT1377" s="82">
        <f t="shared" si="109"/>
        <v>0</v>
      </c>
      <c r="AU1377" s="82">
        <f t="shared" si="109"/>
        <v>0</v>
      </c>
      <c r="AV1377" s="82">
        <f t="shared" si="109"/>
        <v>0</v>
      </c>
      <c r="AW1377" s="82">
        <f t="shared" si="109"/>
        <v>0</v>
      </c>
      <c r="AX1377" s="82">
        <f t="shared" si="109"/>
        <v>8.7359999999999993E-2</v>
      </c>
      <c r="AY1377" s="82">
        <f t="shared" si="109"/>
        <v>0</v>
      </c>
      <c r="AZ1377" s="82">
        <f t="shared" si="109"/>
        <v>0</v>
      </c>
      <c r="BA1377" s="82">
        <f t="shared" si="109"/>
        <v>0</v>
      </c>
    </row>
    <row r="1378" spans="1:53" x14ac:dyDescent="0.25">
      <c r="A1378" t="s">
        <v>6339</v>
      </c>
      <c r="B1378" t="s">
        <v>6340</v>
      </c>
      <c r="C1378" t="s">
        <v>3587</v>
      </c>
      <c r="D1378" t="s">
        <v>3571</v>
      </c>
      <c r="E1378">
        <v>8.875</v>
      </c>
      <c r="F1378" s="143">
        <v>43435</v>
      </c>
      <c r="G1378" t="s">
        <v>40</v>
      </c>
      <c r="H1378" t="s">
        <v>270</v>
      </c>
      <c r="I1378" t="s">
        <v>302</v>
      </c>
      <c r="J1378" t="s">
        <v>271</v>
      </c>
      <c r="K1378" t="s">
        <v>272</v>
      </c>
      <c r="L1378" t="s">
        <v>320</v>
      </c>
      <c r="M1378" t="s">
        <v>769</v>
      </c>
      <c r="N1378" t="s">
        <v>283</v>
      </c>
      <c r="O1378">
        <v>310</v>
      </c>
      <c r="P1378">
        <v>98.75</v>
      </c>
      <c r="Q1378">
        <v>0.59166700000000005</v>
      </c>
      <c r="R1378">
        <v>2.6679999999999999E-2</v>
      </c>
      <c r="S1378">
        <v>0</v>
      </c>
      <c r="T1378">
        <v>4.4969999999999999</v>
      </c>
      <c r="U1378">
        <v>9.15</v>
      </c>
      <c r="V1378">
        <v>4.4610000000000003</v>
      </c>
      <c r="W1378">
        <v>9.1329999999999991</v>
      </c>
      <c r="X1378">
        <v>824</v>
      </c>
      <c r="Y1378">
        <v>94</v>
      </c>
      <c r="Z1378">
        <v>0</v>
      </c>
      <c r="AA1378">
        <v>2.563E-2</v>
      </c>
      <c r="AB1378">
        <v>4.5039999999999996</v>
      </c>
      <c r="AC1378">
        <v>10.238</v>
      </c>
      <c r="AD1378">
        <v>4.5410000000000004</v>
      </c>
      <c r="AE1378">
        <v>10.238</v>
      </c>
      <c r="AF1378">
        <v>948</v>
      </c>
      <c r="AG1378">
        <v>5.6829999999999998</v>
      </c>
      <c r="AH1378">
        <v>6.1820000000000004</v>
      </c>
      <c r="AI1378">
        <v>782</v>
      </c>
      <c r="AJ1378">
        <v>882</v>
      </c>
      <c r="AK1378">
        <v>811</v>
      </c>
      <c r="AL1378">
        <v>936</v>
      </c>
      <c r="AQ1378" s="82">
        <f t="shared" si="107"/>
        <v>0</v>
      </c>
      <c r="AR1378" s="82">
        <f t="shared" si="109"/>
        <v>0</v>
      </c>
      <c r="AS1378" s="82">
        <f t="shared" si="109"/>
        <v>0</v>
      </c>
      <c r="AT1378" s="82">
        <f t="shared" si="109"/>
        <v>0</v>
      </c>
      <c r="AU1378" s="82">
        <f t="shared" si="109"/>
        <v>0</v>
      </c>
      <c r="AV1378" s="82">
        <f t="shared" si="109"/>
        <v>0</v>
      </c>
      <c r="AW1378" s="82">
        <f t="shared" si="109"/>
        <v>0</v>
      </c>
      <c r="AX1378" s="82">
        <f t="shared" si="109"/>
        <v>0</v>
      </c>
      <c r="AY1378" s="82">
        <f t="shared" si="109"/>
        <v>2.6679999999999999E-2</v>
      </c>
      <c r="AZ1378" s="82">
        <f t="shared" si="109"/>
        <v>0</v>
      </c>
      <c r="BA1378" s="82">
        <f t="shared" si="109"/>
        <v>0</v>
      </c>
    </row>
    <row r="1379" spans="1:53" x14ac:dyDescent="0.25">
      <c r="A1379" t="s">
        <v>3553</v>
      </c>
      <c r="B1379" t="s">
        <v>3554</v>
      </c>
      <c r="C1379" t="s">
        <v>3555</v>
      </c>
      <c r="D1379" t="s">
        <v>3556</v>
      </c>
      <c r="E1379">
        <v>9.75</v>
      </c>
      <c r="F1379" s="143">
        <v>42036</v>
      </c>
      <c r="G1379" t="s">
        <v>348</v>
      </c>
      <c r="H1379" t="s">
        <v>270</v>
      </c>
      <c r="I1379" t="s">
        <v>259</v>
      </c>
      <c r="J1379" t="s">
        <v>271</v>
      </c>
      <c r="K1379" t="s">
        <v>272</v>
      </c>
      <c r="L1379" t="s">
        <v>551</v>
      </c>
      <c r="M1379" t="s">
        <v>552</v>
      </c>
      <c r="N1379" t="s">
        <v>275</v>
      </c>
      <c r="O1379">
        <v>325</v>
      </c>
      <c r="P1379">
        <v>80.25</v>
      </c>
      <c r="Q1379">
        <v>3.9</v>
      </c>
      <c r="R1379">
        <v>2.3689999999999999E-2</v>
      </c>
      <c r="S1379">
        <v>0</v>
      </c>
      <c r="T1379">
        <v>1.661</v>
      </c>
      <c r="U1379">
        <v>21.963000000000001</v>
      </c>
      <c r="V1379">
        <v>1.6639999999999999</v>
      </c>
      <c r="W1379">
        <v>21.963000000000001</v>
      </c>
      <c r="X1379">
        <v>2165</v>
      </c>
      <c r="Y1379">
        <v>80.5</v>
      </c>
      <c r="Z1379">
        <v>3.25</v>
      </c>
      <c r="AA1379">
        <v>2.3939999999999999E-2</v>
      </c>
      <c r="AB1379">
        <v>1.726</v>
      </c>
      <c r="AC1379">
        <v>21.434000000000001</v>
      </c>
      <c r="AD1379">
        <v>1.7290000000000001</v>
      </c>
      <c r="AE1379">
        <v>21.434000000000001</v>
      </c>
      <c r="AF1379">
        <v>2117</v>
      </c>
      <c r="AG1379">
        <v>0.47799999999999998</v>
      </c>
      <c r="AH1379">
        <v>0.51900000000000002</v>
      </c>
      <c r="AI1379">
        <v>1849</v>
      </c>
      <c r="AJ1379">
        <v>1813</v>
      </c>
      <c r="AK1379">
        <v>2152</v>
      </c>
      <c r="AL1379">
        <v>2104</v>
      </c>
      <c r="AQ1379" s="82">
        <f t="shared" si="107"/>
        <v>0</v>
      </c>
      <c r="AR1379" s="82">
        <f t="shared" si="109"/>
        <v>0</v>
      </c>
      <c r="AS1379" s="82">
        <f t="shared" si="109"/>
        <v>0</v>
      </c>
      <c r="AT1379" s="82">
        <f t="shared" si="109"/>
        <v>0</v>
      </c>
      <c r="AU1379" s="82">
        <f t="shared" si="109"/>
        <v>0</v>
      </c>
      <c r="AV1379" s="82">
        <f t="shared" si="109"/>
        <v>0</v>
      </c>
      <c r="AW1379" s="82">
        <f t="shared" si="109"/>
        <v>0</v>
      </c>
      <c r="AX1379" s="82">
        <f t="shared" si="109"/>
        <v>0</v>
      </c>
      <c r="AY1379" s="82">
        <f t="shared" si="109"/>
        <v>0</v>
      </c>
      <c r="AZ1379" s="82">
        <f t="shared" si="109"/>
        <v>0</v>
      </c>
      <c r="BA1379" s="82">
        <f t="shared" si="109"/>
        <v>2.3689999999999999E-2</v>
      </c>
    </row>
    <row r="1380" spans="1:53" x14ac:dyDescent="0.25">
      <c r="A1380" t="s">
        <v>3611</v>
      </c>
      <c r="B1380" t="s">
        <v>3612</v>
      </c>
      <c r="C1380" t="s">
        <v>3613</v>
      </c>
      <c r="D1380" t="s">
        <v>3614</v>
      </c>
      <c r="E1380">
        <v>12.5</v>
      </c>
      <c r="F1380" s="143">
        <v>42719</v>
      </c>
      <c r="G1380" t="s">
        <v>41</v>
      </c>
      <c r="H1380" t="s">
        <v>270</v>
      </c>
      <c r="I1380" t="s">
        <v>259</v>
      </c>
      <c r="J1380" t="s">
        <v>271</v>
      </c>
      <c r="K1380" t="s">
        <v>272</v>
      </c>
      <c r="L1380" t="s">
        <v>296</v>
      </c>
      <c r="M1380" t="s">
        <v>492</v>
      </c>
      <c r="N1380" t="s">
        <v>283</v>
      </c>
      <c r="O1380">
        <v>175</v>
      </c>
      <c r="P1380">
        <v>105.75</v>
      </c>
      <c r="Q1380">
        <v>0.34722199999999998</v>
      </c>
      <c r="R1380">
        <v>1.609E-2</v>
      </c>
      <c r="S1380">
        <v>6.25</v>
      </c>
      <c r="T1380">
        <v>2.452</v>
      </c>
      <c r="U1380">
        <v>10.205</v>
      </c>
      <c r="V1380">
        <v>2.6680000000000001</v>
      </c>
      <c r="W1380">
        <v>10.326000000000001</v>
      </c>
      <c r="X1380">
        <v>980</v>
      </c>
      <c r="Y1380">
        <v>104.5</v>
      </c>
      <c r="Z1380">
        <v>5.7640000000000002</v>
      </c>
      <c r="AA1380">
        <v>1.6969999999999999E-2</v>
      </c>
      <c r="AB1380">
        <v>2.367</v>
      </c>
      <c r="AC1380">
        <v>10.721</v>
      </c>
      <c r="AD1380">
        <v>2.6360000000000001</v>
      </c>
      <c r="AE1380">
        <v>10.804</v>
      </c>
      <c r="AF1380">
        <v>1037</v>
      </c>
      <c r="AG1380">
        <v>1.889</v>
      </c>
      <c r="AH1380">
        <v>2.04</v>
      </c>
      <c r="AI1380">
        <v>982</v>
      </c>
      <c r="AJ1380">
        <v>1004</v>
      </c>
      <c r="AK1380">
        <v>967</v>
      </c>
      <c r="AL1380">
        <v>1024</v>
      </c>
      <c r="AQ1380" s="82">
        <f t="shared" si="107"/>
        <v>0</v>
      </c>
      <c r="AR1380" s="82">
        <f t="shared" si="109"/>
        <v>0</v>
      </c>
      <c r="AS1380" s="82">
        <f t="shared" si="109"/>
        <v>0</v>
      </c>
      <c r="AT1380" s="82">
        <f t="shared" si="109"/>
        <v>0</v>
      </c>
      <c r="AU1380" s="82">
        <f t="shared" si="109"/>
        <v>0</v>
      </c>
      <c r="AV1380" s="82">
        <f t="shared" si="109"/>
        <v>0</v>
      </c>
      <c r="AW1380" s="82">
        <f t="shared" si="109"/>
        <v>0</v>
      </c>
      <c r="AX1380" s="82">
        <f t="shared" si="109"/>
        <v>0</v>
      </c>
      <c r="AY1380" s="82">
        <f t="shared" si="109"/>
        <v>0</v>
      </c>
      <c r="AZ1380" s="82">
        <f t="shared" si="109"/>
        <v>1.609E-2</v>
      </c>
      <c r="BA1380" s="82">
        <f t="shared" si="109"/>
        <v>0</v>
      </c>
    </row>
    <row r="1381" spans="1:53" x14ac:dyDescent="0.25">
      <c r="A1381" t="s">
        <v>3607</v>
      </c>
      <c r="B1381" t="s">
        <v>3608</v>
      </c>
      <c r="C1381" t="s">
        <v>3609</v>
      </c>
      <c r="D1381" t="s">
        <v>3610</v>
      </c>
      <c r="E1381">
        <v>8.75</v>
      </c>
      <c r="F1381" s="143">
        <v>43205</v>
      </c>
      <c r="G1381" t="s">
        <v>41</v>
      </c>
      <c r="H1381" t="s">
        <v>270</v>
      </c>
      <c r="I1381" t="s">
        <v>259</v>
      </c>
      <c r="J1381" t="s">
        <v>271</v>
      </c>
      <c r="K1381" t="s">
        <v>284</v>
      </c>
      <c r="L1381" t="s">
        <v>285</v>
      </c>
      <c r="M1381" t="s">
        <v>1999</v>
      </c>
      <c r="N1381" t="s">
        <v>283</v>
      </c>
      <c r="O1381">
        <v>195</v>
      </c>
      <c r="P1381">
        <v>104</v>
      </c>
      <c r="Q1381">
        <v>1.701389</v>
      </c>
      <c r="R1381">
        <v>1.7860000000000001E-2</v>
      </c>
      <c r="S1381">
        <v>0</v>
      </c>
      <c r="T1381">
        <v>3.5030000000000001</v>
      </c>
      <c r="U1381">
        <v>7.6369999999999996</v>
      </c>
      <c r="V1381">
        <v>3.96</v>
      </c>
      <c r="W1381">
        <v>7.7039999999999997</v>
      </c>
      <c r="X1381">
        <v>693</v>
      </c>
      <c r="Y1381">
        <v>103.5</v>
      </c>
      <c r="Z1381">
        <v>1.1180000000000001</v>
      </c>
      <c r="AA1381">
        <v>1.7940000000000001E-2</v>
      </c>
      <c r="AB1381">
        <v>3.5619999999999998</v>
      </c>
      <c r="AC1381">
        <v>7.7859999999999996</v>
      </c>
      <c r="AD1381">
        <v>4.032</v>
      </c>
      <c r="AE1381">
        <v>7.835</v>
      </c>
      <c r="AF1381">
        <v>718</v>
      </c>
      <c r="AG1381">
        <v>1.036</v>
      </c>
      <c r="AH1381">
        <v>1.4319999999999999</v>
      </c>
      <c r="AI1381">
        <v>677</v>
      </c>
      <c r="AJ1381">
        <v>703</v>
      </c>
      <c r="AK1381">
        <v>680</v>
      </c>
      <c r="AL1381">
        <v>706</v>
      </c>
      <c r="AQ1381" s="82">
        <f t="shared" si="107"/>
        <v>0</v>
      </c>
      <c r="AR1381" s="82">
        <f t="shared" si="109"/>
        <v>0</v>
      </c>
      <c r="AS1381" s="82">
        <f t="shared" si="109"/>
        <v>0</v>
      </c>
      <c r="AT1381" s="82">
        <f t="shared" si="109"/>
        <v>0</v>
      </c>
      <c r="AU1381" s="82">
        <f t="shared" si="109"/>
        <v>0</v>
      </c>
      <c r="AV1381" s="82">
        <f t="shared" si="109"/>
        <v>0</v>
      </c>
      <c r="AW1381" s="82">
        <f t="shared" si="109"/>
        <v>1.7860000000000001E-2</v>
      </c>
      <c r="AX1381" s="82">
        <f t="shared" si="109"/>
        <v>0</v>
      </c>
      <c r="AY1381" s="82">
        <f t="shared" si="109"/>
        <v>0</v>
      </c>
      <c r="AZ1381" s="82">
        <f t="shared" si="109"/>
        <v>0</v>
      </c>
      <c r="BA1381" s="82">
        <f t="shared" si="109"/>
        <v>0</v>
      </c>
    </row>
    <row r="1382" spans="1:53" x14ac:dyDescent="0.25">
      <c r="A1382" t="s">
        <v>3597</v>
      </c>
      <c r="B1382" t="s">
        <v>3598</v>
      </c>
      <c r="C1382" t="s">
        <v>3599</v>
      </c>
      <c r="D1382" t="s">
        <v>3600</v>
      </c>
      <c r="E1382">
        <v>8.5</v>
      </c>
      <c r="F1382" s="143">
        <v>43891</v>
      </c>
      <c r="G1382" t="s">
        <v>282</v>
      </c>
      <c r="H1382" t="s">
        <v>270</v>
      </c>
      <c r="I1382" t="s">
        <v>259</v>
      </c>
      <c r="J1382" t="s">
        <v>271</v>
      </c>
      <c r="K1382" t="s">
        <v>272</v>
      </c>
      <c r="L1382" t="s">
        <v>343</v>
      </c>
      <c r="M1382" t="s">
        <v>1289</v>
      </c>
      <c r="N1382" t="s">
        <v>304</v>
      </c>
      <c r="O1382">
        <v>250</v>
      </c>
      <c r="P1382">
        <v>111.25</v>
      </c>
      <c r="Q1382">
        <v>2.6916669999999998</v>
      </c>
      <c r="R1382">
        <v>2.4680000000000001E-2</v>
      </c>
      <c r="S1382">
        <v>0</v>
      </c>
      <c r="T1382">
        <v>1.9550000000000001</v>
      </c>
      <c r="U1382">
        <v>4.8689999999999998</v>
      </c>
      <c r="V1382">
        <v>3.11</v>
      </c>
      <c r="W1382">
        <v>5.4640000000000004</v>
      </c>
      <c r="X1382">
        <v>432</v>
      </c>
      <c r="Y1382">
        <v>111.25</v>
      </c>
      <c r="Z1382">
        <v>2.125</v>
      </c>
      <c r="AA1382">
        <v>2.4930000000000001E-2</v>
      </c>
      <c r="AB1382">
        <v>2.0190000000000001</v>
      </c>
      <c r="AC1382">
        <v>4.9569999999999999</v>
      </c>
      <c r="AD1382">
        <v>3.218</v>
      </c>
      <c r="AE1382">
        <v>5.4550000000000001</v>
      </c>
      <c r="AF1382">
        <v>446</v>
      </c>
      <c r="AG1382">
        <v>0.5</v>
      </c>
      <c r="AH1382">
        <v>0.76600000000000001</v>
      </c>
      <c r="AI1382">
        <v>407</v>
      </c>
      <c r="AJ1382">
        <v>427</v>
      </c>
      <c r="AK1382">
        <v>416</v>
      </c>
      <c r="AL1382">
        <v>430</v>
      </c>
      <c r="AQ1382" s="82">
        <f t="shared" si="107"/>
        <v>0</v>
      </c>
      <c r="AR1382" s="82">
        <f t="shared" ref="AR1382:BA1397" si="110">IF(AND($U1382&gt;AQ$4,$U1382&lt;=AR$4),$R1382,0)</f>
        <v>0</v>
      </c>
      <c r="AS1382" s="82">
        <f t="shared" si="110"/>
        <v>0</v>
      </c>
      <c r="AT1382" s="82">
        <f t="shared" si="110"/>
        <v>2.4680000000000001E-2</v>
      </c>
      <c r="AU1382" s="82">
        <f t="shared" si="110"/>
        <v>0</v>
      </c>
      <c r="AV1382" s="82">
        <f t="shared" si="110"/>
        <v>0</v>
      </c>
      <c r="AW1382" s="82">
        <f t="shared" si="110"/>
        <v>0</v>
      </c>
      <c r="AX1382" s="82">
        <f t="shared" si="110"/>
        <v>0</v>
      </c>
      <c r="AY1382" s="82">
        <f t="shared" si="110"/>
        <v>0</v>
      </c>
      <c r="AZ1382" s="82">
        <f t="shared" si="110"/>
        <v>0</v>
      </c>
      <c r="BA1382" s="82">
        <f t="shared" si="110"/>
        <v>0</v>
      </c>
    </row>
    <row r="1383" spans="1:53" x14ac:dyDescent="0.25">
      <c r="A1383" t="s">
        <v>3601</v>
      </c>
      <c r="B1383" t="s">
        <v>3602</v>
      </c>
      <c r="C1383" t="s">
        <v>3599</v>
      </c>
      <c r="D1383" t="s">
        <v>3600</v>
      </c>
      <c r="E1383">
        <v>8.25</v>
      </c>
      <c r="F1383" s="143">
        <v>42795</v>
      </c>
      <c r="G1383" t="s">
        <v>282</v>
      </c>
      <c r="H1383" t="s">
        <v>270</v>
      </c>
      <c r="I1383" t="s">
        <v>259</v>
      </c>
      <c r="J1383" t="s">
        <v>271</v>
      </c>
      <c r="K1383" t="s">
        <v>272</v>
      </c>
      <c r="L1383" t="s">
        <v>343</v>
      </c>
      <c r="M1383" t="s">
        <v>1289</v>
      </c>
      <c r="N1383" t="s">
        <v>304</v>
      </c>
      <c r="O1383">
        <v>248.7</v>
      </c>
      <c r="P1383">
        <v>109.625</v>
      </c>
      <c r="Q1383">
        <v>2.6124999999999998</v>
      </c>
      <c r="R1383">
        <v>2.418E-2</v>
      </c>
      <c r="S1383">
        <v>0</v>
      </c>
      <c r="T1383">
        <v>1.1100000000000001</v>
      </c>
      <c r="U1383">
        <v>3.327</v>
      </c>
      <c r="V1383">
        <v>1.1519999999999999</v>
      </c>
      <c r="W1383">
        <v>3.698</v>
      </c>
      <c r="X1383">
        <v>312</v>
      </c>
      <c r="Y1383">
        <v>109.25</v>
      </c>
      <c r="Z1383">
        <v>2.0619999999999998</v>
      </c>
      <c r="AA1383">
        <v>2.435E-2</v>
      </c>
      <c r="AB1383">
        <v>1.173</v>
      </c>
      <c r="AC1383">
        <v>3.8450000000000002</v>
      </c>
      <c r="AD1383">
        <v>1.3</v>
      </c>
      <c r="AE1383">
        <v>4.1230000000000002</v>
      </c>
      <c r="AF1383">
        <v>364</v>
      </c>
      <c r="AG1383">
        <v>0.83099999999999996</v>
      </c>
      <c r="AH1383">
        <v>0.83299999999999996</v>
      </c>
      <c r="AI1383">
        <v>269</v>
      </c>
      <c r="AJ1383">
        <v>330</v>
      </c>
      <c r="AK1383">
        <v>298</v>
      </c>
      <c r="AL1383">
        <v>352</v>
      </c>
      <c r="AQ1383" s="82">
        <f t="shared" si="107"/>
        <v>0</v>
      </c>
      <c r="AR1383" s="82">
        <f t="shared" si="110"/>
        <v>0</v>
      </c>
      <c r="AS1383" s="82">
        <f t="shared" si="110"/>
        <v>2.418E-2</v>
      </c>
      <c r="AT1383" s="82">
        <f t="shared" si="110"/>
        <v>0</v>
      </c>
      <c r="AU1383" s="82">
        <f t="shared" si="110"/>
        <v>0</v>
      </c>
      <c r="AV1383" s="82">
        <f t="shared" si="110"/>
        <v>0</v>
      </c>
      <c r="AW1383" s="82">
        <f t="shared" si="110"/>
        <v>0</v>
      </c>
      <c r="AX1383" s="82">
        <f t="shared" si="110"/>
        <v>0</v>
      </c>
      <c r="AY1383" s="82">
        <f t="shared" si="110"/>
        <v>0</v>
      </c>
      <c r="AZ1383" s="82">
        <f t="shared" si="110"/>
        <v>0</v>
      </c>
      <c r="BA1383" s="82">
        <f t="shared" si="110"/>
        <v>0</v>
      </c>
    </row>
    <row r="1384" spans="1:53" x14ac:dyDescent="0.25">
      <c r="A1384" t="s">
        <v>3593</v>
      </c>
      <c r="B1384" t="s">
        <v>3594</v>
      </c>
      <c r="C1384" t="s">
        <v>3595</v>
      </c>
      <c r="D1384" t="s">
        <v>3596</v>
      </c>
      <c r="E1384">
        <v>9</v>
      </c>
      <c r="F1384" s="143">
        <v>42719</v>
      </c>
      <c r="G1384" t="s">
        <v>371</v>
      </c>
      <c r="H1384" t="s">
        <v>270</v>
      </c>
      <c r="I1384" t="s">
        <v>259</v>
      </c>
      <c r="J1384" t="s">
        <v>271</v>
      </c>
      <c r="K1384" t="s">
        <v>358</v>
      </c>
      <c r="L1384" t="s">
        <v>358</v>
      </c>
      <c r="M1384" t="s">
        <v>359</v>
      </c>
      <c r="N1384" t="s">
        <v>304</v>
      </c>
      <c r="O1384">
        <v>100</v>
      </c>
      <c r="P1384">
        <v>117</v>
      </c>
      <c r="Q1384">
        <v>0.25</v>
      </c>
      <c r="R1384">
        <v>1.0160000000000001E-2</v>
      </c>
      <c r="S1384">
        <v>4.5</v>
      </c>
      <c r="T1384">
        <v>3.3940000000000001</v>
      </c>
      <c r="U1384">
        <v>4.298</v>
      </c>
      <c r="V1384">
        <v>3.4039999999999999</v>
      </c>
      <c r="W1384">
        <v>4.298</v>
      </c>
      <c r="X1384">
        <v>376</v>
      </c>
      <c r="Y1384">
        <v>117</v>
      </c>
      <c r="Z1384">
        <v>4.1500000000000004</v>
      </c>
      <c r="AA1384">
        <v>1.0659999999999999E-2</v>
      </c>
      <c r="AB1384">
        <v>3.331</v>
      </c>
      <c r="AC1384">
        <v>4.3630000000000004</v>
      </c>
      <c r="AD1384">
        <v>3.3380000000000001</v>
      </c>
      <c r="AE1384">
        <v>4.3630000000000004</v>
      </c>
      <c r="AF1384">
        <v>392</v>
      </c>
      <c r="AG1384">
        <v>0.495</v>
      </c>
      <c r="AH1384">
        <v>0.747</v>
      </c>
      <c r="AI1384">
        <v>394</v>
      </c>
      <c r="AJ1384">
        <v>411</v>
      </c>
      <c r="AK1384">
        <v>365</v>
      </c>
      <c r="AL1384">
        <v>381</v>
      </c>
      <c r="AQ1384" s="82">
        <f t="shared" si="107"/>
        <v>0</v>
      </c>
      <c r="AR1384" s="82">
        <f t="shared" si="110"/>
        <v>0</v>
      </c>
      <c r="AS1384" s="82">
        <f t="shared" si="110"/>
        <v>0</v>
      </c>
      <c r="AT1384" s="82">
        <f t="shared" si="110"/>
        <v>1.0160000000000001E-2</v>
      </c>
      <c r="AU1384" s="82">
        <f t="shared" si="110"/>
        <v>0</v>
      </c>
      <c r="AV1384" s="82">
        <f t="shared" si="110"/>
        <v>0</v>
      </c>
      <c r="AW1384" s="82">
        <f t="shared" si="110"/>
        <v>0</v>
      </c>
      <c r="AX1384" s="82">
        <f t="shared" si="110"/>
        <v>0</v>
      </c>
      <c r="AY1384" s="82">
        <f t="shared" si="110"/>
        <v>0</v>
      </c>
      <c r="AZ1384" s="82">
        <f t="shared" si="110"/>
        <v>0</v>
      </c>
      <c r="BA1384" s="82">
        <f t="shared" si="110"/>
        <v>0</v>
      </c>
    </row>
    <row r="1385" spans="1:53" x14ac:dyDescent="0.25">
      <c r="A1385" t="s">
        <v>3603</v>
      </c>
      <c r="B1385" t="s">
        <v>3604</v>
      </c>
      <c r="C1385" t="s">
        <v>3605</v>
      </c>
      <c r="D1385" t="s">
        <v>3606</v>
      </c>
      <c r="E1385">
        <v>9.5</v>
      </c>
      <c r="F1385" s="143">
        <v>42931</v>
      </c>
      <c r="G1385" t="s">
        <v>41</v>
      </c>
      <c r="H1385" t="s">
        <v>270</v>
      </c>
      <c r="I1385" t="s">
        <v>258</v>
      </c>
      <c r="J1385" t="s">
        <v>271</v>
      </c>
      <c r="K1385" t="s">
        <v>272</v>
      </c>
      <c r="L1385" t="s">
        <v>296</v>
      </c>
      <c r="M1385" t="s">
        <v>431</v>
      </c>
      <c r="N1385" t="s">
        <v>283</v>
      </c>
      <c r="O1385">
        <v>222.9</v>
      </c>
      <c r="P1385">
        <v>109.375</v>
      </c>
      <c r="Q1385">
        <v>4.2222220000000004</v>
      </c>
      <c r="R1385">
        <v>2.1940000000000001E-2</v>
      </c>
      <c r="S1385">
        <v>0</v>
      </c>
      <c r="T1385">
        <v>0.52200000000000002</v>
      </c>
      <c r="U1385">
        <v>4.9779999999999998</v>
      </c>
      <c r="V1385">
        <v>0.61399999999999999</v>
      </c>
      <c r="W1385">
        <v>5.4950000000000001</v>
      </c>
      <c r="X1385">
        <v>486</v>
      </c>
      <c r="Y1385">
        <v>108.5</v>
      </c>
      <c r="Z1385">
        <v>3.589</v>
      </c>
      <c r="AA1385">
        <v>2.198E-2</v>
      </c>
      <c r="AB1385">
        <v>1.45</v>
      </c>
      <c r="AC1385">
        <v>6.6950000000000003</v>
      </c>
      <c r="AD1385">
        <v>1.8120000000000001</v>
      </c>
      <c r="AE1385">
        <v>6.7549999999999999</v>
      </c>
      <c r="AF1385">
        <v>623</v>
      </c>
      <c r="AG1385">
        <v>1.3460000000000001</v>
      </c>
      <c r="AH1385">
        <v>1.4550000000000001</v>
      </c>
      <c r="AI1385">
        <v>307</v>
      </c>
      <c r="AJ1385">
        <v>632</v>
      </c>
      <c r="AK1385">
        <v>468</v>
      </c>
      <c r="AL1385">
        <v>604</v>
      </c>
      <c r="AQ1385" s="82">
        <f t="shared" si="107"/>
        <v>0</v>
      </c>
      <c r="AR1385" s="82">
        <f t="shared" si="110"/>
        <v>0</v>
      </c>
      <c r="AS1385" s="82">
        <f t="shared" si="110"/>
        <v>0</v>
      </c>
      <c r="AT1385" s="82">
        <f t="shared" si="110"/>
        <v>2.1940000000000001E-2</v>
      </c>
      <c r="AU1385" s="82">
        <f t="shared" si="110"/>
        <v>0</v>
      </c>
      <c r="AV1385" s="82">
        <f t="shared" si="110"/>
        <v>0</v>
      </c>
      <c r="AW1385" s="82">
        <f t="shared" si="110"/>
        <v>0</v>
      </c>
      <c r="AX1385" s="82">
        <f t="shared" si="110"/>
        <v>0</v>
      </c>
      <c r="AY1385" s="82">
        <f t="shared" si="110"/>
        <v>0</v>
      </c>
      <c r="AZ1385" s="82">
        <f t="shared" si="110"/>
        <v>0</v>
      </c>
      <c r="BA1385" s="82">
        <f t="shared" si="110"/>
        <v>0</v>
      </c>
    </row>
    <row r="1386" spans="1:53" x14ac:dyDescent="0.25">
      <c r="A1386" t="s">
        <v>6341</v>
      </c>
      <c r="B1386" t="s">
        <v>6342</v>
      </c>
      <c r="C1386" t="s">
        <v>6343</v>
      </c>
      <c r="D1386" t="s">
        <v>6344</v>
      </c>
      <c r="E1386">
        <v>7.25</v>
      </c>
      <c r="F1386" s="143">
        <v>43070</v>
      </c>
      <c r="G1386" t="s">
        <v>41</v>
      </c>
      <c r="H1386" t="s">
        <v>270</v>
      </c>
      <c r="I1386" t="s">
        <v>259</v>
      </c>
      <c r="J1386" t="s">
        <v>271</v>
      </c>
      <c r="K1386" t="s">
        <v>272</v>
      </c>
      <c r="L1386" t="s">
        <v>442</v>
      </c>
      <c r="M1386" t="s">
        <v>650</v>
      </c>
      <c r="N1386" t="s">
        <v>283</v>
      </c>
      <c r="O1386">
        <v>500</v>
      </c>
      <c r="P1386">
        <v>103.75</v>
      </c>
      <c r="Q1386">
        <v>0.54374999999999996</v>
      </c>
      <c r="R1386">
        <v>4.5179999999999998E-2</v>
      </c>
      <c r="S1386">
        <v>0</v>
      </c>
      <c r="T1386">
        <v>3.3809999999999998</v>
      </c>
      <c r="U1386">
        <v>6.16</v>
      </c>
      <c r="V1386">
        <v>3.8650000000000002</v>
      </c>
      <c r="W1386">
        <v>6.2290000000000001</v>
      </c>
      <c r="X1386">
        <v>551</v>
      </c>
      <c r="Y1386">
        <v>101.75</v>
      </c>
      <c r="Z1386">
        <v>0.06</v>
      </c>
      <c r="AA1386">
        <v>4.4769999999999997E-2</v>
      </c>
      <c r="AB1386">
        <v>3.43</v>
      </c>
      <c r="AC1386">
        <v>6.7430000000000003</v>
      </c>
      <c r="AD1386">
        <v>3.9969999999999999</v>
      </c>
      <c r="AE1386">
        <v>6.7649999999999997</v>
      </c>
      <c r="AF1386">
        <v>616</v>
      </c>
      <c r="AG1386">
        <v>2.4390000000000001</v>
      </c>
      <c r="AH1386">
        <v>2.8119999999999998</v>
      </c>
      <c r="AI1386">
        <v>537</v>
      </c>
      <c r="AJ1386">
        <v>598</v>
      </c>
      <c r="AK1386">
        <v>539</v>
      </c>
      <c r="AL1386">
        <v>604</v>
      </c>
      <c r="AQ1386" s="82">
        <f t="shared" si="107"/>
        <v>0</v>
      </c>
      <c r="AR1386" s="82">
        <f t="shared" si="110"/>
        <v>0</v>
      </c>
      <c r="AS1386" s="82">
        <f t="shared" si="110"/>
        <v>0</v>
      </c>
      <c r="AT1386" s="82">
        <f t="shared" si="110"/>
        <v>0</v>
      </c>
      <c r="AU1386" s="82">
        <f t="shared" si="110"/>
        <v>0</v>
      </c>
      <c r="AV1386" s="82">
        <f t="shared" si="110"/>
        <v>4.5179999999999998E-2</v>
      </c>
      <c r="AW1386" s="82">
        <f t="shared" si="110"/>
        <v>0</v>
      </c>
      <c r="AX1386" s="82">
        <f t="shared" si="110"/>
        <v>0</v>
      </c>
      <c r="AY1386" s="82">
        <f t="shared" si="110"/>
        <v>0</v>
      </c>
      <c r="AZ1386" s="82">
        <f t="shared" si="110"/>
        <v>0</v>
      </c>
      <c r="BA1386" s="82">
        <f t="shared" si="110"/>
        <v>0</v>
      </c>
    </row>
    <row r="1387" spans="1:53" x14ac:dyDescent="0.25">
      <c r="A1387" t="s">
        <v>6345</v>
      </c>
      <c r="B1387" t="s">
        <v>6346</v>
      </c>
      <c r="C1387" t="s">
        <v>6347</v>
      </c>
      <c r="D1387" t="s">
        <v>6348</v>
      </c>
      <c r="E1387">
        <v>7.125</v>
      </c>
      <c r="F1387" s="143">
        <v>44119</v>
      </c>
      <c r="G1387" t="s">
        <v>371</v>
      </c>
      <c r="H1387" t="s">
        <v>270</v>
      </c>
      <c r="I1387" t="s">
        <v>259</v>
      </c>
      <c r="J1387" t="s">
        <v>271</v>
      </c>
      <c r="K1387" t="s">
        <v>284</v>
      </c>
      <c r="L1387" t="s">
        <v>285</v>
      </c>
      <c r="M1387" t="s">
        <v>309</v>
      </c>
      <c r="N1387" t="s">
        <v>304</v>
      </c>
      <c r="O1387">
        <v>600</v>
      </c>
      <c r="P1387">
        <v>105.19799999999999</v>
      </c>
      <c r="Q1387">
        <v>1.3854169999999999</v>
      </c>
      <c r="R1387">
        <v>5.5399999999999998E-2</v>
      </c>
      <c r="S1387">
        <v>0</v>
      </c>
      <c r="T1387">
        <v>5.9059999999999997</v>
      </c>
      <c r="U1387">
        <v>6.2709999999999999</v>
      </c>
      <c r="V1387">
        <v>5.9909999999999997</v>
      </c>
      <c r="W1387">
        <v>6.2709999999999999</v>
      </c>
      <c r="X1387">
        <v>500</v>
      </c>
      <c r="Y1387">
        <v>105.35899999999999</v>
      </c>
      <c r="Z1387">
        <v>0.91</v>
      </c>
      <c r="AA1387">
        <v>5.6079999999999998E-2</v>
      </c>
      <c r="AB1387">
        <v>5.9720000000000004</v>
      </c>
      <c r="AC1387">
        <v>6.2510000000000003</v>
      </c>
      <c r="AD1387">
        <v>6.0490000000000004</v>
      </c>
      <c r="AE1387">
        <v>6.2510000000000003</v>
      </c>
      <c r="AF1387">
        <v>514</v>
      </c>
      <c r="AG1387">
        <v>0.29499999999999998</v>
      </c>
      <c r="AH1387">
        <v>1.1000000000000001</v>
      </c>
      <c r="AI1387">
        <v>488</v>
      </c>
      <c r="AJ1387">
        <v>503</v>
      </c>
      <c r="AK1387">
        <v>490</v>
      </c>
      <c r="AL1387">
        <v>504</v>
      </c>
      <c r="AQ1387" s="82">
        <f t="shared" si="107"/>
        <v>0</v>
      </c>
      <c r="AR1387" s="82">
        <f t="shared" si="110"/>
        <v>0</v>
      </c>
      <c r="AS1387" s="82">
        <f t="shared" si="110"/>
        <v>0</v>
      </c>
      <c r="AT1387" s="82">
        <f t="shared" si="110"/>
        <v>0</v>
      </c>
      <c r="AU1387" s="82">
        <f t="shared" si="110"/>
        <v>0</v>
      </c>
      <c r="AV1387" s="82">
        <f t="shared" si="110"/>
        <v>5.5399999999999998E-2</v>
      </c>
      <c r="AW1387" s="82">
        <f t="shared" si="110"/>
        <v>0</v>
      </c>
      <c r="AX1387" s="82">
        <f t="shared" si="110"/>
        <v>0</v>
      </c>
      <c r="AY1387" s="82">
        <f t="shared" si="110"/>
        <v>0</v>
      </c>
      <c r="AZ1387" s="82">
        <f t="shared" si="110"/>
        <v>0</v>
      </c>
      <c r="BA1387" s="82">
        <f t="shared" si="110"/>
        <v>0</v>
      </c>
    </row>
    <row r="1388" spans="1:53" x14ac:dyDescent="0.25">
      <c r="A1388" t="s">
        <v>6349</v>
      </c>
      <c r="B1388" t="s">
        <v>6350</v>
      </c>
      <c r="C1388" t="s">
        <v>6347</v>
      </c>
      <c r="D1388" t="s">
        <v>6348</v>
      </c>
      <c r="E1388">
        <v>6.75</v>
      </c>
      <c r="F1388" s="143">
        <v>44292</v>
      </c>
      <c r="G1388" t="s">
        <v>371</v>
      </c>
      <c r="H1388" t="s">
        <v>270</v>
      </c>
      <c r="I1388" t="s">
        <v>259</v>
      </c>
      <c r="J1388" t="s">
        <v>271</v>
      </c>
      <c r="K1388" t="s">
        <v>284</v>
      </c>
      <c r="L1388" t="s">
        <v>285</v>
      </c>
      <c r="M1388" t="s">
        <v>309</v>
      </c>
      <c r="N1388" t="s">
        <v>304</v>
      </c>
      <c r="O1388">
        <v>750</v>
      </c>
      <c r="P1388">
        <v>103.245</v>
      </c>
      <c r="Q1388">
        <v>1.48125</v>
      </c>
      <c r="R1388">
        <v>6.8049999999999999E-2</v>
      </c>
      <c r="S1388">
        <v>0</v>
      </c>
      <c r="T1388">
        <v>6.226</v>
      </c>
      <c r="U1388">
        <v>6.24</v>
      </c>
      <c r="V1388">
        <v>6.327</v>
      </c>
      <c r="W1388">
        <v>6.24</v>
      </c>
      <c r="X1388">
        <v>488</v>
      </c>
      <c r="Y1388">
        <v>103.791</v>
      </c>
      <c r="Z1388">
        <v>1.0309999999999999</v>
      </c>
      <c r="AA1388">
        <v>6.9150000000000003E-2</v>
      </c>
      <c r="AB1388">
        <v>6.2990000000000004</v>
      </c>
      <c r="AC1388">
        <v>6.1609999999999996</v>
      </c>
      <c r="AD1388">
        <v>6.391</v>
      </c>
      <c r="AE1388">
        <v>6.1609999999999996</v>
      </c>
      <c r="AF1388">
        <v>496</v>
      </c>
      <c r="AG1388">
        <v>-9.1999999999999998E-2</v>
      </c>
      <c r="AH1388">
        <v>0.79400000000000004</v>
      </c>
      <c r="AI1388">
        <v>471</v>
      </c>
      <c r="AJ1388">
        <v>481</v>
      </c>
      <c r="AK1388">
        <v>480</v>
      </c>
      <c r="AL1388">
        <v>487</v>
      </c>
      <c r="AQ1388" s="82">
        <f t="shared" si="107"/>
        <v>0</v>
      </c>
      <c r="AR1388" s="82">
        <f t="shared" si="110"/>
        <v>0</v>
      </c>
      <c r="AS1388" s="82">
        <f t="shared" si="110"/>
        <v>0</v>
      </c>
      <c r="AT1388" s="82">
        <f t="shared" si="110"/>
        <v>0</v>
      </c>
      <c r="AU1388" s="82">
        <f t="shared" si="110"/>
        <v>0</v>
      </c>
      <c r="AV1388" s="82">
        <f t="shared" si="110"/>
        <v>6.8049999999999999E-2</v>
      </c>
      <c r="AW1388" s="82">
        <f t="shared" si="110"/>
        <v>0</v>
      </c>
      <c r="AX1388" s="82">
        <f t="shared" si="110"/>
        <v>0</v>
      </c>
      <c r="AY1388" s="82">
        <f t="shared" si="110"/>
        <v>0</v>
      </c>
      <c r="AZ1388" s="82">
        <f t="shared" si="110"/>
        <v>0</v>
      </c>
      <c r="BA1388" s="82">
        <f t="shared" si="110"/>
        <v>0</v>
      </c>
    </row>
    <row r="1389" spans="1:53" x14ac:dyDescent="0.25">
      <c r="A1389" t="s">
        <v>6351</v>
      </c>
      <c r="B1389" t="s">
        <v>6352</v>
      </c>
      <c r="C1389" t="s">
        <v>6353</v>
      </c>
      <c r="D1389" t="s">
        <v>3592</v>
      </c>
      <c r="E1389">
        <v>5.75</v>
      </c>
      <c r="F1389" s="143">
        <v>44835</v>
      </c>
      <c r="G1389" t="s">
        <v>41</v>
      </c>
      <c r="H1389" t="s">
        <v>270</v>
      </c>
      <c r="I1389" t="s">
        <v>259</v>
      </c>
      <c r="J1389" t="s">
        <v>271</v>
      </c>
      <c r="K1389" t="s">
        <v>272</v>
      </c>
      <c r="L1389" t="s">
        <v>273</v>
      </c>
      <c r="M1389" t="s">
        <v>281</v>
      </c>
      <c r="N1389" t="s">
        <v>275</v>
      </c>
      <c r="O1389">
        <v>550</v>
      </c>
      <c r="P1389">
        <v>103.25</v>
      </c>
      <c r="Q1389">
        <v>1.8687499999999999</v>
      </c>
      <c r="R1389">
        <v>5.0090000000000003E-2</v>
      </c>
      <c r="S1389">
        <v>0</v>
      </c>
      <c r="T1389">
        <v>6.1280000000000001</v>
      </c>
      <c r="U1389">
        <v>5.2329999999999997</v>
      </c>
      <c r="V1389">
        <v>7.0910000000000002</v>
      </c>
      <c r="W1389">
        <v>5.2140000000000004</v>
      </c>
      <c r="X1389">
        <v>357</v>
      </c>
      <c r="Y1389">
        <v>101.75</v>
      </c>
      <c r="Z1389">
        <v>1.4850000000000001</v>
      </c>
      <c r="AA1389">
        <v>4.9939999999999998E-2</v>
      </c>
      <c r="AB1389">
        <v>6.173</v>
      </c>
      <c r="AC1389">
        <v>5.4690000000000003</v>
      </c>
      <c r="AD1389">
        <v>7.2519999999999998</v>
      </c>
      <c r="AE1389">
        <v>5.4459999999999997</v>
      </c>
      <c r="AF1389">
        <v>398</v>
      </c>
      <c r="AG1389">
        <v>1.8240000000000001</v>
      </c>
      <c r="AH1389">
        <v>2.92</v>
      </c>
      <c r="AI1389">
        <v>337</v>
      </c>
      <c r="AJ1389">
        <v>374</v>
      </c>
      <c r="AK1389">
        <v>351</v>
      </c>
      <c r="AL1389">
        <v>391</v>
      </c>
      <c r="AQ1389" s="82">
        <f t="shared" si="107"/>
        <v>0</v>
      </c>
      <c r="AR1389" s="82">
        <f t="shared" si="110"/>
        <v>0</v>
      </c>
      <c r="AS1389" s="82">
        <f t="shared" si="110"/>
        <v>0</v>
      </c>
      <c r="AT1389" s="82">
        <f t="shared" si="110"/>
        <v>0</v>
      </c>
      <c r="AU1389" s="82">
        <f t="shared" si="110"/>
        <v>5.0090000000000003E-2</v>
      </c>
      <c r="AV1389" s="82">
        <f t="shared" si="110"/>
        <v>0</v>
      </c>
      <c r="AW1389" s="82">
        <f t="shared" si="110"/>
        <v>0</v>
      </c>
      <c r="AX1389" s="82">
        <f t="shared" si="110"/>
        <v>0</v>
      </c>
      <c r="AY1389" s="82">
        <f t="shared" si="110"/>
        <v>0</v>
      </c>
      <c r="AZ1389" s="82">
        <f t="shared" si="110"/>
        <v>0</v>
      </c>
      <c r="BA1389" s="82">
        <f t="shared" si="110"/>
        <v>0</v>
      </c>
    </row>
    <row r="1390" spans="1:53" x14ac:dyDescent="0.25">
      <c r="A1390" t="s">
        <v>3588</v>
      </c>
      <c r="B1390" t="s">
        <v>3589</v>
      </c>
      <c r="C1390" t="s">
        <v>3590</v>
      </c>
      <c r="D1390" t="s">
        <v>3591</v>
      </c>
      <c r="E1390">
        <v>9</v>
      </c>
      <c r="F1390" s="143">
        <v>42323</v>
      </c>
      <c r="G1390" t="s">
        <v>41</v>
      </c>
      <c r="H1390" t="s">
        <v>270</v>
      </c>
      <c r="I1390" t="s">
        <v>259</v>
      </c>
      <c r="J1390" t="s">
        <v>271</v>
      </c>
      <c r="K1390" t="s">
        <v>272</v>
      </c>
      <c r="L1390" t="s">
        <v>291</v>
      </c>
      <c r="M1390" t="s">
        <v>600</v>
      </c>
      <c r="N1390" t="s">
        <v>304</v>
      </c>
      <c r="O1390">
        <v>150</v>
      </c>
      <c r="P1390">
        <v>88.5</v>
      </c>
      <c r="Q1390">
        <v>1</v>
      </c>
      <c r="R1390">
        <v>1.163E-2</v>
      </c>
      <c r="S1390">
        <v>0</v>
      </c>
      <c r="T1390">
        <v>2.3940000000000001</v>
      </c>
      <c r="U1390">
        <v>13.962</v>
      </c>
      <c r="V1390">
        <v>2.3969999999999998</v>
      </c>
      <c r="W1390">
        <v>13.962</v>
      </c>
      <c r="X1390">
        <v>1359</v>
      </c>
      <c r="Y1390">
        <v>89</v>
      </c>
      <c r="Z1390">
        <v>0.4</v>
      </c>
      <c r="AA1390">
        <v>1.179E-2</v>
      </c>
      <c r="AB1390">
        <v>2.4609999999999999</v>
      </c>
      <c r="AC1390">
        <v>13.641</v>
      </c>
      <c r="AD1390">
        <v>2.4630000000000001</v>
      </c>
      <c r="AE1390">
        <v>13.641</v>
      </c>
      <c r="AF1390">
        <v>1334</v>
      </c>
      <c r="AG1390">
        <v>0.112</v>
      </c>
      <c r="AH1390">
        <v>0.22600000000000001</v>
      </c>
      <c r="AI1390">
        <v>1233</v>
      </c>
      <c r="AJ1390">
        <v>1214</v>
      </c>
      <c r="AK1390">
        <v>1347</v>
      </c>
      <c r="AL1390">
        <v>1322</v>
      </c>
      <c r="AQ1390" s="82">
        <f t="shared" si="107"/>
        <v>0</v>
      </c>
      <c r="AR1390" s="82">
        <f t="shared" si="110"/>
        <v>0</v>
      </c>
      <c r="AS1390" s="82">
        <f t="shared" si="110"/>
        <v>0</v>
      </c>
      <c r="AT1390" s="82">
        <f t="shared" si="110"/>
        <v>0</v>
      </c>
      <c r="AU1390" s="82">
        <f t="shared" si="110"/>
        <v>0</v>
      </c>
      <c r="AV1390" s="82">
        <f t="shared" si="110"/>
        <v>0</v>
      </c>
      <c r="AW1390" s="82">
        <f t="shared" si="110"/>
        <v>0</v>
      </c>
      <c r="AX1390" s="82">
        <f t="shared" si="110"/>
        <v>0</v>
      </c>
      <c r="AY1390" s="82">
        <f t="shared" si="110"/>
        <v>0</v>
      </c>
      <c r="AZ1390" s="82">
        <f t="shared" si="110"/>
        <v>0</v>
      </c>
      <c r="BA1390" s="82">
        <f t="shared" si="110"/>
        <v>1.163E-2</v>
      </c>
    </row>
    <row r="1391" spans="1:53" x14ac:dyDescent="0.25">
      <c r="A1391" t="s">
        <v>3633</v>
      </c>
      <c r="B1391" t="s">
        <v>3634</v>
      </c>
      <c r="C1391" t="s">
        <v>3635</v>
      </c>
      <c r="D1391" t="s">
        <v>3636</v>
      </c>
      <c r="E1391">
        <v>8.875</v>
      </c>
      <c r="F1391" s="143">
        <v>42840</v>
      </c>
      <c r="G1391" t="s">
        <v>42</v>
      </c>
      <c r="H1391" t="s">
        <v>270</v>
      </c>
      <c r="I1391" t="s">
        <v>259</v>
      </c>
      <c r="J1391" t="s">
        <v>271</v>
      </c>
      <c r="K1391" t="s">
        <v>272</v>
      </c>
      <c r="L1391" t="s">
        <v>291</v>
      </c>
      <c r="M1391" t="s">
        <v>1407</v>
      </c>
      <c r="N1391" t="s">
        <v>283</v>
      </c>
      <c r="O1391">
        <v>430</v>
      </c>
      <c r="P1391">
        <v>105.75</v>
      </c>
      <c r="Q1391">
        <v>1.7256940000000001</v>
      </c>
      <c r="R1391">
        <v>4.0039999999999999E-2</v>
      </c>
      <c r="S1391">
        <v>0</v>
      </c>
      <c r="T1391">
        <v>2.8069999999999999</v>
      </c>
      <c r="U1391">
        <v>6.8940000000000001</v>
      </c>
      <c r="V1391">
        <v>3.1259999999999999</v>
      </c>
      <c r="W1391">
        <v>6.992</v>
      </c>
      <c r="X1391">
        <v>640</v>
      </c>
      <c r="Y1391">
        <v>105.75</v>
      </c>
      <c r="Z1391">
        <v>1.1339999999999999</v>
      </c>
      <c r="AA1391">
        <v>4.0419999999999998E-2</v>
      </c>
      <c r="AB1391">
        <v>2.871</v>
      </c>
      <c r="AC1391">
        <v>6.9290000000000003</v>
      </c>
      <c r="AD1391">
        <v>3.2210000000000001</v>
      </c>
      <c r="AE1391">
        <v>7.0049999999999999</v>
      </c>
      <c r="AF1391">
        <v>651</v>
      </c>
      <c r="AG1391">
        <v>0.55400000000000005</v>
      </c>
      <c r="AH1391">
        <v>0.77700000000000002</v>
      </c>
      <c r="AI1391">
        <v>625</v>
      </c>
      <c r="AJ1391">
        <v>643</v>
      </c>
      <c r="AK1391">
        <v>627</v>
      </c>
      <c r="AL1391">
        <v>639</v>
      </c>
      <c r="AQ1391" s="82">
        <f t="shared" si="107"/>
        <v>0</v>
      </c>
      <c r="AR1391" s="82">
        <f t="shared" si="110"/>
        <v>0</v>
      </c>
      <c r="AS1391" s="82">
        <f t="shared" si="110"/>
        <v>0</v>
      </c>
      <c r="AT1391" s="82">
        <f t="shared" si="110"/>
        <v>0</v>
      </c>
      <c r="AU1391" s="82">
        <f t="shared" si="110"/>
        <v>0</v>
      </c>
      <c r="AV1391" s="82">
        <f t="shared" si="110"/>
        <v>4.0039999999999999E-2</v>
      </c>
      <c r="AW1391" s="82">
        <f t="shared" si="110"/>
        <v>0</v>
      </c>
      <c r="AX1391" s="82">
        <f t="shared" si="110"/>
        <v>0</v>
      </c>
      <c r="AY1391" s="82">
        <f t="shared" si="110"/>
        <v>0</v>
      </c>
      <c r="AZ1391" s="82">
        <f t="shared" si="110"/>
        <v>0</v>
      </c>
      <c r="BA1391" s="82">
        <f t="shared" si="110"/>
        <v>0</v>
      </c>
    </row>
    <row r="1392" spans="1:53" x14ac:dyDescent="0.25">
      <c r="A1392" t="s">
        <v>3641</v>
      </c>
      <c r="B1392" t="s">
        <v>3642</v>
      </c>
      <c r="C1392" t="s">
        <v>3643</v>
      </c>
      <c r="D1392" t="s">
        <v>3644</v>
      </c>
      <c r="E1392">
        <v>8.25</v>
      </c>
      <c r="F1392" s="143">
        <v>43876</v>
      </c>
      <c r="G1392" t="s">
        <v>423</v>
      </c>
      <c r="H1392" t="s">
        <v>270</v>
      </c>
      <c r="I1392" t="s">
        <v>259</v>
      </c>
      <c r="J1392" t="s">
        <v>271</v>
      </c>
      <c r="K1392" t="s">
        <v>272</v>
      </c>
      <c r="L1392" t="s">
        <v>442</v>
      </c>
      <c r="M1392" t="s">
        <v>538</v>
      </c>
      <c r="N1392" t="s">
        <v>283</v>
      </c>
      <c r="O1392">
        <v>650</v>
      </c>
      <c r="P1392">
        <v>108.5</v>
      </c>
      <c r="Q1392">
        <v>2.9791669999999999</v>
      </c>
      <c r="R1392">
        <v>6.2780000000000002E-2</v>
      </c>
      <c r="S1392">
        <v>0</v>
      </c>
      <c r="T1392">
        <v>4.0880000000000001</v>
      </c>
      <c r="U1392">
        <v>6.2859999999999996</v>
      </c>
      <c r="V1392">
        <v>4.6849999999999996</v>
      </c>
      <c r="W1392">
        <v>6.4340000000000002</v>
      </c>
      <c r="X1392">
        <v>530</v>
      </c>
      <c r="Y1392">
        <v>105</v>
      </c>
      <c r="Z1392">
        <v>2.4289999999999998</v>
      </c>
      <c r="AA1392">
        <v>6.1420000000000002E-2</v>
      </c>
      <c r="AB1392">
        <v>4.1189999999999998</v>
      </c>
      <c r="AC1392">
        <v>7.0810000000000004</v>
      </c>
      <c r="AD1392">
        <v>5.008</v>
      </c>
      <c r="AE1392">
        <v>7.1820000000000004</v>
      </c>
      <c r="AF1392">
        <v>620</v>
      </c>
      <c r="AG1392">
        <v>3.77</v>
      </c>
      <c r="AH1392">
        <v>4.3639999999999999</v>
      </c>
      <c r="AI1392">
        <v>513</v>
      </c>
      <c r="AJ1392">
        <v>600</v>
      </c>
      <c r="AK1392">
        <v>516</v>
      </c>
      <c r="AL1392">
        <v>608</v>
      </c>
      <c r="AQ1392" s="82">
        <f t="shared" si="107"/>
        <v>0</v>
      </c>
      <c r="AR1392" s="82">
        <f t="shared" si="110"/>
        <v>0</v>
      </c>
      <c r="AS1392" s="82">
        <f t="shared" si="110"/>
        <v>0</v>
      </c>
      <c r="AT1392" s="82">
        <f t="shared" si="110"/>
        <v>0</v>
      </c>
      <c r="AU1392" s="82">
        <f t="shared" si="110"/>
        <v>0</v>
      </c>
      <c r="AV1392" s="82">
        <f t="shared" si="110"/>
        <v>6.2780000000000002E-2</v>
      </c>
      <c r="AW1392" s="82">
        <f t="shared" si="110"/>
        <v>0</v>
      </c>
      <c r="AX1392" s="82">
        <f t="shared" si="110"/>
        <v>0</v>
      </c>
      <c r="AY1392" s="82">
        <f t="shared" si="110"/>
        <v>0</v>
      </c>
      <c r="AZ1392" s="82">
        <f t="shared" si="110"/>
        <v>0</v>
      </c>
      <c r="BA1392" s="82">
        <f t="shared" si="110"/>
        <v>0</v>
      </c>
    </row>
    <row r="1393" spans="1:53" x14ac:dyDescent="0.25">
      <c r="A1393" t="s">
        <v>3619</v>
      </c>
      <c r="B1393" t="s">
        <v>3620</v>
      </c>
      <c r="C1393" t="s">
        <v>3621</v>
      </c>
      <c r="D1393" t="s">
        <v>3622</v>
      </c>
      <c r="E1393">
        <v>8.25</v>
      </c>
      <c r="F1393" s="143">
        <v>43191</v>
      </c>
      <c r="G1393" t="s">
        <v>282</v>
      </c>
      <c r="H1393" t="s">
        <v>270</v>
      </c>
      <c r="I1393" t="s">
        <v>259</v>
      </c>
      <c r="J1393" t="s">
        <v>271</v>
      </c>
      <c r="K1393" t="s">
        <v>272</v>
      </c>
      <c r="L1393" t="s">
        <v>609</v>
      </c>
      <c r="M1393" t="s">
        <v>610</v>
      </c>
      <c r="N1393" t="s">
        <v>304</v>
      </c>
      <c r="O1393">
        <v>150</v>
      </c>
      <c r="P1393">
        <v>110.25</v>
      </c>
      <c r="Q1393">
        <v>1.925</v>
      </c>
      <c r="R1393">
        <v>1.4579999999999999E-2</v>
      </c>
      <c r="S1393">
        <v>0</v>
      </c>
      <c r="T1393">
        <v>1.1930000000000001</v>
      </c>
      <c r="U1393">
        <v>3.1440000000000001</v>
      </c>
      <c r="V1393">
        <v>1.2849999999999999</v>
      </c>
      <c r="W1393">
        <v>3.7069999999999999</v>
      </c>
      <c r="X1393">
        <v>293</v>
      </c>
      <c r="Y1393">
        <v>110</v>
      </c>
      <c r="Z1393">
        <v>1.375</v>
      </c>
      <c r="AA1393">
        <v>1.469E-2</v>
      </c>
      <c r="AB1393">
        <v>1.256</v>
      </c>
      <c r="AC1393">
        <v>3.5470000000000002</v>
      </c>
      <c r="AD1393">
        <v>1.4370000000000001</v>
      </c>
      <c r="AE1393">
        <v>3.9969999999999999</v>
      </c>
      <c r="AF1393">
        <v>334</v>
      </c>
      <c r="AG1393">
        <v>0.71799999999999997</v>
      </c>
      <c r="AH1393">
        <v>0.73399999999999999</v>
      </c>
      <c r="AI1393">
        <v>263</v>
      </c>
      <c r="AJ1393">
        <v>314</v>
      </c>
      <c r="AK1393">
        <v>278</v>
      </c>
      <c r="AL1393">
        <v>321</v>
      </c>
      <c r="AQ1393" s="82">
        <f t="shared" si="107"/>
        <v>0</v>
      </c>
      <c r="AR1393" s="82">
        <f t="shared" si="110"/>
        <v>0</v>
      </c>
      <c r="AS1393" s="82">
        <f t="shared" si="110"/>
        <v>1.4579999999999999E-2</v>
      </c>
      <c r="AT1393" s="82">
        <f t="shared" si="110"/>
        <v>0</v>
      </c>
      <c r="AU1393" s="82">
        <f t="shared" si="110"/>
        <v>0</v>
      </c>
      <c r="AV1393" s="82">
        <f t="shared" si="110"/>
        <v>0</v>
      </c>
      <c r="AW1393" s="82">
        <f t="shared" si="110"/>
        <v>0</v>
      </c>
      <c r="AX1393" s="82">
        <f t="shared" si="110"/>
        <v>0</v>
      </c>
      <c r="AY1393" s="82">
        <f t="shared" si="110"/>
        <v>0</v>
      </c>
      <c r="AZ1393" s="82">
        <f t="shared" si="110"/>
        <v>0</v>
      </c>
      <c r="BA1393" s="82">
        <f t="shared" si="110"/>
        <v>0</v>
      </c>
    </row>
    <row r="1394" spans="1:53" x14ac:dyDescent="0.25">
      <c r="A1394" t="s">
        <v>3629</v>
      </c>
      <c r="B1394" t="s">
        <v>3630</v>
      </c>
      <c r="C1394" t="s">
        <v>3621</v>
      </c>
      <c r="D1394" t="s">
        <v>3622</v>
      </c>
      <c r="E1394">
        <v>8.25</v>
      </c>
      <c r="F1394" s="143">
        <v>43191</v>
      </c>
      <c r="G1394" t="s">
        <v>282</v>
      </c>
      <c r="H1394" t="s">
        <v>270</v>
      </c>
      <c r="I1394" t="s">
        <v>259</v>
      </c>
      <c r="J1394" t="s">
        <v>271</v>
      </c>
      <c r="K1394" t="s">
        <v>272</v>
      </c>
      <c r="L1394" t="s">
        <v>609</v>
      </c>
      <c r="M1394" t="s">
        <v>610</v>
      </c>
      <c r="N1394" t="s">
        <v>304</v>
      </c>
      <c r="O1394">
        <v>100</v>
      </c>
      <c r="P1394">
        <v>110.25</v>
      </c>
      <c r="Q1394">
        <v>1.925</v>
      </c>
      <c r="R1394">
        <v>9.7199999999999995E-3</v>
      </c>
      <c r="S1394">
        <v>0</v>
      </c>
      <c r="T1394">
        <v>1.1930000000000001</v>
      </c>
      <c r="U1394">
        <v>3.1440000000000001</v>
      </c>
      <c r="V1394">
        <v>1.2849999999999999</v>
      </c>
      <c r="W1394">
        <v>3.7069999999999999</v>
      </c>
      <c r="X1394">
        <v>293</v>
      </c>
      <c r="Y1394">
        <v>110</v>
      </c>
      <c r="Z1394">
        <v>1.375</v>
      </c>
      <c r="AA1394">
        <v>9.7999999999999997E-3</v>
      </c>
      <c r="AB1394">
        <v>1.256</v>
      </c>
      <c r="AC1394">
        <v>3.5470000000000002</v>
      </c>
      <c r="AD1394">
        <v>1.4370000000000001</v>
      </c>
      <c r="AE1394">
        <v>3.9969999999999999</v>
      </c>
      <c r="AF1394">
        <v>334</v>
      </c>
      <c r="AG1394">
        <v>0.71799999999999997</v>
      </c>
      <c r="AH1394">
        <v>0.73399999999999999</v>
      </c>
      <c r="AI1394">
        <v>263</v>
      </c>
      <c r="AJ1394">
        <v>314</v>
      </c>
      <c r="AK1394">
        <v>278</v>
      </c>
      <c r="AL1394">
        <v>321</v>
      </c>
      <c r="AQ1394" s="82">
        <f t="shared" si="107"/>
        <v>0</v>
      </c>
      <c r="AR1394" s="82">
        <f t="shared" si="110"/>
        <v>0</v>
      </c>
      <c r="AS1394" s="82">
        <f t="shared" si="110"/>
        <v>9.7199999999999995E-3</v>
      </c>
      <c r="AT1394" s="82">
        <f t="shared" si="110"/>
        <v>0</v>
      </c>
      <c r="AU1394" s="82">
        <f t="shared" si="110"/>
        <v>0</v>
      </c>
      <c r="AV1394" s="82">
        <f t="shared" si="110"/>
        <v>0</v>
      </c>
      <c r="AW1394" s="82">
        <f t="shared" si="110"/>
        <v>0</v>
      </c>
      <c r="AX1394" s="82">
        <f t="shared" si="110"/>
        <v>0</v>
      </c>
      <c r="AY1394" s="82">
        <f t="shared" si="110"/>
        <v>0</v>
      </c>
      <c r="AZ1394" s="82">
        <f t="shared" si="110"/>
        <v>0</v>
      </c>
      <c r="BA1394" s="82">
        <f t="shared" si="110"/>
        <v>0</v>
      </c>
    </row>
    <row r="1395" spans="1:53" x14ac:dyDescent="0.25">
      <c r="A1395" t="s">
        <v>6354</v>
      </c>
      <c r="B1395" t="s">
        <v>6355</v>
      </c>
      <c r="C1395" t="s">
        <v>3621</v>
      </c>
      <c r="D1395" t="s">
        <v>3622</v>
      </c>
      <c r="E1395">
        <v>8.125</v>
      </c>
      <c r="F1395" s="143">
        <v>43862</v>
      </c>
      <c r="G1395" t="s">
        <v>42</v>
      </c>
      <c r="H1395" t="s">
        <v>270</v>
      </c>
      <c r="I1395" t="s">
        <v>259</v>
      </c>
      <c r="J1395" t="s">
        <v>271</v>
      </c>
      <c r="K1395" t="s">
        <v>272</v>
      </c>
      <c r="L1395" t="s">
        <v>609</v>
      </c>
      <c r="M1395" t="s">
        <v>610</v>
      </c>
      <c r="N1395" t="s">
        <v>304</v>
      </c>
      <c r="O1395">
        <v>250</v>
      </c>
      <c r="P1395">
        <v>111.5</v>
      </c>
      <c r="Q1395">
        <v>3.25</v>
      </c>
      <c r="R1395">
        <v>2.4850000000000001E-2</v>
      </c>
      <c r="S1395">
        <v>0</v>
      </c>
      <c r="T1395">
        <v>2.6749999999999998</v>
      </c>
      <c r="U1395">
        <v>5.2759999999999998</v>
      </c>
      <c r="V1395">
        <v>4.2240000000000002</v>
      </c>
      <c r="W1395">
        <v>5.5629999999999997</v>
      </c>
      <c r="X1395">
        <v>443</v>
      </c>
      <c r="Y1395">
        <v>112.25</v>
      </c>
      <c r="Z1395">
        <v>2.7080000000000002</v>
      </c>
      <c r="AA1395">
        <v>2.528E-2</v>
      </c>
      <c r="AB1395">
        <v>2.7440000000000002</v>
      </c>
      <c r="AC1395">
        <v>5.0830000000000002</v>
      </c>
      <c r="AD1395">
        <v>4.194</v>
      </c>
      <c r="AE1395">
        <v>5.37</v>
      </c>
      <c r="AF1395">
        <v>439</v>
      </c>
      <c r="AG1395">
        <v>-0.18099999999999999</v>
      </c>
      <c r="AH1395">
        <v>0.25</v>
      </c>
      <c r="AI1395">
        <v>429</v>
      </c>
      <c r="AJ1395">
        <v>429</v>
      </c>
      <c r="AK1395">
        <v>429</v>
      </c>
      <c r="AL1395">
        <v>424</v>
      </c>
      <c r="AQ1395" s="82">
        <f t="shared" si="107"/>
        <v>0</v>
      </c>
      <c r="AR1395" s="82">
        <f t="shared" si="110"/>
        <v>0</v>
      </c>
      <c r="AS1395" s="82">
        <f t="shared" si="110"/>
        <v>0</v>
      </c>
      <c r="AT1395" s="82">
        <f t="shared" si="110"/>
        <v>0</v>
      </c>
      <c r="AU1395" s="82">
        <f t="shared" si="110"/>
        <v>2.4850000000000001E-2</v>
      </c>
      <c r="AV1395" s="82">
        <f t="shared" si="110"/>
        <v>0</v>
      </c>
      <c r="AW1395" s="82">
        <f t="shared" si="110"/>
        <v>0</v>
      </c>
      <c r="AX1395" s="82">
        <f t="shared" si="110"/>
        <v>0</v>
      </c>
      <c r="AY1395" s="82">
        <f t="shared" si="110"/>
        <v>0</v>
      </c>
      <c r="AZ1395" s="82">
        <f t="shared" si="110"/>
        <v>0</v>
      </c>
      <c r="BA1395" s="82">
        <f t="shared" si="110"/>
        <v>0</v>
      </c>
    </row>
    <row r="1396" spans="1:53" x14ac:dyDescent="0.25">
      <c r="A1396" t="s">
        <v>3637</v>
      </c>
      <c r="B1396" t="s">
        <v>3638</v>
      </c>
      <c r="C1396" t="s">
        <v>3639</v>
      </c>
      <c r="D1396" t="s">
        <v>3640</v>
      </c>
      <c r="E1396">
        <v>8.625</v>
      </c>
      <c r="F1396" s="143">
        <v>43862</v>
      </c>
      <c r="G1396" t="s">
        <v>280</v>
      </c>
      <c r="H1396" t="s">
        <v>270</v>
      </c>
      <c r="I1396" t="s">
        <v>254</v>
      </c>
      <c r="J1396" t="s">
        <v>271</v>
      </c>
      <c r="K1396" t="s">
        <v>272</v>
      </c>
      <c r="L1396" t="s">
        <v>442</v>
      </c>
      <c r="M1396" t="s">
        <v>443</v>
      </c>
      <c r="N1396" t="s">
        <v>304</v>
      </c>
      <c r="O1396">
        <v>900</v>
      </c>
      <c r="P1396">
        <v>101.5</v>
      </c>
      <c r="Q1396">
        <v>3.45</v>
      </c>
      <c r="R1396">
        <v>8.183E-2</v>
      </c>
      <c r="S1396">
        <v>0</v>
      </c>
      <c r="T1396">
        <v>3.94</v>
      </c>
      <c r="U1396">
        <v>8.2550000000000008</v>
      </c>
      <c r="V1396">
        <v>4.9539999999999997</v>
      </c>
      <c r="W1396">
        <v>8.2729999999999997</v>
      </c>
      <c r="X1396">
        <v>715</v>
      </c>
      <c r="Y1396">
        <v>100</v>
      </c>
      <c r="Z1396">
        <v>2.875</v>
      </c>
      <c r="AA1396">
        <v>8.1439999999999999E-2</v>
      </c>
      <c r="AB1396">
        <v>3.988</v>
      </c>
      <c r="AC1396">
        <v>8.6199999999999992</v>
      </c>
      <c r="AD1396">
        <v>5.0590000000000002</v>
      </c>
      <c r="AE1396">
        <v>8.5850000000000009</v>
      </c>
      <c r="AF1396">
        <v>762</v>
      </c>
      <c r="AG1396">
        <v>2.0169999999999999</v>
      </c>
      <c r="AH1396">
        <v>2.6280000000000001</v>
      </c>
      <c r="AI1396">
        <v>680</v>
      </c>
      <c r="AJ1396">
        <v>721</v>
      </c>
      <c r="AK1396">
        <v>704</v>
      </c>
      <c r="AL1396">
        <v>750</v>
      </c>
      <c r="AQ1396" s="82">
        <f t="shared" si="107"/>
        <v>0</v>
      </c>
      <c r="AR1396" s="82">
        <f t="shared" si="110"/>
        <v>0</v>
      </c>
      <c r="AS1396" s="82">
        <f t="shared" si="110"/>
        <v>0</v>
      </c>
      <c r="AT1396" s="82">
        <f t="shared" si="110"/>
        <v>0</v>
      </c>
      <c r="AU1396" s="82">
        <f t="shared" si="110"/>
        <v>0</v>
      </c>
      <c r="AV1396" s="82">
        <f t="shared" si="110"/>
        <v>0</v>
      </c>
      <c r="AW1396" s="82">
        <f t="shared" si="110"/>
        <v>0</v>
      </c>
      <c r="AX1396" s="82">
        <f t="shared" si="110"/>
        <v>8.183E-2</v>
      </c>
      <c r="AY1396" s="82">
        <f t="shared" si="110"/>
        <v>0</v>
      </c>
      <c r="AZ1396" s="82">
        <f t="shared" si="110"/>
        <v>0</v>
      </c>
      <c r="BA1396" s="82">
        <f t="shared" si="110"/>
        <v>0</v>
      </c>
    </row>
    <row r="1397" spans="1:53" x14ac:dyDescent="0.25">
      <c r="A1397" t="s">
        <v>3615</v>
      </c>
      <c r="B1397" t="s">
        <v>3616</v>
      </c>
      <c r="C1397" t="s">
        <v>3617</v>
      </c>
      <c r="D1397" t="s">
        <v>3618</v>
      </c>
      <c r="E1397">
        <v>7.5</v>
      </c>
      <c r="F1397" s="143">
        <v>43770</v>
      </c>
      <c r="G1397" t="s">
        <v>423</v>
      </c>
      <c r="H1397" t="s">
        <v>270</v>
      </c>
      <c r="I1397" t="s">
        <v>259</v>
      </c>
      <c r="J1397" t="s">
        <v>271</v>
      </c>
      <c r="K1397" t="s">
        <v>272</v>
      </c>
      <c r="L1397" t="s">
        <v>296</v>
      </c>
      <c r="M1397" t="s">
        <v>297</v>
      </c>
      <c r="N1397" t="s">
        <v>304</v>
      </c>
      <c r="O1397">
        <v>150</v>
      </c>
      <c r="P1397">
        <v>109</v>
      </c>
      <c r="Q1397">
        <v>1.125</v>
      </c>
      <c r="R1397">
        <v>1.431E-2</v>
      </c>
      <c r="S1397">
        <v>0</v>
      </c>
      <c r="T1397">
        <v>5.335</v>
      </c>
      <c r="U1397">
        <v>5.883</v>
      </c>
      <c r="V1397">
        <v>5.3949999999999996</v>
      </c>
      <c r="W1397">
        <v>5.883</v>
      </c>
      <c r="X1397">
        <v>479</v>
      </c>
      <c r="Y1397">
        <v>108</v>
      </c>
      <c r="Z1397">
        <v>0.625</v>
      </c>
      <c r="AA1397">
        <v>1.4330000000000001E-2</v>
      </c>
      <c r="AB1397">
        <v>5.3879999999999999</v>
      </c>
      <c r="AC1397">
        <v>6.0650000000000004</v>
      </c>
      <c r="AD1397">
        <v>5.4409999999999998</v>
      </c>
      <c r="AE1397">
        <v>6.0650000000000004</v>
      </c>
      <c r="AF1397">
        <v>513</v>
      </c>
      <c r="AG1397">
        <v>1.381</v>
      </c>
      <c r="AH1397">
        <v>2.0470000000000002</v>
      </c>
      <c r="AI1397">
        <v>478</v>
      </c>
      <c r="AJ1397">
        <v>510</v>
      </c>
      <c r="AK1397">
        <v>468</v>
      </c>
      <c r="AL1397">
        <v>501</v>
      </c>
      <c r="AQ1397" s="82">
        <f t="shared" si="107"/>
        <v>0</v>
      </c>
      <c r="AR1397" s="82">
        <f t="shared" si="110"/>
        <v>0</v>
      </c>
      <c r="AS1397" s="82">
        <f t="shared" si="110"/>
        <v>0</v>
      </c>
      <c r="AT1397" s="82">
        <f t="shared" si="110"/>
        <v>0</v>
      </c>
      <c r="AU1397" s="82">
        <f t="shared" si="110"/>
        <v>1.431E-2</v>
      </c>
      <c r="AV1397" s="82">
        <f t="shared" si="110"/>
        <v>0</v>
      </c>
      <c r="AW1397" s="82">
        <f t="shared" si="110"/>
        <v>0</v>
      </c>
      <c r="AX1397" s="82">
        <f t="shared" si="110"/>
        <v>0</v>
      </c>
      <c r="AY1397" s="82">
        <f t="shared" si="110"/>
        <v>0</v>
      </c>
      <c r="AZ1397" s="82">
        <f t="shared" si="110"/>
        <v>0</v>
      </c>
      <c r="BA1397" s="82">
        <f t="shared" si="110"/>
        <v>0</v>
      </c>
    </row>
    <row r="1398" spans="1:53" x14ac:dyDescent="0.25">
      <c r="A1398" t="s">
        <v>3626</v>
      </c>
      <c r="B1398" t="s">
        <v>3627</v>
      </c>
      <c r="C1398" t="s">
        <v>3628</v>
      </c>
      <c r="D1398" t="s">
        <v>190</v>
      </c>
      <c r="E1398">
        <v>7.875</v>
      </c>
      <c r="F1398" s="143">
        <v>43344</v>
      </c>
      <c r="G1398" t="s">
        <v>41</v>
      </c>
      <c r="H1398" t="s">
        <v>270</v>
      </c>
      <c r="I1398" t="s">
        <v>259</v>
      </c>
      <c r="J1398" t="s">
        <v>271</v>
      </c>
      <c r="K1398" t="s">
        <v>272</v>
      </c>
      <c r="L1398" t="s">
        <v>1124</v>
      </c>
      <c r="M1398" t="s">
        <v>1131</v>
      </c>
      <c r="N1398" t="s">
        <v>304</v>
      </c>
      <c r="O1398">
        <v>1000</v>
      </c>
      <c r="P1398">
        <v>108.125</v>
      </c>
      <c r="Q1398">
        <v>2.4937499999999999</v>
      </c>
      <c r="R1398">
        <v>9.5839999999999995E-2</v>
      </c>
      <c r="S1398">
        <v>0</v>
      </c>
      <c r="T1398">
        <v>1.54</v>
      </c>
      <c r="U1398">
        <v>5.0439999999999996</v>
      </c>
      <c r="V1398">
        <v>2.677</v>
      </c>
      <c r="W1398">
        <v>5.4039999999999999</v>
      </c>
      <c r="X1398">
        <v>454</v>
      </c>
      <c r="Y1398">
        <v>108</v>
      </c>
      <c r="Z1398">
        <v>1.9690000000000001</v>
      </c>
      <c r="AA1398">
        <v>9.672E-2</v>
      </c>
      <c r="AB1398">
        <v>1.6040000000000001</v>
      </c>
      <c r="AC1398">
        <v>5.2039999999999997</v>
      </c>
      <c r="AD1398">
        <v>2.8290000000000002</v>
      </c>
      <c r="AE1398">
        <v>5.4569999999999999</v>
      </c>
      <c r="AF1398">
        <v>472</v>
      </c>
      <c r="AG1398">
        <v>0.59099999999999997</v>
      </c>
      <c r="AH1398">
        <v>0.79400000000000004</v>
      </c>
      <c r="AI1398">
        <v>417</v>
      </c>
      <c r="AJ1398">
        <v>443</v>
      </c>
      <c r="AK1398">
        <v>438</v>
      </c>
      <c r="AL1398">
        <v>456</v>
      </c>
      <c r="AQ1398" s="82">
        <f t="shared" si="107"/>
        <v>0</v>
      </c>
      <c r="AR1398" s="82">
        <f t="shared" ref="AR1398:BA1413" si="111">IF(AND($U1398&gt;AQ$4,$U1398&lt;=AR$4),$R1398,0)</f>
        <v>0</v>
      </c>
      <c r="AS1398" s="82">
        <f t="shared" si="111"/>
        <v>0</v>
      </c>
      <c r="AT1398" s="82">
        <f t="shared" si="111"/>
        <v>0</v>
      </c>
      <c r="AU1398" s="82">
        <f t="shared" si="111"/>
        <v>9.5839999999999995E-2</v>
      </c>
      <c r="AV1398" s="82">
        <f t="shared" si="111"/>
        <v>0</v>
      </c>
      <c r="AW1398" s="82">
        <f t="shared" si="111"/>
        <v>0</v>
      </c>
      <c r="AX1398" s="82">
        <f t="shared" si="111"/>
        <v>0</v>
      </c>
      <c r="AY1398" s="82">
        <f t="shared" si="111"/>
        <v>0</v>
      </c>
      <c r="AZ1398" s="82">
        <f t="shared" si="111"/>
        <v>0</v>
      </c>
      <c r="BA1398" s="82">
        <f t="shared" si="111"/>
        <v>0</v>
      </c>
    </row>
    <row r="1399" spans="1:53" x14ac:dyDescent="0.25">
      <c r="A1399" t="s">
        <v>3631</v>
      </c>
      <c r="B1399" t="s">
        <v>3632</v>
      </c>
      <c r="C1399" t="s">
        <v>3628</v>
      </c>
      <c r="D1399" t="s">
        <v>190</v>
      </c>
      <c r="E1399">
        <v>6.625</v>
      </c>
      <c r="F1399" s="143">
        <v>44150</v>
      </c>
      <c r="G1399" t="s">
        <v>41</v>
      </c>
      <c r="H1399" t="s">
        <v>270</v>
      </c>
      <c r="I1399" t="s">
        <v>259</v>
      </c>
      <c r="J1399" t="s">
        <v>271</v>
      </c>
      <c r="K1399" t="s">
        <v>272</v>
      </c>
      <c r="L1399" t="s">
        <v>1124</v>
      </c>
      <c r="M1399" t="s">
        <v>1131</v>
      </c>
      <c r="N1399" t="s">
        <v>304</v>
      </c>
      <c r="O1399">
        <v>1000</v>
      </c>
      <c r="P1399">
        <v>106</v>
      </c>
      <c r="Q1399">
        <v>0.73611099999999996</v>
      </c>
      <c r="R1399">
        <v>9.2469999999999997E-2</v>
      </c>
      <c r="S1399">
        <v>0</v>
      </c>
      <c r="T1399">
        <v>3.3929999999999998</v>
      </c>
      <c r="U1399">
        <v>5.4089999999999998</v>
      </c>
      <c r="V1399">
        <v>5.2720000000000002</v>
      </c>
      <c r="W1399">
        <v>5.3869999999999996</v>
      </c>
      <c r="X1399">
        <v>408</v>
      </c>
      <c r="Y1399">
        <v>105.75</v>
      </c>
      <c r="Z1399">
        <v>0.29399999999999998</v>
      </c>
      <c r="AA1399">
        <v>9.3270000000000006E-2</v>
      </c>
      <c r="AB1399">
        <v>4.9000000000000004</v>
      </c>
      <c r="AC1399">
        <v>5.48</v>
      </c>
      <c r="AD1399">
        <v>5.391</v>
      </c>
      <c r="AE1399">
        <v>5.4489999999999998</v>
      </c>
      <c r="AF1399">
        <v>431</v>
      </c>
      <c r="AG1399">
        <v>0.65200000000000002</v>
      </c>
      <c r="AH1399">
        <v>1.32</v>
      </c>
      <c r="AI1399">
        <v>390</v>
      </c>
      <c r="AJ1399">
        <v>413</v>
      </c>
      <c r="AK1399">
        <v>396</v>
      </c>
      <c r="AL1399">
        <v>418</v>
      </c>
      <c r="AQ1399" s="82">
        <f t="shared" si="107"/>
        <v>0</v>
      </c>
      <c r="AR1399" s="82">
        <f t="shared" si="111"/>
        <v>0</v>
      </c>
      <c r="AS1399" s="82">
        <f t="shared" si="111"/>
        <v>0</v>
      </c>
      <c r="AT1399" s="82">
        <f t="shared" si="111"/>
        <v>0</v>
      </c>
      <c r="AU1399" s="82">
        <f t="shared" si="111"/>
        <v>9.2469999999999997E-2</v>
      </c>
      <c r="AV1399" s="82">
        <f t="shared" si="111"/>
        <v>0</v>
      </c>
      <c r="AW1399" s="82">
        <f t="shared" si="111"/>
        <v>0</v>
      </c>
      <c r="AX1399" s="82">
        <f t="shared" si="111"/>
        <v>0</v>
      </c>
      <c r="AY1399" s="82">
        <f t="shared" si="111"/>
        <v>0</v>
      </c>
      <c r="AZ1399" s="82">
        <f t="shared" si="111"/>
        <v>0</v>
      </c>
      <c r="BA1399" s="82">
        <f t="shared" si="111"/>
        <v>0</v>
      </c>
    </row>
    <row r="1400" spans="1:53" x14ac:dyDescent="0.25">
      <c r="A1400" t="s">
        <v>6356</v>
      </c>
      <c r="B1400" t="s">
        <v>6357</v>
      </c>
      <c r="C1400" t="s">
        <v>6358</v>
      </c>
      <c r="D1400" t="s">
        <v>6359</v>
      </c>
      <c r="E1400">
        <v>7.75</v>
      </c>
      <c r="F1400" s="143">
        <v>44849</v>
      </c>
      <c r="G1400" t="s">
        <v>42</v>
      </c>
      <c r="H1400" t="s">
        <v>270</v>
      </c>
      <c r="I1400" t="s">
        <v>259</v>
      </c>
      <c r="J1400" t="s">
        <v>271</v>
      </c>
      <c r="K1400" t="s">
        <v>272</v>
      </c>
      <c r="L1400" t="s">
        <v>442</v>
      </c>
      <c r="M1400" t="s">
        <v>443</v>
      </c>
      <c r="N1400" t="s">
        <v>304</v>
      </c>
      <c r="O1400">
        <v>500</v>
      </c>
      <c r="P1400">
        <v>102.5</v>
      </c>
      <c r="Q1400">
        <v>1.7652779999999999</v>
      </c>
      <c r="R1400">
        <v>4.5170000000000002E-2</v>
      </c>
      <c r="S1400">
        <v>0</v>
      </c>
      <c r="T1400">
        <v>5.718</v>
      </c>
      <c r="U1400">
        <v>7.32</v>
      </c>
      <c r="V1400">
        <v>6.67</v>
      </c>
      <c r="W1400">
        <v>7.3250000000000002</v>
      </c>
      <c r="X1400">
        <v>574</v>
      </c>
      <c r="Y1400">
        <v>101</v>
      </c>
      <c r="Z1400">
        <v>1.2490000000000001</v>
      </c>
      <c r="AA1400">
        <v>4.4970000000000003E-2</v>
      </c>
      <c r="AB1400">
        <v>5.76</v>
      </c>
      <c r="AC1400">
        <v>7.5750000000000002</v>
      </c>
      <c r="AD1400">
        <v>6.766</v>
      </c>
      <c r="AE1400">
        <v>7.5590000000000002</v>
      </c>
      <c r="AF1400">
        <v>615</v>
      </c>
      <c r="AG1400">
        <v>1.972</v>
      </c>
      <c r="AH1400">
        <v>2.9769999999999999</v>
      </c>
      <c r="AI1400">
        <v>547</v>
      </c>
      <c r="AJ1400">
        <v>583</v>
      </c>
      <c r="AK1400">
        <v>568</v>
      </c>
      <c r="AL1400">
        <v>608</v>
      </c>
      <c r="AQ1400" s="82">
        <f t="shared" si="107"/>
        <v>0</v>
      </c>
      <c r="AR1400" s="82">
        <f t="shared" si="111"/>
        <v>0</v>
      </c>
      <c r="AS1400" s="82">
        <f t="shared" si="111"/>
        <v>0</v>
      </c>
      <c r="AT1400" s="82">
        <f t="shared" si="111"/>
        <v>0</v>
      </c>
      <c r="AU1400" s="82">
        <f t="shared" si="111"/>
        <v>0</v>
      </c>
      <c r="AV1400" s="82">
        <f t="shared" si="111"/>
        <v>0</v>
      </c>
      <c r="AW1400" s="82">
        <f t="shared" si="111"/>
        <v>4.5170000000000002E-2</v>
      </c>
      <c r="AX1400" s="82">
        <f t="shared" si="111"/>
        <v>0</v>
      </c>
      <c r="AY1400" s="82">
        <f t="shared" si="111"/>
        <v>0</v>
      </c>
      <c r="AZ1400" s="82">
        <f t="shared" si="111"/>
        <v>0</v>
      </c>
      <c r="BA1400" s="82">
        <f t="shared" si="111"/>
        <v>0</v>
      </c>
    </row>
    <row r="1401" spans="1:53" x14ac:dyDescent="0.25">
      <c r="A1401" t="s">
        <v>3671</v>
      </c>
      <c r="B1401" t="s">
        <v>3672</v>
      </c>
      <c r="C1401" t="s">
        <v>3673</v>
      </c>
      <c r="D1401" t="s">
        <v>146</v>
      </c>
      <c r="E1401">
        <v>6.625</v>
      </c>
      <c r="F1401" s="143">
        <v>44150</v>
      </c>
      <c r="G1401" t="s">
        <v>423</v>
      </c>
      <c r="H1401" t="s">
        <v>270</v>
      </c>
      <c r="I1401" t="s">
        <v>254</v>
      </c>
      <c r="J1401" t="s">
        <v>271</v>
      </c>
      <c r="K1401" t="s">
        <v>272</v>
      </c>
      <c r="L1401" t="s">
        <v>442</v>
      </c>
      <c r="M1401" t="s">
        <v>650</v>
      </c>
      <c r="N1401" t="s">
        <v>304</v>
      </c>
      <c r="O1401">
        <v>644.9</v>
      </c>
      <c r="P1401">
        <v>107</v>
      </c>
      <c r="Q1401">
        <v>0.73611099999999996</v>
      </c>
      <c r="R1401">
        <v>6.019E-2</v>
      </c>
      <c r="S1401">
        <v>0</v>
      </c>
      <c r="T1401">
        <v>2.6040000000000001</v>
      </c>
      <c r="U1401">
        <v>5.0659999999999998</v>
      </c>
      <c r="V1401">
        <v>5.0869999999999997</v>
      </c>
      <c r="W1401">
        <v>5.1559999999999997</v>
      </c>
      <c r="X1401">
        <v>385</v>
      </c>
      <c r="Y1401">
        <v>105.5</v>
      </c>
      <c r="Z1401">
        <v>0.29399999999999998</v>
      </c>
      <c r="AA1401">
        <v>6.0010000000000001E-2</v>
      </c>
      <c r="AB1401">
        <v>4.8970000000000002</v>
      </c>
      <c r="AC1401">
        <v>5.5279999999999996</v>
      </c>
      <c r="AD1401">
        <v>5.4359999999999999</v>
      </c>
      <c r="AE1401">
        <v>5.5049999999999999</v>
      </c>
      <c r="AF1401">
        <v>437</v>
      </c>
      <c r="AG1401">
        <v>1.835</v>
      </c>
      <c r="AH1401">
        <v>2.512</v>
      </c>
      <c r="AI1401">
        <v>368</v>
      </c>
      <c r="AJ1401">
        <v>418</v>
      </c>
      <c r="AK1401">
        <v>372</v>
      </c>
      <c r="AL1401">
        <v>423</v>
      </c>
      <c r="AQ1401" s="82">
        <f t="shared" si="107"/>
        <v>0</v>
      </c>
      <c r="AR1401" s="82">
        <f t="shared" si="111"/>
        <v>0</v>
      </c>
      <c r="AS1401" s="82">
        <f t="shared" si="111"/>
        <v>0</v>
      </c>
      <c r="AT1401" s="82">
        <f t="shared" si="111"/>
        <v>0</v>
      </c>
      <c r="AU1401" s="82">
        <f t="shared" si="111"/>
        <v>6.019E-2</v>
      </c>
      <c r="AV1401" s="82">
        <f t="shared" si="111"/>
        <v>0</v>
      </c>
      <c r="AW1401" s="82">
        <f t="shared" si="111"/>
        <v>0</v>
      </c>
      <c r="AX1401" s="82">
        <f t="shared" si="111"/>
        <v>0</v>
      </c>
      <c r="AY1401" s="82">
        <f t="shared" si="111"/>
        <v>0</v>
      </c>
      <c r="AZ1401" s="82">
        <f t="shared" si="111"/>
        <v>0</v>
      </c>
      <c r="BA1401" s="82">
        <f t="shared" si="111"/>
        <v>0</v>
      </c>
    </row>
    <row r="1402" spans="1:53" x14ac:dyDescent="0.25">
      <c r="A1402" t="s">
        <v>6360</v>
      </c>
      <c r="B1402" t="s">
        <v>6361</v>
      </c>
      <c r="C1402" t="s">
        <v>3673</v>
      </c>
      <c r="D1402" t="s">
        <v>146</v>
      </c>
      <c r="E1402">
        <v>6.5</v>
      </c>
      <c r="F1402" s="143">
        <v>44545</v>
      </c>
      <c r="G1402" t="s">
        <v>423</v>
      </c>
      <c r="H1402" t="s">
        <v>270</v>
      </c>
      <c r="I1402" t="s">
        <v>254</v>
      </c>
      <c r="J1402" t="s">
        <v>271</v>
      </c>
      <c r="K1402" t="s">
        <v>272</v>
      </c>
      <c r="L1402" t="s">
        <v>442</v>
      </c>
      <c r="M1402" t="s">
        <v>650</v>
      </c>
      <c r="N1402" t="s">
        <v>304</v>
      </c>
      <c r="O1402">
        <v>399.5</v>
      </c>
      <c r="P1402">
        <v>106.75</v>
      </c>
      <c r="Q1402">
        <v>0.18055599999999999</v>
      </c>
      <c r="R1402">
        <v>3.7010000000000001E-2</v>
      </c>
      <c r="S1402">
        <v>3.25</v>
      </c>
      <c r="T1402">
        <v>4.9420000000000002</v>
      </c>
      <c r="U1402">
        <v>5.3220000000000001</v>
      </c>
      <c r="V1402">
        <v>6.18</v>
      </c>
      <c r="W1402">
        <v>5.32</v>
      </c>
      <c r="X1402">
        <v>382</v>
      </c>
      <c r="Y1402">
        <v>104.5</v>
      </c>
      <c r="Z1402">
        <v>2.9969999999999999</v>
      </c>
      <c r="AA1402">
        <v>3.7769999999999998E-2</v>
      </c>
      <c r="AB1402">
        <v>5.4740000000000002</v>
      </c>
      <c r="AC1402">
        <v>5.7140000000000004</v>
      </c>
      <c r="AD1402">
        <v>6.2839999999999998</v>
      </c>
      <c r="AE1402">
        <v>5.7249999999999996</v>
      </c>
      <c r="AF1402">
        <v>440</v>
      </c>
      <c r="AG1402">
        <v>2.496</v>
      </c>
      <c r="AH1402">
        <v>3.37</v>
      </c>
      <c r="AI1402">
        <v>370</v>
      </c>
      <c r="AJ1402">
        <v>414</v>
      </c>
      <c r="AK1402">
        <v>373</v>
      </c>
      <c r="AL1402">
        <v>431</v>
      </c>
      <c r="AQ1402" s="82">
        <f t="shared" si="107"/>
        <v>0</v>
      </c>
      <c r="AR1402" s="82">
        <f t="shared" si="111"/>
        <v>0</v>
      </c>
      <c r="AS1402" s="82">
        <f t="shared" si="111"/>
        <v>0</v>
      </c>
      <c r="AT1402" s="82">
        <f t="shared" si="111"/>
        <v>0</v>
      </c>
      <c r="AU1402" s="82">
        <f t="shared" si="111"/>
        <v>3.7010000000000001E-2</v>
      </c>
      <c r="AV1402" s="82">
        <f t="shared" si="111"/>
        <v>0</v>
      </c>
      <c r="AW1402" s="82">
        <f t="shared" si="111"/>
        <v>0</v>
      </c>
      <c r="AX1402" s="82">
        <f t="shared" si="111"/>
        <v>0</v>
      </c>
      <c r="AY1402" s="82">
        <f t="shared" si="111"/>
        <v>0</v>
      </c>
      <c r="AZ1402" s="82">
        <f t="shared" si="111"/>
        <v>0</v>
      </c>
      <c r="BA1402" s="82">
        <f t="shared" si="111"/>
        <v>0</v>
      </c>
    </row>
    <row r="1403" spans="1:53" x14ac:dyDescent="0.25">
      <c r="A1403" t="s">
        <v>3649</v>
      </c>
      <c r="B1403" t="s">
        <v>3650</v>
      </c>
      <c r="C1403" t="s">
        <v>3651</v>
      </c>
      <c r="D1403" t="s">
        <v>3652</v>
      </c>
      <c r="E1403">
        <v>8.375</v>
      </c>
      <c r="F1403" s="143">
        <v>42231</v>
      </c>
      <c r="G1403" t="s">
        <v>282</v>
      </c>
      <c r="H1403" t="s">
        <v>270</v>
      </c>
      <c r="I1403" t="s">
        <v>259</v>
      </c>
      <c r="J1403" t="s">
        <v>271</v>
      </c>
      <c r="K1403" t="s">
        <v>272</v>
      </c>
      <c r="L1403" t="s">
        <v>291</v>
      </c>
      <c r="M1403" t="s">
        <v>600</v>
      </c>
      <c r="N1403" t="s">
        <v>283</v>
      </c>
      <c r="O1403">
        <v>320</v>
      </c>
      <c r="P1403">
        <v>104.188</v>
      </c>
      <c r="Q1403">
        <v>2.9079860000000002</v>
      </c>
      <c r="R1403">
        <v>2.9690000000000001E-2</v>
      </c>
      <c r="S1403">
        <v>0</v>
      </c>
      <c r="T1403">
        <v>0.61799999999999999</v>
      </c>
      <c r="U1403">
        <v>4.9550000000000001</v>
      </c>
      <c r="V1403">
        <v>0.59499999999999997</v>
      </c>
      <c r="W1403">
        <v>5.1449999999999996</v>
      </c>
      <c r="X1403">
        <v>481</v>
      </c>
      <c r="Y1403">
        <v>104.43</v>
      </c>
      <c r="Z1403">
        <v>2.4660000000000002</v>
      </c>
      <c r="AA1403">
        <v>3.0089999999999999E-2</v>
      </c>
      <c r="AB1403">
        <v>0.67</v>
      </c>
      <c r="AC1403">
        <v>4.8479999999999999</v>
      </c>
      <c r="AD1403">
        <v>0.40400000000000003</v>
      </c>
      <c r="AE1403">
        <v>4.9580000000000002</v>
      </c>
      <c r="AF1403">
        <v>467</v>
      </c>
      <c r="AG1403">
        <v>0.187</v>
      </c>
      <c r="AH1403">
        <v>0.17100000000000001</v>
      </c>
      <c r="AI1403">
        <v>480</v>
      </c>
      <c r="AJ1403">
        <v>469</v>
      </c>
      <c r="AK1403">
        <v>464</v>
      </c>
      <c r="AL1403">
        <v>452</v>
      </c>
      <c r="AQ1403" s="82">
        <f t="shared" si="107"/>
        <v>0</v>
      </c>
      <c r="AR1403" s="82">
        <f t="shared" si="111"/>
        <v>0</v>
      </c>
      <c r="AS1403" s="82">
        <f t="shared" si="111"/>
        <v>0</v>
      </c>
      <c r="AT1403" s="82">
        <f t="shared" si="111"/>
        <v>2.9690000000000001E-2</v>
      </c>
      <c r="AU1403" s="82">
        <f t="shared" si="111"/>
        <v>0</v>
      </c>
      <c r="AV1403" s="82">
        <f t="shared" si="111"/>
        <v>0</v>
      </c>
      <c r="AW1403" s="82">
        <f t="shared" si="111"/>
        <v>0</v>
      </c>
      <c r="AX1403" s="82">
        <f t="shared" si="111"/>
        <v>0</v>
      </c>
      <c r="AY1403" s="82">
        <f t="shared" si="111"/>
        <v>0</v>
      </c>
      <c r="AZ1403" s="82">
        <f t="shared" si="111"/>
        <v>0</v>
      </c>
      <c r="BA1403" s="82">
        <f t="shared" si="111"/>
        <v>0</v>
      </c>
    </row>
    <row r="1404" spans="1:53" x14ac:dyDescent="0.25">
      <c r="A1404" t="s">
        <v>3653</v>
      </c>
      <c r="B1404" t="s">
        <v>3654</v>
      </c>
      <c r="C1404" t="s">
        <v>3651</v>
      </c>
      <c r="D1404" t="s">
        <v>3652</v>
      </c>
      <c r="E1404">
        <v>10.75</v>
      </c>
      <c r="F1404" s="143">
        <v>42962</v>
      </c>
      <c r="G1404" t="s">
        <v>42</v>
      </c>
      <c r="H1404" t="s">
        <v>270</v>
      </c>
      <c r="I1404" t="s">
        <v>259</v>
      </c>
      <c r="J1404" t="s">
        <v>271</v>
      </c>
      <c r="K1404" t="s">
        <v>272</v>
      </c>
      <c r="L1404" t="s">
        <v>291</v>
      </c>
      <c r="M1404" t="s">
        <v>600</v>
      </c>
      <c r="N1404" t="s">
        <v>304</v>
      </c>
      <c r="O1404">
        <v>355</v>
      </c>
      <c r="P1404">
        <v>111.919</v>
      </c>
      <c r="Q1404">
        <v>3.7326389999999998</v>
      </c>
      <c r="R1404">
        <v>3.5569999999999997E-2</v>
      </c>
      <c r="S1404">
        <v>0</v>
      </c>
      <c r="T1404">
        <v>0.628</v>
      </c>
      <c r="U1404">
        <v>0.53800000000000003</v>
      </c>
      <c r="V1404">
        <v>0.627</v>
      </c>
      <c r="W1404">
        <v>1.04</v>
      </c>
      <c r="X1404">
        <v>38</v>
      </c>
      <c r="Y1404">
        <v>112.375</v>
      </c>
      <c r="Z1404">
        <v>3.165</v>
      </c>
      <c r="AA1404">
        <v>3.6080000000000001E-2</v>
      </c>
      <c r="AB1404">
        <v>0.68</v>
      </c>
      <c r="AC1404">
        <v>0.74099999999999999</v>
      </c>
      <c r="AD1404">
        <v>0.67800000000000005</v>
      </c>
      <c r="AE1404">
        <v>1.107</v>
      </c>
      <c r="AF1404">
        <v>56</v>
      </c>
      <c r="AG1404">
        <v>9.6000000000000002E-2</v>
      </c>
      <c r="AH1404">
        <v>7.2999999999999995E-2</v>
      </c>
      <c r="AI1404">
        <v>17</v>
      </c>
      <c r="AJ1404">
        <v>35</v>
      </c>
      <c r="AK1404">
        <v>21</v>
      </c>
      <c r="AL1404">
        <v>42</v>
      </c>
      <c r="AQ1404" s="82">
        <f t="shared" si="107"/>
        <v>3.5569999999999997E-2</v>
      </c>
      <c r="AR1404" s="82">
        <f t="shared" si="111"/>
        <v>0</v>
      </c>
      <c r="AS1404" s="82">
        <f t="shared" si="111"/>
        <v>0</v>
      </c>
      <c r="AT1404" s="82">
        <f t="shared" si="111"/>
        <v>0</v>
      </c>
      <c r="AU1404" s="82">
        <f t="shared" si="111"/>
        <v>0</v>
      </c>
      <c r="AV1404" s="82">
        <f t="shared" si="111"/>
        <v>0</v>
      </c>
      <c r="AW1404" s="82">
        <f t="shared" si="111"/>
        <v>0</v>
      </c>
      <c r="AX1404" s="82">
        <f t="shared" si="111"/>
        <v>0</v>
      </c>
      <c r="AY1404" s="82">
        <f t="shared" si="111"/>
        <v>0</v>
      </c>
      <c r="AZ1404" s="82">
        <f t="shared" si="111"/>
        <v>0</v>
      </c>
      <c r="BA1404" s="82">
        <f t="shared" si="111"/>
        <v>0</v>
      </c>
    </row>
    <row r="1405" spans="1:53" x14ac:dyDescent="0.25">
      <c r="A1405" t="s">
        <v>3655</v>
      </c>
      <c r="B1405" t="s">
        <v>3656</v>
      </c>
      <c r="C1405" t="s">
        <v>3657</v>
      </c>
      <c r="D1405" t="s">
        <v>3658</v>
      </c>
      <c r="E1405">
        <v>8.75</v>
      </c>
      <c r="F1405" s="143">
        <v>43692</v>
      </c>
      <c r="G1405" t="s">
        <v>423</v>
      </c>
      <c r="H1405" t="s">
        <v>270</v>
      </c>
      <c r="I1405" t="s">
        <v>259</v>
      </c>
      <c r="J1405" t="s">
        <v>271</v>
      </c>
      <c r="K1405" t="s">
        <v>272</v>
      </c>
      <c r="L1405" t="s">
        <v>291</v>
      </c>
      <c r="M1405" t="s">
        <v>600</v>
      </c>
      <c r="N1405" t="s">
        <v>275</v>
      </c>
      <c r="O1405">
        <v>325</v>
      </c>
      <c r="P1405">
        <v>114</v>
      </c>
      <c r="Q1405">
        <v>3.1597219999999999</v>
      </c>
      <c r="R1405">
        <v>3.2989999999999998E-2</v>
      </c>
      <c r="S1405">
        <v>0</v>
      </c>
      <c r="T1405">
        <v>1.5089999999999999</v>
      </c>
      <c r="U1405">
        <v>2.5960000000000001</v>
      </c>
      <c r="V1405">
        <v>1.675</v>
      </c>
      <c r="W1405">
        <v>3.395</v>
      </c>
      <c r="X1405">
        <v>235</v>
      </c>
      <c r="Y1405">
        <v>114.125</v>
      </c>
      <c r="Z1405">
        <v>2.5760000000000001</v>
      </c>
      <c r="AA1405">
        <v>3.3360000000000001E-2</v>
      </c>
      <c r="AB1405">
        <v>1.573</v>
      </c>
      <c r="AC1405">
        <v>2.7360000000000002</v>
      </c>
      <c r="AD1405">
        <v>1.802</v>
      </c>
      <c r="AE1405">
        <v>3.411</v>
      </c>
      <c r="AF1405">
        <v>251</v>
      </c>
      <c r="AG1405">
        <v>0.39300000000000002</v>
      </c>
      <c r="AH1405">
        <v>0.435</v>
      </c>
      <c r="AI1405">
        <v>209</v>
      </c>
      <c r="AJ1405">
        <v>232</v>
      </c>
      <c r="AK1405">
        <v>221</v>
      </c>
      <c r="AL1405">
        <v>238</v>
      </c>
      <c r="AQ1405" s="82">
        <f t="shared" si="107"/>
        <v>0</v>
      </c>
      <c r="AR1405" s="82">
        <f t="shared" si="111"/>
        <v>3.2989999999999998E-2</v>
      </c>
      <c r="AS1405" s="82">
        <f t="shared" si="111"/>
        <v>0</v>
      </c>
      <c r="AT1405" s="82">
        <f t="shared" si="111"/>
        <v>0</v>
      </c>
      <c r="AU1405" s="82">
        <f t="shared" si="111"/>
        <v>0</v>
      </c>
      <c r="AV1405" s="82">
        <f t="shared" si="111"/>
        <v>0</v>
      </c>
      <c r="AW1405" s="82">
        <f t="shared" si="111"/>
        <v>0</v>
      </c>
      <c r="AX1405" s="82">
        <f t="shared" si="111"/>
        <v>0</v>
      </c>
      <c r="AY1405" s="82">
        <f t="shared" si="111"/>
        <v>0</v>
      </c>
      <c r="AZ1405" s="82">
        <f t="shared" si="111"/>
        <v>0</v>
      </c>
      <c r="BA1405" s="82">
        <f t="shared" si="111"/>
        <v>0</v>
      </c>
    </row>
    <row r="1406" spans="1:53" x14ac:dyDescent="0.25">
      <c r="A1406" t="s">
        <v>1085</v>
      </c>
      <c r="B1406" t="s">
        <v>1086</v>
      </c>
      <c r="C1406" t="s">
        <v>1087</v>
      </c>
      <c r="D1406" t="s">
        <v>6362</v>
      </c>
      <c r="E1406">
        <v>6.75</v>
      </c>
      <c r="F1406" s="143">
        <v>44601</v>
      </c>
      <c r="G1406" t="s">
        <v>423</v>
      </c>
      <c r="H1406" t="s">
        <v>270</v>
      </c>
      <c r="I1406" t="s">
        <v>259</v>
      </c>
      <c r="J1406" t="s">
        <v>271</v>
      </c>
      <c r="K1406" t="s">
        <v>272</v>
      </c>
      <c r="L1406" t="s">
        <v>609</v>
      </c>
      <c r="M1406" t="s">
        <v>883</v>
      </c>
      <c r="N1406" t="s">
        <v>304</v>
      </c>
      <c r="O1406">
        <v>200</v>
      </c>
      <c r="P1406">
        <v>108.75</v>
      </c>
      <c r="Q1406">
        <v>2.5499999999999998</v>
      </c>
      <c r="R1406">
        <v>1.9290000000000002E-2</v>
      </c>
      <c r="S1406">
        <v>0</v>
      </c>
      <c r="T1406">
        <v>3.52</v>
      </c>
      <c r="U1406">
        <v>5.1130000000000004</v>
      </c>
      <c r="V1406">
        <v>5.9409999999999998</v>
      </c>
      <c r="W1406">
        <v>5.226</v>
      </c>
      <c r="X1406">
        <v>371</v>
      </c>
      <c r="Y1406">
        <v>109</v>
      </c>
      <c r="Z1406">
        <v>2.1</v>
      </c>
      <c r="AA1406">
        <v>1.9539999999999998E-2</v>
      </c>
      <c r="AB1406">
        <v>3.5859999999999999</v>
      </c>
      <c r="AC1406">
        <v>5.069</v>
      </c>
      <c r="AD1406">
        <v>5.968</v>
      </c>
      <c r="AE1406">
        <v>5.181</v>
      </c>
      <c r="AF1406">
        <v>383</v>
      </c>
      <c r="AG1406">
        <v>0.18</v>
      </c>
      <c r="AH1406">
        <v>0.98399999999999999</v>
      </c>
      <c r="AI1406">
        <v>356</v>
      </c>
      <c r="AJ1406">
        <v>369</v>
      </c>
      <c r="AK1406">
        <v>362</v>
      </c>
      <c r="AL1406">
        <v>373</v>
      </c>
      <c r="AQ1406" s="82">
        <f t="shared" si="107"/>
        <v>0</v>
      </c>
      <c r="AR1406" s="82">
        <f t="shared" si="111"/>
        <v>0</v>
      </c>
      <c r="AS1406" s="82">
        <f t="shared" si="111"/>
        <v>0</v>
      </c>
      <c r="AT1406" s="82">
        <f t="shared" si="111"/>
        <v>0</v>
      </c>
      <c r="AU1406" s="82">
        <f t="shared" si="111"/>
        <v>1.9290000000000002E-2</v>
      </c>
      <c r="AV1406" s="82">
        <f t="shared" si="111"/>
        <v>0</v>
      </c>
      <c r="AW1406" s="82">
        <f t="shared" si="111"/>
        <v>0</v>
      </c>
      <c r="AX1406" s="82">
        <f t="shared" si="111"/>
        <v>0</v>
      </c>
      <c r="AY1406" s="82">
        <f t="shared" si="111"/>
        <v>0</v>
      </c>
      <c r="AZ1406" s="82">
        <f t="shared" si="111"/>
        <v>0</v>
      </c>
      <c r="BA1406" s="82">
        <f t="shared" si="111"/>
        <v>0</v>
      </c>
    </row>
    <row r="1407" spans="1:53" x14ac:dyDescent="0.25">
      <c r="A1407" t="s">
        <v>6363</v>
      </c>
      <c r="B1407" t="s">
        <v>6364</v>
      </c>
      <c r="C1407" t="s">
        <v>6365</v>
      </c>
      <c r="D1407" t="s">
        <v>6366</v>
      </c>
      <c r="E1407">
        <v>8.75</v>
      </c>
      <c r="F1407" s="143">
        <v>42870</v>
      </c>
      <c r="G1407" t="s">
        <v>41</v>
      </c>
      <c r="H1407" t="s">
        <v>270</v>
      </c>
      <c r="I1407" t="s">
        <v>4525</v>
      </c>
      <c r="J1407" t="s">
        <v>271</v>
      </c>
      <c r="K1407" t="s">
        <v>272</v>
      </c>
      <c r="L1407" t="s">
        <v>296</v>
      </c>
      <c r="M1407" t="s">
        <v>431</v>
      </c>
      <c r="N1407" t="s">
        <v>283</v>
      </c>
      <c r="O1407">
        <v>380</v>
      </c>
      <c r="P1407">
        <v>103</v>
      </c>
      <c r="Q1407">
        <v>0.97222200000000003</v>
      </c>
      <c r="R1407">
        <v>3.4229999999999997E-2</v>
      </c>
      <c r="S1407">
        <v>0</v>
      </c>
      <c r="T1407">
        <v>2.875</v>
      </c>
      <c r="U1407">
        <v>7.7220000000000004</v>
      </c>
      <c r="V1407">
        <v>3.3370000000000002</v>
      </c>
      <c r="W1407">
        <v>7.7759999999999998</v>
      </c>
      <c r="X1407">
        <v>717</v>
      </c>
      <c r="Y1407">
        <v>100.5</v>
      </c>
      <c r="Z1407">
        <v>0.38900000000000001</v>
      </c>
      <c r="AA1407">
        <v>3.372E-2</v>
      </c>
      <c r="AB1407">
        <v>2.9209999999999998</v>
      </c>
      <c r="AC1407">
        <v>8.577</v>
      </c>
      <c r="AD1407">
        <v>3.512</v>
      </c>
      <c r="AE1407">
        <v>8.5630000000000006</v>
      </c>
      <c r="AF1407">
        <v>806</v>
      </c>
      <c r="AG1407">
        <v>3.056</v>
      </c>
      <c r="AH1407">
        <v>3.3359999999999999</v>
      </c>
      <c r="AI1407">
        <v>700</v>
      </c>
      <c r="AJ1407">
        <v>780</v>
      </c>
      <c r="AK1407">
        <v>705</v>
      </c>
      <c r="AL1407">
        <v>794</v>
      </c>
      <c r="AQ1407" s="82">
        <f t="shared" si="107"/>
        <v>0</v>
      </c>
      <c r="AR1407" s="82">
        <f t="shared" si="111"/>
        <v>0</v>
      </c>
      <c r="AS1407" s="82">
        <f t="shared" si="111"/>
        <v>0</v>
      </c>
      <c r="AT1407" s="82">
        <f t="shared" si="111"/>
        <v>0</v>
      </c>
      <c r="AU1407" s="82">
        <f t="shared" si="111"/>
        <v>0</v>
      </c>
      <c r="AV1407" s="82">
        <f t="shared" si="111"/>
        <v>0</v>
      </c>
      <c r="AW1407" s="82">
        <f t="shared" si="111"/>
        <v>3.4229999999999997E-2</v>
      </c>
      <c r="AX1407" s="82">
        <f t="shared" si="111"/>
        <v>0</v>
      </c>
      <c r="AY1407" s="82">
        <f t="shared" si="111"/>
        <v>0</v>
      </c>
      <c r="AZ1407" s="82">
        <f t="shared" si="111"/>
        <v>0</v>
      </c>
      <c r="BA1407" s="82">
        <f t="shared" si="111"/>
        <v>0</v>
      </c>
    </row>
    <row r="1408" spans="1:53" x14ac:dyDescent="0.25">
      <c r="A1408" t="s">
        <v>6367</v>
      </c>
      <c r="B1408" t="s">
        <v>6368</v>
      </c>
      <c r="C1408" t="s">
        <v>6365</v>
      </c>
      <c r="D1408" t="s">
        <v>6366</v>
      </c>
      <c r="E1408">
        <v>11</v>
      </c>
      <c r="F1408" s="143">
        <v>42962</v>
      </c>
      <c r="G1408" t="s">
        <v>348</v>
      </c>
      <c r="H1408" t="s">
        <v>270</v>
      </c>
      <c r="I1408" t="s">
        <v>4525</v>
      </c>
      <c r="J1408" t="s">
        <v>271</v>
      </c>
      <c r="K1408" t="s">
        <v>272</v>
      </c>
      <c r="L1408" t="s">
        <v>296</v>
      </c>
      <c r="M1408" t="s">
        <v>431</v>
      </c>
      <c r="N1408" t="s">
        <v>283</v>
      </c>
      <c r="O1408">
        <v>370</v>
      </c>
      <c r="P1408">
        <v>96.5</v>
      </c>
      <c r="Q1408">
        <v>1.2222219999999999</v>
      </c>
      <c r="R1408">
        <v>3.1320000000000001E-2</v>
      </c>
      <c r="S1408">
        <v>0</v>
      </c>
      <c r="T1408">
        <v>3.4790000000000001</v>
      </c>
      <c r="U1408">
        <v>12.009</v>
      </c>
      <c r="V1408">
        <v>3.4969999999999999</v>
      </c>
      <c r="W1408">
        <v>12.009</v>
      </c>
      <c r="X1408">
        <v>1137</v>
      </c>
      <c r="Y1408">
        <v>94.5</v>
      </c>
      <c r="Z1408">
        <v>0.48899999999999999</v>
      </c>
      <c r="AA1408">
        <v>3.091E-2</v>
      </c>
      <c r="AB1408">
        <v>3.5219999999999998</v>
      </c>
      <c r="AC1408">
        <v>12.592000000000001</v>
      </c>
      <c r="AD1408">
        <v>3.5369999999999999</v>
      </c>
      <c r="AE1408">
        <v>12.592000000000001</v>
      </c>
      <c r="AF1408">
        <v>1206</v>
      </c>
      <c r="AG1408">
        <v>2.8769999999999998</v>
      </c>
      <c r="AH1408">
        <v>3.194</v>
      </c>
      <c r="AI1408">
        <v>1080</v>
      </c>
      <c r="AJ1408">
        <v>1133</v>
      </c>
      <c r="AK1408">
        <v>1125</v>
      </c>
      <c r="AL1408">
        <v>1195</v>
      </c>
      <c r="AQ1408" s="82">
        <f t="shared" si="107"/>
        <v>0</v>
      </c>
      <c r="AR1408" s="82">
        <f t="shared" si="111"/>
        <v>0</v>
      </c>
      <c r="AS1408" s="82">
        <f t="shared" si="111"/>
        <v>0</v>
      </c>
      <c r="AT1408" s="82">
        <f t="shared" si="111"/>
        <v>0</v>
      </c>
      <c r="AU1408" s="82">
        <f t="shared" si="111"/>
        <v>0</v>
      </c>
      <c r="AV1408" s="82">
        <f t="shared" si="111"/>
        <v>0</v>
      </c>
      <c r="AW1408" s="82">
        <f t="shared" si="111"/>
        <v>0</v>
      </c>
      <c r="AX1408" s="82">
        <f t="shared" si="111"/>
        <v>0</v>
      </c>
      <c r="AY1408" s="82">
        <f t="shared" si="111"/>
        <v>0</v>
      </c>
      <c r="AZ1408" s="82">
        <f t="shared" si="111"/>
        <v>0</v>
      </c>
      <c r="BA1408" s="82">
        <f t="shared" si="111"/>
        <v>3.1320000000000001E-2</v>
      </c>
    </row>
    <row r="1409" spans="1:53" x14ac:dyDescent="0.25">
      <c r="A1409" t="s">
        <v>3667</v>
      </c>
      <c r="B1409" t="s">
        <v>3668</v>
      </c>
      <c r="C1409" t="s">
        <v>3669</v>
      </c>
      <c r="D1409" t="s">
        <v>3670</v>
      </c>
      <c r="E1409">
        <v>7.875</v>
      </c>
      <c r="F1409" s="143">
        <v>43556</v>
      </c>
      <c r="G1409" t="s">
        <v>41</v>
      </c>
      <c r="H1409" t="s">
        <v>270</v>
      </c>
      <c r="I1409" t="s">
        <v>259</v>
      </c>
      <c r="J1409" t="s">
        <v>271</v>
      </c>
      <c r="K1409" t="s">
        <v>272</v>
      </c>
      <c r="L1409" t="s">
        <v>273</v>
      </c>
      <c r="M1409" t="s">
        <v>2451</v>
      </c>
      <c r="N1409" t="s">
        <v>275</v>
      </c>
      <c r="O1409">
        <v>150</v>
      </c>
      <c r="P1409">
        <v>104.75</v>
      </c>
      <c r="Q1409">
        <v>1.8374999999999999</v>
      </c>
      <c r="R1409">
        <v>1.3849999999999999E-2</v>
      </c>
      <c r="S1409">
        <v>0</v>
      </c>
      <c r="T1409">
        <v>3.5430000000000001</v>
      </c>
      <c r="U1409">
        <v>6.5759999999999996</v>
      </c>
      <c r="V1409">
        <v>4.4109999999999996</v>
      </c>
      <c r="W1409">
        <v>6.7290000000000001</v>
      </c>
      <c r="X1409">
        <v>576</v>
      </c>
      <c r="Y1409">
        <v>104.125</v>
      </c>
      <c r="Z1409">
        <v>1.3120000000000001</v>
      </c>
      <c r="AA1409">
        <v>1.391E-2</v>
      </c>
      <c r="AB1409">
        <v>3.6019999999999999</v>
      </c>
      <c r="AC1409">
        <v>6.7569999999999997</v>
      </c>
      <c r="AD1409">
        <v>4.4989999999999997</v>
      </c>
      <c r="AE1409">
        <v>6.875</v>
      </c>
      <c r="AF1409">
        <v>604</v>
      </c>
      <c r="AG1409">
        <v>1.091</v>
      </c>
      <c r="AH1409">
        <v>1.5740000000000001</v>
      </c>
      <c r="AI1409">
        <v>555</v>
      </c>
      <c r="AJ1409">
        <v>586</v>
      </c>
      <c r="AK1409">
        <v>563</v>
      </c>
      <c r="AL1409">
        <v>592</v>
      </c>
      <c r="AQ1409" s="82">
        <f t="shared" si="107"/>
        <v>0</v>
      </c>
      <c r="AR1409" s="82">
        <f t="shared" si="111"/>
        <v>0</v>
      </c>
      <c r="AS1409" s="82">
        <f t="shared" si="111"/>
        <v>0</v>
      </c>
      <c r="AT1409" s="82">
        <f t="shared" si="111"/>
        <v>0</v>
      </c>
      <c r="AU1409" s="82">
        <f t="shared" si="111"/>
        <v>0</v>
      </c>
      <c r="AV1409" s="82">
        <f t="shared" si="111"/>
        <v>1.3849999999999999E-2</v>
      </c>
      <c r="AW1409" s="82">
        <f t="shared" si="111"/>
        <v>0</v>
      </c>
      <c r="AX1409" s="82">
        <f t="shared" si="111"/>
        <v>0</v>
      </c>
      <c r="AY1409" s="82">
        <f t="shared" si="111"/>
        <v>0</v>
      </c>
      <c r="AZ1409" s="82">
        <f t="shared" si="111"/>
        <v>0</v>
      </c>
      <c r="BA1409" s="82">
        <f t="shared" si="111"/>
        <v>0</v>
      </c>
    </row>
    <row r="1410" spans="1:53" x14ac:dyDescent="0.25">
      <c r="A1410" t="s">
        <v>3623</v>
      </c>
      <c r="B1410" t="s">
        <v>3624</v>
      </c>
      <c r="C1410" t="s">
        <v>3625</v>
      </c>
      <c r="D1410" t="s">
        <v>6369</v>
      </c>
      <c r="E1410">
        <v>9.875</v>
      </c>
      <c r="F1410" s="143">
        <v>43174</v>
      </c>
      <c r="G1410" t="s">
        <v>41</v>
      </c>
      <c r="H1410" t="s">
        <v>270</v>
      </c>
      <c r="I1410" t="s">
        <v>259</v>
      </c>
      <c r="J1410" t="s">
        <v>271</v>
      </c>
      <c r="K1410" t="s">
        <v>272</v>
      </c>
      <c r="L1410" t="s">
        <v>442</v>
      </c>
      <c r="M1410" t="s">
        <v>650</v>
      </c>
      <c r="N1410" t="s">
        <v>304</v>
      </c>
      <c r="O1410">
        <v>425</v>
      </c>
      <c r="P1410">
        <v>108.5</v>
      </c>
      <c r="Q1410">
        <v>2.7430560000000002</v>
      </c>
      <c r="R1410">
        <v>4.0960000000000003E-2</v>
      </c>
      <c r="S1410">
        <v>0</v>
      </c>
      <c r="T1410">
        <v>1.121</v>
      </c>
      <c r="U1410">
        <v>6.4610000000000003</v>
      </c>
      <c r="V1410">
        <v>1.881</v>
      </c>
      <c r="W1410">
        <v>6.8849999999999998</v>
      </c>
      <c r="X1410">
        <v>613</v>
      </c>
      <c r="Y1410">
        <v>108.25</v>
      </c>
      <c r="Z1410">
        <v>2.085</v>
      </c>
      <c r="AA1410">
        <v>4.1239999999999999E-2</v>
      </c>
      <c r="AB1410">
        <v>1.1839999999999999</v>
      </c>
      <c r="AC1410">
        <v>6.7960000000000003</v>
      </c>
      <c r="AD1410">
        <v>2.157</v>
      </c>
      <c r="AE1410">
        <v>7.0570000000000004</v>
      </c>
      <c r="AF1410">
        <v>642</v>
      </c>
      <c r="AG1410">
        <v>0.82299999999999995</v>
      </c>
      <c r="AH1410">
        <v>0.94899999999999995</v>
      </c>
      <c r="AI1410">
        <v>553</v>
      </c>
      <c r="AJ1410">
        <v>601</v>
      </c>
      <c r="AK1410">
        <v>596</v>
      </c>
      <c r="AL1410">
        <v>625</v>
      </c>
      <c r="AQ1410" s="82">
        <f t="shared" si="107"/>
        <v>0</v>
      </c>
      <c r="AR1410" s="82">
        <f t="shared" si="111"/>
        <v>0</v>
      </c>
      <c r="AS1410" s="82">
        <f t="shared" si="111"/>
        <v>0</v>
      </c>
      <c r="AT1410" s="82">
        <f t="shared" si="111"/>
        <v>0</v>
      </c>
      <c r="AU1410" s="82">
        <f t="shared" si="111"/>
        <v>0</v>
      </c>
      <c r="AV1410" s="82">
        <f t="shared" si="111"/>
        <v>4.0960000000000003E-2</v>
      </c>
      <c r="AW1410" s="82">
        <f t="shared" si="111"/>
        <v>0</v>
      </c>
      <c r="AX1410" s="82">
        <f t="shared" si="111"/>
        <v>0</v>
      </c>
      <c r="AY1410" s="82">
        <f t="shared" si="111"/>
        <v>0</v>
      </c>
      <c r="AZ1410" s="82">
        <f t="shared" si="111"/>
        <v>0</v>
      </c>
      <c r="BA1410" s="82">
        <f t="shared" si="111"/>
        <v>0</v>
      </c>
    </row>
    <row r="1411" spans="1:53" x14ac:dyDescent="0.25">
      <c r="A1411" t="s">
        <v>3663</v>
      </c>
      <c r="B1411" t="s">
        <v>3664</v>
      </c>
      <c r="C1411" t="s">
        <v>3665</v>
      </c>
      <c r="D1411" t="s">
        <v>3666</v>
      </c>
      <c r="E1411">
        <v>9.25</v>
      </c>
      <c r="F1411" s="143">
        <v>43435</v>
      </c>
      <c r="G1411" t="s">
        <v>280</v>
      </c>
      <c r="H1411" t="s">
        <v>270</v>
      </c>
      <c r="I1411" t="s">
        <v>259</v>
      </c>
      <c r="J1411" t="s">
        <v>271</v>
      </c>
      <c r="K1411" t="s">
        <v>272</v>
      </c>
      <c r="L1411" t="s">
        <v>273</v>
      </c>
      <c r="M1411" t="s">
        <v>281</v>
      </c>
      <c r="N1411" t="s">
        <v>304</v>
      </c>
      <c r="O1411">
        <v>500</v>
      </c>
      <c r="P1411">
        <v>111</v>
      </c>
      <c r="Q1411">
        <v>0.61666699999999997</v>
      </c>
      <c r="R1411">
        <v>4.8349999999999997E-2</v>
      </c>
      <c r="S1411">
        <v>0</v>
      </c>
      <c r="T1411">
        <v>0.89300000000000002</v>
      </c>
      <c r="U1411">
        <v>4.444</v>
      </c>
      <c r="V1411">
        <v>1.147</v>
      </c>
      <c r="W1411">
        <v>5.149</v>
      </c>
      <c r="X1411">
        <v>425</v>
      </c>
      <c r="Y1411">
        <v>111</v>
      </c>
      <c r="Z1411">
        <v>0</v>
      </c>
      <c r="AA1411">
        <v>4.8809999999999999E-2</v>
      </c>
      <c r="AB1411">
        <v>0.95699999999999996</v>
      </c>
      <c r="AC1411">
        <v>4.7169999999999996</v>
      </c>
      <c r="AD1411">
        <v>1.3340000000000001</v>
      </c>
      <c r="AE1411">
        <v>5.2590000000000003</v>
      </c>
      <c r="AF1411">
        <v>449</v>
      </c>
      <c r="AG1411">
        <v>0.55600000000000005</v>
      </c>
      <c r="AH1411">
        <v>0.57999999999999996</v>
      </c>
      <c r="AI1411">
        <v>418</v>
      </c>
      <c r="AJ1411">
        <v>465</v>
      </c>
      <c r="AK1411">
        <v>408</v>
      </c>
      <c r="AL1411">
        <v>434</v>
      </c>
      <c r="AQ1411" s="82">
        <f t="shared" si="107"/>
        <v>0</v>
      </c>
      <c r="AR1411" s="82">
        <f t="shared" si="111"/>
        <v>0</v>
      </c>
      <c r="AS1411" s="82">
        <f t="shared" si="111"/>
        <v>0</v>
      </c>
      <c r="AT1411" s="82">
        <f t="shared" si="111"/>
        <v>4.8349999999999997E-2</v>
      </c>
      <c r="AU1411" s="82">
        <f t="shared" si="111"/>
        <v>0</v>
      </c>
      <c r="AV1411" s="82">
        <f t="shared" si="111"/>
        <v>0</v>
      </c>
      <c r="AW1411" s="82">
        <f t="shared" si="111"/>
        <v>0</v>
      </c>
      <c r="AX1411" s="82">
        <f t="shared" si="111"/>
        <v>0</v>
      </c>
      <c r="AY1411" s="82">
        <f t="shared" si="111"/>
        <v>0</v>
      </c>
      <c r="AZ1411" s="82">
        <f t="shared" si="111"/>
        <v>0</v>
      </c>
      <c r="BA1411" s="82">
        <f t="shared" si="111"/>
        <v>0</v>
      </c>
    </row>
    <row r="1412" spans="1:53" x14ac:dyDescent="0.25">
      <c r="A1412" t="s">
        <v>6370</v>
      </c>
      <c r="B1412" t="s">
        <v>6371</v>
      </c>
      <c r="C1412" t="s">
        <v>6372</v>
      </c>
      <c r="D1412" t="s">
        <v>3666</v>
      </c>
      <c r="E1412">
        <v>8.5</v>
      </c>
      <c r="F1412" s="143">
        <v>43023</v>
      </c>
      <c r="G1412" t="s">
        <v>280</v>
      </c>
      <c r="H1412" t="s">
        <v>270</v>
      </c>
      <c r="I1412" t="s">
        <v>259</v>
      </c>
      <c r="J1412" t="s">
        <v>271</v>
      </c>
      <c r="K1412" t="s">
        <v>272</v>
      </c>
      <c r="L1412" t="s">
        <v>273</v>
      </c>
      <c r="M1412" t="s">
        <v>281</v>
      </c>
      <c r="N1412" t="s">
        <v>304</v>
      </c>
      <c r="O1412">
        <v>550</v>
      </c>
      <c r="P1412">
        <v>102.75</v>
      </c>
      <c r="Q1412">
        <v>1.7708330000000001</v>
      </c>
      <c r="R1412">
        <v>4.9799999999999997E-2</v>
      </c>
      <c r="S1412">
        <v>0</v>
      </c>
      <c r="T1412">
        <v>0.75900000000000001</v>
      </c>
      <c r="U1412">
        <v>6.7539999999999996</v>
      </c>
      <c r="V1412">
        <v>1.375</v>
      </c>
      <c r="W1412">
        <v>7.173</v>
      </c>
      <c r="X1412">
        <v>649</v>
      </c>
      <c r="Y1412">
        <v>102.25</v>
      </c>
      <c r="Z1412">
        <v>1.204</v>
      </c>
      <c r="AA1412">
        <v>5.0049999999999997E-2</v>
      </c>
      <c r="AB1412">
        <v>0.82099999999999995</v>
      </c>
      <c r="AC1412">
        <v>7.4619999999999997</v>
      </c>
      <c r="AD1412">
        <v>1.958</v>
      </c>
      <c r="AE1412">
        <v>7.5869999999999997</v>
      </c>
      <c r="AF1412">
        <v>701</v>
      </c>
      <c r="AG1412">
        <v>1.0309999999999999</v>
      </c>
      <c r="AH1412">
        <v>1.155</v>
      </c>
      <c r="AI1412">
        <v>540</v>
      </c>
      <c r="AJ1412">
        <v>629</v>
      </c>
      <c r="AK1412">
        <v>631</v>
      </c>
      <c r="AL1412">
        <v>684</v>
      </c>
      <c r="AQ1412" s="82">
        <f t="shared" si="107"/>
        <v>0</v>
      </c>
      <c r="AR1412" s="82">
        <f t="shared" si="111"/>
        <v>0</v>
      </c>
      <c r="AS1412" s="82">
        <f t="shared" si="111"/>
        <v>0</v>
      </c>
      <c r="AT1412" s="82">
        <f t="shared" si="111"/>
        <v>0</v>
      </c>
      <c r="AU1412" s="82">
        <f t="shared" si="111"/>
        <v>0</v>
      </c>
      <c r="AV1412" s="82">
        <f t="shared" si="111"/>
        <v>4.9799999999999997E-2</v>
      </c>
      <c r="AW1412" s="82">
        <f t="shared" si="111"/>
        <v>0</v>
      </c>
      <c r="AX1412" s="82">
        <f t="shared" si="111"/>
        <v>0</v>
      </c>
      <c r="AY1412" s="82">
        <f t="shared" si="111"/>
        <v>0</v>
      </c>
      <c r="AZ1412" s="82">
        <f t="shared" si="111"/>
        <v>0</v>
      </c>
      <c r="BA1412" s="82">
        <f t="shared" si="111"/>
        <v>0</v>
      </c>
    </row>
    <row r="1413" spans="1:53" x14ac:dyDescent="0.25">
      <c r="A1413" t="s">
        <v>6373</v>
      </c>
      <c r="B1413" t="s">
        <v>6374</v>
      </c>
      <c r="C1413" t="s">
        <v>6375</v>
      </c>
      <c r="D1413" t="s">
        <v>6376</v>
      </c>
      <c r="E1413">
        <v>10.25</v>
      </c>
      <c r="F1413" s="143">
        <v>44012</v>
      </c>
      <c r="G1413" t="s">
        <v>280</v>
      </c>
      <c r="H1413" t="s">
        <v>270</v>
      </c>
      <c r="I1413" t="s">
        <v>259</v>
      </c>
      <c r="J1413" t="s">
        <v>271</v>
      </c>
      <c r="K1413" t="s">
        <v>272</v>
      </c>
      <c r="L1413" t="s">
        <v>273</v>
      </c>
      <c r="M1413" t="s">
        <v>927</v>
      </c>
      <c r="N1413" t="s">
        <v>304</v>
      </c>
      <c r="O1413">
        <v>300</v>
      </c>
      <c r="P1413">
        <v>106.5</v>
      </c>
      <c r="Q1413">
        <v>5.0111109999999996</v>
      </c>
      <c r="R1413">
        <v>2.8979999999999999E-2</v>
      </c>
      <c r="S1413">
        <v>0</v>
      </c>
      <c r="T1413">
        <v>4.0149999999999997</v>
      </c>
      <c r="U1413">
        <v>8.7390000000000008</v>
      </c>
      <c r="V1413">
        <v>4.76</v>
      </c>
      <c r="W1413">
        <v>8.8640000000000008</v>
      </c>
      <c r="X1413">
        <v>769</v>
      </c>
      <c r="Y1413">
        <v>105.25</v>
      </c>
      <c r="Z1413">
        <v>4.3280000000000003</v>
      </c>
      <c r="AA1413">
        <v>2.8910000000000002E-2</v>
      </c>
      <c r="AB1413">
        <v>4.0640000000000001</v>
      </c>
      <c r="AC1413">
        <v>9.0280000000000005</v>
      </c>
      <c r="AD1413">
        <v>4.8380000000000001</v>
      </c>
      <c r="AE1413">
        <v>9.1210000000000004</v>
      </c>
      <c r="AF1413">
        <v>811</v>
      </c>
      <c r="AG1413">
        <v>1.764</v>
      </c>
      <c r="AH1413">
        <v>2.343</v>
      </c>
      <c r="AI1413">
        <v>749</v>
      </c>
      <c r="AJ1413">
        <v>787</v>
      </c>
      <c r="AK1413">
        <v>758</v>
      </c>
      <c r="AL1413">
        <v>799</v>
      </c>
      <c r="AQ1413" s="82">
        <f t="shared" si="107"/>
        <v>0</v>
      </c>
      <c r="AR1413" s="82">
        <f t="shared" si="111"/>
        <v>0</v>
      </c>
      <c r="AS1413" s="82">
        <f t="shared" si="111"/>
        <v>0</v>
      </c>
      <c r="AT1413" s="82">
        <f t="shared" si="111"/>
        <v>0</v>
      </c>
      <c r="AU1413" s="82">
        <f t="shared" si="111"/>
        <v>0</v>
      </c>
      <c r="AV1413" s="82">
        <f t="shared" si="111"/>
        <v>0</v>
      </c>
      <c r="AW1413" s="82">
        <f t="shared" si="111"/>
        <v>0</v>
      </c>
      <c r="AX1413" s="82">
        <f t="shared" si="111"/>
        <v>2.8979999999999999E-2</v>
      </c>
      <c r="AY1413" s="82">
        <f t="shared" si="111"/>
        <v>0</v>
      </c>
      <c r="AZ1413" s="82">
        <f t="shared" si="111"/>
        <v>0</v>
      </c>
      <c r="BA1413" s="82">
        <f t="shared" si="111"/>
        <v>0</v>
      </c>
    </row>
    <row r="1414" spans="1:53" x14ac:dyDescent="0.25">
      <c r="A1414" t="s">
        <v>3645</v>
      </c>
      <c r="B1414" t="s">
        <v>3646</v>
      </c>
      <c r="C1414" t="s">
        <v>3647</v>
      </c>
      <c r="D1414" t="s">
        <v>3648</v>
      </c>
      <c r="E1414">
        <v>9.25</v>
      </c>
      <c r="F1414" s="143">
        <v>42095</v>
      </c>
      <c r="G1414" t="s">
        <v>280</v>
      </c>
      <c r="H1414" t="s">
        <v>270</v>
      </c>
      <c r="I1414" t="s">
        <v>259</v>
      </c>
      <c r="J1414" t="s">
        <v>271</v>
      </c>
      <c r="K1414" t="s">
        <v>272</v>
      </c>
      <c r="L1414" t="s">
        <v>609</v>
      </c>
      <c r="M1414" t="s">
        <v>907</v>
      </c>
      <c r="N1414" t="s">
        <v>304</v>
      </c>
      <c r="O1414">
        <v>475</v>
      </c>
      <c r="P1414">
        <v>101.5</v>
      </c>
      <c r="Q1414">
        <v>2.1583329999999998</v>
      </c>
      <c r="R1414">
        <v>4.2659999999999997E-2</v>
      </c>
      <c r="S1414">
        <v>0</v>
      </c>
      <c r="T1414">
        <v>0.26400000000000001</v>
      </c>
      <c r="U1414">
        <v>3.4969999999999999</v>
      </c>
      <c r="V1414">
        <v>0.26100000000000001</v>
      </c>
      <c r="W1414">
        <v>3.738</v>
      </c>
      <c r="X1414">
        <v>344</v>
      </c>
      <c r="Y1414">
        <v>101.75</v>
      </c>
      <c r="Z1414">
        <v>1.542</v>
      </c>
      <c r="AA1414">
        <v>4.3150000000000001E-2</v>
      </c>
      <c r="AB1414">
        <v>0.32900000000000001</v>
      </c>
      <c r="AC1414">
        <v>3.8730000000000002</v>
      </c>
      <c r="AD1414">
        <v>0.32500000000000001</v>
      </c>
      <c r="AE1414">
        <v>4.0350000000000001</v>
      </c>
      <c r="AF1414">
        <v>378</v>
      </c>
      <c r="AG1414">
        <v>0.35499999999999998</v>
      </c>
      <c r="AH1414">
        <v>0.33600000000000002</v>
      </c>
      <c r="AI1414">
        <v>192</v>
      </c>
      <c r="AJ1414">
        <v>259</v>
      </c>
      <c r="AK1414">
        <v>321</v>
      </c>
      <c r="AL1414">
        <v>360</v>
      </c>
      <c r="AQ1414" s="82">
        <f t="shared" ref="AQ1414:AQ1477" si="112">IF($U1414&lt;=AQ$4,$R1414,0)</f>
        <v>0</v>
      </c>
      <c r="AR1414" s="82">
        <f t="shared" ref="AR1414:BA1429" si="113">IF(AND($U1414&gt;AQ$4,$U1414&lt;=AR$4),$R1414,0)</f>
        <v>0</v>
      </c>
      <c r="AS1414" s="82">
        <f t="shared" si="113"/>
        <v>4.2659999999999997E-2</v>
      </c>
      <c r="AT1414" s="82">
        <f t="shared" si="113"/>
        <v>0</v>
      </c>
      <c r="AU1414" s="82">
        <f t="shared" si="113"/>
        <v>0</v>
      </c>
      <c r="AV1414" s="82">
        <f t="shared" si="113"/>
        <v>0</v>
      </c>
      <c r="AW1414" s="82">
        <f t="shared" si="113"/>
        <v>0</v>
      </c>
      <c r="AX1414" s="82">
        <f t="shared" si="113"/>
        <v>0</v>
      </c>
      <c r="AY1414" s="82">
        <f t="shared" si="113"/>
        <v>0</v>
      </c>
      <c r="AZ1414" s="82">
        <f t="shared" si="113"/>
        <v>0</v>
      </c>
      <c r="BA1414" s="82">
        <f t="shared" si="113"/>
        <v>0</v>
      </c>
    </row>
    <row r="1415" spans="1:53" x14ac:dyDescent="0.25">
      <c r="A1415" t="s">
        <v>3661</v>
      </c>
      <c r="B1415" t="s">
        <v>3662</v>
      </c>
      <c r="C1415" t="s">
        <v>3647</v>
      </c>
      <c r="D1415" t="s">
        <v>3648</v>
      </c>
      <c r="E1415">
        <v>8.25</v>
      </c>
      <c r="F1415" s="143">
        <v>42979</v>
      </c>
      <c r="G1415" t="s">
        <v>280</v>
      </c>
      <c r="H1415" t="s">
        <v>270</v>
      </c>
      <c r="I1415" t="s">
        <v>259</v>
      </c>
      <c r="J1415" t="s">
        <v>271</v>
      </c>
      <c r="K1415" t="s">
        <v>272</v>
      </c>
      <c r="L1415" t="s">
        <v>609</v>
      </c>
      <c r="M1415" t="s">
        <v>907</v>
      </c>
      <c r="N1415" t="s">
        <v>304</v>
      </c>
      <c r="O1415">
        <v>400</v>
      </c>
      <c r="P1415">
        <v>106.25</v>
      </c>
      <c r="Q1415">
        <v>2.6124999999999998</v>
      </c>
      <c r="R1415">
        <v>3.773E-2</v>
      </c>
      <c r="S1415">
        <v>0</v>
      </c>
      <c r="T1415">
        <v>3.0920000000000001</v>
      </c>
      <c r="U1415">
        <v>6.3170000000000002</v>
      </c>
      <c r="V1415">
        <v>3.149</v>
      </c>
      <c r="W1415">
        <v>6.42</v>
      </c>
      <c r="X1415">
        <v>575</v>
      </c>
      <c r="Y1415">
        <v>105</v>
      </c>
      <c r="Z1415">
        <v>2.0619999999999998</v>
      </c>
      <c r="AA1415">
        <v>3.7670000000000002E-2</v>
      </c>
      <c r="AB1415">
        <v>3.1469999999999998</v>
      </c>
      <c r="AC1415">
        <v>6.7140000000000004</v>
      </c>
      <c r="AD1415">
        <v>3.5329999999999999</v>
      </c>
      <c r="AE1415">
        <v>6.7910000000000004</v>
      </c>
      <c r="AF1415">
        <v>623</v>
      </c>
      <c r="AG1415">
        <v>1.681</v>
      </c>
      <c r="AH1415">
        <v>1.9670000000000001</v>
      </c>
      <c r="AI1415">
        <v>536</v>
      </c>
      <c r="AJ1415">
        <v>610</v>
      </c>
      <c r="AK1415">
        <v>562</v>
      </c>
      <c r="AL1415">
        <v>611</v>
      </c>
      <c r="AQ1415" s="82">
        <f t="shared" si="112"/>
        <v>0</v>
      </c>
      <c r="AR1415" s="82">
        <f t="shared" si="113"/>
        <v>0</v>
      </c>
      <c r="AS1415" s="82">
        <f t="shared" si="113"/>
        <v>0</v>
      </c>
      <c r="AT1415" s="82">
        <f t="shared" si="113"/>
        <v>0</v>
      </c>
      <c r="AU1415" s="82">
        <f t="shared" si="113"/>
        <v>0</v>
      </c>
      <c r="AV1415" s="82">
        <f t="shared" si="113"/>
        <v>3.773E-2</v>
      </c>
      <c r="AW1415" s="82">
        <f t="shared" si="113"/>
        <v>0</v>
      </c>
      <c r="AX1415" s="82">
        <f t="shared" si="113"/>
        <v>0</v>
      </c>
      <c r="AY1415" s="82">
        <f t="shared" si="113"/>
        <v>0</v>
      </c>
      <c r="AZ1415" s="82">
        <f t="shared" si="113"/>
        <v>0</v>
      </c>
      <c r="BA1415" s="82">
        <f t="shared" si="113"/>
        <v>0</v>
      </c>
    </row>
    <row r="1416" spans="1:53" x14ac:dyDescent="0.25">
      <c r="A1416" t="s">
        <v>3702</v>
      </c>
      <c r="B1416" t="s">
        <v>3703</v>
      </c>
      <c r="C1416" t="s">
        <v>3659</v>
      </c>
      <c r="D1416" t="s">
        <v>3660</v>
      </c>
      <c r="E1416">
        <v>8.25</v>
      </c>
      <c r="F1416" s="143">
        <v>43146</v>
      </c>
      <c r="G1416" t="s">
        <v>280</v>
      </c>
      <c r="H1416" t="s">
        <v>270</v>
      </c>
      <c r="I1416" t="s">
        <v>259</v>
      </c>
      <c r="J1416" t="s">
        <v>271</v>
      </c>
      <c r="K1416" t="s">
        <v>272</v>
      </c>
      <c r="L1416" t="s">
        <v>296</v>
      </c>
      <c r="M1416" t="s">
        <v>982</v>
      </c>
      <c r="N1416" t="s">
        <v>283</v>
      </c>
      <c r="O1416">
        <v>800</v>
      </c>
      <c r="P1416">
        <v>108.5</v>
      </c>
      <c r="Q1416">
        <v>2.9791669999999999</v>
      </c>
      <c r="R1416">
        <v>7.7270000000000005E-2</v>
      </c>
      <c r="S1416">
        <v>0</v>
      </c>
      <c r="T1416">
        <v>1.054</v>
      </c>
      <c r="U1416">
        <v>5.7569999999999997</v>
      </c>
      <c r="V1416">
        <v>2.5529999999999999</v>
      </c>
      <c r="W1416">
        <v>5.8540000000000001</v>
      </c>
      <c r="X1416">
        <v>510</v>
      </c>
      <c r="Y1416">
        <v>106.25</v>
      </c>
      <c r="Z1416">
        <v>2.4289999999999998</v>
      </c>
      <c r="AA1416">
        <v>7.6469999999999996E-2</v>
      </c>
      <c r="AB1416">
        <v>3.4660000000000002</v>
      </c>
      <c r="AC1416">
        <v>6.5220000000000002</v>
      </c>
      <c r="AD1416">
        <v>3.847</v>
      </c>
      <c r="AE1416">
        <v>6.6040000000000001</v>
      </c>
      <c r="AF1416">
        <v>596</v>
      </c>
      <c r="AG1416">
        <v>2.5760000000000001</v>
      </c>
      <c r="AH1416">
        <v>2.93</v>
      </c>
      <c r="AI1416">
        <v>455</v>
      </c>
      <c r="AJ1416">
        <v>580</v>
      </c>
      <c r="AK1416">
        <v>493</v>
      </c>
      <c r="AL1416">
        <v>584</v>
      </c>
      <c r="AQ1416" s="82">
        <f t="shared" si="112"/>
        <v>0</v>
      </c>
      <c r="AR1416" s="82">
        <f t="shared" si="113"/>
        <v>0</v>
      </c>
      <c r="AS1416" s="82">
        <f t="shared" si="113"/>
        <v>0</v>
      </c>
      <c r="AT1416" s="82">
        <f t="shared" si="113"/>
        <v>0</v>
      </c>
      <c r="AU1416" s="82">
        <f t="shared" si="113"/>
        <v>7.7270000000000005E-2</v>
      </c>
      <c r="AV1416" s="82">
        <f t="shared" si="113"/>
        <v>0</v>
      </c>
      <c r="AW1416" s="82">
        <f t="shared" si="113"/>
        <v>0</v>
      </c>
      <c r="AX1416" s="82">
        <f t="shared" si="113"/>
        <v>0</v>
      </c>
      <c r="AY1416" s="82">
        <f t="shared" si="113"/>
        <v>0</v>
      </c>
      <c r="AZ1416" s="82">
        <f t="shared" si="113"/>
        <v>0</v>
      </c>
      <c r="BA1416" s="82">
        <f t="shared" si="113"/>
        <v>0</v>
      </c>
    </row>
    <row r="1417" spans="1:53" x14ac:dyDescent="0.25">
      <c r="A1417" t="s">
        <v>6377</v>
      </c>
      <c r="B1417" t="s">
        <v>6378</v>
      </c>
      <c r="C1417" t="s">
        <v>3659</v>
      </c>
      <c r="D1417" t="s">
        <v>3660</v>
      </c>
      <c r="E1417">
        <v>9.375</v>
      </c>
      <c r="F1417" s="143">
        <v>42840</v>
      </c>
      <c r="G1417" t="s">
        <v>488</v>
      </c>
      <c r="H1417" t="s">
        <v>270</v>
      </c>
      <c r="I1417" t="s">
        <v>259</v>
      </c>
      <c r="J1417" t="s">
        <v>271</v>
      </c>
      <c r="K1417" t="s">
        <v>272</v>
      </c>
      <c r="L1417" t="s">
        <v>296</v>
      </c>
      <c r="M1417" t="s">
        <v>982</v>
      </c>
      <c r="N1417" t="s">
        <v>304</v>
      </c>
      <c r="O1417">
        <v>160</v>
      </c>
      <c r="P1417">
        <v>107.25</v>
      </c>
      <c r="Q1417">
        <v>2.2916669999999999</v>
      </c>
      <c r="R1417">
        <v>1.5180000000000001E-2</v>
      </c>
      <c r="S1417">
        <v>0</v>
      </c>
      <c r="T1417">
        <v>3.1309999999999998</v>
      </c>
      <c r="U1417">
        <v>7.1559999999999997</v>
      </c>
      <c r="V1417">
        <v>3.2490000000000001</v>
      </c>
      <c r="W1417">
        <v>7.1989999999999998</v>
      </c>
      <c r="X1417">
        <v>661</v>
      </c>
      <c r="Y1417">
        <v>105.5</v>
      </c>
      <c r="Z1417">
        <v>1.667</v>
      </c>
      <c r="AA1417">
        <v>1.508E-2</v>
      </c>
      <c r="AB1417">
        <v>3.1819999999999999</v>
      </c>
      <c r="AC1417">
        <v>7.6959999999999997</v>
      </c>
      <c r="AD1417">
        <v>3.3860000000000001</v>
      </c>
      <c r="AE1417">
        <v>7.726</v>
      </c>
      <c r="AF1417">
        <v>723</v>
      </c>
      <c r="AG1417">
        <v>2.2160000000000002</v>
      </c>
      <c r="AH1417">
        <v>2.4769999999999999</v>
      </c>
      <c r="AI1417">
        <v>653</v>
      </c>
      <c r="AJ1417">
        <v>720</v>
      </c>
      <c r="AK1417">
        <v>648</v>
      </c>
      <c r="AL1417">
        <v>712</v>
      </c>
      <c r="AQ1417" s="82">
        <f t="shared" si="112"/>
        <v>0</v>
      </c>
      <c r="AR1417" s="82">
        <f t="shared" si="113"/>
        <v>0</v>
      </c>
      <c r="AS1417" s="82">
        <f t="shared" si="113"/>
        <v>0</v>
      </c>
      <c r="AT1417" s="82">
        <f t="shared" si="113"/>
        <v>0</v>
      </c>
      <c r="AU1417" s="82">
        <f t="shared" si="113"/>
        <v>0</v>
      </c>
      <c r="AV1417" s="82">
        <f t="shared" si="113"/>
        <v>0</v>
      </c>
      <c r="AW1417" s="82">
        <f t="shared" si="113"/>
        <v>1.5180000000000001E-2</v>
      </c>
      <c r="AX1417" s="82">
        <f t="shared" si="113"/>
        <v>0</v>
      </c>
      <c r="AY1417" s="82">
        <f t="shared" si="113"/>
        <v>0</v>
      </c>
      <c r="AZ1417" s="82">
        <f t="shared" si="113"/>
        <v>0</v>
      </c>
      <c r="BA1417" s="82">
        <f t="shared" si="113"/>
        <v>0</v>
      </c>
    </row>
    <row r="1418" spans="1:53" x14ac:dyDescent="0.25">
      <c r="A1418" t="s">
        <v>3704</v>
      </c>
      <c r="B1418" t="s">
        <v>3705</v>
      </c>
      <c r="C1418" t="s">
        <v>3706</v>
      </c>
      <c r="D1418" t="s">
        <v>3707</v>
      </c>
      <c r="E1418">
        <v>7.375</v>
      </c>
      <c r="F1418" s="143">
        <v>43449</v>
      </c>
      <c r="G1418" t="s">
        <v>423</v>
      </c>
      <c r="H1418" t="s">
        <v>270</v>
      </c>
      <c r="I1418" t="s">
        <v>2040</v>
      </c>
      <c r="J1418" t="s">
        <v>271</v>
      </c>
      <c r="K1418" t="s">
        <v>272</v>
      </c>
      <c r="L1418" t="s">
        <v>442</v>
      </c>
      <c r="M1418" t="s">
        <v>650</v>
      </c>
      <c r="N1418" t="s">
        <v>304</v>
      </c>
      <c r="O1418">
        <v>300</v>
      </c>
      <c r="P1418">
        <v>108.5</v>
      </c>
      <c r="Q1418">
        <v>0.20486099999999999</v>
      </c>
      <c r="R1418">
        <v>2.8250000000000001E-2</v>
      </c>
      <c r="S1418">
        <v>3.6880000000000002</v>
      </c>
      <c r="T1418">
        <v>3.44</v>
      </c>
      <c r="U1418">
        <v>5.391</v>
      </c>
      <c r="V1418">
        <v>4.3010000000000002</v>
      </c>
      <c r="W1418">
        <v>5.4370000000000003</v>
      </c>
      <c r="X1418">
        <v>452</v>
      </c>
      <c r="Y1418">
        <v>105</v>
      </c>
      <c r="Z1418">
        <v>3.4009999999999998</v>
      </c>
      <c r="AA1418">
        <v>2.86E-2</v>
      </c>
      <c r="AB1418">
        <v>4.0590000000000002</v>
      </c>
      <c r="AC1418">
        <v>6.2030000000000003</v>
      </c>
      <c r="AD1418">
        <v>4.5279999999999996</v>
      </c>
      <c r="AE1418">
        <v>6.27</v>
      </c>
      <c r="AF1418">
        <v>549</v>
      </c>
      <c r="AG1418">
        <v>3.6829999999999998</v>
      </c>
      <c r="AH1418">
        <v>4.1790000000000003</v>
      </c>
      <c r="AI1418">
        <v>447</v>
      </c>
      <c r="AJ1418">
        <v>531</v>
      </c>
      <c r="AK1418">
        <v>438</v>
      </c>
      <c r="AL1418">
        <v>537</v>
      </c>
      <c r="AQ1418" s="82">
        <f t="shared" si="112"/>
        <v>0</v>
      </c>
      <c r="AR1418" s="82">
        <f t="shared" si="113"/>
        <v>0</v>
      </c>
      <c r="AS1418" s="82">
        <f t="shared" si="113"/>
        <v>0</v>
      </c>
      <c r="AT1418" s="82">
        <f t="shared" si="113"/>
        <v>0</v>
      </c>
      <c r="AU1418" s="82">
        <f t="shared" si="113"/>
        <v>2.8250000000000001E-2</v>
      </c>
      <c r="AV1418" s="82">
        <f t="shared" si="113"/>
        <v>0</v>
      </c>
      <c r="AW1418" s="82">
        <f t="shared" si="113"/>
        <v>0</v>
      </c>
      <c r="AX1418" s="82">
        <f t="shared" si="113"/>
        <v>0</v>
      </c>
      <c r="AY1418" s="82">
        <f t="shared" si="113"/>
        <v>0</v>
      </c>
      <c r="AZ1418" s="82">
        <f t="shared" si="113"/>
        <v>0</v>
      </c>
      <c r="BA1418" s="82">
        <f t="shared" si="113"/>
        <v>0</v>
      </c>
    </row>
    <row r="1419" spans="1:53" x14ac:dyDescent="0.25">
      <c r="A1419" t="s">
        <v>3698</v>
      </c>
      <c r="B1419" t="s">
        <v>3699</v>
      </c>
      <c r="C1419" t="s">
        <v>3700</v>
      </c>
      <c r="D1419" t="s">
        <v>3701</v>
      </c>
      <c r="E1419">
        <v>9.25</v>
      </c>
      <c r="F1419" s="143">
        <v>42430</v>
      </c>
      <c r="G1419" t="s">
        <v>423</v>
      </c>
      <c r="H1419" t="s">
        <v>270</v>
      </c>
      <c r="I1419" t="s">
        <v>259</v>
      </c>
      <c r="J1419" t="s">
        <v>271</v>
      </c>
      <c r="K1419" t="s">
        <v>272</v>
      </c>
      <c r="L1419" t="s">
        <v>291</v>
      </c>
      <c r="M1419" t="s">
        <v>303</v>
      </c>
      <c r="N1419" t="s">
        <v>304</v>
      </c>
      <c r="O1419">
        <v>450</v>
      </c>
      <c r="P1419">
        <v>116</v>
      </c>
      <c r="Q1419">
        <v>2.9291670000000001</v>
      </c>
      <c r="R1419">
        <v>4.6370000000000001E-2</v>
      </c>
      <c r="S1419">
        <v>0</v>
      </c>
      <c r="T1419">
        <v>2.738</v>
      </c>
      <c r="U1419">
        <v>3.8570000000000002</v>
      </c>
      <c r="V1419">
        <v>2.74</v>
      </c>
      <c r="W1419">
        <v>3.8570000000000002</v>
      </c>
      <c r="X1419">
        <v>345</v>
      </c>
      <c r="Y1419">
        <v>116.375</v>
      </c>
      <c r="Z1419">
        <v>2.3119999999999998</v>
      </c>
      <c r="AA1419">
        <v>4.6980000000000001E-2</v>
      </c>
      <c r="AB1419">
        <v>2.8029999999999999</v>
      </c>
      <c r="AC1419">
        <v>3.839</v>
      </c>
      <c r="AD1419">
        <v>2.8039999999999998</v>
      </c>
      <c r="AE1419">
        <v>3.839</v>
      </c>
      <c r="AF1419">
        <v>350</v>
      </c>
      <c r="AG1419">
        <v>0.20399999999999999</v>
      </c>
      <c r="AH1419">
        <v>0.35699999999999998</v>
      </c>
      <c r="AI1419">
        <v>359</v>
      </c>
      <c r="AJ1419">
        <v>365</v>
      </c>
      <c r="AK1419">
        <v>333</v>
      </c>
      <c r="AL1419">
        <v>338</v>
      </c>
      <c r="AQ1419" s="82">
        <f t="shared" si="112"/>
        <v>0</v>
      </c>
      <c r="AR1419" s="82">
        <f t="shared" si="113"/>
        <v>0</v>
      </c>
      <c r="AS1419" s="82">
        <f t="shared" si="113"/>
        <v>4.6370000000000001E-2</v>
      </c>
      <c r="AT1419" s="82">
        <f t="shared" si="113"/>
        <v>0</v>
      </c>
      <c r="AU1419" s="82">
        <f t="shared" si="113"/>
        <v>0</v>
      </c>
      <c r="AV1419" s="82">
        <f t="shared" si="113"/>
        <v>0</v>
      </c>
      <c r="AW1419" s="82">
        <f t="shared" si="113"/>
        <v>0</v>
      </c>
      <c r="AX1419" s="82">
        <f t="shared" si="113"/>
        <v>0</v>
      </c>
      <c r="AY1419" s="82">
        <f t="shared" si="113"/>
        <v>0</v>
      </c>
      <c r="AZ1419" s="82">
        <f t="shared" si="113"/>
        <v>0</v>
      </c>
      <c r="BA1419" s="82">
        <f t="shared" si="113"/>
        <v>0</v>
      </c>
    </row>
    <row r="1420" spans="1:53" x14ac:dyDescent="0.25">
      <c r="A1420" t="s">
        <v>6379</v>
      </c>
      <c r="B1420" t="s">
        <v>6380</v>
      </c>
      <c r="C1420" t="s">
        <v>3700</v>
      </c>
      <c r="D1420" t="s">
        <v>3701</v>
      </c>
      <c r="E1420">
        <v>7.375</v>
      </c>
      <c r="F1420" s="143">
        <v>43709</v>
      </c>
      <c r="G1420" t="s">
        <v>423</v>
      </c>
      <c r="H1420" t="s">
        <v>270</v>
      </c>
      <c r="I1420" t="s">
        <v>259</v>
      </c>
      <c r="J1420" t="s">
        <v>271</v>
      </c>
      <c r="K1420" t="s">
        <v>272</v>
      </c>
      <c r="L1420" t="s">
        <v>291</v>
      </c>
      <c r="M1420" t="s">
        <v>303</v>
      </c>
      <c r="N1420" t="s">
        <v>304</v>
      </c>
      <c r="O1420">
        <v>275</v>
      </c>
      <c r="P1420">
        <v>110.75</v>
      </c>
      <c r="Q1420">
        <v>2.4993050000000001</v>
      </c>
      <c r="R1420">
        <v>2.6980000000000001E-2</v>
      </c>
      <c r="S1420">
        <v>0</v>
      </c>
      <c r="T1420">
        <v>5.21</v>
      </c>
      <c r="U1420">
        <v>5.4329999999999998</v>
      </c>
      <c r="V1420">
        <v>5.266</v>
      </c>
      <c r="W1420">
        <v>5.4329999999999998</v>
      </c>
      <c r="X1420">
        <v>437</v>
      </c>
      <c r="Y1420">
        <v>108.5</v>
      </c>
      <c r="Z1420">
        <v>2.008</v>
      </c>
      <c r="AA1420">
        <v>2.673E-2</v>
      </c>
      <c r="AB1420">
        <v>5.2480000000000002</v>
      </c>
      <c r="AC1420">
        <v>5.8310000000000004</v>
      </c>
      <c r="AD1420">
        <v>5.2969999999999997</v>
      </c>
      <c r="AE1420">
        <v>5.8310000000000004</v>
      </c>
      <c r="AF1420">
        <v>492</v>
      </c>
      <c r="AG1420">
        <v>2.4809999999999999</v>
      </c>
      <c r="AH1420">
        <v>3.1219999999999999</v>
      </c>
      <c r="AI1420">
        <v>440</v>
      </c>
      <c r="AJ1420">
        <v>490</v>
      </c>
      <c r="AK1420">
        <v>426</v>
      </c>
      <c r="AL1420">
        <v>480</v>
      </c>
      <c r="AQ1420" s="82">
        <f t="shared" si="112"/>
        <v>0</v>
      </c>
      <c r="AR1420" s="82">
        <f t="shared" si="113"/>
        <v>0</v>
      </c>
      <c r="AS1420" s="82">
        <f t="shared" si="113"/>
        <v>0</v>
      </c>
      <c r="AT1420" s="82">
        <f t="shared" si="113"/>
        <v>0</v>
      </c>
      <c r="AU1420" s="82">
        <f t="shared" si="113"/>
        <v>2.6980000000000001E-2</v>
      </c>
      <c r="AV1420" s="82">
        <f t="shared" si="113"/>
        <v>0</v>
      </c>
      <c r="AW1420" s="82">
        <f t="shared" si="113"/>
        <v>0</v>
      </c>
      <c r="AX1420" s="82">
        <f t="shared" si="113"/>
        <v>0</v>
      </c>
      <c r="AY1420" s="82">
        <f t="shared" si="113"/>
        <v>0</v>
      </c>
      <c r="AZ1420" s="82">
        <f t="shared" si="113"/>
        <v>0</v>
      </c>
      <c r="BA1420" s="82">
        <f t="shared" si="113"/>
        <v>0</v>
      </c>
    </row>
    <row r="1421" spans="1:53" x14ac:dyDescent="0.25">
      <c r="A1421" t="s">
        <v>3690</v>
      </c>
      <c r="B1421" t="s">
        <v>3691</v>
      </c>
      <c r="C1421" t="s">
        <v>3692</v>
      </c>
      <c r="D1421" t="s">
        <v>3693</v>
      </c>
      <c r="E1421">
        <v>9.25</v>
      </c>
      <c r="F1421" s="143">
        <v>43282</v>
      </c>
      <c r="G1421" t="s">
        <v>280</v>
      </c>
      <c r="H1421" t="s">
        <v>270</v>
      </c>
      <c r="I1421" t="s">
        <v>259</v>
      </c>
      <c r="J1421" t="s">
        <v>271</v>
      </c>
      <c r="K1421" t="s">
        <v>272</v>
      </c>
      <c r="L1421" t="s">
        <v>296</v>
      </c>
      <c r="M1421" t="s">
        <v>431</v>
      </c>
      <c r="N1421" t="s">
        <v>304</v>
      </c>
      <c r="O1421">
        <v>300</v>
      </c>
      <c r="P1421">
        <v>99.5</v>
      </c>
      <c r="Q1421">
        <v>4.4708329999999998</v>
      </c>
      <c r="R1421">
        <v>2.7019999999999999E-2</v>
      </c>
      <c r="S1421">
        <v>0</v>
      </c>
      <c r="T1421">
        <v>4.0590000000000002</v>
      </c>
      <c r="U1421">
        <v>9.3670000000000009</v>
      </c>
      <c r="V1421">
        <v>3.9649999999999999</v>
      </c>
      <c r="W1421">
        <v>9.3369999999999997</v>
      </c>
      <c r="X1421">
        <v>853</v>
      </c>
      <c r="Y1421">
        <v>98.25</v>
      </c>
      <c r="Z1421">
        <v>3.8540000000000001</v>
      </c>
      <c r="AA1421">
        <v>2.6939999999999999E-2</v>
      </c>
      <c r="AB1421">
        <v>4.1079999999999997</v>
      </c>
      <c r="AC1421">
        <v>9.6590000000000007</v>
      </c>
      <c r="AD1421">
        <v>4.1040000000000001</v>
      </c>
      <c r="AE1421">
        <v>9.6539999999999999</v>
      </c>
      <c r="AF1421">
        <v>897</v>
      </c>
      <c r="AG1421">
        <v>1.8280000000000001</v>
      </c>
      <c r="AH1421">
        <v>2.2559999999999998</v>
      </c>
      <c r="AI1421">
        <v>819</v>
      </c>
      <c r="AJ1421">
        <v>857</v>
      </c>
      <c r="AK1421">
        <v>840</v>
      </c>
      <c r="AL1421">
        <v>885</v>
      </c>
      <c r="AQ1421" s="82">
        <f t="shared" si="112"/>
        <v>0</v>
      </c>
      <c r="AR1421" s="82">
        <f t="shared" si="113"/>
        <v>0</v>
      </c>
      <c r="AS1421" s="82">
        <f t="shared" si="113"/>
        <v>0</v>
      </c>
      <c r="AT1421" s="82">
        <f t="shared" si="113"/>
        <v>0</v>
      </c>
      <c r="AU1421" s="82">
        <f t="shared" si="113"/>
        <v>0</v>
      </c>
      <c r="AV1421" s="82">
        <f t="shared" si="113"/>
        <v>0</v>
      </c>
      <c r="AW1421" s="82">
        <f t="shared" si="113"/>
        <v>0</v>
      </c>
      <c r="AX1421" s="82">
        <f t="shared" si="113"/>
        <v>0</v>
      </c>
      <c r="AY1421" s="82">
        <f t="shared" si="113"/>
        <v>2.7019999999999999E-2</v>
      </c>
      <c r="AZ1421" s="82">
        <f t="shared" si="113"/>
        <v>0</v>
      </c>
      <c r="BA1421" s="82">
        <f t="shared" si="113"/>
        <v>0</v>
      </c>
    </row>
    <row r="1422" spans="1:53" x14ac:dyDescent="0.25">
      <c r="A1422" t="s">
        <v>3694</v>
      </c>
      <c r="B1422" t="s">
        <v>3695</v>
      </c>
      <c r="C1422" t="s">
        <v>3696</v>
      </c>
      <c r="D1422" t="s">
        <v>3697</v>
      </c>
      <c r="E1422">
        <v>8.625</v>
      </c>
      <c r="F1422" s="143">
        <v>43388</v>
      </c>
      <c r="G1422" t="s">
        <v>41</v>
      </c>
      <c r="H1422" t="s">
        <v>270</v>
      </c>
      <c r="I1422" t="s">
        <v>259</v>
      </c>
      <c r="J1422" t="s">
        <v>271</v>
      </c>
      <c r="K1422" t="s">
        <v>272</v>
      </c>
      <c r="L1422" t="s">
        <v>442</v>
      </c>
      <c r="M1422" t="s">
        <v>650</v>
      </c>
      <c r="N1422" t="s">
        <v>304</v>
      </c>
      <c r="O1422">
        <v>296.89999999999998</v>
      </c>
      <c r="P1422">
        <v>107.625</v>
      </c>
      <c r="Q1422">
        <v>1.6770830000000001</v>
      </c>
      <c r="R1422">
        <v>2.8119999999999999E-2</v>
      </c>
      <c r="S1422">
        <v>0</v>
      </c>
      <c r="T1422">
        <v>2.4489999999999998</v>
      </c>
      <c r="U1422">
        <v>6.3239999999999998</v>
      </c>
      <c r="V1422">
        <v>3.3420000000000001</v>
      </c>
      <c r="W1422">
        <v>6.4909999999999997</v>
      </c>
      <c r="X1422">
        <v>561</v>
      </c>
      <c r="Y1422">
        <v>106.5</v>
      </c>
      <c r="Z1422">
        <v>1.1020000000000001</v>
      </c>
      <c r="AA1422">
        <v>2.81E-2</v>
      </c>
      <c r="AB1422">
        <v>3.25</v>
      </c>
      <c r="AC1422">
        <v>6.6879999999999997</v>
      </c>
      <c r="AD1422">
        <v>3.8519999999999999</v>
      </c>
      <c r="AE1422">
        <v>6.8479999999999999</v>
      </c>
      <c r="AF1422">
        <v>610</v>
      </c>
      <c r="AG1422">
        <v>1.58</v>
      </c>
      <c r="AH1422">
        <v>1.9339999999999999</v>
      </c>
      <c r="AI1422">
        <v>540</v>
      </c>
      <c r="AJ1422">
        <v>596</v>
      </c>
      <c r="AK1422">
        <v>546</v>
      </c>
      <c r="AL1422">
        <v>596</v>
      </c>
      <c r="AQ1422" s="82">
        <f t="shared" si="112"/>
        <v>0</v>
      </c>
      <c r="AR1422" s="82">
        <f t="shared" si="113"/>
        <v>0</v>
      </c>
      <c r="AS1422" s="82">
        <f t="shared" si="113"/>
        <v>0</v>
      </c>
      <c r="AT1422" s="82">
        <f t="shared" si="113"/>
        <v>0</v>
      </c>
      <c r="AU1422" s="82">
        <f t="shared" si="113"/>
        <v>0</v>
      </c>
      <c r="AV1422" s="82">
        <f t="shared" si="113"/>
        <v>2.8119999999999999E-2</v>
      </c>
      <c r="AW1422" s="82">
        <f t="shared" si="113"/>
        <v>0</v>
      </c>
      <c r="AX1422" s="82">
        <f t="shared" si="113"/>
        <v>0</v>
      </c>
      <c r="AY1422" s="82">
        <f t="shared" si="113"/>
        <v>0</v>
      </c>
      <c r="AZ1422" s="82">
        <f t="shared" si="113"/>
        <v>0</v>
      </c>
      <c r="BA1422" s="82">
        <f t="shared" si="113"/>
        <v>0</v>
      </c>
    </row>
    <row r="1423" spans="1:53" x14ac:dyDescent="0.25">
      <c r="A1423" t="s">
        <v>3674</v>
      </c>
      <c r="B1423" t="s">
        <v>3675</v>
      </c>
      <c r="C1423" t="s">
        <v>3676</v>
      </c>
      <c r="D1423" t="s">
        <v>3677</v>
      </c>
      <c r="E1423">
        <v>7.625</v>
      </c>
      <c r="F1423" s="143">
        <v>43023</v>
      </c>
      <c r="G1423" t="s">
        <v>282</v>
      </c>
      <c r="H1423" t="s">
        <v>270</v>
      </c>
      <c r="I1423" t="s">
        <v>259</v>
      </c>
      <c r="J1423" t="s">
        <v>271</v>
      </c>
      <c r="K1423" t="s">
        <v>272</v>
      </c>
      <c r="L1423" t="s">
        <v>291</v>
      </c>
      <c r="M1423" t="s">
        <v>1069</v>
      </c>
      <c r="N1423" t="s">
        <v>304</v>
      </c>
      <c r="O1423">
        <v>150</v>
      </c>
      <c r="P1423">
        <v>117.25</v>
      </c>
      <c r="Q1423">
        <v>1.482639</v>
      </c>
      <c r="R1423">
        <v>1.5429999999999999E-2</v>
      </c>
      <c r="S1423">
        <v>0</v>
      </c>
      <c r="T1423">
        <v>4.05</v>
      </c>
      <c r="U1423">
        <v>3.6739999999999999</v>
      </c>
      <c r="V1423">
        <v>4.07</v>
      </c>
      <c r="W1423">
        <v>3.6739999999999999</v>
      </c>
      <c r="X1423">
        <v>298</v>
      </c>
      <c r="Y1423">
        <v>116.75</v>
      </c>
      <c r="Z1423">
        <v>0.97399999999999998</v>
      </c>
      <c r="AA1423">
        <v>1.553E-2</v>
      </c>
      <c r="AB1423">
        <v>4.1100000000000003</v>
      </c>
      <c r="AC1423">
        <v>3.823</v>
      </c>
      <c r="AD1423">
        <v>4.1260000000000003</v>
      </c>
      <c r="AE1423">
        <v>3.823</v>
      </c>
      <c r="AF1423">
        <v>324</v>
      </c>
      <c r="AG1423">
        <v>0.85699999999999998</v>
      </c>
      <c r="AH1423">
        <v>1.262</v>
      </c>
      <c r="AI1423">
        <v>308</v>
      </c>
      <c r="AJ1423">
        <v>336</v>
      </c>
      <c r="AK1423">
        <v>286</v>
      </c>
      <c r="AL1423">
        <v>313</v>
      </c>
      <c r="AQ1423" s="82">
        <f t="shared" si="112"/>
        <v>0</v>
      </c>
      <c r="AR1423" s="82">
        <f t="shared" si="113"/>
        <v>0</v>
      </c>
      <c r="AS1423" s="82">
        <f t="shared" si="113"/>
        <v>1.5429999999999999E-2</v>
      </c>
      <c r="AT1423" s="82">
        <f t="shared" si="113"/>
        <v>0</v>
      </c>
      <c r="AU1423" s="82">
        <f t="shared" si="113"/>
        <v>0</v>
      </c>
      <c r="AV1423" s="82">
        <f t="shared" si="113"/>
        <v>0</v>
      </c>
      <c r="AW1423" s="82">
        <f t="shared" si="113"/>
        <v>0</v>
      </c>
      <c r="AX1423" s="82">
        <f t="shared" si="113"/>
        <v>0</v>
      </c>
      <c r="AY1423" s="82">
        <f t="shared" si="113"/>
        <v>0</v>
      </c>
      <c r="AZ1423" s="82">
        <f t="shared" si="113"/>
        <v>0</v>
      </c>
      <c r="BA1423" s="82">
        <f t="shared" si="113"/>
        <v>0</v>
      </c>
    </row>
    <row r="1424" spans="1:53" x14ac:dyDescent="0.25">
      <c r="A1424" t="s">
        <v>3708</v>
      </c>
      <c r="B1424" t="s">
        <v>3709</v>
      </c>
      <c r="C1424" t="s">
        <v>3681</v>
      </c>
      <c r="D1424" t="s">
        <v>3677</v>
      </c>
      <c r="E1424">
        <v>7.875</v>
      </c>
      <c r="F1424" s="143">
        <v>48380</v>
      </c>
      <c r="G1424" t="s">
        <v>282</v>
      </c>
      <c r="H1424" t="s">
        <v>270</v>
      </c>
      <c r="I1424" t="s">
        <v>259</v>
      </c>
      <c r="J1424" t="s">
        <v>271</v>
      </c>
      <c r="K1424" t="s">
        <v>272</v>
      </c>
      <c r="L1424" t="s">
        <v>291</v>
      </c>
      <c r="M1424" t="s">
        <v>1069</v>
      </c>
      <c r="N1424" t="s">
        <v>304</v>
      </c>
      <c r="O1424">
        <v>300</v>
      </c>
      <c r="P1424">
        <v>108.5</v>
      </c>
      <c r="Q1424">
        <v>0.21875</v>
      </c>
      <c r="R1424">
        <v>2.826E-2</v>
      </c>
      <c r="S1424">
        <v>3.9380000000000002</v>
      </c>
      <c r="T1424">
        <v>10.244999999999999</v>
      </c>
      <c r="U1424">
        <v>7.0650000000000004</v>
      </c>
      <c r="V1424">
        <v>10.425000000000001</v>
      </c>
      <c r="W1424">
        <v>7.0650000000000004</v>
      </c>
      <c r="X1424">
        <v>476</v>
      </c>
      <c r="Y1424">
        <v>107</v>
      </c>
      <c r="Z1424">
        <v>3.6309999999999998</v>
      </c>
      <c r="AA1424">
        <v>2.9190000000000001E-2</v>
      </c>
      <c r="AB1424">
        <v>9.8810000000000002</v>
      </c>
      <c r="AC1424">
        <v>7.2009999999999996</v>
      </c>
      <c r="AD1424">
        <v>10.052</v>
      </c>
      <c r="AE1424">
        <v>7.2009999999999996</v>
      </c>
      <c r="AF1424">
        <v>506</v>
      </c>
      <c r="AG1424">
        <v>1.831</v>
      </c>
      <c r="AH1424">
        <v>3.1389999999999998</v>
      </c>
      <c r="AI1424">
        <v>471</v>
      </c>
      <c r="AJ1424">
        <v>500</v>
      </c>
      <c r="AK1424">
        <v>480</v>
      </c>
      <c r="AL1424">
        <v>513</v>
      </c>
      <c r="AQ1424" s="82">
        <f t="shared" si="112"/>
        <v>0</v>
      </c>
      <c r="AR1424" s="82">
        <f t="shared" si="113"/>
        <v>0</v>
      </c>
      <c r="AS1424" s="82">
        <f t="shared" si="113"/>
        <v>0</v>
      </c>
      <c r="AT1424" s="82">
        <f t="shared" si="113"/>
        <v>0</v>
      </c>
      <c r="AU1424" s="82">
        <f t="shared" si="113"/>
        <v>0</v>
      </c>
      <c r="AV1424" s="82">
        <f t="shared" si="113"/>
        <v>0</v>
      </c>
      <c r="AW1424" s="82">
        <f t="shared" si="113"/>
        <v>2.826E-2</v>
      </c>
      <c r="AX1424" s="82">
        <f t="shared" si="113"/>
        <v>0</v>
      </c>
      <c r="AY1424" s="82">
        <f t="shared" si="113"/>
        <v>0</v>
      </c>
      <c r="AZ1424" s="82">
        <f t="shared" si="113"/>
        <v>0</v>
      </c>
      <c r="BA1424" s="82">
        <f t="shared" si="113"/>
        <v>0</v>
      </c>
    </row>
    <row r="1425" spans="1:53" x14ac:dyDescent="0.25">
      <c r="A1425" t="s">
        <v>3710</v>
      </c>
      <c r="B1425" t="s">
        <v>3711</v>
      </c>
      <c r="C1425" t="s">
        <v>3681</v>
      </c>
      <c r="D1425" t="s">
        <v>3677</v>
      </c>
      <c r="E1425">
        <v>6.375</v>
      </c>
      <c r="F1425" s="143">
        <v>48714</v>
      </c>
      <c r="G1425" t="s">
        <v>282</v>
      </c>
      <c r="H1425" t="s">
        <v>270</v>
      </c>
      <c r="I1425" t="s">
        <v>259</v>
      </c>
      <c r="J1425" t="s">
        <v>271</v>
      </c>
      <c r="K1425" t="s">
        <v>272</v>
      </c>
      <c r="L1425" t="s">
        <v>291</v>
      </c>
      <c r="M1425" t="s">
        <v>1069</v>
      </c>
      <c r="N1425" t="s">
        <v>304</v>
      </c>
      <c r="O1425">
        <v>400</v>
      </c>
      <c r="P1425">
        <v>99.75</v>
      </c>
      <c r="Q1425">
        <v>0.70833299999999999</v>
      </c>
      <c r="R1425">
        <v>3.4810000000000001E-2</v>
      </c>
      <c r="S1425">
        <v>0</v>
      </c>
      <c r="T1425">
        <v>11.234</v>
      </c>
      <c r="U1425">
        <v>6.3959999999999999</v>
      </c>
      <c r="V1425">
        <v>11.478</v>
      </c>
      <c r="W1425">
        <v>6.3959999999999999</v>
      </c>
      <c r="X1425">
        <v>400</v>
      </c>
      <c r="Y1425">
        <v>98</v>
      </c>
      <c r="Z1425">
        <v>0.28299999999999997</v>
      </c>
      <c r="AA1425">
        <v>3.458E-2</v>
      </c>
      <c r="AB1425">
        <v>11.212</v>
      </c>
      <c r="AC1425">
        <v>6.5540000000000003</v>
      </c>
      <c r="AD1425">
        <v>11.454000000000001</v>
      </c>
      <c r="AE1425">
        <v>6.5540000000000003</v>
      </c>
      <c r="AF1425">
        <v>431</v>
      </c>
      <c r="AG1425">
        <v>2.2130000000000001</v>
      </c>
      <c r="AH1425">
        <v>3.6819999999999999</v>
      </c>
      <c r="AI1425">
        <v>375</v>
      </c>
      <c r="AJ1425">
        <v>403</v>
      </c>
      <c r="AK1425">
        <v>405</v>
      </c>
      <c r="AL1425">
        <v>440</v>
      </c>
      <c r="AQ1425" s="82">
        <f t="shared" si="112"/>
        <v>0</v>
      </c>
      <c r="AR1425" s="82">
        <f t="shared" si="113"/>
        <v>0</v>
      </c>
      <c r="AS1425" s="82">
        <f t="shared" si="113"/>
        <v>0</v>
      </c>
      <c r="AT1425" s="82">
        <f t="shared" si="113"/>
        <v>0</v>
      </c>
      <c r="AU1425" s="82">
        <f t="shared" si="113"/>
        <v>0</v>
      </c>
      <c r="AV1425" s="82">
        <f t="shared" si="113"/>
        <v>3.4810000000000001E-2</v>
      </c>
      <c r="AW1425" s="82">
        <f t="shared" si="113"/>
        <v>0</v>
      </c>
      <c r="AX1425" s="82">
        <f t="shared" si="113"/>
        <v>0</v>
      </c>
      <c r="AY1425" s="82">
        <f t="shared" si="113"/>
        <v>0</v>
      </c>
      <c r="AZ1425" s="82">
        <f t="shared" si="113"/>
        <v>0</v>
      </c>
      <c r="BA1425" s="82">
        <f t="shared" si="113"/>
        <v>0</v>
      </c>
    </row>
    <row r="1426" spans="1:53" x14ac:dyDescent="0.25">
      <c r="A1426" t="s">
        <v>3679</v>
      </c>
      <c r="B1426" t="s">
        <v>3680</v>
      </c>
      <c r="C1426" t="s">
        <v>3681</v>
      </c>
      <c r="D1426" t="s">
        <v>3677</v>
      </c>
      <c r="E1426">
        <v>5.25</v>
      </c>
      <c r="F1426" s="143">
        <v>41654</v>
      </c>
      <c r="G1426" t="s">
        <v>282</v>
      </c>
      <c r="H1426" t="s">
        <v>270</v>
      </c>
      <c r="I1426" t="s">
        <v>259</v>
      </c>
      <c r="J1426" t="s">
        <v>271</v>
      </c>
      <c r="K1426" t="s">
        <v>272</v>
      </c>
      <c r="L1426" t="s">
        <v>291</v>
      </c>
      <c r="M1426" t="s">
        <v>1069</v>
      </c>
      <c r="N1426" t="s">
        <v>304</v>
      </c>
      <c r="O1426">
        <v>230</v>
      </c>
      <c r="P1426">
        <v>103.5</v>
      </c>
      <c r="Q1426">
        <v>2.3333330000000001</v>
      </c>
      <c r="R1426">
        <v>2.1090000000000001E-2</v>
      </c>
      <c r="S1426">
        <v>0</v>
      </c>
      <c r="T1426">
        <v>1.0089999999999999</v>
      </c>
      <c r="U1426">
        <v>1.8839999999999999</v>
      </c>
      <c r="V1426">
        <v>1.01</v>
      </c>
      <c r="W1426">
        <v>1.8839999999999999</v>
      </c>
      <c r="X1426">
        <v>168</v>
      </c>
      <c r="Y1426">
        <v>103</v>
      </c>
      <c r="Z1426">
        <v>1.9830000000000001</v>
      </c>
      <c r="AA1426">
        <v>2.1239999999999998E-2</v>
      </c>
      <c r="AB1426">
        <v>1.071</v>
      </c>
      <c r="AC1426">
        <v>2.5190000000000001</v>
      </c>
      <c r="AD1426">
        <v>1.0720000000000001</v>
      </c>
      <c r="AE1426">
        <v>2.5190000000000001</v>
      </c>
      <c r="AF1426">
        <v>231</v>
      </c>
      <c r="AG1426">
        <v>0.81</v>
      </c>
      <c r="AH1426">
        <v>0.79300000000000004</v>
      </c>
      <c r="AI1426">
        <v>155</v>
      </c>
      <c r="AJ1426">
        <v>220</v>
      </c>
      <c r="AK1426">
        <v>153</v>
      </c>
      <c r="AL1426">
        <v>218</v>
      </c>
      <c r="AQ1426" s="82">
        <f t="shared" si="112"/>
        <v>2.1090000000000001E-2</v>
      </c>
      <c r="AR1426" s="82">
        <f t="shared" si="113"/>
        <v>0</v>
      </c>
      <c r="AS1426" s="82">
        <f t="shared" si="113"/>
        <v>0</v>
      </c>
      <c r="AT1426" s="82">
        <f t="shared" si="113"/>
        <v>0</v>
      </c>
      <c r="AU1426" s="82">
        <f t="shared" si="113"/>
        <v>0</v>
      </c>
      <c r="AV1426" s="82">
        <f t="shared" si="113"/>
        <v>0</v>
      </c>
      <c r="AW1426" s="82">
        <f t="shared" si="113"/>
        <v>0</v>
      </c>
      <c r="AX1426" s="82">
        <f t="shared" si="113"/>
        <v>0</v>
      </c>
      <c r="AY1426" s="82">
        <f t="shared" si="113"/>
        <v>0</v>
      </c>
      <c r="AZ1426" s="82">
        <f t="shared" si="113"/>
        <v>0</v>
      </c>
      <c r="BA1426" s="82">
        <f t="shared" si="113"/>
        <v>0</v>
      </c>
    </row>
    <row r="1427" spans="1:53" x14ac:dyDescent="0.25">
      <c r="A1427" t="s">
        <v>3682</v>
      </c>
      <c r="B1427" t="s">
        <v>3683</v>
      </c>
      <c r="C1427" t="s">
        <v>3678</v>
      </c>
      <c r="D1427" t="s">
        <v>3677</v>
      </c>
      <c r="E1427">
        <v>5.7</v>
      </c>
      <c r="F1427" s="143">
        <v>41774</v>
      </c>
      <c r="G1427" t="s">
        <v>282</v>
      </c>
      <c r="H1427" t="s">
        <v>270</v>
      </c>
      <c r="I1427" t="s">
        <v>259</v>
      </c>
      <c r="J1427" t="s">
        <v>271</v>
      </c>
      <c r="K1427" t="s">
        <v>272</v>
      </c>
      <c r="L1427" t="s">
        <v>291</v>
      </c>
      <c r="M1427" t="s">
        <v>1069</v>
      </c>
      <c r="N1427" t="s">
        <v>304</v>
      </c>
      <c r="O1427">
        <v>242.8</v>
      </c>
      <c r="P1427">
        <v>106</v>
      </c>
      <c r="Q1427">
        <v>0.63333300000000003</v>
      </c>
      <c r="R1427">
        <v>2.2429999999999999E-2</v>
      </c>
      <c r="S1427">
        <v>0</v>
      </c>
      <c r="T1427">
        <v>1.34</v>
      </c>
      <c r="U1427">
        <v>1.325</v>
      </c>
      <c r="V1427">
        <v>1.337</v>
      </c>
      <c r="W1427">
        <v>1.325</v>
      </c>
      <c r="X1427">
        <v>110</v>
      </c>
      <c r="Y1427">
        <v>105</v>
      </c>
      <c r="Z1427">
        <v>0.253</v>
      </c>
      <c r="AA1427">
        <v>2.248E-2</v>
      </c>
      <c r="AB1427">
        <v>1.4</v>
      </c>
      <c r="AC1427">
        <v>2.19</v>
      </c>
      <c r="AD1427">
        <v>1.3959999999999999</v>
      </c>
      <c r="AE1427">
        <v>2.19</v>
      </c>
      <c r="AF1427">
        <v>198</v>
      </c>
      <c r="AG1427">
        <v>1.3109999999999999</v>
      </c>
      <c r="AH1427">
        <v>1.3080000000000001</v>
      </c>
      <c r="AI1427">
        <v>98</v>
      </c>
      <c r="AJ1427">
        <v>189</v>
      </c>
      <c r="AK1427">
        <v>96</v>
      </c>
      <c r="AL1427">
        <v>185</v>
      </c>
      <c r="AQ1427" s="82">
        <f t="shared" si="112"/>
        <v>2.2429999999999999E-2</v>
      </c>
      <c r="AR1427" s="82">
        <f t="shared" si="113"/>
        <v>0</v>
      </c>
      <c r="AS1427" s="82">
        <f t="shared" si="113"/>
        <v>0</v>
      </c>
      <c r="AT1427" s="82">
        <f t="shared" si="113"/>
        <v>0</v>
      </c>
      <c r="AU1427" s="82">
        <f t="shared" si="113"/>
        <v>0</v>
      </c>
      <c r="AV1427" s="82">
        <f t="shared" si="113"/>
        <v>0</v>
      </c>
      <c r="AW1427" s="82">
        <f t="shared" si="113"/>
        <v>0</v>
      </c>
      <c r="AX1427" s="82">
        <f t="shared" si="113"/>
        <v>0</v>
      </c>
      <c r="AY1427" s="82">
        <f t="shared" si="113"/>
        <v>0</v>
      </c>
      <c r="AZ1427" s="82">
        <f t="shared" si="113"/>
        <v>0</v>
      </c>
      <c r="BA1427" s="82">
        <f t="shared" si="113"/>
        <v>0</v>
      </c>
    </row>
    <row r="1428" spans="1:53" x14ac:dyDescent="0.25">
      <c r="A1428" t="s">
        <v>3684</v>
      </c>
      <c r="B1428" t="s">
        <v>3685</v>
      </c>
      <c r="C1428" t="s">
        <v>3681</v>
      </c>
      <c r="D1428" t="s">
        <v>3677</v>
      </c>
      <c r="E1428">
        <v>5.2</v>
      </c>
      <c r="F1428" s="143">
        <v>42050</v>
      </c>
      <c r="G1428" t="s">
        <v>282</v>
      </c>
      <c r="H1428" t="s">
        <v>270</v>
      </c>
      <c r="I1428" t="s">
        <v>259</v>
      </c>
      <c r="J1428" t="s">
        <v>271</v>
      </c>
      <c r="K1428" t="s">
        <v>272</v>
      </c>
      <c r="L1428" t="s">
        <v>291</v>
      </c>
      <c r="M1428" t="s">
        <v>1069</v>
      </c>
      <c r="N1428" t="s">
        <v>304</v>
      </c>
      <c r="O1428">
        <v>125.5</v>
      </c>
      <c r="P1428">
        <v>106.5</v>
      </c>
      <c r="Q1428">
        <v>1.8777779999999999</v>
      </c>
      <c r="R1428">
        <v>1.1780000000000001E-2</v>
      </c>
      <c r="S1428">
        <v>0</v>
      </c>
      <c r="T1428">
        <v>2</v>
      </c>
      <c r="U1428">
        <v>2.0760000000000001</v>
      </c>
      <c r="V1428">
        <v>2.0030000000000001</v>
      </c>
      <c r="W1428">
        <v>2.0760000000000001</v>
      </c>
      <c r="X1428">
        <v>178</v>
      </c>
      <c r="Y1428">
        <v>106</v>
      </c>
      <c r="Z1428">
        <v>1.5309999999999999</v>
      </c>
      <c r="AA1428">
        <v>1.187E-2</v>
      </c>
      <c r="AB1428">
        <v>2.0619999999999998</v>
      </c>
      <c r="AC1428">
        <v>2.3889999999999998</v>
      </c>
      <c r="AD1428">
        <v>2.0640000000000001</v>
      </c>
      <c r="AE1428">
        <v>2.3889999999999998</v>
      </c>
      <c r="AF1428">
        <v>214</v>
      </c>
      <c r="AG1428">
        <v>0.78700000000000003</v>
      </c>
      <c r="AH1428">
        <v>0.84399999999999997</v>
      </c>
      <c r="AI1428">
        <v>169</v>
      </c>
      <c r="AJ1428">
        <v>205</v>
      </c>
      <c r="AK1428">
        <v>165</v>
      </c>
      <c r="AL1428">
        <v>200</v>
      </c>
      <c r="AQ1428" s="82">
        <f t="shared" si="112"/>
        <v>0</v>
      </c>
      <c r="AR1428" s="82">
        <f t="shared" si="113"/>
        <v>1.1780000000000001E-2</v>
      </c>
      <c r="AS1428" s="82">
        <f t="shared" si="113"/>
        <v>0</v>
      </c>
      <c r="AT1428" s="82">
        <f t="shared" si="113"/>
        <v>0</v>
      </c>
      <c r="AU1428" s="82">
        <f t="shared" si="113"/>
        <v>0</v>
      </c>
      <c r="AV1428" s="82">
        <f t="shared" si="113"/>
        <v>0</v>
      </c>
      <c r="AW1428" s="82">
        <f t="shared" si="113"/>
        <v>0</v>
      </c>
      <c r="AX1428" s="82">
        <f t="shared" si="113"/>
        <v>0</v>
      </c>
      <c r="AY1428" s="82">
        <f t="shared" si="113"/>
        <v>0</v>
      </c>
      <c r="AZ1428" s="82">
        <f t="shared" si="113"/>
        <v>0</v>
      </c>
      <c r="BA1428" s="82">
        <f t="shared" si="113"/>
        <v>0</v>
      </c>
    </row>
    <row r="1429" spans="1:53" x14ac:dyDescent="0.25">
      <c r="A1429" t="s">
        <v>3712</v>
      </c>
      <c r="B1429" t="s">
        <v>3713</v>
      </c>
      <c r="C1429" t="s">
        <v>3681</v>
      </c>
      <c r="D1429" t="s">
        <v>3677</v>
      </c>
      <c r="E1429">
        <v>6</v>
      </c>
      <c r="F1429" s="143">
        <v>49355</v>
      </c>
      <c r="G1429" t="s">
        <v>282</v>
      </c>
      <c r="H1429" t="s">
        <v>270</v>
      </c>
      <c r="I1429" t="s">
        <v>259</v>
      </c>
      <c r="J1429" t="s">
        <v>271</v>
      </c>
      <c r="K1429" t="s">
        <v>272</v>
      </c>
      <c r="L1429" t="s">
        <v>291</v>
      </c>
      <c r="M1429" t="s">
        <v>1069</v>
      </c>
      <c r="N1429" t="s">
        <v>304</v>
      </c>
      <c r="O1429">
        <v>300</v>
      </c>
      <c r="P1429">
        <v>94</v>
      </c>
      <c r="Q1429">
        <v>2.1666669999999999</v>
      </c>
      <c r="R1429">
        <v>2.4989999999999998E-2</v>
      </c>
      <c r="S1429">
        <v>0</v>
      </c>
      <c r="T1429">
        <v>11.571999999999999</v>
      </c>
      <c r="U1429">
        <v>6.5149999999999997</v>
      </c>
      <c r="V1429">
        <v>11.803000000000001</v>
      </c>
      <c r="W1429">
        <v>6.5149999999999997</v>
      </c>
      <c r="X1429">
        <v>406</v>
      </c>
      <c r="Y1429">
        <v>91.5</v>
      </c>
      <c r="Z1429">
        <v>1.7669999999999999</v>
      </c>
      <c r="AA1429">
        <v>2.461E-2</v>
      </c>
      <c r="AB1429">
        <v>11.489000000000001</v>
      </c>
      <c r="AC1429">
        <v>6.7430000000000003</v>
      </c>
      <c r="AD1429">
        <v>11.712999999999999</v>
      </c>
      <c r="AE1429">
        <v>6.7430000000000003</v>
      </c>
      <c r="AF1429">
        <v>445</v>
      </c>
      <c r="AG1429">
        <v>3.109</v>
      </c>
      <c r="AH1429">
        <v>4.6079999999999997</v>
      </c>
      <c r="AI1429">
        <v>365</v>
      </c>
      <c r="AJ1429">
        <v>397</v>
      </c>
      <c r="AK1429">
        <v>412</v>
      </c>
      <c r="AL1429">
        <v>455</v>
      </c>
      <c r="AQ1429" s="82">
        <f t="shared" si="112"/>
        <v>0</v>
      </c>
      <c r="AR1429" s="82">
        <f t="shared" si="113"/>
        <v>0</v>
      </c>
      <c r="AS1429" s="82">
        <f t="shared" si="113"/>
        <v>0</v>
      </c>
      <c r="AT1429" s="82">
        <f t="shared" si="113"/>
        <v>0</v>
      </c>
      <c r="AU1429" s="82">
        <f t="shared" si="113"/>
        <v>0</v>
      </c>
      <c r="AV1429" s="82">
        <f t="shared" si="113"/>
        <v>2.4989999999999998E-2</v>
      </c>
      <c r="AW1429" s="82">
        <f t="shared" si="113"/>
        <v>0</v>
      </c>
      <c r="AX1429" s="82">
        <f t="shared" si="113"/>
        <v>0</v>
      </c>
      <c r="AY1429" s="82">
        <f t="shared" si="113"/>
        <v>0</v>
      </c>
      <c r="AZ1429" s="82">
        <f t="shared" si="113"/>
        <v>0</v>
      </c>
      <c r="BA1429" s="82">
        <f t="shared" si="113"/>
        <v>0</v>
      </c>
    </row>
    <row r="1430" spans="1:53" x14ac:dyDescent="0.25">
      <c r="A1430" t="s">
        <v>3686</v>
      </c>
      <c r="B1430" t="s">
        <v>3687</v>
      </c>
      <c r="C1430" t="s">
        <v>3678</v>
      </c>
      <c r="D1430" t="s">
        <v>3677</v>
      </c>
      <c r="E1430">
        <v>5.25</v>
      </c>
      <c r="F1430" s="143">
        <v>42170</v>
      </c>
      <c r="G1430" t="s">
        <v>282</v>
      </c>
      <c r="H1430" t="s">
        <v>270</v>
      </c>
      <c r="I1430" t="s">
        <v>259</v>
      </c>
      <c r="J1430" t="s">
        <v>271</v>
      </c>
      <c r="K1430" t="s">
        <v>272</v>
      </c>
      <c r="L1430" t="s">
        <v>291</v>
      </c>
      <c r="M1430" t="s">
        <v>1069</v>
      </c>
      <c r="N1430" t="s">
        <v>304</v>
      </c>
      <c r="O1430">
        <v>273.60000000000002</v>
      </c>
      <c r="P1430">
        <v>108.375</v>
      </c>
      <c r="Q1430">
        <v>0.14583299999999999</v>
      </c>
      <c r="R1430">
        <v>2.572E-2</v>
      </c>
      <c r="S1430">
        <v>2.625</v>
      </c>
      <c r="T1430">
        <v>2.3330000000000002</v>
      </c>
      <c r="U1430">
        <v>1.772</v>
      </c>
      <c r="V1430">
        <v>2.3319999999999999</v>
      </c>
      <c r="W1430">
        <v>1.772</v>
      </c>
      <c r="X1430">
        <v>145</v>
      </c>
      <c r="Y1430">
        <v>107.75</v>
      </c>
      <c r="Z1430">
        <v>2.4209999999999998</v>
      </c>
      <c r="AA1430">
        <v>2.6509999999999999E-2</v>
      </c>
      <c r="AB1430">
        <v>2.3380000000000001</v>
      </c>
      <c r="AC1430">
        <v>2.0990000000000002</v>
      </c>
      <c r="AD1430">
        <v>2.3359999999999999</v>
      </c>
      <c r="AE1430">
        <v>2.0990000000000002</v>
      </c>
      <c r="AF1430">
        <v>183</v>
      </c>
      <c r="AG1430">
        <v>0.88500000000000001</v>
      </c>
      <c r="AH1430">
        <v>0.97</v>
      </c>
      <c r="AI1430">
        <v>137</v>
      </c>
      <c r="AJ1430">
        <v>175</v>
      </c>
      <c r="AK1430">
        <v>132</v>
      </c>
      <c r="AL1430">
        <v>170</v>
      </c>
      <c r="AQ1430" s="82">
        <f t="shared" si="112"/>
        <v>2.572E-2</v>
      </c>
      <c r="AR1430" s="82">
        <f t="shared" ref="AR1430:BA1445" si="114">IF(AND($U1430&gt;AQ$4,$U1430&lt;=AR$4),$R1430,0)</f>
        <v>0</v>
      </c>
      <c r="AS1430" s="82">
        <f t="shared" si="114"/>
        <v>0</v>
      </c>
      <c r="AT1430" s="82">
        <f t="shared" si="114"/>
        <v>0</v>
      </c>
      <c r="AU1430" s="82">
        <f t="shared" si="114"/>
        <v>0</v>
      </c>
      <c r="AV1430" s="82">
        <f t="shared" si="114"/>
        <v>0</v>
      </c>
      <c r="AW1430" s="82">
        <f t="shared" si="114"/>
        <v>0</v>
      </c>
      <c r="AX1430" s="82">
        <f t="shared" si="114"/>
        <v>0</v>
      </c>
      <c r="AY1430" s="82">
        <f t="shared" si="114"/>
        <v>0</v>
      </c>
      <c r="AZ1430" s="82">
        <f t="shared" si="114"/>
        <v>0</v>
      </c>
      <c r="BA1430" s="82">
        <f t="shared" si="114"/>
        <v>0</v>
      </c>
    </row>
    <row r="1431" spans="1:53" x14ac:dyDescent="0.25">
      <c r="A1431" t="s">
        <v>3688</v>
      </c>
      <c r="B1431" t="s">
        <v>3689</v>
      </c>
      <c r="C1431" t="s">
        <v>3678</v>
      </c>
      <c r="D1431" t="s">
        <v>3677</v>
      </c>
      <c r="E1431">
        <v>6.5</v>
      </c>
      <c r="F1431" s="143">
        <v>42491</v>
      </c>
      <c r="G1431" t="s">
        <v>282</v>
      </c>
      <c r="H1431" t="s">
        <v>270</v>
      </c>
      <c r="I1431" t="s">
        <v>259</v>
      </c>
      <c r="J1431" t="s">
        <v>271</v>
      </c>
      <c r="K1431" t="s">
        <v>272</v>
      </c>
      <c r="L1431" t="s">
        <v>291</v>
      </c>
      <c r="M1431" t="s">
        <v>1069</v>
      </c>
      <c r="N1431" t="s">
        <v>304</v>
      </c>
      <c r="O1431">
        <v>465.2</v>
      </c>
      <c r="P1431">
        <v>115</v>
      </c>
      <c r="Q1431">
        <v>0.97499999999999998</v>
      </c>
      <c r="R1431">
        <v>4.6739999999999997E-2</v>
      </c>
      <c r="S1431">
        <v>0</v>
      </c>
      <c r="T1431">
        <v>3.0339999999999998</v>
      </c>
      <c r="U1431">
        <v>1.86</v>
      </c>
      <c r="V1431">
        <v>3.0390000000000001</v>
      </c>
      <c r="W1431">
        <v>1.86</v>
      </c>
      <c r="X1431">
        <v>142</v>
      </c>
      <c r="Y1431">
        <v>114.375</v>
      </c>
      <c r="Z1431">
        <v>0.54200000000000004</v>
      </c>
      <c r="AA1431">
        <v>4.7019999999999999E-2</v>
      </c>
      <c r="AB1431">
        <v>3.0950000000000002</v>
      </c>
      <c r="AC1431">
        <v>2.1160000000000001</v>
      </c>
      <c r="AD1431">
        <v>3.097</v>
      </c>
      <c r="AE1431">
        <v>2.1160000000000001</v>
      </c>
      <c r="AF1431">
        <v>175</v>
      </c>
      <c r="AG1431">
        <v>0.92100000000000004</v>
      </c>
      <c r="AH1431">
        <v>1.1080000000000001</v>
      </c>
      <c r="AI1431">
        <v>139</v>
      </c>
      <c r="AJ1431">
        <v>174</v>
      </c>
      <c r="AK1431">
        <v>130</v>
      </c>
      <c r="AL1431">
        <v>163</v>
      </c>
      <c r="AQ1431" s="82">
        <f t="shared" si="112"/>
        <v>4.6739999999999997E-2</v>
      </c>
      <c r="AR1431" s="82">
        <f t="shared" si="114"/>
        <v>0</v>
      </c>
      <c r="AS1431" s="82">
        <f t="shared" si="114"/>
        <v>0</v>
      </c>
      <c r="AT1431" s="82">
        <f t="shared" si="114"/>
        <v>0</v>
      </c>
      <c r="AU1431" s="82">
        <f t="shared" si="114"/>
        <v>0</v>
      </c>
      <c r="AV1431" s="82">
        <f t="shared" si="114"/>
        <v>0</v>
      </c>
      <c r="AW1431" s="82">
        <f t="shared" si="114"/>
        <v>0</v>
      </c>
      <c r="AX1431" s="82">
        <f t="shared" si="114"/>
        <v>0</v>
      </c>
      <c r="AY1431" s="82">
        <f t="shared" si="114"/>
        <v>0</v>
      </c>
      <c r="AZ1431" s="82">
        <f t="shared" si="114"/>
        <v>0</v>
      </c>
      <c r="BA1431" s="82">
        <f t="shared" si="114"/>
        <v>0</v>
      </c>
    </row>
    <row r="1432" spans="1:53" x14ac:dyDescent="0.25">
      <c r="A1432" t="s">
        <v>3740</v>
      </c>
      <c r="B1432" t="s">
        <v>3741</v>
      </c>
      <c r="C1432" t="s">
        <v>3742</v>
      </c>
      <c r="D1432" t="s">
        <v>3743</v>
      </c>
      <c r="E1432">
        <v>9.875</v>
      </c>
      <c r="F1432" s="143">
        <v>43480</v>
      </c>
      <c r="G1432" t="s">
        <v>41</v>
      </c>
      <c r="H1432" t="s">
        <v>270</v>
      </c>
      <c r="I1432" t="s">
        <v>259</v>
      </c>
      <c r="J1432" t="s">
        <v>271</v>
      </c>
      <c r="K1432" t="s">
        <v>272</v>
      </c>
      <c r="L1432" t="s">
        <v>335</v>
      </c>
      <c r="M1432" t="s">
        <v>336</v>
      </c>
      <c r="N1432" t="s">
        <v>283</v>
      </c>
      <c r="O1432">
        <v>330</v>
      </c>
      <c r="P1432">
        <v>109.5</v>
      </c>
      <c r="Q1432">
        <v>4.3888889999999998</v>
      </c>
      <c r="R1432">
        <v>3.2559999999999999E-2</v>
      </c>
      <c r="S1432">
        <v>0</v>
      </c>
      <c r="T1432">
        <v>3.8439999999999999</v>
      </c>
      <c r="U1432">
        <v>7.5759999999999996</v>
      </c>
      <c r="V1432">
        <v>4.1040000000000001</v>
      </c>
      <c r="W1432">
        <v>7.6840000000000002</v>
      </c>
      <c r="X1432">
        <v>677</v>
      </c>
      <c r="Y1432">
        <v>109.25</v>
      </c>
      <c r="Z1432">
        <v>3.7309999999999999</v>
      </c>
      <c r="AA1432">
        <v>3.279E-2</v>
      </c>
      <c r="AB1432">
        <v>3.9039999999999999</v>
      </c>
      <c r="AC1432">
        <v>7.6539999999999999</v>
      </c>
      <c r="AD1432">
        <v>4.2039999999999997</v>
      </c>
      <c r="AE1432">
        <v>7.7530000000000001</v>
      </c>
      <c r="AF1432">
        <v>697</v>
      </c>
      <c r="AG1432">
        <v>0.80400000000000005</v>
      </c>
      <c r="AH1432">
        <v>1.2430000000000001</v>
      </c>
      <c r="AI1432">
        <v>662</v>
      </c>
      <c r="AJ1432">
        <v>689</v>
      </c>
      <c r="AK1432">
        <v>664</v>
      </c>
      <c r="AL1432">
        <v>685</v>
      </c>
      <c r="AQ1432" s="82">
        <f t="shared" si="112"/>
        <v>0</v>
      </c>
      <c r="AR1432" s="82">
        <f t="shared" si="114"/>
        <v>0</v>
      </c>
      <c r="AS1432" s="82">
        <f t="shared" si="114"/>
        <v>0</v>
      </c>
      <c r="AT1432" s="82">
        <f t="shared" si="114"/>
        <v>0</v>
      </c>
      <c r="AU1432" s="82">
        <f t="shared" si="114"/>
        <v>0</v>
      </c>
      <c r="AV1432" s="82">
        <f t="shared" si="114"/>
        <v>0</v>
      </c>
      <c r="AW1432" s="82">
        <f t="shared" si="114"/>
        <v>3.2559999999999999E-2</v>
      </c>
      <c r="AX1432" s="82">
        <f t="shared" si="114"/>
        <v>0</v>
      </c>
      <c r="AY1432" s="82">
        <f t="shared" si="114"/>
        <v>0</v>
      </c>
      <c r="AZ1432" s="82">
        <f t="shared" si="114"/>
        <v>0</v>
      </c>
      <c r="BA1432" s="82">
        <f t="shared" si="114"/>
        <v>0</v>
      </c>
    </row>
    <row r="1433" spans="1:53" x14ac:dyDescent="0.25">
      <c r="A1433" t="s">
        <v>6381</v>
      </c>
      <c r="B1433" t="s">
        <v>6382</v>
      </c>
      <c r="C1433" t="s">
        <v>6383</v>
      </c>
      <c r="D1433" t="s">
        <v>6384</v>
      </c>
      <c r="E1433">
        <v>11.875</v>
      </c>
      <c r="F1433" s="143">
        <v>43586</v>
      </c>
      <c r="G1433" t="s">
        <v>42</v>
      </c>
      <c r="H1433" t="s">
        <v>270</v>
      </c>
      <c r="I1433" t="s">
        <v>259</v>
      </c>
      <c r="J1433" t="s">
        <v>271</v>
      </c>
      <c r="K1433" t="s">
        <v>272</v>
      </c>
      <c r="L1433" t="s">
        <v>335</v>
      </c>
      <c r="M1433" t="s">
        <v>353</v>
      </c>
      <c r="N1433" t="s">
        <v>304</v>
      </c>
      <c r="O1433">
        <v>210</v>
      </c>
      <c r="P1433">
        <v>92.5</v>
      </c>
      <c r="Q1433">
        <v>1.78125</v>
      </c>
      <c r="R1433">
        <v>1.7149999999999999E-2</v>
      </c>
      <c r="S1433">
        <v>0</v>
      </c>
      <c r="T1433">
        <v>4.1900000000000004</v>
      </c>
      <c r="U1433">
        <v>13.67</v>
      </c>
      <c r="V1433">
        <v>4.2290000000000001</v>
      </c>
      <c r="W1433">
        <v>13.67</v>
      </c>
      <c r="X1433">
        <v>1275</v>
      </c>
      <c r="Y1433">
        <v>99</v>
      </c>
      <c r="Z1433">
        <v>0.99</v>
      </c>
      <c r="AA1433">
        <v>1.847E-2</v>
      </c>
      <c r="AB1433">
        <v>4.3499999999999996</v>
      </c>
      <c r="AC1433">
        <v>12.098000000000001</v>
      </c>
      <c r="AD1433">
        <v>4.3650000000000002</v>
      </c>
      <c r="AE1433">
        <v>12.093</v>
      </c>
      <c r="AF1433">
        <v>1130</v>
      </c>
      <c r="AG1433">
        <v>-5.7089999999999996</v>
      </c>
      <c r="AH1433">
        <v>-5.2290000000000001</v>
      </c>
      <c r="AI1433">
        <v>1174</v>
      </c>
      <c r="AJ1433">
        <v>1084</v>
      </c>
      <c r="AK1433">
        <v>1263</v>
      </c>
      <c r="AL1433">
        <v>1118</v>
      </c>
      <c r="AQ1433" s="82">
        <f t="shared" si="112"/>
        <v>0</v>
      </c>
      <c r="AR1433" s="82">
        <f t="shared" si="114"/>
        <v>0</v>
      </c>
      <c r="AS1433" s="82">
        <f t="shared" si="114"/>
        <v>0</v>
      </c>
      <c r="AT1433" s="82">
        <f t="shared" si="114"/>
        <v>0</v>
      </c>
      <c r="AU1433" s="82">
        <f t="shared" si="114"/>
        <v>0</v>
      </c>
      <c r="AV1433" s="82">
        <f t="shared" si="114"/>
        <v>0</v>
      </c>
      <c r="AW1433" s="82">
        <f t="shared" si="114"/>
        <v>0</v>
      </c>
      <c r="AX1433" s="82">
        <f t="shared" si="114"/>
        <v>0</v>
      </c>
      <c r="AY1433" s="82">
        <f t="shared" si="114"/>
        <v>0</v>
      </c>
      <c r="AZ1433" s="82">
        <f t="shared" si="114"/>
        <v>0</v>
      </c>
      <c r="BA1433" s="82">
        <f t="shared" si="114"/>
        <v>1.7149999999999999E-2</v>
      </c>
    </row>
    <row r="1434" spans="1:53" x14ac:dyDescent="0.25">
      <c r="A1434" t="s">
        <v>3734</v>
      </c>
      <c r="B1434" t="s">
        <v>3735</v>
      </c>
      <c r="C1434" t="s">
        <v>3736</v>
      </c>
      <c r="D1434" t="s">
        <v>3737</v>
      </c>
      <c r="E1434">
        <v>9</v>
      </c>
      <c r="F1434" s="143">
        <v>43374</v>
      </c>
      <c r="G1434" t="s">
        <v>40</v>
      </c>
      <c r="H1434" t="s">
        <v>270</v>
      </c>
      <c r="I1434" t="s">
        <v>259</v>
      </c>
      <c r="J1434" t="s">
        <v>271</v>
      </c>
      <c r="K1434" t="s">
        <v>272</v>
      </c>
      <c r="L1434" t="s">
        <v>343</v>
      </c>
      <c r="M1434" t="s">
        <v>344</v>
      </c>
      <c r="N1434" t="s">
        <v>283</v>
      </c>
      <c r="O1434">
        <v>445</v>
      </c>
      <c r="P1434">
        <v>112</v>
      </c>
      <c r="Q1434">
        <v>2.1</v>
      </c>
      <c r="R1434">
        <v>4.3990000000000001E-2</v>
      </c>
      <c r="S1434">
        <v>0</v>
      </c>
      <c r="T1434">
        <v>1.6160000000000001</v>
      </c>
      <c r="U1434">
        <v>4.3410000000000002</v>
      </c>
      <c r="V1434">
        <v>2.02</v>
      </c>
      <c r="W1434">
        <v>4.9139999999999997</v>
      </c>
      <c r="X1434">
        <v>404</v>
      </c>
      <c r="Y1434">
        <v>112</v>
      </c>
      <c r="Z1434">
        <v>1.5</v>
      </c>
      <c r="AA1434">
        <v>4.4420000000000001E-2</v>
      </c>
      <c r="AB1434">
        <v>1.68</v>
      </c>
      <c r="AC1434">
        <v>4.4850000000000003</v>
      </c>
      <c r="AD1434">
        <v>2.157</v>
      </c>
      <c r="AE1434">
        <v>4.944</v>
      </c>
      <c r="AF1434">
        <v>420</v>
      </c>
      <c r="AG1434">
        <v>0.52900000000000003</v>
      </c>
      <c r="AH1434">
        <v>0.629</v>
      </c>
      <c r="AI1434">
        <v>389</v>
      </c>
      <c r="AJ1434">
        <v>415</v>
      </c>
      <c r="AK1434">
        <v>389</v>
      </c>
      <c r="AL1434">
        <v>405</v>
      </c>
      <c r="AQ1434" s="82">
        <f t="shared" si="112"/>
        <v>0</v>
      </c>
      <c r="AR1434" s="82">
        <f t="shared" si="114"/>
        <v>0</v>
      </c>
      <c r="AS1434" s="82">
        <f t="shared" si="114"/>
        <v>0</v>
      </c>
      <c r="AT1434" s="82">
        <f t="shared" si="114"/>
        <v>4.3990000000000001E-2</v>
      </c>
      <c r="AU1434" s="82">
        <f t="shared" si="114"/>
        <v>0</v>
      </c>
      <c r="AV1434" s="82">
        <f t="shared" si="114"/>
        <v>0</v>
      </c>
      <c r="AW1434" s="82">
        <f t="shared" si="114"/>
        <v>0</v>
      </c>
      <c r="AX1434" s="82">
        <f t="shared" si="114"/>
        <v>0</v>
      </c>
      <c r="AY1434" s="82">
        <f t="shared" si="114"/>
        <v>0</v>
      </c>
      <c r="AZ1434" s="82">
        <f t="shared" si="114"/>
        <v>0</v>
      </c>
      <c r="BA1434" s="82">
        <f t="shared" si="114"/>
        <v>0</v>
      </c>
    </row>
    <row r="1435" spans="1:53" x14ac:dyDescent="0.25">
      <c r="A1435" t="s">
        <v>3727</v>
      </c>
      <c r="B1435" t="s">
        <v>3728</v>
      </c>
      <c r="C1435" t="s">
        <v>3729</v>
      </c>
      <c r="D1435" t="s">
        <v>6385</v>
      </c>
      <c r="E1435">
        <v>8.5</v>
      </c>
      <c r="F1435" s="143">
        <v>42475</v>
      </c>
      <c r="G1435" t="s">
        <v>41</v>
      </c>
      <c r="H1435" t="s">
        <v>270</v>
      </c>
      <c r="I1435" t="s">
        <v>259</v>
      </c>
      <c r="J1435" t="s">
        <v>271</v>
      </c>
      <c r="K1435" t="s">
        <v>272</v>
      </c>
      <c r="L1435" t="s">
        <v>343</v>
      </c>
      <c r="M1435" t="s">
        <v>344</v>
      </c>
      <c r="N1435" t="s">
        <v>283</v>
      </c>
      <c r="O1435">
        <v>325</v>
      </c>
      <c r="P1435">
        <v>92</v>
      </c>
      <c r="Q1435">
        <v>1.6527780000000001</v>
      </c>
      <c r="R1435">
        <v>2.6370000000000001E-2</v>
      </c>
      <c r="S1435">
        <v>0</v>
      </c>
      <c r="T1435">
        <v>2.7280000000000002</v>
      </c>
      <c r="U1435">
        <v>11.465</v>
      </c>
      <c r="V1435">
        <v>2.7330000000000001</v>
      </c>
      <c r="W1435">
        <v>11.465</v>
      </c>
      <c r="X1435">
        <v>1104</v>
      </c>
      <c r="Y1435">
        <v>91.25</v>
      </c>
      <c r="Z1435">
        <v>1.0860000000000001</v>
      </c>
      <c r="AA1435">
        <v>2.639E-2</v>
      </c>
      <c r="AB1435">
        <v>2.786</v>
      </c>
      <c r="AC1435">
        <v>11.706</v>
      </c>
      <c r="AD1435">
        <v>2.79</v>
      </c>
      <c r="AE1435">
        <v>11.706</v>
      </c>
      <c r="AF1435">
        <v>1135</v>
      </c>
      <c r="AG1435">
        <v>1.4259999999999999</v>
      </c>
      <c r="AH1435">
        <v>1.587</v>
      </c>
      <c r="AI1435">
        <v>1023</v>
      </c>
      <c r="AJ1435">
        <v>1048</v>
      </c>
      <c r="AK1435">
        <v>1092</v>
      </c>
      <c r="AL1435">
        <v>1124</v>
      </c>
      <c r="AQ1435" s="82">
        <f t="shared" si="112"/>
        <v>0</v>
      </c>
      <c r="AR1435" s="82">
        <f t="shared" si="114"/>
        <v>0</v>
      </c>
      <c r="AS1435" s="82">
        <f t="shared" si="114"/>
        <v>0</v>
      </c>
      <c r="AT1435" s="82">
        <f t="shared" si="114"/>
        <v>0</v>
      </c>
      <c r="AU1435" s="82">
        <f t="shared" si="114"/>
        <v>0</v>
      </c>
      <c r="AV1435" s="82">
        <f t="shared" si="114"/>
        <v>0</v>
      </c>
      <c r="AW1435" s="82">
        <f t="shared" si="114"/>
        <v>0</v>
      </c>
      <c r="AX1435" s="82">
        <f t="shared" si="114"/>
        <v>0</v>
      </c>
      <c r="AY1435" s="82">
        <f t="shared" si="114"/>
        <v>0</v>
      </c>
      <c r="AZ1435" s="82">
        <f t="shared" si="114"/>
        <v>0</v>
      </c>
      <c r="BA1435" s="82">
        <f t="shared" si="114"/>
        <v>2.6370000000000001E-2</v>
      </c>
    </row>
    <row r="1436" spans="1:53" x14ac:dyDescent="0.25">
      <c r="A1436" t="s">
        <v>6386</v>
      </c>
      <c r="B1436" t="s">
        <v>6387</v>
      </c>
      <c r="C1436" t="s">
        <v>3738</v>
      </c>
      <c r="D1436" t="s">
        <v>3739</v>
      </c>
      <c r="E1436">
        <v>10.5</v>
      </c>
      <c r="F1436" s="143">
        <v>43845</v>
      </c>
      <c r="G1436" t="s">
        <v>280</v>
      </c>
      <c r="H1436" t="s">
        <v>270</v>
      </c>
      <c r="I1436" t="s">
        <v>259</v>
      </c>
      <c r="J1436" t="s">
        <v>271</v>
      </c>
      <c r="K1436" t="s">
        <v>272</v>
      </c>
      <c r="L1436" t="s">
        <v>273</v>
      </c>
      <c r="M1436" t="s">
        <v>927</v>
      </c>
      <c r="N1436" t="s">
        <v>304</v>
      </c>
      <c r="O1436">
        <v>189.9</v>
      </c>
      <c r="P1436">
        <v>116</v>
      </c>
      <c r="Q1436">
        <v>4.6666670000000003</v>
      </c>
      <c r="R1436">
        <v>1.985E-2</v>
      </c>
      <c r="S1436">
        <v>0</v>
      </c>
      <c r="T1436">
        <v>2.5430000000000001</v>
      </c>
      <c r="U1436">
        <v>6.25</v>
      </c>
      <c r="V1436">
        <v>3.609</v>
      </c>
      <c r="W1436">
        <v>6.6849999999999996</v>
      </c>
      <c r="X1436">
        <v>559</v>
      </c>
      <c r="Y1436">
        <v>115</v>
      </c>
      <c r="Z1436">
        <v>3.9670000000000001</v>
      </c>
      <c r="AA1436">
        <v>1.9869999999999999E-2</v>
      </c>
      <c r="AB1436">
        <v>2.6</v>
      </c>
      <c r="AC1436">
        <v>6.6369999999999996</v>
      </c>
      <c r="AD1436">
        <v>3.7949999999999999</v>
      </c>
      <c r="AE1436">
        <v>6.9660000000000002</v>
      </c>
      <c r="AF1436">
        <v>602</v>
      </c>
      <c r="AG1436">
        <v>1.429</v>
      </c>
      <c r="AH1436">
        <v>1.792</v>
      </c>
      <c r="AI1436">
        <v>556</v>
      </c>
      <c r="AJ1436">
        <v>602</v>
      </c>
      <c r="AK1436">
        <v>545</v>
      </c>
      <c r="AL1436">
        <v>588</v>
      </c>
      <c r="AQ1436" s="82">
        <f t="shared" si="112"/>
        <v>0</v>
      </c>
      <c r="AR1436" s="82">
        <f t="shared" si="114"/>
        <v>0</v>
      </c>
      <c r="AS1436" s="82">
        <f t="shared" si="114"/>
        <v>0</v>
      </c>
      <c r="AT1436" s="82">
        <f t="shared" si="114"/>
        <v>0</v>
      </c>
      <c r="AU1436" s="82">
        <f t="shared" si="114"/>
        <v>0</v>
      </c>
      <c r="AV1436" s="82">
        <f t="shared" si="114"/>
        <v>1.985E-2</v>
      </c>
      <c r="AW1436" s="82">
        <f t="shared" si="114"/>
        <v>0</v>
      </c>
      <c r="AX1436" s="82">
        <f t="shared" si="114"/>
        <v>0</v>
      </c>
      <c r="AY1436" s="82">
        <f t="shared" si="114"/>
        <v>0</v>
      </c>
      <c r="AZ1436" s="82">
        <f t="shared" si="114"/>
        <v>0</v>
      </c>
      <c r="BA1436" s="82">
        <f t="shared" si="114"/>
        <v>0</v>
      </c>
    </row>
    <row r="1437" spans="1:53" x14ac:dyDescent="0.25">
      <c r="A1437" t="s">
        <v>3720</v>
      </c>
      <c r="B1437" t="s">
        <v>3721</v>
      </c>
      <c r="C1437" t="s">
        <v>3722</v>
      </c>
      <c r="D1437" t="s">
        <v>3723</v>
      </c>
      <c r="E1437">
        <v>9.125</v>
      </c>
      <c r="F1437" s="143">
        <v>43191</v>
      </c>
      <c r="G1437" t="s">
        <v>40</v>
      </c>
      <c r="H1437" t="s">
        <v>270</v>
      </c>
      <c r="I1437" t="s">
        <v>259</v>
      </c>
      <c r="J1437" t="s">
        <v>271</v>
      </c>
      <c r="K1437" t="s">
        <v>272</v>
      </c>
      <c r="L1437" t="s">
        <v>442</v>
      </c>
      <c r="M1437" t="s">
        <v>650</v>
      </c>
      <c r="N1437" t="s">
        <v>304</v>
      </c>
      <c r="O1437">
        <v>425</v>
      </c>
      <c r="P1437">
        <v>106.5</v>
      </c>
      <c r="Q1437">
        <v>2.1291669999999998</v>
      </c>
      <c r="R1437">
        <v>0.04</v>
      </c>
      <c r="S1437">
        <v>0</v>
      </c>
      <c r="T1437">
        <v>2.762</v>
      </c>
      <c r="U1437">
        <v>6.8630000000000004</v>
      </c>
      <c r="V1437">
        <v>2.9649999999999999</v>
      </c>
      <c r="W1437">
        <v>7.0830000000000002</v>
      </c>
      <c r="X1437">
        <v>631</v>
      </c>
      <c r="Y1437">
        <v>106.5</v>
      </c>
      <c r="Z1437">
        <v>1.5209999999999999</v>
      </c>
      <c r="AA1437">
        <v>4.0379999999999999E-2</v>
      </c>
      <c r="AB1437">
        <v>2.8260000000000001</v>
      </c>
      <c r="AC1437">
        <v>6.9029999999999996</v>
      </c>
      <c r="AD1437">
        <v>3.0640000000000001</v>
      </c>
      <c r="AE1437">
        <v>7.0839999999999996</v>
      </c>
      <c r="AF1437">
        <v>644</v>
      </c>
      <c r="AG1437">
        <v>0.56299999999999994</v>
      </c>
      <c r="AH1437">
        <v>0.80400000000000005</v>
      </c>
      <c r="AI1437">
        <v>597</v>
      </c>
      <c r="AJ1437">
        <v>620</v>
      </c>
      <c r="AK1437">
        <v>616</v>
      </c>
      <c r="AL1437">
        <v>629</v>
      </c>
      <c r="AQ1437" s="82">
        <f t="shared" si="112"/>
        <v>0</v>
      </c>
      <c r="AR1437" s="82">
        <f t="shared" si="114"/>
        <v>0</v>
      </c>
      <c r="AS1437" s="82">
        <f t="shared" si="114"/>
        <v>0</v>
      </c>
      <c r="AT1437" s="82">
        <f t="shared" si="114"/>
        <v>0</v>
      </c>
      <c r="AU1437" s="82">
        <f t="shared" si="114"/>
        <v>0</v>
      </c>
      <c r="AV1437" s="82">
        <f t="shared" si="114"/>
        <v>0.04</v>
      </c>
      <c r="AW1437" s="82">
        <f t="shared" si="114"/>
        <v>0</v>
      </c>
      <c r="AX1437" s="82">
        <f t="shared" si="114"/>
        <v>0</v>
      </c>
      <c r="AY1437" s="82">
        <f t="shared" si="114"/>
        <v>0</v>
      </c>
      <c r="AZ1437" s="82">
        <f t="shared" si="114"/>
        <v>0</v>
      </c>
      <c r="BA1437" s="82">
        <f t="shared" si="114"/>
        <v>0</v>
      </c>
    </row>
    <row r="1438" spans="1:53" x14ac:dyDescent="0.25">
      <c r="A1438" t="s">
        <v>3724</v>
      </c>
      <c r="B1438" t="s">
        <v>3725</v>
      </c>
      <c r="C1438" t="s">
        <v>3726</v>
      </c>
      <c r="D1438" t="s">
        <v>194</v>
      </c>
      <c r="E1438">
        <v>8.75</v>
      </c>
      <c r="F1438" s="143">
        <v>42401</v>
      </c>
      <c r="G1438" t="s">
        <v>42</v>
      </c>
      <c r="H1438" t="s">
        <v>270</v>
      </c>
      <c r="I1438" t="s">
        <v>259</v>
      </c>
      <c r="J1438" t="s">
        <v>271</v>
      </c>
      <c r="K1438" t="s">
        <v>272</v>
      </c>
      <c r="L1438" t="s">
        <v>381</v>
      </c>
      <c r="M1438" t="s">
        <v>387</v>
      </c>
      <c r="N1438" t="s">
        <v>283</v>
      </c>
      <c r="O1438">
        <v>425</v>
      </c>
      <c r="P1438">
        <v>104.625</v>
      </c>
      <c r="Q1438">
        <v>3.5</v>
      </c>
      <c r="R1438">
        <v>3.9809999999999998E-2</v>
      </c>
      <c r="S1438">
        <v>0</v>
      </c>
      <c r="T1438">
        <v>9.9000000000000005E-2</v>
      </c>
      <c r="U1438">
        <v>5.78</v>
      </c>
      <c r="V1438">
        <v>0.27</v>
      </c>
      <c r="W1438">
        <v>5.9450000000000003</v>
      </c>
      <c r="X1438">
        <v>554</v>
      </c>
      <c r="Y1438">
        <v>105.25</v>
      </c>
      <c r="Z1438">
        <v>2.9169999999999998</v>
      </c>
      <c r="AA1438">
        <v>4.0430000000000001E-2</v>
      </c>
      <c r="AB1438">
        <v>0.16600000000000001</v>
      </c>
      <c r="AC1438">
        <v>3.2360000000000002</v>
      </c>
      <c r="AD1438">
        <v>0.16700000000000001</v>
      </c>
      <c r="AE1438">
        <v>3.4289999999999998</v>
      </c>
      <c r="AF1438">
        <v>309</v>
      </c>
      <c r="AG1438">
        <v>-3.9E-2</v>
      </c>
      <c r="AH1438">
        <v>-5.0999999999999997E-2</v>
      </c>
      <c r="AI1438">
        <v>548</v>
      </c>
      <c r="AJ1438">
        <v>115</v>
      </c>
      <c r="AK1438">
        <v>531</v>
      </c>
      <c r="AL1438">
        <v>288</v>
      </c>
      <c r="AQ1438" s="82">
        <f t="shared" si="112"/>
        <v>0</v>
      </c>
      <c r="AR1438" s="82">
        <f t="shared" si="114"/>
        <v>0</v>
      </c>
      <c r="AS1438" s="82">
        <f t="shared" si="114"/>
        <v>0</v>
      </c>
      <c r="AT1438" s="82">
        <f t="shared" si="114"/>
        <v>0</v>
      </c>
      <c r="AU1438" s="82">
        <f t="shared" si="114"/>
        <v>3.9809999999999998E-2</v>
      </c>
      <c r="AV1438" s="82">
        <f t="shared" si="114"/>
        <v>0</v>
      </c>
      <c r="AW1438" s="82">
        <f t="shared" si="114"/>
        <v>0</v>
      </c>
      <c r="AX1438" s="82">
        <f t="shared" si="114"/>
        <v>0</v>
      </c>
      <c r="AY1438" s="82">
        <f t="shared" si="114"/>
        <v>0</v>
      </c>
      <c r="AZ1438" s="82">
        <f t="shared" si="114"/>
        <v>0</v>
      </c>
      <c r="BA1438" s="82">
        <f t="shared" si="114"/>
        <v>0</v>
      </c>
    </row>
    <row r="1439" spans="1:53" x14ac:dyDescent="0.25">
      <c r="A1439" t="s">
        <v>3730</v>
      </c>
      <c r="B1439" t="s">
        <v>3731</v>
      </c>
      <c r="C1439" t="s">
        <v>3732</v>
      </c>
      <c r="D1439" t="s">
        <v>3733</v>
      </c>
      <c r="E1439">
        <v>8.125</v>
      </c>
      <c r="F1439" s="143">
        <v>44287</v>
      </c>
      <c r="G1439" t="s">
        <v>280</v>
      </c>
      <c r="H1439" t="s">
        <v>270</v>
      </c>
      <c r="I1439" t="s">
        <v>259</v>
      </c>
      <c r="J1439" t="s">
        <v>271</v>
      </c>
      <c r="K1439" t="s">
        <v>272</v>
      </c>
      <c r="L1439" t="s">
        <v>381</v>
      </c>
      <c r="M1439" t="s">
        <v>661</v>
      </c>
      <c r="N1439" t="s">
        <v>304</v>
      </c>
      <c r="O1439">
        <v>250</v>
      </c>
      <c r="P1439">
        <v>106.25</v>
      </c>
      <c r="Q1439">
        <v>1.8958330000000001</v>
      </c>
      <c r="R1439">
        <v>2.342E-2</v>
      </c>
      <c r="S1439">
        <v>0</v>
      </c>
      <c r="T1439">
        <v>4.8239999999999998</v>
      </c>
      <c r="U1439">
        <v>6.8769999999999998</v>
      </c>
      <c r="V1439">
        <v>5.431</v>
      </c>
      <c r="W1439">
        <v>6.9009999999999998</v>
      </c>
      <c r="X1439">
        <v>556</v>
      </c>
      <c r="Y1439">
        <v>105.25</v>
      </c>
      <c r="Z1439">
        <v>1.3540000000000001</v>
      </c>
      <c r="AA1439">
        <v>2.3439999999999999E-2</v>
      </c>
      <c r="AB1439">
        <v>4.8760000000000003</v>
      </c>
      <c r="AC1439">
        <v>7.0789999999999997</v>
      </c>
      <c r="AD1439">
        <v>5.6260000000000003</v>
      </c>
      <c r="AE1439">
        <v>7.1109999999999998</v>
      </c>
      <c r="AF1439">
        <v>594</v>
      </c>
      <c r="AG1439">
        <v>1.446</v>
      </c>
      <c r="AH1439">
        <v>2.1749999999999998</v>
      </c>
      <c r="AI1439">
        <v>535</v>
      </c>
      <c r="AJ1439">
        <v>571</v>
      </c>
      <c r="AK1439">
        <v>546</v>
      </c>
      <c r="AL1439">
        <v>582</v>
      </c>
      <c r="AQ1439" s="82">
        <f t="shared" si="112"/>
        <v>0</v>
      </c>
      <c r="AR1439" s="82">
        <f t="shared" si="114"/>
        <v>0</v>
      </c>
      <c r="AS1439" s="82">
        <f t="shared" si="114"/>
        <v>0</v>
      </c>
      <c r="AT1439" s="82">
        <f t="shared" si="114"/>
        <v>0</v>
      </c>
      <c r="AU1439" s="82">
        <f t="shared" si="114"/>
        <v>0</v>
      </c>
      <c r="AV1439" s="82">
        <f t="shared" si="114"/>
        <v>2.342E-2</v>
      </c>
      <c r="AW1439" s="82">
        <f t="shared" si="114"/>
        <v>0</v>
      </c>
      <c r="AX1439" s="82">
        <f t="shared" si="114"/>
        <v>0</v>
      </c>
      <c r="AY1439" s="82">
        <f t="shared" si="114"/>
        <v>0</v>
      </c>
      <c r="AZ1439" s="82">
        <f t="shared" si="114"/>
        <v>0</v>
      </c>
      <c r="BA1439" s="82">
        <f t="shared" si="114"/>
        <v>0</v>
      </c>
    </row>
    <row r="1440" spans="1:53" x14ac:dyDescent="0.25">
      <c r="A1440" t="s">
        <v>3714</v>
      </c>
      <c r="B1440" t="s">
        <v>3715</v>
      </c>
      <c r="C1440" t="s">
        <v>3716</v>
      </c>
      <c r="D1440" t="s">
        <v>3717</v>
      </c>
      <c r="E1440">
        <v>8.5</v>
      </c>
      <c r="F1440" s="143">
        <v>42353</v>
      </c>
      <c r="G1440" t="s">
        <v>42</v>
      </c>
      <c r="H1440" t="s">
        <v>270</v>
      </c>
      <c r="I1440" t="s">
        <v>259</v>
      </c>
      <c r="J1440" t="s">
        <v>271</v>
      </c>
      <c r="K1440" t="s">
        <v>272</v>
      </c>
      <c r="L1440" t="s">
        <v>381</v>
      </c>
      <c r="M1440" t="s">
        <v>387</v>
      </c>
      <c r="N1440" t="s">
        <v>304</v>
      </c>
      <c r="O1440">
        <v>250</v>
      </c>
      <c r="P1440">
        <v>102.108</v>
      </c>
      <c r="Q1440">
        <v>0.23611099999999999</v>
      </c>
      <c r="R1440">
        <v>2.2169999999999999E-2</v>
      </c>
      <c r="S1440">
        <v>4.25</v>
      </c>
      <c r="T1440">
        <v>7.1999999999999995E-2</v>
      </c>
      <c r="U1440">
        <v>3.8159999999999998</v>
      </c>
      <c r="V1440">
        <v>0.08</v>
      </c>
      <c r="W1440">
        <v>4.7080000000000002</v>
      </c>
      <c r="X1440">
        <v>433</v>
      </c>
      <c r="Y1440">
        <v>102</v>
      </c>
      <c r="Z1440">
        <v>3.919</v>
      </c>
      <c r="AA1440">
        <v>2.3290000000000002E-2</v>
      </c>
      <c r="AB1440">
        <v>0.94899999999999995</v>
      </c>
      <c r="AC1440">
        <v>6.4729999999999999</v>
      </c>
      <c r="AD1440">
        <v>0.08</v>
      </c>
      <c r="AE1440">
        <v>1.645</v>
      </c>
      <c r="AF1440">
        <v>132</v>
      </c>
      <c r="AG1440">
        <v>0.63700000000000001</v>
      </c>
      <c r="AH1440">
        <v>0.627</v>
      </c>
      <c r="AI1440">
        <v>429</v>
      </c>
      <c r="AJ1440">
        <v>123</v>
      </c>
      <c r="AK1440">
        <v>410</v>
      </c>
      <c r="AL1440">
        <v>112</v>
      </c>
      <c r="AQ1440" s="82">
        <f t="shared" si="112"/>
        <v>0</v>
      </c>
      <c r="AR1440" s="82">
        <f t="shared" si="114"/>
        <v>0</v>
      </c>
      <c r="AS1440" s="82">
        <f t="shared" si="114"/>
        <v>2.2169999999999999E-2</v>
      </c>
      <c r="AT1440" s="82">
        <f t="shared" si="114"/>
        <v>0</v>
      </c>
      <c r="AU1440" s="82">
        <f t="shared" si="114"/>
        <v>0</v>
      </c>
      <c r="AV1440" s="82">
        <f t="shared" si="114"/>
        <v>0</v>
      </c>
      <c r="AW1440" s="82">
        <f t="shared" si="114"/>
        <v>0</v>
      </c>
      <c r="AX1440" s="82">
        <f t="shared" si="114"/>
        <v>0</v>
      </c>
      <c r="AY1440" s="82">
        <f t="shared" si="114"/>
        <v>0</v>
      </c>
      <c r="AZ1440" s="82">
        <f t="shared" si="114"/>
        <v>0</v>
      </c>
      <c r="BA1440" s="82">
        <f t="shared" si="114"/>
        <v>0</v>
      </c>
    </row>
    <row r="1441" spans="1:53" x14ac:dyDescent="0.25">
      <c r="A1441" t="s">
        <v>3718</v>
      </c>
      <c r="B1441" t="s">
        <v>3719</v>
      </c>
      <c r="C1441" t="s">
        <v>3716</v>
      </c>
      <c r="D1441" t="s">
        <v>3717</v>
      </c>
      <c r="E1441">
        <v>10.625</v>
      </c>
      <c r="F1441" s="143">
        <v>43692</v>
      </c>
      <c r="G1441" t="s">
        <v>42</v>
      </c>
      <c r="H1441" t="s">
        <v>270</v>
      </c>
      <c r="I1441" t="s">
        <v>259</v>
      </c>
      <c r="J1441" t="s">
        <v>271</v>
      </c>
      <c r="K1441" t="s">
        <v>272</v>
      </c>
      <c r="L1441" t="s">
        <v>381</v>
      </c>
      <c r="M1441" t="s">
        <v>387</v>
      </c>
      <c r="N1441" t="s">
        <v>304</v>
      </c>
      <c r="O1441">
        <v>225</v>
      </c>
      <c r="P1441">
        <v>114.25</v>
      </c>
      <c r="Q1441">
        <v>3.8368060000000002</v>
      </c>
      <c r="R1441">
        <v>2.3019999999999999E-2</v>
      </c>
      <c r="S1441">
        <v>0</v>
      </c>
      <c r="T1441">
        <v>1.4730000000000001</v>
      </c>
      <c r="U1441">
        <v>4.6440000000000001</v>
      </c>
      <c r="V1441">
        <v>1.65</v>
      </c>
      <c r="W1441">
        <v>5.4219999999999997</v>
      </c>
      <c r="X1441">
        <v>440</v>
      </c>
      <c r="Y1441">
        <v>114</v>
      </c>
      <c r="Z1441">
        <v>3.1280000000000001</v>
      </c>
      <c r="AA1441">
        <v>2.3179999999999999E-2</v>
      </c>
      <c r="AB1441">
        <v>1.5349999999999999</v>
      </c>
      <c r="AC1441">
        <v>4.9749999999999996</v>
      </c>
      <c r="AD1441">
        <v>1.7889999999999999</v>
      </c>
      <c r="AE1441">
        <v>5.6319999999999997</v>
      </c>
      <c r="AF1441">
        <v>475</v>
      </c>
      <c r="AG1441">
        <v>0.81799999999999995</v>
      </c>
      <c r="AH1441">
        <v>0.86699999999999999</v>
      </c>
      <c r="AI1441">
        <v>404</v>
      </c>
      <c r="AJ1441">
        <v>451</v>
      </c>
      <c r="AK1441">
        <v>426</v>
      </c>
      <c r="AL1441">
        <v>462</v>
      </c>
      <c r="AQ1441" s="82">
        <f t="shared" si="112"/>
        <v>0</v>
      </c>
      <c r="AR1441" s="82">
        <f t="shared" si="114"/>
        <v>0</v>
      </c>
      <c r="AS1441" s="82">
        <f t="shared" si="114"/>
        <v>0</v>
      </c>
      <c r="AT1441" s="82">
        <f t="shared" si="114"/>
        <v>2.3019999999999999E-2</v>
      </c>
      <c r="AU1441" s="82">
        <f t="shared" si="114"/>
        <v>0</v>
      </c>
      <c r="AV1441" s="82">
        <f t="shared" si="114"/>
        <v>0</v>
      </c>
      <c r="AW1441" s="82">
        <f t="shared" si="114"/>
        <v>0</v>
      </c>
      <c r="AX1441" s="82">
        <f t="shared" si="114"/>
        <v>0</v>
      </c>
      <c r="AY1441" s="82">
        <f t="shared" si="114"/>
        <v>0</v>
      </c>
      <c r="AZ1441" s="82">
        <f t="shared" si="114"/>
        <v>0</v>
      </c>
      <c r="BA1441" s="82">
        <f t="shared" si="114"/>
        <v>0</v>
      </c>
    </row>
    <row r="1442" spans="1:53" x14ac:dyDescent="0.25">
      <c r="A1442" t="s">
        <v>3765</v>
      </c>
      <c r="B1442" t="s">
        <v>3766</v>
      </c>
      <c r="C1442" t="s">
        <v>3767</v>
      </c>
      <c r="D1442" t="s">
        <v>3768</v>
      </c>
      <c r="E1442">
        <v>12.5</v>
      </c>
      <c r="F1442" s="143">
        <v>43296</v>
      </c>
      <c r="G1442" t="s">
        <v>280</v>
      </c>
      <c r="H1442" t="s">
        <v>270</v>
      </c>
      <c r="I1442" t="s">
        <v>254</v>
      </c>
      <c r="J1442" t="s">
        <v>271</v>
      </c>
      <c r="K1442" t="s">
        <v>272</v>
      </c>
      <c r="L1442" t="s">
        <v>320</v>
      </c>
      <c r="M1442" t="s">
        <v>321</v>
      </c>
      <c r="N1442" t="s">
        <v>283</v>
      </c>
      <c r="O1442">
        <v>221.7</v>
      </c>
      <c r="P1442">
        <v>110.25</v>
      </c>
      <c r="Q1442">
        <v>5.555555</v>
      </c>
      <c r="R1442">
        <v>2.2239999999999999E-2</v>
      </c>
      <c r="S1442">
        <v>0</v>
      </c>
      <c r="T1442">
        <v>2.081</v>
      </c>
      <c r="U1442">
        <v>9.0280000000000005</v>
      </c>
      <c r="V1442">
        <v>2.677</v>
      </c>
      <c r="W1442">
        <v>9.2850000000000001</v>
      </c>
      <c r="X1442">
        <v>849</v>
      </c>
      <c r="Y1442">
        <v>108.75</v>
      </c>
      <c r="Z1442">
        <v>4.7220000000000004</v>
      </c>
      <c r="AA1442">
        <v>2.213E-2</v>
      </c>
      <c r="AB1442">
        <v>2.7919999999999998</v>
      </c>
      <c r="AC1442">
        <v>9.5749999999999993</v>
      </c>
      <c r="AD1442">
        <v>3.2210000000000001</v>
      </c>
      <c r="AE1442">
        <v>9.7870000000000008</v>
      </c>
      <c r="AF1442">
        <v>912</v>
      </c>
      <c r="AG1442">
        <v>2.056</v>
      </c>
      <c r="AH1442">
        <v>2.3130000000000002</v>
      </c>
      <c r="AI1442">
        <v>781</v>
      </c>
      <c r="AJ1442">
        <v>877</v>
      </c>
      <c r="AK1442">
        <v>834</v>
      </c>
      <c r="AL1442">
        <v>899</v>
      </c>
      <c r="AQ1442" s="82">
        <f t="shared" si="112"/>
        <v>0</v>
      </c>
      <c r="AR1442" s="82">
        <f t="shared" si="114"/>
        <v>0</v>
      </c>
      <c r="AS1442" s="82">
        <f t="shared" si="114"/>
        <v>0</v>
      </c>
      <c r="AT1442" s="82">
        <f t="shared" si="114"/>
        <v>0</v>
      </c>
      <c r="AU1442" s="82">
        <f t="shared" si="114"/>
        <v>0</v>
      </c>
      <c r="AV1442" s="82">
        <f t="shared" si="114"/>
        <v>0</v>
      </c>
      <c r="AW1442" s="82">
        <f t="shared" si="114"/>
        <v>0</v>
      </c>
      <c r="AX1442" s="82">
        <f t="shared" si="114"/>
        <v>0</v>
      </c>
      <c r="AY1442" s="82">
        <f t="shared" si="114"/>
        <v>2.2239999999999999E-2</v>
      </c>
      <c r="AZ1442" s="82">
        <f t="shared" si="114"/>
        <v>0</v>
      </c>
      <c r="BA1442" s="82">
        <f t="shared" si="114"/>
        <v>0</v>
      </c>
    </row>
    <row r="1443" spans="1:53" x14ac:dyDescent="0.25">
      <c r="A1443" t="s">
        <v>3756</v>
      </c>
      <c r="B1443" t="s">
        <v>3757</v>
      </c>
      <c r="C1443" t="s">
        <v>3758</v>
      </c>
      <c r="D1443" t="s">
        <v>148</v>
      </c>
      <c r="E1443">
        <v>8.625</v>
      </c>
      <c r="F1443" s="143">
        <v>42948</v>
      </c>
      <c r="G1443" t="s">
        <v>282</v>
      </c>
      <c r="H1443" t="s">
        <v>270</v>
      </c>
      <c r="I1443" t="s">
        <v>259</v>
      </c>
      <c r="J1443" t="s">
        <v>271</v>
      </c>
      <c r="K1443" t="s">
        <v>272</v>
      </c>
      <c r="L1443" t="s">
        <v>291</v>
      </c>
      <c r="M1443" t="s">
        <v>600</v>
      </c>
      <c r="N1443" t="s">
        <v>304</v>
      </c>
      <c r="O1443">
        <v>450</v>
      </c>
      <c r="P1443">
        <v>107.875</v>
      </c>
      <c r="Q1443">
        <v>3.45</v>
      </c>
      <c r="R1443">
        <v>4.3400000000000001E-2</v>
      </c>
      <c r="S1443">
        <v>0</v>
      </c>
      <c r="T1443">
        <v>0.57399999999999995</v>
      </c>
      <c r="U1443">
        <v>2.492</v>
      </c>
      <c r="V1443">
        <v>0.57299999999999995</v>
      </c>
      <c r="W1443">
        <v>2.996</v>
      </c>
      <c r="X1443">
        <v>234</v>
      </c>
      <c r="Y1443">
        <v>107.875</v>
      </c>
      <c r="Z1443">
        <v>2.875</v>
      </c>
      <c r="AA1443">
        <v>4.3830000000000001E-2</v>
      </c>
      <c r="AB1443">
        <v>0.63800000000000001</v>
      </c>
      <c r="AC1443">
        <v>3.0449999999999999</v>
      </c>
      <c r="AD1443">
        <v>0.63600000000000001</v>
      </c>
      <c r="AE1443">
        <v>3.4169999999999998</v>
      </c>
      <c r="AF1443">
        <v>287</v>
      </c>
      <c r="AG1443">
        <v>0.51900000000000002</v>
      </c>
      <c r="AH1443">
        <v>0.496</v>
      </c>
      <c r="AI1443">
        <v>150</v>
      </c>
      <c r="AJ1443">
        <v>207</v>
      </c>
      <c r="AK1443">
        <v>217</v>
      </c>
      <c r="AL1443">
        <v>273</v>
      </c>
      <c r="AQ1443" s="82">
        <f t="shared" si="112"/>
        <v>0</v>
      </c>
      <c r="AR1443" s="82">
        <f t="shared" si="114"/>
        <v>4.3400000000000001E-2</v>
      </c>
      <c r="AS1443" s="82">
        <f t="shared" si="114"/>
        <v>0</v>
      </c>
      <c r="AT1443" s="82">
        <f t="shared" si="114"/>
        <v>0</v>
      </c>
      <c r="AU1443" s="82">
        <f t="shared" si="114"/>
        <v>0</v>
      </c>
      <c r="AV1443" s="82">
        <f t="shared" si="114"/>
        <v>0</v>
      </c>
      <c r="AW1443" s="82">
        <f t="shared" si="114"/>
        <v>0</v>
      </c>
      <c r="AX1443" s="82">
        <f t="shared" si="114"/>
        <v>0</v>
      </c>
      <c r="AY1443" s="82">
        <f t="shared" si="114"/>
        <v>0</v>
      </c>
      <c r="AZ1443" s="82">
        <f t="shared" si="114"/>
        <v>0</v>
      </c>
      <c r="BA1443" s="82">
        <f t="shared" si="114"/>
        <v>0</v>
      </c>
    </row>
    <row r="1444" spans="1:53" x14ac:dyDescent="0.25">
      <c r="A1444" t="s">
        <v>3759</v>
      </c>
      <c r="B1444" t="s">
        <v>3760</v>
      </c>
      <c r="C1444" t="s">
        <v>3758</v>
      </c>
      <c r="D1444" t="s">
        <v>148</v>
      </c>
      <c r="E1444">
        <v>8.75</v>
      </c>
      <c r="F1444" s="143">
        <v>43966</v>
      </c>
      <c r="G1444" t="s">
        <v>42</v>
      </c>
      <c r="H1444" t="s">
        <v>270</v>
      </c>
      <c r="I1444" t="s">
        <v>259</v>
      </c>
      <c r="J1444" t="s">
        <v>271</v>
      </c>
      <c r="K1444" t="s">
        <v>272</v>
      </c>
      <c r="L1444" t="s">
        <v>291</v>
      </c>
      <c r="M1444" t="s">
        <v>600</v>
      </c>
      <c r="N1444" t="s">
        <v>275</v>
      </c>
      <c r="O1444">
        <v>350</v>
      </c>
      <c r="P1444">
        <v>108.5</v>
      </c>
      <c r="Q1444">
        <v>0.97222200000000003</v>
      </c>
      <c r="R1444">
        <v>3.32E-2</v>
      </c>
      <c r="S1444">
        <v>0</v>
      </c>
      <c r="T1444">
        <v>2.13</v>
      </c>
      <c r="U1444">
        <v>6.5629999999999997</v>
      </c>
      <c r="V1444">
        <v>4.18</v>
      </c>
      <c r="W1444">
        <v>6.782</v>
      </c>
      <c r="X1444">
        <v>561</v>
      </c>
      <c r="Y1444">
        <v>109</v>
      </c>
      <c r="Z1444">
        <v>0.38900000000000001</v>
      </c>
      <c r="AA1444">
        <v>3.3669999999999999E-2</v>
      </c>
      <c r="AB1444">
        <v>2.1970000000000001</v>
      </c>
      <c r="AC1444">
        <v>6.4020000000000001</v>
      </c>
      <c r="AD1444">
        <v>4.133</v>
      </c>
      <c r="AE1444">
        <v>6.633</v>
      </c>
      <c r="AF1444">
        <v>562</v>
      </c>
      <c r="AG1444">
        <v>7.5999999999999998E-2</v>
      </c>
      <c r="AH1444">
        <v>0.505</v>
      </c>
      <c r="AI1444">
        <v>547</v>
      </c>
      <c r="AJ1444">
        <v>554</v>
      </c>
      <c r="AK1444">
        <v>546</v>
      </c>
      <c r="AL1444">
        <v>546</v>
      </c>
      <c r="AQ1444" s="82">
        <f t="shared" si="112"/>
        <v>0</v>
      </c>
      <c r="AR1444" s="82">
        <f t="shared" si="114"/>
        <v>0</v>
      </c>
      <c r="AS1444" s="82">
        <f t="shared" si="114"/>
        <v>0</v>
      </c>
      <c r="AT1444" s="82">
        <f t="shared" si="114"/>
        <v>0</v>
      </c>
      <c r="AU1444" s="82">
        <f t="shared" si="114"/>
        <v>0</v>
      </c>
      <c r="AV1444" s="82">
        <f t="shared" si="114"/>
        <v>3.32E-2</v>
      </c>
      <c r="AW1444" s="82">
        <f t="shared" si="114"/>
        <v>0</v>
      </c>
      <c r="AX1444" s="82">
        <f t="shared" si="114"/>
        <v>0</v>
      </c>
      <c r="AY1444" s="82">
        <f t="shared" si="114"/>
        <v>0</v>
      </c>
      <c r="AZ1444" s="82">
        <f t="shared" si="114"/>
        <v>0</v>
      </c>
      <c r="BA1444" s="82">
        <f t="shared" si="114"/>
        <v>0</v>
      </c>
    </row>
    <row r="1445" spans="1:53" x14ac:dyDescent="0.25">
      <c r="A1445" t="s">
        <v>3780</v>
      </c>
      <c r="B1445" t="s">
        <v>3781</v>
      </c>
      <c r="C1445" t="s">
        <v>3758</v>
      </c>
      <c r="D1445" t="s">
        <v>148</v>
      </c>
      <c r="E1445">
        <v>7.75</v>
      </c>
      <c r="F1445" s="143">
        <v>44652</v>
      </c>
      <c r="G1445" t="s">
        <v>42</v>
      </c>
      <c r="H1445" t="s">
        <v>270</v>
      </c>
      <c r="I1445" t="s">
        <v>259</v>
      </c>
      <c r="J1445" t="s">
        <v>271</v>
      </c>
      <c r="K1445" t="s">
        <v>272</v>
      </c>
      <c r="L1445" t="s">
        <v>291</v>
      </c>
      <c r="M1445" t="s">
        <v>600</v>
      </c>
      <c r="N1445" t="s">
        <v>275</v>
      </c>
      <c r="O1445">
        <v>325</v>
      </c>
      <c r="P1445">
        <v>107</v>
      </c>
      <c r="Q1445">
        <v>1.808333</v>
      </c>
      <c r="R1445">
        <v>3.0640000000000001E-2</v>
      </c>
      <c r="S1445">
        <v>0</v>
      </c>
      <c r="T1445">
        <v>4.8879999999999999</v>
      </c>
      <c r="U1445">
        <v>6.5380000000000003</v>
      </c>
      <c r="V1445">
        <v>6.1040000000000001</v>
      </c>
      <c r="W1445">
        <v>6.5679999999999996</v>
      </c>
      <c r="X1445">
        <v>506</v>
      </c>
      <c r="Y1445">
        <v>107</v>
      </c>
      <c r="Z1445">
        <v>1.292</v>
      </c>
      <c r="AA1445">
        <v>3.0960000000000001E-2</v>
      </c>
      <c r="AB1445">
        <v>4.952</v>
      </c>
      <c r="AC1445">
        <v>6.5469999999999997</v>
      </c>
      <c r="AD1445">
        <v>6.1619999999999999</v>
      </c>
      <c r="AE1445">
        <v>6.5739999999999998</v>
      </c>
      <c r="AF1445">
        <v>524</v>
      </c>
      <c r="AG1445">
        <v>0.47699999999999998</v>
      </c>
      <c r="AH1445">
        <v>1.331</v>
      </c>
      <c r="AI1445">
        <v>490</v>
      </c>
      <c r="AJ1445">
        <v>508</v>
      </c>
      <c r="AK1445">
        <v>498</v>
      </c>
      <c r="AL1445">
        <v>514</v>
      </c>
      <c r="AQ1445" s="82">
        <f t="shared" si="112"/>
        <v>0</v>
      </c>
      <c r="AR1445" s="82">
        <f t="shared" si="114"/>
        <v>0</v>
      </c>
      <c r="AS1445" s="82">
        <f t="shared" si="114"/>
        <v>0</v>
      </c>
      <c r="AT1445" s="82">
        <f t="shared" si="114"/>
        <v>0</v>
      </c>
      <c r="AU1445" s="82">
        <f t="shared" si="114"/>
        <v>0</v>
      </c>
      <c r="AV1445" s="82">
        <f t="shared" si="114"/>
        <v>3.0640000000000001E-2</v>
      </c>
      <c r="AW1445" s="82">
        <f t="shared" si="114"/>
        <v>0</v>
      </c>
      <c r="AX1445" s="82">
        <f t="shared" si="114"/>
        <v>0</v>
      </c>
      <c r="AY1445" s="82">
        <f t="shared" si="114"/>
        <v>0</v>
      </c>
      <c r="AZ1445" s="82">
        <f t="shared" si="114"/>
        <v>0</v>
      </c>
      <c r="BA1445" s="82">
        <f t="shared" si="114"/>
        <v>0</v>
      </c>
    </row>
    <row r="1446" spans="1:53" x14ac:dyDescent="0.25">
      <c r="A1446" t="s">
        <v>3748</v>
      </c>
      <c r="B1446" t="s">
        <v>3749</v>
      </c>
      <c r="C1446" t="s">
        <v>3750</v>
      </c>
      <c r="D1446" t="s">
        <v>3751</v>
      </c>
      <c r="E1446">
        <v>9.25</v>
      </c>
      <c r="F1446" s="143">
        <v>42139</v>
      </c>
      <c r="G1446" t="s">
        <v>371</v>
      </c>
      <c r="H1446" t="s">
        <v>270</v>
      </c>
      <c r="I1446" t="s">
        <v>259</v>
      </c>
      <c r="J1446" t="s">
        <v>271</v>
      </c>
      <c r="K1446" t="s">
        <v>358</v>
      </c>
      <c r="L1446" t="s">
        <v>358</v>
      </c>
      <c r="M1446" t="s">
        <v>359</v>
      </c>
      <c r="N1446" t="s">
        <v>304</v>
      </c>
      <c r="O1446">
        <v>142.6</v>
      </c>
      <c r="P1446">
        <v>114</v>
      </c>
      <c r="Q1446">
        <v>1.0277780000000001</v>
      </c>
      <c r="R1446">
        <v>1.421E-2</v>
      </c>
      <c r="S1446">
        <v>0</v>
      </c>
      <c r="T1446">
        <v>2.16</v>
      </c>
      <c r="U1446">
        <v>3.12</v>
      </c>
      <c r="V1446">
        <v>2.157</v>
      </c>
      <c r="W1446">
        <v>3.12</v>
      </c>
      <c r="X1446">
        <v>281</v>
      </c>
      <c r="Y1446">
        <v>114.5</v>
      </c>
      <c r="Z1446">
        <v>0.41099999999999998</v>
      </c>
      <c r="AA1446">
        <v>1.4409999999999999E-2</v>
      </c>
      <c r="AB1446">
        <v>2.226</v>
      </c>
      <c r="AC1446">
        <v>3.073</v>
      </c>
      <c r="AD1446">
        <v>2.222</v>
      </c>
      <c r="AE1446">
        <v>3.073</v>
      </c>
      <c r="AF1446">
        <v>281</v>
      </c>
      <c r="AG1446">
        <v>0.10199999999999999</v>
      </c>
      <c r="AH1446">
        <v>0.17399999999999999</v>
      </c>
      <c r="AI1446">
        <v>287</v>
      </c>
      <c r="AJ1446">
        <v>288</v>
      </c>
      <c r="AK1446">
        <v>268</v>
      </c>
      <c r="AL1446">
        <v>268</v>
      </c>
      <c r="AQ1446" s="82">
        <f t="shared" si="112"/>
        <v>0</v>
      </c>
      <c r="AR1446" s="82">
        <f t="shared" ref="AR1446:BA1461" si="115">IF(AND($U1446&gt;AQ$4,$U1446&lt;=AR$4),$R1446,0)</f>
        <v>0</v>
      </c>
      <c r="AS1446" s="82">
        <f t="shared" si="115"/>
        <v>1.421E-2</v>
      </c>
      <c r="AT1446" s="82">
        <f t="shared" si="115"/>
        <v>0</v>
      </c>
      <c r="AU1446" s="82">
        <f t="shared" si="115"/>
        <v>0</v>
      </c>
      <c r="AV1446" s="82">
        <f t="shared" si="115"/>
        <v>0</v>
      </c>
      <c r="AW1446" s="82">
        <f t="shared" si="115"/>
        <v>0</v>
      </c>
      <c r="AX1446" s="82">
        <f t="shared" si="115"/>
        <v>0</v>
      </c>
      <c r="AY1446" s="82">
        <f t="shared" si="115"/>
        <v>0</v>
      </c>
      <c r="AZ1446" s="82">
        <f t="shared" si="115"/>
        <v>0</v>
      </c>
      <c r="BA1446" s="82">
        <f t="shared" si="115"/>
        <v>0</v>
      </c>
    </row>
    <row r="1447" spans="1:53" x14ac:dyDescent="0.25">
      <c r="A1447" t="s">
        <v>3752</v>
      </c>
      <c r="B1447" t="s">
        <v>3753</v>
      </c>
      <c r="C1447" t="s">
        <v>3754</v>
      </c>
      <c r="D1447" t="s">
        <v>3755</v>
      </c>
      <c r="E1447">
        <v>12.5</v>
      </c>
      <c r="F1447" s="143">
        <v>42870</v>
      </c>
      <c r="G1447" t="s">
        <v>430</v>
      </c>
      <c r="H1447" t="s">
        <v>270</v>
      </c>
      <c r="I1447" t="s">
        <v>259</v>
      </c>
      <c r="J1447" t="s">
        <v>271</v>
      </c>
      <c r="K1447" t="s">
        <v>284</v>
      </c>
      <c r="L1447" t="s">
        <v>285</v>
      </c>
      <c r="M1447" t="s">
        <v>1999</v>
      </c>
      <c r="N1447" t="s">
        <v>283</v>
      </c>
      <c r="O1447">
        <v>200</v>
      </c>
      <c r="P1447">
        <v>22</v>
      </c>
      <c r="Q1447">
        <v>0</v>
      </c>
      <c r="R1447">
        <v>3.81E-3</v>
      </c>
      <c r="S1447">
        <v>0</v>
      </c>
      <c r="T1447">
        <v>2.1619999999999999</v>
      </c>
      <c r="U1447">
        <v>65.585999999999999</v>
      </c>
      <c r="V1447">
        <v>1.649</v>
      </c>
      <c r="W1447">
        <v>73.921000000000006</v>
      </c>
      <c r="X1447">
        <v>7349</v>
      </c>
      <c r="Y1447">
        <v>22.25</v>
      </c>
      <c r="Z1447">
        <v>0</v>
      </c>
      <c r="AA1447">
        <v>3.9100000000000003E-3</v>
      </c>
      <c r="AB1447">
        <v>1.6830000000000001</v>
      </c>
      <c r="AC1447">
        <v>74.394000000000005</v>
      </c>
      <c r="AD1447">
        <v>1.7170000000000001</v>
      </c>
      <c r="AE1447">
        <v>72.941000000000003</v>
      </c>
      <c r="AF1447">
        <v>7262</v>
      </c>
      <c r="AG1447">
        <v>-1.1240000000000001</v>
      </c>
      <c r="AH1447">
        <v>-1.0189999999999999</v>
      </c>
      <c r="AI1447">
        <v>2935</v>
      </c>
      <c r="AJ1447">
        <v>2912</v>
      </c>
      <c r="AK1447">
        <v>7337</v>
      </c>
      <c r="AL1447">
        <v>7250</v>
      </c>
      <c r="AQ1447" s="82">
        <f t="shared" si="112"/>
        <v>0</v>
      </c>
      <c r="AR1447" s="82">
        <f t="shared" si="115"/>
        <v>0</v>
      </c>
      <c r="AS1447" s="82">
        <f t="shared" si="115"/>
        <v>0</v>
      </c>
      <c r="AT1447" s="82">
        <f t="shared" si="115"/>
        <v>0</v>
      </c>
      <c r="AU1447" s="82">
        <f t="shared" si="115"/>
        <v>0</v>
      </c>
      <c r="AV1447" s="82">
        <f t="shared" si="115"/>
        <v>0</v>
      </c>
      <c r="AW1447" s="82">
        <f t="shared" si="115"/>
        <v>0</v>
      </c>
      <c r="AX1447" s="82">
        <f t="shared" si="115"/>
        <v>0</v>
      </c>
      <c r="AY1447" s="82">
        <f t="shared" si="115"/>
        <v>0</v>
      </c>
      <c r="AZ1447" s="82">
        <f t="shared" si="115"/>
        <v>0</v>
      </c>
      <c r="BA1447" s="82">
        <f t="shared" si="115"/>
        <v>3.81E-3</v>
      </c>
    </row>
    <row r="1448" spans="1:53" x14ac:dyDescent="0.25">
      <c r="A1448" t="s">
        <v>3744</v>
      </c>
      <c r="B1448" t="s">
        <v>3745</v>
      </c>
      <c r="C1448" t="s">
        <v>3746</v>
      </c>
      <c r="D1448" t="s">
        <v>3747</v>
      </c>
      <c r="E1448">
        <v>7.15</v>
      </c>
      <c r="F1448" s="143">
        <v>49293</v>
      </c>
      <c r="G1448" t="s">
        <v>40</v>
      </c>
      <c r="H1448" t="s">
        <v>270</v>
      </c>
      <c r="I1448" t="s">
        <v>259</v>
      </c>
      <c r="J1448" t="s">
        <v>271</v>
      </c>
      <c r="K1448" t="s">
        <v>284</v>
      </c>
      <c r="L1448" t="s">
        <v>497</v>
      </c>
      <c r="M1448" t="s">
        <v>1455</v>
      </c>
      <c r="N1448" t="s">
        <v>275</v>
      </c>
      <c r="O1448">
        <v>175</v>
      </c>
      <c r="P1448">
        <v>71.5</v>
      </c>
      <c r="Q1448">
        <v>0.19861100000000001</v>
      </c>
      <c r="R1448">
        <v>1.0869999999999999E-2</v>
      </c>
      <c r="S1448">
        <v>3.5750000000000002</v>
      </c>
      <c r="T1448">
        <v>9.08</v>
      </c>
      <c r="U1448">
        <v>10.494</v>
      </c>
      <c r="V1448">
        <v>9.0960000000000001</v>
      </c>
      <c r="W1448">
        <v>10.494</v>
      </c>
      <c r="X1448">
        <v>827</v>
      </c>
      <c r="Y1448">
        <v>71</v>
      </c>
      <c r="Z1448">
        <v>3.2970000000000002</v>
      </c>
      <c r="AA1448">
        <v>1.1440000000000001E-2</v>
      </c>
      <c r="AB1448">
        <v>8.67</v>
      </c>
      <c r="AC1448">
        <v>10.567</v>
      </c>
      <c r="AD1448">
        <v>8.6839999999999993</v>
      </c>
      <c r="AE1448">
        <v>10.567</v>
      </c>
      <c r="AF1448">
        <v>850</v>
      </c>
      <c r="AG1448">
        <v>1.3149999999999999</v>
      </c>
      <c r="AH1448">
        <v>2.4239999999999999</v>
      </c>
      <c r="AI1448">
        <v>607</v>
      </c>
      <c r="AJ1448">
        <v>625</v>
      </c>
      <c r="AK1448">
        <v>831</v>
      </c>
      <c r="AL1448">
        <v>857</v>
      </c>
      <c r="AQ1448" s="82">
        <f t="shared" si="112"/>
        <v>0</v>
      </c>
      <c r="AR1448" s="82">
        <f t="shared" si="115"/>
        <v>0</v>
      </c>
      <c r="AS1448" s="82">
        <f t="shared" si="115"/>
        <v>0</v>
      </c>
      <c r="AT1448" s="82">
        <f t="shared" si="115"/>
        <v>0</v>
      </c>
      <c r="AU1448" s="82">
        <f t="shared" si="115"/>
        <v>0</v>
      </c>
      <c r="AV1448" s="82">
        <f t="shared" si="115"/>
        <v>0</v>
      </c>
      <c r="AW1448" s="82">
        <f t="shared" si="115"/>
        <v>0</v>
      </c>
      <c r="AX1448" s="82">
        <f t="shared" si="115"/>
        <v>0</v>
      </c>
      <c r="AY1448" s="82">
        <f t="shared" si="115"/>
        <v>0</v>
      </c>
      <c r="AZ1448" s="82">
        <f t="shared" si="115"/>
        <v>1.0869999999999999E-2</v>
      </c>
      <c r="BA1448" s="82">
        <f t="shared" si="115"/>
        <v>0</v>
      </c>
    </row>
    <row r="1449" spans="1:53" x14ac:dyDescent="0.25">
      <c r="A1449" t="s">
        <v>3761</v>
      </c>
      <c r="B1449" t="s">
        <v>3762</v>
      </c>
      <c r="C1449" t="s">
        <v>3763</v>
      </c>
      <c r="D1449" t="s">
        <v>3764</v>
      </c>
      <c r="E1449">
        <v>7.375</v>
      </c>
      <c r="F1449" s="143">
        <v>44089</v>
      </c>
      <c r="G1449" t="s">
        <v>40</v>
      </c>
      <c r="H1449" t="s">
        <v>270</v>
      </c>
      <c r="I1449" t="s">
        <v>259</v>
      </c>
      <c r="J1449" t="s">
        <v>271</v>
      </c>
      <c r="K1449" t="s">
        <v>272</v>
      </c>
      <c r="L1449" t="s">
        <v>296</v>
      </c>
      <c r="M1449" t="s">
        <v>431</v>
      </c>
      <c r="N1449" t="s">
        <v>304</v>
      </c>
      <c r="O1449">
        <v>360</v>
      </c>
      <c r="P1449">
        <v>109.625</v>
      </c>
      <c r="Q1449">
        <v>2.0486110000000002</v>
      </c>
      <c r="R1449">
        <v>3.483E-2</v>
      </c>
      <c r="S1449">
        <v>0</v>
      </c>
      <c r="T1449">
        <v>2.4260000000000002</v>
      </c>
      <c r="U1449">
        <v>4.8380000000000001</v>
      </c>
      <c r="V1449">
        <v>4.3129999999999997</v>
      </c>
      <c r="W1449">
        <v>5.1959999999999997</v>
      </c>
      <c r="X1449">
        <v>394</v>
      </c>
      <c r="Y1449">
        <v>108.5</v>
      </c>
      <c r="Z1449">
        <v>1.5569999999999999</v>
      </c>
      <c r="AA1449">
        <v>3.4849999999999999E-2</v>
      </c>
      <c r="AB1449">
        <v>2.484</v>
      </c>
      <c r="AC1449">
        <v>5.2960000000000003</v>
      </c>
      <c r="AD1449">
        <v>4.6059999999999999</v>
      </c>
      <c r="AE1449">
        <v>5.4950000000000001</v>
      </c>
      <c r="AF1449">
        <v>440</v>
      </c>
      <c r="AG1449">
        <v>1.4690000000000001</v>
      </c>
      <c r="AH1449">
        <v>1.9870000000000001</v>
      </c>
      <c r="AI1449">
        <v>374</v>
      </c>
      <c r="AJ1449">
        <v>421</v>
      </c>
      <c r="AK1449">
        <v>380</v>
      </c>
      <c r="AL1449">
        <v>425</v>
      </c>
      <c r="AQ1449" s="82">
        <f t="shared" si="112"/>
        <v>0</v>
      </c>
      <c r="AR1449" s="82">
        <f t="shared" si="115"/>
        <v>0</v>
      </c>
      <c r="AS1449" s="82">
        <f t="shared" si="115"/>
        <v>0</v>
      </c>
      <c r="AT1449" s="82">
        <f t="shared" si="115"/>
        <v>3.483E-2</v>
      </c>
      <c r="AU1449" s="82">
        <f t="shared" si="115"/>
        <v>0</v>
      </c>
      <c r="AV1449" s="82">
        <f t="shared" si="115"/>
        <v>0</v>
      </c>
      <c r="AW1449" s="82">
        <f t="shared" si="115"/>
        <v>0</v>
      </c>
      <c r="AX1449" s="82">
        <f t="shared" si="115"/>
        <v>0</v>
      </c>
      <c r="AY1449" s="82">
        <f t="shared" si="115"/>
        <v>0</v>
      </c>
      <c r="AZ1449" s="82">
        <f t="shared" si="115"/>
        <v>0</v>
      </c>
      <c r="BA1449" s="82">
        <f t="shared" si="115"/>
        <v>0</v>
      </c>
    </row>
    <row r="1450" spans="1:53" x14ac:dyDescent="0.25">
      <c r="A1450" t="s">
        <v>3773</v>
      </c>
      <c r="B1450" t="s">
        <v>3774</v>
      </c>
      <c r="C1450" t="s">
        <v>3775</v>
      </c>
      <c r="D1450" t="s">
        <v>3776</v>
      </c>
      <c r="E1450">
        <v>7.75</v>
      </c>
      <c r="F1450" s="143">
        <v>43497</v>
      </c>
      <c r="G1450" t="s">
        <v>41</v>
      </c>
      <c r="H1450" t="s">
        <v>270</v>
      </c>
      <c r="I1450" t="s">
        <v>259</v>
      </c>
      <c r="J1450" t="s">
        <v>271</v>
      </c>
      <c r="K1450" t="s">
        <v>272</v>
      </c>
      <c r="L1450" t="s">
        <v>335</v>
      </c>
      <c r="M1450" t="s">
        <v>336</v>
      </c>
      <c r="N1450" t="s">
        <v>283</v>
      </c>
      <c r="O1450">
        <v>560</v>
      </c>
      <c r="P1450">
        <v>107.125</v>
      </c>
      <c r="Q1450">
        <v>3.1</v>
      </c>
      <c r="R1450">
        <v>5.348E-2</v>
      </c>
      <c r="S1450">
        <v>0</v>
      </c>
      <c r="T1450">
        <v>3.4119999999999999</v>
      </c>
      <c r="U1450">
        <v>5.7709999999999999</v>
      </c>
      <c r="V1450">
        <v>3.7429999999999999</v>
      </c>
      <c r="W1450">
        <v>5.923</v>
      </c>
      <c r="X1450">
        <v>498</v>
      </c>
      <c r="Y1450">
        <v>107</v>
      </c>
      <c r="Z1450">
        <v>2.5830000000000002</v>
      </c>
      <c r="AA1450">
        <v>5.398E-2</v>
      </c>
      <c r="AB1450">
        <v>3.4750000000000001</v>
      </c>
      <c r="AC1450">
        <v>5.83</v>
      </c>
      <c r="AD1450">
        <v>3.8610000000000002</v>
      </c>
      <c r="AE1450">
        <v>5.9640000000000004</v>
      </c>
      <c r="AF1450">
        <v>515</v>
      </c>
      <c r="AG1450">
        <v>0.58599999999999997</v>
      </c>
      <c r="AH1450">
        <v>0.94599999999999995</v>
      </c>
      <c r="AI1450">
        <v>465</v>
      </c>
      <c r="AJ1450">
        <v>487</v>
      </c>
      <c r="AK1450">
        <v>482</v>
      </c>
      <c r="AL1450">
        <v>500</v>
      </c>
      <c r="AQ1450" s="82">
        <f t="shared" si="112"/>
        <v>0</v>
      </c>
      <c r="AR1450" s="82">
        <f t="shared" si="115"/>
        <v>0</v>
      </c>
      <c r="AS1450" s="82">
        <f t="shared" si="115"/>
        <v>0</v>
      </c>
      <c r="AT1450" s="82">
        <f t="shared" si="115"/>
        <v>0</v>
      </c>
      <c r="AU1450" s="82">
        <f t="shared" si="115"/>
        <v>5.348E-2</v>
      </c>
      <c r="AV1450" s="82">
        <f t="shared" si="115"/>
        <v>0</v>
      </c>
      <c r="AW1450" s="82">
        <f t="shared" si="115"/>
        <v>0</v>
      </c>
      <c r="AX1450" s="82">
        <f t="shared" si="115"/>
        <v>0</v>
      </c>
      <c r="AY1450" s="82">
        <f t="shared" si="115"/>
        <v>0</v>
      </c>
      <c r="AZ1450" s="82">
        <f t="shared" si="115"/>
        <v>0</v>
      </c>
      <c r="BA1450" s="82">
        <f t="shared" si="115"/>
        <v>0</v>
      </c>
    </row>
    <row r="1451" spans="1:53" x14ac:dyDescent="0.25">
      <c r="A1451" t="s">
        <v>3777</v>
      </c>
      <c r="B1451" t="s">
        <v>3778</v>
      </c>
      <c r="C1451" t="s">
        <v>3779</v>
      </c>
      <c r="D1451" t="s">
        <v>197</v>
      </c>
      <c r="E1451">
        <v>7.375</v>
      </c>
      <c r="F1451" s="143">
        <v>44607</v>
      </c>
      <c r="G1451" t="s">
        <v>40</v>
      </c>
      <c r="H1451" t="s">
        <v>270</v>
      </c>
      <c r="I1451" t="s">
        <v>259</v>
      </c>
      <c r="J1451" t="s">
        <v>271</v>
      </c>
      <c r="K1451" t="s">
        <v>272</v>
      </c>
      <c r="L1451" t="s">
        <v>609</v>
      </c>
      <c r="M1451" t="s">
        <v>907</v>
      </c>
      <c r="N1451" t="s">
        <v>304</v>
      </c>
      <c r="O1451">
        <v>775</v>
      </c>
      <c r="P1451">
        <v>109</v>
      </c>
      <c r="Q1451">
        <v>2.6631939999999998</v>
      </c>
      <c r="R1451">
        <v>7.4969999999999995E-2</v>
      </c>
      <c r="S1451">
        <v>0</v>
      </c>
      <c r="T1451">
        <v>3.4860000000000002</v>
      </c>
      <c r="U1451">
        <v>5.7030000000000003</v>
      </c>
      <c r="V1451">
        <v>5.8460000000000001</v>
      </c>
      <c r="W1451">
        <v>5.8019999999999996</v>
      </c>
      <c r="X1451">
        <v>430</v>
      </c>
      <c r="Y1451">
        <v>106.875</v>
      </c>
      <c r="Z1451">
        <v>2.1720000000000002</v>
      </c>
      <c r="AA1451">
        <v>7.4329999999999993E-2</v>
      </c>
      <c r="AB1451">
        <v>5.4909999999999997</v>
      </c>
      <c r="AC1451">
        <v>6.1760000000000002</v>
      </c>
      <c r="AD1451">
        <v>6.1059999999999999</v>
      </c>
      <c r="AE1451">
        <v>6.1929999999999996</v>
      </c>
      <c r="AF1451">
        <v>486</v>
      </c>
      <c r="AG1451">
        <v>2.4</v>
      </c>
      <c r="AH1451">
        <v>3.238</v>
      </c>
      <c r="AI1451">
        <v>415</v>
      </c>
      <c r="AJ1451">
        <v>468</v>
      </c>
      <c r="AK1451">
        <v>421</v>
      </c>
      <c r="AL1451">
        <v>476</v>
      </c>
      <c r="AQ1451" s="82">
        <f t="shared" si="112"/>
        <v>0</v>
      </c>
      <c r="AR1451" s="82">
        <f t="shared" si="115"/>
        <v>0</v>
      </c>
      <c r="AS1451" s="82">
        <f t="shared" si="115"/>
        <v>0</v>
      </c>
      <c r="AT1451" s="82">
        <f t="shared" si="115"/>
        <v>0</v>
      </c>
      <c r="AU1451" s="82">
        <f t="shared" si="115"/>
        <v>7.4969999999999995E-2</v>
      </c>
      <c r="AV1451" s="82">
        <f t="shared" si="115"/>
        <v>0</v>
      </c>
      <c r="AW1451" s="82">
        <f t="shared" si="115"/>
        <v>0</v>
      </c>
      <c r="AX1451" s="82">
        <f t="shared" si="115"/>
        <v>0</v>
      </c>
      <c r="AY1451" s="82">
        <f t="shared" si="115"/>
        <v>0</v>
      </c>
      <c r="AZ1451" s="82">
        <f t="shared" si="115"/>
        <v>0</v>
      </c>
      <c r="BA1451" s="82">
        <f t="shared" si="115"/>
        <v>0</v>
      </c>
    </row>
    <row r="1452" spans="1:53" x14ac:dyDescent="0.25">
      <c r="A1452" t="s">
        <v>3769</v>
      </c>
      <c r="B1452" t="s">
        <v>3770</v>
      </c>
      <c r="C1452" t="s">
        <v>3771</v>
      </c>
      <c r="D1452" t="s">
        <v>3772</v>
      </c>
      <c r="E1452">
        <v>7.875</v>
      </c>
      <c r="F1452" s="143">
        <v>43449</v>
      </c>
      <c r="G1452" t="s">
        <v>280</v>
      </c>
      <c r="H1452" t="s">
        <v>270</v>
      </c>
      <c r="I1452" t="s">
        <v>259</v>
      </c>
      <c r="J1452" t="s">
        <v>271</v>
      </c>
      <c r="K1452" t="s">
        <v>272</v>
      </c>
      <c r="L1452" t="s">
        <v>609</v>
      </c>
      <c r="M1452" t="s">
        <v>907</v>
      </c>
      <c r="N1452" t="s">
        <v>304</v>
      </c>
      <c r="O1452">
        <v>499.7</v>
      </c>
      <c r="P1452">
        <v>101.25</v>
      </c>
      <c r="Q1452">
        <v>0.21875</v>
      </c>
      <c r="R1452">
        <v>4.3929999999999997E-2</v>
      </c>
      <c r="S1452">
        <v>3.9380000000000002</v>
      </c>
      <c r="T1452">
        <v>3.3580000000000001</v>
      </c>
      <c r="U1452">
        <v>7.5039999999999996</v>
      </c>
      <c r="V1452">
        <v>4.4740000000000002</v>
      </c>
      <c r="W1452">
        <v>7.5220000000000002</v>
      </c>
      <c r="X1452">
        <v>661</v>
      </c>
      <c r="Y1452">
        <v>100</v>
      </c>
      <c r="Z1452">
        <v>3.6309999999999998</v>
      </c>
      <c r="AA1452">
        <v>4.555E-2</v>
      </c>
      <c r="AB1452">
        <v>3.2850000000000001</v>
      </c>
      <c r="AC1452">
        <v>7.8730000000000002</v>
      </c>
      <c r="AD1452">
        <v>4.4450000000000003</v>
      </c>
      <c r="AE1452">
        <v>7.8360000000000003</v>
      </c>
      <c r="AF1452">
        <v>706</v>
      </c>
      <c r="AG1452">
        <v>1.7130000000000001</v>
      </c>
      <c r="AH1452">
        <v>2.198</v>
      </c>
      <c r="AI1452">
        <v>634</v>
      </c>
      <c r="AJ1452">
        <v>678</v>
      </c>
      <c r="AK1452">
        <v>648</v>
      </c>
      <c r="AL1452">
        <v>693</v>
      </c>
      <c r="AQ1452" s="82">
        <f t="shared" si="112"/>
        <v>0</v>
      </c>
      <c r="AR1452" s="82">
        <f t="shared" si="115"/>
        <v>0</v>
      </c>
      <c r="AS1452" s="82">
        <f t="shared" si="115"/>
        <v>0</v>
      </c>
      <c r="AT1452" s="82">
        <f t="shared" si="115"/>
        <v>0</v>
      </c>
      <c r="AU1452" s="82">
        <f t="shared" si="115"/>
        <v>0</v>
      </c>
      <c r="AV1452" s="82">
        <f t="shared" si="115"/>
        <v>0</v>
      </c>
      <c r="AW1452" s="82">
        <f t="shared" si="115"/>
        <v>4.3929999999999997E-2</v>
      </c>
      <c r="AX1452" s="82">
        <f t="shared" si="115"/>
        <v>0</v>
      </c>
      <c r="AY1452" s="82">
        <f t="shared" si="115"/>
        <v>0</v>
      </c>
      <c r="AZ1452" s="82">
        <f t="shared" si="115"/>
        <v>0</v>
      </c>
      <c r="BA1452" s="82">
        <f t="shared" si="115"/>
        <v>0</v>
      </c>
    </row>
    <row r="1453" spans="1:53" x14ac:dyDescent="0.25">
      <c r="A1453" t="s">
        <v>3812</v>
      </c>
      <c r="B1453" t="s">
        <v>3813</v>
      </c>
      <c r="C1453" t="s">
        <v>6388</v>
      </c>
      <c r="D1453" t="s">
        <v>3814</v>
      </c>
      <c r="E1453">
        <v>9.5</v>
      </c>
      <c r="F1453" s="143">
        <v>43800</v>
      </c>
      <c r="G1453" t="s">
        <v>42</v>
      </c>
      <c r="H1453" t="s">
        <v>270</v>
      </c>
      <c r="I1453" t="s">
        <v>259</v>
      </c>
      <c r="J1453" t="s">
        <v>271</v>
      </c>
      <c r="K1453" t="s">
        <v>272</v>
      </c>
      <c r="L1453" t="s">
        <v>335</v>
      </c>
      <c r="M1453" t="s">
        <v>804</v>
      </c>
      <c r="N1453" t="s">
        <v>304</v>
      </c>
      <c r="O1453">
        <v>575</v>
      </c>
      <c r="P1453">
        <v>113</v>
      </c>
      <c r="Q1453">
        <v>0.63333300000000003</v>
      </c>
      <c r="R1453">
        <v>5.6610000000000001E-2</v>
      </c>
      <c r="S1453">
        <v>0</v>
      </c>
      <c r="T1453">
        <v>1.762</v>
      </c>
      <c r="U1453">
        <v>5.8239999999999998</v>
      </c>
      <c r="V1453">
        <v>3.2360000000000002</v>
      </c>
      <c r="W1453">
        <v>6.2610000000000001</v>
      </c>
      <c r="X1453">
        <v>518</v>
      </c>
      <c r="Y1453">
        <v>112.5</v>
      </c>
      <c r="Z1453">
        <v>0</v>
      </c>
      <c r="AA1453">
        <v>5.6899999999999999E-2</v>
      </c>
      <c r="AB1453">
        <v>1.823</v>
      </c>
      <c r="AC1453">
        <v>6.1630000000000003</v>
      </c>
      <c r="AD1453">
        <v>3.4940000000000002</v>
      </c>
      <c r="AE1453">
        <v>6.4480000000000004</v>
      </c>
      <c r="AF1453">
        <v>551</v>
      </c>
      <c r="AG1453">
        <v>1.0069999999999999</v>
      </c>
      <c r="AH1453">
        <v>1.3220000000000001</v>
      </c>
      <c r="AI1453">
        <v>523</v>
      </c>
      <c r="AJ1453">
        <v>563</v>
      </c>
      <c r="AK1453">
        <v>501</v>
      </c>
      <c r="AL1453">
        <v>535</v>
      </c>
      <c r="AQ1453" s="82">
        <f t="shared" si="112"/>
        <v>0</v>
      </c>
      <c r="AR1453" s="82">
        <f t="shared" si="115"/>
        <v>0</v>
      </c>
      <c r="AS1453" s="82">
        <f t="shared" si="115"/>
        <v>0</v>
      </c>
      <c r="AT1453" s="82">
        <f t="shared" si="115"/>
        <v>0</v>
      </c>
      <c r="AU1453" s="82">
        <f t="shared" si="115"/>
        <v>5.6610000000000001E-2</v>
      </c>
      <c r="AV1453" s="82">
        <f t="shared" si="115"/>
        <v>0</v>
      </c>
      <c r="AW1453" s="82">
        <f t="shared" si="115"/>
        <v>0</v>
      </c>
      <c r="AX1453" s="82">
        <f t="shared" si="115"/>
        <v>0</v>
      </c>
      <c r="AY1453" s="82">
        <f t="shared" si="115"/>
        <v>0</v>
      </c>
      <c r="AZ1453" s="82">
        <f t="shared" si="115"/>
        <v>0</v>
      </c>
      <c r="BA1453" s="82">
        <f t="shared" si="115"/>
        <v>0</v>
      </c>
    </row>
    <row r="1454" spans="1:53" x14ac:dyDescent="0.25">
      <c r="A1454" t="s">
        <v>6389</v>
      </c>
      <c r="B1454" t="s">
        <v>6390</v>
      </c>
      <c r="C1454" t="s">
        <v>6391</v>
      </c>
      <c r="D1454" t="s">
        <v>3814</v>
      </c>
      <c r="E1454">
        <v>9.375</v>
      </c>
      <c r="F1454" s="143">
        <v>43023</v>
      </c>
      <c r="G1454" t="s">
        <v>280</v>
      </c>
      <c r="H1454" t="s">
        <v>270</v>
      </c>
      <c r="I1454" t="s">
        <v>259</v>
      </c>
      <c r="J1454" t="s">
        <v>271</v>
      </c>
      <c r="K1454" t="s">
        <v>272</v>
      </c>
      <c r="L1454" t="s">
        <v>335</v>
      </c>
      <c r="M1454" t="s">
        <v>804</v>
      </c>
      <c r="N1454" t="s">
        <v>304</v>
      </c>
      <c r="O1454">
        <v>525</v>
      </c>
      <c r="P1454">
        <v>104.375</v>
      </c>
      <c r="Q1454">
        <v>1.8229169999999999</v>
      </c>
      <c r="R1454">
        <v>4.8300000000000003E-2</v>
      </c>
      <c r="S1454">
        <v>0</v>
      </c>
      <c r="T1454">
        <v>1.617</v>
      </c>
      <c r="U1454">
        <v>7.7720000000000002</v>
      </c>
      <c r="V1454">
        <v>2.734</v>
      </c>
      <c r="W1454">
        <v>7.9359999999999999</v>
      </c>
      <c r="X1454">
        <v>725</v>
      </c>
      <c r="Y1454">
        <v>102.5</v>
      </c>
      <c r="Z1454">
        <v>1.198</v>
      </c>
      <c r="AA1454">
        <v>4.7879999999999999E-2</v>
      </c>
      <c r="AB1454">
        <v>3.1709999999999998</v>
      </c>
      <c r="AC1454">
        <v>8.5969999999999995</v>
      </c>
      <c r="AD1454">
        <v>3.5259999999999998</v>
      </c>
      <c r="AE1454">
        <v>8.6319999999999997</v>
      </c>
      <c r="AF1454">
        <v>806</v>
      </c>
      <c r="AG1454">
        <v>2.411</v>
      </c>
      <c r="AH1454">
        <v>2.698</v>
      </c>
      <c r="AI1454">
        <v>689</v>
      </c>
      <c r="AJ1454">
        <v>779</v>
      </c>
      <c r="AK1454">
        <v>710</v>
      </c>
      <c r="AL1454">
        <v>793</v>
      </c>
      <c r="AQ1454" s="82">
        <f t="shared" si="112"/>
        <v>0</v>
      </c>
      <c r="AR1454" s="82">
        <f t="shared" si="115"/>
        <v>0</v>
      </c>
      <c r="AS1454" s="82">
        <f t="shared" si="115"/>
        <v>0</v>
      </c>
      <c r="AT1454" s="82">
        <f t="shared" si="115"/>
        <v>0</v>
      </c>
      <c r="AU1454" s="82">
        <f t="shared" si="115"/>
        <v>0</v>
      </c>
      <c r="AV1454" s="82">
        <f t="shared" si="115"/>
        <v>0</v>
      </c>
      <c r="AW1454" s="82">
        <f t="shared" si="115"/>
        <v>4.8300000000000003E-2</v>
      </c>
      <c r="AX1454" s="82">
        <f t="shared" si="115"/>
        <v>0</v>
      </c>
      <c r="AY1454" s="82">
        <f t="shared" si="115"/>
        <v>0</v>
      </c>
      <c r="AZ1454" s="82">
        <f t="shared" si="115"/>
        <v>0</v>
      </c>
      <c r="BA1454" s="82">
        <f t="shared" si="115"/>
        <v>0</v>
      </c>
    </row>
    <row r="1455" spans="1:53" x14ac:dyDescent="0.25">
      <c r="A1455" t="s">
        <v>392</v>
      </c>
      <c r="B1455" t="s">
        <v>393</v>
      </c>
      <c r="C1455" t="s">
        <v>394</v>
      </c>
      <c r="D1455" t="s">
        <v>3785</v>
      </c>
      <c r="E1455">
        <v>8.8569999999999993</v>
      </c>
      <c r="F1455" s="143">
        <v>45991</v>
      </c>
      <c r="G1455" t="s">
        <v>41</v>
      </c>
      <c r="H1455" t="s">
        <v>270</v>
      </c>
      <c r="I1455" t="s">
        <v>259</v>
      </c>
      <c r="J1455" t="s">
        <v>271</v>
      </c>
      <c r="K1455" t="s">
        <v>358</v>
      </c>
      <c r="L1455" t="s">
        <v>358</v>
      </c>
      <c r="M1455" t="s">
        <v>389</v>
      </c>
      <c r="N1455" t="s">
        <v>283</v>
      </c>
      <c r="O1455">
        <v>221.3</v>
      </c>
      <c r="P1455">
        <v>117.25</v>
      </c>
      <c r="Q1455">
        <v>0.61506899999999998</v>
      </c>
      <c r="R1455">
        <v>2.2599999999999999E-2</v>
      </c>
      <c r="S1455">
        <v>0</v>
      </c>
      <c r="T1455">
        <v>5.1920000000000002</v>
      </c>
      <c r="U1455">
        <v>5.7270000000000003</v>
      </c>
      <c r="V1455">
        <v>5.1639999999999997</v>
      </c>
      <c r="W1455">
        <v>5.7380000000000004</v>
      </c>
      <c r="X1455">
        <v>437</v>
      </c>
      <c r="Y1455">
        <v>117</v>
      </c>
      <c r="Z1455">
        <v>2.5000000000000001E-2</v>
      </c>
      <c r="AA1455">
        <v>2.2780000000000002E-2</v>
      </c>
      <c r="AB1455">
        <v>5.2489999999999997</v>
      </c>
      <c r="AC1455">
        <v>5.7910000000000004</v>
      </c>
      <c r="AD1455">
        <v>5.2169999999999996</v>
      </c>
      <c r="AE1455">
        <v>5.8010000000000002</v>
      </c>
      <c r="AF1455">
        <v>459</v>
      </c>
      <c r="AG1455">
        <v>0.71799999999999997</v>
      </c>
      <c r="AH1455">
        <v>1.3839999999999999</v>
      </c>
      <c r="AI1455">
        <v>451</v>
      </c>
      <c r="AJ1455">
        <v>474</v>
      </c>
      <c r="AK1455">
        <v>431</v>
      </c>
      <c r="AL1455">
        <v>452</v>
      </c>
      <c r="AQ1455" s="82">
        <f t="shared" si="112"/>
        <v>0</v>
      </c>
      <c r="AR1455" s="82">
        <f t="shared" si="115"/>
        <v>0</v>
      </c>
      <c r="AS1455" s="82">
        <f t="shared" si="115"/>
        <v>0</v>
      </c>
      <c r="AT1455" s="82">
        <f t="shared" si="115"/>
        <v>0</v>
      </c>
      <c r="AU1455" s="82">
        <f t="shared" si="115"/>
        <v>2.2599999999999999E-2</v>
      </c>
      <c r="AV1455" s="82">
        <f t="shared" si="115"/>
        <v>0</v>
      </c>
      <c r="AW1455" s="82">
        <f t="shared" si="115"/>
        <v>0</v>
      </c>
      <c r="AX1455" s="82">
        <f t="shared" si="115"/>
        <v>0</v>
      </c>
      <c r="AY1455" s="82">
        <f t="shared" si="115"/>
        <v>0</v>
      </c>
      <c r="AZ1455" s="82">
        <f t="shared" si="115"/>
        <v>0</v>
      </c>
      <c r="BA1455" s="82">
        <f t="shared" si="115"/>
        <v>0</v>
      </c>
    </row>
    <row r="1456" spans="1:53" x14ac:dyDescent="0.25">
      <c r="A1456" t="s">
        <v>3782</v>
      </c>
      <c r="B1456" t="s">
        <v>3783</v>
      </c>
      <c r="C1456" t="s">
        <v>3784</v>
      </c>
      <c r="D1456" t="s">
        <v>3785</v>
      </c>
      <c r="E1456">
        <v>6.7</v>
      </c>
      <c r="F1456" s="143">
        <v>42824</v>
      </c>
      <c r="G1456" t="s">
        <v>371</v>
      </c>
      <c r="H1456" t="s">
        <v>270</v>
      </c>
      <c r="I1456" t="s">
        <v>259</v>
      </c>
      <c r="J1456" t="s">
        <v>271</v>
      </c>
      <c r="K1456" t="s">
        <v>358</v>
      </c>
      <c r="L1456" t="s">
        <v>358</v>
      </c>
      <c r="M1456" t="s">
        <v>359</v>
      </c>
      <c r="N1456" t="s">
        <v>461</v>
      </c>
      <c r="O1456">
        <v>480</v>
      </c>
      <c r="P1456">
        <v>105.77</v>
      </c>
      <c r="Q1456">
        <v>1.581944</v>
      </c>
      <c r="R1456">
        <v>4.4639999999999999E-2</v>
      </c>
      <c r="S1456">
        <v>0</v>
      </c>
      <c r="T1456">
        <v>3.6469999999999998</v>
      </c>
      <c r="U1456">
        <v>3.3420000000000001</v>
      </c>
      <c r="V1456">
        <v>3.6579999999999999</v>
      </c>
      <c r="W1456">
        <v>5.1719999999999997</v>
      </c>
      <c r="X1456">
        <v>458</v>
      </c>
      <c r="Y1456">
        <v>105.77</v>
      </c>
      <c r="Z1456">
        <v>1.135</v>
      </c>
      <c r="AA1456">
        <v>4.5130000000000003E-2</v>
      </c>
      <c r="AB1456">
        <v>3.7109999999999999</v>
      </c>
      <c r="AC1456">
        <v>5.1929999999999996</v>
      </c>
      <c r="AD1456">
        <v>3.7189999999999999</v>
      </c>
      <c r="AE1456">
        <v>5.1929999999999996</v>
      </c>
      <c r="AF1456">
        <v>470</v>
      </c>
      <c r="AG1456">
        <v>0.41799999999999998</v>
      </c>
      <c r="AH1456">
        <v>0.73299999999999998</v>
      </c>
      <c r="AI1456">
        <v>454</v>
      </c>
      <c r="AJ1456">
        <v>466</v>
      </c>
      <c r="AK1456">
        <v>447</v>
      </c>
      <c r="AL1456">
        <v>459</v>
      </c>
      <c r="AQ1456" s="82">
        <f t="shared" si="112"/>
        <v>0</v>
      </c>
      <c r="AR1456" s="82">
        <f t="shared" si="115"/>
        <v>0</v>
      </c>
      <c r="AS1456" s="82">
        <f t="shared" si="115"/>
        <v>4.4639999999999999E-2</v>
      </c>
      <c r="AT1456" s="82">
        <f t="shared" si="115"/>
        <v>0</v>
      </c>
      <c r="AU1456" s="82">
        <f t="shared" si="115"/>
        <v>0</v>
      </c>
      <c r="AV1456" s="82">
        <f t="shared" si="115"/>
        <v>0</v>
      </c>
      <c r="AW1456" s="82">
        <f t="shared" si="115"/>
        <v>0</v>
      </c>
      <c r="AX1456" s="82">
        <f t="shared" si="115"/>
        <v>0</v>
      </c>
      <c r="AY1456" s="82">
        <f t="shared" si="115"/>
        <v>0</v>
      </c>
      <c r="AZ1456" s="82">
        <f t="shared" si="115"/>
        <v>0</v>
      </c>
      <c r="BA1456" s="82">
        <f t="shared" si="115"/>
        <v>0</v>
      </c>
    </row>
    <row r="1457" spans="1:53" x14ac:dyDescent="0.25">
      <c r="A1457" t="s">
        <v>3809</v>
      </c>
      <c r="B1457" t="s">
        <v>3810</v>
      </c>
      <c r="C1457" t="s">
        <v>3811</v>
      </c>
      <c r="D1457" t="s">
        <v>198</v>
      </c>
      <c r="E1457">
        <v>7.5</v>
      </c>
      <c r="F1457" s="143">
        <v>43054</v>
      </c>
      <c r="G1457" t="s">
        <v>41</v>
      </c>
      <c r="H1457" t="s">
        <v>270</v>
      </c>
      <c r="I1457" t="s">
        <v>259</v>
      </c>
      <c r="J1457" t="s">
        <v>271</v>
      </c>
      <c r="K1457" t="s">
        <v>272</v>
      </c>
      <c r="L1457" t="s">
        <v>296</v>
      </c>
      <c r="M1457" t="s">
        <v>431</v>
      </c>
      <c r="N1457" t="s">
        <v>304</v>
      </c>
      <c r="O1457">
        <v>365</v>
      </c>
      <c r="P1457">
        <v>108.75</v>
      </c>
      <c r="Q1457">
        <v>0.83333299999999999</v>
      </c>
      <c r="R1457">
        <v>3.465E-2</v>
      </c>
      <c r="S1457">
        <v>0</v>
      </c>
      <c r="T1457">
        <v>0.85599999999999998</v>
      </c>
      <c r="U1457">
        <v>3.68</v>
      </c>
      <c r="V1457">
        <v>1.151</v>
      </c>
      <c r="W1457">
        <v>4.1920000000000002</v>
      </c>
      <c r="X1457">
        <v>348</v>
      </c>
      <c r="Y1457">
        <v>108.375</v>
      </c>
      <c r="Z1457">
        <v>0.33300000000000002</v>
      </c>
      <c r="AA1457">
        <v>3.49E-2</v>
      </c>
      <c r="AB1457">
        <v>0.91900000000000004</v>
      </c>
      <c r="AC1457">
        <v>4.2869999999999999</v>
      </c>
      <c r="AD1457">
        <v>1.5229999999999999</v>
      </c>
      <c r="AE1457">
        <v>4.6159999999999997</v>
      </c>
      <c r="AF1457">
        <v>402</v>
      </c>
      <c r="AG1457">
        <v>0.80500000000000005</v>
      </c>
      <c r="AH1457">
        <v>0.86</v>
      </c>
      <c r="AI1457">
        <v>323</v>
      </c>
      <c r="AJ1457">
        <v>394</v>
      </c>
      <c r="AK1457">
        <v>331</v>
      </c>
      <c r="AL1457">
        <v>385</v>
      </c>
      <c r="AQ1457" s="82">
        <f t="shared" si="112"/>
        <v>0</v>
      </c>
      <c r="AR1457" s="82">
        <f t="shared" si="115"/>
        <v>0</v>
      </c>
      <c r="AS1457" s="82">
        <f t="shared" si="115"/>
        <v>3.465E-2</v>
      </c>
      <c r="AT1457" s="82">
        <f t="shared" si="115"/>
        <v>0</v>
      </c>
      <c r="AU1457" s="82">
        <f t="shared" si="115"/>
        <v>0</v>
      </c>
      <c r="AV1457" s="82">
        <f t="shared" si="115"/>
        <v>0</v>
      </c>
      <c r="AW1457" s="82">
        <f t="shared" si="115"/>
        <v>0</v>
      </c>
      <c r="AX1457" s="82">
        <f t="shared" si="115"/>
        <v>0</v>
      </c>
      <c r="AY1457" s="82">
        <f t="shared" si="115"/>
        <v>0</v>
      </c>
      <c r="AZ1457" s="82">
        <f t="shared" si="115"/>
        <v>0</v>
      </c>
      <c r="BA1457" s="82">
        <f t="shared" si="115"/>
        <v>0</v>
      </c>
    </row>
    <row r="1458" spans="1:53" x14ac:dyDescent="0.25">
      <c r="A1458" t="s">
        <v>3794</v>
      </c>
      <c r="B1458" t="s">
        <v>3795</v>
      </c>
      <c r="C1458" t="s">
        <v>3796</v>
      </c>
      <c r="D1458" t="s">
        <v>3797</v>
      </c>
      <c r="E1458">
        <v>10</v>
      </c>
      <c r="F1458" s="143">
        <v>42979</v>
      </c>
      <c r="G1458" t="s">
        <v>42</v>
      </c>
      <c r="H1458" t="s">
        <v>270</v>
      </c>
      <c r="I1458" t="s">
        <v>259</v>
      </c>
      <c r="J1458" t="s">
        <v>271</v>
      </c>
      <c r="K1458" t="s">
        <v>272</v>
      </c>
      <c r="L1458" t="s">
        <v>442</v>
      </c>
      <c r="M1458" t="s">
        <v>443</v>
      </c>
      <c r="N1458" t="s">
        <v>304</v>
      </c>
      <c r="O1458">
        <v>150</v>
      </c>
      <c r="P1458">
        <v>104</v>
      </c>
      <c r="Q1458">
        <v>3.1666669999999999</v>
      </c>
      <c r="R1458">
        <v>1.393E-2</v>
      </c>
      <c r="S1458">
        <v>0</v>
      </c>
      <c r="T1458">
        <v>2.9620000000000002</v>
      </c>
      <c r="U1458">
        <v>8.6999999999999993</v>
      </c>
      <c r="V1458">
        <v>3.347</v>
      </c>
      <c r="W1458">
        <v>8.7799999999999994</v>
      </c>
      <c r="X1458">
        <v>812</v>
      </c>
      <c r="Y1458">
        <v>104</v>
      </c>
      <c r="Z1458">
        <v>2.5</v>
      </c>
      <c r="AA1458">
        <v>1.405E-2</v>
      </c>
      <c r="AB1458">
        <v>3.0259999999999998</v>
      </c>
      <c r="AC1458">
        <v>8.718</v>
      </c>
      <c r="AD1458">
        <v>3.4089999999999998</v>
      </c>
      <c r="AE1458">
        <v>8.7829999999999995</v>
      </c>
      <c r="AF1458">
        <v>823</v>
      </c>
      <c r="AG1458">
        <v>0.626</v>
      </c>
      <c r="AH1458">
        <v>0.89900000000000002</v>
      </c>
      <c r="AI1458">
        <v>793</v>
      </c>
      <c r="AJ1458">
        <v>807</v>
      </c>
      <c r="AK1458">
        <v>800</v>
      </c>
      <c r="AL1458">
        <v>811</v>
      </c>
      <c r="AQ1458" s="82">
        <f t="shared" si="112"/>
        <v>0</v>
      </c>
      <c r="AR1458" s="82">
        <f t="shared" si="115"/>
        <v>0</v>
      </c>
      <c r="AS1458" s="82">
        <f t="shared" si="115"/>
        <v>0</v>
      </c>
      <c r="AT1458" s="82">
        <f t="shared" si="115"/>
        <v>0</v>
      </c>
      <c r="AU1458" s="82">
        <f t="shared" si="115"/>
        <v>0</v>
      </c>
      <c r="AV1458" s="82">
        <f t="shared" si="115"/>
        <v>0</v>
      </c>
      <c r="AW1458" s="82">
        <f t="shared" si="115"/>
        <v>0</v>
      </c>
      <c r="AX1458" s="82">
        <f t="shared" si="115"/>
        <v>1.393E-2</v>
      </c>
      <c r="AY1458" s="82">
        <f t="shared" si="115"/>
        <v>0</v>
      </c>
      <c r="AZ1458" s="82">
        <f t="shared" si="115"/>
        <v>0</v>
      </c>
      <c r="BA1458" s="82">
        <f t="shared" si="115"/>
        <v>0</v>
      </c>
    </row>
    <row r="1459" spans="1:53" x14ac:dyDescent="0.25">
      <c r="A1459" t="s">
        <v>6392</v>
      </c>
      <c r="B1459" t="s">
        <v>6393</v>
      </c>
      <c r="C1459" t="s">
        <v>6394</v>
      </c>
      <c r="D1459" t="s">
        <v>6395</v>
      </c>
      <c r="E1459">
        <v>8.75</v>
      </c>
      <c r="F1459" s="143">
        <v>43221</v>
      </c>
      <c r="G1459" t="s">
        <v>280</v>
      </c>
      <c r="H1459" t="s">
        <v>270</v>
      </c>
      <c r="I1459" t="s">
        <v>259</v>
      </c>
      <c r="J1459" t="s">
        <v>271</v>
      </c>
      <c r="K1459" t="s">
        <v>272</v>
      </c>
      <c r="L1459" t="s">
        <v>296</v>
      </c>
      <c r="M1459" t="s">
        <v>431</v>
      </c>
      <c r="N1459" t="s">
        <v>283</v>
      </c>
      <c r="O1459">
        <v>600</v>
      </c>
      <c r="P1459">
        <v>104</v>
      </c>
      <c r="Q1459">
        <v>1.142361</v>
      </c>
      <c r="R1459">
        <v>5.466E-2</v>
      </c>
      <c r="S1459">
        <v>0</v>
      </c>
      <c r="T1459">
        <v>3.2069999999999999</v>
      </c>
      <c r="U1459">
        <v>7.53</v>
      </c>
      <c r="V1459">
        <v>3.8460000000000001</v>
      </c>
      <c r="W1459">
        <v>7.6340000000000003</v>
      </c>
      <c r="X1459">
        <v>685</v>
      </c>
      <c r="Y1459">
        <v>103</v>
      </c>
      <c r="Z1459">
        <v>0.55900000000000005</v>
      </c>
      <c r="AA1459">
        <v>5.4649999999999997E-2</v>
      </c>
      <c r="AB1459">
        <v>3.2629999999999999</v>
      </c>
      <c r="AC1459">
        <v>7.8440000000000003</v>
      </c>
      <c r="AD1459">
        <v>3.9550000000000001</v>
      </c>
      <c r="AE1459">
        <v>7.9059999999999997</v>
      </c>
      <c r="AF1459">
        <v>724</v>
      </c>
      <c r="AG1459">
        <v>1.5289999999999999</v>
      </c>
      <c r="AH1459">
        <v>1.905</v>
      </c>
      <c r="AI1459">
        <v>669</v>
      </c>
      <c r="AJ1459">
        <v>707</v>
      </c>
      <c r="AK1459">
        <v>672</v>
      </c>
      <c r="AL1459">
        <v>712</v>
      </c>
      <c r="AQ1459" s="82">
        <f t="shared" si="112"/>
        <v>0</v>
      </c>
      <c r="AR1459" s="82">
        <f t="shared" si="115"/>
        <v>0</v>
      </c>
      <c r="AS1459" s="82">
        <f t="shared" si="115"/>
        <v>0</v>
      </c>
      <c r="AT1459" s="82">
        <f t="shared" si="115"/>
        <v>0</v>
      </c>
      <c r="AU1459" s="82">
        <f t="shared" si="115"/>
        <v>0</v>
      </c>
      <c r="AV1459" s="82">
        <f t="shared" si="115"/>
        <v>0</v>
      </c>
      <c r="AW1459" s="82">
        <f t="shared" si="115"/>
        <v>5.466E-2</v>
      </c>
      <c r="AX1459" s="82">
        <f t="shared" si="115"/>
        <v>0</v>
      </c>
      <c r="AY1459" s="82">
        <f t="shared" si="115"/>
        <v>0</v>
      </c>
      <c r="AZ1459" s="82">
        <f t="shared" si="115"/>
        <v>0</v>
      </c>
      <c r="BA1459" s="82">
        <f t="shared" si="115"/>
        <v>0</v>
      </c>
    </row>
    <row r="1460" spans="1:53" x14ac:dyDescent="0.25">
      <c r="A1460" t="s">
        <v>3815</v>
      </c>
      <c r="B1460" t="s">
        <v>3816</v>
      </c>
      <c r="C1460" t="s">
        <v>3817</v>
      </c>
      <c r="D1460" t="s">
        <v>3818</v>
      </c>
      <c r="E1460">
        <v>11.5</v>
      </c>
      <c r="F1460" s="143">
        <v>42461</v>
      </c>
      <c r="G1460" t="s">
        <v>280</v>
      </c>
      <c r="H1460" t="s">
        <v>270</v>
      </c>
      <c r="I1460" t="s">
        <v>259</v>
      </c>
      <c r="J1460" t="s">
        <v>271</v>
      </c>
      <c r="K1460" t="s">
        <v>272</v>
      </c>
      <c r="L1460" t="s">
        <v>381</v>
      </c>
      <c r="M1460" t="s">
        <v>387</v>
      </c>
      <c r="N1460" t="s">
        <v>283</v>
      </c>
      <c r="O1460">
        <v>150</v>
      </c>
      <c r="P1460">
        <v>103.125</v>
      </c>
      <c r="Q1460">
        <v>2.6833330000000002</v>
      </c>
      <c r="R1460">
        <v>1.375E-2</v>
      </c>
      <c r="S1460">
        <v>0</v>
      </c>
      <c r="T1460">
        <v>1.919</v>
      </c>
      <c r="U1460">
        <v>9.91</v>
      </c>
      <c r="V1460">
        <v>2.19</v>
      </c>
      <c r="W1460">
        <v>9.9930000000000003</v>
      </c>
      <c r="X1460">
        <v>957</v>
      </c>
      <c r="Y1460">
        <v>103.25</v>
      </c>
      <c r="Z1460">
        <v>1.917</v>
      </c>
      <c r="AA1460">
        <v>1.388E-2</v>
      </c>
      <c r="AB1460">
        <v>1.9830000000000001</v>
      </c>
      <c r="AC1460">
        <v>9.891</v>
      </c>
      <c r="AD1460">
        <v>2.2999999999999998</v>
      </c>
      <c r="AE1460">
        <v>9.9390000000000001</v>
      </c>
      <c r="AF1460">
        <v>959</v>
      </c>
      <c r="AG1460">
        <v>0.61</v>
      </c>
      <c r="AH1460">
        <v>0.70699999999999996</v>
      </c>
      <c r="AI1460">
        <v>923</v>
      </c>
      <c r="AJ1460">
        <v>932</v>
      </c>
      <c r="AK1460">
        <v>943</v>
      </c>
      <c r="AL1460">
        <v>945</v>
      </c>
      <c r="AQ1460" s="82">
        <f t="shared" si="112"/>
        <v>0</v>
      </c>
      <c r="AR1460" s="82">
        <f t="shared" si="115"/>
        <v>0</v>
      </c>
      <c r="AS1460" s="82">
        <f t="shared" si="115"/>
        <v>0</v>
      </c>
      <c r="AT1460" s="82">
        <f t="shared" si="115"/>
        <v>0</v>
      </c>
      <c r="AU1460" s="82">
        <f t="shared" si="115"/>
        <v>0</v>
      </c>
      <c r="AV1460" s="82">
        <f t="shared" si="115"/>
        <v>0</v>
      </c>
      <c r="AW1460" s="82">
        <f t="shared" si="115"/>
        <v>0</v>
      </c>
      <c r="AX1460" s="82">
        <f t="shared" si="115"/>
        <v>0</v>
      </c>
      <c r="AY1460" s="82">
        <f t="shared" si="115"/>
        <v>1.375E-2</v>
      </c>
      <c r="AZ1460" s="82">
        <f t="shared" si="115"/>
        <v>0</v>
      </c>
      <c r="BA1460" s="82">
        <f t="shared" si="115"/>
        <v>0</v>
      </c>
    </row>
    <row r="1461" spans="1:53" x14ac:dyDescent="0.25">
      <c r="A1461" t="s">
        <v>3790</v>
      </c>
      <c r="B1461" t="s">
        <v>3791</v>
      </c>
      <c r="C1461" t="s">
        <v>3792</v>
      </c>
      <c r="D1461" t="s">
        <v>3793</v>
      </c>
      <c r="E1461">
        <v>10.25</v>
      </c>
      <c r="F1461" s="143">
        <v>42840</v>
      </c>
      <c r="G1461" t="s">
        <v>282</v>
      </c>
      <c r="H1461" t="s">
        <v>270</v>
      </c>
      <c r="I1461" t="s">
        <v>259</v>
      </c>
      <c r="J1461" t="s">
        <v>271</v>
      </c>
      <c r="K1461" t="s">
        <v>284</v>
      </c>
      <c r="L1461" t="s">
        <v>285</v>
      </c>
      <c r="M1461" t="s">
        <v>309</v>
      </c>
      <c r="N1461" t="s">
        <v>283</v>
      </c>
      <c r="O1461">
        <v>400</v>
      </c>
      <c r="P1461">
        <v>110.5</v>
      </c>
      <c r="Q1461">
        <v>1.9930559999999999</v>
      </c>
      <c r="R1461">
        <v>3.8980000000000001E-2</v>
      </c>
      <c r="S1461">
        <v>0</v>
      </c>
      <c r="T1461">
        <v>1.2050000000000001</v>
      </c>
      <c r="U1461">
        <v>5.6210000000000004</v>
      </c>
      <c r="V1461">
        <v>1.393</v>
      </c>
      <c r="W1461">
        <v>5.9969999999999999</v>
      </c>
      <c r="X1461">
        <v>541</v>
      </c>
      <c r="Y1461">
        <v>110</v>
      </c>
      <c r="Z1461">
        <v>1.31</v>
      </c>
      <c r="AA1461">
        <v>3.916E-2</v>
      </c>
      <c r="AB1461">
        <v>1.266</v>
      </c>
      <c r="AC1461">
        <v>6.1630000000000003</v>
      </c>
      <c r="AD1461">
        <v>1.629</v>
      </c>
      <c r="AE1461">
        <v>6.4279999999999999</v>
      </c>
      <c r="AF1461">
        <v>594</v>
      </c>
      <c r="AG1461">
        <v>1.0629999999999999</v>
      </c>
      <c r="AH1461">
        <v>1.1040000000000001</v>
      </c>
      <c r="AI1461">
        <v>515</v>
      </c>
      <c r="AJ1461">
        <v>584</v>
      </c>
      <c r="AK1461">
        <v>526</v>
      </c>
      <c r="AL1461">
        <v>579</v>
      </c>
      <c r="AQ1461" s="82">
        <f t="shared" si="112"/>
        <v>0</v>
      </c>
      <c r="AR1461" s="82">
        <f t="shared" si="115"/>
        <v>0</v>
      </c>
      <c r="AS1461" s="82">
        <f t="shared" si="115"/>
        <v>0</v>
      </c>
      <c r="AT1461" s="82">
        <f t="shared" si="115"/>
        <v>0</v>
      </c>
      <c r="AU1461" s="82">
        <f t="shared" si="115"/>
        <v>3.8980000000000001E-2</v>
      </c>
      <c r="AV1461" s="82">
        <f t="shared" si="115"/>
        <v>0</v>
      </c>
      <c r="AW1461" s="82">
        <f t="shared" si="115"/>
        <v>0</v>
      </c>
      <c r="AX1461" s="82">
        <f t="shared" si="115"/>
        <v>0</v>
      </c>
      <c r="AY1461" s="82">
        <f t="shared" si="115"/>
        <v>0</v>
      </c>
      <c r="AZ1461" s="82">
        <f t="shared" si="115"/>
        <v>0</v>
      </c>
      <c r="BA1461" s="82">
        <f t="shared" si="115"/>
        <v>0</v>
      </c>
    </row>
    <row r="1462" spans="1:53" x14ac:dyDescent="0.25">
      <c r="A1462" t="s">
        <v>3802</v>
      </c>
      <c r="B1462" t="s">
        <v>3803</v>
      </c>
      <c r="C1462" t="s">
        <v>3792</v>
      </c>
      <c r="D1462" t="s">
        <v>3793</v>
      </c>
      <c r="E1462">
        <v>10.125</v>
      </c>
      <c r="F1462" s="143">
        <v>43511</v>
      </c>
      <c r="G1462" t="s">
        <v>41</v>
      </c>
      <c r="H1462" t="s">
        <v>270</v>
      </c>
      <c r="I1462" t="s">
        <v>259</v>
      </c>
      <c r="J1462" t="s">
        <v>271</v>
      </c>
      <c r="K1462" t="s">
        <v>284</v>
      </c>
      <c r="L1462" t="s">
        <v>285</v>
      </c>
      <c r="M1462" t="s">
        <v>309</v>
      </c>
      <c r="N1462" t="s">
        <v>304</v>
      </c>
      <c r="O1462">
        <v>200</v>
      </c>
      <c r="P1462">
        <v>106.75</v>
      </c>
      <c r="Q1462">
        <v>3.65625</v>
      </c>
      <c r="R1462">
        <v>1.9130000000000001E-2</v>
      </c>
      <c r="S1462">
        <v>0</v>
      </c>
      <c r="T1462">
        <v>3.26</v>
      </c>
      <c r="U1462">
        <v>8.1639999999999997</v>
      </c>
      <c r="V1462">
        <v>3.891</v>
      </c>
      <c r="W1462">
        <v>8.3719999999999999</v>
      </c>
      <c r="X1462">
        <v>744</v>
      </c>
      <c r="Y1462">
        <v>105</v>
      </c>
      <c r="Z1462">
        <v>2.9809999999999999</v>
      </c>
      <c r="AA1462">
        <v>1.9E-2</v>
      </c>
      <c r="AB1462">
        <v>3.3079999999999998</v>
      </c>
      <c r="AC1462">
        <v>8.673</v>
      </c>
      <c r="AD1462">
        <v>4.0250000000000004</v>
      </c>
      <c r="AE1462">
        <v>8.82</v>
      </c>
      <c r="AF1462">
        <v>803</v>
      </c>
      <c r="AG1462">
        <v>2.246</v>
      </c>
      <c r="AH1462">
        <v>2.6520000000000001</v>
      </c>
      <c r="AI1462">
        <v>722</v>
      </c>
      <c r="AJ1462">
        <v>782</v>
      </c>
      <c r="AK1462">
        <v>732</v>
      </c>
      <c r="AL1462">
        <v>790</v>
      </c>
      <c r="AQ1462" s="82">
        <f t="shared" si="112"/>
        <v>0</v>
      </c>
      <c r="AR1462" s="82">
        <f t="shared" ref="AR1462:BA1477" si="116">IF(AND($U1462&gt;AQ$4,$U1462&lt;=AR$4),$R1462,0)</f>
        <v>0</v>
      </c>
      <c r="AS1462" s="82">
        <f t="shared" si="116"/>
        <v>0</v>
      </c>
      <c r="AT1462" s="82">
        <f t="shared" si="116"/>
        <v>0</v>
      </c>
      <c r="AU1462" s="82">
        <f t="shared" si="116"/>
        <v>0</v>
      </c>
      <c r="AV1462" s="82">
        <f t="shared" si="116"/>
        <v>0</v>
      </c>
      <c r="AW1462" s="82">
        <f t="shared" si="116"/>
        <v>0</v>
      </c>
      <c r="AX1462" s="82">
        <f t="shared" si="116"/>
        <v>1.9130000000000001E-2</v>
      </c>
      <c r="AY1462" s="82">
        <f t="shared" si="116"/>
        <v>0</v>
      </c>
      <c r="AZ1462" s="82">
        <f t="shared" si="116"/>
        <v>0</v>
      </c>
      <c r="BA1462" s="82">
        <f t="shared" si="116"/>
        <v>0</v>
      </c>
    </row>
    <row r="1463" spans="1:53" x14ac:dyDescent="0.25">
      <c r="A1463" t="s">
        <v>3798</v>
      </c>
      <c r="B1463" t="s">
        <v>3799</v>
      </c>
      <c r="C1463" t="s">
        <v>3800</v>
      </c>
      <c r="D1463" t="s">
        <v>3801</v>
      </c>
      <c r="E1463">
        <v>9</v>
      </c>
      <c r="F1463" s="143">
        <v>43388</v>
      </c>
      <c r="G1463" t="s">
        <v>280</v>
      </c>
      <c r="H1463" t="s">
        <v>270</v>
      </c>
      <c r="I1463" t="s">
        <v>259</v>
      </c>
      <c r="J1463" t="s">
        <v>271</v>
      </c>
      <c r="K1463" t="s">
        <v>272</v>
      </c>
      <c r="L1463" t="s">
        <v>320</v>
      </c>
      <c r="M1463" t="s">
        <v>321</v>
      </c>
      <c r="N1463" t="s">
        <v>304</v>
      </c>
      <c r="O1463">
        <v>275</v>
      </c>
      <c r="P1463">
        <v>94.5</v>
      </c>
      <c r="Q1463">
        <v>1.75</v>
      </c>
      <c r="R1463">
        <v>2.2929999999999999E-2</v>
      </c>
      <c r="S1463">
        <v>0</v>
      </c>
      <c r="T1463">
        <v>4.3070000000000004</v>
      </c>
      <c r="U1463">
        <v>10.275</v>
      </c>
      <c r="V1463">
        <v>4.3440000000000003</v>
      </c>
      <c r="W1463">
        <v>10.275</v>
      </c>
      <c r="X1463">
        <v>941</v>
      </c>
      <c r="Y1463">
        <v>92</v>
      </c>
      <c r="Z1463">
        <v>1.1499999999999999</v>
      </c>
      <c r="AA1463">
        <v>2.2530000000000001E-2</v>
      </c>
      <c r="AB1463">
        <v>4.3390000000000004</v>
      </c>
      <c r="AC1463">
        <v>10.872999999999999</v>
      </c>
      <c r="AD1463">
        <v>4.3730000000000002</v>
      </c>
      <c r="AE1463">
        <v>10.872999999999999</v>
      </c>
      <c r="AF1463">
        <v>1014</v>
      </c>
      <c r="AG1463">
        <v>3.3279999999999998</v>
      </c>
      <c r="AH1463">
        <v>3.8010000000000002</v>
      </c>
      <c r="AI1463">
        <v>877</v>
      </c>
      <c r="AJ1463">
        <v>933</v>
      </c>
      <c r="AK1463">
        <v>929</v>
      </c>
      <c r="AL1463">
        <v>1003</v>
      </c>
      <c r="AQ1463" s="82">
        <f t="shared" si="112"/>
        <v>0</v>
      </c>
      <c r="AR1463" s="82">
        <f t="shared" si="116"/>
        <v>0</v>
      </c>
      <c r="AS1463" s="82">
        <f t="shared" si="116"/>
        <v>0</v>
      </c>
      <c r="AT1463" s="82">
        <f t="shared" si="116"/>
        <v>0</v>
      </c>
      <c r="AU1463" s="82">
        <f t="shared" si="116"/>
        <v>0</v>
      </c>
      <c r="AV1463" s="82">
        <f t="shared" si="116"/>
        <v>0</v>
      </c>
      <c r="AW1463" s="82">
        <f t="shared" si="116"/>
        <v>0</v>
      </c>
      <c r="AX1463" s="82">
        <f t="shared" si="116"/>
        <v>0</v>
      </c>
      <c r="AY1463" s="82">
        <f t="shared" si="116"/>
        <v>0</v>
      </c>
      <c r="AZ1463" s="82">
        <f t="shared" si="116"/>
        <v>2.2929999999999999E-2</v>
      </c>
      <c r="BA1463" s="82">
        <f t="shared" si="116"/>
        <v>0</v>
      </c>
    </row>
    <row r="1464" spans="1:53" x14ac:dyDescent="0.25">
      <c r="A1464" t="s">
        <v>6396</v>
      </c>
      <c r="B1464" t="s">
        <v>6397</v>
      </c>
      <c r="C1464" t="s">
        <v>3804</v>
      </c>
      <c r="D1464" t="s">
        <v>3805</v>
      </c>
      <c r="E1464">
        <v>8.875</v>
      </c>
      <c r="F1464" s="143">
        <v>43586</v>
      </c>
      <c r="G1464" t="s">
        <v>280</v>
      </c>
      <c r="H1464" t="s">
        <v>270</v>
      </c>
      <c r="I1464" t="s">
        <v>259</v>
      </c>
      <c r="J1464" t="s">
        <v>271</v>
      </c>
      <c r="K1464" t="s">
        <v>272</v>
      </c>
      <c r="L1464" t="s">
        <v>291</v>
      </c>
      <c r="M1464" t="s">
        <v>588</v>
      </c>
      <c r="N1464" t="s">
        <v>304</v>
      </c>
      <c r="O1464">
        <v>400</v>
      </c>
      <c r="P1464">
        <v>73</v>
      </c>
      <c r="Q1464">
        <v>1.33125</v>
      </c>
      <c r="R1464">
        <v>2.5760000000000002E-2</v>
      </c>
      <c r="S1464">
        <v>0</v>
      </c>
      <c r="T1464">
        <v>4.2990000000000004</v>
      </c>
      <c r="U1464">
        <v>15.744999999999999</v>
      </c>
      <c r="V1464">
        <v>4.3440000000000003</v>
      </c>
      <c r="W1464">
        <v>15.744999999999999</v>
      </c>
      <c r="X1464">
        <v>1480</v>
      </c>
      <c r="Y1464">
        <v>71.25</v>
      </c>
      <c r="Z1464">
        <v>0.74</v>
      </c>
      <c r="AA1464">
        <v>2.5329999999999998E-2</v>
      </c>
      <c r="AB1464">
        <v>4.3310000000000004</v>
      </c>
      <c r="AC1464">
        <v>16.248999999999999</v>
      </c>
      <c r="AD1464">
        <v>4.3719999999999999</v>
      </c>
      <c r="AE1464">
        <v>16.248999999999999</v>
      </c>
      <c r="AF1464">
        <v>1545</v>
      </c>
      <c r="AG1464">
        <v>3.2530000000000001</v>
      </c>
      <c r="AH1464">
        <v>3.742</v>
      </c>
      <c r="AI1464">
        <v>1189</v>
      </c>
      <c r="AJ1464">
        <v>1226</v>
      </c>
      <c r="AK1464">
        <v>1468</v>
      </c>
      <c r="AL1464">
        <v>1533</v>
      </c>
      <c r="AQ1464" s="82">
        <f t="shared" si="112"/>
        <v>0</v>
      </c>
      <c r="AR1464" s="82">
        <f t="shared" si="116"/>
        <v>0</v>
      </c>
      <c r="AS1464" s="82">
        <f t="shared" si="116"/>
        <v>0</v>
      </c>
      <c r="AT1464" s="82">
        <f t="shared" si="116"/>
        <v>0</v>
      </c>
      <c r="AU1464" s="82">
        <f t="shared" si="116"/>
        <v>0</v>
      </c>
      <c r="AV1464" s="82">
        <f t="shared" si="116"/>
        <v>0</v>
      </c>
      <c r="AW1464" s="82">
        <f t="shared" si="116"/>
        <v>0</v>
      </c>
      <c r="AX1464" s="82">
        <f t="shared" si="116"/>
        <v>0</v>
      </c>
      <c r="AY1464" s="82">
        <f t="shared" si="116"/>
        <v>0</v>
      </c>
      <c r="AZ1464" s="82">
        <f t="shared" si="116"/>
        <v>0</v>
      </c>
      <c r="BA1464" s="82">
        <f t="shared" si="116"/>
        <v>2.5760000000000002E-2</v>
      </c>
    </row>
    <row r="1465" spans="1:53" x14ac:dyDescent="0.25">
      <c r="A1465" t="s">
        <v>6398</v>
      </c>
      <c r="B1465" t="s">
        <v>6399</v>
      </c>
      <c r="C1465" t="s">
        <v>6400</v>
      </c>
      <c r="D1465" t="s">
        <v>6401</v>
      </c>
      <c r="E1465">
        <v>8.875</v>
      </c>
      <c r="F1465" s="143">
        <v>44044</v>
      </c>
      <c r="G1465" t="s">
        <v>280</v>
      </c>
      <c r="H1465" t="s">
        <v>270</v>
      </c>
      <c r="I1465" t="s">
        <v>259</v>
      </c>
      <c r="J1465" t="s">
        <v>271</v>
      </c>
      <c r="K1465" t="s">
        <v>272</v>
      </c>
      <c r="L1465" t="s">
        <v>273</v>
      </c>
      <c r="M1465" t="s">
        <v>281</v>
      </c>
      <c r="N1465" t="s">
        <v>304</v>
      </c>
      <c r="O1465">
        <v>700</v>
      </c>
      <c r="P1465">
        <v>108</v>
      </c>
      <c r="Q1465">
        <v>3.6486109999999998</v>
      </c>
      <c r="R1465">
        <v>6.7710000000000006E-2</v>
      </c>
      <c r="S1465">
        <v>0</v>
      </c>
      <c r="T1465">
        <v>4.2789999999999999</v>
      </c>
      <c r="U1465">
        <v>7.1150000000000002</v>
      </c>
      <c r="V1465">
        <v>5.0199999999999996</v>
      </c>
      <c r="W1465">
        <v>7.2539999999999996</v>
      </c>
      <c r="X1465">
        <v>605</v>
      </c>
      <c r="Y1465">
        <v>106</v>
      </c>
      <c r="Z1465">
        <v>3.0569999999999999</v>
      </c>
      <c r="AA1465">
        <v>6.7140000000000005E-2</v>
      </c>
      <c r="AB1465">
        <v>4.3209999999999997</v>
      </c>
      <c r="AC1465">
        <v>7.55</v>
      </c>
      <c r="AD1465">
        <v>5.157</v>
      </c>
      <c r="AE1465">
        <v>7.6509999999999998</v>
      </c>
      <c r="AF1465">
        <v>660</v>
      </c>
      <c r="AG1465">
        <v>2.3759999999999999</v>
      </c>
      <c r="AH1465">
        <v>3.008</v>
      </c>
      <c r="AI1465">
        <v>585</v>
      </c>
      <c r="AJ1465">
        <v>641</v>
      </c>
      <c r="AK1465">
        <v>593</v>
      </c>
      <c r="AL1465">
        <v>648</v>
      </c>
      <c r="AQ1465" s="82">
        <f t="shared" si="112"/>
        <v>0</v>
      </c>
      <c r="AR1465" s="82">
        <f t="shared" si="116"/>
        <v>0</v>
      </c>
      <c r="AS1465" s="82">
        <f t="shared" si="116"/>
        <v>0</v>
      </c>
      <c r="AT1465" s="82">
        <f t="shared" si="116"/>
        <v>0</v>
      </c>
      <c r="AU1465" s="82">
        <f t="shared" si="116"/>
        <v>0</v>
      </c>
      <c r="AV1465" s="82">
        <f t="shared" si="116"/>
        <v>0</v>
      </c>
      <c r="AW1465" s="82">
        <f t="shared" si="116"/>
        <v>6.7710000000000006E-2</v>
      </c>
      <c r="AX1465" s="82">
        <f t="shared" si="116"/>
        <v>0</v>
      </c>
      <c r="AY1465" s="82">
        <f t="shared" si="116"/>
        <v>0</v>
      </c>
      <c r="AZ1465" s="82">
        <f t="shared" si="116"/>
        <v>0</v>
      </c>
      <c r="BA1465" s="82">
        <f t="shared" si="116"/>
        <v>0</v>
      </c>
    </row>
    <row r="1466" spans="1:53" x14ac:dyDescent="0.25">
      <c r="A1466" t="s">
        <v>6402</v>
      </c>
      <c r="B1466" t="s">
        <v>6403</v>
      </c>
      <c r="C1466" t="s">
        <v>6404</v>
      </c>
      <c r="D1466" t="s">
        <v>6405</v>
      </c>
      <c r="E1466">
        <v>7.375</v>
      </c>
      <c r="F1466" s="143">
        <v>44119</v>
      </c>
      <c r="G1466" t="s">
        <v>280</v>
      </c>
      <c r="H1466" t="s">
        <v>270</v>
      </c>
      <c r="I1466" t="s">
        <v>259</v>
      </c>
      <c r="J1466" t="s">
        <v>271</v>
      </c>
      <c r="K1466" t="s">
        <v>272</v>
      </c>
      <c r="L1466" t="s">
        <v>335</v>
      </c>
      <c r="M1466" t="s">
        <v>804</v>
      </c>
      <c r="N1466" t="s">
        <v>304</v>
      </c>
      <c r="O1466">
        <v>490</v>
      </c>
      <c r="P1466">
        <v>99.25</v>
      </c>
      <c r="Q1466">
        <v>1.782292</v>
      </c>
      <c r="R1466">
        <v>4.2889999999999998E-2</v>
      </c>
      <c r="S1466">
        <v>0</v>
      </c>
      <c r="T1466">
        <v>5.7460000000000004</v>
      </c>
      <c r="U1466">
        <v>7.5</v>
      </c>
      <c r="V1466">
        <v>5.7290000000000001</v>
      </c>
      <c r="W1466">
        <v>7.4669999999999996</v>
      </c>
      <c r="X1466">
        <v>620</v>
      </c>
      <c r="Y1466">
        <v>98.625</v>
      </c>
      <c r="Z1466">
        <v>1.2909999999999999</v>
      </c>
      <c r="AA1466">
        <v>4.3060000000000001E-2</v>
      </c>
      <c r="AB1466">
        <v>5.8010000000000002</v>
      </c>
      <c r="AC1466">
        <v>7.6059999999999999</v>
      </c>
      <c r="AD1466">
        <v>5.8029999999999999</v>
      </c>
      <c r="AE1466">
        <v>7.5830000000000002</v>
      </c>
      <c r="AF1466">
        <v>648</v>
      </c>
      <c r="AG1466">
        <v>1.1180000000000001</v>
      </c>
      <c r="AH1466">
        <v>1.8759999999999999</v>
      </c>
      <c r="AI1466">
        <v>583</v>
      </c>
      <c r="AJ1466">
        <v>608</v>
      </c>
      <c r="AK1466">
        <v>610</v>
      </c>
      <c r="AL1466">
        <v>637</v>
      </c>
      <c r="AQ1466" s="82">
        <f t="shared" si="112"/>
        <v>0</v>
      </c>
      <c r="AR1466" s="82">
        <f t="shared" si="116"/>
        <v>0</v>
      </c>
      <c r="AS1466" s="82">
        <f t="shared" si="116"/>
        <v>0</v>
      </c>
      <c r="AT1466" s="82">
        <f t="shared" si="116"/>
        <v>0</v>
      </c>
      <c r="AU1466" s="82">
        <f t="shared" si="116"/>
        <v>0</v>
      </c>
      <c r="AV1466" s="82">
        <f t="shared" si="116"/>
        <v>0</v>
      </c>
      <c r="AW1466" s="82">
        <f t="shared" si="116"/>
        <v>4.2889999999999998E-2</v>
      </c>
      <c r="AX1466" s="82">
        <f t="shared" si="116"/>
        <v>0</v>
      </c>
      <c r="AY1466" s="82">
        <f t="shared" si="116"/>
        <v>0</v>
      </c>
      <c r="AZ1466" s="82">
        <f t="shared" si="116"/>
        <v>0</v>
      </c>
      <c r="BA1466" s="82">
        <f t="shared" si="116"/>
        <v>0</v>
      </c>
    </row>
    <row r="1467" spans="1:53" x14ac:dyDescent="0.25">
      <c r="A1467" t="s">
        <v>3786</v>
      </c>
      <c r="B1467" t="s">
        <v>3787</v>
      </c>
      <c r="C1467" t="s">
        <v>3788</v>
      </c>
      <c r="D1467" t="s">
        <v>3789</v>
      </c>
      <c r="E1467">
        <v>6.9740000000000002</v>
      </c>
      <c r="F1467" s="143">
        <v>42887</v>
      </c>
      <c r="G1467" t="s">
        <v>371</v>
      </c>
      <c r="H1467" t="s">
        <v>270</v>
      </c>
      <c r="I1467" t="s">
        <v>259</v>
      </c>
      <c r="J1467" t="s">
        <v>271</v>
      </c>
      <c r="K1467" t="s">
        <v>358</v>
      </c>
      <c r="L1467" t="s">
        <v>358</v>
      </c>
      <c r="M1467" t="s">
        <v>359</v>
      </c>
      <c r="N1467" t="s">
        <v>461</v>
      </c>
      <c r="O1467">
        <v>250</v>
      </c>
      <c r="P1467">
        <v>105.437</v>
      </c>
      <c r="Q1467">
        <v>0.46493299999999999</v>
      </c>
      <c r="R1467">
        <v>2.2939999999999999E-2</v>
      </c>
      <c r="S1467">
        <v>0</v>
      </c>
      <c r="T1467">
        <v>4.1429999999999998</v>
      </c>
      <c r="U1467">
        <v>3.3820000000000001</v>
      </c>
      <c r="V1467">
        <v>3.8</v>
      </c>
      <c r="W1467">
        <v>5.5720000000000001</v>
      </c>
      <c r="X1467">
        <v>495</v>
      </c>
      <c r="Y1467">
        <v>105.711</v>
      </c>
      <c r="Z1467">
        <v>0</v>
      </c>
      <c r="AA1467">
        <v>2.324E-2</v>
      </c>
      <c r="AB1467">
        <v>3.851</v>
      </c>
      <c r="AC1467">
        <v>5.5229999999999997</v>
      </c>
      <c r="AD1467">
        <v>3.8620000000000001</v>
      </c>
      <c r="AE1467">
        <v>5.5229999999999997</v>
      </c>
      <c r="AF1467">
        <v>500</v>
      </c>
      <c r="AG1467">
        <v>0.18099999999999999</v>
      </c>
      <c r="AH1467">
        <v>0.52300000000000002</v>
      </c>
      <c r="AI1467">
        <v>489</v>
      </c>
      <c r="AJ1467">
        <v>496</v>
      </c>
      <c r="AK1467">
        <v>483</v>
      </c>
      <c r="AL1467">
        <v>489</v>
      </c>
      <c r="AQ1467" s="82">
        <f t="shared" si="112"/>
        <v>0</v>
      </c>
      <c r="AR1467" s="82">
        <f t="shared" si="116"/>
        <v>0</v>
      </c>
      <c r="AS1467" s="82">
        <f t="shared" si="116"/>
        <v>2.2939999999999999E-2</v>
      </c>
      <c r="AT1467" s="82">
        <f t="shared" si="116"/>
        <v>0</v>
      </c>
      <c r="AU1467" s="82">
        <f t="shared" si="116"/>
        <v>0</v>
      </c>
      <c r="AV1467" s="82">
        <f t="shared" si="116"/>
        <v>0</v>
      </c>
      <c r="AW1467" s="82">
        <f t="shared" si="116"/>
        <v>0</v>
      </c>
      <c r="AX1467" s="82">
        <f t="shared" si="116"/>
        <v>0</v>
      </c>
      <c r="AY1467" s="82">
        <f t="shared" si="116"/>
        <v>0</v>
      </c>
      <c r="AZ1467" s="82">
        <f t="shared" si="116"/>
        <v>0</v>
      </c>
      <c r="BA1467" s="82">
        <f t="shared" si="116"/>
        <v>0</v>
      </c>
    </row>
    <row r="1468" spans="1:53" x14ac:dyDescent="0.25">
      <c r="A1468" t="s">
        <v>3806</v>
      </c>
      <c r="B1468" t="s">
        <v>3807</v>
      </c>
      <c r="C1468" t="s">
        <v>3808</v>
      </c>
      <c r="D1468" t="s">
        <v>3789</v>
      </c>
      <c r="E1468">
        <v>6.5</v>
      </c>
      <c r="F1468" s="143">
        <v>44180</v>
      </c>
      <c r="G1468" t="s">
        <v>371</v>
      </c>
      <c r="H1468" t="s">
        <v>270</v>
      </c>
      <c r="I1468" t="s">
        <v>259</v>
      </c>
      <c r="J1468" t="s">
        <v>271</v>
      </c>
      <c r="K1468" t="s">
        <v>358</v>
      </c>
      <c r="L1468" t="s">
        <v>358</v>
      </c>
      <c r="M1468" t="s">
        <v>359</v>
      </c>
      <c r="N1468" t="s">
        <v>283</v>
      </c>
      <c r="O1468">
        <v>449.9</v>
      </c>
      <c r="P1468">
        <v>112.55200000000001</v>
      </c>
      <c r="Q1468">
        <v>0.18055599999999999</v>
      </c>
      <c r="R1468">
        <v>4.394E-2</v>
      </c>
      <c r="S1468">
        <v>3.25</v>
      </c>
      <c r="T1468">
        <v>6.3</v>
      </c>
      <c r="U1468">
        <v>4.601</v>
      </c>
      <c r="V1468">
        <v>6.4</v>
      </c>
      <c r="W1468">
        <v>4.601</v>
      </c>
      <c r="X1468">
        <v>328</v>
      </c>
      <c r="Y1468">
        <v>113.782</v>
      </c>
      <c r="Z1468">
        <v>2.9969999999999999</v>
      </c>
      <c r="AA1468">
        <v>4.6210000000000001E-2</v>
      </c>
      <c r="AB1468">
        <v>6.202</v>
      </c>
      <c r="AC1468">
        <v>4.4420000000000002</v>
      </c>
      <c r="AD1468">
        <v>6.2910000000000004</v>
      </c>
      <c r="AE1468">
        <v>4.4420000000000002</v>
      </c>
      <c r="AF1468">
        <v>329</v>
      </c>
      <c r="AG1468">
        <v>-0.68200000000000005</v>
      </c>
      <c r="AH1468">
        <v>0.17499999999999999</v>
      </c>
      <c r="AI1468">
        <v>330</v>
      </c>
      <c r="AJ1468">
        <v>332</v>
      </c>
      <c r="AK1468">
        <v>319</v>
      </c>
      <c r="AL1468">
        <v>319</v>
      </c>
      <c r="AQ1468" s="82">
        <f t="shared" si="112"/>
        <v>0</v>
      </c>
      <c r="AR1468" s="82">
        <f t="shared" si="116"/>
        <v>0</v>
      </c>
      <c r="AS1468" s="82">
        <f t="shared" si="116"/>
        <v>0</v>
      </c>
      <c r="AT1468" s="82">
        <f t="shared" si="116"/>
        <v>4.394E-2</v>
      </c>
      <c r="AU1468" s="82">
        <f t="shared" si="116"/>
        <v>0</v>
      </c>
      <c r="AV1468" s="82">
        <f t="shared" si="116"/>
        <v>0</v>
      </c>
      <c r="AW1468" s="82">
        <f t="shared" si="116"/>
        <v>0</v>
      </c>
      <c r="AX1468" s="82">
        <f t="shared" si="116"/>
        <v>0</v>
      </c>
      <c r="AY1468" s="82">
        <f t="shared" si="116"/>
        <v>0</v>
      </c>
      <c r="AZ1468" s="82">
        <f t="shared" si="116"/>
        <v>0</v>
      </c>
      <c r="BA1468" s="82">
        <f t="shared" si="116"/>
        <v>0</v>
      </c>
    </row>
    <row r="1469" spans="1:53" x14ac:dyDescent="0.25">
      <c r="A1469" t="s">
        <v>3843</v>
      </c>
      <c r="B1469" t="s">
        <v>3844</v>
      </c>
      <c r="C1469" t="s">
        <v>3808</v>
      </c>
      <c r="D1469" t="s">
        <v>3789</v>
      </c>
      <c r="E1469">
        <v>6</v>
      </c>
      <c r="F1469" s="143">
        <v>44440</v>
      </c>
      <c r="G1469" t="s">
        <v>371</v>
      </c>
      <c r="H1469" t="s">
        <v>270</v>
      </c>
      <c r="I1469" t="s">
        <v>259</v>
      </c>
      <c r="J1469" t="s">
        <v>271</v>
      </c>
      <c r="K1469" t="s">
        <v>358</v>
      </c>
      <c r="L1469" t="s">
        <v>358</v>
      </c>
      <c r="M1469" t="s">
        <v>359</v>
      </c>
      <c r="N1469" t="s">
        <v>283</v>
      </c>
      <c r="O1469">
        <v>500</v>
      </c>
      <c r="P1469">
        <v>110.898</v>
      </c>
      <c r="Q1469">
        <v>1.9</v>
      </c>
      <c r="R1469">
        <v>4.8860000000000001E-2</v>
      </c>
      <c r="S1469">
        <v>0</v>
      </c>
      <c r="T1469">
        <v>6.7320000000000002</v>
      </c>
      <c r="U1469">
        <v>4.4710000000000001</v>
      </c>
      <c r="V1469">
        <v>6.86</v>
      </c>
      <c r="W1469">
        <v>4.4710000000000001</v>
      </c>
      <c r="X1469">
        <v>301</v>
      </c>
      <c r="Y1469">
        <v>112.19</v>
      </c>
      <c r="Z1469">
        <v>1.5</v>
      </c>
      <c r="AA1469">
        <v>0.05</v>
      </c>
      <c r="AB1469">
        <v>6.8140000000000001</v>
      </c>
      <c r="AC1469">
        <v>4.3120000000000003</v>
      </c>
      <c r="AD1469">
        <v>6.9329999999999998</v>
      </c>
      <c r="AE1469">
        <v>4.3120000000000003</v>
      </c>
      <c r="AF1469">
        <v>302</v>
      </c>
      <c r="AG1469">
        <v>-0.78500000000000003</v>
      </c>
      <c r="AH1469">
        <v>0.219</v>
      </c>
      <c r="AI1469">
        <v>301</v>
      </c>
      <c r="AJ1469">
        <v>303</v>
      </c>
      <c r="AK1469">
        <v>294</v>
      </c>
      <c r="AL1469">
        <v>294</v>
      </c>
      <c r="AQ1469" s="82">
        <f t="shared" si="112"/>
        <v>0</v>
      </c>
      <c r="AR1469" s="82">
        <f t="shared" si="116"/>
        <v>0</v>
      </c>
      <c r="AS1469" s="82">
        <f t="shared" si="116"/>
        <v>0</v>
      </c>
      <c r="AT1469" s="82">
        <f t="shared" si="116"/>
        <v>4.8860000000000001E-2</v>
      </c>
      <c r="AU1469" s="82">
        <f t="shared" si="116"/>
        <v>0</v>
      </c>
      <c r="AV1469" s="82">
        <f t="shared" si="116"/>
        <v>0</v>
      </c>
      <c r="AW1469" s="82">
        <f t="shared" si="116"/>
        <v>0</v>
      </c>
      <c r="AX1469" s="82">
        <f t="shared" si="116"/>
        <v>0</v>
      </c>
      <c r="AY1469" s="82">
        <f t="shared" si="116"/>
        <v>0</v>
      </c>
      <c r="AZ1469" s="82">
        <f t="shared" si="116"/>
        <v>0</v>
      </c>
      <c r="BA1469" s="82">
        <f t="shared" si="116"/>
        <v>0</v>
      </c>
    </row>
    <row r="1470" spans="1:53" x14ac:dyDescent="0.25">
      <c r="A1470" t="s">
        <v>6406</v>
      </c>
      <c r="B1470" t="s">
        <v>6407</v>
      </c>
      <c r="C1470" t="s">
        <v>3808</v>
      </c>
      <c r="D1470" t="s">
        <v>3789</v>
      </c>
      <c r="E1470">
        <v>5.625</v>
      </c>
      <c r="F1470" s="143">
        <v>44757</v>
      </c>
      <c r="G1470" t="s">
        <v>371</v>
      </c>
      <c r="H1470" t="s">
        <v>270</v>
      </c>
      <c r="I1470" t="s">
        <v>259</v>
      </c>
      <c r="J1470" t="s">
        <v>271</v>
      </c>
      <c r="K1470" t="s">
        <v>358</v>
      </c>
      <c r="L1470" t="s">
        <v>358</v>
      </c>
      <c r="M1470" t="s">
        <v>359</v>
      </c>
      <c r="N1470" t="s">
        <v>283</v>
      </c>
      <c r="O1470">
        <v>450</v>
      </c>
      <c r="P1470">
        <v>107.496</v>
      </c>
      <c r="Q1470">
        <v>2.96875</v>
      </c>
      <c r="R1470">
        <v>4.3069999999999997E-2</v>
      </c>
      <c r="S1470">
        <v>0</v>
      </c>
      <c r="T1470">
        <v>7.0869999999999997</v>
      </c>
      <c r="U1470">
        <v>4.625</v>
      </c>
      <c r="V1470">
        <v>7.3730000000000002</v>
      </c>
      <c r="W1470">
        <v>4.63</v>
      </c>
      <c r="X1470">
        <v>301</v>
      </c>
      <c r="Y1470">
        <v>106.89100000000001</v>
      </c>
      <c r="Z1470">
        <v>2.5939999999999999</v>
      </c>
      <c r="AA1470">
        <v>4.333E-2</v>
      </c>
      <c r="AB1470">
        <v>7.1420000000000003</v>
      </c>
      <c r="AC1470">
        <v>4.7069999999999999</v>
      </c>
      <c r="AD1470">
        <v>7.423</v>
      </c>
      <c r="AE1470">
        <v>4.7110000000000003</v>
      </c>
      <c r="AF1470">
        <v>327</v>
      </c>
      <c r="AG1470">
        <v>0.89500000000000002</v>
      </c>
      <c r="AH1470">
        <v>2.036</v>
      </c>
      <c r="AI1470">
        <v>296</v>
      </c>
      <c r="AJ1470">
        <v>320</v>
      </c>
      <c r="AK1470">
        <v>297</v>
      </c>
      <c r="AL1470">
        <v>321</v>
      </c>
      <c r="AQ1470" s="82">
        <f t="shared" si="112"/>
        <v>0</v>
      </c>
      <c r="AR1470" s="82">
        <f t="shared" si="116"/>
        <v>0</v>
      </c>
      <c r="AS1470" s="82">
        <f t="shared" si="116"/>
        <v>0</v>
      </c>
      <c r="AT1470" s="82">
        <f t="shared" si="116"/>
        <v>4.3069999999999997E-2</v>
      </c>
      <c r="AU1470" s="82">
        <f t="shared" si="116"/>
        <v>0</v>
      </c>
      <c r="AV1470" s="82">
        <f t="shared" si="116"/>
        <v>0</v>
      </c>
      <c r="AW1470" s="82">
        <f t="shared" si="116"/>
        <v>0</v>
      </c>
      <c r="AX1470" s="82">
        <f t="shared" si="116"/>
        <v>0</v>
      </c>
      <c r="AY1470" s="82">
        <f t="shared" si="116"/>
        <v>0</v>
      </c>
      <c r="AZ1470" s="82">
        <f t="shared" si="116"/>
        <v>0</v>
      </c>
      <c r="BA1470" s="82">
        <f t="shared" si="116"/>
        <v>0</v>
      </c>
    </row>
    <row r="1471" spans="1:53" x14ac:dyDescent="0.25">
      <c r="A1471" t="s">
        <v>6408</v>
      </c>
      <c r="B1471" t="s">
        <v>6409</v>
      </c>
      <c r="C1471" t="s">
        <v>3845</v>
      </c>
      <c r="D1471" t="s">
        <v>3846</v>
      </c>
      <c r="E1471">
        <v>6.375</v>
      </c>
      <c r="F1471" s="143">
        <v>44621</v>
      </c>
      <c r="G1471" t="s">
        <v>282</v>
      </c>
      <c r="H1471" t="s">
        <v>270</v>
      </c>
      <c r="I1471" t="s">
        <v>259</v>
      </c>
      <c r="J1471" t="s">
        <v>271</v>
      </c>
      <c r="K1471" t="s">
        <v>272</v>
      </c>
      <c r="L1471" t="s">
        <v>335</v>
      </c>
      <c r="M1471" t="s">
        <v>336</v>
      </c>
      <c r="N1471" t="s">
        <v>304</v>
      </c>
      <c r="O1471">
        <v>250</v>
      </c>
      <c r="P1471">
        <v>118</v>
      </c>
      <c r="Q1471">
        <v>2.0187499999999998</v>
      </c>
      <c r="R1471">
        <v>2.5999999999999999E-2</v>
      </c>
      <c r="S1471">
        <v>0</v>
      </c>
      <c r="T1471">
        <v>3.6749999999999998</v>
      </c>
      <c r="U1471">
        <v>2.5379999999999998</v>
      </c>
      <c r="V1471">
        <v>5.2380000000000004</v>
      </c>
      <c r="W1471">
        <v>3.1120000000000001</v>
      </c>
      <c r="X1471">
        <v>156</v>
      </c>
      <c r="Y1471">
        <v>117.5</v>
      </c>
      <c r="Z1471">
        <v>1.5940000000000001</v>
      </c>
      <c r="AA1471">
        <v>2.6190000000000001E-2</v>
      </c>
      <c r="AB1471">
        <v>3.7360000000000002</v>
      </c>
      <c r="AC1471">
        <v>2.7</v>
      </c>
      <c r="AD1471">
        <v>5.3470000000000004</v>
      </c>
      <c r="AE1471">
        <v>3.1989999999999998</v>
      </c>
      <c r="AF1471">
        <v>183</v>
      </c>
      <c r="AG1471">
        <v>0.77700000000000002</v>
      </c>
      <c r="AH1471">
        <v>1.4390000000000001</v>
      </c>
      <c r="AI1471">
        <v>151</v>
      </c>
      <c r="AJ1471">
        <v>179</v>
      </c>
      <c r="AK1471">
        <v>146</v>
      </c>
      <c r="AL1471">
        <v>171</v>
      </c>
      <c r="AQ1471" s="82">
        <f t="shared" si="112"/>
        <v>0</v>
      </c>
      <c r="AR1471" s="82">
        <f t="shared" si="116"/>
        <v>2.5999999999999999E-2</v>
      </c>
      <c r="AS1471" s="82">
        <f t="shared" si="116"/>
        <v>0</v>
      </c>
      <c r="AT1471" s="82">
        <f t="shared" si="116"/>
        <v>0</v>
      </c>
      <c r="AU1471" s="82">
        <f t="shared" si="116"/>
        <v>0</v>
      </c>
      <c r="AV1471" s="82">
        <f t="shared" si="116"/>
        <v>0</v>
      </c>
      <c r="AW1471" s="82">
        <f t="shared" si="116"/>
        <v>0</v>
      </c>
      <c r="AX1471" s="82">
        <f t="shared" si="116"/>
        <v>0</v>
      </c>
      <c r="AY1471" s="82">
        <f t="shared" si="116"/>
        <v>0</v>
      </c>
      <c r="AZ1471" s="82">
        <f t="shared" si="116"/>
        <v>0</v>
      </c>
      <c r="BA1471" s="82">
        <f t="shared" si="116"/>
        <v>0</v>
      </c>
    </row>
    <row r="1472" spans="1:53" x14ac:dyDescent="0.25">
      <c r="A1472" t="s">
        <v>3829</v>
      </c>
      <c r="B1472" t="s">
        <v>3830</v>
      </c>
      <c r="C1472" t="s">
        <v>3831</v>
      </c>
      <c r="D1472" t="s">
        <v>3832</v>
      </c>
      <c r="E1472">
        <v>8.625</v>
      </c>
      <c r="F1472" s="143">
        <v>42840</v>
      </c>
      <c r="G1472" t="s">
        <v>41</v>
      </c>
      <c r="H1472" t="s">
        <v>270</v>
      </c>
      <c r="I1472" t="s">
        <v>254</v>
      </c>
      <c r="J1472" t="s">
        <v>271</v>
      </c>
      <c r="K1472" t="s">
        <v>272</v>
      </c>
      <c r="L1472" t="s">
        <v>335</v>
      </c>
      <c r="M1472" t="s">
        <v>804</v>
      </c>
      <c r="N1472" t="s">
        <v>283</v>
      </c>
      <c r="O1472">
        <v>280</v>
      </c>
      <c r="P1472">
        <v>108.25</v>
      </c>
      <c r="Q1472">
        <v>1.6770830000000001</v>
      </c>
      <c r="R1472">
        <v>2.6669999999999999E-2</v>
      </c>
      <c r="S1472">
        <v>0</v>
      </c>
      <c r="T1472">
        <v>0.30299999999999999</v>
      </c>
      <c r="U1472">
        <v>2.544</v>
      </c>
      <c r="V1472">
        <v>0.3</v>
      </c>
      <c r="W1472">
        <v>3.0670000000000002</v>
      </c>
      <c r="X1472">
        <v>247</v>
      </c>
      <c r="Y1472">
        <v>108.5</v>
      </c>
      <c r="Z1472">
        <v>1.1020000000000001</v>
      </c>
      <c r="AA1472">
        <v>2.699E-2</v>
      </c>
      <c r="AB1472">
        <v>0.36799999999999999</v>
      </c>
      <c r="AC1472">
        <v>2.891</v>
      </c>
      <c r="AD1472">
        <v>0.36399999999999999</v>
      </c>
      <c r="AE1472">
        <v>3.2810000000000001</v>
      </c>
      <c r="AF1472">
        <v>278</v>
      </c>
      <c r="AG1472">
        <v>0.29699999999999999</v>
      </c>
      <c r="AH1472">
        <v>0.27600000000000002</v>
      </c>
      <c r="AI1472">
        <v>154</v>
      </c>
      <c r="AJ1472">
        <v>213</v>
      </c>
      <c r="AK1472">
        <v>225</v>
      </c>
      <c r="AL1472">
        <v>260</v>
      </c>
      <c r="AQ1472" s="82">
        <f t="shared" si="112"/>
        <v>0</v>
      </c>
      <c r="AR1472" s="82">
        <f t="shared" si="116"/>
        <v>2.6669999999999999E-2</v>
      </c>
      <c r="AS1472" s="82">
        <f t="shared" si="116"/>
        <v>0</v>
      </c>
      <c r="AT1472" s="82">
        <f t="shared" si="116"/>
        <v>0</v>
      </c>
      <c r="AU1472" s="82">
        <f t="shared" si="116"/>
        <v>0</v>
      </c>
      <c r="AV1472" s="82">
        <f t="shared" si="116"/>
        <v>0</v>
      </c>
      <c r="AW1472" s="82">
        <f t="shared" si="116"/>
        <v>0</v>
      </c>
      <c r="AX1472" s="82">
        <f t="shared" si="116"/>
        <v>0</v>
      </c>
      <c r="AY1472" s="82">
        <f t="shared" si="116"/>
        <v>0</v>
      </c>
      <c r="AZ1472" s="82">
        <f t="shared" si="116"/>
        <v>0</v>
      </c>
      <c r="BA1472" s="82">
        <f t="shared" si="116"/>
        <v>0</v>
      </c>
    </row>
    <row r="1473" spans="1:53" x14ac:dyDescent="0.25">
      <c r="A1473" t="s">
        <v>6410</v>
      </c>
      <c r="B1473" t="s">
        <v>6411</v>
      </c>
      <c r="C1473" t="s">
        <v>3819</v>
      </c>
      <c r="D1473" t="s">
        <v>3820</v>
      </c>
      <c r="E1473">
        <v>8.375</v>
      </c>
      <c r="F1473" s="143">
        <v>44044</v>
      </c>
      <c r="G1473" t="s">
        <v>42</v>
      </c>
      <c r="H1473" t="s">
        <v>270</v>
      </c>
      <c r="I1473" t="s">
        <v>259</v>
      </c>
      <c r="J1473" t="s">
        <v>271</v>
      </c>
      <c r="K1473" t="s">
        <v>272</v>
      </c>
      <c r="L1473" t="s">
        <v>273</v>
      </c>
      <c r="M1473" t="s">
        <v>281</v>
      </c>
      <c r="N1473" t="s">
        <v>304</v>
      </c>
      <c r="O1473">
        <v>250</v>
      </c>
      <c r="P1473">
        <v>105</v>
      </c>
      <c r="Q1473">
        <v>3.3034720000000002</v>
      </c>
      <c r="R1473">
        <v>2.3460000000000002E-2</v>
      </c>
      <c r="S1473">
        <v>0</v>
      </c>
      <c r="T1473">
        <v>4.3159999999999998</v>
      </c>
      <c r="U1473">
        <v>7.27</v>
      </c>
      <c r="V1473">
        <v>5.22</v>
      </c>
      <c r="W1473">
        <v>7.359</v>
      </c>
      <c r="X1473">
        <v>615</v>
      </c>
      <c r="Y1473">
        <v>103.25</v>
      </c>
      <c r="Z1473">
        <v>2.7450000000000001</v>
      </c>
      <c r="AA1473">
        <v>2.3310000000000001E-2</v>
      </c>
      <c r="AB1473">
        <v>4.3600000000000003</v>
      </c>
      <c r="AC1473">
        <v>7.6539999999999999</v>
      </c>
      <c r="AD1473">
        <v>5.3129999999999997</v>
      </c>
      <c r="AE1473">
        <v>7.7009999999999996</v>
      </c>
      <c r="AF1473">
        <v>665</v>
      </c>
      <c r="AG1473">
        <v>2.1779999999999999</v>
      </c>
      <c r="AH1473">
        <v>2.84</v>
      </c>
      <c r="AI1473">
        <v>592</v>
      </c>
      <c r="AJ1473">
        <v>638</v>
      </c>
      <c r="AK1473">
        <v>604</v>
      </c>
      <c r="AL1473">
        <v>654</v>
      </c>
      <c r="AQ1473" s="82">
        <f t="shared" si="112"/>
        <v>0</v>
      </c>
      <c r="AR1473" s="82">
        <f t="shared" si="116"/>
        <v>0</v>
      </c>
      <c r="AS1473" s="82">
        <f t="shared" si="116"/>
        <v>0</v>
      </c>
      <c r="AT1473" s="82">
        <f t="shared" si="116"/>
        <v>0</v>
      </c>
      <c r="AU1473" s="82">
        <f t="shared" si="116"/>
        <v>0</v>
      </c>
      <c r="AV1473" s="82">
        <f t="shared" si="116"/>
        <v>0</v>
      </c>
      <c r="AW1473" s="82">
        <f t="shared" si="116"/>
        <v>2.3460000000000002E-2</v>
      </c>
      <c r="AX1473" s="82">
        <f t="shared" si="116"/>
        <v>0</v>
      </c>
      <c r="AY1473" s="82">
        <f t="shared" si="116"/>
        <v>0</v>
      </c>
      <c r="AZ1473" s="82">
        <f t="shared" si="116"/>
        <v>0</v>
      </c>
      <c r="BA1473" s="82">
        <f t="shared" si="116"/>
        <v>0</v>
      </c>
    </row>
    <row r="1474" spans="1:53" x14ac:dyDescent="0.25">
      <c r="A1474" t="s">
        <v>3821</v>
      </c>
      <c r="B1474" t="s">
        <v>3822</v>
      </c>
      <c r="C1474" t="s">
        <v>3823</v>
      </c>
      <c r="D1474" t="s">
        <v>3824</v>
      </c>
      <c r="E1474">
        <v>9.5</v>
      </c>
      <c r="F1474" s="143">
        <v>42109</v>
      </c>
      <c r="G1474" t="s">
        <v>42</v>
      </c>
      <c r="H1474" t="s">
        <v>270</v>
      </c>
      <c r="I1474" t="s">
        <v>259</v>
      </c>
      <c r="J1474" t="s">
        <v>271</v>
      </c>
      <c r="K1474" t="s">
        <v>272</v>
      </c>
      <c r="L1474" t="s">
        <v>335</v>
      </c>
      <c r="M1474" t="s">
        <v>912</v>
      </c>
      <c r="N1474" t="s">
        <v>304</v>
      </c>
      <c r="O1474">
        <v>269.10000000000002</v>
      </c>
      <c r="P1474">
        <v>102.25</v>
      </c>
      <c r="Q1474">
        <v>1.8472219999999999</v>
      </c>
      <c r="R1474">
        <v>2.427E-2</v>
      </c>
      <c r="S1474">
        <v>0</v>
      </c>
      <c r="T1474">
        <v>0.30399999999999999</v>
      </c>
      <c r="U1474">
        <v>2.052</v>
      </c>
      <c r="V1474">
        <v>0.30099999999999999</v>
      </c>
      <c r="W1474">
        <v>2.2730000000000001</v>
      </c>
      <c r="X1474">
        <v>197</v>
      </c>
      <c r="Y1474">
        <v>102.375</v>
      </c>
      <c r="Z1474">
        <v>1.214</v>
      </c>
      <c r="AA1474">
        <v>2.452E-2</v>
      </c>
      <c r="AB1474">
        <v>0.36799999999999999</v>
      </c>
      <c r="AC1474">
        <v>3.0110000000000001</v>
      </c>
      <c r="AD1474">
        <v>0.36399999999999999</v>
      </c>
      <c r="AE1474">
        <v>3.16</v>
      </c>
      <c r="AF1474">
        <v>290</v>
      </c>
      <c r="AG1474">
        <v>0.49099999999999999</v>
      </c>
      <c r="AH1474">
        <v>0.47099999999999997</v>
      </c>
      <c r="AI1474">
        <v>118</v>
      </c>
      <c r="AJ1474">
        <v>216</v>
      </c>
      <c r="AK1474">
        <v>175</v>
      </c>
      <c r="AL1474">
        <v>272</v>
      </c>
      <c r="AQ1474" s="82">
        <f t="shared" si="112"/>
        <v>0</v>
      </c>
      <c r="AR1474" s="82">
        <f t="shared" si="116"/>
        <v>2.427E-2</v>
      </c>
      <c r="AS1474" s="82">
        <f t="shared" si="116"/>
        <v>0</v>
      </c>
      <c r="AT1474" s="82">
        <f t="shared" si="116"/>
        <v>0</v>
      </c>
      <c r="AU1474" s="82">
        <f t="shared" si="116"/>
        <v>0</v>
      </c>
      <c r="AV1474" s="82">
        <f t="shared" si="116"/>
        <v>0</v>
      </c>
      <c r="AW1474" s="82">
        <f t="shared" si="116"/>
        <v>0</v>
      </c>
      <c r="AX1474" s="82">
        <f t="shared" si="116"/>
        <v>0</v>
      </c>
      <c r="AY1474" s="82">
        <f t="shared" si="116"/>
        <v>0</v>
      </c>
      <c r="AZ1474" s="82">
        <f t="shared" si="116"/>
        <v>0</v>
      </c>
      <c r="BA1474" s="82">
        <f t="shared" si="116"/>
        <v>0</v>
      </c>
    </row>
    <row r="1475" spans="1:53" x14ac:dyDescent="0.25">
      <c r="A1475" t="s">
        <v>6412</v>
      </c>
      <c r="B1475" t="s">
        <v>6413</v>
      </c>
      <c r="C1475" t="s">
        <v>6414</v>
      </c>
      <c r="D1475" t="s">
        <v>3824</v>
      </c>
      <c r="E1475">
        <v>7.875</v>
      </c>
      <c r="F1475" s="143">
        <v>43388</v>
      </c>
      <c r="G1475" t="s">
        <v>42</v>
      </c>
      <c r="H1475" t="s">
        <v>270</v>
      </c>
      <c r="I1475" t="s">
        <v>259</v>
      </c>
      <c r="J1475" t="s">
        <v>271</v>
      </c>
      <c r="K1475" t="s">
        <v>272</v>
      </c>
      <c r="L1475" t="s">
        <v>335</v>
      </c>
      <c r="M1475" t="s">
        <v>912</v>
      </c>
      <c r="N1475" t="s">
        <v>304</v>
      </c>
      <c r="O1475">
        <v>350</v>
      </c>
      <c r="P1475">
        <v>100.25</v>
      </c>
      <c r="Q1475">
        <v>2.1218750000000002</v>
      </c>
      <c r="R1475">
        <v>3.1040000000000002E-2</v>
      </c>
      <c r="S1475">
        <v>0</v>
      </c>
      <c r="T1475">
        <v>3.1739999999999999</v>
      </c>
      <c r="U1475">
        <v>7.7880000000000003</v>
      </c>
      <c r="V1475">
        <v>3.4710000000000001</v>
      </c>
      <c r="W1475">
        <v>7.7519999999999998</v>
      </c>
      <c r="X1475">
        <v>687</v>
      </c>
      <c r="Y1475">
        <v>101</v>
      </c>
      <c r="Z1475">
        <v>1.597</v>
      </c>
      <c r="AA1475">
        <v>3.1579999999999997E-2</v>
      </c>
      <c r="AB1475">
        <v>3.2440000000000002</v>
      </c>
      <c r="AC1475">
        <v>7.5629999999999997</v>
      </c>
      <c r="AD1475">
        <v>2.601</v>
      </c>
      <c r="AE1475">
        <v>7.5119999999999996</v>
      </c>
      <c r="AF1475">
        <v>676</v>
      </c>
      <c r="AG1475">
        <v>-0.219</v>
      </c>
      <c r="AH1475">
        <v>7.5999999999999998E-2</v>
      </c>
      <c r="AI1475">
        <v>660</v>
      </c>
      <c r="AJ1475">
        <v>652</v>
      </c>
      <c r="AK1475">
        <v>673</v>
      </c>
      <c r="AL1475">
        <v>660</v>
      </c>
      <c r="AQ1475" s="82">
        <f t="shared" si="112"/>
        <v>0</v>
      </c>
      <c r="AR1475" s="82">
        <f t="shared" si="116"/>
        <v>0</v>
      </c>
      <c r="AS1475" s="82">
        <f t="shared" si="116"/>
        <v>0</v>
      </c>
      <c r="AT1475" s="82">
        <f t="shared" si="116"/>
        <v>0</v>
      </c>
      <c r="AU1475" s="82">
        <f t="shared" si="116"/>
        <v>0</v>
      </c>
      <c r="AV1475" s="82">
        <f t="shared" si="116"/>
        <v>0</v>
      </c>
      <c r="AW1475" s="82">
        <f t="shared" si="116"/>
        <v>3.1040000000000002E-2</v>
      </c>
      <c r="AX1475" s="82">
        <f t="shared" si="116"/>
        <v>0</v>
      </c>
      <c r="AY1475" s="82">
        <f t="shared" si="116"/>
        <v>0</v>
      </c>
      <c r="AZ1475" s="82">
        <f t="shared" si="116"/>
        <v>0</v>
      </c>
      <c r="BA1475" s="82">
        <f t="shared" si="116"/>
        <v>0</v>
      </c>
    </row>
    <row r="1476" spans="1:53" x14ac:dyDescent="0.25">
      <c r="A1476" t="s">
        <v>3825</v>
      </c>
      <c r="B1476" t="s">
        <v>3826</v>
      </c>
      <c r="C1476" t="s">
        <v>3827</v>
      </c>
      <c r="D1476" t="s">
        <v>3828</v>
      </c>
      <c r="E1476">
        <v>10.375</v>
      </c>
      <c r="F1476" s="143">
        <v>42536</v>
      </c>
      <c r="G1476" t="s">
        <v>42</v>
      </c>
      <c r="H1476" t="s">
        <v>270</v>
      </c>
      <c r="I1476" t="s">
        <v>259</v>
      </c>
      <c r="J1476" t="s">
        <v>271</v>
      </c>
      <c r="K1476" t="s">
        <v>272</v>
      </c>
      <c r="L1476" t="s">
        <v>442</v>
      </c>
      <c r="M1476" t="s">
        <v>443</v>
      </c>
      <c r="N1476" t="s">
        <v>304</v>
      </c>
      <c r="O1476">
        <v>300</v>
      </c>
      <c r="P1476">
        <v>105.5</v>
      </c>
      <c r="Q1476">
        <v>0.28819400000000001</v>
      </c>
      <c r="R1476">
        <v>2.7490000000000001E-2</v>
      </c>
      <c r="S1476">
        <v>5.1879999999999997</v>
      </c>
      <c r="T1476">
        <v>2.16</v>
      </c>
      <c r="U1476">
        <v>7.8810000000000002</v>
      </c>
      <c r="V1476">
        <v>2.17</v>
      </c>
      <c r="W1476">
        <v>7.9809999999999999</v>
      </c>
      <c r="X1476">
        <v>753</v>
      </c>
      <c r="Y1476">
        <v>105</v>
      </c>
      <c r="Z1476">
        <v>4.7839999999999998</v>
      </c>
      <c r="AA1476">
        <v>2.8969999999999999E-2</v>
      </c>
      <c r="AB1476">
        <v>2.117</v>
      </c>
      <c r="AC1476">
        <v>8.1519999999999992</v>
      </c>
      <c r="AD1476">
        <v>2.218</v>
      </c>
      <c r="AE1476">
        <v>8.2569999999999997</v>
      </c>
      <c r="AF1476">
        <v>788</v>
      </c>
      <c r="AG1476">
        <v>1.0860000000000001</v>
      </c>
      <c r="AH1476">
        <v>1.1759999999999999</v>
      </c>
      <c r="AI1476">
        <v>749</v>
      </c>
      <c r="AJ1476">
        <v>792</v>
      </c>
      <c r="AK1476">
        <v>739</v>
      </c>
      <c r="AL1476">
        <v>775</v>
      </c>
      <c r="AQ1476" s="82">
        <f t="shared" si="112"/>
        <v>0</v>
      </c>
      <c r="AR1476" s="82">
        <f t="shared" si="116"/>
        <v>0</v>
      </c>
      <c r="AS1476" s="82">
        <f t="shared" si="116"/>
        <v>0</v>
      </c>
      <c r="AT1476" s="82">
        <f t="shared" si="116"/>
        <v>0</v>
      </c>
      <c r="AU1476" s="82">
        <f t="shared" si="116"/>
        <v>0</v>
      </c>
      <c r="AV1476" s="82">
        <f t="shared" si="116"/>
        <v>0</v>
      </c>
      <c r="AW1476" s="82">
        <f t="shared" si="116"/>
        <v>2.7490000000000001E-2</v>
      </c>
      <c r="AX1476" s="82">
        <f t="shared" si="116"/>
        <v>0</v>
      </c>
      <c r="AY1476" s="82">
        <f t="shared" si="116"/>
        <v>0</v>
      </c>
      <c r="AZ1476" s="82">
        <f t="shared" si="116"/>
        <v>0</v>
      </c>
      <c r="BA1476" s="82">
        <f t="shared" si="116"/>
        <v>0</v>
      </c>
    </row>
    <row r="1477" spans="1:53" x14ac:dyDescent="0.25">
      <c r="A1477" t="s">
        <v>3841</v>
      </c>
      <c r="B1477" t="s">
        <v>3842</v>
      </c>
      <c r="C1477" t="s">
        <v>3827</v>
      </c>
      <c r="D1477" t="s">
        <v>3828</v>
      </c>
      <c r="E1477">
        <v>7.25</v>
      </c>
      <c r="F1477" s="143">
        <v>43570</v>
      </c>
      <c r="G1477" t="s">
        <v>42</v>
      </c>
      <c r="H1477" t="s">
        <v>270</v>
      </c>
      <c r="I1477" t="s">
        <v>259</v>
      </c>
      <c r="J1477" t="s">
        <v>271</v>
      </c>
      <c r="K1477" t="s">
        <v>272</v>
      </c>
      <c r="L1477" t="s">
        <v>442</v>
      </c>
      <c r="M1477" t="s">
        <v>443</v>
      </c>
      <c r="N1477" t="s">
        <v>304</v>
      </c>
      <c r="O1477">
        <v>300</v>
      </c>
      <c r="P1477">
        <v>95.25</v>
      </c>
      <c r="Q1477">
        <v>1.4097219999999999</v>
      </c>
      <c r="R1477">
        <v>2.512E-2</v>
      </c>
      <c r="S1477">
        <v>0</v>
      </c>
      <c r="T1477">
        <v>4.8659999999999997</v>
      </c>
      <c r="U1477">
        <v>8.2270000000000003</v>
      </c>
      <c r="V1477">
        <v>4.9180000000000001</v>
      </c>
      <c r="W1477">
        <v>8.2270000000000003</v>
      </c>
      <c r="X1477">
        <v>725</v>
      </c>
      <c r="Y1477">
        <v>96.25</v>
      </c>
      <c r="Z1477">
        <v>0.92600000000000005</v>
      </c>
      <c r="AA1477">
        <v>2.564E-2</v>
      </c>
      <c r="AB1477">
        <v>4.9429999999999996</v>
      </c>
      <c r="AC1477">
        <v>8.01</v>
      </c>
      <c r="AD1477">
        <v>4.99</v>
      </c>
      <c r="AE1477">
        <v>8.01</v>
      </c>
      <c r="AF1477">
        <v>717</v>
      </c>
      <c r="AG1477">
        <v>-0.53200000000000003</v>
      </c>
      <c r="AH1477">
        <v>4.9000000000000002E-2</v>
      </c>
      <c r="AI1477">
        <v>675</v>
      </c>
      <c r="AJ1477">
        <v>673</v>
      </c>
      <c r="AK1477">
        <v>713</v>
      </c>
      <c r="AL1477">
        <v>706</v>
      </c>
      <c r="AQ1477" s="82">
        <f t="shared" si="112"/>
        <v>0</v>
      </c>
      <c r="AR1477" s="82">
        <f t="shared" si="116"/>
        <v>0</v>
      </c>
      <c r="AS1477" s="82">
        <f t="shared" si="116"/>
        <v>0</v>
      </c>
      <c r="AT1477" s="82">
        <f t="shared" si="116"/>
        <v>0</v>
      </c>
      <c r="AU1477" s="82">
        <f t="shared" si="116"/>
        <v>0</v>
      </c>
      <c r="AV1477" s="82">
        <f t="shared" si="116"/>
        <v>0</v>
      </c>
      <c r="AW1477" s="82">
        <f t="shared" si="116"/>
        <v>0</v>
      </c>
      <c r="AX1477" s="82">
        <f t="shared" si="116"/>
        <v>2.512E-2</v>
      </c>
      <c r="AY1477" s="82">
        <f t="shared" si="116"/>
        <v>0</v>
      </c>
      <c r="AZ1477" s="82">
        <f t="shared" si="116"/>
        <v>0</v>
      </c>
      <c r="BA1477" s="82">
        <f t="shared" si="116"/>
        <v>0</v>
      </c>
    </row>
    <row r="1478" spans="1:53" x14ac:dyDescent="0.25">
      <c r="A1478" t="s">
        <v>3837</v>
      </c>
      <c r="B1478" t="s">
        <v>3838</v>
      </c>
      <c r="C1478" t="s">
        <v>3839</v>
      </c>
      <c r="D1478" t="s">
        <v>3840</v>
      </c>
      <c r="E1478">
        <v>7.375</v>
      </c>
      <c r="F1478" s="143">
        <v>43966</v>
      </c>
      <c r="G1478" t="s">
        <v>423</v>
      </c>
      <c r="H1478" t="s">
        <v>270</v>
      </c>
      <c r="I1478" t="s">
        <v>259</v>
      </c>
      <c r="J1478" t="s">
        <v>271</v>
      </c>
      <c r="K1478" t="s">
        <v>272</v>
      </c>
      <c r="L1478" t="s">
        <v>273</v>
      </c>
      <c r="M1478" t="s">
        <v>2451</v>
      </c>
      <c r="N1478" t="s">
        <v>304</v>
      </c>
      <c r="O1478">
        <v>600</v>
      </c>
      <c r="P1478">
        <v>112.5</v>
      </c>
      <c r="Q1478">
        <v>0.81944399999999995</v>
      </c>
      <c r="R1478">
        <v>5.8900000000000001E-2</v>
      </c>
      <c r="S1478">
        <v>0</v>
      </c>
      <c r="T1478">
        <v>2.194</v>
      </c>
      <c r="U1478">
        <v>3.3769999999999998</v>
      </c>
      <c r="V1478">
        <v>3.2749999999999999</v>
      </c>
      <c r="W1478">
        <v>4.0430000000000001</v>
      </c>
      <c r="X1478">
        <v>284</v>
      </c>
      <c r="Y1478">
        <v>111.875</v>
      </c>
      <c r="Z1478">
        <v>0.32800000000000001</v>
      </c>
      <c r="AA1478">
        <v>5.9209999999999999E-2</v>
      </c>
      <c r="AB1478">
        <v>2.2549999999999999</v>
      </c>
      <c r="AC1478">
        <v>3.7170000000000001</v>
      </c>
      <c r="AD1478">
        <v>3.4870000000000001</v>
      </c>
      <c r="AE1478">
        <v>4.2519999999999998</v>
      </c>
      <c r="AF1478">
        <v>321</v>
      </c>
      <c r="AG1478">
        <v>0.995</v>
      </c>
      <c r="AH1478">
        <v>1.296</v>
      </c>
      <c r="AI1478">
        <v>277</v>
      </c>
      <c r="AJ1478">
        <v>316</v>
      </c>
      <c r="AK1478">
        <v>269</v>
      </c>
      <c r="AL1478">
        <v>305</v>
      </c>
      <c r="AQ1478" s="82">
        <f t="shared" ref="AQ1478:AQ1541" si="117">IF($U1478&lt;=AQ$4,$R1478,0)</f>
        <v>0</v>
      </c>
      <c r="AR1478" s="82">
        <f t="shared" ref="AR1478:BA1493" si="118">IF(AND($U1478&gt;AQ$4,$U1478&lt;=AR$4),$R1478,0)</f>
        <v>0</v>
      </c>
      <c r="AS1478" s="82">
        <f t="shared" si="118"/>
        <v>5.8900000000000001E-2</v>
      </c>
      <c r="AT1478" s="82">
        <f t="shared" si="118"/>
        <v>0</v>
      </c>
      <c r="AU1478" s="82">
        <f t="shared" si="118"/>
        <v>0</v>
      </c>
      <c r="AV1478" s="82">
        <f t="shared" si="118"/>
        <v>0</v>
      </c>
      <c r="AW1478" s="82">
        <f t="shared" si="118"/>
        <v>0</v>
      </c>
      <c r="AX1478" s="82">
        <f t="shared" si="118"/>
        <v>0</v>
      </c>
      <c r="AY1478" s="82">
        <f t="shared" si="118"/>
        <v>0</v>
      </c>
      <c r="AZ1478" s="82">
        <f t="shared" si="118"/>
        <v>0</v>
      </c>
      <c r="BA1478" s="82">
        <f t="shared" si="118"/>
        <v>0</v>
      </c>
    </row>
    <row r="1479" spans="1:53" x14ac:dyDescent="0.25">
      <c r="A1479" t="s">
        <v>3833</v>
      </c>
      <c r="B1479" t="s">
        <v>3834</v>
      </c>
      <c r="C1479" t="s">
        <v>3835</v>
      </c>
      <c r="D1479" t="s">
        <v>3836</v>
      </c>
      <c r="E1479">
        <v>8.25</v>
      </c>
      <c r="F1479" s="143">
        <v>43205</v>
      </c>
      <c r="G1479" t="s">
        <v>41</v>
      </c>
      <c r="H1479" t="s">
        <v>270</v>
      </c>
      <c r="I1479" t="s">
        <v>259</v>
      </c>
      <c r="J1479" t="s">
        <v>271</v>
      </c>
      <c r="K1479" t="s">
        <v>272</v>
      </c>
      <c r="L1479" t="s">
        <v>296</v>
      </c>
      <c r="M1479" t="s">
        <v>322</v>
      </c>
      <c r="N1479" t="s">
        <v>304</v>
      </c>
      <c r="O1479">
        <v>300</v>
      </c>
      <c r="P1479">
        <v>106.75</v>
      </c>
      <c r="Q1479">
        <v>1.6041669999999999</v>
      </c>
      <c r="R1479">
        <v>2.8160000000000001E-2</v>
      </c>
      <c r="S1479">
        <v>0</v>
      </c>
      <c r="T1479">
        <v>1.214</v>
      </c>
      <c r="U1479">
        <v>5.8780000000000001</v>
      </c>
      <c r="V1479">
        <v>2.5790000000000002</v>
      </c>
      <c r="W1479">
        <v>6.0940000000000003</v>
      </c>
      <c r="X1479">
        <v>531</v>
      </c>
      <c r="Y1479">
        <v>104.5</v>
      </c>
      <c r="Z1479">
        <v>1.054</v>
      </c>
      <c r="AA1479">
        <v>2.785E-2</v>
      </c>
      <c r="AB1479">
        <v>2.895</v>
      </c>
      <c r="AC1479">
        <v>6.7320000000000002</v>
      </c>
      <c r="AD1479">
        <v>3.6459999999999999</v>
      </c>
      <c r="AE1479">
        <v>6.8789999999999996</v>
      </c>
      <c r="AF1479">
        <v>622</v>
      </c>
      <c r="AG1479">
        <v>2.653</v>
      </c>
      <c r="AH1479">
        <v>2.9630000000000001</v>
      </c>
      <c r="AI1479">
        <v>498</v>
      </c>
      <c r="AJ1479">
        <v>605</v>
      </c>
      <c r="AK1479">
        <v>514</v>
      </c>
      <c r="AL1479">
        <v>609</v>
      </c>
      <c r="AQ1479" s="82">
        <f t="shared" si="117"/>
        <v>0</v>
      </c>
      <c r="AR1479" s="82">
        <f t="shared" si="118"/>
        <v>0</v>
      </c>
      <c r="AS1479" s="82">
        <f t="shared" si="118"/>
        <v>0</v>
      </c>
      <c r="AT1479" s="82">
        <f t="shared" si="118"/>
        <v>0</v>
      </c>
      <c r="AU1479" s="82">
        <f t="shared" si="118"/>
        <v>2.8160000000000001E-2</v>
      </c>
      <c r="AV1479" s="82">
        <f t="shared" si="118"/>
        <v>0</v>
      </c>
      <c r="AW1479" s="82">
        <f t="shared" si="118"/>
        <v>0</v>
      </c>
      <c r="AX1479" s="82">
        <f t="shared" si="118"/>
        <v>0</v>
      </c>
      <c r="AY1479" s="82">
        <f t="shared" si="118"/>
        <v>0</v>
      </c>
      <c r="AZ1479" s="82">
        <f t="shared" si="118"/>
        <v>0</v>
      </c>
      <c r="BA1479" s="82">
        <f t="shared" si="118"/>
        <v>0</v>
      </c>
    </row>
    <row r="1480" spans="1:53" x14ac:dyDescent="0.25">
      <c r="A1480" t="s">
        <v>6415</v>
      </c>
      <c r="B1480" t="s">
        <v>6416</v>
      </c>
      <c r="C1480" t="s">
        <v>3835</v>
      </c>
      <c r="D1480" t="s">
        <v>3836</v>
      </c>
      <c r="E1480">
        <v>8.375</v>
      </c>
      <c r="F1480" s="143">
        <v>43983</v>
      </c>
      <c r="G1480" t="s">
        <v>41</v>
      </c>
      <c r="H1480" t="s">
        <v>270</v>
      </c>
      <c r="I1480" t="s">
        <v>259</v>
      </c>
      <c r="J1480" t="s">
        <v>271</v>
      </c>
      <c r="K1480" t="s">
        <v>272</v>
      </c>
      <c r="L1480" t="s">
        <v>296</v>
      </c>
      <c r="M1480" t="s">
        <v>322</v>
      </c>
      <c r="N1480" t="s">
        <v>304</v>
      </c>
      <c r="O1480">
        <v>600</v>
      </c>
      <c r="P1480">
        <v>107.75</v>
      </c>
      <c r="Q1480">
        <v>0.55833299999999997</v>
      </c>
      <c r="R1480">
        <v>5.6300000000000003E-2</v>
      </c>
      <c r="S1480">
        <v>0</v>
      </c>
      <c r="T1480">
        <v>4.3490000000000002</v>
      </c>
      <c r="U1480">
        <v>6.65</v>
      </c>
      <c r="V1480">
        <v>5.1150000000000002</v>
      </c>
      <c r="W1480">
        <v>6.7910000000000004</v>
      </c>
      <c r="X1480">
        <v>560</v>
      </c>
      <c r="Y1480">
        <v>105</v>
      </c>
      <c r="Z1480">
        <v>0</v>
      </c>
      <c r="AA1480">
        <v>5.5410000000000001E-2</v>
      </c>
      <c r="AB1480">
        <v>4.3860000000000001</v>
      </c>
      <c r="AC1480">
        <v>7.2560000000000002</v>
      </c>
      <c r="AD1480">
        <v>5.3019999999999996</v>
      </c>
      <c r="AE1480">
        <v>7.3449999999999998</v>
      </c>
      <c r="AF1480">
        <v>632</v>
      </c>
      <c r="AG1480">
        <v>3.1509999999999998</v>
      </c>
      <c r="AH1480">
        <v>3.7970000000000002</v>
      </c>
      <c r="AI1480">
        <v>551</v>
      </c>
      <c r="AJ1480">
        <v>616</v>
      </c>
      <c r="AK1480">
        <v>548</v>
      </c>
      <c r="AL1480">
        <v>620</v>
      </c>
      <c r="AQ1480" s="82">
        <f t="shared" si="117"/>
        <v>0</v>
      </c>
      <c r="AR1480" s="82">
        <f t="shared" si="118"/>
        <v>0</v>
      </c>
      <c r="AS1480" s="82">
        <f t="shared" si="118"/>
        <v>0</v>
      </c>
      <c r="AT1480" s="82">
        <f t="shared" si="118"/>
        <v>0</v>
      </c>
      <c r="AU1480" s="82">
        <f t="shared" si="118"/>
        <v>0</v>
      </c>
      <c r="AV1480" s="82">
        <f t="shared" si="118"/>
        <v>5.6300000000000003E-2</v>
      </c>
      <c r="AW1480" s="82">
        <f t="shared" si="118"/>
        <v>0</v>
      </c>
      <c r="AX1480" s="82">
        <f t="shared" si="118"/>
        <v>0</v>
      </c>
      <c r="AY1480" s="82">
        <f t="shared" si="118"/>
        <v>0</v>
      </c>
      <c r="AZ1480" s="82">
        <f t="shared" si="118"/>
        <v>0</v>
      </c>
      <c r="BA1480" s="82">
        <f t="shared" si="118"/>
        <v>0</v>
      </c>
    </row>
    <row r="1481" spans="1:53" x14ac:dyDescent="0.25">
      <c r="A1481" t="s">
        <v>3851</v>
      </c>
      <c r="B1481" t="s">
        <v>3852</v>
      </c>
      <c r="C1481" t="s">
        <v>3853</v>
      </c>
      <c r="D1481" t="s">
        <v>174</v>
      </c>
      <c r="E1481">
        <v>7.625</v>
      </c>
      <c r="F1481" s="143">
        <v>43252</v>
      </c>
      <c r="G1481" t="s">
        <v>40</v>
      </c>
      <c r="H1481" t="s">
        <v>270</v>
      </c>
      <c r="I1481" t="s">
        <v>259</v>
      </c>
      <c r="J1481" t="s">
        <v>271</v>
      </c>
      <c r="K1481" t="s">
        <v>272</v>
      </c>
      <c r="L1481" t="s">
        <v>442</v>
      </c>
      <c r="M1481" t="s">
        <v>443</v>
      </c>
      <c r="N1481" t="s">
        <v>304</v>
      </c>
      <c r="O1481">
        <v>400</v>
      </c>
      <c r="P1481">
        <v>105.5</v>
      </c>
      <c r="Q1481">
        <v>0.50833300000000003</v>
      </c>
      <c r="R1481">
        <v>3.6740000000000002E-2</v>
      </c>
      <c r="S1481">
        <v>0</v>
      </c>
      <c r="T1481">
        <v>0.42699999999999999</v>
      </c>
      <c r="U1481">
        <v>3.52</v>
      </c>
      <c r="V1481">
        <v>0.45200000000000001</v>
      </c>
      <c r="W1481">
        <v>4.2279999999999998</v>
      </c>
      <c r="X1481">
        <v>341</v>
      </c>
      <c r="Y1481">
        <v>106</v>
      </c>
      <c r="Z1481">
        <v>0</v>
      </c>
      <c r="AA1481">
        <v>3.7289999999999997E-2</v>
      </c>
      <c r="AB1481">
        <v>0.49199999999999999</v>
      </c>
      <c r="AC1481">
        <v>3.0670000000000002</v>
      </c>
      <c r="AD1481">
        <v>0.5</v>
      </c>
      <c r="AE1481">
        <v>3.6160000000000001</v>
      </c>
      <c r="AF1481">
        <v>292</v>
      </c>
      <c r="AG1481">
        <v>8.0000000000000002E-3</v>
      </c>
      <c r="AH1481">
        <v>-1.7000000000000001E-2</v>
      </c>
      <c r="AI1481">
        <v>294</v>
      </c>
      <c r="AJ1481">
        <v>288</v>
      </c>
      <c r="AK1481">
        <v>321</v>
      </c>
      <c r="AL1481">
        <v>276</v>
      </c>
      <c r="AQ1481" s="82">
        <f t="shared" si="117"/>
        <v>0</v>
      </c>
      <c r="AR1481" s="82">
        <f t="shared" si="118"/>
        <v>0</v>
      </c>
      <c r="AS1481" s="82">
        <f t="shared" si="118"/>
        <v>3.6740000000000002E-2</v>
      </c>
      <c r="AT1481" s="82">
        <f t="shared" si="118"/>
        <v>0</v>
      </c>
      <c r="AU1481" s="82">
        <f t="shared" si="118"/>
        <v>0</v>
      </c>
      <c r="AV1481" s="82">
        <f t="shared" si="118"/>
        <v>0</v>
      </c>
      <c r="AW1481" s="82">
        <f t="shared" si="118"/>
        <v>0</v>
      </c>
      <c r="AX1481" s="82">
        <f t="shared" si="118"/>
        <v>0</v>
      </c>
      <c r="AY1481" s="82">
        <f t="shared" si="118"/>
        <v>0</v>
      </c>
      <c r="AZ1481" s="82">
        <f t="shared" si="118"/>
        <v>0</v>
      </c>
      <c r="BA1481" s="82">
        <f t="shared" si="118"/>
        <v>0</v>
      </c>
    </row>
    <row r="1482" spans="1:53" x14ac:dyDescent="0.25">
      <c r="A1482" t="s">
        <v>3854</v>
      </c>
      <c r="B1482" t="s">
        <v>3855</v>
      </c>
      <c r="C1482" t="s">
        <v>3853</v>
      </c>
      <c r="D1482" t="s">
        <v>174</v>
      </c>
      <c r="E1482">
        <v>10</v>
      </c>
      <c r="F1482" s="143">
        <v>42430</v>
      </c>
      <c r="G1482" t="s">
        <v>40</v>
      </c>
      <c r="H1482" t="s">
        <v>270</v>
      </c>
      <c r="I1482" t="s">
        <v>259</v>
      </c>
      <c r="J1482" t="s">
        <v>271</v>
      </c>
      <c r="K1482" t="s">
        <v>272</v>
      </c>
      <c r="L1482" t="s">
        <v>442</v>
      </c>
      <c r="M1482" t="s">
        <v>443</v>
      </c>
      <c r="N1482" t="s">
        <v>304</v>
      </c>
      <c r="O1482">
        <v>184.9</v>
      </c>
      <c r="P1482">
        <v>106.625</v>
      </c>
      <c r="Q1482">
        <v>3.1666669999999999</v>
      </c>
      <c r="R1482">
        <v>1.7590000000000001E-2</v>
      </c>
      <c r="S1482">
        <v>0</v>
      </c>
      <c r="T1482">
        <v>0.183</v>
      </c>
      <c r="U1482">
        <v>1.0349999999999999</v>
      </c>
      <c r="V1482">
        <v>0.18</v>
      </c>
      <c r="W1482">
        <v>1.3859999999999999</v>
      </c>
      <c r="X1482">
        <v>97</v>
      </c>
      <c r="Y1482">
        <v>106.375</v>
      </c>
      <c r="Z1482">
        <v>2.5</v>
      </c>
      <c r="AA1482">
        <v>1.771E-2</v>
      </c>
      <c r="AB1482">
        <v>0.247</v>
      </c>
      <c r="AC1482">
        <v>4.133</v>
      </c>
      <c r="AD1482">
        <v>0.24099999999999999</v>
      </c>
      <c r="AE1482">
        <v>4.452</v>
      </c>
      <c r="AF1482">
        <v>411</v>
      </c>
      <c r="AG1482">
        <v>0.84199999999999997</v>
      </c>
      <c r="AH1482">
        <v>0.82599999999999996</v>
      </c>
      <c r="AI1482">
        <v>32</v>
      </c>
      <c r="AJ1482">
        <v>221</v>
      </c>
      <c r="AK1482">
        <v>74</v>
      </c>
      <c r="AL1482">
        <v>391</v>
      </c>
      <c r="AQ1482" s="82">
        <f t="shared" si="117"/>
        <v>1.7590000000000001E-2</v>
      </c>
      <c r="AR1482" s="82">
        <f t="shared" si="118"/>
        <v>0</v>
      </c>
      <c r="AS1482" s="82">
        <f t="shared" si="118"/>
        <v>0</v>
      </c>
      <c r="AT1482" s="82">
        <f t="shared" si="118"/>
        <v>0</v>
      </c>
      <c r="AU1482" s="82">
        <f t="shared" si="118"/>
        <v>0</v>
      </c>
      <c r="AV1482" s="82">
        <f t="shared" si="118"/>
        <v>0</v>
      </c>
      <c r="AW1482" s="82">
        <f t="shared" si="118"/>
        <v>0</v>
      </c>
      <c r="AX1482" s="82">
        <f t="shared" si="118"/>
        <v>0</v>
      </c>
      <c r="AY1482" s="82">
        <f t="shared" si="118"/>
        <v>0</v>
      </c>
      <c r="AZ1482" s="82">
        <f t="shared" si="118"/>
        <v>0</v>
      </c>
      <c r="BA1482" s="82">
        <f t="shared" si="118"/>
        <v>0</v>
      </c>
    </row>
    <row r="1483" spans="1:53" x14ac:dyDescent="0.25">
      <c r="A1483" t="s">
        <v>3856</v>
      </c>
      <c r="B1483" t="s">
        <v>3857</v>
      </c>
      <c r="C1483" t="s">
        <v>3853</v>
      </c>
      <c r="D1483" t="s">
        <v>174</v>
      </c>
      <c r="E1483">
        <v>8.625</v>
      </c>
      <c r="F1483" s="143">
        <v>43753</v>
      </c>
      <c r="G1483" t="s">
        <v>40</v>
      </c>
      <c r="H1483" t="s">
        <v>270</v>
      </c>
      <c r="I1483" t="s">
        <v>259</v>
      </c>
      <c r="J1483" t="s">
        <v>271</v>
      </c>
      <c r="K1483" t="s">
        <v>272</v>
      </c>
      <c r="L1483" t="s">
        <v>442</v>
      </c>
      <c r="M1483" t="s">
        <v>443</v>
      </c>
      <c r="N1483" t="s">
        <v>304</v>
      </c>
      <c r="O1483">
        <v>400</v>
      </c>
      <c r="P1483">
        <v>114</v>
      </c>
      <c r="Q1483">
        <v>1.6770830000000001</v>
      </c>
      <c r="R1483">
        <v>4.0090000000000001E-2</v>
      </c>
      <c r="S1483">
        <v>0</v>
      </c>
      <c r="T1483">
        <v>1.671</v>
      </c>
      <c r="U1483">
        <v>2.9449999999999998</v>
      </c>
      <c r="V1483">
        <v>1.8879999999999999</v>
      </c>
      <c r="W1483">
        <v>3.7650000000000001</v>
      </c>
      <c r="X1483">
        <v>269</v>
      </c>
      <c r="Y1483">
        <v>111.5</v>
      </c>
      <c r="Z1483">
        <v>1.1020000000000001</v>
      </c>
      <c r="AA1483">
        <v>3.9620000000000002E-2</v>
      </c>
      <c r="AB1483">
        <v>1.7230000000000001</v>
      </c>
      <c r="AC1483">
        <v>4.3899999999999997</v>
      </c>
      <c r="AD1483">
        <v>2.41</v>
      </c>
      <c r="AE1483">
        <v>4.9880000000000004</v>
      </c>
      <c r="AF1483">
        <v>406</v>
      </c>
      <c r="AG1483">
        <v>2.7309999999999999</v>
      </c>
      <c r="AH1483">
        <v>2.87</v>
      </c>
      <c r="AI1483">
        <v>258</v>
      </c>
      <c r="AJ1483">
        <v>398</v>
      </c>
      <c r="AK1483">
        <v>255</v>
      </c>
      <c r="AL1483">
        <v>391</v>
      </c>
      <c r="AQ1483" s="82">
        <f t="shared" si="117"/>
        <v>0</v>
      </c>
      <c r="AR1483" s="82">
        <f t="shared" si="118"/>
        <v>4.0090000000000001E-2</v>
      </c>
      <c r="AS1483" s="82">
        <f t="shared" si="118"/>
        <v>0</v>
      </c>
      <c r="AT1483" s="82">
        <f t="shared" si="118"/>
        <v>0</v>
      </c>
      <c r="AU1483" s="82">
        <f t="shared" si="118"/>
        <v>0</v>
      </c>
      <c r="AV1483" s="82">
        <f t="shared" si="118"/>
        <v>0</v>
      </c>
      <c r="AW1483" s="82">
        <f t="shared" si="118"/>
        <v>0</v>
      </c>
      <c r="AX1483" s="82">
        <f t="shared" si="118"/>
        <v>0</v>
      </c>
      <c r="AY1483" s="82">
        <f t="shared" si="118"/>
        <v>0</v>
      </c>
      <c r="AZ1483" s="82">
        <f t="shared" si="118"/>
        <v>0</v>
      </c>
      <c r="BA1483" s="82">
        <f t="shared" si="118"/>
        <v>0</v>
      </c>
    </row>
    <row r="1484" spans="1:53" x14ac:dyDescent="0.25">
      <c r="A1484" t="s">
        <v>3860</v>
      </c>
      <c r="B1484" t="s">
        <v>3861</v>
      </c>
      <c r="C1484" t="s">
        <v>3853</v>
      </c>
      <c r="D1484" t="s">
        <v>174</v>
      </c>
      <c r="E1484">
        <v>7.625</v>
      </c>
      <c r="F1484" s="143">
        <v>43922</v>
      </c>
      <c r="G1484" t="s">
        <v>40</v>
      </c>
      <c r="H1484" t="s">
        <v>270</v>
      </c>
      <c r="I1484" t="s">
        <v>259</v>
      </c>
      <c r="J1484" t="s">
        <v>271</v>
      </c>
      <c r="K1484" t="s">
        <v>272</v>
      </c>
      <c r="L1484" t="s">
        <v>442</v>
      </c>
      <c r="M1484" t="s">
        <v>443</v>
      </c>
      <c r="N1484" t="s">
        <v>304</v>
      </c>
      <c r="O1484">
        <v>300</v>
      </c>
      <c r="P1484">
        <v>111.5</v>
      </c>
      <c r="Q1484">
        <v>1.7791669999999999</v>
      </c>
      <c r="R1484">
        <v>2.9440000000000001E-2</v>
      </c>
      <c r="S1484">
        <v>0</v>
      </c>
      <c r="T1484">
        <v>2.0630000000000002</v>
      </c>
      <c r="U1484">
        <v>3.8959999999999999</v>
      </c>
      <c r="V1484">
        <v>3.2010000000000001</v>
      </c>
      <c r="W1484">
        <v>4.524</v>
      </c>
      <c r="X1484">
        <v>335</v>
      </c>
      <c r="Y1484">
        <v>105.75</v>
      </c>
      <c r="Z1484">
        <v>1.2709999999999999</v>
      </c>
      <c r="AA1484">
        <v>2.8240000000000001E-2</v>
      </c>
      <c r="AB1484">
        <v>4.32</v>
      </c>
      <c r="AC1484">
        <v>6.335</v>
      </c>
      <c r="AD1484">
        <v>4.7069999999999999</v>
      </c>
      <c r="AE1484">
        <v>6.3449999999999998</v>
      </c>
      <c r="AF1484">
        <v>533</v>
      </c>
      <c r="AG1484">
        <v>5.8479999999999999</v>
      </c>
      <c r="AH1484">
        <v>6.3849999999999998</v>
      </c>
      <c r="AI1484">
        <v>318</v>
      </c>
      <c r="AJ1484">
        <v>508</v>
      </c>
      <c r="AK1484">
        <v>319</v>
      </c>
      <c r="AL1484">
        <v>518</v>
      </c>
      <c r="AQ1484" s="82">
        <f t="shared" si="117"/>
        <v>0</v>
      </c>
      <c r="AR1484" s="82">
        <f t="shared" si="118"/>
        <v>0</v>
      </c>
      <c r="AS1484" s="82">
        <f t="shared" si="118"/>
        <v>2.9440000000000001E-2</v>
      </c>
      <c r="AT1484" s="82">
        <f t="shared" si="118"/>
        <v>0</v>
      </c>
      <c r="AU1484" s="82">
        <f t="shared" si="118"/>
        <v>0</v>
      </c>
      <c r="AV1484" s="82">
        <f t="shared" si="118"/>
        <v>0</v>
      </c>
      <c r="AW1484" s="82">
        <f t="shared" si="118"/>
        <v>0</v>
      </c>
      <c r="AX1484" s="82">
        <f t="shared" si="118"/>
        <v>0</v>
      </c>
      <c r="AY1484" s="82">
        <f t="shared" si="118"/>
        <v>0</v>
      </c>
      <c r="AZ1484" s="82">
        <f t="shared" si="118"/>
        <v>0</v>
      </c>
      <c r="BA1484" s="82">
        <f t="shared" si="118"/>
        <v>0</v>
      </c>
    </row>
    <row r="1485" spans="1:53" x14ac:dyDescent="0.25">
      <c r="A1485" t="s">
        <v>3862</v>
      </c>
      <c r="B1485" t="s">
        <v>3863</v>
      </c>
      <c r="C1485" t="s">
        <v>3853</v>
      </c>
      <c r="D1485" t="s">
        <v>174</v>
      </c>
      <c r="E1485">
        <v>6.625</v>
      </c>
      <c r="F1485" s="143">
        <v>44317</v>
      </c>
      <c r="G1485" t="s">
        <v>40</v>
      </c>
      <c r="H1485" t="s">
        <v>270</v>
      </c>
      <c r="I1485" t="s">
        <v>259</v>
      </c>
      <c r="J1485" t="s">
        <v>271</v>
      </c>
      <c r="K1485" t="s">
        <v>272</v>
      </c>
      <c r="L1485" t="s">
        <v>442</v>
      </c>
      <c r="M1485" t="s">
        <v>443</v>
      </c>
      <c r="N1485" t="s">
        <v>304</v>
      </c>
      <c r="O1485">
        <v>600</v>
      </c>
      <c r="P1485">
        <v>110.25</v>
      </c>
      <c r="Q1485">
        <v>0.99375000000000002</v>
      </c>
      <c r="R1485">
        <v>5.7829999999999999E-2</v>
      </c>
      <c r="S1485">
        <v>0</v>
      </c>
      <c r="T1485">
        <v>2.9889999999999999</v>
      </c>
      <c r="U1485">
        <v>4.2389999999999999</v>
      </c>
      <c r="V1485">
        <v>5.1029999999999998</v>
      </c>
      <c r="W1485">
        <v>4.5430000000000001</v>
      </c>
      <c r="X1485">
        <v>315</v>
      </c>
      <c r="Y1485">
        <v>102.5</v>
      </c>
      <c r="Z1485">
        <v>0.55200000000000005</v>
      </c>
      <c r="AA1485">
        <v>5.4379999999999998E-2</v>
      </c>
      <c r="AB1485">
        <v>5.16</v>
      </c>
      <c r="AC1485">
        <v>6.1459999999999999</v>
      </c>
      <c r="AD1485">
        <v>6.1859999999999999</v>
      </c>
      <c r="AE1485">
        <v>6.1420000000000003</v>
      </c>
      <c r="AF1485">
        <v>493</v>
      </c>
      <c r="AG1485">
        <v>7.9489999999999998</v>
      </c>
      <c r="AH1485">
        <v>8.7850000000000001</v>
      </c>
      <c r="AI1485">
        <v>305</v>
      </c>
      <c r="AJ1485">
        <v>467</v>
      </c>
      <c r="AK1485">
        <v>303</v>
      </c>
      <c r="AL1485">
        <v>482</v>
      </c>
      <c r="AQ1485" s="82">
        <f t="shared" si="117"/>
        <v>0</v>
      </c>
      <c r="AR1485" s="82">
        <f t="shared" si="118"/>
        <v>0</v>
      </c>
      <c r="AS1485" s="82">
        <f t="shared" si="118"/>
        <v>0</v>
      </c>
      <c r="AT1485" s="82">
        <f t="shared" si="118"/>
        <v>5.7829999999999999E-2</v>
      </c>
      <c r="AU1485" s="82">
        <f t="shared" si="118"/>
        <v>0</v>
      </c>
      <c r="AV1485" s="82">
        <f t="shared" si="118"/>
        <v>0</v>
      </c>
      <c r="AW1485" s="82">
        <f t="shared" si="118"/>
        <v>0</v>
      </c>
      <c r="AX1485" s="82">
        <f t="shared" si="118"/>
        <v>0</v>
      </c>
      <c r="AY1485" s="82">
        <f t="shared" si="118"/>
        <v>0</v>
      </c>
      <c r="AZ1485" s="82">
        <f t="shared" si="118"/>
        <v>0</v>
      </c>
      <c r="BA1485" s="82">
        <f t="shared" si="118"/>
        <v>0</v>
      </c>
    </row>
    <row r="1486" spans="1:53" x14ac:dyDescent="0.25">
      <c r="A1486" t="s">
        <v>3864</v>
      </c>
      <c r="B1486" t="s">
        <v>3865</v>
      </c>
      <c r="C1486" t="s">
        <v>3853</v>
      </c>
      <c r="D1486" t="s">
        <v>174</v>
      </c>
      <c r="E1486">
        <v>6.75</v>
      </c>
      <c r="F1486" s="143">
        <v>44593</v>
      </c>
      <c r="G1486" t="s">
        <v>40</v>
      </c>
      <c r="H1486" t="s">
        <v>270</v>
      </c>
      <c r="I1486" t="s">
        <v>259</v>
      </c>
      <c r="J1486" t="s">
        <v>271</v>
      </c>
      <c r="K1486" t="s">
        <v>272</v>
      </c>
      <c r="L1486" t="s">
        <v>442</v>
      </c>
      <c r="M1486" t="s">
        <v>443</v>
      </c>
      <c r="N1486" t="s">
        <v>304</v>
      </c>
      <c r="O1486">
        <v>1000</v>
      </c>
      <c r="P1486">
        <v>112.5</v>
      </c>
      <c r="Q1486">
        <v>2.7</v>
      </c>
      <c r="R1486">
        <v>9.9809999999999996E-2</v>
      </c>
      <c r="S1486">
        <v>0</v>
      </c>
      <c r="T1486">
        <v>3.5259999999999998</v>
      </c>
      <c r="U1486">
        <v>4.1639999999999997</v>
      </c>
      <c r="V1486">
        <v>5.5439999999999996</v>
      </c>
      <c r="W1486">
        <v>4.5110000000000001</v>
      </c>
      <c r="X1486">
        <v>299</v>
      </c>
      <c r="Y1486">
        <v>103</v>
      </c>
      <c r="Z1486">
        <v>2.25</v>
      </c>
      <c r="AA1486">
        <v>9.257E-2</v>
      </c>
      <c r="AB1486">
        <v>5.5279999999999996</v>
      </c>
      <c r="AC1486">
        <v>6.2229999999999999</v>
      </c>
      <c r="AD1486">
        <v>6.4980000000000002</v>
      </c>
      <c r="AE1486">
        <v>6.2350000000000003</v>
      </c>
      <c r="AF1486">
        <v>490</v>
      </c>
      <c r="AG1486">
        <v>9.4540000000000006</v>
      </c>
      <c r="AH1486">
        <v>10.377000000000001</v>
      </c>
      <c r="AI1486">
        <v>289</v>
      </c>
      <c r="AJ1486">
        <v>463</v>
      </c>
      <c r="AK1486">
        <v>289</v>
      </c>
      <c r="AL1486">
        <v>481</v>
      </c>
      <c r="AQ1486" s="82">
        <f t="shared" si="117"/>
        <v>0</v>
      </c>
      <c r="AR1486" s="82">
        <f t="shared" si="118"/>
        <v>0</v>
      </c>
      <c r="AS1486" s="82">
        <f t="shared" si="118"/>
        <v>0</v>
      </c>
      <c r="AT1486" s="82">
        <f t="shared" si="118"/>
        <v>9.9809999999999996E-2</v>
      </c>
      <c r="AU1486" s="82">
        <f t="shared" si="118"/>
        <v>0</v>
      </c>
      <c r="AV1486" s="82">
        <f t="shared" si="118"/>
        <v>0</v>
      </c>
      <c r="AW1486" s="82">
        <f t="shared" si="118"/>
        <v>0</v>
      </c>
      <c r="AX1486" s="82">
        <f t="shared" si="118"/>
        <v>0</v>
      </c>
      <c r="AY1486" s="82">
        <f t="shared" si="118"/>
        <v>0</v>
      </c>
      <c r="AZ1486" s="82">
        <f t="shared" si="118"/>
        <v>0</v>
      </c>
      <c r="BA1486" s="82">
        <f t="shared" si="118"/>
        <v>0</v>
      </c>
    </row>
    <row r="1487" spans="1:53" x14ac:dyDescent="0.25">
      <c r="A1487" t="s">
        <v>6417</v>
      </c>
      <c r="B1487" t="s">
        <v>6418</v>
      </c>
      <c r="C1487" t="s">
        <v>3853</v>
      </c>
      <c r="D1487" t="s">
        <v>174</v>
      </c>
      <c r="E1487">
        <v>6.125</v>
      </c>
      <c r="F1487" s="143">
        <v>43631</v>
      </c>
      <c r="G1487" t="s">
        <v>40</v>
      </c>
      <c r="H1487" t="s">
        <v>270</v>
      </c>
      <c r="I1487" t="s">
        <v>259</v>
      </c>
      <c r="J1487" t="s">
        <v>271</v>
      </c>
      <c r="K1487" t="s">
        <v>272</v>
      </c>
      <c r="L1487" t="s">
        <v>442</v>
      </c>
      <c r="M1487" t="s">
        <v>443</v>
      </c>
      <c r="N1487" t="s">
        <v>304</v>
      </c>
      <c r="O1487">
        <v>750</v>
      </c>
      <c r="P1487">
        <v>109.25</v>
      </c>
      <c r="Q1487">
        <v>0.17013900000000001</v>
      </c>
      <c r="R1487">
        <v>7.1099999999999997E-2</v>
      </c>
      <c r="S1487">
        <v>3.879</v>
      </c>
      <c r="T1487">
        <v>3.13</v>
      </c>
      <c r="U1487">
        <v>4.0709999999999997</v>
      </c>
      <c r="V1487">
        <v>4.7050000000000001</v>
      </c>
      <c r="W1487">
        <v>4.2050000000000001</v>
      </c>
      <c r="X1487">
        <v>317</v>
      </c>
      <c r="Y1487">
        <v>101.75</v>
      </c>
      <c r="Z1487">
        <v>3.641</v>
      </c>
      <c r="AA1487">
        <v>6.9519999999999998E-2</v>
      </c>
      <c r="AB1487">
        <v>4.4939999999999998</v>
      </c>
      <c r="AC1487">
        <v>5.7510000000000003</v>
      </c>
      <c r="AD1487">
        <v>5.1020000000000003</v>
      </c>
      <c r="AE1487">
        <v>5.7619999999999996</v>
      </c>
      <c r="AF1487">
        <v>488</v>
      </c>
      <c r="AG1487">
        <v>7.5039999999999996</v>
      </c>
      <c r="AH1487">
        <v>8.1069999999999993</v>
      </c>
      <c r="AI1487">
        <v>311</v>
      </c>
      <c r="AJ1487">
        <v>464</v>
      </c>
      <c r="AK1487">
        <v>303</v>
      </c>
      <c r="AL1487">
        <v>476</v>
      </c>
      <c r="AQ1487" s="82">
        <f t="shared" si="117"/>
        <v>0</v>
      </c>
      <c r="AR1487" s="82">
        <f t="shared" si="118"/>
        <v>0</v>
      </c>
      <c r="AS1487" s="82">
        <f t="shared" si="118"/>
        <v>0</v>
      </c>
      <c r="AT1487" s="82">
        <f t="shared" si="118"/>
        <v>7.1099999999999997E-2</v>
      </c>
      <c r="AU1487" s="82">
        <f t="shared" si="118"/>
        <v>0</v>
      </c>
      <c r="AV1487" s="82">
        <f t="shared" si="118"/>
        <v>0</v>
      </c>
      <c r="AW1487" s="82">
        <f t="shared" si="118"/>
        <v>0</v>
      </c>
      <c r="AX1487" s="82">
        <f t="shared" si="118"/>
        <v>0</v>
      </c>
      <c r="AY1487" s="82">
        <f t="shared" si="118"/>
        <v>0</v>
      </c>
      <c r="AZ1487" s="82">
        <f t="shared" si="118"/>
        <v>0</v>
      </c>
      <c r="BA1487" s="82">
        <f t="shared" si="118"/>
        <v>0</v>
      </c>
    </row>
    <row r="1488" spans="1:53" x14ac:dyDescent="0.25">
      <c r="A1488" t="s">
        <v>6419</v>
      </c>
      <c r="B1488" t="s">
        <v>6420</v>
      </c>
      <c r="C1488" t="s">
        <v>3853</v>
      </c>
      <c r="D1488" t="s">
        <v>174</v>
      </c>
      <c r="E1488">
        <v>6.5</v>
      </c>
      <c r="F1488" s="143">
        <v>44150</v>
      </c>
      <c r="G1488" t="s">
        <v>41</v>
      </c>
      <c r="H1488" t="s">
        <v>270</v>
      </c>
      <c r="I1488" t="s">
        <v>259</v>
      </c>
      <c r="J1488" t="s">
        <v>271</v>
      </c>
      <c r="K1488" t="s">
        <v>272</v>
      </c>
      <c r="L1488" t="s">
        <v>442</v>
      </c>
      <c r="M1488" t="s">
        <v>443</v>
      </c>
      <c r="N1488" t="s">
        <v>304</v>
      </c>
      <c r="O1488">
        <v>1500</v>
      </c>
      <c r="P1488">
        <v>110.25</v>
      </c>
      <c r="Q1488">
        <v>1.0652779999999999</v>
      </c>
      <c r="R1488">
        <v>0.14466000000000001</v>
      </c>
      <c r="S1488">
        <v>0</v>
      </c>
      <c r="T1488">
        <v>2.6160000000000001</v>
      </c>
      <c r="U1488">
        <v>4.2889999999999997</v>
      </c>
      <c r="V1488">
        <v>4.9909999999999997</v>
      </c>
      <c r="W1488">
        <v>4.4539999999999997</v>
      </c>
      <c r="X1488">
        <v>315</v>
      </c>
      <c r="Y1488">
        <v>102</v>
      </c>
      <c r="Z1488">
        <v>0.63200000000000001</v>
      </c>
      <c r="AA1488">
        <v>0.13539999999999999</v>
      </c>
      <c r="AB1488">
        <v>4.8659999999999997</v>
      </c>
      <c r="AC1488">
        <v>6.0919999999999996</v>
      </c>
      <c r="AD1488">
        <v>6.01</v>
      </c>
      <c r="AE1488">
        <v>6.0970000000000004</v>
      </c>
      <c r="AF1488">
        <v>496</v>
      </c>
      <c r="AG1488">
        <v>8.4610000000000003</v>
      </c>
      <c r="AH1488">
        <v>9.25</v>
      </c>
      <c r="AI1488">
        <v>303</v>
      </c>
      <c r="AJ1488">
        <v>471</v>
      </c>
      <c r="AK1488">
        <v>301</v>
      </c>
      <c r="AL1488">
        <v>485</v>
      </c>
      <c r="AQ1488" s="82">
        <f t="shared" si="117"/>
        <v>0</v>
      </c>
      <c r="AR1488" s="82">
        <f t="shared" si="118"/>
        <v>0</v>
      </c>
      <c r="AS1488" s="82">
        <f t="shared" si="118"/>
        <v>0</v>
      </c>
      <c r="AT1488" s="82">
        <f t="shared" si="118"/>
        <v>0.14466000000000001</v>
      </c>
      <c r="AU1488" s="82">
        <f t="shared" si="118"/>
        <v>0</v>
      </c>
      <c r="AV1488" s="82">
        <f t="shared" si="118"/>
        <v>0</v>
      </c>
      <c r="AW1488" s="82">
        <f t="shared" si="118"/>
        <v>0</v>
      </c>
      <c r="AX1488" s="82">
        <f t="shared" si="118"/>
        <v>0</v>
      </c>
      <c r="AY1488" s="82">
        <f t="shared" si="118"/>
        <v>0</v>
      </c>
      <c r="AZ1488" s="82">
        <f t="shared" si="118"/>
        <v>0</v>
      </c>
      <c r="BA1488" s="82">
        <f t="shared" si="118"/>
        <v>0</v>
      </c>
    </row>
    <row r="1489" spans="1:53" x14ac:dyDescent="0.25">
      <c r="A1489" t="s">
        <v>6421</v>
      </c>
      <c r="B1489" t="s">
        <v>6422</v>
      </c>
      <c r="C1489" t="s">
        <v>3853</v>
      </c>
      <c r="D1489" t="s">
        <v>174</v>
      </c>
      <c r="E1489">
        <v>6.875</v>
      </c>
      <c r="F1489" s="143">
        <v>44972</v>
      </c>
      <c r="G1489" t="s">
        <v>41</v>
      </c>
      <c r="H1489" t="s">
        <v>270</v>
      </c>
      <c r="I1489" t="s">
        <v>259</v>
      </c>
      <c r="J1489" t="s">
        <v>271</v>
      </c>
      <c r="K1489" t="s">
        <v>272</v>
      </c>
      <c r="L1489" t="s">
        <v>442</v>
      </c>
      <c r="M1489" t="s">
        <v>443</v>
      </c>
      <c r="N1489" t="s">
        <v>304</v>
      </c>
      <c r="O1489">
        <v>1500</v>
      </c>
      <c r="P1489">
        <v>114.5</v>
      </c>
      <c r="Q1489">
        <v>1.126736</v>
      </c>
      <c r="R1489">
        <v>0.15026</v>
      </c>
      <c r="S1489">
        <v>0</v>
      </c>
      <c r="T1489">
        <v>4.34</v>
      </c>
      <c r="U1489">
        <v>4.3049999999999997</v>
      </c>
      <c r="V1489">
        <v>6.4240000000000004</v>
      </c>
      <c r="W1489">
        <v>4.593</v>
      </c>
      <c r="X1489">
        <v>291</v>
      </c>
      <c r="Y1489">
        <v>103</v>
      </c>
      <c r="Z1489">
        <v>0.66800000000000004</v>
      </c>
      <c r="AA1489">
        <v>0.13677</v>
      </c>
      <c r="AB1489">
        <v>6.1950000000000003</v>
      </c>
      <c r="AC1489">
        <v>6.4</v>
      </c>
      <c r="AD1489">
        <v>7.1710000000000003</v>
      </c>
      <c r="AE1489">
        <v>6.3940000000000001</v>
      </c>
      <c r="AF1489">
        <v>491</v>
      </c>
      <c r="AG1489">
        <v>11.535</v>
      </c>
      <c r="AH1489">
        <v>12.615</v>
      </c>
      <c r="AI1489">
        <v>290</v>
      </c>
      <c r="AJ1489">
        <v>467</v>
      </c>
      <c r="AK1489">
        <v>284</v>
      </c>
      <c r="AL1489">
        <v>484</v>
      </c>
      <c r="AQ1489" s="82">
        <f t="shared" si="117"/>
        <v>0</v>
      </c>
      <c r="AR1489" s="82">
        <f t="shared" si="118"/>
        <v>0</v>
      </c>
      <c r="AS1489" s="82">
        <f t="shared" si="118"/>
        <v>0</v>
      </c>
      <c r="AT1489" s="82">
        <f t="shared" si="118"/>
        <v>0.15026</v>
      </c>
      <c r="AU1489" s="82">
        <f t="shared" si="118"/>
        <v>0</v>
      </c>
      <c r="AV1489" s="82">
        <f t="shared" si="118"/>
        <v>0</v>
      </c>
      <c r="AW1489" s="82">
        <f t="shared" si="118"/>
        <v>0</v>
      </c>
      <c r="AX1489" s="82">
        <f t="shared" si="118"/>
        <v>0</v>
      </c>
      <c r="AY1489" s="82">
        <f t="shared" si="118"/>
        <v>0</v>
      </c>
      <c r="AZ1489" s="82">
        <f t="shared" si="118"/>
        <v>0</v>
      </c>
      <c r="BA1489" s="82">
        <f t="shared" si="118"/>
        <v>0</v>
      </c>
    </row>
    <row r="1490" spans="1:53" x14ac:dyDescent="0.25">
      <c r="A1490" t="s">
        <v>6423</v>
      </c>
      <c r="B1490" t="s">
        <v>6424</v>
      </c>
      <c r="C1490" t="s">
        <v>3858</v>
      </c>
      <c r="D1490" t="s">
        <v>3859</v>
      </c>
      <c r="E1490">
        <v>8.375</v>
      </c>
      <c r="F1490" s="143">
        <v>43586</v>
      </c>
      <c r="G1490" t="s">
        <v>42</v>
      </c>
      <c r="H1490" t="s">
        <v>270</v>
      </c>
      <c r="I1490" t="s">
        <v>259</v>
      </c>
      <c r="J1490" t="s">
        <v>271</v>
      </c>
      <c r="K1490" t="s">
        <v>272</v>
      </c>
      <c r="L1490" t="s">
        <v>335</v>
      </c>
      <c r="M1490" t="s">
        <v>912</v>
      </c>
      <c r="N1490" t="s">
        <v>283</v>
      </c>
      <c r="O1490">
        <v>425</v>
      </c>
      <c r="P1490">
        <v>105.5</v>
      </c>
      <c r="Q1490">
        <v>1.2562500000000001</v>
      </c>
      <c r="R1490">
        <v>3.9309999999999998E-2</v>
      </c>
      <c r="S1490">
        <v>0</v>
      </c>
      <c r="T1490">
        <v>4.2480000000000002</v>
      </c>
      <c r="U1490">
        <v>7.117</v>
      </c>
      <c r="V1490">
        <v>4.7149999999999999</v>
      </c>
      <c r="W1490">
        <v>7.1879999999999997</v>
      </c>
      <c r="X1490">
        <v>621</v>
      </c>
      <c r="Y1490">
        <v>104.25</v>
      </c>
      <c r="Z1490">
        <v>0.69799999999999995</v>
      </c>
      <c r="AA1490">
        <v>3.9230000000000001E-2</v>
      </c>
      <c r="AB1490">
        <v>4.2990000000000004</v>
      </c>
      <c r="AC1490">
        <v>7.4059999999999997</v>
      </c>
      <c r="AD1490">
        <v>4.7859999999999996</v>
      </c>
      <c r="AE1490">
        <v>7.4560000000000004</v>
      </c>
      <c r="AF1490">
        <v>662</v>
      </c>
      <c r="AG1490">
        <v>1.7230000000000001</v>
      </c>
      <c r="AH1490">
        <v>2.2639999999999998</v>
      </c>
      <c r="AI1490">
        <v>610</v>
      </c>
      <c r="AJ1490">
        <v>648</v>
      </c>
      <c r="AK1490">
        <v>609</v>
      </c>
      <c r="AL1490">
        <v>650</v>
      </c>
      <c r="AQ1490" s="82">
        <f t="shared" si="117"/>
        <v>0</v>
      </c>
      <c r="AR1490" s="82">
        <f t="shared" si="118"/>
        <v>0</v>
      </c>
      <c r="AS1490" s="82">
        <f t="shared" si="118"/>
        <v>0</v>
      </c>
      <c r="AT1490" s="82">
        <f t="shared" si="118"/>
        <v>0</v>
      </c>
      <c r="AU1490" s="82">
        <f t="shared" si="118"/>
        <v>0</v>
      </c>
      <c r="AV1490" s="82">
        <f t="shared" si="118"/>
        <v>0</v>
      </c>
      <c r="AW1490" s="82">
        <f t="shared" si="118"/>
        <v>3.9309999999999998E-2</v>
      </c>
      <c r="AX1490" s="82">
        <f t="shared" si="118"/>
        <v>0</v>
      </c>
      <c r="AY1490" s="82">
        <f t="shared" si="118"/>
        <v>0</v>
      </c>
      <c r="AZ1490" s="82">
        <f t="shared" si="118"/>
        <v>0</v>
      </c>
      <c r="BA1490" s="82">
        <f t="shared" si="118"/>
        <v>0</v>
      </c>
    </row>
    <row r="1491" spans="1:53" x14ac:dyDescent="0.25">
      <c r="A1491" t="s">
        <v>3847</v>
      </c>
      <c r="B1491" t="s">
        <v>3848</v>
      </c>
      <c r="C1491" t="s">
        <v>3849</v>
      </c>
      <c r="D1491" t="s">
        <v>3850</v>
      </c>
      <c r="E1491">
        <v>6.375</v>
      </c>
      <c r="F1491" s="143">
        <v>42353</v>
      </c>
      <c r="G1491" t="s">
        <v>423</v>
      </c>
      <c r="H1491" t="s">
        <v>270</v>
      </c>
      <c r="I1491" t="s">
        <v>254</v>
      </c>
      <c r="J1491" t="s">
        <v>271</v>
      </c>
      <c r="K1491" t="s">
        <v>272</v>
      </c>
      <c r="L1491" t="s">
        <v>320</v>
      </c>
      <c r="M1491" t="s">
        <v>769</v>
      </c>
      <c r="N1491" t="s">
        <v>304</v>
      </c>
      <c r="O1491">
        <v>175</v>
      </c>
      <c r="P1491">
        <v>101.3</v>
      </c>
      <c r="Q1491">
        <v>0.17708299999999999</v>
      </c>
      <c r="R1491">
        <v>1.538E-2</v>
      </c>
      <c r="S1491">
        <v>3.1880000000000002</v>
      </c>
      <c r="T1491">
        <v>7.1999999999999995E-2</v>
      </c>
      <c r="U1491">
        <v>3.048</v>
      </c>
      <c r="V1491">
        <v>8.1000000000000003E-2</v>
      </c>
      <c r="W1491">
        <v>3.7690000000000001</v>
      </c>
      <c r="X1491">
        <v>338</v>
      </c>
      <c r="Y1491">
        <v>101.375</v>
      </c>
      <c r="Z1491">
        <v>2.94</v>
      </c>
      <c r="AA1491">
        <v>1.6060000000000001E-2</v>
      </c>
      <c r="AB1491">
        <v>0.96899999999999997</v>
      </c>
      <c r="AC1491">
        <v>4.9980000000000002</v>
      </c>
      <c r="AD1491">
        <v>0.08</v>
      </c>
      <c r="AE1491">
        <v>2.7970000000000002</v>
      </c>
      <c r="AF1491">
        <v>247</v>
      </c>
      <c r="AG1491">
        <v>0.33600000000000002</v>
      </c>
      <c r="AH1491">
        <v>0.32600000000000001</v>
      </c>
      <c r="AI1491">
        <v>324</v>
      </c>
      <c r="AJ1491">
        <v>237</v>
      </c>
      <c r="AK1491">
        <v>315</v>
      </c>
      <c r="AL1491">
        <v>227</v>
      </c>
      <c r="AQ1491" s="82">
        <f t="shared" si="117"/>
        <v>0</v>
      </c>
      <c r="AR1491" s="82">
        <f t="shared" si="118"/>
        <v>0</v>
      </c>
      <c r="AS1491" s="82">
        <f t="shared" si="118"/>
        <v>1.538E-2</v>
      </c>
      <c r="AT1491" s="82">
        <f t="shared" si="118"/>
        <v>0</v>
      </c>
      <c r="AU1491" s="82">
        <f t="shared" si="118"/>
        <v>0</v>
      </c>
      <c r="AV1491" s="82">
        <f t="shared" si="118"/>
        <v>0</v>
      </c>
      <c r="AW1491" s="82">
        <f t="shared" si="118"/>
        <v>0</v>
      </c>
      <c r="AX1491" s="82">
        <f t="shared" si="118"/>
        <v>0</v>
      </c>
      <c r="AY1491" s="82">
        <f t="shared" si="118"/>
        <v>0</v>
      </c>
      <c r="AZ1491" s="82">
        <f t="shared" si="118"/>
        <v>0</v>
      </c>
      <c r="BA1491" s="82">
        <f t="shared" si="118"/>
        <v>0</v>
      </c>
    </row>
    <row r="1492" spans="1:53" x14ac:dyDescent="0.25">
      <c r="A1492" t="s">
        <v>3870</v>
      </c>
      <c r="B1492" t="s">
        <v>3871</v>
      </c>
      <c r="C1492" t="s">
        <v>3872</v>
      </c>
      <c r="D1492" t="s">
        <v>3850</v>
      </c>
      <c r="E1492">
        <v>7.75</v>
      </c>
      <c r="F1492" s="143">
        <v>42444</v>
      </c>
      <c r="G1492" t="s">
        <v>41</v>
      </c>
      <c r="H1492" t="s">
        <v>270</v>
      </c>
      <c r="I1492" t="s">
        <v>254</v>
      </c>
      <c r="J1492" t="s">
        <v>271</v>
      </c>
      <c r="K1492" t="s">
        <v>272</v>
      </c>
      <c r="L1492" t="s">
        <v>320</v>
      </c>
      <c r="M1492" t="s">
        <v>964</v>
      </c>
      <c r="N1492" t="s">
        <v>304</v>
      </c>
      <c r="O1492">
        <v>265</v>
      </c>
      <c r="P1492">
        <v>102.5</v>
      </c>
      <c r="Q1492">
        <v>0.215278</v>
      </c>
      <c r="R1492">
        <v>2.358E-2</v>
      </c>
      <c r="S1492">
        <v>3.875</v>
      </c>
      <c r="T1492">
        <v>0.221</v>
      </c>
      <c r="U1492">
        <v>2.2530000000000001</v>
      </c>
      <c r="V1492">
        <v>0.217</v>
      </c>
      <c r="W1492">
        <v>2.54</v>
      </c>
      <c r="X1492">
        <v>212</v>
      </c>
      <c r="Y1492">
        <v>103</v>
      </c>
      <c r="Z1492">
        <v>3.5739999999999998</v>
      </c>
      <c r="AA1492">
        <v>2.4840000000000001E-2</v>
      </c>
      <c r="AB1492">
        <v>0.27700000000000002</v>
      </c>
      <c r="AC1492">
        <v>1.784</v>
      </c>
      <c r="AD1492">
        <v>0.19600000000000001</v>
      </c>
      <c r="AE1492">
        <v>2.8780000000000001</v>
      </c>
      <c r="AF1492">
        <v>253</v>
      </c>
      <c r="AG1492">
        <v>1.6E-2</v>
      </c>
      <c r="AH1492">
        <v>2E-3</v>
      </c>
      <c r="AI1492">
        <v>170</v>
      </c>
      <c r="AJ1492">
        <v>41</v>
      </c>
      <c r="AK1492">
        <v>189</v>
      </c>
      <c r="AL1492">
        <v>232</v>
      </c>
      <c r="AQ1492" s="82">
        <f t="shared" si="117"/>
        <v>0</v>
      </c>
      <c r="AR1492" s="82">
        <f t="shared" si="118"/>
        <v>2.358E-2</v>
      </c>
      <c r="AS1492" s="82">
        <f t="shared" si="118"/>
        <v>0</v>
      </c>
      <c r="AT1492" s="82">
        <f t="shared" si="118"/>
        <v>0</v>
      </c>
      <c r="AU1492" s="82">
        <f t="shared" si="118"/>
        <v>0</v>
      </c>
      <c r="AV1492" s="82">
        <f t="shared" si="118"/>
        <v>0</v>
      </c>
      <c r="AW1492" s="82">
        <f t="shared" si="118"/>
        <v>0</v>
      </c>
      <c r="AX1492" s="82">
        <f t="shared" si="118"/>
        <v>0</v>
      </c>
      <c r="AY1492" s="82">
        <f t="shared" si="118"/>
        <v>0</v>
      </c>
      <c r="AZ1492" s="82">
        <f t="shared" si="118"/>
        <v>0</v>
      </c>
      <c r="BA1492" s="82">
        <f t="shared" si="118"/>
        <v>0</v>
      </c>
    </row>
    <row r="1493" spans="1:53" x14ac:dyDescent="0.25">
      <c r="A1493" t="s">
        <v>3873</v>
      </c>
      <c r="B1493" t="s">
        <v>3874</v>
      </c>
      <c r="C1493" t="s">
        <v>3872</v>
      </c>
      <c r="D1493" t="s">
        <v>3850</v>
      </c>
      <c r="E1493">
        <v>7.75</v>
      </c>
      <c r="F1493" s="143">
        <v>42444</v>
      </c>
      <c r="G1493" t="s">
        <v>41</v>
      </c>
      <c r="H1493" t="s">
        <v>270</v>
      </c>
      <c r="I1493" t="s">
        <v>254</v>
      </c>
      <c r="J1493" t="s">
        <v>271</v>
      </c>
      <c r="K1493" t="s">
        <v>272</v>
      </c>
      <c r="L1493" t="s">
        <v>320</v>
      </c>
      <c r="M1493" t="s">
        <v>964</v>
      </c>
      <c r="N1493" t="s">
        <v>304</v>
      </c>
      <c r="O1493">
        <v>380</v>
      </c>
      <c r="P1493">
        <v>102.5</v>
      </c>
      <c r="Q1493">
        <v>0.215278</v>
      </c>
      <c r="R1493">
        <v>3.3820000000000003E-2</v>
      </c>
      <c r="S1493">
        <v>3.875</v>
      </c>
      <c r="T1493">
        <v>0.221</v>
      </c>
      <c r="U1493">
        <v>2.2530000000000001</v>
      </c>
      <c r="V1493">
        <v>0.217</v>
      </c>
      <c r="W1493">
        <v>2.54</v>
      </c>
      <c r="X1493">
        <v>212</v>
      </c>
      <c r="Y1493">
        <v>103</v>
      </c>
      <c r="Z1493">
        <v>3.5739999999999998</v>
      </c>
      <c r="AA1493">
        <v>3.5619999999999999E-2</v>
      </c>
      <c r="AB1493">
        <v>0.27700000000000002</v>
      </c>
      <c r="AC1493">
        <v>1.784</v>
      </c>
      <c r="AD1493">
        <v>0.19600000000000001</v>
      </c>
      <c r="AE1493">
        <v>2.8780000000000001</v>
      </c>
      <c r="AF1493">
        <v>253</v>
      </c>
      <c r="AG1493">
        <v>1.6E-2</v>
      </c>
      <c r="AH1493">
        <v>2E-3</v>
      </c>
      <c r="AI1493">
        <v>170</v>
      </c>
      <c r="AJ1493">
        <v>41</v>
      </c>
      <c r="AK1493">
        <v>189</v>
      </c>
      <c r="AL1493">
        <v>232</v>
      </c>
      <c r="AQ1493" s="82">
        <f t="shared" si="117"/>
        <v>0</v>
      </c>
      <c r="AR1493" s="82">
        <f t="shared" si="118"/>
        <v>3.3820000000000003E-2</v>
      </c>
      <c r="AS1493" s="82">
        <f t="shared" si="118"/>
        <v>0</v>
      </c>
      <c r="AT1493" s="82">
        <f t="shared" si="118"/>
        <v>0</v>
      </c>
      <c r="AU1493" s="82">
        <f t="shared" si="118"/>
        <v>0</v>
      </c>
      <c r="AV1493" s="82">
        <f t="shared" si="118"/>
        <v>0</v>
      </c>
      <c r="AW1493" s="82">
        <f t="shared" si="118"/>
        <v>0</v>
      </c>
      <c r="AX1493" s="82">
        <f t="shared" si="118"/>
        <v>0</v>
      </c>
      <c r="AY1493" s="82">
        <f t="shared" si="118"/>
        <v>0</v>
      </c>
      <c r="AZ1493" s="82">
        <f t="shared" si="118"/>
        <v>0</v>
      </c>
      <c r="BA1493" s="82">
        <f t="shared" si="118"/>
        <v>0</v>
      </c>
    </row>
    <row r="1494" spans="1:53" x14ac:dyDescent="0.25">
      <c r="A1494" t="s">
        <v>3877</v>
      </c>
      <c r="B1494" t="s">
        <v>3878</v>
      </c>
      <c r="C1494" t="s">
        <v>3849</v>
      </c>
      <c r="D1494" t="s">
        <v>3850</v>
      </c>
      <c r="E1494">
        <v>9.125</v>
      </c>
      <c r="F1494" s="143">
        <v>43205</v>
      </c>
      <c r="G1494" t="s">
        <v>423</v>
      </c>
      <c r="H1494" t="s">
        <v>270</v>
      </c>
      <c r="I1494" t="s">
        <v>254</v>
      </c>
      <c r="J1494" t="s">
        <v>271</v>
      </c>
      <c r="K1494" t="s">
        <v>272</v>
      </c>
      <c r="L1494" t="s">
        <v>320</v>
      </c>
      <c r="M1494" t="s">
        <v>769</v>
      </c>
      <c r="N1494" t="s">
        <v>304</v>
      </c>
      <c r="O1494">
        <v>715</v>
      </c>
      <c r="P1494">
        <v>106.5</v>
      </c>
      <c r="Q1494">
        <v>0.25347199999999998</v>
      </c>
      <c r="R1494">
        <v>6.6129999999999994E-2</v>
      </c>
      <c r="S1494">
        <v>4.5620000000000003</v>
      </c>
      <c r="T1494">
        <v>0.30299999999999999</v>
      </c>
      <c r="U1494">
        <v>2.609</v>
      </c>
      <c r="V1494">
        <v>0.3</v>
      </c>
      <c r="W1494">
        <v>3.2919999999999998</v>
      </c>
      <c r="X1494">
        <v>251</v>
      </c>
      <c r="Y1494">
        <v>107</v>
      </c>
      <c r="Z1494">
        <v>4.2080000000000002</v>
      </c>
      <c r="AA1494">
        <v>6.9940000000000002E-2</v>
      </c>
      <c r="AB1494">
        <v>0.35399999999999998</v>
      </c>
      <c r="AC1494">
        <v>2.41</v>
      </c>
      <c r="AD1494">
        <v>0.35199999999999998</v>
      </c>
      <c r="AE1494">
        <v>2.9329999999999998</v>
      </c>
      <c r="AF1494">
        <v>227</v>
      </c>
      <c r="AG1494">
        <v>9.7000000000000003E-2</v>
      </c>
      <c r="AH1494">
        <v>7.6999999999999999E-2</v>
      </c>
      <c r="AI1494">
        <v>221</v>
      </c>
      <c r="AJ1494">
        <v>107</v>
      </c>
      <c r="AK1494">
        <v>229</v>
      </c>
      <c r="AL1494">
        <v>209</v>
      </c>
      <c r="AQ1494" s="82">
        <f t="shared" si="117"/>
        <v>0</v>
      </c>
      <c r="AR1494" s="82">
        <f t="shared" ref="AR1494:BA1509" si="119">IF(AND($U1494&gt;AQ$4,$U1494&lt;=AR$4),$R1494,0)</f>
        <v>6.6129999999999994E-2</v>
      </c>
      <c r="AS1494" s="82">
        <f t="shared" si="119"/>
        <v>0</v>
      </c>
      <c r="AT1494" s="82">
        <f t="shared" si="119"/>
        <v>0</v>
      </c>
      <c r="AU1494" s="82">
        <f t="shared" si="119"/>
        <v>0</v>
      </c>
      <c r="AV1494" s="82">
        <f t="shared" si="119"/>
        <v>0</v>
      </c>
      <c r="AW1494" s="82">
        <f t="shared" si="119"/>
        <v>0</v>
      </c>
      <c r="AX1494" s="82">
        <f t="shared" si="119"/>
        <v>0</v>
      </c>
      <c r="AY1494" s="82">
        <f t="shared" si="119"/>
        <v>0</v>
      </c>
      <c r="AZ1494" s="82">
        <f t="shared" si="119"/>
        <v>0</v>
      </c>
      <c r="BA1494" s="82">
        <f t="shared" si="119"/>
        <v>0</v>
      </c>
    </row>
    <row r="1495" spans="1:53" x14ac:dyDescent="0.25">
      <c r="A1495" t="s">
        <v>6425</v>
      </c>
      <c r="B1495" t="s">
        <v>6426</v>
      </c>
      <c r="C1495" t="s">
        <v>3849</v>
      </c>
      <c r="D1495" t="s">
        <v>3850</v>
      </c>
      <c r="E1495">
        <v>5</v>
      </c>
      <c r="F1495" s="143">
        <v>44757</v>
      </c>
      <c r="G1495" t="s">
        <v>423</v>
      </c>
      <c r="H1495" t="s">
        <v>270</v>
      </c>
      <c r="I1495" t="s">
        <v>254</v>
      </c>
      <c r="J1495" t="s">
        <v>271</v>
      </c>
      <c r="K1495" t="s">
        <v>272</v>
      </c>
      <c r="L1495" t="s">
        <v>320</v>
      </c>
      <c r="M1495" t="s">
        <v>769</v>
      </c>
      <c r="N1495" t="s">
        <v>304</v>
      </c>
      <c r="O1495">
        <v>799.4</v>
      </c>
      <c r="P1495">
        <v>104.75</v>
      </c>
      <c r="Q1495">
        <v>2.2222219999999999</v>
      </c>
      <c r="R1495">
        <v>7.4090000000000003E-2</v>
      </c>
      <c r="S1495">
        <v>0</v>
      </c>
      <c r="T1495">
        <v>7.4379999999999997</v>
      </c>
      <c r="U1495">
        <v>4.3860000000000001</v>
      </c>
      <c r="V1495">
        <v>7.61</v>
      </c>
      <c r="W1495">
        <v>4.3860000000000001</v>
      </c>
      <c r="X1495">
        <v>276</v>
      </c>
      <c r="Y1495">
        <v>103</v>
      </c>
      <c r="Z1495">
        <v>1.889</v>
      </c>
      <c r="AA1495">
        <v>7.3749999999999996E-2</v>
      </c>
      <c r="AB1495">
        <v>7.4749999999999996</v>
      </c>
      <c r="AC1495">
        <v>4.6100000000000003</v>
      </c>
      <c r="AD1495">
        <v>7.6340000000000003</v>
      </c>
      <c r="AE1495">
        <v>4.6100000000000003</v>
      </c>
      <c r="AF1495">
        <v>316</v>
      </c>
      <c r="AG1495">
        <v>1.986</v>
      </c>
      <c r="AH1495">
        <v>3.1739999999999999</v>
      </c>
      <c r="AI1495">
        <v>267</v>
      </c>
      <c r="AJ1495">
        <v>303</v>
      </c>
      <c r="AK1495">
        <v>271</v>
      </c>
      <c r="AL1495">
        <v>310</v>
      </c>
      <c r="AQ1495" s="82">
        <f t="shared" si="117"/>
        <v>0</v>
      </c>
      <c r="AR1495" s="82">
        <f t="shared" si="119"/>
        <v>0</v>
      </c>
      <c r="AS1495" s="82">
        <f t="shared" si="119"/>
        <v>0</v>
      </c>
      <c r="AT1495" s="82">
        <f t="shared" si="119"/>
        <v>7.4090000000000003E-2</v>
      </c>
      <c r="AU1495" s="82">
        <f t="shared" si="119"/>
        <v>0</v>
      </c>
      <c r="AV1495" s="82">
        <f t="shared" si="119"/>
        <v>0</v>
      </c>
      <c r="AW1495" s="82">
        <f t="shared" si="119"/>
        <v>0</v>
      </c>
      <c r="AX1495" s="82">
        <f t="shared" si="119"/>
        <v>0</v>
      </c>
      <c r="AY1495" s="82">
        <f t="shared" si="119"/>
        <v>0</v>
      </c>
      <c r="AZ1495" s="82">
        <f t="shared" si="119"/>
        <v>0</v>
      </c>
      <c r="BA1495" s="82">
        <f t="shared" si="119"/>
        <v>0</v>
      </c>
    </row>
    <row r="1496" spans="1:53" x14ac:dyDescent="0.25">
      <c r="A1496" t="s">
        <v>6427</v>
      </c>
      <c r="B1496" t="s">
        <v>6428</v>
      </c>
      <c r="C1496" t="s">
        <v>3872</v>
      </c>
      <c r="D1496" t="s">
        <v>3850</v>
      </c>
      <c r="E1496">
        <v>5.75</v>
      </c>
      <c r="F1496" s="143">
        <v>44941</v>
      </c>
      <c r="G1496" t="s">
        <v>41</v>
      </c>
      <c r="H1496" t="s">
        <v>270</v>
      </c>
      <c r="I1496" t="s">
        <v>254</v>
      </c>
      <c r="J1496" t="s">
        <v>271</v>
      </c>
      <c r="K1496" t="s">
        <v>272</v>
      </c>
      <c r="L1496" t="s">
        <v>320</v>
      </c>
      <c r="M1496" t="s">
        <v>964</v>
      </c>
      <c r="N1496" t="s">
        <v>304</v>
      </c>
      <c r="O1496">
        <v>850</v>
      </c>
      <c r="P1496">
        <v>105.25</v>
      </c>
      <c r="Q1496">
        <v>0.159722</v>
      </c>
      <c r="R1496">
        <v>7.7619999999999995E-2</v>
      </c>
      <c r="S1496">
        <v>1.022</v>
      </c>
      <c r="T1496">
        <v>7.6349999999999998</v>
      </c>
      <c r="U1496">
        <v>5.077</v>
      </c>
      <c r="V1496">
        <v>7.8150000000000004</v>
      </c>
      <c r="W1496">
        <v>5.077</v>
      </c>
      <c r="X1496">
        <v>339</v>
      </c>
      <c r="Y1496">
        <v>103.75</v>
      </c>
      <c r="Z1496">
        <v>0.79900000000000004</v>
      </c>
      <c r="AA1496">
        <v>7.8159999999999993E-2</v>
      </c>
      <c r="AB1496">
        <v>7.6</v>
      </c>
      <c r="AC1496">
        <v>5.2679999999999998</v>
      </c>
      <c r="AD1496">
        <v>7.766</v>
      </c>
      <c r="AE1496">
        <v>5.2679999999999998</v>
      </c>
      <c r="AF1496">
        <v>376</v>
      </c>
      <c r="AG1496">
        <v>1.8009999999999999</v>
      </c>
      <c r="AH1496">
        <v>3.024</v>
      </c>
      <c r="AI1496">
        <v>330</v>
      </c>
      <c r="AJ1496">
        <v>363</v>
      </c>
      <c r="AK1496">
        <v>335</v>
      </c>
      <c r="AL1496">
        <v>371</v>
      </c>
      <c r="AQ1496" s="82">
        <f t="shared" si="117"/>
        <v>0</v>
      </c>
      <c r="AR1496" s="82">
        <f t="shared" si="119"/>
        <v>0</v>
      </c>
      <c r="AS1496" s="82">
        <f t="shared" si="119"/>
        <v>0</v>
      </c>
      <c r="AT1496" s="82">
        <f t="shared" si="119"/>
        <v>0</v>
      </c>
      <c r="AU1496" s="82">
        <f t="shared" si="119"/>
        <v>7.7619999999999995E-2</v>
      </c>
      <c r="AV1496" s="82">
        <f t="shared" si="119"/>
        <v>0</v>
      </c>
      <c r="AW1496" s="82">
        <f t="shared" si="119"/>
        <v>0</v>
      </c>
      <c r="AX1496" s="82">
        <f t="shared" si="119"/>
        <v>0</v>
      </c>
      <c r="AY1496" s="82">
        <f t="shared" si="119"/>
        <v>0</v>
      </c>
      <c r="AZ1496" s="82">
        <f t="shared" si="119"/>
        <v>0</v>
      </c>
      <c r="BA1496" s="82">
        <f t="shared" si="119"/>
        <v>0</v>
      </c>
    </row>
    <row r="1497" spans="1:53" x14ac:dyDescent="0.25">
      <c r="A1497" t="s">
        <v>3866</v>
      </c>
      <c r="B1497" t="s">
        <v>3867</v>
      </c>
      <c r="C1497" t="s">
        <v>3868</v>
      </c>
      <c r="D1497" t="s">
        <v>3869</v>
      </c>
      <c r="E1497">
        <v>6.05</v>
      </c>
      <c r="F1497" s="143">
        <v>42614</v>
      </c>
      <c r="G1497" t="s">
        <v>371</v>
      </c>
      <c r="H1497" t="s">
        <v>270</v>
      </c>
      <c r="I1497" t="s">
        <v>259</v>
      </c>
      <c r="J1497" t="s">
        <v>271</v>
      </c>
      <c r="K1497" t="s">
        <v>272</v>
      </c>
      <c r="L1497" t="s">
        <v>442</v>
      </c>
      <c r="M1497" t="s">
        <v>443</v>
      </c>
      <c r="N1497" t="s">
        <v>304</v>
      </c>
      <c r="O1497">
        <v>176.8</v>
      </c>
      <c r="P1497">
        <v>108</v>
      </c>
      <c r="Q1497">
        <v>1.9158329999999999</v>
      </c>
      <c r="R1497">
        <v>1.6840000000000001E-2</v>
      </c>
      <c r="S1497">
        <v>0</v>
      </c>
      <c r="T1497">
        <v>3.254</v>
      </c>
      <c r="U1497">
        <v>3.7050000000000001</v>
      </c>
      <c r="V1497">
        <v>3.2639999999999998</v>
      </c>
      <c r="W1497">
        <v>3.7050000000000001</v>
      </c>
      <c r="X1497">
        <v>320</v>
      </c>
      <c r="Y1497">
        <v>106.5</v>
      </c>
      <c r="Z1497">
        <v>1.512</v>
      </c>
      <c r="AA1497">
        <v>1.6799999999999999E-2</v>
      </c>
      <c r="AB1497">
        <v>3.3090000000000002</v>
      </c>
      <c r="AC1497">
        <v>4.1580000000000004</v>
      </c>
      <c r="AD1497">
        <v>3.3159999999999998</v>
      </c>
      <c r="AE1497">
        <v>4.1580000000000004</v>
      </c>
      <c r="AF1497">
        <v>374</v>
      </c>
      <c r="AG1497">
        <v>1.762</v>
      </c>
      <c r="AH1497">
        <v>1.994</v>
      </c>
      <c r="AI1497">
        <v>318</v>
      </c>
      <c r="AJ1497">
        <v>371</v>
      </c>
      <c r="AK1497">
        <v>309</v>
      </c>
      <c r="AL1497">
        <v>363</v>
      </c>
      <c r="AQ1497" s="82">
        <f t="shared" si="117"/>
        <v>0</v>
      </c>
      <c r="AR1497" s="82">
        <f t="shared" si="119"/>
        <v>0</v>
      </c>
      <c r="AS1497" s="82">
        <f t="shared" si="119"/>
        <v>1.6840000000000001E-2</v>
      </c>
      <c r="AT1497" s="82">
        <f t="shared" si="119"/>
        <v>0</v>
      </c>
      <c r="AU1497" s="82">
        <f t="shared" si="119"/>
        <v>0</v>
      </c>
      <c r="AV1497" s="82">
        <f t="shared" si="119"/>
        <v>0</v>
      </c>
      <c r="AW1497" s="82">
        <f t="shared" si="119"/>
        <v>0</v>
      </c>
      <c r="AX1497" s="82">
        <f t="shared" si="119"/>
        <v>0</v>
      </c>
      <c r="AY1497" s="82">
        <f t="shared" si="119"/>
        <v>0</v>
      </c>
      <c r="AZ1497" s="82">
        <f t="shared" si="119"/>
        <v>0</v>
      </c>
      <c r="BA1497" s="82">
        <f t="shared" si="119"/>
        <v>0</v>
      </c>
    </row>
    <row r="1498" spans="1:53" x14ac:dyDescent="0.25">
      <c r="A1498" t="s">
        <v>3875</v>
      </c>
      <c r="B1498" t="s">
        <v>3876</v>
      </c>
      <c r="C1498" t="s">
        <v>3868</v>
      </c>
      <c r="D1498" t="s">
        <v>3869</v>
      </c>
      <c r="E1498">
        <v>6.8</v>
      </c>
      <c r="F1498" s="143">
        <v>43191</v>
      </c>
      <c r="G1498" t="s">
        <v>371</v>
      </c>
      <c r="H1498" t="s">
        <v>270</v>
      </c>
      <c r="I1498" t="s">
        <v>259</v>
      </c>
      <c r="J1498" t="s">
        <v>271</v>
      </c>
      <c r="K1498" t="s">
        <v>272</v>
      </c>
      <c r="L1498" t="s">
        <v>442</v>
      </c>
      <c r="M1498" t="s">
        <v>443</v>
      </c>
      <c r="N1498" t="s">
        <v>304</v>
      </c>
      <c r="O1498">
        <v>134</v>
      </c>
      <c r="P1498">
        <v>110</v>
      </c>
      <c r="Q1498">
        <v>2.1533329999999999</v>
      </c>
      <c r="R1498">
        <v>1.302E-2</v>
      </c>
      <c r="S1498">
        <v>0</v>
      </c>
      <c r="T1498">
        <v>4.3680000000000003</v>
      </c>
      <c r="U1498">
        <v>4.6369999999999996</v>
      </c>
      <c r="V1498">
        <v>4.3949999999999996</v>
      </c>
      <c r="W1498">
        <v>4.6369999999999996</v>
      </c>
      <c r="X1498">
        <v>385</v>
      </c>
      <c r="Y1498">
        <v>109</v>
      </c>
      <c r="Z1498">
        <v>1.7</v>
      </c>
      <c r="AA1498">
        <v>1.3050000000000001E-2</v>
      </c>
      <c r="AB1498">
        <v>4.423</v>
      </c>
      <c r="AC1498">
        <v>4.8630000000000004</v>
      </c>
      <c r="AD1498">
        <v>4.4459999999999997</v>
      </c>
      <c r="AE1498">
        <v>4.8630000000000004</v>
      </c>
      <c r="AF1498">
        <v>420</v>
      </c>
      <c r="AG1498">
        <v>1.3129999999999999</v>
      </c>
      <c r="AH1498">
        <v>1.784</v>
      </c>
      <c r="AI1498">
        <v>386</v>
      </c>
      <c r="AJ1498">
        <v>421</v>
      </c>
      <c r="AK1498">
        <v>373</v>
      </c>
      <c r="AL1498">
        <v>409</v>
      </c>
      <c r="AQ1498" s="82">
        <f t="shared" si="117"/>
        <v>0</v>
      </c>
      <c r="AR1498" s="82">
        <f t="shared" si="119"/>
        <v>0</v>
      </c>
      <c r="AS1498" s="82">
        <f t="shared" si="119"/>
        <v>0</v>
      </c>
      <c r="AT1498" s="82">
        <f t="shared" si="119"/>
        <v>1.302E-2</v>
      </c>
      <c r="AU1498" s="82">
        <f t="shared" si="119"/>
        <v>0</v>
      </c>
      <c r="AV1498" s="82">
        <f t="shared" si="119"/>
        <v>0</v>
      </c>
      <c r="AW1498" s="82">
        <f t="shared" si="119"/>
        <v>0</v>
      </c>
      <c r="AX1498" s="82">
        <f t="shared" si="119"/>
        <v>0</v>
      </c>
      <c r="AY1498" s="82">
        <f t="shared" si="119"/>
        <v>0</v>
      </c>
      <c r="AZ1498" s="82">
        <f t="shared" si="119"/>
        <v>0</v>
      </c>
      <c r="BA1498" s="82">
        <f t="shared" si="119"/>
        <v>0</v>
      </c>
    </row>
    <row r="1499" spans="1:53" x14ac:dyDescent="0.25">
      <c r="A1499" t="s">
        <v>3879</v>
      </c>
      <c r="B1499" t="s">
        <v>3880</v>
      </c>
      <c r="C1499" t="s">
        <v>3868</v>
      </c>
      <c r="D1499" t="s">
        <v>3869</v>
      </c>
      <c r="E1499">
        <v>6.8</v>
      </c>
      <c r="F1499" s="143">
        <v>43891</v>
      </c>
      <c r="G1499" t="s">
        <v>371</v>
      </c>
      <c r="H1499" t="s">
        <v>270</v>
      </c>
      <c r="I1499" t="s">
        <v>259</v>
      </c>
      <c r="J1499" t="s">
        <v>271</v>
      </c>
      <c r="K1499" t="s">
        <v>272</v>
      </c>
      <c r="L1499" t="s">
        <v>442</v>
      </c>
      <c r="M1499" t="s">
        <v>443</v>
      </c>
      <c r="N1499" t="s">
        <v>304</v>
      </c>
      <c r="O1499">
        <v>136</v>
      </c>
      <c r="P1499">
        <v>112</v>
      </c>
      <c r="Q1499">
        <v>2.1533329999999999</v>
      </c>
      <c r="R1499">
        <v>1.345E-2</v>
      </c>
      <c r="S1499">
        <v>0</v>
      </c>
      <c r="T1499">
        <v>5.6449999999999996</v>
      </c>
      <c r="U1499">
        <v>4.8029999999999999</v>
      </c>
      <c r="V1499">
        <v>5.7160000000000002</v>
      </c>
      <c r="W1499">
        <v>4.8029999999999999</v>
      </c>
      <c r="X1499">
        <v>364</v>
      </c>
      <c r="Y1499">
        <v>110.5</v>
      </c>
      <c r="Z1499">
        <v>1.7</v>
      </c>
      <c r="AA1499">
        <v>1.342E-2</v>
      </c>
      <c r="AB1499">
        <v>5.6909999999999998</v>
      </c>
      <c r="AC1499">
        <v>5.0510000000000002</v>
      </c>
      <c r="AD1499">
        <v>5.7539999999999996</v>
      </c>
      <c r="AE1499">
        <v>5.0510000000000002</v>
      </c>
      <c r="AF1499">
        <v>404</v>
      </c>
      <c r="AG1499">
        <v>1.7410000000000001</v>
      </c>
      <c r="AH1499">
        <v>2.4729999999999999</v>
      </c>
      <c r="AI1499">
        <v>366</v>
      </c>
      <c r="AJ1499">
        <v>405</v>
      </c>
      <c r="AK1499">
        <v>353</v>
      </c>
      <c r="AL1499">
        <v>393</v>
      </c>
      <c r="AQ1499" s="82">
        <f t="shared" si="117"/>
        <v>0</v>
      </c>
      <c r="AR1499" s="82">
        <f t="shared" si="119"/>
        <v>0</v>
      </c>
      <c r="AS1499" s="82">
        <f t="shared" si="119"/>
        <v>0</v>
      </c>
      <c r="AT1499" s="82">
        <f t="shared" si="119"/>
        <v>1.345E-2</v>
      </c>
      <c r="AU1499" s="82">
        <f t="shared" si="119"/>
        <v>0</v>
      </c>
      <c r="AV1499" s="82">
        <f t="shared" si="119"/>
        <v>0</v>
      </c>
      <c r="AW1499" s="82">
        <f t="shared" si="119"/>
        <v>0</v>
      </c>
      <c r="AX1499" s="82">
        <f t="shared" si="119"/>
        <v>0</v>
      </c>
      <c r="AY1499" s="82">
        <f t="shared" si="119"/>
        <v>0</v>
      </c>
      <c r="AZ1499" s="82">
        <f t="shared" si="119"/>
        <v>0</v>
      </c>
      <c r="BA1499" s="82">
        <f t="shared" si="119"/>
        <v>0</v>
      </c>
    </row>
    <row r="1500" spans="1:53" x14ac:dyDescent="0.25">
      <c r="A1500" t="s">
        <v>3881</v>
      </c>
      <c r="B1500" t="s">
        <v>3882</v>
      </c>
      <c r="C1500" t="s">
        <v>3883</v>
      </c>
      <c r="D1500" t="s">
        <v>3869</v>
      </c>
      <c r="E1500">
        <v>6.875</v>
      </c>
      <c r="F1500" s="143">
        <v>44256</v>
      </c>
      <c r="G1500" t="s">
        <v>371</v>
      </c>
      <c r="H1500" t="s">
        <v>270</v>
      </c>
      <c r="I1500" t="s">
        <v>259</v>
      </c>
      <c r="J1500" t="s">
        <v>271</v>
      </c>
      <c r="K1500" t="s">
        <v>272</v>
      </c>
      <c r="L1500" t="s">
        <v>442</v>
      </c>
      <c r="M1500" t="s">
        <v>443</v>
      </c>
      <c r="N1500" t="s">
        <v>304</v>
      </c>
      <c r="O1500">
        <v>625</v>
      </c>
      <c r="P1500">
        <v>115.25</v>
      </c>
      <c r="Q1500">
        <v>2.1770830000000001</v>
      </c>
      <c r="R1500">
        <v>6.3579999999999998E-2</v>
      </c>
      <c r="S1500">
        <v>0</v>
      </c>
      <c r="T1500">
        <v>6.2709999999999999</v>
      </c>
      <c r="U1500">
        <v>4.6150000000000002</v>
      </c>
      <c r="V1500">
        <v>6.3710000000000004</v>
      </c>
      <c r="W1500">
        <v>4.6150000000000002</v>
      </c>
      <c r="X1500">
        <v>326</v>
      </c>
      <c r="Y1500">
        <v>114.75</v>
      </c>
      <c r="Z1500">
        <v>1.7190000000000001</v>
      </c>
      <c r="AA1500">
        <v>6.4019999999999994E-2</v>
      </c>
      <c r="AB1500">
        <v>6.3280000000000003</v>
      </c>
      <c r="AC1500">
        <v>4.6959999999999997</v>
      </c>
      <c r="AD1500">
        <v>6.4189999999999996</v>
      </c>
      <c r="AE1500">
        <v>4.6959999999999997</v>
      </c>
      <c r="AF1500">
        <v>351</v>
      </c>
      <c r="AG1500">
        <v>0.82299999999999995</v>
      </c>
      <c r="AH1500">
        <v>1.7090000000000001</v>
      </c>
      <c r="AI1500">
        <v>334</v>
      </c>
      <c r="AJ1500">
        <v>358</v>
      </c>
      <c r="AK1500">
        <v>318</v>
      </c>
      <c r="AL1500">
        <v>342</v>
      </c>
      <c r="AQ1500" s="82">
        <f t="shared" si="117"/>
        <v>0</v>
      </c>
      <c r="AR1500" s="82">
        <f t="shared" si="119"/>
        <v>0</v>
      </c>
      <c r="AS1500" s="82">
        <f t="shared" si="119"/>
        <v>0</v>
      </c>
      <c r="AT1500" s="82">
        <f t="shared" si="119"/>
        <v>6.3579999999999998E-2</v>
      </c>
      <c r="AU1500" s="82">
        <f t="shared" si="119"/>
        <v>0</v>
      </c>
      <c r="AV1500" s="82">
        <f t="shared" si="119"/>
        <v>0</v>
      </c>
      <c r="AW1500" s="82">
        <f t="shared" si="119"/>
        <v>0</v>
      </c>
      <c r="AX1500" s="82">
        <f t="shared" si="119"/>
        <v>0</v>
      </c>
      <c r="AY1500" s="82">
        <f t="shared" si="119"/>
        <v>0</v>
      </c>
      <c r="AZ1500" s="82">
        <f t="shared" si="119"/>
        <v>0</v>
      </c>
      <c r="BA1500" s="82">
        <f t="shared" si="119"/>
        <v>0</v>
      </c>
    </row>
    <row r="1501" spans="1:53" x14ac:dyDescent="0.25">
      <c r="A1501" t="s">
        <v>3896</v>
      </c>
      <c r="B1501" t="s">
        <v>3897</v>
      </c>
      <c r="C1501" t="s">
        <v>3883</v>
      </c>
      <c r="D1501" t="s">
        <v>3869</v>
      </c>
      <c r="E1501">
        <v>5.375</v>
      </c>
      <c r="F1501" s="143">
        <v>44835</v>
      </c>
      <c r="G1501" t="s">
        <v>371</v>
      </c>
      <c r="H1501" t="s">
        <v>270</v>
      </c>
      <c r="I1501" t="s">
        <v>259</v>
      </c>
      <c r="J1501" t="s">
        <v>271</v>
      </c>
      <c r="K1501" t="s">
        <v>272</v>
      </c>
      <c r="L1501" t="s">
        <v>442</v>
      </c>
      <c r="M1501" t="s">
        <v>443</v>
      </c>
      <c r="N1501" t="s">
        <v>304</v>
      </c>
      <c r="O1501">
        <v>500</v>
      </c>
      <c r="P1501">
        <v>107.25</v>
      </c>
      <c r="Q1501">
        <v>1.254167</v>
      </c>
      <c r="R1501">
        <v>4.7E-2</v>
      </c>
      <c r="S1501">
        <v>0</v>
      </c>
      <c r="T1501">
        <v>7.4</v>
      </c>
      <c r="U1501">
        <v>4.4329999999999998</v>
      </c>
      <c r="V1501">
        <v>7.71</v>
      </c>
      <c r="W1501">
        <v>4.4370000000000003</v>
      </c>
      <c r="X1501">
        <v>278</v>
      </c>
      <c r="Y1501">
        <v>105.5</v>
      </c>
      <c r="Z1501">
        <v>0.89600000000000002</v>
      </c>
      <c r="AA1501">
        <v>4.6789999999999998E-2</v>
      </c>
      <c r="AB1501">
        <v>7.4370000000000003</v>
      </c>
      <c r="AC1501">
        <v>4.657</v>
      </c>
      <c r="AD1501">
        <v>7.7430000000000003</v>
      </c>
      <c r="AE1501">
        <v>4.6589999999999998</v>
      </c>
      <c r="AF1501">
        <v>318</v>
      </c>
      <c r="AG1501">
        <v>1.982</v>
      </c>
      <c r="AH1501">
        <v>3.1920000000000002</v>
      </c>
      <c r="AI1501">
        <v>273</v>
      </c>
      <c r="AJ1501">
        <v>309</v>
      </c>
      <c r="AK1501">
        <v>274</v>
      </c>
      <c r="AL1501">
        <v>312</v>
      </c>
      <c r="AQ1501" s="82">
        <f t="shared" si="117"/>
        <v>0</v>
      </c>
      <c r="AR1501" s="82">
        <f t="shared" si="119"/>
        <v>0</v>
      </c>
      <c r="AS1501" s="82">
        <f t="shared" si="119"/>
        <v>0</v>
      </c>
      <c r="AT1501" s="82">
        <f t="shared" si="119"/>
        <v>4.7E-2</v>
      </c>
      <c r="AU1501" s="82">
        <f t="shared" si="119"/>
        <v>0</v>
      </c>
      <c r="AV1501" s="82">
        <f t="shared" si="119"/>
        <v>0</v>
      </c>
      <c r="AW1501" s="82">
        <f t="shared" si="119"/>
        <v>0</v>
      </c>
      <c r="AX1501" s="82">
        <f t="shared" si="119"/>
        <v>0</v>
      </c>
      <c r="AY1501" s="82">
        <f t="shared" si="119"/>
        <v>0</v>
      </c>
      <c r="AZ1501" s="82">
        <f t="shared" si="119"/>
        <v>0</v>
      </c>
      <c r="BA1501" s="82">
        <f t="shared" si="119"/>
        <v>0</v>
      </c>
    </row>
    <row r="1502" spans="1:53" x14ac:dyDescent="0.25">
      <c r="A1502" t="s">
        <v>6429</v>
      </c>
      <c r="B1502" t="s">
        <v>6430</v>
      </c>
      <c r="C1502" t="s">
        <v>3883</v>
      </c>
      <c r="D1502" t="s">
        <v>3869</v>
      </c>
      <c r="E1502">
        <v>5.25</v>
      </c>
      <c r="F1502" s="143">
        <v>45047</v>
      </c>
      <c r="G1502" t="s">
        <v>371</v>
      </c>
      <c r="H1502" t="s">
        <v>270</v>
      </c>
      <c r="I1502" t="s">
        <v>259</v>
      </c>
      <c r="J1502" t="s">
        <v>271</v>
      </c>
      <c r="K1502" t="s">
        <v>272</v>
      </c>
      <c r="L1502" t="s">
        <v>442</v>
      </c>
      <c r="M1502" t="s">
        <v>443</v>
      </c>
      <c r="N1502" t="s">
        <v>304</v>
      </c>
      <c r="O1502">
        <v>650</v>
      </c>
      <c r="P1502">
        <v>107</v>
      </c>
      <c r="Q1502">
        <v>0.78749999999999998</v>
      </c>
      <c r="R1502">
        <v>6.0699999999999997E-2</v>
      </c>
      <c r="S1502">
        <v>0</v>
      </c>
      <c r="T1502">
        <v>7.82</v>
      </c>
      <c r="U1502">
        <v>4.3849999999999998</v>
      </c>
      <c r="V1502">
        <v>8.1560000000000006</v>
      </c>
      <c r="W1502">
        <v>4.3869999999999996</v>
      </c>
      <c r="X1502">
        <v>263</v>
      </c>
      <c r="Y1502">
        <v>105</v>
      </c>
      <c r="Z1502">
        <v>0.438</v>
      </c>
      <c r="AA1502">
        <v>6.028E-2</v>
      </c>
      <c r="AB1502">
        <v>7.8520000000000003</v>
      </c>
      <c r="AC1502">
        <v>4.6280000000000001</v>
      </c>
      <c r="AD1502">
        <v>8.1829999999999998</v>
      </c>
      <c r="AE1502">
        <v>4.6280000000000001</v>
      </c>
      <c r="AF1502">
        <v>306</v>
      </c>
      <c r="AG1502">
        <v>2.2290000000000001</v>
      </c>
      <c r="AH1502">
        <v>3.5230000000000001</v>
      </c>
      <c r="AI1502">
        <v>259</v>
      </c>
      <c r="AJ1502">
        <v>297</v>
      </c>
      <c r="AK1502">
        <v>261</v>
      </c>
      <c r="AL1502">
        <v>302</v>
      </c>
      <c r="AQ1502" s="82">
        <f t="shared" si="117"/>
        <v>0</v>
      </c>
      <c r="AR1502" s="82">
        <f t="shared" si="119"/>
        <v>0</v>
      </c>
      <c r="AS1502" s="82">
        <f t="shared" si="119"/>
        <v>0</v>
      </c>
      <c r="AT1502" s="82">
        <f t="shared" si="119"/>
        <v>6.0699999999999997E-2</v>
      </c>
      <c r="AU1502" s="82">
        <f t="shared" si="119"/>
        <v>0</v>
      </c>
      <c r="AV1502" s="82">
        <f t="shared" si="119"/>
        <v>0</v>
      </c>
      <c r="AW1502" s="82">
        <f t="shared" si="119"/>
        <v>0</v>
      </c>
      <c r="AX1502" s="82">
        <f t="shared" si="119"/>
        <v>0</v>
      </c>
      <c r="AY1502" s="82">
        <f t="shared" si="119"/>
        <v>0</v>
      </c>
      <c r="AZ1502" s="82">
        <f t="shared" si="119"/>
        <v>0</v>
      </c>
      <c r="BA1502" s="82">
        <f t="shared" si="119"/>
        <v>0</v>
      </c>
    </row>
    <row r="1503" spans="1:53" x14ac:dyDescent="0.25">
      <c r="A1503" t="s">
        <v>3892</v>
      </c>
      <c r="B1503" t="s">
        <v>3893</v>
      </c>
      <c r="C1503" t="s">
        <v>3894</v>
      </c>
      <c r="D1503" t="s">
        <v>3895</v>
      </c>
      <c r="E1503">
        <v>9.875</v>
      </c>
      <c r="F1503" s="143">
        <v>43405</v>
      </c>
      <c r="G1503" t="s">
        <v>42</v>
      </c>
      <c r="H1503" t="s">
        <v>270</v>
      </c>
      <c r="I1503" t="s">
        <v>259</v>
      </c>
      <c r="J1503" t="s">
        <v>271</v>
      </c>
      <c r="K1503" t="s">
        <v>272</v>
      </c>
      <c r="L1503" t="s">
        <v>291</v>
      </c>
      <c r="M1503" t="s">
        <v>327</v>
      </c>
      <c r="N1503" t="s">
        <v>283</v>
      </c>
      <c r="O1503">
        <v>225</v>
      </c>
      <c r="P1503">
        <v>108.25</v>
      </c>
      <c r="Q1503">
        <v>1.48125</v>
      </c>
      <c r="R1503">
        <v>2.1389999999999999E-2</v>
      </c>
      <c r="S1503">
        <v>0</v>
      </c>
      <c r="T1503">
        <v>3.161</v>
      </c>
      <c r="U1503">
        <v>7.3689999999999998</v>
      </c>
      <c r="V1503">
        <v>3.46</v>
      </c>
      <c r="W1503">
        <v>7.57</v>
      </c>
      <c r="X1503">
        <v>669</v>
      </c>
      <c r="Y1503">
        <v>108</v>
      </c>
      <c r="Z1503">
        <v>0.82299999999999995</v>
      </c>
      <c r="AA1503">
        <v>2.154E-2</v>
      </c>
      <c r="AB1503">
        <v>3.2229999999999999</v>
      </c>
      <c r="AC1503">
        <v>7.4770000000000003</v>
      </c>
      <c r="AD1503">
        <v>3.657</v>
      </c>
      <c r="AE1503">
        <v>7.6539999999999999</v>
      </c>
      <c r="AF1503">
        <v>691</v>
      </c>
      <c r="AG1503">
        <v>0.83499999999999996</v>
      </c>
      <c r="AH1503">
        <v>1.1559999999999999</v>
      </c>
      <c r="AI1503">
        <v>658</v>
      </c>
      <c r="AJ1503">
        <v>686</v>
      </c>
      <c r="AK1503">
        <v>655</v>
      </c>
      <c r="AL1503">
        <v>677</v>
      </c>
      <c r="AQ1503" s="82">
        <f t="shared" si="117"/>
        <v>0</v>
      </c>
      <c r="AR1503" s="82">
        <f t="shared" si="119"/>
        <v>0</v>
      </c>
      <c r="AS1503" s="82">
        <f t="shared" si="119"/>
        <v>0</v>
      </c>
      <c r="AT1503" s="82">
        <f t="shared" si="119"/>
        <v>0</v>
      </c>
      <c r="AU1503" s="82">
        <f t="shared" si="119"/>
        <v>0</v>
      </c>
      <c r="AV1503" s="82">
        <f t="shared" si="119"/>
        <v>0</v>
      </c>
      <c r="AW1503" s="82">
        <f t="shared" si="119"/>
        <v>2.1389999999999999E-2</v>
      </c>
      <c r="AX1503" s="82">
        <f t="shared" si="119"/>
        <v>0</v>
      </c>
      <c r="AY1503" s="82">
        <f t="shared" si="119"/>
        <v>0</v>
      </c>
      <c r="AZ1503" s="82">
        <f t="shared" si="119"/>
        <v>0</v>
      </c>
      <c r="BA1503" s="82">
        <f t="shared" si="119"/>
        <v>0</v>
      </c>
    </row>
    <row r="1504" spans="1:53" x14ac:dyDescent="0.25">
      <c r="A1504" t="s">
        <v>6431</v>
      </c>
      <c r="B1504" t="s">
        <v>6432</v>
      </c>
      <c r="C1504" t="s">
        <v>6433</v>
      </c>
      <c r="D1504" t="s">
        <v>6434</v>
      </c>
      <c r="E1504">
        <v>9.25</v>
      </c>
      <c r="F1504" s="143">
        <v>44044</v>
      </c>
      <c r="G1504" t="s">
        <v>280</v>
      </c>
      <c r="H1504" t="s">
        <v>270</v>
      </c>
      <c r="I1504" t="s">
        <v>259</v>
      </c>
      <c r="J1504" t="s">
        <v>271</v>
      </c>
      <c r="K1504" t="s">
        <v>272</v>
      </c>
      <c r="L1504" t="s">
        <v>442</v>
      </c>
      <c r="M1504" t="s">
        <v>443</v>
      </c>
      <c r="N1504" t="s">
        <v>304</v>
      </c>
      <c r="O1504">
        <v>300</v>
      </c>
      <c r="P1504">
        <v>105</v>
      </c>
      <c r="Q1504">
        <v>1.2709999999999999</v>
      </c>
      <c r="R1504">
        <v>2.7619999999999999E-2</v>
      </c>
      <c r="S1504">
        <v>0</v>
      </c>
      <c r="T1504">
        <v>4.21</v>
      </c>
      <c r="U1504">
        <v>8.1189999999999998</v>
      </c>
      <c r="V1504">
        <v>5.1550000000000002</v>
      </c>
      <c r="W1504">
        <v>8.2110000000000003</v>
      </c>
      <c r="X1504">
        <v>704</v>
      </c>
      <c r="Y1504">
        <v>102.5</v>
      </c>
      <c r="Z1504">
        <v>0.64700000000000002</v>
      </c>
      <c r="AA1504">
        <v>2.7220000000000001E-2</v>
      </c>
      <c r="AB1504">
        <v>4.2370000000000001</v>
      </c>
      <c r="AC1504">
        <v>8.6769999999999996</v>
      </c>
      <c r="AD1504">
        <v>5.2619999999999996</v>
      </c>
      <c r="AE1504">
        <v>8.7149999999999999</v>
      </c>
      <c r="AF1504">
        <v>767</v>
      </c>
      <c r="AG1504">
        <v>3.0289999999999999</v>
      </c>
      <c r="AH1504">
        <v>3.68</v>
      </c>
      <c r="AI1504">
        <v>684</v>
      </c>
      <c r="AJ1504">
        <v>738</v>
      </c>
      <c r="AK1504">
        <v>692</v>
      </c>
      <c r="AL1504">
        <v>756</v>
      </c>
      <c r="AQ1504" s="82">
        <f t="shared" si="117"/>
        <v>0</v>
      </c>
      <c r="AR1504" s="82">
        <f t="shared" si="119"/>
        <v>0</v>
      </c>
      <c r="AS1504" s="82">
        <f t="shared" si="119"/>
        <v>0</v>
      </c>
      <c r="AT1504" s="82">
        <f t="shared" si="119"/>
        <v>0</v>
      </c>
      <c r="AU1504" s="82">
        <f t="shared" si="119"/>
        <v>0</v>
      </c>
      <c r="AV1504" s="82">
        <f t="shared" si="119"/>
        <v>0</v>
      </c>
      <c r="AW1504" s="82">
        <f t="shared" si="119"/>
        <v>0</v>
      </c>
      <c r="AX1504" s="82">
        <f t="shared" si="119"/>
        <v>2.7619999999999999E-2</v>
      </c>
      <c r="AY1504" s="82">
        <f t="shared" si="119"/>
        <v>0</v>
      </c>
      <c r="AZ1504" s="82">
        <f t="shared" si="119"/>
        <v>0</v>
      </c>
      <c r="BA1504" s="82">
        <f t="shared" si="119"/>
        <v>0</v>
      </c>
    </row>
    <row r="1505" spans="1:53" x14ac:dyDescent="0.25">
      <c r="A1505" t="s">
        <v>3888</v>
      </c>
      <c r="B1505" t="s">
        <v>3889</v>
      </c>
      <c r="C1505" t="s">
        <v>3890</v>
      </c>
      <c r="D1505" t="s">
        <v>3891</v>
      </c>
      <c r="E1505">
        <v>10.5</v>
      </c>
      <c r="F1505" s="143">
        <v>43647</v>
      </c>
      <c r="G1505" t="s">
        <v>42</v>
      </c>
      <c r="H1505" t="s">
        <v>270</v>
      </c>
      <c r="I1505" t="s">
        <v>259</v>
      </c>
      <c r="J1505" t="s">
        <v>271</v>
      </c>
      <c r="K1505" t="s">
        <v>272</v>
      </c>
      <c r="L1505" t="s">
        <v>291</v>
      </c>
      <c r="M1505" t="s">
        <v>600</v>
      </c>
      <c r="N1505" t="s">
        <v>283</v>
      </c>
      <c r="O1505">
        <v>295</v>
      </c>
      <c r="P1505">
        <v>109.75</v>
      </c>
      <c r="Q1505">
        <v>5.0750000000000002</v>
      </c>
      <c r="R1505">
        <v>2.9350000000000001E-2</v>
      </c>
      <c r="S1505">
        <v>0</v>
      </c>
      <c r="T1505">
        <v>2.1059999999999999</v>
      </c>
      <c r="U1505">
        <v>8.0640000000000001</v>
      </c>
      <c r="V1505">
        <v>3.75</v>
      </c>
      <c r="W1505">
        <v>8.2059999999999995</v>
      </c>
      <c r="X1505">
        <v>722</v>
      </c>
      <c r="Y1505">
        <v>109</v>
      </c>
      <c r="Z1505">
        <v>4.375</v>
      </c>
      <c r="AA1505">
        <v>2.9420000000000002E-2</v>
      </c>
      <c r="AB1505">
        <v>2.8679999999999999</v>
      </c>
      <c r="AC1505">
        <v>8.3919999999999995</v>
      </c>
      <c r="AD1505">
        <v>3.97</v>
      </c>
      <c r="AE1505">
        <v>8.4209999999999994</v>
      </c>
      <c r="AF1505">
        <v>758</v>
      </c>
      <c r="AG1505">
        <v>1.2789999999999999</v>
      </c>
      <c r="AH1505">
        <v>1.6819999999999999</v>
      </c>
      <c r="AI1505">
        <v>692</v>
      </c>
      <c r="AJ1505">
        <v>732</v>
      </c>
      <c r="AK1505">
        <v>707</v>
      </c>
      <c r="AL1505">
        <v>743</v>
      </c>
      <c r="AQ1505" s="82">
        <f t="shared" si="117"/>
        <v>0</v>
      </c>
      <c r="AR1505" s="82">
        <f t="shared" si="119"/>
        <v>0</v>
      </c>
      <c r="AS1505" s="82">
        <f t="shared" si="119"/>
        <v>0</v>
      </c>
      <c r="AT1505" s="82">
        <f t="shared" si="119"/>
        <v>0</v>
      </c>
      <c r="AU1505" s="82">
        <f t="shared" si="119"/>
        <v>0</v>
      </c>
      <c r="AV1505" s="82">
        <f t="shared" si="119"/>
        <v>0</v>
      </c>
      <c r="AW1505" s="82">
        <f t="shared" si="119"/>
        <v>0</v>
      </c>
      <c r="AX1505" s="82">
        <f t="shared" si="119"/>
        <v>2.9350000000000001E-2</v>
      </c>
      <c r="AY1505" s="82">
        <f t="shared" si="119"/>
        <v>0</v>
      </c>
      <c r="AZ1505" s="82">
        <f t="shared" si="119"/>
        <v>0</v>
      </c>
      <c r="BA1505" s="82">
        <f t="shared" si="119"/>
        <v>0</v>
      </c>
    </row>
    <row r="1506" spans="1:53" x14ac:dyDescent="0.25">
      <c r="A1506" t="s">
        <v>3884</v>
      </c>
      <c r="B1506" t="s">
        <v>3885</v>
      </c>
      <c r="C1506" t="s">
        <v>3886</v>
      </c>
      <c r="D1506" t="s">
        <v>3887</v>
      </c>
      <c r="E1506">
        <v>7.75</v>
      </c>
      <c r="F1506" s="143">
        <v>43631</v>
      </c>
      <c r="G1506" t="s">
        <v>40</v>
      </c>
      <c r="H1506" t="s">
        <v>270</v>
      </c>
      <c r="I1506" t="s">
        <v>254</v>
      </c>
      <c r="J1506" t="s">
        <v>271</v>
      </c>
      <c r="K1506" t="s">
        <v>272</v>
      </c>
      <c r="L1506" t="s">
        <v>296</v>
      </c>
      <c r="M1506" t="s">
        <v>322</v>
      </c>
      <c r="N1506" t="s">
        <v>304</v>
      </c>
      <c r="O1506">
        <v>500</v>
      </c>
      <c r="P1506">
        <v>104</v>
      </c>
      <c r="Q1506">
        <v>0.215278</v>
      </c>
      <c r="R1506">
        <v>4.514E-2</v>
      </c>
      <c r="S1506">
        <v>3.875</v>
      </c>
      <c r="T1506">
        <v>3.7450000000000001</v>
      </c>
      <c r="U1506">
        <v>6.6989999999999998</v>
      </c>
      <c r="V1506">
        <v>4.7</v>
      </c>
      <c r="W1506">
        <v>6.819</v>
      </c>
      <c r="X1506">
        <v>581</v>
      </c>
      <c r="Y1506">
        <v>102.75</v>
      </c>
      <c r="Z1506">
        <v>3.5739999999999998</v>
      </c>
      <c r="AA1506">
        <v>4.6760000000000003E-2</v>
      </c>
      <c r="AB1506">
        <v>3.6619999999999999</v>
      </c>
      <c r="AC1506">
        <v>7.0309999999999997</v>
      </c>
      <c r="AD1506">
        <v>4.6440000000000001</v>
      </c>
      <c r="AE1506">
        <v>7.1</v>
      </c>
      <c r="AF1506">
        <v>624</v>
      </c>
      <c r="AG1506">
        <v>1.6619999999999999</v>
      </c>
      <c r="AH1506">
        <v>2.1829999999999998</v>
      </c>
      <c r="AI1506">
        <v>564</v>
      </c>
      <c r="AJ1506">
        <v>593</v>
      </c>
      <c r="AK1506">
        <v>568</v>
      </c>
      <c r="AL1506">
        <v>611</v>
      </c>
      <c r="AQ1506" s="82">
        <f t="shared" si="117"/>
        <v>0</v>
      </c>
      <c r="AR1506" s="82">
        <f t="shared" si="119"/>
        <v>0</v>
      </c>
      <c r="AS1506" s="82">
        <f t="shared" si="119"/>
        <v>0</v>
      </c>
      <c r="AT1506" s="82">
        <f t="shared" si="119"/>
        <v>0</v>
      </c>
      <c r="AU1506" s="82">
        <f t="shared" si="119"/>
        <v>0</v>
      </c>
      <c r="AV1506" s="82">
        <f t="shared" si="119"/>
        <v>4.514E-2</v>
      </c>
      <c r="AW1506" s="82">
        <f t="shared" si="119"/>
        <v>0</v>
      </c>
      <c r="AX1506" s="82">
        <f t="shared" si="119"/>
        <v>0</v>
      </c>
      <c r="AY1506" s="82">
        <f t="shared" si="119"/>
        <v>0</v>
      </c>
      <c r="AZ1506" s="82">
        <f t="shared" si="119"/>
        <v>0</v>
      </c>
      <c r="BA1506" s="82">
        <f t="shared" si="119"/>
        <v>0</v>
      </c>
    </row>
    <row r="1507" spans="1:53" x14ac:dyDescent="0.25">
      <c r="A1507" t="s">
        <v>3908</v>
      </c>
      <c r="B1507" t="s">
        <v>3909</v>
      </c>
      <c r="C1507" t="s">
        <v>3910</v>
      </c>
      <c r="D1507" t="s">
        <v>3911</v>
      </c>
      <c r="E1507">
        <v>7.5</v>
      </c>
      <c r="F1507" s="143">
        <v>43739</v>
      </c>
      <c r="G1507" t="s">
        <v>371</v>
      </c>
      <c r="H1507" t="s">
        <v>270</v>
      </c>
      <c r="I1507" t="s">
        <v>259</v>
      </c>
      <c r="J1507" t="s">
        <v>271</v>
      </c>
      <c r="K1507" t="s">
        <v>272</v>
      </c>
      <c r="L1507" t="s">
        <v>273</v>
      </c>
      <c r="M1507" t="s">
        <v>281</v>
      </c>
      <c r="N1507" t="s">
        <v>283</v>
      </c>
      <c r="O1507">
        <v>1000</v>
      </c>
      <c r="P1507">
        <v>110.331</v>
      </c>
      <c r="Q1507">
        <v>1.75</v>
      </c>
      <c r="R1507">
        <v>9.7100000000000006E-2</v>
      </c>
      <c r="S1507">
        <v>0</v>
      </c>
      <c r="T1507">
        <v>1.64</v>
      </c>
      <c r="U1507">
        <v>3.4910000000000001</v>
      </c>
      <c r="V1507">
        <v>2.3769999999999998</v>
      </c>
      <c r="W1507">
        <v>4.1879999999999997</v>
      </c>
      <c r="X1507">
        <v>311</v>
      </c>
      <c r="Y1507">
        <v>110.134</v>
      </c>
      <c r="Z1507">
        <v>1.25</v>
      </c>
      <c r="AA1507">
        <v>9.7970000000000002E-2</v>
      </c>
      <c r="AB1507">
        <v>1.7030000000000001</v>
      </c>
      <c r="AC1507">
        <v>3.7210000000000001</v>
      </c>
      <c r="AD1507">
        <v>2.5529999999999999</v>
      </c>
      <c r="AE1507">
        <v>4.28</v>
      </c>
      <c r="AF1507">
        <v>335</v>
      </c>
      <c r="AG1507">
        <v>0.626</v>
      </c>
      <c r="AH1507">
        <v>0.78800000000000003</v>
      </c>
      <c r="AI1507">
        <v>287</v>
      </c>
      <c r="AJ1507">
        <v>317</v>
      </c>
      <c r="AK1507">
        <v>294</v>
      </c>
      <c r="AL1507">
        <v>318</v>
      </c>
      <c r="AQ1507" s="82">
        <f t="shared" si="117"/>
        <v>0</v>
      </c>
      <c r="AR1507" s="82">
        <f t="shared" si="119"/>
        <v>0</v>
      </c>
      <c r="AS1507" s="82">
        <f t="shared" si="119"/>
        <v>9.7100000000000006E-2</v>
      </c>
      <c r="AT1507" s="82">
        <f t="shared" si="119"/>
        <v>0</v>
      </c>
      <c r="AU1507" s="82">
        <f t="shared" si="119"/>
        <v>0</v>
      </c>
      <c r="AV1507" s="82">
        <f t="shared" si="119"/>
        <v>0</v>
      </c>
      <c r="AW1507" s="82">
        <f t="shared" si="119"/>
        <v>0</v>
      </c>
      <c r="AX1507" s="82">
        <f t="shared" si="119"/>
        <v>0</v>
      </c>
      <c r="AY1507" s="82">
        <f t="shared" si="119"/>
        <v>0</v>
      </c>
      <c r="AZ1507" s="82">
        <f t="shared" si="119"/>
        <v>0</v>
      </c>
      <c r="BA1507" s="82">
        <f t="shared" si="119"/>
        <v>0</v>
      </c>
    </row>
    <row r="1508" spans="1:53" x14ac:dyDescent="0.25">
      <c r="A1508" t="s">
        <v>3914</v>
      </c>
      <c r="B1508" t="s">
        <v>3915</v>
      </c>
      <c r="C1508" t="s">
        <v>3910</v>
      </c>
      <c r="D1508" t="s">
        <v>3911</v>
      </c>
      <c r="E1508">
        <v>7.125</v>
      </c>
      <c r="F1508" s="143">
        <v>42840</v>
      </c>
      <c r="G1508" t="s">
        <v>371</v>
      </c>
      <c r="H1508" t="s">
        <v>270</v>
      </c>
      <c r="I1508" t="s">
        <v>259</v>
      </c>
      <c r="J1508" t="s">
        <v>271</v>
      </c>
      <c r="K1508" t="s">
        <v>272</v>
      </c>
      <c r="L1508" t="s">
        <v>273</v>
      </c>
      <c r="M1508" t="s">
        <v>281</v>
      </c>
      <c r="N1508" t="s">
        <v>283</v>
      </c>
      <c r="O1508">
        <v>500</v>
      </c>
      <c r="P1508">
        <v>104.91500000000001</v>
      </c>
      <c r="Q1508">
        <v>1.3854169999999999</v>
      </c>
      <c r="R1508">
        <v>4.6050000000000001E-2</v>
      </c>
      <c r="S1508">
        <v>0</v>
      </c>
      <c r="T1508">
        <v>0.30299999999999999</v>
      </c>
      <c r="U1508">
        <v>2.54</v>
      </c>
      <c r="V1508">
        <v>0.3</v>
      </c>
      <c r="W1508">
        <v>3.069</v>
      </c>
      <c r="X1508">
        <v>247</v>
      </c>
      <c r="Y1508">
        <v>105.271</v>
      </c>
      <c r="Z1508">
        <v>0.91</v>
      </c>
      <c r="AA1508">
        <v>4.6699999999999998E-2</v>
      </c>
      <c r="AB1508">
        <v>0.36899999999999999</v>
      </c>
      <c r="AC1508">
        <v>2.3889999999999998</v>
      </c>
      <c r="AD1508">
        <v>0.36499999999999999</v>
      </c>
      <c r="AE1508">
        <v>2.778</v>
      </c>
      <c r="AF1508">
        <v>227</v>
      </c>
      <c r="AG1508">
        <v>0.112</v>
      </c>
      <c r="AH1508">
        <v>9.1999999999999998E-2</v>
      </c>
      <c r="AI1508">
        <v>149</v>
      </c>
      <c r="AJ1508">
        <v>166</v>
      </c>
      <c r="AK1508">
        <v>225</v>
      </c>
      <c r="AL1508">
        <v>209</v>
      </c>
      <c r="AQ1508" s="82">
        <f t="shared" si="117"/>
        <v>0</v>
      </c>
      <c r="AR1508" s="82">
        <f t="shared" si="119"/>
        <v>4.6050000000000001E-2</v>
      </c>
      <c r="AS1508" s="82">
        <f t="shared" si="119"/>
        <v>0</v>
      </c>
      <c r="AT1508" s="82">
        <f t="shared" si="119"/>
        <v>0</v>
      </c>
      <c r="AU1508" s="82">
        <f t="shared" si="119"/>
        <v>0</v>
      </c>
      <c r="AV1508" s="82">
        <f t="shared" si="119"/>
        <v>0</v>
      </c>
      <c r="AW1508" s="82">
        <f t="shared" si="119"/>
        <v>0</v>
      </c>
      <c r="AX1508" s="82">
        <f t="shared" si="119"/>
        <v>0</v>
      </c>
      <c r="AY1508" s="82">
        <f t="shared" si="119"/>
        <v>0</v>
      </c>
      <c r="AZ1508" s="82">
        <f t="shared" si="119"/>
        <v>0</v>
      </c>
      <c r="BA1508" s="82">
        <f t="shared" si="119"/>
        <v>0</v>
      </c>
    </row>
    <row r="1509" spans="1:53" x14ac:dyDescent="0.25">
      <c r="A1509" t="s">
        <v>3916</v>
      </c>
      <c r="B1509" t="s">
        <v>3917</v>
      </c>
      <c r="C1509" t="s">
        <v>3910</v>
      </c>
      <c r="D1509" t="s">
        <v>3911</v>
      </c>
      <c r="E1509">
        <v>7.375</v>
      </c>
      <c r="F1509" s="143">
        <v>44119</v>
      </c>
      <c r="G1509" t="s">
        <v>371</v>
      </c>
      <c r="H1509" t="s">
        <v>270</v>
      </c>
      <c r="I1509" t="s">
        <v>259</v>
      </c>
      <c r="J1509" t="s">
        <v>271</v>
      </c>
      <c r="K1509" t="s">
        <v>272</v>
      </c>
      <c r="L1509" t="s">
        <v>273</v>
      </c>
      <c r="M1509" t="s">
        <v>281</v>
      </c>
      <c r="N1509" t="s">
        <v>283</v>
      </c>
      <c r="O1509">
        <v>500</v>
      </c>
      <c r="P1509">
        <v>111.22</v>
      </c>
      <c r="Q1509">
        <v>1.4340280000000001</v>
      </c>
      <c r="R1509">
        <v>4.8800000000000003E-2</v>
      </c>
      <c r="S1509">
        <v>0</v>
      </c>
      <c r="T1509">
        <v>2.1070000000000002</v>
      </c>
      <c r="U1509">
        <v>3.7890000000000001</v>
      </c>
      <c r="V1509">
        <v>3.4849999999999999</v>
      </c>
      <c r="W1509">
        <v>4.4379999999999997</v>
      </c>
      <c r="X1509">
        <v>316</v>
      </c>
      <c r="Y1509">
        <v>110.85899999999999</v>
      </c>
      <c r="Z1509">
        <v>0.94199999999999995</v>
      </c>
      <c r="AA1509">
        <v>4.9169999999999998E-2</v>
      </c>
      <c r="AB1509">
        <v>2.169</v>
      </c>
      <c r="AC1509">
        <v>4.024</v>
      </c>
      <c r="AD1509">
        <v>3.657</v>
      </c>
      <c r="AE1509">
        <v>4.55</v>
      </c>
      <c r="AF1509">
        <v>343</v>
      </c>
      <c r="AG1509">
        <v>0.76300000000000001</v>
      </c>
      <c r="AH1509">
        <v>1.105</v>
      </c>
      <c r="AI1509">
        <v>300</v>
      </c>
      <c r="AJ1509">
        <v>331</v>
      </c>
      <c r="AK1509">
        <v>301</v>
      </c>
      <c r="AL1509">
        <v>328</v>
      </c>
      <c r="AQ1509" s="82">
        <f t="shared" si="117"/>
        <v>0</v>
      </c>
      <c r="AR1509" s="82">
        <f t="shared" si="119"/>
        <v>0</v>
      </c>
      <c r="AS1509" s="82">
        <f t="shared" si="119"/>
        <v>4.8800000000000003E-2</v>
      </c>
      <c r="AT1509" s="82">
        <f t="shared" si="119"/>
        <v>0</v>
      </c>
      <c r="AU1509" s="82">
        <f t="shared" si="119"/>
        <v>0</v>
      </c>
      <c r="AV1509" s="82">
        <f t="shared" si="119"/>
        <v>0</v>
      </c>
      <c r="AW1509" s="82">
        <f t="shared" si="119"/>
        <v>0</v>
      </c>
      <c r="AX1509" s="82">
        <f t="shared" si="119"/>
        <v>0</v>
      </c>
      <c r="AY1509" s="82">
        <f t="shared" si="119"/>
        <v>0</v>
      </c>
      <c r="AZ1509" s="82">
        <f t="shared" si="119"/>
        <v>0</v>
      </c>
      <c r="BA1509" s="82">
        <f t="shared" si="119"/>
        <v>0</v>
      </c>
    </row>
    <row r="1510" spans="1:53" x14ac:dyDescent="0.25">
      <c r="A1510" t="s">
        <v>6435</v>
      </c>
      <c r="B1510" t="s">
        <v>6436</v>
      </c>
      <c r="C1510" t="s">
        <v>3910</v>
      </c>
      <c r="D1510" t="s">
        <v>3911</v>
      </c>
      <c r="E1510">
        <v>5.125</v>
      </c>
      <c r="F1510" s="143">
        <v>44744</v>
      </c>
      <c r="G1510" t="s">
        <v>371</v>
      </c>
      <c r="H1510" t="s">
        <v>270</v>
      </c>
      <c r="I1510" t="s">
        <v>259</v>
      </c>
      <c r="J1510" t="s">
        <v>271</v>
      </c>
      <c r="K1510" t="s">
        <v>272</v>
      </c>
      <c r="L1510" t="s">
        <v>273</v>
      </c>
      <c r="M1510" t="s">
        <v>281</v>
      </c>
      <c r="N1510" t="s">
        <v>283</v>
      </c>
      <c r="O1510">
        <v>500</v>
      </c>
      <c r="P1510">
        <v>104.60299999999999</v>
      </c>
      <c r="Q1510">
        <v>2.462847</v>
      </c>
      <c r="R1510">
        <v>4.6379999999999998E-2</v>
      </c>
      <c r="S1510">
        <v>0</v>
      </c>
      <c r="T1510">
        <v>7.3559999999999999</v>
      </c>
      <c r="U1510">
        <v>4.524</v>
      </c>
      <c r="V1510">
        <v>7.524</v>
      </c>
      <c r="W1510">
        <v>4.524</v>
      </c>
      <c r="X1510">
        <v>290</v>
      </c>
      <c r="Y1510">
        <v>105.964</v>
      </c>
      <c r="Z1510">
        <v>2.121</v>
      </c>
      <c r="AA1510">
        <v>4.7530000000000003E-2</v>
      </c>
      <c r="AB1510">
        <v>7.4429999999999996</v>
      </c>
      <c r="AC1510">
        <v>4.3570000000000002</v>
      </c>
      <c r="AD1510">
        <v>7.6</v>
      </c>
      <c r="AE1510">
        <v>4.3570000000000002</v>
      </c>
      <c r="AF1510">
        <v>291</v>
      </c>
      <c r="AG1510">
        <v>-0.94299999999999995</v>
      </c>
      <c r="AH1510">
        <v>0.23499999999999999</v>
      </c>
      <c r="AI1510">
        <v>281</v>
      </c>
      <c r="AJ1510">
        <v>283</v>
      </c>
      <c r="AK1510">
        <v>286</v>
      </c>
      <c r="AL1510">
        <v>285</v>
      </c>
      <c r="AQ1510" s="82">
        <f t="shared" si="117"/>
        <v>0</v>
      </c>
      <c r="AR1510" s="82">
        <f t="shared" ref="AR1510:BA1525" si="120">IF(AND($U1510&gt;AQ$4,$U1510&lt;=AR$4),$R1510,0)</f>
        <v>0</v>
      </c>
      <c r="AS1510" s="82">
        <f t="shared" si="120"/>
        <v>0</v>
      </c>
      <c r="AT1510" s="82">
        <f t="shared" si="120"/>
        <v>4.6379999999999998E-2</v>
      </c>
      <c r="AU1510" s="82">
        <f t="shared" si="120"/>
        <v>0</v>
      </c>
      <c r="AV1510" s="82">
        <f t="shared" si="120"/>
        <v>0</v>
      </c>
      <c r="AW1510" s="82">
        <f t="shared" si="120"/>
        <v>0</v>
      </c>
      <c r="AX1510" s="82">
        <f t="shared" si="120"/>
        <v>0</v>
      </c>
      <c r="AY1510" s="82">
        <f t="shared" si="120"/>
        <v>0</v>
      </c>
      <c r="AZ1510" s="82">
        <f t="shared" si="120"/>
        <v>0</v>
      </c>
      <c r="BA1510" s="82">
        <f t="shared" si="120"/>
        <v>0</v>
      </c>
    </row>
    <row r="1511" spans="1:53" x14ac:dyDescent="0.25">
      <c r="A1511" t="s">
        <v>3920</v>
      </c>
      <c r="B1511" t="s">
        <v>3921</v>
      </c>
      <c r="C1511" t="s">
        <v>3898</v>
      </c>
      <c r="D1511" t="s">
        <v>3899</v>
      </c>
      <c r="E1511">
        <v>7.7</v>
      </c>
      <c r="F1511" s="143">
        <v>46433</v>
      </c>
      <c r="G1511" t="s">
        <v>348</v>
      </c>
      <c r="H1511" t="s">
        <v>270</v>
      </c>
      <c r="I1511" t="s">
        <v>259</v>
      </c>
      <c r="J1511" t="s">
        <v>271</v>
      </c>
      <c r="K1511" t="s">
        <v>272</v>
      </c>
      <c r="L1511" t="s">
        <v>273</v>
      </c>
      <c r="M1511" t="s">
        <v>932</v>
      </c>
      <c r="N1511" t="s">
        <v>304</v>
      </c>
      <c r="O1511">
        <v>295</v>
      </c>
      <c r="P1511">
        <v>84</v>
      </c>
      <c r="Q1511">
        <v>2.7805550000000001</v>
      </c>
      <c r="R1511">
        <v>2.2179999999999998E-2</v>
      </c>
      <c r="S1511">
        <v>0</v>
      </c>
      <c r="T1511">
        <v>7.7009999999999996</v>
      </c>
      <c r="U1511">
        <v>9.8140000000000001</v>
      </c>
      <c r="V1511">
        <v>7.8470000000000004</v>
      </c>
      <c r="W1511">
        <v>9.8140000000000001</v>
      </c>
      <c r="X1511">
        <v>782</v>
      </c>
      <c r="Y1511">
        <v>78.5</v>
      </c>
      <c r="Z1511">
        <v>2.2669999999999999</v>
      </c>
      <c r="AA1511">
        <v>2.0959999999999999E-2</v>
      </c>
      <c r="AB1511">
        <v>7.5259999999999998</v>
      </c>
      <c r="AC1511">
        <v>10.67</v>
      </c>
      <c r="AD1511">
        <v>7.6529999999999996</v>
      </c>
      <c r="AE1511">
        <v>10.67</v>
      </c>
      <c r="AF1511">
        <v>887</v>
      </c>
      <c r="AG1511">
        <v>7.4450000000000003</v>
      </c>
      <c r="AH1511">
        <v>8.52</v>
      </c>
      <c r="AI1511">
        <v>659</v>
      </c>
      <c r="AJ1511">
        <v>717</v>
      </c>
      <c r="AK1511">
        <v>783</v>
      </c>
      <c r="AL1511">
        <v>888</v>
      </c>
      <c r="AQ1511" s="82">
        <f t="shared" si="117"/>
        <v>0</v>
      </c>
      <c r="AR1511" s="82">
        <f t="shared" si="120"/>
        <v>0</v>
      </c>
      <c r="AS1511" s="82">
        <f t="shared" si="120"/>
        <v>0</v>
      </c>
      <c r="AT1511" s="82">
        <f t="shared" si="120"/>
        <v>0</v>
      </c>
      <c r="AU1511" s="82">
        <f t="shared" si="120"/>
        <v>0</v>
      </c>
      <c r="AV1511" s="82">
        <f t="shared" si="120"/>
        <v>0</v>
      </c>
      <c r="AW1511" s="82">
        <f t="shared" si="120"/>
        <v>0</v>
      </c>
      <c r="AX1511" s="82">
        <f t="shared" si="120"/>
        <v>0</v>
      </c>
      <c r="AY1511" s="82">
        <f t="shared" si="120"/>
        <v>2.2179999999999998E-2</v>
      </c>
      <c r="AZ1511" s="82">
        <f t="shared" si="120"/>
        <v>0</v>
      </c>
      <c r="BA1511" s="82">
        <f t="shared" si="120"/>
        <v>0</v>
      </c>
    </row>
    <row r="1512" spans="1:53" x14ac:dyDescent="0.25">
      <c r="A1512" t="s">
        <v>3922</v>
      </c>
      <c r="B1512" t="s">
        <v>3923</v>
      </c>
      <c r="C1512" t="s">
        <v>3898</v>
      </c>
      <c r="D1512" t="s">
        <v>3899</v>
      </c>
      <c r="E1512">
        <v>6.875</v>
      </c>
      <c r="F1512" s="143">
        <v>47102</v>
      </c>
      <c r="G1512" t="s">
        <v>348</v>
      </c>
      <c r="H1512" t="s">
        <v>270</v>
      </c>
      <c r="I1512" t="s">
        <v>259</v>
      </c>
      <c r="J1512" t="s">
        <v>271</v>
      </c>
      <c r="K1512" t="s">
        <v>272</v>
      </c>
      <c r="L1512" t="s">
        <v>273</v>
      </c>
      <c r="M1512" t="s">
        <v>932</v>
      </c>
      <c r="N1512" t="s">
        <v>304</v>
      </c>
      <c r="O1512">
        <v>128</v>
      </c>
      <c r="P1512">
        <v>79</v>
      </c>
      <c r="Q1512">
        <v>0.190972</v>
      </c>
      <c r="R1512">
        <v>8.7799999999999996E-3</v>
      </c>
      <c r="S1512">
        <v>3.4380000000000002</v>
      </c>
      <c r="T1512">
        <v>8.7010000000000005</v>
      </c>
      <c r="U1512">
        <v>9.4469999999999992</v>
      </c>
      <c r="V1512">
        <v>8.8650000000000002</v>
      </c>
      <c r="W1512">
        <v>9.4469999999999992</v>
      </c>
      <c r="X1512">
        <v>732</v>
      </c>
      <c r="Y1512">
        <v>76</v>
      </c>
      <c r="Z1512">
        <v>3.17</v>
      </c>
      <c r="AA1512">
        <v>8.9099999999999995E-3</v>
      </c>
      <c r="AB1512">
        <v>8.2439999999999998</v>
      </c>
      <c r="AC1512">
        <v>9.8889999999999993</v>
      </c>
      <c r="AD1512">
        <v>8.3879999999999999</v>
      </c>
      <c r="AE1512">
        <v>9.8889999999999993</v>
      </c>
      <c r="AF1512">
        <v>794</v>
      </c>
      <c r="AG1512">
        <v>4.3689999999999998</v>
      </c>
      <c r="AH1512">
        <v>5.5190000000000001</v>
      </c>
      <c r="AI1512">
        <v>590</v>
      </c>
      <c r="AJ1512">
        <v>626</v>
      </c>
      <c r="AK1512">
        <v>734</v>
      </c>
      <c r="AL1512">
        <v>798</v>
      </c>
      <c r="AQ1512" s="82">
        <f t="shared" si="117"/>
        <v>0</v>
      </c>
      <c r="AR1512" s="82">
        <f t="shared" si="120"/>
        <v>0</v>
      </c>
      <c r="AS1512" s="82">
        <f t="shared" si="120"/>
        <v>0</v>
      </c>
      <c r="AT1512" s="82">
        <f t="shared" si="120"/>
        <v>0</v>
      </c>
      <c r="AU1512" s="82">
        <f t="shared" si="120"/>
        <v>0</v>
      </c>
      <c r="AV1512" s="82">
        <f t="shared" si="120"/>
        <v>0</v>
      </c>
      <c r="AW1512" s="82">
        <f t="shared" si="120"/>
        <v>0</v>
      </c>
      <c r="AX1512" s="82">
        <f t="shared" si="120"/>
        <v>0</v>
      </c>
      <c r="AY1512" s="82">
        <f t="shared" si="120"/>
        <v>8.7799999999999996E-3</v>
      </c>
      <c r="AZ1512" s="82">
        <f t="shared" si="120"/>
        <v>0</v>
      </c>
      <c r="BA1512" s="82">
        <f t="shared" si="120"/>
        <v>0</v>
      </c>
    </row>
    <row r="1513" spans="1:53" x14ac:dyDescent="0.25">
      <c r="A1513" t="s">
        <v>3900</v>
      </c>
      <c r="B1513" t="s">
        <v>3901</v>
      </c>
      <c r="C1513" t="s">
        <v>3898</v>
      </c>
      <c r="D1513" t="s">
        <v>3899</v>
      </c>
      <c r="E1513">
        <v>7.5</v>
      </c>
      <c r="F1513" s="143">
        <v>42795</v>
      </c>
      <c r="G1513" t="s">
        <v>41</v>
      </c>
      <c r="H1513" t="s">
        <v>270</v>
      </c>
      <c r="I1513" t="s">
        <v>259</v>
      </c>
      <c r="J1513" t="s">
        <v>271</v>
      </c>
      <c r="K1513" t="s">
        <v>272</v>
      </c>
      <c r="L1513" t="s">
        <v>273</v>
      </c>
      <c r="M1513" t="s">
        <v>932</v>
      </c>
      <c r="N1513" t="s">
        <v>283</v>
      </c>
      <c r="O1513">
        <v>500</v>
      </c>
      <c r="P1513">
        <v>102.75</v>
      </c>
      <c r="Q1513">
        <v>2.375</v>
      </c>
      <c r="R1513">
        <v>4.5539999999999997E-2</v>
      </c>
      <c r="S1513">
        <v>0</v>
      </c>
      <c r="T1513">
        <v>0.18099999999999999</v>
      </c>
      <c r="U1513">
        <v>5.8369999999999997</v>
      </c>
      <c r="V1513">
        <v>1.2230000000000001</v>
      </c>
      <c r="W1513">
        <v>6.1909999999999998</v>
      </c>
      <c r="X1513">
        <v>561</v>
      </c>
      <c r="Y1513">
        <v>102.25</v>
      </c>
      <c r="Z1513">
        <v>1.875</v>
      </c>
      <c r="AA1513">
        <v>4.5789999999999997E-2</v>
      </c>
      <c r="AB1513">
        <v>2.0139999999999998</v>
      </c>
      <c r="AC1513">
        <v>6.4029999999999996</v>
      </c>
      <c r="AD1513">
        <v>2.0840000000000001</v>
      </c>
      <c r="AE1513">
        <v>6.52</v>
      </c>
      <c r="AF1513">
        <v>604</v>
      </c>
      <c r="AG1513">
        <v>0.96</v>
      </c>
      <c r="AH1513">
        <v>1.1020000000000001</v>
      </c>
      <c r="AI1513">
        <v>547</v>
      </c>
      <c r="AJ1513">
        <v>592</v>
      </c>
      <c r="AK1513">
        <v>540</v>
      </c>
      <c r="AL1513">
        <v>589</v>
      </c>
      <c r="AQ1513" s="82">
        <f t="shared" si="117"/>
        <v>0</v>
      </c>
      <c r="AR1513" s="82">
        <f t="shared" si="120"/>
        <v>0</v>
      </c>
      <c r="AS1513" s="82">
        <f t="shared" si="120"/>
        <v>0</v>
      </c>
      <c r="AT1513" s="82">
        <f t="shared" si="120"/>
        <v>0</v>
      </c>
      <c r="AU1513" s="82">
        <f t="shared" si="120"/>
        <v>4.5539999999999997E-2</v>
      </c>
      <c r="AV1513" s="82">
        <f t="shared" si="120"/>
        <v>0</v>
      </c>
      <c r="AW1513" s="82">
        <f t="shared" si="120"/>
        <v>0</v>
      </c>
      <c r="AX1513" s="82">
        <f t="shared" si="120"/>
        <v>0</v>
      </c>
      <c r="AY1513" s="82">
        <f t="shared" si="120"/>
        <v>0</v>
      </c>
      <c r="AZ1513" s="82">
        <f t="shared" si="120"/>
        <v>0</v>
      </c>
      <c r="BA1513" s="82">
        <f t="shared" si="120"/>
        <v>0</v>
      </c>
    </row>
    <row r="1514" spans="1:53" x14ac:dyDescent="0.25">
      <c r="A1514" t="s">
        <v>3902</v>
      </c>
      <c r="B1514" t="s">
        <v>3903</v>
      </c>
      <c r="C1514" t="s">
        <v>3898</v>
      </c>
      <c r="D1514" t="s">
        <v>3899</v>
      </c>
      <c r="E1514">
        <v>9.5</v>
      </c>
      <c r="F1514" s="143">
        <v>42901</v>
      </c>
      <c r="G1514" t="s">
        <v>348</v>
      </c>
      <c r="H1514" t="s">
        <v>270</v>
      </c>
      <c r="I1514" t="s">
        <v>259</v>
      </c>
      <c r="J1514" t="s">
        <v>271</v>
      </c>
      <c r="K1514" t="s">
        <v>272</v>
      </c>
      <c r="L1514" t="s">
        <v>273</v>
      </c>
      <c r="M1514" t="s">
        <v>932</v>
      </c>
      <c r="N1514" t="s">
        <v>304</v>
      </c>
      <c r="O1514">
        <v>808.7</v>
      </c>
      <c r="P1514">
        <v>104.5</v>
      </c>
      <c r="Q1514">
        <v>0.26388899999999998</v>
      </c>
      <c r="R1514">
        <v>7.3400000000000007E-2</v>
      </c>
      <c r="S1514">
        <v>4.75</v>
      </c>
      <c r="T1514">
        <v>0.45800000000000002</v>
      </c>
      <c r="U1514">
        <v>6.3739999999999997</v>
      </c>
      <c r="V1514">
        <v>0.63900000000000001</v>
      </c>
      <c r="W1514">
        <v>6.8949999999999996</v>
      </c>
      <c r="X1514">
        <v>627</v>
      </c>
      <c r="Y1514">
        <v>103</v>
      </c>
      <c r="Z1514">
        <v>4.3810000000000002</v>
      </c>
      <c r="AA1514">
        <v>7.6380000000000003E-2</v>
      </c>
      <c r="AB1514">
        <v>2.1379999999999999</v>
      </c>
      <c r="AC1514">
        <v>8.1649999999999991</v>
      </c>
      <c r="AD1514">
        <v>2.4710000000000001</v>
      </c>
      <c r="AE1514">
        <v>8.3149999999999995</v>
      </c>
      <c r="AF1514">
        <v>780</v>
      </c>
      <c r="AG1514">
        <v>1.9870000000000001</v>
      </c>
      <c r="AH1514">
        <v>2.15</v>
      </c>
      <c r="AI1514">
        <v>594</v>
      </c>
      <c r="AJ1514">
        <v>772</v>
      </c>
      <c r="AK1514">
        <v>608</v>
      </c>
      <c r="AL1514">
        <v>766</v>
      </c>
      <c r="AQ1514" s="82">
        <f t="shared" si="117"/>
        <v>0</v>
      </c>
      <c r="AR1514" s="82">
        <f t="shared" si="120"/>
        <v>0</v>
      </c>
      <c r="AS1514" s="82">
        <f t="shared" si="120"/>
        <v>0</v>
      </c>
      <c r="AT1514" s="82">
        <f t="shared" si="120"/>
        <v>0</v>
      </c>
      <c r="AU1514" s="82">
        <f t="shared" si="120"/>
        <v>0</v>
      </c>
      <c r="AV1514" s="82">
        <f t="shared" si="120"/>
        <v>7.3400000000000007E-2</v>
      </c>
      <c r="AW1514" s="82">
        <f t="shared" si="120"/>
        <v>0</v>
      </c>
      <c r="AX1514" s="82">
        <f t="shared" si="120"/>
        <v>0</v>
      </c>
      <c r="AY1514" s="82">
        <f t="shared" si="120"/>
        <v>0</v>
      </c>
      <c r="AZ1514" s="82">
        <f t="shared" si="120"/>
        <v>0</v>
      </c>
      <c r="BA1514" s="82">
        <f t="shared" si="120"/>
        <v>0</v>
      </c>
    </row>
    <row r="1515" spans="1:53" x14ac:dyDescent="0.25">
      <c r="A1515" t="s">
        <v>3904</v>
      </c>
      <c r="B1515" t="s">
        <v>3905</v>
      </c>
      <c r="C1515" t="s">
        <v>3898</v>
      </c>
      <c r="D1515" t="s">
        <v>3899</v>
      </c>
      <c r="E1515">
        <v>10.375</v>
      </c>
      <c r="F1515" s="143">
        <v>42566</v>
      </c>
      <c r="G1515" t="s">
        <v>41</v>
      </c>
      <c r="H1515" t="s">
        <v>270</v>
      </c>
      <c r="I1515" t="s">
        <v>259</v>
      </c>
      <c r="J1515" t="s">
        <v>271</v>
      </c>
      <c r="K1515" t="s">
        <v>272</v>
      </c>
      <c r="L1515" t="s">
        <v>273</v>
      </c>
      <c r="M1515" t="s">
        <v>932</v>
      </c>
      <c r="N1515" t="s">
        <v>283</v>
      </c>
      <c r="O1515">
        <v>470</v>
      </c>
      <c r="P1515">
        <v>105.875</v>
      </c>
      <c r="Q1515">
        <v>4.6111110000000002</v>
      </c>
      <c r="R1515">
        <v>4.4990000000000002E-2</v>
      </c>
      <c r="S1515">
        <v>0</v>
      </c>
      <c r="T1515">
        <v>7.3999999999999996E-2</v>
      </c>
      <c r="U1515">
        <v>1.1160000000000001</v>
      </c>
      <c r="V1515">
        <v>0.08</v>
      </c>
      <c r="W1515">
        <v>2.04</v>
      </c>
      <c r="X1515">
        <v>157</v>
      </c>
      <c r="Y1515">
        <v>105.625</v>
      </c>
      <c r="Z1515">
        <v>3.919</v>
      </c>
      <c r="AA1515">
        <v>4.5280000000000001E-2</v>
      </c>
      <c r="AB1515">
        <v>0.58399999999999996</v>
      </c>
      <c r="AC1515">
        <v>5.2060000000000004</v>
      </c>
      <c r="AD1515">
        <v>8.1000000000000003E-2</v>
      </c>
      <c r="AE1515">
        <v>4.8620000000000001</v>
      </c>
      <c r="AF1515">
        <v>448</v>
      </c>
      <c r="AG1515">
        <v>0.86</v>
      </c>
      <c r="AH1515">
        <v>0.85</v>
      </c>
      <c r="AI1515">
        <v>154</v>
      </c>
      <c r="AJ1515">
        <v>465</v>
      </c>
      <c r="AK1515">
        <v>134</v>
      </c>
      <c r="AL1515">
        <v>427</v>
      </c>
      <c r="AQ1515" s="82">
        <f t="shared" si="117"/>
        <v>4.4990000000000002E-2</v>
      </c>
      <c r="AR1515" s="82">
        <f t="shared" si="120"/>
        <v>0</v>
      </c>
      <c r="AS1515" s="82">
        <f t="shared" si="120"/>
        <v>0</v>
      </c>
      <c r="AT1515" s="82">
        <f t="shared" si="120"/>
        <v>0</v>
      </c>
      <c r="AU1515" s="82">
        <f t="shared" si="120"/>
        <v>0</v>
      </c>
      <c r="AV1515" s="82">
        <f t="shared" si="120"/>
        <v>0</v>
      </c>
      <c r="AW1515" s="82">
        <f t="shared" si="120"/>
        <v>0</v>
      </c>
      <c r="AX1515" s="82">
        <f t="shared" si="120"/>
        <v>0</v>
      </c>
      <c r="AY1515" s="82">
        <f t="shared" si="120"/>
        <v>0</v>
      </c>
      <c r="AZ1515" s="82">
        <f t="shared" si="120"/>
        <v>0</v>
      </c>
      <c r="BA1515" s="82">
        <f t="shared" si="120"/>
        <v>0</v>
      </c>
    </row>
    <row r="1516" spans="1:53" x14ac:dyDescent="0.25">
      <c r="A1516" t="s">
        <v>3906</v>
      </c>
      <c r="B1516" t="s">
        <v>3907</v>
      </c>
      <c r="C1516" t="s">
        <v>3898</v>
      </c>
      <c r="D1516" t="s">
        <v>3899</v>
      </c>
      <c r="E1516">
        <v>9.75</v>
      </c>
      <c r="F1516" s="143">
        <v>42533</v>
      </c>
      <c r="G1516" t="s">
        <v>40</v>
      </c>
      <c r="H1516" t="s">
        <v>270</v>
      </c>
      <c r="I1516" t="s">
        <v>259</v>
      </c>
      <c r="J1516" t="s">
        <v>271</v>
      </c>
      <c r="K1516" t="s">
        <v>272</v>
      </c>
      <c r="L1516" t="s">
        <v>273</v>
      </c>
      <c r="M1516" t="s">
        <v>932</v>
      </c>
      <c r="N1516" t="s">
        <v>283</v>
      </c>
      <c r="O1516">
        <v>410</v>
      </c>
      <c r="P1516">
        <v>108</v>
      </c>
      <c r="Q1516">
        <v>2.7083330000000001</v>
      </c>
      <c r="R1516">
        <v>3.9320000000000001E-2</v>
      </c>
      <c r="S1516">
        <v>0</v>
      </c>
      <c r="T1516">
        <v>0.44700000000000001</v>
      </c>
      <c r="U1516">
        <v>2.7869999999999999</v>
      </c>
      <c r="V1516">
        <v>0.44600000000000001</v>
      </c>
      <c r="W1516">
        <v>3.1309999999999998</v>
      </c>
      <c r="X1516">
        <v>268</v>
      </c>
      <c r="Y1516">
        <v>108.5</v>
      </c>
      <c r="Z1516">
        <v>2.0579999999999998</v>
      </c>
      <c r="AA1516">
        <v>3.9870000000000003E-2</v>
      </c>
      <c r="AB1516">
        <v>0.51300000000000001</v>
      </c>
      <c r="AC1516">
        <v>2.6920000000000002</v>
      </c>
      <c r="AD1516">
        <v>0.51100000000000001</v>
      </c>
      <c r="AE1516">
        <v>2.9249999999999998</v>
      </c>
      <c r="AF1516">
        <v>255</v>
      </c>
      <c r="AG1516">
        <v>0.13600000000000001</v>
      </c>
      <c r="AH1516">
        <v>0.111</v>
      </c>
      <c r="AI1516">
        <v>178</v>
      </c>
      <c r="AJ1516">
        <v>193</v>
      </c>
      <c r="AK1516">
        <v>248</v>
      </c>
      <c r="AL1516">
        <v>239</v>
      </c>
      <c r="AQ1516" s="82">
        <f t="shared" si="117"/>
        <v>0</v>
      </c>
      <c r="AR1516" s="82">
        <f t="shared" si="120"/>
        <v>3.9320000000000001E-2</v>
      </c>
      <c r="AS1516" s="82">
        <f t="shared" si="120"/>
        <v>0</v>
      </c>
      <c r="AT1516" s="82">
        <f t="shared" si="120"/>
        <v>0</v>
      </c>
      <c r="AU1516" s="82">
        <f t="shared" si="120"/>
        <v>0</v>
      </c>
      <c r="AV1516" s="82">
        <f t="shared" si="120"/>
        <v>0</v>
      </c>
      <c r="AW1516" s="82">
        <f t="shared" si="120"/>
        <v>0</v>
      </c>
      <c r="AX1516" s="82">
        <f t="shared" si="120"/>
        <v>0</v>
      </c>
      <c r="AY1516" s="82">
        <f t="shared" si="120"/>
        <v>0</v>
      </c>
      <c r="AZ1516" s="82">
        <f t="shared" si="120"/>
        <v>0</v>
      </c>
      <c r="BA1516" s="82">
        <f t="shared" si="120"/>
        <v>0</v>
      </c>
    </row>
    <row r="1517" spans="1:53" x14ac:dyDescent="0.25">
      <c r="A1517" t="s">
        <v>3912</v>
      </c>
      <c r="B1517" t="s">
        <v>3913</v>
      </c>
      <c r="C1517" t="s">
        <v>3898</v>
      </c>
      <c r="D1517" t="s">
        <v>3899</v>
      </c>
      <c r="E1517">
        <v>10.25</v>
      </c>
      <c r="F1517" s="143">
        <v>43753</v>
      </c>
      <c r="G1517" t="s">
        <v>41</v>
      </c>
      <c r="H1517" t="s">
        <v>270</v>
      </c>
      <c r="I1517" t="s">
        <v>259</v>
      </c>
      <c r="J1517" t="s">
        <v>271</v>
      </c>
      <c r="K1517" t="s">
        <v>272</v>
      </c>
      <c r="L1517" t="s">
        <v>273</v>
      </c>
      <c r="M1517" t="s">
        <v>932</v>
      </c>
      <c r="N1517" t="s">
        <v>304</v>
      </c>
      <c r="O1517">
        <v>270</v>
      </c>
      <c r="P1517">
        <v>114.125</v>
      </c>
      <c r="Q1517">
        <v>1.9930559999999999</v>
      </c>
      <c r="R1517">
        <v>2.716E-2</v>
      </c>
      <c r="S1517">
        <v>0</v>
      </c>
      <c r="T1517">
        <v>1.6379999999999999</v>
      </c>
      <c r="U1517">
        <v>4.7389999999999999</v>
      </c>
      <c r="V1517">
        <v>2.0099999999999998</v>
      </c>
      <c r="W1517">
        <v>5.4969999999999999</v>
      </c>
      <c r="X1517">
        <v>444</v>
      </c>
      <c r="Y1517">
        <v>113</v>
      </c>
      <c r="Z1517">
        <v>1.31</v>
      </c>
      <c r="AA1517">
        <v>2.7150000000000001E-2</v>
      </c>
      <c r="AB1517">
        <v>1.696</v>
      </c>
      <c r="AC1517">
        <v>5.4790000000000001</v>
      </c>
      <c r="AD1517">
        <v>2.2839999999999998</v>
      </c>
      <c r="AE1517">
        <v>6.0759999999999996</v>
      </c>
      <c r="AF1517">
        <v>517</v>
      </c>
      <c r="AG1517">
        <v>1.5820000000000001</v>
      </c>
      <c r="AH1517">
        <v>1.704</v>
      </c>
      <c r="AI1517">
        <v>435</v>
      </c>
      <c r="AJ1517">
        <v>516</v>
      </c>
      <c r="AK1517">
        <v>429</v>
      </c>
      <c r="AL1517">
        <v>501</v>
      </c>
      <c r="AQ1517" s="82">
        <f t="shared" si="117"/>
        <v>0</v>
      </c>
      <c r="AR1517" s="82">
        <f t="shared" si="120"/>
        <v>0</v>
      </c>
      <c r="AS1517" s="82">
        <f t="shared" si="120"/>
        <v>0</v>
      </c>
      <c r="AT1517" s="82">
        <f t="shared" si="120"/>
        <v>2.716E-2</v>
      </c>
      <c r="AU1517" s="82">
        <f t="shared" si="120"/>
        <v>0</v>
      </c>
      <c r="AV1517" s="82">
        <f t="shared" si="120"/>
        <v>0</v>
      </c>
      <c r="AW1517" s="82">
        <f t="shared" si="120"/>
        <v>0</v>
      </c>
      <c r="AX1517" s="82">
        <f t="shared" si="120"/>
        <v>0</v>
      </c>
      <c r="AY1517" s="82">
        <f t="shared" si="120"/>
        <v>0</v>
      </c>
      <c r="AZ1517" s="82">
        <f t="shared" si="120"/>
        <v>0</v>
      </c>
      <c r="BA1517" s="82">
        <f t="shared" si="120"/>
        <v>0</v>
      </c>
    </row>
    <row r="1518" spans="1:53" x14ac:dyDescent="0.25">
      <c r="A1518" t="s">
        <v>3918</v>
      </c>
      <c r="B1518" t="s">
        <v>3919</v>
      </c>
      <c r="C1518" t="s">
        <v>3898</v>
      </c>
      <c r="D1518" t="s">
        <v>3899</v>
      </c>
      <c r="E1518">
        <v>8</v>
      </c>
      <c r="F1518" s="143">
        <v>44058</v>
      </c>
      <c r="G1518" t="s">
        <v>40</v>
      </c>
      <c r="H1518" t="s">
        <v>270</v>
      </c>
      <c r="I1518" t="s">
        <v>259</v>
      </c>
      <c r="J1518" t="s">
        <v>271</v>
      </c>
      <c r="K1518" t="s">
        <v>272</v>
      </c>
      <c r="L1518" t="s">
        <v>273</v>
      </c>
      <c r="M1518" t="s">
        <v>932</v>
      </c>
      <c r="N1518" t="s">
        <v>283</v>
      </c>
      <c r="O1518">
        <v>637.5</v>
      </c>
      <c r="P1518">
        <v>114</v>
      </c>
      <c r="Q1518">
        <v>2.8888889999999998</v>
      </c>
      <c r="R1518">
        <v>6.4560000000000006E-2</v>
      </c>
      <c r="S1518">
        <v>0</v>
      </c>
      <c r="T1518">
        <v>2.3450000000000002</v>
      </c>
      <c r="U1518">
        <v>3.8239999999999998</v>
      </c>
      <c r="V1518">
        <v>3.45</v>
      </c>
      <c r="W1518">
        <v>4.4770000000000003</v>
      </c>
      <c r="X1518">
        <v>324</v>
      </c>
      <c r="Y1518">
        <v>112.25</v>
      </c>
      <c r="Z1518">
        <v>2.3559999999999999</v>
      </c>
      <c r="AA1518">
        <v>6.4259999999999998E-2</v>
      </c>
      <c r="AB1518">
        <v>2.399</v>
      </c>
      <c r="AC1518">
        <v>4.5389999999999997</v>
      </c>
      <c r="AD1518">
        <v>3.8010000000000002</v>
      </c>
      <c r="AE1518">
        <v>5.0140000000000002</v>
      </c>
      <c r="AF1518">
        <v>394</v>
      </c>
      <c r="AG1518">
        <v>1.992</v>
      </c>
      <c r="AH1518">
        <v>2.355</v>
      </c>
      <c r="AI1518">
        <v>308</v>
      </c>
      <c r="AJ1518">
        <v>378</v>
      </c>
      <c r="AK1518">
        <v>309</v>
      </c>
      <c r="AL1518">
        <v>379</v>
      </c>
      <c r="AQ1518" s="82">
        <f t="shared" si="117"/>
        <v>0</v>
      </c>
      <c r="AR1518" s="82">
        <f t="shared" si="120"/>
        <v>0</v>
      </c>
      <c r="AS1518" s="82">
        <f t="shared" si="120"/>
        <v>6.4560000000000006E-2</v>
      </c>
      <c r="AT1518" s="82">
        <f t="shared" si="120"/>
        <v>0</v>
      </c>
      <c r="AU1518" s="82">
        <f t="shared" si="120"/>
        <v>0</v>
      </c>
      <c r="AV1518" s="82">
        <f t="shared" si="120"/>
        <v>0</v>
      </c>
      <c r="AW1518" s="82">
        <f t="shared" si="120"/>
        <v>0</v>
      </c>
      <c r="AX1518" s="82">
        <f t="shared" si="120"/>
        <v>0</v>
      </c>
      <c r="AY1518" s="82">
        <f t="shared" si="120"/>
        <v>0</v>
      </c>
      <c r="AZ1518" s="82">
        <f t="shared" si="120"/>
        <v>0</v>
      </c>
      <c r="BA1518" s="82">
        <f t="shared" si="120"/>
        <v>0</v>
      </c>
    </row>
    <row r="1519" spans="1:53" x14ac:dyDescent="0.25">
      <c r="A1519" t="s">
        <v>6437</v>
      </c>
      <c r="B1519" t="s">
        <v>6438</v>
      </c>
      <c r="C1519" t="s">
        <v>3898</v>
      </c>
      <c r="D1519" t="s">
        <v>3899</v>
      </c>
      <c r="E1519">
        <v>9.25</v>
      </c>
      <c r="F1519" s="143">
        <v>43905</v>
      </c>
      <c r="G1519" t="s">
        <v>348</v>
      </c>
      <c r="H1519" t="s">
        <v>270</v>
      </c>
      <c r="I1519" t="s">
        <v>259</v>
      </c>
      <c r="J1519" t="s">
        <v>271</v>
      </c>
      <c r="K1519" t="s">
        <v>272</v>
      </c>
      <c r="L1519" t="s">
        <v>273</v>
      </c>
      <c r="M1519" t="s">
        <v>932</v>
      </c>
      <c r="N1519" t="s">
        <v>304</v>
      </c>
      <c r="O1519">
        <v>902</v>
      </c>
      <c r="P1519">
        <v>105.75</v>
      </c>
      <c r="Q1519">
        <v>2.5694439999999998</v>
      </c>
      <c r="R1519">
        <v>8.4650000000000003E-2</v>
      </c>
      <c r="S1519">
        <v>0</v>
      </c>
      <c r="T1519">
        <v>4.0309999999999997</v>
      </c>
      <c r="U1519">
        <v>7.88</v>
      </c>
      <c r="V1519">
        <v>4.8550000000000004</v>
      </c>
      <c r="W1519">
        <v>8.0079999999999991</v>
      </c>
      <c r="X1519">
        <v>688</v>
      </c>
      <c r="Y1519">
        <v>102</v>
      </c>
      <c r="Z1519">
        <v>1.9530000000000001</v>
      </c>
      <c r="AA1519">
        <v>8.2470000000000002E-2</v>
      </c>
      <c r="AB1519">
        <v>4.056</v>
      </c>
      <c r="AC1519">
        <v>8.7639999999999993</v>
      </c>
      <c r="AD1519">
        <v>5.0129999999999999</v>
      </c>
      <c r="AE1519">
        <v>8.7940000000000005</v>
      </c>
      <c r="AF1519">
        <v>782</v>
      </c>
      <c r="AG1519">
        <v>4.2009999999999996</v>
      </c>
      <c r="AH1519">
        <v>4.8019999999999996</v>
      </c>
      <c r="AI1519">
        <v>670</v>
      </c>
      <c r="AJ1519">
        <v>750</v>
      </c>
      <c r="AK1519">
        <v>676</v>
      </c>
      <c r="AL1519">
        <v>770</v>
      </c>
      <c r="AQ1519" s="82">
        <f t="shared" si="117"/>
        <v>0</v>
      </c>
      <c r="AR1519" s="82">
        <f t="shared" si="120"/>
        <v>0</v>
      </c>
      <c r="AS1519" s="82">
        <f t="shared" si="120"/>
        <v>0</v>
      </c>
      <c r="AT1519" s="82">
        <f t="shared" si="120"/>
        <v>0</v>
      </c>
      <c r="AU1519" s="82">
        <f t="shared" si="120"/>
        <v>0</v>
      </c>
      <c r="AV1519" s="82">
        <f t="shared" si="120"/>
        <v>0</v>
      </c>
      <c r="AW1519" s="82">
        <f t="shared" si="120"/>
        <v>8.4650000000000003E-2</v>
      </c>
      <c r="AX1519" s="82">
        <f t="shared" si="120"/>
        <v>0</v>
      </c>
      <c r="AY1519" s="82">
        <f t="shared" si="120"/>
        <v>0</v>
      </c>
      <c r="AZ1519" s="82">
        <f t="shared" si="120"/>
        <v>0</v>
      </c>
      <c r="BA1519" s="82">
        <f t="shared" si="120"/>
        <v>0</v>
      </c>
    </row>
    <row r="1520" spans="1:53" x14ac:dyDescent="0.25">
      <c r="A1520" t="s">
        <v>3938</v>
      </c>
      <c r="B1520" t="s">
        <v>3939</v>
      </c>
      <c r="C1520" t="s">
        <v>3940</v>
      </c>
      <c r="D1520" t="s">
        <v>3941</v>
      </c>
      <c r="E1520">
        <v>12.5</v>
      </c>
      <c r="F1520" s="143">
        <v>42278</v>
      </c>
      <c r="G1520" t="s">
        <v>280</v>
      </c>
      <c r="H1520" t="s">
        <v>270</v>
      </c>
      <c r="I1520" t="s">
        <v>259</v>
      </c>
      <c r="J1520" t="s">
        <v>271</v>
      </c>
      <c r="K1520" t="s">
        <v>272</v>
      </c>
      <c r="L1520" t="s">
        <v>442</v>
      </c>
      <c r="M1520" t="s">
        <v>443</v>
      </c>
      <c r="N1520" t="s">
        <v>283</v>
      </c>
      <c r="O1520">
        <v>200</v>
      </c>
      <c r="P1520">
        <v>103</v>
      </c>
      <c r="Q1520">
        <v>2.9166669999999999</v>
      </c>
      <c r="R1520">
        <v>1.8350000000000002E-2</v>
      </c>
      <c r="S1520">
        <v>0</v>
      </c>
      <c r="T1520">
        <v>1.891</v>
      </c>
      <c r="U1520">
        <v>10.949</v>
      </c>
      <c r="V1520">
        <v>1.9670000000000001</v>
      </c>
      <c r="W1520">
        <v>11.002000000000001</v>
      </c>
      <c r="X1520">
        <v>1066</v>
      </c>
      <c r="Y1520">
        <v>103</v>
      </c>
      <c r="Z1520">
        <v>2.0830000000000002</v>
      </c>
      <c r="AA1520">
        <v>1.8489999999999999E-2</v>
      </c>
      <c r="AB1520">
        <v>1.954</v>
      </c>
      <c r="AC1520">
        <v>10.989000000000001</v>
      </c>
      <c r="AD1520">
        <v>2.0529999999999999</v>
      </c>
      <c r="AE1520">
        <v>11.025</v>
      </c>
      <c r="AF1520">
        <v>1074</v>
      </c>
      <c r="AG1520">
        <v>0.79300000000000004</v>
      </c>
      <c r="AH1520">
        <v>0.86</v>
      </c>
      <c r="AI1520">
        <v>1041</v>
      </c>
      <c r="AJ1520">
        <v>1053</v>
      </c>
      <c r="AK1520">
        <v>1052</v>
      </c>
      <c r="AL1520">
        <v>1060</v>
      </c>
      <c r="AQ1520" s="82">
        <f t="shared" si="117"/>
        <v>0</v>
      </c>
      <c r="AR1520" s="82">
        <f t="shared" si="120"/>
        <v>0</v>
      </c>
      <c r="AS1520" s="82">
        <f t="shared" si="120"/>
        <v>0</v>
      </c>
      <c r="AT1520" s="82">
        <f t="shared" si="120"/>
        <v>0</v>
      </c>
      <c r="AU1520" s="82">
        <f t="shared" si="120"/>
        <v>0</v>
      </c>
      <c r="AV1520" s="82">
        <f t="shared" si="120"/>
        <v>0</v>
      </c>
      <c r="AW1520" s="82">
        <f t="shared" si="120"/>
        <v>0</v>
      </c>
      <c r="AX1520" s="82">
        <f t="shared" si="120"/>
        <v>0</v>
      </c>
      <c r="AY1520" s="82">
        <f t="shared" si="120"/>
        <v>0</v>
      </c>
      <c r="AZ1520" s="82">
        <f t="shared" si="120"/>
        <v>1.8350000000000002E-2</v>
      </c>
      <c r="BA1520" s="82">
        <f t="shared" si="120"/>
        <v>0</v>
      </c>
    </row>
    <row r="1521" spans="1:53" x14ac:dyDescent="0.25">
      <c r="A1521" t="s">
        <v>6439</v>
      </c>
      <c r="B1521" t="s">
        <v>6440</v>
      </c>
      <c r="C1521" t="s">
        <v>6441</v>
      </c>
      <c r="D1521" t="s">
        <v>3933</v>
      </c>
      <c r="E1521">
        <v>12</v>
      </c>
      <c r="F1521" s="143">
        <v>42887</v>
      </c>
      <c r="G1521" t="s">
        <v>280</v>
      </c>
      <c r="H1521" t="s">
        <v>270</v>
      </c>
      <c r="I1521" t="s">
        <v>259</v>
      </c>
      <c r="J1521" t="s">
        <v>271</v>
      </c>
      <c r="K1521" t="s">
        <v>272</v>
      </c>
      <c r="L1521" t="s">
        <v>273</v>
      </c>
      <c r="M1521" t="s">
        <v>927</v>
      </c>
      <c r="N1521" t="s">
        <v>283</v>
      </c>
      <c r="O1521">
        <v>102</v>
      </c>
      <c r="P1521">
        <v>103.25</v>
      </c>
      <c r="Q1521">
        <v>0.8</v>
      </c>
      <c r="R1521">
        <v>9.1999999999999998E-3</v>
      </c>
      <c r="S1521">
        <v>0</v>
      </c>
      <c r="T1521">
        <v>2.7189999999999999</v>
      </c>
      <c r="U1521">
        <v>13.89</v>
      </c>
      <c r="V1521">
        <v>2.9580000000000002</v>
      </c>
      <c r="W1521">
        <v>13.83</v>
      </c>
      <c r="X1521">
        <v>1324</v>
      </c>
      <c r="Y1521">
        <v>103.125</v>
      </c>
      <c r="Z1521">
        <v>0</v>
      </c>
      <c r="AA1521">
        <v>9.2499999999999995E-3</v>
      </c>
      <c r="AB1521">
        <v>2.782</v>
      </c>
      <c r="AC1521">
        <v>13.888999999999999</v>
      </c>
      <c r="AD1521">
        <v>3.028</v>
      </c>
      <c r="AE1521">
        <v>13.887</v>
      </c>
      <c r="AF1521">
        <v>1340</v>
      </c>
      <c r="AG1521">
        <v>0.89700000000000002</v>
      </c>
      <c r="AH1521">
        <v>1.1120000000000001</v>
      </c>
      <c r="AI1521">
        <v>1308</v>
      </c>
      <c r="AJ1521">
        <v>1327</v>
      </c>
      <c r="AK1521">
        <v>1312</v>
      </c>
      <c r="AL1521">
        <v>1328</v>
      </c>
      <c r="AQ1521" s="82">
        <f t="shared" si="117"/>
        <v>0</v>
      </c>
      <c r="AR1521" s="82">
        <f t="shared" si="120"/>
        <v>0</v>
      </c>
      <c r="AS1521" s="82">
        <f t="shared" si="120"/>
        <v>0</v>
      </c>
      <c r="AT1521" s="82">
        <f t="shared" si="120"/>
        <v>0</v>
      </c>
      <c r="AU1521" s="82">
        <f t="shared" si="120"/>
        <v>0</v>
      </c>
      <c r="AV1521" s="82">
        <f t="shared" si="120"/>
        <v>0</v>
      </c>
      <c r="AW1521" s="82">
        <f t="shared" si="120"/>
        <v>0</v>
      </c>
      <c r="AX1521" s="82">
        <f t="shared" si="120"/>
        <v>0</v>
      </c>
      <c r="AY1521" s="82">
        <f t="shared" si="120"/>
        <v>0</v>
      </c>
      <c r="AZ1521" s="82">
        <f t="shared" si="120"/>
        <v>0</v>
      </c>
      <c r="BA1521" s="82">
        <f t="shared" si="120"/>
        <v>9.1999999999999998E-3</v>
      </c>
    </row>
    <row r="1522" spans="1:53" x14ac:dyDescent="0.25">
      <c r="A1522" t="s">
        <v>3942</v>
      </c>
      <c r="B1522" t="s">
        <v>3943</v>
      </c>
      <c r="C1522" t="s">
        <v>3944</v>
      </c>
      <c r="D1522" t="s">
        <v>3945</v>
      </c>
      <c r="E1522">
        <v>11.75</v>
      </c>
      <c r="F1522" s="143">
        <v>42200</v>
      </c>
      <c r="G1522" t="s">
        <v>40</v>
      </c>
      <c r="H1522" t="s">
        <v>270</v>
      </c>
      <c r="I1522" t="s">
        <v>259</v>
      </c>
      <c r="J1522" t="s">
        <v>271</v>
      </c>
      <c r="K1522" t="s">
        <v>272</v>
      </c>
      <c r="L1522" t="s">
        <v>291</v>
      </c>
      <c r="M1522" t="s">
        <v>303</v>
      </c>
      <c r="N1522" t="s">
        <v>283</v>
      </c>
      <c r="O1522">
        <v>195</v>
      </c>
      <c r="P1522">
        <v>110.25</v>
      </c>
      <c r="Q1522">
        <v>5.2222220000000004</v>
      </c>
      <c r="R1522">
        <v>1.951E-2</v>
      </c>
      <c r="S1522">
        <v>0</v>
      </c>
      <c r="T1522">
        <v>0.52100000000000002</v>
      </c>
      <c r="U1522">
        <v>3.5129999999999999</v>
      </c>
      <c r="V1522">
        <v>0.51900000000000002</v>
      </c>
      <c r="W1522">
        <v>3.7109999999999999</v>
      </c>
      <c r="X1522">
        <v>339</v>
      </c>
      <c r="Y1522">
        <v>110.75</v>
      </c>
      <c r="Z1522">
        <v>4.4390000000000001</v>
      </c>
      <c r="AA1522">
        <v>1.976E-2</v>
      </c>
      <c r="AB1522">
        <v>0.58599999999999997</v>
      </c>
      <c r="AC1522">
        <v>3.536</v>
      </c>
      <c r="AD1522">
        <v>0.58299999999999996</v>
      </c>
      <c r="AE1522">
        <v>3.6549999999999998</v>
      </c>
      <c r="AF1522">
        <v>338</v>
      </c>
      <c r="AG1522">
        <v>0.246</v>
      </c>
      <c r="AH1522">
        <v>0.223</v>
      </c>
      <c r="AI1522">
        <v>227</v>
      </c>
      <c r="AJ1522">
        <v>250</v>
      </c>
      <c r="AK1522">
        <v>320</v>
      </c>
      <c r="AL1522">
        <v>323</v>
      </c>
      <c r="AQ1522" s="82">
        <f t="shared" si="117"/>
        <v>0</v>
      </c>
      <c r="AR1522" s="82">
        <f t="shared" si="120"/>
        <v>0</v>
      </c>
      <c r="AS1522" s="82">
        <f t="shared" si="120"/>
        <v>1.951E-2</v>
      </c>
      <c r="AT1522" s="82">
        <f t="shared" si="120"/>
        <v>0</v>
      </c>
      <c r="AU1522" s="82">
        <f t="shared" si="120"/>
        <v>0</v>
      </c>
      <c r="AV1522" s="82">
        <f t="shared" si="120"/>
        <v>0</v>
      </c>
      <c r="AW1522" s="82">
        <f t="shared" si="120"/>
        <v>0</v>
      </c>
      <c r="AX1522" s="82">
        <f t="shared" si="120"/>
        <v>0</v>
      </c>
      <c r="AY1522" s="82">
        <f t="shared" si="120"/>
        <v>0</v>
      </c>
      <c r="AZ1522" s="82">
        <f t="shared" si="120"/>
        <v>0</v>
      </c>
      <c r="BA1522" s="82">
        <f t="shared" si="120"/>
        <v>0</v>
      </c>
    </row>
    <row r="1523" spans="1:53" x14ac:dyDescent="0.25">
      <c r="A1523" t="s">
        <v>3952</v>
      </c>
      <c r="B1523" t="s">
        <v>3953</v>
      </c>
      <c r="C1523" t="s">
        <v>3926</v>
      </c>
      <c r="D1523" t="s">
        <v>3927</v>
      </c>
      <c r="E1523">
        <v>7.6479999999999997</v>
      </c>
      <c r="F1523" s="143">
        <v>48121</v>
      </c>
      <c r="G1523" t="s">
        <v>282</v>
      </c>
      <c r="H1523" t="s">
        <v>270</v>
      </c>
      <c r="I1523" t="s">
        <v>257</v>
      </c>
      <c r="J1523" t="s">
        <v>271</v>
      </c>
      <c r="K1523" t="s">
        <v>284</v>
      </c>
      <c r="L1523" t="s">
        <v>524</v>
      </c>
      <c r="M1523" t="s">
        <v>524</v>
      </c>
      <c r="N1523" t="s">
        <v>828</v>
      </c>
      <c r="O1523">
        <v>761.7</v>
      </c>
      <c r="P1523">
        <v>101</v>
      </c>
      <c r="Q1523">
        <v>1.8057780000000001</v>
      </c>
      <c r="R1523">
        <v>6.7839999999999998E-2</v>
      </c>
      <c r="S1523">
        <v>0</v>
      </c>
      <c r="T1523">
        <v>9.7530000000000001</v>
      </c>
      <c r="U1523">
        <v>6.4779999999999998</v>
      </c>
      <c r="V1523">
        <v>9.9250000000000007</v>
      </c>
      <c r="W1523">
        <v>7.5460000000000003</v>
      </c>
      <c r="X1523">
        <v>527</v>
      </c>
      <c r="Y1523">
        <v>99.75</v>
      </c>
      <c r="Z1523">
        <v>1.296</v>
      </c>
      <c r="AA1523">
        <v>6.7699999999999996E-2</v>
      </c>
      <c r="AB1523">
        <v>9.76</v>
      </c>
      <c r="AC1523">
        <v>7.6719999999999997</v>
      </c>
      <c r="AD1523">
        <v>9.9290000000000003</v>
      </c>
      <c r="AE1523">
        <v>7.6719999999999997</v>
      </c>
      <c r="AF1523">
        <v>557</v>
      </c>
      <c r="AG1523">
        <v>1.742</v>
      </c>
      <c r="AH1523">
        <v>3.0489999999999999</v>
      </c>
      <c r="AI1523">
        <v>497</v>
      </c>
      <c r="AJ1523">
        <v>524</v>
      </c>
      <c r="AK1523">
        <v>532</v>
      </c>
      <c r="AL1523">
        <v>563</v>
      </c>
      <c r="AQ1523" s="82">
        <f t="shared" si="117"/>
        <v>0</v>
      </c>
      <c r="AR1523" s="82">
        <f t="shared" si="120"/>
        <v>0</v>
      </c>
      <c r="AS1523" s="82">
        <f t="shared" si="120"/>
        <v>0</v>
      </c>
      <c r="AT1523" s="82">
        <f t="shared" si="120"/>
        <v>0</v>
      </c>
      <c r="AU1523" s="82">
        <f t="shared" si="120"/>
        <v>0</v>
      </c>
      <c r="AV1523" s="82">
        <f t="shared" si="120"/>
        <v>6.7839999999999998E-2</v>
      </c>
      <c r="AW1523" s="82">
        <f t="shared" si="120"/>
        <v>0</v>
      </c>
      <c r="AX1523" s="82">
        <f t="shared" si="120"/>
        <v>0</v>
      </c>
      <c r="AY1523" s="82">
        <f t="shared" si="120"/>
        <v>0</v>
      </c>
      <c r="AZ1523" s="82">
        <f t="shared" si="120"/>
        <v>0</v>
      </c>
      <c r="BA1523" s="82">
        <f t="shared" si="120"/>
        <v>0</v>
      </c>
    </row>
    <row r="1524" spans="1:53" x14ac:dyDescent="0.25">
      <c r="A1524" t="s">
        <v>3924</v>
      </c>
      <c r="B1524" t="s">
        <v>3925</v>
      </c>
      <c r="C1524" t="s">
        <v>3926</v>
      </c>
      <c r="D1524" t="s">
        <v>3927</v>
      </c>
      <c r="E1524">
        <v>5</v>
      </c>
      <c r="F1524" s="143">
        <v>41913</v>
      </c>
      <c r="G1524" t="s">
        <v>423</v>
      </c>
      <c r="H1524" t="s">
        <v>270</v>
      </c>
      <c r="I1524" t="s">
        <v>257</v>
      </c>
      <c r="J1524" t="s">
        <v>271</v>
      </c>
      <c r="K1524" t="s">
        <v>284</v>
      </c>
      <c r="L1524" t="s">
        <v>524</v>
      </c>
      <c r="M1524" t="s">
        <v>524</v>
      </c>
      <c r="N1524" t="s">
        <v>531</v>
      </c>
      <c r="O1524">
        <v>1000</v>
      </c>
      <c r="P1524">
        <v>102.985</v>
      </c>
      <c r="Q1524">
        <v>1.1666669999999999</v>
      </c>
      <c r="R1524">
        <v>9.0230000000000005E-2</v>
      </c>
      <c r="S1524">
        <v>0</v>
      </c>
      <c r="T1524">
        <v>1.669</v>
      </c>
      <c r="U1524">
        <v>3.2450000000000001</v>
      </c>
      <c r="V1524">
        <v>1.669</v>
      </c>
      <c r="W1524">
        <v>3.2450000000000001</v>
      </c>
      <c r="X1524">
        <v>299</v>
      </c>
      <c r="Y1524">
        <v>103.25</v>
      </c>
      <c r="Z1524">
        <v>0.83299999999999996</v>
      </c>
      <c r="AA1524">
        <v>9.1550000000000006E-2</v>
      </c>
      <c r="AB1524">
        <v>1.7350000000000001</v>
      </c>
      <c r="AC1524">
        <v>3.1589999999999998</v>
      </c>
      <c r="AD1524">
        <v>1.734</v>
      </c>
      <c r="AE1524">
        <v>3.1589999999999998</v>
      </c>
      <c r="AF1524">
        <v>293</v>
      </c>
      <c r="AG1524">
        <v>6.6000000000000003E-2</v>
      </c>
      <c r="AH1524">
        <v>9.0999999999999998E-2</v>
      </c>
      <c r="AI1524">
        <v>287</v>
      </c>
      <c r="AJ1524">
        <v>282</v>
      </c>
      <c r="AK1524">
        <v>285</v>
      </c>
      <c r="AL1524">
        <v>280</v>
      </c>
      <c r="AQ1524" s="82">
        <f t="shared" si="117"/>
        <v>0</v>
      </c>
      <c r="AR1524" s="82">
        <f t="shared" si="120"/>
        <v>0</v>
      </c>
      <c r="AS1524" s="82">
        <f t="shared" si="120"/>
        <v>9.0230000000000005E-2</v>
      </c>
      <c r="AT1524" s="82">
        <f t="shared" si="120"/>
        <v>0</v>
      </c>
      <c r="AU1524" s="82">
        <f t="shared" si="120"/>
        <v>0</v>
      </c>
      <c r="AV1524" s="82">
        <f t="shared" si="120"/>
        <v>0</v>
      </c>
      <c r="AW1524" s="82">
        <f t="shared" si="120"/>
        <v>0</v>
      </c>
      <c r="AX1524" s="82">
        <f t="shared" si="120"/>
        <v>0</v>
      </c>
      <c r="AY1524" s="82">
        <f t="shared" si="120"/>
        <v>0</v>
      </c>
      <c r="AZ1524" s="82">
        <f t="shared" si="120"/>
        <v>0</v>
      </c>
      <c r="BA1524" s="82">
        <f t="shared" si="120"/>
        <v>0</v>
      </c>
    </row>
    <row r="1525" spans="1:53" x14ac:dyDescent="0.25">
      <c r="A1525" t="s">
        <v>3954</v>
      </c>
      <c r="B1525" t="s">
        <v>3955</v>
      </c>
      <c r="C1525" t="s">
        <v>3926</v>
      </c>
      <c r="D1525" t="s">
        <v>3927</v>
      </c>
      <c r="E1525">
        <v>4.7</v>
      </c>
      <c r="F1525" s="143">
        <v>43284</v>
      </c>
      <c r="G1525" t="s">
        <v>423</v>
      </c>
      <c r="H1525" t="s">
        <v>270</v>
      </c>
      <c r="I1525" t="s">
        <v>257</v>
      </c>
      <c r="J1525" t="s">
        <v>271</v>
      </c>
      <c r="K1525" t="s">
        <v>284</v>
      </c>
      <c r="L1525" t="s">
        <v>524</v>
      </c>
      <c r="M1525" t="s">
        <v>524</v>
      </c>
      <c r="N1525" t="s">
        <v>531</v>
      </c>
      <c r="O1525">
        <v>350</v>
      </c>
      <c r="P1525">
        <v>99.653000000000006</v>
      </c>
      <c r="Q1525">
        <v>2.2455560000000001</v>
      </c>
      <c r="R1525">
        <v>3.09E-2</v>
      </c>
      <c r="S1525">
        <v>0</v>
      </c>
      <c r="T1525">
        <v>4.7060000000000004</v>
      </c>
      <c r="U1525">
        <v>4.7720000000000002</v>
      </c>
      <c r="V1525">
        <v>4.7409999999999997</v>
      </c>
      <c r="W1525">
        <v>4.7720000000000002</v>
      </c>
      <c r="X1525">
        <v>392</v>
      </c>
      <c r="Y1525">
        <v>99.16</v>
      </c>
      <c r="Z1525">
        <v>1.9319999999999999</v>
      </c>
      <c r="AA1525">
        <v>3.1119999999999998E-2</v>
      </c>
      <c r="AB1525">
        <v>4.766</v>
      </c>
      <c r="AC1525">
        <v>4.8730000000000002</v>
      </c>
      <c r="AD1525">
        <v>4.7960000000000003</v>
      </c>
      <c r="AE1525">
        <v>4.8730000000000002</v>
      </c>
      <c r="AF1525">
        <v>415</v>
      </c>
      <c r="AG1525">
        <v>0.79800000000000004</v>
      </c>
      <c r="AH1525">
        <v>1.33</v>
      </c>
      <c r="AI1525">
        <v>371</v>
      </c>
      <c r="AJ1525">
        <v>393</v>
      </c>
      <c r="AK1525">
        <v>380</v>
      </c>
      <c r="AL1525">
        <v>404</v>
      </c>
      <c r="AQ1525" s="82">
        <f t="shared" si="117"/>
        <v>0</v>
      </c>
      <c r="AR1525" s="82">
        <f t="shared" si="120"/>
        <v>0</v>
      </c>
      <c r="AS1525" s="82">
        <f t="shared" si="120"/>
        <v>0</v>
      </c>
      <c r="AT1525" s="82">
        <f t="shared" si="120"/>
        <v>3.09E-2</v>
      </c>
      <c r="AU1525" s="82">
        <f t="shared" si="120"/>
        <v>0</v>
      </c>
      <c r="AV1525" s="82">
        <f t="shared" si="120"/>
        <v>0</v>
      </c>
      <c r="AW1525" s="82">
        <f t="shared" si="120"/>
        <v>0</v>
      </c>
      <c r="AX1525" s="82">
        <f t="shared" si="120"/>
        <v>0</v>
      </c>
      <c r="AY1525" s="82">
        <f t="shared" si="120"/>
        <v>0</v>
      </c>
      <c r="AZ1525" s="82">
        <f t="shared" si="120"/>
        <v>0</v>
      </c>
      <c r="BA1525" s="82">
        <f t="shared" si="120"/>
        <v>0</v>
      </c>
    </row>
    <row r="1526" spans="1:53" x14ac:dyDescent="0.25">
      <c r="A1526" t="s">
        <v>3958</v>
      </c>
      <c r="B1526" t="s">
        <v>3959</v>
      </c>
      <c r="C1526" t="s">
        <v>3960</v>
      </c>
      <c r="D1526" t="s">
        <v>3927</v>
      </c>
      <c r="E1526">
        <v>6.4249999999999998</v>
      </c>
      <c r="F1526" s="143">
        <v>48947</v>
      </c>
      <c r="G1526" t="s">
        <v>282</v>
      </c>
      <c r="H1526" t="s">
        <v>270</v>
      </c>
      <c r="I1526" t="s">
        <v>257</v>
      </c>
      <c r="J1526" t="s">
        <v>271</v>
      </c>
      <c r="K1526" t="s">
        <v>284</v>
      </c>
      <c r="L1526" t="s">
        <v>524</v>
      </c>
      <c r="M1526" t="s">
        <v>524</v>
      </c>
      <c r="N1526" t="s">
        <v>828</v>
      </c>
      <c r="O1526">
        <v>650</v>
      </c>
      <c r="P1526">
        <v>87</v>
      </c>
      <c r="Q1526">
        <v>3.1232639999999998</v>
      </c>
      <c r="R1526">
        <v>5.0750000000000003E-2</v>
      </c>
      <c r="S1526">
        <v>0</v>
      </c>
      <c r="T1526">
        <v>10.359</v>
      </c>
      <c r="U1526">
        <v>6.6189999999999998</v>
      </c>
      <c r="V1526">
        <v>10.523999999999999</v>
      </c>
      <c r="W1526">
        <v>7.681</v>
      </c>
      <c r="X1526">
        <v>532</v>
      </c>
      <c r="Y1526">
        <v>84</v>
      </c>
      <c r="Z1526">
        <v>2.6949999999999998</v>
      </c>
      <c r="AA1526">
        <v>4.956E-2</v>
      </c>
      <c r="AB1526">
        <v>10.234999999999999</v>
      </c>
      <c r="AC1526">
        <v>8.0079999999999991</v>
      </c>
      <c r="AD1526">
        <v>10.388</v>
      </c>
      <c r="AE1526">
        <v>8.0079999999999991</v>
      </c>
      <c r="AF1526">
        <v>581</v>
      </c>
      <c r="AG1526">
        <v>3.9540000000000002</v>
      </c>
      <c r="AH1526">
        <v>5.2850000000000001</v>
      </c>
      <c r="AI1526">
        <v>452</v>
      </c>
      <c r="AJ1526">
        <v>487</v>
      </c>
      <c r="AK1526">
        <v>536</v>
      </c>
      <c r="AL1526">
        <v>589</v>
      </c>
      <c r="AQ1526" s="82">
        <f t="shared" si="117"/>
        <v>0</v>
      </c>
      <c r="AR1526" s="82">
        <f t="shared" ref="AR1526:BA1541" si="121">IF(AND($U1526&gt;AQ$4,$U1526&lt;=AR$4),$R1526,0)</f>
        <v>0</v>
      </c>
      <c r="AS1526" s="82">
        <f t="shared" si="121"/>
        <v>0</v>
      </c>
      <c r="AT1526" s="82">
        <f t="shared" si="121"/>
        <v>0</v>
      </c>
      <c r="AU1526" s="82">
        <f t="shared" si="121"/>
        <v>0</v>
      </c>
      <c r="AV1526" s="82">
        <f t="shared" si="121"/>
        <v>5.0750000000000003E-2</v>
      </c>
      <c r="AW1526" s="82">
        <f t="shared" si="121"/>
        <v>0</v>
      </c>
      <c r="AX1526" s="82">
        <f t="shared" si="121"/>
        <v>0</v>
      </c>
      <c r="AY1526" s="82">
        <f t="shared" si="121"/>
        <v>0</v>
      </c>
      <c r="AZ1526" s="82">
        <f t="shared" si="121"/>
        <v>0</v>
      </c>
      <c r="BA1526" s="82">
        <f t="shared" si="121"/>
        <v>0</v>
      </c>
    </row>
    <row r="1527" spans="1:53" x14ac:dyDescent="0.25">
      <c r="A1527" t="s">
        <v>3928</v>
      </c>
      <c r="B1527" t="s">
        <v>3929</v>
      </c>
      <c r="C1527" t="s">
        <v>3930</v>
      </c>
      <c r="D1527" t="s">
        <v>3927</v>
      </c>
      <c r="E1527">
        <v>5.5119999999999996</v>
      </c>
      <c r="F1527" s="143">
        <v>41912</v>
      </c>
      <c r="G1527" t="s">
        <v>282</v>
      </c>
      <c r="H1527" t="s">
        <v>270</v>
      </c>
      <c r="I1527" t="s">
        <v>257</v>
      </c>
      <c r="J1527" t="s">
        <v>271</v>
      </c>
      <c r="K1527" t="s">
        <v>284</v>
      </c>
      <c r="L1527" t="s">
        <v>524</v>
      </c>
      <c r="M1527" t="s">
        <v>524</v>
      </c>
      <c r="N1527" t="s">
        <v>828</v>
      </c>
      <c r="O1527">
        <v>950</v>
      </c>
      <c r="P1527">
        <v>78.5</v>
      </c>
      <c r="Q1527">
        <v>1.301444</v>
      </c>
      <c r="R1527">
        <v>6.5680000000000002E-2</v>
      </c>
      <c r="S1527">
        <v>0</v>
      </c>
      <c r="T1527">
        <v>1.5149999999999999</v>
      </c>
      <c r="U1527">
        <v>3.4740000000000002</v>
      </c>
      <c r="V1527">
        <v>1.5149999999999999</v>
      </c>
      <c r="W1527">
        <v>20.643000000000001</v>
      </c>
      <c r="X1527">
        <v>2040</v>
      </c>
      <c r="Y1527">
        <v>73.5</v>
      </c>
      <c r="Z1527">
        <v>0.93400000000000005</v>
      </c>
      <c r="AA1527">
        <v>6.2199999999999998E-2</v>
      </c>
      <c r="AB1527">
        <v>1.5469999999999999</v>
      </c>
      <c r="AC1527">
        <v>24.263999999999999</v>
      </c>
      <c r="AD1527">
        <v>1.546</v>
      </c>
      <c r="AE1527">
        <v>24.263999999999999</v>
      </c>
      <c r="AF1527">
        <v>2406</v>
      </c>
      <c r="AG1527">
        <v>7.2110000000000003</v>
      </c>
      <c r="AH1527">
        <v>7.2329999999999997</v>
      </c>
      <c r="AI1527">
        <v>1711</v>
      </c>
      <c r="AJ1527">
        <v>1942</v>
      </c>
      <c r="AK1527">
        <v>2026</v>
      </c>
      <c r="AL1527">
        <v>2393</v>
      </c>
      <c r="AQ1527" s="82">
        <f t="shared" si="117"/>
        <v>0</v>
      </c>
      <c r="AR1527" s="82">
        <f t="shared" si="121"/>
        <v>0</v>
      </c>
      <c r="AS1527" s="82">
        <f t="shared" si="121"/>
        <v>6.5680000000000002E-2</v>
      </c>
      <c r="AT1527" s="82">
        <f t="shared" si="121"/>
        <v>0</v>
      </c>
      <c r="AU1527" s="82">
        <f t="shared" si="121"/>
        <v>0</v>
      </c>
      <c r="AV1527" s="82">
        <f t="shared" si="121"/>
        <v>0</v>
      </c>
      <c r="AW1527" s="82">
        <f t="shared" si="121"/>
        <v>0</v>
      </c>
      <c r="AX1527" s="82">
        <f t="shared" si="121"/>
        <v>0</v>
      </c>
      <c r="AY1527" s="82">
        <f t="shared" si="121"/>
        <v>0</v>
      </c>
      <c r="AZ1527" s="82">
        <f t="shared" si="121"/>
        <v>0</v>
      </c>
      <c r="BA1527" s="82">
        <f t="shared" si="121"/>
        <v>0</v>
      </c>
    </row>
    <row r="1528" spans="1:53" x14ac:dyDescent="0.25">
      <c r="A1528" t="s">
        <v>3931</v>
      </c>
      <c r="B1528" t="s">
        <v>3932</v>
      </c>
      <c r="C1528" t="s">
        <v>3926</v>
      </c>
      <c r="D1528" t="s">
        <v>3927</v>
      </c>
      <c r="E1528">
        <v>5.05</v>
      </c>
      <c r="F1528" s="143">
        <v>42012</v>
      </c>
      <c r="G1528" t="s">
        <v>423</v>
      </c>
      <c r="H1528" t="s">
        <v>270</v>
      </c>
      <c r="I1528" t="s">
        <v>257</v>
      </c>
      <c r="J1528" t="s">
        <v>271</v>
      </c>
      <c r="K1528" t="s">
        <v>284</v>
      </c>
      <c r="L1528" t="s">
        <v>524</v>
      </c>
      <c r="M1528" t="s">
        <v>524</v>
      </c>
      <c r="N1528" t="s">
        <v>531</v>
      </c>
      <c r="O1528">
        <v>675</v>
      </c>
      <c r="P1528">
        <v>103.464</v>
      </c>
      <c r="Q1528">
        <v>2.3426390000000001</v>
      </c>
      <c r="R1528">
        <v>6.1870000000000001E-2</v>
      </c>
      <c r="S1528">
        <v>0</v>
      </c>
      <c r="T1528">
        <v>1.8879999999999999</v>
      </c>
      <c r="U1528">
        <v>3.2770000000000001</v>
      </c>
      <c r="V1528">
        <v>1.89</v>
      </c>
      <c r="W1528">
        <v>3.2770000000000001</v>
      </c>
      <c r="X1528">
        <v>300</v>
      </c>
      <c r="Y1528">
        <v>103.69</v>
      </c>
      <c r="Z1528">
        <v>2.0059999999999998</v>
      </c>
      <c r="AA1528">
        <v>6.275E-2</v>
      </c>
      <c r="AB1528">
        <v>1.954</v>
      </c>
      <c r="AC1528">
        <v>3.2189999999999999</v>
      </c>
      <c r="AD1528">
        <v>1.954</v>
      </c>
      <c r="AE1528">
        <v>3.2189999999999999</v>
      </c>
      <c r="AF1528">
        <v>297</v>
      </c>
      <c r="AG1528">
        <v>0.105</v>
      </c>
      <c r="AH1528">
        <v>0.152</v>
      </c>
      <c r="AI1528">
        <v>288</v>
      </c>
      <c r="AJ1528">
        <v>287</v>
      </c>
      <c r="AK1528">
        <v>286</v>
      </c>
      <c r="AL1528">
        <v>284</v>
      </c>
      <c r="AQ1528" s="82">
        <f t="shared" si="117"/>
        <v>0</v>
      </c>
      <c r="AR1528" s="82">
        <f t="shared" si="121"/>
        <v>0</v>
      </c>
      <c r="AS1528" s="82">
        <f t="shared" si="121"/>
        <v>6.1870000000000001E-2</v>
      </c>
      <c r="AT1528" s="82">
        <f t="shared" si="121"/>
        <v>0</v>
      </c>
      <c r="AU1528" s="82">
        <f t="shared" si="121"/>
        <v>0</v>
      </c>
      <c r="AV1528" s="82">
        <f t="shared" si="121"/>
        <v>0</v>
      </c>
      <c r="AW1528" s="82">
        <f t="shared" si="121"/>
        <v>0</v>
      </c>
      <c r="AX1528" s="82">
        <f t="shared" si="121"/>
        <v>0</v>
      </c>
      <c r="AY1528" s="82">
        <f t="shared" si="121"/>
        <v>0</v>
      </c>
      <c r="AZ1528" s="82">
        <f t="shared" si="121"/>
        <v>0</v>
      </c>
      <c r="BA1528" s="82">
        <f t="shared" si="121"/>
        <v>0</v>
      </c>
    </row>
    <row r="1529" spans="1:53" x14ac:dyDescent="0.25">
      <c r="A1529" t="s">
        <v>3934</v>
      </c>
      <c r="B1529" t="s">
        <v>3935</v>
      </c>
      <c r="C1529" t="s">
        <v>3926</v>
      </c>
      <c r="D1529" t="s">
        <v>3927</v>
      </c>
      <c r="E1529">
        <v>7.64</v>
      </c>
      <c r="F1529" s="143">
        <v>43007</v>
      </c>
      <c r="G1529" t="s">
        <v>282</v>
      </c>
      <c r="H1529" t="s">
        <v>270</v>
      </c>
      <c r="I1529" t="s">
        <v>257</v>
      </c>
      <c r="J1529" t="s">
        <v>271</v>
      </c>
      <c r="K1529" t="s">
        <v>284</v>
      </c>
      <c r="L1529" t="s">
        <v>524</v>
      </c>
      <c r="M1529" t="s">
        <v>524</v>
      </c>
      <c r="N1529" t="s">
        <v>828</v>
      </c>
      <c r="O1529">
        <v>1013</v>
      </c>
      <c r="P1529">
        <v>90</v>
      </c>
      <c r="Q1529">
        <v>1.8038890000000001</v>
      </c>
      <c r="R1529">
        <v>8.0570000000000003E-2</v>
      </c>
      <c r="S1529">
        <v>0</v>
      </c>
      <c r="T1529">
        <v>3.863</v>
      </c>
      <c r="U1529">
        <v>4.3470000000000004</v>
      </c>
      <c r="V1529">
        <v>3.7829999999999999</v>
      </c>
      <c r="W1529">
        <v>10.346</v>
      </c>
      <c r="X1529">
        <v>967</v>
      </c>
      <c r="Y1529">
        <v>85.5</v>
      </c>
      <c r="Z1529">
        <v>1.2949999999999999</v>
      </c>
      <c r="AA1529">
        <v>7.7329999999999996E-2</v>
      </c>
      <c r="AB1529">
        <v>3.89</v>
      </c>
      <c r="AC1529">
        <v>11.478999999999999</v>
      </c>
      <c r="AD1529">
        <v>3.7959999999999998</v>
      </c>
      <c r="AE1529">
        <v>11.644</v>
      </c>
      <c r="AF1529">
        <v>1108</v>
      </c>
      <c r="AG1529">
        <v>5.7709999999999999</v>
      </c>
      <c r="AH1529">
        <v>6.1349999999999998</v>
      </c>
      <c r="AI1529">
        <v>881</v>
      </c>
      <c r="AJ1529">
        <v>983</v>
      </c>
      <c r="AK1529">
        <v>955</v>
      </c>
      <c r="AL1529">
        <v>1097</v>
      </c>
      <c r="AQ1529" s="82">
        <f t="shared" si="117"/>
        <v>0</v>
      </c>
      <c r="AR1529" s="82">
        <f t="shared" si="121"/>
        <v>0</v>
      </c>
      <c r="AS1529" s="82">
        <f t="shared" si="121"/>
        <v>0</v>
      </c>
      <c r="AT1529" s="82">
        <f t="shared" si="121"/>
        <v>8.0570000000000003E-2</v>
      </c>
      <c r="AU1529" s="82">
        <f t="shared" si="121"/>
        <v>0</v>
      </c>
      <c r="AV1529" s="82">
        <f t="shared" si="121"/>
        <v>0</v>
      </c>
      <c r="AW1529" s="82">
        <f t="shared" si="121"/>
        <v>0</v>
      </c>
      <c r="AX1529" s="82">
        <f t="shared" si="121"/>
        <v>0</v>
      </c>
      <c r="AY1529" s="82">
        <f t="shared" si="121"/>
        <v>0</v>
      </c>
      <c r="AZ1529" s="82">
        <f t="shared" si="121"/>
        <v>0</v>
      </c>
      <c r="BA1529" s="82">
        <f t="shared" si="121"/>
        <v>0</v>
      </c>
    </row>
    <row r="1530" spans="1:53" x14ac:dyDescent="0.25">
      <c r="A1530" t="s">
        <v>3936</v>
      </c>
      <c r="B1530" t="s">
        <v>3937</v>
      </c>
      <c r="C1530" t="s">
        <v>3926</v>
      </c>
      <c r="D1530" t="s">
        <v>3927</v>
      </c>
      <c r="E1530">
        <v>6.99</v>
      </c>
      <c r="F1530" s="143">
        <v>43013</v>
      </c>
      <c r="G1530" t="s">
        <v>282</v>
      </c>
      <c r="H1530" t="s">
        <v>270</v>
      </c>
      <c r="I1530" t="s">
        <v>257</v>
      </c>
      <c r="J1530" t="s">
        <v>271</v>
      </c>
      <c r="K1530" t="s">
        <v>284</v>
      </c>
      <c r="L1530" t="s">
        <v>524</v>
      </c>
      <c r="M1530" t="s">
        <v>524</v>
      </c>
      <c r="N1530" t="s">
        <v>828</v>
      </c>
      <c r="O1530">
        <v>563.70000000000005</v>
      </c>
      <c r="P1530">
        <v>95</v>
      </c>
      <c r="Q1530">
        <v>1.5533330000000001</v>
      </c>
      <c r="R1530">
        <v>4.7149999999999997E-2</v>
      </c>
      <c r="S1530">
        <v>0</v>
      </c>
      <c r="T1530">
        <v>3.899</v>
      </c>
      <c r="U1530">
        <v>4.1779999999999999</v>
      </c>
      <c r="V1530">
        <v>3.9180000000000001</v>
      </c>
      <c r="W1530">
        <v>8.2739999999999991</v>
      </c>
      <c r="X1530">
        <v>758</v>
      </c>
      <c r="Y1530">
        <v>92</v>
      </c>
      <c r="Z1530">
        <v>1.087</v>
      </c>
      <c r="AA1530">
        <v>4.6149999999999997E-2</v>
      </c>
      <c r="AB1530">
        <v>3.9350000000000001</v>
      </c>
      <c r="AC1530">
        <v>9.0630000000000006</v>
      </c>
      <c r="AD1530">
        <v>3.95</v>
      </c>
      <c r="AE1530">
        <v>9.0630000000000006</v>
      </c>
      <c r="AF1530">
        <v>849</v>
      </c>
      <c r="AG1530">
        <v>3.7229999999999999</v>
      </c>
      <c r="AH1530">
        <v>4.1079999999999997</v>
      </c>
      <c r="AI1530">
        <v>711</v>
      </c>
      <c r="AJ1530">
        <v>783</v>
      </c>
      <c r="AK1530">
        <v>747</v>
      </c>
      <c r="AL1530">
        <v>838</v>
      </c>
      <c r="AQ1530" s="82">
        <f t="shared" si="117"/>
        <v>0</v>
      </c>
      <c r="AR1530" s="82">
        <f t="shared" si="121"/>
        <v>0</v>
      </c>
      <c r="AS1530" s="82">
        <f t="shared" si="121"/>
        <v>0</v>
      </c>
      <c r="AT1530" s="82">
        <f t="shared" si="121"/>
        <v>4.7149999999999997E-2</v>
      </c>
      <c r="AU1530" s="82">
        <f t="shared" si="121"/>
        <v>0</v>
      </c>
      <c r="AV1530" s="82">
        <f t="shared" si="121"/>
        <v>0</v>
      </c>
      <c r="AW1530" s="82">
        <f t="shared" si="121"/>
        <v>0</v>
      </c>
      <c r="AX1530" s="82">
        <f t="shared" si="121"/>
        <v>0</v>
      </c>
      <c r="AY1530" s="82">
        <f t="shared" si="121"/>
        <v>0</v>
      </c>
      <c r="AZ1530" s="82">
        <f t="shared" si="121"/>
        <v>0</v>
      </c>
      <c r="BA1530" s="82">
        <f t="shared" si="121"/>
        <v>0</v>
      </c>
    </row>
    <row r="1531" spans="1:53" x14ac:dyDescent="0.25">
      <c r="A1531" t="s">
        <v>3969</v>
      </c>
      <c r="B1531" t="s">
        <v>3970</v>
      </c>
      <c r="C1531" t="s">
        <v>3971</v>
      </c>
      <c r="D1531" t="s">
        <v>3972</v>
      </c>
      <c r="E1531">
        <v>6.625</v>
      </c>
      <c r="F1531" s="143">
        <v>44150</v>
      </c>
      <c r="G1531" t="s">
        <v>282</v>
      </c>
      <c r="H1531" t="s">
        <v>270</v>
      </c>
      <c r="I1531" t="s">
        <v>259</v>
      </c>
      <c r="J1531" t="s">
        <v>271</v>
      </c>
      <c r="K1531" t="s">
        <v>272</v>
      </c>
      <c r="L1531" t="s">
        <v>273</v>
      </c>
      <c r="M1531" t="s">
        <v>281</v>
      </c>
      <c r="N1531" t="s">
        <v>304</v>
      </c>
      <c r="O1531">
        <v>300</v>
      </c>
      <c r="P1531">
        <v>109.25</v>
      </c>
      <c r="Q1531">
        <v>0.73611099999999996</v>
      </c>
      <c r="R1531">
        <v>2.8590000000000001E-2</v>
      </c>
      <c r="S1531">
        <v>0</v>
      </c>
      <c r="T1531">
        <v>2.617</v>
      </c>
      <c r="U1531">
        <v>4.2750000000000004</v>
      </c>
      <c r="V1531">
        <v>4.6719999999999997</v>
      </c>
      <c r="W1531">
        <v>4.5999999999999996</v>
      </c>
      <c r="X1531">
        <v>329</v>
      </c>
      <c r="Y1531">
        <v>108.5</v>
      </c>
      <c r="Z1531">
        <v>0.29399999999999998</v>
      </c>
      <c r="AA1531">
        <v>2.8709999999999999E-2</v>
      </c>
      <c r="AB1531">
        <v>2.677</v>
      </c>
      <c r="AC1531">
        <v>4.5759999999999996</v>
      </c>
      <c r="AD1531">
        <v>4.8769999999999998</v>
      </c>
      <c r="AE1531">
        <v>4.7889999999999997</v>
      </c>
      <c r="AF1531">
        <v>365</v>
      </c>
      <c r="AG1531">
        <v>1.095</v>
      </c>
      <c r="AH1531">
        <v>1.659</v>
      </c>
      <c r="AI1531">
        <v>317</v>
      </c>
      <c r="AJ1531">
        <v>353</v>
      </c>
      <c r="AK1531">
        <v>316</v>
      </c>
      <c r="AL1531">
        <v>351</v>
      </c>
      <c r="AQ1531" s="82">
        <f t="shared" si="117"/>
        <v>0</v>
      </c>
      <c r="AR1531" s="82">
        <f t="shared" si="121"/>
        <v>0</v>
      </c>
      <c r="AS1531" s="82">
        <f t="shared" si="121"/>
        <v>0</v>
      </c>
      <c r="AT1531" s="82">
        <f t="shared" si="121"/>
        <v>2.8590000000000001E-2</v>
      </c>
      <c r="AU1531" s="82">
        <f t="shared" si="121"/>
        <v>0</v>
      </c>
      <c r="AV1531" s="82">
        <f t="shared" si="121"/>
        <v>0</v>
      </c>
      <c r="AW1531" s="82">
        <f t="shared" si="121"/>
        <v>0</v>
      </c>
      <c r="AX1531" s="82">
        <f t="shared" si="121"/>
        <v>0</v>
      </c>
      <c r="AY1531" s="82">
        <f t="shared" si="121"/>
        <v>0</v>
      </c>
      <c r="AZ1531" s="82">
        <f t="shared" si="121"/>
        <v>0</v>
      </c>
      <c r="BA1531" s="82">
        <f t="shared" si="121"/>
        <v>0</v>
      </c>
    </row>
    <row r="1532" spans="1:53" x14ac:dyDescent="0.25">
      <c r="A1532" t="s">
        <v>3946</v>
      </c>
      <c r="B1532" t="s">
        <v>3947</v>
      </c>
      <c r="C1532" t="s">
        <v>3948</v>
      </c>
      <c r="D1532" t="s">
        <v>3949</v>
      </c>
      <c r="E1532">
        <v>7.5</v>
      </c>
      <c r="F1532" s="143">
        <v>46675</v>
      </c>
      <c r="G1532" t="s">
        <v>423</v>
      </c>
      <c r="H1532" t="s">
        <v>270</v>
      </c>
      <c r="I1532" t="s">
        <v>259</v>
      </c>
      <c r="J1532" t="s">
        <v>271</v>
      </c>
      <c r="K1532" t="s">
        <v>272</v>
      </c>
      <c r="L1532" t="s">
        <v>291</v>
      </c>
      <c r="M1532" t="s">
        <v>1407</v>
      </c>
      <c r="N1532" t="s">
        <v>304</v>
      </c>
      <c r="O1532">
        <v>300</v>
      </c>
      <c r="P1532">
        <v>113</v>
      </c>
      <c r="Q1532">
        <v>1.4583330000000001</v>
      </c>
      <c r="R1532">
        <v>2.9749999999999999E-2</v>
      </c>
      <c r="S1532">
        <v>0</v>
      </c>
      <c r="T1532">
        <v>9.1389999999999993</v>
      </c>
      <c r="U1532">
        <v>6.149</v>
      </c>
      <c r="V1532">
        <v>9.3710000000000004</v>
      </c>
      <c r="W1532">
        <v>6.149</v>
      </c>
      <c r="X1532">
        <v>402</v>
      </c>
      <c r="Y1532">
        <v>112</v>
      </c>
      <c r="Z1532">
        <v>0.95799999999999996</v>
      </c>
      <c r="AA1532">
        <v>2.981E-2</v>
      </c>
      <c r="AB1532">
        <v>9.173</v>
      </c>
      <c r="AC1532">
        <v>6.2480000000000002</v>
      </c>
      <c r="AD1532">
        <v>9.3979999999999997</v>
      </c>
      <c r="AE1532">
        <v>6.2480000000000002</v>
      </c>
      <c r="AF1532">
        <v>429</v>
      </c>
      <c r="AG1532">
        <v>1.3280000000000001</v>
      </c>
      <c r="AH1532">
        <v>2.669</v>
      </c>
      <c r="AI1532">
        <v>410</v>
      </c>
      <c r="AJ1532">
        <v>437</v>
      </c>
      <c r="AK1532">
        <v>404</v>
      </c>
      <c r="AL1532">
        <v>433</v>
      </c>
      <c r="AQ1532" s="82">
        <f t="shared" si="117"/>
        <v>0</v>
      </c>
      <c r="AR1532" s="82">
        <f t="shared" si="121"/>
        <v>0</v>
      </c>
      <c r="AS1532" s="82">
        <f t="shared" si="121"/>
        <v>0</v>
      </c>
      <c r="AT1532" s="82">
        <f t="shared" si="121"/>
        <v>0</v>
      </c>
      <c r="AU1532" s="82">
        <f t="shared" si="121"/>
        <v>0</v>
      </c>
      <c r="AV1532" s="82">
        <f t="shared" si="121"/>
        <v>2.9749999999999999E-2</v>
      </c>
      <c r="AW1532" s="82">
        <f t="shared" si="121"/>
        <v>0</v>
      </c>
      <c r="AX1532" s="82">
        <f t="shared" si="121"/>
        <v>0</v>
      </c>
      <c r="AY1532" s="82">
        <f t="shared" si="121"/>
        <v>0</v>
      </c>
      <c r="AZ1532" s="82">
        <f t="shared" si="121"/>
        <v>0</v>
      </c>
      <c r="BA1532" s="82">
        <f t="shared" si="121"/>
        <v>0</v>
      </c>
    </row>
    <row r="1533" spans="1:53" x14ac:dyDescent="0.25">
      <c r="A1533" t="s">
        <v>3950</v>
      </c>
      <c r="B1533" t="s">
        <v>3951</v>
      </c>
      <c r="C1533" t="s">
        <v>3948</v>
      </c>
      <c r="D1533" t="s">
        <v>3949</v>
      </c>
      <c r="E1533">
        <v>7.25</v>
      </c>
      <c r="F1533" s="143">
        <v>43174</v>
      </c>
      <c r="G1533" t="s">
        <v>423</v>
      </c>
      <c r="H1533" t="s">
        <v>270</v>
      </c>
      <c r="I1533" t="s">
        <v>259</v>
      </c>
      <c r="J1533" t="s">
        <v>271</v>
      </c>
      <c r="K1533" t="s">
        <v>272</v>
      </c>
      <c r="L1533" t="s">
        <v>291</v>
      </c>
      <c r="M1533" t="s">
        <v>1407</v>
      </c>
      <c r="N1533" t="s">
        <v>304</v>
      </c>
      <c r="O1533">
        <v>150</v>
      </c>
      <c r="P1533">
        <v>113.375</v>
      </c>
      <c r="Q1533">
        <v>2.0138889999999998</v>
      </c>
      <c r="R1533">
        <v>1.499E-2</v>
      </c>
      <c r="S1533">
        <v>0</v>
      </c>
      <c r="T1533">
        <v>4.3250000000000002</v>
      </c>
      <c r="U1533">
        <v>4.3570000000000002</v>
      </c>
      <c r="V1533">
        <v>4.3490000000000002</v>
      </c>
      <c r="W1533">
        <v>4.3570000000000002</v>
      </c>
      <c r="X1533">
        <v>358</v>
      </c>
      <c r="Y1533">
        <v>113.25</v>
      </c>
      <c r="Z1533">
        <v>1.5309999999999999</v>
      </c>
      <c r="AA1533">
        <v>1.5140000000000001E-2</v>
      </c>
      <c r="AB1533">
        <v>4.3879999999999999</v>
      </c>
      <c r="AC1533">
        <v>4.4119999999999999</v>
      </c>
      <c r="AD1533">
        <v>4.407</v>
      </c>
      <c r="AE1533">
        <v>4.4119999999999999</v>
      </c>
      <c r="AF1533">
        <v>376</v>
      </c>
      <c r="AG1533">
        <v>0.53</v>
      </c>
      <c r="AH1533">
        <v>0.99299999999999999</v>
      </c>
      <c r="AI1533">
        <v>365</v>
      </c>
      <c r="AJ1533">
        <v>385</v>
      </c>
      <c r="AK1533">
        <v>347</v>
      </c>
      <c r="AL1533">
        <v>365</v>
      </c>
      <c r="AQ1533" s="82">
        <f t="shared" si="117"/>
        <v>0</v>
      </c>
      <c r="AR1533" s="82">
        <f t="shared" si="121"/>
        <v>0</v>
      </c>
      <c r="AS1533" s="82">
        <f t="shared" si="121"/>
        <v>0</v>
      </c>
      <c r="AT1533" s="82">
        <f t="shared" si="121"/>
        <v>1.499E-2</v>
      </c>
      <c r="AU1533" s="82">
        <f t="shared" si="121"/>
        <v>0</v>
      </c>
      <c r="AV1533" s="82">
        <f t="shared" si="121"/>
        <v>0</v>
      </c>
      <c r="AW1533" s="82">
        <f t="shared" si="121"/>
        <v>0</v>
      </c>
      <c r="AX1533" s="82">
        <f t="shared" si="121"/>
        <v>0</v>
      </c>
      <c r="AY1533" s="82">
        <f t="shared" si="121"/>
        <v>0</v>
      </c>
      <c r="AZ1533" s="82">
        <f t="shared" si="121"/>
        <v>0</v>
      </c>
      <c r="BA1533" s="82">
        <f t="shared" si="121"/>
        <v>0</v>
      </c>
    </row>
    <row r="1534" spans="1:53" x14ac:dyDescent="0.25">
      <c r="A1534" t="s">
        <v>3956</v>
      </c>
      <c r="B1534" t="s">
        <v>3957</v>
      </c>
      <c r="C1534" t="s">
        <v>3948</v>
      </c>
      <c r="D1534" t="s">
        <v>3949</v>
      </c>
      <c r="E1534">
        <v>6.875</v>
      </c>
      <c r="F1534" s="143">
        <v>41609</v>
      </c>
      <c r="G1534" t="s">
        <v>423</v>
      </c>
      <c r="H1534" t="s">
        <v>270</v>
      </c>
      <c r="I1534" t="s">
        <v>259</v>
      </c>
      <c r="J1534" t="s">
        <v>271</v>
      </c>
      <c r="K1534" t="s">
        <v>272</v>
      </c>
      <c r="L1534" t="s">
        <v>291</v>
      </c>
      <c r="M1534" t="s">
        <v>1407</v>
      </c>
      <c r="N1534" t="s">
        <v>304</v>
      </c>
      <c r="O1534">
        <v>350</v>
      </c>
      <c r="P1534">
        <v>104.75</v>
      </c>
      <c r="Q1534">
        <v>0.45833299999999999</v>
      </c>
      <c r="R1534">
        <v>3.1899999999999998E-2</v>
      </c>
      <c r="S1534">
        <v>0</v>
      </c>
      <c r="T1534">
        <v>0.90900000000000003</v>
      </c>
      <c r="U1534">
        <v>1.7210000000000001</v>
      </c>
      <c r="V1534">
        <v>0.91</v>
      </c>
      <c r="W1534">
        <v>1.7210000000000001</v>
      </c>
      <c r="X1534">
        <v>153</v>
      </c>
      <c r="Y1534">
        <v>104.5</v>
      </c>
      <c r="Z1534">
        <v>0</v>
      </c>
      <c r="AA1534">
        <v>3.2169999999999997E-2</v>
      </c>
      <c r="AB1534">
        <v>0.97299999999999998</v>
      </c>
      <c r="AC1534">
        <v>2.2970000000000002</v>
      </c>
      <c r="AD1534">
        <v>0.97199999999999998</v>
      </c>
      <c r="AE1534">
        <v>2.2970000000000002</v>
      </c>
      <c r="AF1534">
        <v>209</v>
      </c>
      <c r="AG1534">
        <v>0.67800000000000005</v>
      </c>
      <c r="AH1534">
        <v>0.65500000000000003</v>
      </c>
      <c r="AI1534">
        <v>141</v>
      </c>
      <c r="AJ1534">
        <v>200</v>
      </c>
      <c r="AK1534">
        <v>138</v>
      </c>
      <c r="AL1534">
        <v>197</v>
      </c>
      <c r="AQ1534" s="82">
        <f t="shared" si="117"/>
        <v>3.1899999999999998E-2</v>
      </c>
      <c r="AR1534" s="82">
        <f t="shared" si="121"/>
        <v>0</v>
      </c>
      <c r="AS1534" s="82">
        <f t="shared" si="121"/>
        <v>0</v>
      </c>
      <c r="AT1534" s="82">
        <f t="shared" si="121"/>
        <v>0</v>
      </c>
      <c r="AU1534" s="82">
        <f t="shared" si="121"/>
        <v>0</v>
      </c>
      <c r="AV1534" s="82">
        <f t="shared" si="121"/>
        <v>0</v>
      </c>
      <c r="AW1534" s="82">
        <f t="shared" si="121"/>
        <v>0</v>
      </c>
      <c r="AX1534" s="82">
        <f t="shared" si="121"/>
        <v>0</v>
      </c>
      <c r="AY1534" s="82">
        <f t="shared" si="121"/>
        <v>0</v>
      </c>
      <c r="AZ1534" s="82">
        <f t="shared" si="121"/>
        <v>0</v>
      </c>
      <c r="BA1534" s="82">
        <f t="shared" si="121"/>
        <v>0</v>
      </c>
    </row>
    <row r="1535" spans="1:53" x14ac:dyDescent="0.25">
      <c r="A1535" t="s">
        <v>3961</v>
      </c>
      <c r="B1535" t="s">
        <v>3962</v>
      </c>
      <c r="C1535" t="s">
        <v>3948</v>
      </c>
      <c r="D1535" t="s">
        <v>3949</v>
      </c>
      <c r="E1535">
        <v>7.25</v>
      </c>
      <c r="F1535" s="143">
        <v>42536</v>
      </c>
      <c r="G1535" t="s">
        <v>423</v>
      </c>
      <c r="H1535" t="s">
        <v>270</v>
      </c>
      <c r="I1535" t="s">
        <v>259</v>
      </c>
      <c r="J1535" t="s">
        <v>271</v>
      </c>
      <c r="K1535" t="s">
        <v>272</v>
      </c>
      <c r="L1535" t="s">
        <v>291</v>
      </c>
      <c r="M1535" t="s">
        <v>1407</v>
      </c>
      <c r="N1535" t="s">
        <v>304</v>
      </c>
      <c r="O1535">
        <v>350</v>
      </c>
      <c r="P1535">
        <v>113.5</v>
      </c>
      <c r="Q1535">
        <v>0.20138900000000001</v>
      </c>
      <c r="R1535">
        <v>3.4479999999999997E-2</v>
      </c>
      <c r="S1535">
        <v>3.625</v>
      </c>
      <c r="T1535">
        <v>3.1019999999999999</v>
      </c>
      <c r="U1535">
        <v>3.117</v>
      </c>
      <c r="V1535">
        <v>3.1080000000000001</v>
      </c>
      <c r="W1535">
        <v>3.117</v>
      </c>
      <c r="X1535">
        <v>266</v>
      </c>
      <c r="Y1535">
        <v>112.5</v>
      </c>
      <c r="Z1535">
        <v>3.343</v>
      </c>
      <c r="AA1535">
        <v>3.5659999999999997E-2</v>
      </c>
      <c r="AB1535">
        <v>3.0630000000000002</v>
      </c>
      <c r="AC1535">
        <v>3.4660000000000002</v>
      </c>
      <c r="AD1535">
        <v>3.0659999999999998</v>
      </c>
      <c r="AE1535">
        <v>3.4660000000000002</v>
      </c>
      <c r="AF1535">
        <v>309</v>
      </c>
      <c r="AG1535">
        <v>1.28</v>
      </c>
      <c r="AH1535">
        <v>1.474</v>
      </c>
      <c r="AI1535">
        <v>270</v>
      </c>
      <c r="AJ1535">
        <v>314</v>
      </c>
      <c r="AK1535">
        <v>254</v>
      </c>
      <c r="AL1535">
        <v>297</v>
      </c>
      <c r="AQ1535" s="82">
        <f t="shared" si="117"/>
        <v>0</v>
      </c>
      <c r="AR1535" s="82">
        <f t="shared" si="121"/>
        <v>0</v>
      </c>
      <c r="AS1535" s="82">
        <f t="shared" si="121"/>
        <v>3.4479999999999997E-2</v>
      </c>
      <c r="AT1535" s="82">
        <f t="shared" si="121"/>
        <v>0</v>
      </c>
      <c r="AU1535" s="82">
        <f t="shared" si="121"/>
        <v>0</v>
      </c>
      <c r="AV1535" s="82">
        <f t="shared" si="121"/>
        <v>0</v>
      </c>
      <c r="AW1535" s="82">
        <f t="shared" si="121"/>
        <v>0</v>
      </c>
      <c r="AX1535" s="82">
        <f t="shared" si="121"/>
        <v>0</v>
      </c>
      <c r="AY1535" s="82">
        <f t="shared" si="121"/>
        <v>0</v>
      </c>
      <c r="AZ1535" s="82">
        <f t="shared" si="121"/>
        <v>0</v>
      </c>
      <c r="BA1535" s="82">
        <f t="shared" si="121"/>
        <v>0</v>
      </c>
    </row>
    <row r="1536" spans="1:53" x14ac:dyDescent="0.25">
      <c r="A1536" t="s">
        <v>3963</v>
      </c>
      <c r="B1536" t="s">
        <v>3964</v>
      </c>
      <c r="C1536" t="s">
        <v>3948</v>
      </c>
      <c r="D1536" t="s">
        <v>3949</v>
      </c>
      <c r="E1536">
        <v>11.875</v>
      </c>
      <c r="F1536" s="143">
        <v>42200</v>
      </c>
      <c r="G1536" t="s">
        <v>423</v>
      </c>
      <c r="H1536" t="s">
        <v>270</v>
      </c>
      <c r="I1536" t="s">
        <v>259</v>
      </c>
      <c r="J1536" t="s">
        <v>271</v>
      </c>
      <c r="K1536" t="s">
        <v>272</v>
      </c>
      <c r="L1536" t="s">
        <v>291</v>
      </c>
      <c r="M1536" t="s">
        <v>1407</v>
      </c>
      <c r="N1536" t="s">
        <v>304</v>
      </c>
      <c r="O1536">
        <v>300</v>
      </c>
      <c r="P1536">
        <v>121.75</v>
      </c>
      <c r="Q1536">
        <v>5.2777779999999996</v>
      </c>
      <c r="R1536">
        <v>3.3020000000000001E-2</v>
      </c>
      <c r="S1536">
        <v>0</v>
      </c>
      <c r="T1536">
        <v>2.1800000000000002</v>
      </c>
      <c r="U1536">
        <v>2.972</v>
      </c>
      <c r="V1536">
        <v>2.1789999999999998</v>
      </c>
      <c r="W1536">
        <v>2.972</v>
      </c>
      <c r="X1536">
        <v>265</v>
      </c>
      <c r="Y1536">
        <v>121.75</v>
      </c>
      <c r="Z1536">
        <v>4.4859999999999998</v>
      </c>
      <c r="AA1536">
        <v>3.3309999999999999E-2</v>
      </c>
      <c r="AB1536">
        <v>2.2429999999999999</v>
      </c>
      <c r="AC1536">
        <v>3.1629999999999998</v>
      </c>
      <c r="AD1536">
        <v>2.2400000000000002</v>
      </c>
      <c r="AE1536">
        <v>3.1629999999999998</v>
      </c>
      <c r="AF1536">
        <v>289</v>
      </c>
      <c r="AG1536">
        <v>0.627</v>
      </c>
      <c r="AH1536">
        <v>0.70899999999999996</v>
      </c>
      <c r="AI1536">
        <v>281</v>
      </c>
      <c r="AJ1536">
        <v>308</v>
      </c>
      <c r="AK1536">
        <v>252</v>
      </c>
      <c r="AL1536">
        <v>276</v>
      </c>
      <c r="AQ1536" s="82">
        <f t="shared" si="117"/>
        <v>0</v>
      </c>
      <c r="AR1536" s="82">
        <f t="shared" si="121"/>
        <v>3.3020000000000001E-2</v>
      </c>
      <c r="AS1536" s="82">
        <f t="shared" si="121"/>
        <v>0</v>
      </c>
      <c r="AT1536" s="82">
        <f t="shared" si="121"/>
        <v>0</v>
      </c>
      <c r="AU1536" s="82">
        <f t="shared" si="121"/>
        <v>0</v>
      </c>
      <c r="AV1536" s="82">
        <f t="shared" si="121"/>
        <v>0</v>
      </c>
      <c r="AW1536" s="82">
        <f t="shared" si="121"/>
        <v>0</v>
      </c>
      <c r="AX1536" s="82">
        <f t="shared" si="121"/>
        <v>0</v>
      </c>
      <c r="AY1536" s="82">
        <f t="shared" si="121"/>
        <v>0</v>
      </c>
      <c r="AZ1536" s="82">
        <f t="shared" si="121"/>
        <v>0</v>
      </c>
      <c r="BA1536" s="82">
        <f t="shared" si="121"/>
        <v>0</v>
      </c>
    </row>
    <row r="1537" spans="1:53" x14ac:dyDescent="0.25">
      <c r="A1537" t="s">
        <v>6442</v>
      </c>
      <c r="B1537" t="s">
        <v>6443</v>
      </c>
      <c r="C1537" t="s">
        <v>3948</v>
      </c>
      <c r="D1537" t="s">
        <v>3949</v>
      </c>
      <c r="E1537">
        <v>5.25</v>
      </c>
      <c r="F1537" s="143">
        <v>44880</v>
      </c>
      <c r="G1537" t="s">
        <v>423</v>
      </c>
      <c r="H1537" t="s">
        <v>270</v>
      </c>
      <c r="I1537" t="s">
        <v>259</v>
      </c>
      <c r="J1537" t="s">
        <v>271</v>
      </c>
      <c r="K1537" t="s">
        <v>272</v>
      </c>
      <c r="L1537" t="s">
        <v>291</v>
      </c>
      <c r="M1537" t="s">
        <v>1407</v>
      </c>
      <c r="N1537" t="s">
        <v>304</v>
      </c>
      <c r="O1537">
        <v>650</v>
      </c>
      <c r="P1537">
        <v>105.75</v>
      </c>
      <c r="Q1537">
        <v>0.7</v>
      </c>
      <c r="R1537">
        <v>5.9950000000000003E-2</v>
      </c>
      <c r="S1537">
        <v>0</v>
      </c>
      <c r="T1537">
        <v>7.681</v>
      </c>
      <c r="U1537">
        <v>4.5220000000000002</v>
      </c>
      <c r="V1537">
        <v>7.8659999999999997</v>
      </c>
      <c r="W1537">
        <v>4.5220000000000002</v>
      </c>
      <c r="X1537">
        <v>284</v>
      </c>
      <c r="Y1537">
        <v>104.75</v>
      </c>
      <c r="Z1537">
        <v>0.35</v>
      </c>
      <c r="AA1537">
        <v>6.0089999999999998E-2</v>
      </c>
      <c r="AB1537">
        <v>7.73</v>
      </c>
      <c r="AC1537">
        <v>4.6479999999999997</v>
      </c>
      <c r="AD1537">
        <v>7.9020000000000001</v>
      </c>
      <c r="AE1537">
        <v>4.6479999999999997</v>
      </c>
      <c r="AF1537">
        <v>315</v>
      </c>
      <c r="AG1537">
        <v>1.284</v>
      </c>
      <c r="AH1537">
        <v>2.5379999999999998</v>
      </c>
      <c r="AI1537">
        <v>277</v>
      </c>
      <c r="AJ1537">
        <v>305</v>
      </c>
      <c r="AK1537">
        <v>281</v>
      </c>
      <c r="AL1537">
        <v>310</v>
      </c>
      <c r="AQ1537" s="82">
        <f t="shared" si="117"/>
        <v>0</v>
      </c>
      <c r="AR1537" s="82">
        <f t="shared" si="121"/>
        <v>0</v>
      </c>
      <c r="AS1537" s="82">
        <f t="shared" si="121"/>
        <v>0</v>
      </c>
      <c r="AT1537" s="82">
        <f t="shared" si="121"/>
        <v>5.9950000000000003E-2</v>
      </c>
      <c r="AU1537" s="82">
        <f t="shared" si="121"/>
        <v>0</v>
      </c>
      <c r="AV1537" s="82">
        <f t="shared" si="121"/>
        <v>0</v>
      </c>
      <c r="AW1537" s="82">
        <f t="shared" si="121"/>
        <v>0</v>
      </c>
      <c r="AX1537" s="82">
        <f t="shared" si="121"/>
        <v>0</v>
      </c>
      <c r="AY1537" s="82">
        <f t="shared" si="121"/>
        <v>0</v>
      </c>
      <c r="AZ1537" s="82">
        <f t="shared" si="121"/>
        <v>0</v>
      </c>
      <c r="BA1537" s="82">
        <f t="shared" si="121"/>
        <v>0</v>
      </c>
    </row>
    <row r="1538" spans="1:53" x14ac:dyDescent="0.25">
      <c r="A1538" t="s">
        <v>3965</v>
      </c>
      <c r="B1538" t="s">
        <v>3966</v>
      </c>
      <c r="C1538" t="s">
        <v>3967</v>
      </c>
      <c r="D1538" t="s">
        <v>3968</v>
      </c>
      <c r="E1538">
        <v>8</v>
      </c>
      <c r="F1538" s="143">
        <v>43435</v>
      </c>
      <c r="G1538" t="s">
        <v>282</v>
      </c>
      <c r="H1538" t="s">
        <v>270</v>
      </c>
      <c r="I1538" t="s">
        <v>259</v>
      </c>
      <c r="J1538" t="s">
        <v>271</v>
      </c>
      <c r="K1538" t="s">
        <v>272</v>
      </c>
      <c r="L1538" t="s">
        <v>296</v>
      </c>
      <c r="M1538" t="s">
        <v>322</v>
      </c>
      <c r="N1538" t="s">
        <v>283</v>
      </c>
      <c r="O1538">
        <v>400</v>
      </c>
      <c r="P1538">
        <v>102</v>
      </c>
      <c r="Q1538">
        <v>0.53333299999999995</v>
      </c>
      <c r="R1538">
        <v>3.5529999999999999E-2</v>
      </c>
      <c r="S1538">
        <v>0</v>
      </c>
      <c r="T1538">
        <v>3.3170000000000002</v>
      </c>
      <c r="U1538">
        <v>7.4020000000000001</v>
      </c>
      <c r="V1538">
        <v>4.367</v>
      </c>
      <c r="W1538">
        <v>7.4550000000000001</v>
      </c>
      <c r="X1538">
        <v>655</v>
      </c>
      <c r="Y1538">
        <v>99.75</v>
      </c>
      <c r="Z1538">
        <v>0</v>
      </c>
      <c r="AA1538">
        <v>3.5090000000000003E-2</v>
      </c>
      <c r="AB1538">
        <v>4.6900000000000004</v>
      </c>
      <c r="AC1538">
        <v>8.0530000000000008</v>
      </c>
      <c r="AD1538">
        <v>4.5750000000000002</v>
      </c>
      <c r="AE1538">
        <v>8.01</v>
      </c>
      <c r="AF1538">
        <v>724</v>
      </c>
      <c r="AG1538">
        <v>2.79</v>
      </c>
      <c r="AH1538">
        <v>3.2869999999999999</v>
      </c>
      <c r="AI1538">
        <v>630</v>
      </c>
      <c r="AJ1538">
        <v>691</v>
      </c>
      <c r="AK1538">
        <v>642</v>
      </c>
      <c r="AL1538">
        <v>711</v>
      </c>
      <c r="AQ1538" s="82">
        <f t="shared" si="117"/>
        <v>0</v>
      </c>
      <c r="AR1538" s="82">
        <f t="shared" si="121"/>
        <v>0</v>
      </c>
      <c r="AS1538" s="82">
        <f t="shared" si="121"/>
        <v>0</v>
      </c>
      <c r="AT1538" s="82">
        <f t="shared" si="121"/>
        <v>0</v>
      </c>
      <c r="AU1538" s="82">
        <f t="shared" si="121"/>
        <v>0</v>
      </c>
      <c r="AV1538" s="82">
        <f t="shared" si="121"/>
        <v>0</v>
      </c>
      <c r="AW1538" s="82">
        <f t="shared" si="121"/>
        <v>3.5529999999999999E-2</v>
      </c>
      <c r="AX1538" s="82">
        <f t="shared" si="121"/>
        <v>0</v>
      </c>
      <c r="AY1538" s="82">
        <f t="shared" si="121"/>
        <v>0</v>
      </c>
      <c r="AZ1538" s="82">
        <f t="shared" si="121"/>
        <v>0</v>
      </c>
      <c r="BA1538" s="82">
        <f t="shared" si="121"/>
        <v>0</v>
      </c>
    </row>
    <row r="1539" spans="1:53" x14ac:dyDescent="0.25">
      <c r="A1539" t="s">
        <v>3988</v>
      </c>
      <c r="B1539" t="s">
        <v>3989</v>
      </c>
      <c r="C1539" t="s">
        <v>3990</v>
      </c>
      <c r="D1539" t="s">
        <v>3991</v>
      </c>
      <c r="E1539">
        <v>7.375</v>
      </c>
      <c r="F1539" s="143">
        <v>44270</v>
      </c>
      <c r="G1539" t="s">
        <v>40</v>
      </c>
      <c r="H1539" t="s">
        <v>270</v>
      </c>
      <c r="I1539" t="s">
        <v>259</v>
      </c>
      <c r="J1539" t="s">
        <v>271</v>
      </c>
      <c r="K1539" t="s">
        <v>272</v>
      </c>
      <c r="L1539" t="s">
        <v>609</v>
      </c>
      <c r="M1539" t="s">
        <v>610</v>
      </c>
      <c r="N1539" t="s">
        <v>304</v>
      </c>
      <c r="O1539">
        <v>248.6</v>
      </c>
      <c r="P1539">
        <v>111.625</v>
      </c>
      <c r="Q1539">
        <v>2.0486110000000002</v>
      </c>
      <c r="R1539">
        <v>2.4479999999999998E-2</v>
      </c>
      <c r="S1539">
        <v>0</v>
      </c>
      <c r="T1539">
        <v>2.8330000000000002</v>
      </c>
      <c r="U1539">
        <v>4.5289999999999999</v>
      </c>
      <c r="V1539">
        <v>4.6740000000000004</v>
      </c>
      <c r="W1539">
        <v>4.9240000000000004</v>
      </c>
      <c r="X1539">
        <v>357</v>
      </c>
      <c r="Y1539">
        <v>111.25</v>
      </c>
      <c r="Z1539">
        <v>1.5569999999999999</v>
      </c>
      <c r="AA1539">
        <v>2.4670000000000001E-2</v>
      </c>
      <c r="AB1539">
        <v>2.895</v>
      </c>
      <c r="AC1539">
        <v>4.6909999999999998</v>
      </c>
      <c r="AD1539">
        <v>4.7939999999999996</v>
      </c>
      <c r="AE1539">
        <v>5.01</v>
      </c>
      <c r="AF1539">
        <v>383</v>
      </c>
      <c r="AG1539">
        <v>0.76800000000000002</v>
      </c>
      <c r="AH1539">
        <v>1.3220000000000001</v>
      </c>
      <c r="AI1539">
        <v>345</v>
      </c>
      <c r="AJ1539">
        <v>372</v>
      </c>
      <c r="AK1539">
        <v>345</v>
      </c>
      <c r="AL1539">
        <v>369</v>
      </c>
      <c r="AQ1539" s="82">
        <f t="shared" si="117"/>
        <v>0</v>
      </c>
      <c r="AR1539" s="82">
        <f t="shared" si="121"/>
        <v>0</v>
      </c>
      <c r="AS1539" s="82">
        <f t="shared" si="121"/>
        <v>0</v>
      </c>
      <c r="AT1539" s="82">
        <f t="shared" si="121"/>
        <v>2.4479999999999998E-2</v>
      </c>
      <c r="AU1539" s="82">
        <f t="shared" si="121"/>
        <v>0</v>
      </c>
      <c r="AV1539" s="82">
        <f t="shared" si="121"/>
        <v>0</v>
      </c>
      <c r="AW1539" s="82">
        <f t="shared" si="121"/>
        <v>0</v>
      </c>
      <c r="AX1539" s="82">
        <f t="shared" si="121"/>
        <v>0</v>
      </c>
      <c r="AY1539" s="82">
        <f t="shared" si="121"/>
        <v>0</v>
      </c>
      <c r="AZ1539" s="82">
        <f t="shared" si="121"/>
        <v>0</v>
      </c>
      <c r="BA1539" s="82">
        <f t="shared" si="121"/>
        <v>0</v>
      </c>
    </row>
    <row r="1540" spans="1:53" x14ac:dyDescent="0.25">
      <c r="A1540" t="s">
        <v>6444</v>
      </c>
      <c r="B1540" t="s">
        <v>6445</v>
      </c>
      <c r="C1540" t="s">
        <v>6446</v>
      </c>
      <c r="D1540" t="s">
        <v>6447</v>
      </c>
      <c r="E1540">
        <v>8.375</v>
      </c>
      <c r="F1540" s="143">
        <v>43770</v>
      </c>
      <c r="G1540" t="s">
        <v>42</v>
      </c>
      <c r="H1540" t="s">
        <v>270</v>
      </c>
      <c r="I1540" t="s">
        <v>259</v>
      </c>
      <c r="J1540" t="s">
        <v>271</v>
      </c>
      <c r="K1540" t="s">
        <v>272</v>
      </c>
      <c r="L1540" t="s">
        <v>273</v>
      </c>
      <c r="M1540" t="s">
        <v>281</v>
      </c>
      <c r="N1540" t="s">
        <v>283</v>
      </c>
      <c r="O1540">
        <v>250</v>
      </c>
      <c r="P1540">
        <v>104</v>
      </c>
      <c r="Q1540">
        <v>1.442361</v>
      </c>
      <c r="R1540">
        <v>2.2839999999999999E-2</v>
      </c>
      <c r="S1540">
        <v>0</v>
      </c>
      <c r="T1540">
        <v>4.5350000000000001</v>
      </c>
      <c r="U1540">
        <v>7.5129999999999999</v>
      </c>
      <c r="V1540">
        <v>5.0460000000000003</v>
      </c>
      <c r="W1540">
        <v>7.5529999999999999</v>
      </c>
      <c r="X1540">
        <v>648</v>
      </c>
      <c r="Y1540">
        <v>102.375</v>
      </c>
      <c r="Z1540">
        <v>0.88400000000000001</v>
      </c>
      <c r="AA1540">
        <v>2.2700000000000001E-2</v>
      </c>
      <c r="AB1540">
        <v>4.5810000000000004</v>
      </c>
      <c r="AC1540">
        <v>7.8620000000000001</v>
      </c>
      <c r="AD1540">
        <v>5.1159999999999997</v>
      </c>
      <c r="AE1540">
        <v>7.88</v>
      </c>
      <c r="AF1540">
        <v>695</v>
      </c>
      <c r="AG1540">
        <v>2.1139999999999999</v>
      </c>
      <c r="AH1540">
        <v>2.7240000000000002</v>
      </c>
      <c r="AI1540">
        <v>630</v>
      </c>
      <c r="AJ1540">
        <v>672</v>
      </c>
      <c r="AK1540">
        <v>636</v>
      </c>
      <c r="AL1540">
        <v>683</v>
      </c>
      <c r="AQ1540" s="82">
        <f t="shared" si="117"/>
        <v>0</v>
      </c>
      <c r="AR1540" s="82">
        <f t="shared" si="121"/>
        <v>0</v>
      </c>
      <c r="AS1540" s="82">
        <f t="shared" si="121"/>
        <v>0</v>
      </c>
      <c r="AT1540" s="82">
        <f t="shared" si="121"/>
        <v>0</v>
      </c>
      <c r="AU1540" s="82">
        <f t="shared" si="121"/>
        <v>0</v>
      </c>
      <c r="AV1540" s="82">
        <f t="shared" si="121"/>
        <v>0</v>
      </c>
      <c r="AW1540" s="82">
        <f t="shared" si="121"/>
        <v>2.2839999999999999E-2</v>
      </c>
      <c r="AX1540" s="82">
        <f t="shared" si="121"/>
        <v>0</v>
      </c>
      <c r="AY1540" s="82">
        <f t="shared" si="121"/>
        <v>0</v>
      </c>
      <c r="AZ1540" s="82">
        <f t="shared" si="121"/>
        <v>0</v>
      </c>
      <c r="BA1540" s="82">
        <f t="shared" si="121"/>
        <v>0</v>
      </c>
    </row>
    <row r="1541" spans="1:53" x14ac:dyDescent="0.25">
      <c r="A1541" t="s">
        <v>3973</v>
      </c>
      <c r="B1541" t="s">
        <v>3974</v>
      </c>
      <c r="C1541" t="s">
        <v>3975</v>
      </c>
      <c r="D1541" t="s">
        <v>3976</v>
      </c>
      <c r="E1541">
        <v>5.375</v>
      </c>
      <c r="F1541" s="143">
        <v>42170</v>
      </c>
      <c r="G1541" t="s">
        <v>348</v>
      </c>
      <c r="H1541" t="s">
        <v>270</v>
      </c>
      <c r="I1541" t="s">
        <v>259</v>
      </c>
      <c r="J1541" t="s">
        <v>271</v>
      </c>
      <c r="K1541" t="s">
        <v>284</v>
      </c>
      <c r="L1541" t="s">
        <v>497</v>
      </c>
      <c r="M1541" t="s">
        <v>2189</v>
      </c>
      <c r="N1541" t="s">
        <v>304</v>
      </c>
      <c r="O1541">
        <v>250</v>
      </c>
      <c r="P1541">
        <v>91.375</v>
      </c>
      <c r="Q1541">
        <v>0.14930599999999999</v>
      </c>
      <c r="R1541">
        <v>1.9820000000000001E-2</v>
      </c>
      <c r="S1541">
        <v>2.6880000000000002</v>
      </c>
      <c r="T1541">
        <v>2.2330000000000001</v>
      </c>
      <c r="U1541">
        <v>9.3620000000000001</v>
      </c>
      <c r="V1541">
        <v>2.2330000000000001</v>
      </c>
      <c r="W1541">
        <v>9.3620000000000001</v>
      </c>
      <c r="X1541">
        <v>905</v>
      </c>
      <c r="Y1541">
        <v>82.75</v>
      </c>
      <c r="Z1541">
        <v>2.4780000000000002</v>
      </c>
      <c r="AA1541">
        <v>1.874E-2</v>
      </c>
      <c r="AB1541">
        <v>2.1739999999999999</v>
      </c>
      <c r="AC1541">
        <v>13.637</v>
      </c>
      <c r="AD1541">
        <v>2.1720000000000002</v>
      </c>
      <c r="AE1541">
        <v>13.637</v>
      </c>
      <c r="AF1541">
        <v>1338</v>
      </c>
      <c r="AG1541">
        <v>10.541</v>
      </c>
      <c r="AH1541">
        <v>10.618</v>
      </c>
      <c r="AI1541">
        <v>832</v>
      </c>
      <c r="AJ1541">
        <v>1165</v>
      </c>
      <c r="AK1541">
        <v>892</v>
      </c>
      <c r="AL1541">
        <v>1325</v>
      </c>
      <c r="AQ1541" s="82">
        <f t="shared" si="117"/>
        <v>0</v>
      </c>
      <c r="AR1541" s="82">
        <f t="shared" si="121"/>
        <v>0</v>
      </c>
      <c r="AS1541" s="82">
        <f t="shared" si="121"/>
        <v>0</v>
      </c>
      <c r="AT1541" s="82">
        <f t="shared" si="121"/>
        <v>0</v>
      </c>
      <c r="AU1541" s="82">
        <f t="shared" si="121"/>
        <v>0</v>
      </c>
      <c r="AV1541" s="82">
        <f t="shared" si="121"/>
        <v>0</v>
      </c>
      <c r="AW1541" s="82">
        <f t="shared" si="121"/>
        <v>0</v>
      </c>
      <c r="AX1541" s="82">
        <f t="shared" si="121"/>
        <v>0</v>
      </c>
      <c r="AY1541" s="82">
        <f t="shared" si="121"/>
        <v>1.9820000000000001E-2</v>
      </c>
      <c r="AZ1541" s="82">
        <f t="shared" si="121"/>
        <v>0</v>
      </c>
      <c r="BA1541" s="82">
        <f t="shared" si="121"/>
        <v>0</v>
      </c>
    </row>
    <row r="1542" spans="1:53" x14ac:dyDescent="0.25">
      <c r="A1542" t="s">
        <v>3982</v>
      </c>
      <c r="B1542" t="s">
        <v>3983</v>
      </c>
      <c r="C1542" t="s">
        <v>3984</v>
      </c>
      <c r="D1542" t="s">
        <v>3985</v>
      </c>
      <c r="E1542">
        <v>10.375</v>
      </c>
      <c r="F1542" s="143">
        <v>43191</v>
      </c>
      <c r="G1542" t="s">
        <v>280</v>
      </c>
      <c r="H1542" t="s">
        <v>270</v>
      </c>
      <c r="I1542" t="s">
        <v>259</v>
      </c>
      <c r="J1542" t="s">
        <v>271</v>
      </c>
      <c r="K1542" t="s">
        <v>272</v>
      </c>
      <c r="L1542" t="s">
        <v>335</v>
      </c>
      <c r="M1542" t="s">
        <v>353</v>
      </c>
      <c r="N1542" t="s">
        <v>304</v>
      </c>
      <c r="O1542">
        <v>200</v>
      </c>
      <c r="P1542">
        <v>101.75</v>
      </c>
      <c r="Q1542">
        <v>2.420833</v>
      </c>
      <c r="R1542">
        <v>1.805E-2</v>
      </c>
      <c r="S1542">
        <v>0</v>
      </c>
      <c r="T1542">
        <v>2.665</v>
      </c>
      <c r="U1542">
        <v>9.7260000000000009</v>
      </c>
      <c r="V1542">
        <v>3.5710000000000002</v>
      </c>
      <c r="W1542">
        <v>9.8000000000000007</v>
      </c>
      <c r="X1542">
        <v>904</v>
      </c>
      <c r="Y1542">
        <v>101.25</v>
      </c>
      <c r="Z1542">
        <v>1.7290000000000001</v>
      </c>
      <c r="AA1542">
        <v>1.8110000000000001E-2</v>
      </c>
      <c r="AB1542">
        <v>2.7250000000000001</v>
      </c>
      <c r="AC1542">
        <v>9.9149999999999991</v>
      </c>
      <c r="AD1542">
        <v>3.6749999999999998</v>
      </c>
      <c r="AE1542">
        <v>9.9469999999999992</v>
      </c>
      <c r="AF1542">
        <v>931</v>
      </c>
      <c r="AG1542">
        <v>1.157</v>
      </c>
      <c r="AH1542">
        <v>1.49</v>
      </c>
      <c r="AI1542">
        <v>866</v>
      </c>
      <c r="AJ1542">
        <v>895</v>
      </c>
      <c r="AK1542">
        <v>891</v>
      </c>
      <c r="AL1542">
        <v>918</v>
      </c>
      <c r="AQ1542" s="82">
        <f t="shared" ref="AQ1542:AQ1605" si="122">IF($U1542&lt;=AQ$4,$R1542,0)</f>
        <v>0</v>
      </c>
      <c r="AR1542" s="82">
        <f t="shared" ref="AR1542:BA1557" si="123">IF(AND($U1542&gt;AQ$4,$U1542&lt;=AR$4),$R1542,0)</f>
        <v>0</v>
      </c>
      <c r="AS1542" s="82">
        <f t="shared" si="123"/>
        <v>0</v>
      </c>
      <c r="AT1542" s="82">
        <f t="shared" si="123"/>
        <v>0</v>
      </c>
      <c r="AU1542" s="82">
        <f t="shared" si="123"/>
        <v>0</v>
      </c>
      <c r="AV1542" s="82">
        <f t="shared" si="123"/>
        <v>0</v>
      </c>
      <c r="AW1542" s="82">
        <f t="shared" si="123"/>
        <v>0</v>
      </c>
      <c r="AX1542" s="82">
        <f t="shared" si="123"/>
        <v>0</v>
      </c>
      <c r="AY1542" s="82">
        <f t="shared" si="123"/>
        <v>1.805E-2</v>
      </c>
      <c r="AZ1542" s="82">
        <f t="shared" si="123"/>
        <v>0</v>
      </c>
      <c r="BA1542" s="82">
        <f t="shared" si="123"/>
        <v>0</v>
      </c>
    </row>
    <row r="1543" spans="1:53" x14ac:dyDescent="0.25">
      <c r="A1543" t="s">
        <v>395</v>
      </c>
      <c r="B1543" t="s">
        <v>396</v>
      </c>
      <c r="C1543" t="s">
        <v>6448</v>
      </c>
      <c r="D1543" t="s">
        <v>6449</v>
      </c>
      <c r="E1543">
        <v>8.5399999999999991</v>
      </c>
      <c r="F1543" s="143">
        <v>43799</v>
      </c>
      <c r="G1543" t="s">
        <v>40</v>
      </c>
      <c r="H1543" t="s">
        <v>270</v>
      </c>
      <c r="I1543" t="s">
        <v>259</v>
      </c>
      <c r="J1543" t="s">
        <v>271</v>
      </c>
      <c r="K1543" t="s">
        <v>358</v>
      </c>
      <c r="L1543" t="s">
        <v>358</v>
      </c>
      <c r="M1543" t="s">
        <v>389</v>
      </c>
      <c r="N1543" t="s">
        <v>283</v>
      </c>
      <c r="O1543">
        <v>134.80000000000001</v>
      </c>
      <c r="P1543">
        <v>109</v>
      </c>
      <c r="Q1543">
        <v>0.593055</v>
      </c>
      <c r="R1543">
        <v>1.2800000000000001E-2</v>
      </c>
      <c r="S1543">
        <v>0</v>
      </c>
      <c r="T1543">
        <v>3.0939999999999999</v>
      </c>
      <c r="U1543">
        <v>5.766</v>
      </c>
      <c r="V1543">
        <v>3.073</v>
      </c>
      <c r="W1543">
        <v>5.7759999999999998</v>
      </c>
      <c r="X1543">
        <v>510</v>
      </c>
      <c r="Y1543">
        <v>108.5</v>
      </c>
      <c r="Z1543">
        <v>2.4E-2</v>
      </c>
      <c r="AA1543">
        <v>1.2869999999999999E-2</v>
      </c>
      <c r="AB1543">
        <v>3.1520000000000001</v>
      </c>
      <c r="AC1543">
        <v>5.9560000000000004</v>
      </c>
      <c r="AD1543">
        <v>3.1259999999999999</v>
      </c>
      <c r="AE1543">
        <v>5.9660000000000002</v>
      </c>
      <c r="AF1543">
        <v>540</v>
      </c>
      <c r="AG1543">
        <v>0.98499999999999999</v>
      </c>
      <c r="AH1543">
        <v>1.244</v>
      </c>
      <c r="AI1543">
        <v>497</v>
      </c>
      <c r="AJ1543">
        <v>526</v>
      </c>
      <c r="AK1543">
        <v>498</v>
      </c>
      <c r="AL1543">
        <v>528</v>
      </c>
      <c r="AQ1543" s="82">
        <f t="shared" si="122"/>
        <v>0</v>
      </c>
      <c r="AR1543" s="82">
        <f t="shared" si="123"/>
        <v>0</v>
      </c>
      <c r="AS1543" s="82">
        <f t="shared" si="123"/>
        <v>0</v>
      </c>
      <c r="AT1543" s="82">
        <f t="shared" si="123"/>
        <v>0</v>
      </c>
      <c r="AU1543" s="82">
        <f t="shared" si="123"/>
        <v>1.2800000000000001E-2</v>
      </c>
      <c r="AV1543" s="82">
        <f t="shared" si="123"/>
        <v>0</v>
      </c>
      <c r="AW1543" s="82">
        <f t="shared" si="123"/>
        <v>0</v>
      </c>
      <c r="AX1543" s="82">
        <f t="shared" si="123"/>
        <v>0</v>
      </c>
      <c r="AY1543" s="82">
        <f t="shared" si="123"/>
        <v>0</v>
      </c>
      <c r="AZ1543" s="82">
        <f t="shared" si="123"/>
        <v>0</v>
      </c>
      <c r="BA1543" s="82">
        <f t="shared" si="123"/>
        <v>0</v>
      </c>
    </row>
    <row r="1544" spans="1:53" x14ac:dyDescent="0.25">
      <c r="A1544" t="s">
        <v>398</v>
      </c>
      <c r="B1544" t="s">
        <v>399</v>
      </c>
      <c r="C1544" t="s">
        <v>397</v>
      </c>
      <c r="D1544" t="s">
        <v>6449</v>
      </c>
      <c r="E1544">
        <v>9.1999999999999993</v>
      </c>
      <c r="F1544" s="143">
        <v>47452</v>
      </c>
      <c r="G1544" t="s">
        <v>40</v>
      </c>
      <c r="H1544" t="s">
        <v>270</v>
      </c>
      <c r="I1544" t="s">
        <v>259</v>
      </c>
      <c r="J1544" t="s">
        <v>271</v>
      </c>
      <c r="K1544" t="s">
        <v>358</v>
      </c>
      <c r="L1544" t="s">
        <v>358</v>
      </c>
      <c r="M1544" t="s">
        <v>389</v>
      </c>
      <c r="N1544" t="s">
        <v>283</v>
      </c>
      <c r="O1544">
        <v>160</v>
      </c>
      <c r="P1544">
        <v>110.5</v>
      </c>
      <c r="Q1544">
        <v>0.63888900000000004</v>
      </c>
      <c r="R1544">
        <v>1.541E-2</v>
      </c>
      <c r="S1544">
        <v>0</v>
      </c>
      <c r="T1544">
        <v>8.8919999999999995</v>
      </c>
      <c r="U1544">
        <v>8.0630000000000006</v>
      </c>
      <c r="V1544">
        <v>6.8319999999999999</v>
      </c>
      <c r="W1544">
        <v>8.1389999999999993</v>
      </c>
      <c r="X1544">
        <v>613</v>
      </c>
      <c r="Y1544">
        <v>108.75</v>
      </c>
      <c r="Z1544">
        <v>2.5999999999999999E-2</v>
      </c>
      <c r="AA1544">
        <v>1.5310000000000001E-2</v>
      </c>
      <c r="AB1544">
        <v>8.891</v>
      </c>
      <c r="AC1544">
        <v>8.2439999999999998</v>
      </c>
      <c r="AD1544">
        <v>6.8419999999999996</v>
      </c>
      <c r="AE1544">
        <v>8.3239999999999998</v>
      </c>
      <c r="AF1544">
        <v>655</v>
      </c>
      <c r="AG1544">
        <v>2.173</v>
      </c>
      <c r="AH1544">
        <v>3.1160000000000001</v>
      </c>
      <c r="AI1544">
        <v>604</v>
      </c>
      <c r="AJ1544">
        <v>639</v>
      </c>
      <c r="AK1544">
        <v>610</v>
      </c>
      <c r="AL1544">
        <v>651</v>
      </c>
      <c r="AQ1544" s="82">
        <f t="shared" si="122"/>
        <v>0</v>
      </c>
      <c r="AR1544" s="82">
        <f t="shared" si="123"/>
        <v>0</v>
      </c>
      <c r="AS1544" s="82">
        <f t="shared" si="123"/>
        <v>0</v>
      </c>
      <c r="AT1544" s="82">
        <f t="shared" si="123"/>
        <v>0</v>
      </c>
      <c r="AU1544" s="82">
        <f t="shared" si="123"/>
        <v>0</v>
      </c>
      <c r="AV1544" s="82">
        <f t="shared" si="123"/>
        <v>0</v>
      </c>
      <c r="AW1544" s="82">
        <f t="shared" si="123"/>
        <v>0</v>
      </c>
      <c r="AX1544" s="82">
        <f t="shared" si="123"/>
        <v>1.541E-2</v>
      </c>
      <c r="AY1544" s="82">
        <f t="shared" si="123"/>
        <v>0</v>
      </c>
      <c r="AZ1544" s="82">
        <f t="shared" si="123"/>
        <v>0</v>
      </c>
      <c r="BA1544" s="82">
        <f t="shared" si="123"/>
        <v>0</v>
      </c>
    </row>
    <row r="1545" spans="1:53" x14ac:dyDescent="0.25">
      <c r="A1545" t="s">
        <v>6450</v>
      </c>
      <c r="B1545" t="s">
        <v>6451</v>
      </c>
      <c r="C1545" t="s">
        <v>3977</v>
      </c>
      <c r="D1545" t="s">
        <v>3978</v>
      </c>
      <c r="E1545">
        <v>9</v>
      </c>
      <c r="F1545" s="143">
        <v>42863</v>
      </c>
      <c r="G1545" t="s">
        <v>280</v>
      </c>
      <c r="H1545" t="s">
        <v>270</v>
      </c>
      <c r="I1545" t="s">
        <v>259</v>
      </c>
      <c r="J1545" t="s">
        <v>271</v>
      </c>
      <c r="K1545" t="s">
        <v>272</v>
      </c>
      <c r="L1545" t="s">
        <v>296</v>
      </c>
      <c r="M1545" t="s">
        <v>431</v>
      </c>
      <c r="N1545" t="s">
        <v>283</v>
      </c>
      <c r="O1545">
        <v>217.5</v>
      </c>
      <c r="P1545">
        <v>72.5</v>
      </c>
      <c r="Q1545">
        <v>1.35</v>
      </c>
      <c r="R1545">
        <v>1.392E-2</v>
      </c>
      <c r="S1545">
        <v>0</v>
      </c>
      <c r="T1545">
        <v>3.2149999999999999</v>
      </c>
      <c r="U1545">
        <v>18.417999999999999</v>
      </c>
      <c r="V1545">
        <v>3.2290000000000001</v>
      </c>
      <c r="W1545">
        <v>18.420999999999999</v>
      </c>
      <c r="X1545">
        <v>1783</v>
      </c>
      <c r="Y1545">
        <v>73.25</v>
      </c>
      <c r="Z1545">
        <v>0.75</v>
      </c>
      <c r="AA1545">
        <v>1.4160000000000001E-2</v>
      </c>
      <c r="AB1545">
        <v>3.2890000000000001</v>
      </c>
      <c r="AC1545">
        <v>17.998000000000001</v>
      </c>
      <c r="AD1545">
        <v>3.3</v>
      </c>
      <c r="AE1545">
        <v>18.001000000000001</v>
      </c>
      <c r="AF1545">
        <v>1752</v>
      </c>
      <c r="AG1545">
        <v>-0.20300000000000001</v>
      </c>
      <c r="AH1545">
        <v>7.1999999999999995E-2</v>
      </c>
      <c r="AI1545">
        <v>1443</v>
      </c>
      <c r="AJ1545">
        <v>1426</v>
      </c>
      <c r="AK1545">
        <v>1772</v>
      </c>
      <c r="AL1545">
        <v>1741</v>
      </c>
      <c r="AQ1545" s="82">
        <f t="shared" si="122"/>
        <v>0</v>
      </c>
      <c r="AR1545" s="82">
        <f t="shared" si="123"/>
        <v>0</v>
      </c>
      <c r="AS1545" s="82">
        <f t="shared" si="123"/>
        <v>0</v>
      </c>
      <c r="AT1545" s="82">
        <f t="shared" si="123"/>
        <v>0</v>
      </c>
      <c r="AU1545" s="82">
        <f t="shared" si="123"/>
        <v>0</v>
      </c>
      <c r="AV1545" s="82">
        <f t="shared" si="123"/>
        <v>0</v>
      </c>
      <c r="AW1545" s="82">
        <f t="shared" si="123"/>
        <v>0</v>
      </c>
      <c r="AX1545" s="82">
        <f t="shared" si="123"/>
        <v>0</v>
      </c>
      <c r="AY1545" s="82">
        <f t="shared" si="123"/>
        <v>0</v>
      </c>
      <c r="AZ1545" s="82">
        <f t="shared" si="123"/>
        <v>0</v>
      </c>
      <c r="BA1545" s="82">
        <f t="shared" si="123"/>
        <v>1.392E-2</v>
      </c>
    </row>
    <row r="1546" spans="1:53" x14ac:dyDescent="0.25">
      <c r="A1546" t="s">
        <v>6452</v>
      </c>
      <c r="B1546" t="s">
        <v>6453</v>
      </c>
      <c r="C1546" t="s">
        <v>6454</v>
      </c>
      <c r="D1546" t="s">
        <v>6455</v>
      </c>
      <c r="E1546">
        <v>8.5</v>
      </c>
      <c r="F1546" s="143">
        <v>43952</v>
      </c>
      <c r="G1546" t="s">
        <v>42</v>
      </c>
      <c r="H1546" t="s">
        <v>270</v>
      </c>
      <c r="I1546" t="s">
        <v>259</v>
      </c>
      <c r="J1546" t="s">
        <v>271</v>
      </c>
      <c r="K1546" t="s">
        <v>272</v>
      </c>
      <c r="L1546" t="s">
        <v>442</v>
      </c>
      <c r="M1546" t="s">
        <v>443</v>
      </c>
      <c r="N1546" t="s">
        <v>304</v>
      </c>
      <c r="O1546">
        <v>250</v>
      </c>
      <c r="P1546">
        <v>100.75</v>
      </c>
      <c r="Q1546">
        <v>1.2749999999999999</v>
      </c>
      <c r="R1546">
        <v>2.2100000000000002E-2</v>
      </c>
      <c r="S1546">
        <v>0</v>
      </c>
      <c r="T1546">
        <v>4.1859999999999999</v>
      </c>
      <c r="U1546">
        <v>8.3190000000000008</v>
      </c>
      <c r="V1546">
        <v>5.2519999999999998</v>
      </c>
      <c r="W1546">
        <v>8.3140000000000001</v>
      </c>
      <c r="X1546">
        <v>715</v>
      </c>
      <c r="Y1546">
        <v>102.25</v>
      </c>
      <c r="Z1546">
        <v>0.70799999999999996</v>
      </c>
      <c r="AA1546">
        <v>2.264E-2</v>
      </c>
      <c r="AB1546">
        <v>4.2649999999999997</v>
      </c>
      <c r="AC1546">
        <v>7.9779999999999998</v>
      </c>
      <c r="AD1546">
        <v>5.266</v>
      </c>
      <c r="AE1546">
        <v>8.0169999999999995</v>
      </c>
      <c r="AF1546">
        <v>701</v>
      </c>
      <c r="AG1546">
        <v>-0.90600000000000003</v>
      </c>
      <c r="AH1546">
        <v>-0.26300000000000001</v>
      </c>
      <c r="AI1546">
        <v>681</v>
      </c>
      <c r="AJ1546">
        <v>674</v>
      </c>
      <c r="AK1546">
        <v>704</v>
      </c>
      <c r="AL1546">
        <v>689</v>
      </c>
      <c r="AQ1546" s="82">
        <f t="shared" si="122"/>
        <v>0</v>
      </c>
      <c r="AR1546" s="82">
        <f t="shared" si="123"/>
        <v>0</v>
      </c>
      <c r="AS1546" s="82">
        <f t="shared" si="123"/>
        <v>0</v>
      </c>
      <c r="AT1546" s="82">
        <f t="shared" si="123"/>
        <v>0</v>
      </c>
      <c r="AU1546" s="82">
        <f t="shared" si="123"/>
        <v>0</v>
      </c>
      <c r="AV1546" s="82">
        <f t="shared" si="123"/>
        <v>0</v>
      </c>
      <c r="AW1546" s="82">
        <f t="shared" si="123"/>
        <v>0</v>
      </c>
      <c r="AX1546" s="82">
        <f t="shared" si="123"/>
        <v>2.2100000000000002E-2</v>
      </c>
      <c r="AY1546" s="82">
        <f t="shared" si="123"/>
        <v>0</v>
      </c>
      <c r="AZ1546" s="82">
        <f t="shared" si="123"/>
        <v>0</v>
      </c>
      <c r="BA1546" s="82">
        <f t="shared" si="123"/>
        <v>0</v>
      </c>
    </row>
    <row r="1547" spans="1:53" x14ac:dyDescent="0.25">
      <c r="A1547" t="s">
        <v>4003</v>
      </c>
      <c r="B1547" t="s">
        <v>4004</v>
      </c>
      <c r="C1547" t="s">
        <v>4005</v>
      </c>
      <c r="D1547" t="s">
        <v>4006</v>
      </c>
      <c r="E1547">
        <v>7.1909999999999998</v>
      </c>
      <c r="F1547" s="143">
        <v>42215</v>
      </c>
      <c r="G1547" t="s">
        <v>371</v>
      </c>
      <c r="H1547" t="s">
        <v>270</v>
      </c>
      <c r="I1547" t="s">
        <v>1873</v>
      </c>
      <c r="J1547" t="s">
        <v>271</v>
      </c>
      <c r="K1547" t="s">
        <v>284</v>
      </c>
      <c r="L1547" t="s">
        <v>524</v>
      </c>
      <c r="M1547" t="s">
        <v>524</v>
      </c>
      <c r="N1547" t="s">
        <v>828</v>
      </c>
      <c r="O1547">
        <v>1150</v>
      </c>
      <c r="P1547">
        <v>108.381</v>
      </c>
      <c r="Q1547">
        <v>2.8963749999999999</v>
      </c>
      <c r="R1547">
        <v>0.11087</v>
      </c>
      <c r="S1547">
        <v>0</v>
      </c>
      <c r="T1547">
        <v>2.323</v>
      </c>
      <c r="U1547">
        <v>3.7320000000000002</v>
      </c>
      <c r="V1547">
        <v>2.3639999999999999</v>
      </c>
      <c r="W1547">
        <v>3.698</v>
      </c>
      <c r="X1547">
        <v>337</v>
      </c>
      <c r="Y1547">
        <v>109.086</v>
      </c>
      <c r="Z1547">
        <v>2.4169999999999998</v>
      </c>
      <c r="AA1547">
        <v>0.11278000000000001</v>
      </c>
      <c r="AB1547">
        <v>2.3919999999999999</v>
      </c>
      <c r="AC1547">
        <v>3.5449999999999999</v>
      </c>
      <c r="AD1547">
        <v>2.4300000000000002</v>
      </c>
      <c r="AE1547">
        <v>3.5139999999999998</v>
      </c>
      <c r="AF1547">
        <v>323</v>
      </c>
      <c r="AG1547">
        <v>-0.20200000000000001</v>
      </c>
      <c r="AH1547">
        <v>-0.106</v>
      </c>
      <c r="AI1547">
        <v>342</v>
      </c>
      <c r="AJ1547">
        <v>330</v>
      </c>
      <c r="AK1547">
        <v>324</v>
      </c>
      <c r="AL1547">
        <v>311</v>
      </c>
      <c r="AQ1547" s="82">
        <f t="shared" si="122"/>
        <v>0</v>
      </c>
      <c r="AR1547" s="82">
        <f t="shared" si="123"/>
        <v>0</v>
      </c>
      <c r="AS1547" s="82">
        <f t="shared" si="123"/>
        <v>0.11087</v>
      </c>
      <c r="AT1547" s="82">
        <f t="shared" si="123"/>
        <v>0</v>
      </c>
      <c r="AU1547" s="82">
        <f t="shared" si="123"/>
        <v>0</v>
      </c>
      <c r="AV1547" s="82">
        <f t="shared" si="123"/>
        <v>0</v>
      </c>
      <c r="AW1547" s="82">
        <f t="shared" si="123"/>
        <v>0</v>
      </c>
      <c r="AX1547" s="82">
        <f t="shared" si="123"/>
        <v>0</v>
      </c>
      <c r="AY1547" s="82">
        <f t="shared" si="123"/>
        <v>0</v>
      </c>
      <c r="AZ1547" s="82">
        <f t="shared" si="123"/>
        <v>0</v>
      </c>
      <c r="BA1547" s="82">
        <f t="shared" si="123"/>
        <v>0</v>
      </c>
    </row>
    <row r="1548" spans="1:53" x14ac:dyDescent="0.25">
      <c r="A1548" t="s">
        <v>4008</v>
      </c>
      <c r="B1548" t="s">
        <v>4009</v>
      </c>
      <c r="C1548" t="s">
        <v>4010</v>
      </c>
      <c r="D1548" t="s">
        <v>4011</v>
      </c>
      <c r="E1548">
        <v>9.75</v>
      </c>
      <c r="F1548" s="143">
        <v>42323</v>
      </c>
      <c r="G1548" t="s">
        <v>41</v>
      </c>
      <c r="H1548" t="s">
        <v>270</v>
      </c>
      <c r="I1548" t="s">
        <v>259</v>
      </c>
      <c r="J1548" t="s">
        <v>271</v>
      </c>
      <c r="K1548" t="s">
        <v>272</v>
      </c>
      <c r="L1548" t="s">
        <v>609</v>
      </c>
      <c r="M1548" t="s">
        <v>610</v>
      </c>
      <c r="N1548" t="s">
        <v>283</v>
      </c>
      <c r="O1548">
        <v>330</v>
      </c>
      <c r="P1548">
        <v>105.5</v>
      </c>
      <c r="Q1548">
        <v>1.0833330000000001</v>
      </c>
      <c r="R1548">
        <v>3.0470000000000001E-2</v>
      </c>
      <c r="S1548">
        <v>0</v>
      </c>
      <c r="T1548">
        <v>7.4999999999999997E-2</v>
      </c>
      <c r="U1548">
        <v>1.329</v>
      </c>
      <c r="V1548">
        <v>8.1000000000000003E-2</v>
      </c>
      <c r="W1548">
        <v>2.3250000000000002</v>
      </c>
      <c r="X1548">
        <v>195</v>
      </c>
      <c r="Y1548">
        <v>105.25</v>
      </c>
      <c r="Z1548">
        <v>0.433</v>
      </c>
      <c r="AA1548">
        <v>3.0679999999999999E-2</v>
      </c>
      <c r="AB1548">
        <v>0.90400000000000003</v>
      </c>
      <c r="AC1548">
        <v>6.5019999999999998</v>
      </c>
      <c r="AD1548">
        <v>0.08</v>
      </c>
      <c r="AE1548">
        <v>5.22</v>
      </c>
      <c r="AF1548">
        <v>491</v>
      </c>
      <c r="AG1548">
        <v>0.85199999999999998</v>
      </c>
      <c r="AH1548">
        <v>0.84199999999999997</v>
      </c>
      <c r="AI1548">
        <v>190</v>
      </c>
      <c r="AJ1548">
        <v>497</v>
      </c>
      <c r="AK1548">
        <v>172</v>
      </c>
      <c r="AL1548">
        <v>470</v>
      </c>
      <c r="AQ1548" s="82">
        <f t="shared" si="122"/>
        <v>3.0470000000000001E-2</v>
      </c>
      <c r="AR1548" s="82">
        <f t="shared" si="123"/>
        <v>0</v>
      </c>
      <c r="AS1548" s="82">
        <f t="shared" si="123"/>
        <v>0</v>
      </c>
      <c r="AT1548" s="82">
        <f t="shared" si="123"/>
        <v>0</v>
      </c>
      <c r="AU1548" s="82">
        <f t="shared" si="123"/>
        <v>0</v>
      </c>
      <c r="AV1548" s="82">
        <f t="shared" si="123"/>
        <v>0</v>
      </c>
      <c r="AW1548" s="82">
        <f t="shared" si="123"/>
        <v>0</v>
      </c>
      <c r="AX1548" s="82">
        <f t="shared" si="123"/>
        <v>0</v>
      </c>
      <c r="AY1548" s="82">
        <f t="shared" si="123"/>
        <v>0</v>
      </c>
      <c r="AZ1548" s="82">
        <f t="shared" si="123"/>
        <v>0</v>
      </c>
      <c r="BA1548" s="82">
        <f t="shared" si="123"/>
        <v>0</v>
      </c>
    </row>
    <row r="1549" spans="1:53" x14ac:dyDescent="0.25">
      <c r="A1549" t="s">
        <v>4019</v>
      </c>
      <c r="B1549" t="s">
        <v>4020</v>
      </c>
      <c r="C1549" t="s">
        <v>6456</v>
      </c>
      <c r="D1549" t="s">
        <v>200</v>
      </c>
      <c r="E1549">
        <v>7.95</v>
      </c>
      <c r="F1549" s="143">
        <v>46006</v>
      </c>
      <c r="G1549" t="s">
        <v>348</v>
      </c>
      <c r="H1549" t="s">
        <v>270</v>
      </c>
      <c r="I1549" t="s">
        <v>259</v>
      </c>
      <c r="J1549" t="s">
        <v>271</v>
      </c>
      <c r="K1549" t="s">
        <v>272</v>
      </c>
      <c r="L1549" t="s">
        <v>381</v>
      </c>
      <c r="M1549" t="s">
        <v>387</v>
      </c>
      <c r="N1549" t="s">
        <v>304</v>
      </c>
      <c r="O1549">
        <v>276.39999999999998</v>
      </c>
      <c r="P1549">
        <v>82</v>
      </c>
      <c r="Q1549">
        <v>0.220833</v>
      </c>
      <c r="R1549">
        <v>1.9689999999999999E-2</v>
      </c>
      <c r="S1549">
        <v>3.9750000000000001</v>
      </c>
      <c r="T1549">
        <v>7.3920000000000003</v>
      </c>
      <c r="U1549">
        <v>10.523999999999999</v>
      </c>
      <c r="V1549">
        <v>7.5250000000000004</v>
      </c>
      <c r="W1549">
        <v>10.523999999999999</v>
      </c>
      <c r="X1549">
        <v>864</v>
      </c>
      <c r="Y1549">
        <v>82</v>
      </c>
      <c r="Z1549">
        <v>3.6659999999999999</v>
      </c>
      <c r="AA1549">
        <v>2.0830000000000001E-2</v>
      </c>
      <c r="AB1549">
        <v>7.1139999999999999</v>
      </c>
      <c r="AC1549">
        <v>10.516999999999999</v>
      </c>
      <c r="AD1549">
        <v>7.2359999999999998</v>
      </c>
      <c r="AE1549">
        <v>10.516999999999999</v>
      </c>
      <c r="AF1549">
        <v>881</v>
      </c>
      <c r="AG1549">
        <v>0.61899999999999999</v>
      </c>
      <c r="AH1549">
        <v>1.6539999999999999</v>
      </c>
      <c r="AI1549">
        <v>719</v>
      </c>
      <c r="AJ1549">
        <v>735</v>
      </c>
      <c r="AK1549">
        <v>864</v>
      </c>
      <c r="AL1549">
        <v>880</v>
      </c>
      <c r="AQ1549" s="82">
        <f t="shared" si="122"/>
        <v>0</v>
      </c>
      <c r="AR1549" s="82">
        <f t="shared" si="123"/>
        <v>0</v>
      </c>
      <c r="AS1549" s="82">
        <f t="shared" si="123"/>
        <v>0</v>
      </c>
      <c r="AT1549" s="82">
        <f t="shared" si="123"/>
        <v>0</v>
      </c>
      <c r="AU1549" s="82">
        <f t="shared" si="123"/>
        <v>0</v>
      </c>
      <c r="AV1549" s="82">
        <f t="shared" si="123"/>
        <v>0</v>
      </c>
      <c r="AW1549" s="82">
        <f t="shared" si="123"/>
        <v>0</v>
      </c>
      <c r="AX1549" s="82">
        <f t="shared" si="123"/>
        <v>0</v>
      </c>
      <c r="AY1549" s="82">
        <f t="shared" si="123"/>
        <v>0</v>
      </c>
      <c r="AZ1549" s="82">
        <f t="shared" si="123"/>
        <v>1.9689999999999999E-2</v>
      </c>
      <c r="BA1549" s="82">
        <f t="shared" si="123"/>
        <v>0</v>
      </c>
    </row>
    <row r="1550" spans="1:53" x14ac:dyDescent="0.25">
      <c r="A1550" t="s">
        <v>4000</v>
      </c>
      <c r="B1550" t="s">
        <v>4001</v>
      </c>
      <c r="C1550" t="s">
        <v>6456</v>
      </c>
      <c r="D1550" t="s">
        <v>200</v>
      </c>
      <c r="E1550">
        <v>8.125</v>
      </c>
      <c r="F1550" s="143">
        <v>42901</v>
      </c>
      <c r="G1550" t="s">
        <v>348</v>
      </c>
      <c r="H1550" t="s">
        <v>270</v>
      </c>
      <c r="I1550" t="s">
        <v>259</v>
      </c>
      <c r="J1550" t="s">
        <v>271</v>
      </c>
      <c r="K1550" t="s">
        <v>272</v>
      </c>
      <c r="L1550" t="s">
        <v>381</v>
      </c>
      <c r="M1550" t="s">
        <v>387</v>
      </c>
      <c r="N1550" t="s">
        <v>304</v>
      </c>
      <c r="O1550">
        <v>299.7</v>
      </c>
      <c r="P1550">
        <v>99.5</v>
      </c>
      <c r="Q1550">
        <v>0.22569400000000001</v>
      </c>
      <c r="R1550">
        <v>2.589E-2</v>
      </c>
      <c r="S1550">
        <v>4.0620000000000003</v>
      </c>
      <c r="T1550">
        <v>3.6760000000000002</v>
      </c>
      <c r="U1550">
        <v>8.26</v>
      </c>
      <c r="V1550">
        <v>3.69</v>
      </c>
      <c r="W1550">
        <v>8.26</v>
      </c>
      <c r="X1550">
        <v>764</v>
      </c>
      <c r="Y1550">
        <v>99</v>
      </c>
      <c r="Z1550">
        <v>3.7469999999999999</v>
      </c>
      <c r="AA1550">
        <v>2.708E-2</v>
      </c>
      <c r="AB1550">
        <v>3.59</v>
      </c>
      <c r="AC1550">
        <v>8.3930000000000007</v>
      </c>
      <c r="AD1550">
        <v>3.6</v>
      </c>
      <c r="AE1550">
        <v>8.3930000000000007</v>
      </c>
      <c r="AF1550">
        <v>787</v>
      </c>
      <c r="AG1550">
        <v>1.0129999999999999</v>
      </c>
      <c r="AH1550">
        <v>1.331</v>
      </c>
      <c r="AI1550">
        <v>736</v>
      </c>
      <c r="AJ1550">
        <v>758</v>
      </c>
      <c r="AK1550">
        <v>752</v>
      </c>
      <c r="AL1550">
        <v>777</v>
      </c>
      <c r="AQ1550" s="82">
        <f t="shared" si="122"/>
        <v>0</v>
      </c>
      <c r="AR1550" s="82">
        <f t="shared" si="123"/>
        <v>0</v>
      </c>
      <c r="AS1550" s="82">
        <f t="shared" si="123"/>
        <v>0</v>
      </c>
      <c r="AT1550" s="82">
        <f t="shared" si="123"/>
        <v>0</v>
      </c>
      <c r="AU1550" s="82">
        <f t="shared" si="123"/>
        <v>0</v>
      </c>
      <c r="AV1550" s="82">
        <f t="shared" si="123"/>
        <v>0</v>
      </c>
      <c r="AW1550" s="82">
        <f t="shared" si="123"/>
        <v>0</v>
      </c>
      <c r="AX1550" s="82">
        <f t="shared" si="123"/>
        <v>2.589E-2</v>
      </c>
      <c r="AY1550" s="82">
        <f t="shared" si="123"/>
        <v>0</v>
      </c>
      <c r="AZ1550" s="82">
        <f t="shared" si="123"/>
        <v>0</v>
      </c>
      <c r="BA1550" s="82">
        <f t="shared" si="123"/>
        <v>0</v>
      </c>
    </row>
    <row r="1551" spans="1:53" x14ac:dyDescent="0.25">
      <c r="A1551" t="s">
        <v>4021</v>
      </c>
      <c r="B1551" t="s">
        <v>4022</v>
      </c>
      <c r="C1551" t="s">
        <v>4002</v>
      </c>
      <c r="D1551" t="s">
        <v>200</v>
      </c>
      <c r="E1551">
        <v>8.375</v>
      </c>
      <c r="F1551" s="143">
        <v>46492</v>
      </c>
      <c r="G1551" t="s">
        <v>348</v>
      </c>
      <c r="H1551" t="s">
        <v>270</v>
      </c>
      <c r="I1551" t="s">
        <v>259</v>
      </c>
      <c r="J1551" t="s">
        <v>271</v>
      </c>
      <c r="K1551" t="s">
        <v>272</v>
      </c>
      <c r="L1551" t="s">
        <v>381</v>
      </c>
      <c r="M1551" t="s">
        <v>387</v>
      </c>
      <c r="N1551" t="s">
        <v>304</v>
      </c>
      <c r="O1551">
        <v>200</v>
      </c>
      <c r="P1551">
        <v>83</v>
      </c>
      <c r="Q1551">
        <v>1.6284719999999999</v>
      </c>
      <c r="R1551">
        <v>1.4659999999999999E-2</v>
      </c>
      <c r="S1551">
        <v>0</v>
      </c>
      <c r="T1551">
        <v>7.468</v>
      </c>
      <c r="U1551">
        <v>10.722</v>
      </c>
      <c r="V1551">
        <v>7.5830000000000002</v>
      </c>
      <c r="W1551">
        <v>10.722</v>
      </c>
      <c r="X1551">
        <v>877</v>
      </c>
      <c r="Y1551">
        <v>82</v>
      </c>
      <c r="Z1551">
        <v>1.07</v>
      </c>
      <c r="AA1551">
        <v>1.461E-2</v>
      </c>
      <c r="AB1551">
        <v>7.4880000000000004</v>
      </c>
      <c r="AC1551">
        <v>10.875999999999999</v>
      </c>
      <c r="AD1551">
        <v>7.5979999999999999</v>
      </c>
      <c r="AE1551">
        <v>10.875999999999999</v>
      </c>
      <c r="AF1551">
        <v>910</v>
      </c>
      <c r="AG1551">
        <v>1.8759999999999999</v>
      </c>
      <c r="AH1551">
        <v>2.9350000000000001</v>
      </c>
      <c r="AI1551">
        <v>731</v>
      </c>
      <c r="AJ1551">
        <v>755</v>
      </c>
      <c r="AK1551">
        <v>877</v>
      </c>
      <c r="AL1551">
        <v>911</v>
      </c>
      <c r="AQ1551" s="82">
        <f t="shared" si="122"/>
        <v>0</v>
      </c>
      <c r="AR1551" s="82">
        <f t="shared" si="123"/>
        <v>0</v>
      </c>
      <c r="AS1551" s="82">
        <f t="shared" si="123"/>
        <v>0</v>
      </c>
      <c r="AT1551" s="82">
        <f t="shared" si="123"/>
        <v>0</v>
      </c>
      <c r="AU1551" s="82">
        <f t="shared" si="123"/>
        <v>0</v>
      </c>
      <c r="AV1551" s="82">
        <f t="shared" si="123"/>
        <v>0</v>
      </c>
      <c r="AW1551" s="82">
        <f t="shared" si="123"/>
        <v>0</v>
      </c>
      <c r="AX1551" s="82">
        <f t="shared" si="123"/>
        <v>0</v>
      </c>
      <c r="AY1551" s="82">
        <f t="shared" si="123"/>
        <v>0</v>
      </c>
      <c r="AZ1551" s="82">
        <f t="shared" si="123"/>
        <v>1.4659999999999999E-2</v>
      </c>
      <c r="BA1551" s="82">
        <f t="shared" si="123"/>
        <v>0</v>
      </c>
    </row>
    <row r="1552" spans="1:53" x14ac:dyDescent="0.25">
      <c r="A1552" t="s">
        <v>6457</v>
      </c>
      <c r="B1552" t="s">
        <v>6458</v>
      </c>
      <c r="C1552" t="s">
        <v>4007</v>
      </c>
      <c r="D1552" t="s">
        <v>200</v>
      </c>
      <c r="E1552">
        <v>8.5</v>
      </c>
      <c r="F1552" s="143">
        <v>43235</v>
      </c>
      <c r="G1552" t="s">
        <v>348</v>
      </c>
      <c r="H1552" t="s">
        <v>270</v>
      </c>
      <c r="I1552" t="s">
        <v>259</v>
      </c>
      <c r="J1552" t="s">
        <v>271</v>
      </c>
      <c r="K1552" t="s">
        <v>272</v>
      </c>
      <c r="L1552" t="s">
        <v>381</v>
      </c>
      <c r="M1552" t="s">
        <v>387</v>
      </c>
      <c r="N1552" t="s">
        <v>304</v>
      </c>
      <c r="O1552">
        <v>1000</v>
      </c>
      <c r="P1552">
        <v>103</v>
      </c>
      <c r="Q1552">
        <v>0.94444399999999995</v>
      </c>
      <c r="R1552">
        <v>9.0050000000000005E-2</v>
      </c>
      <c r="S1552">
        <v>0</v>
      </c>
      <c r="T1552">
        <v>2.8879999999999999</v>
      </c>
      <c r="U1552">
        <v>7.4770000000000003</v>
      </c>
      <c r="V1552">
        <v>3.7759999999999998</v>
      </c>
      <c r="W1552">
        <v>7.5990000000000002</v>
      </c>
      <c r="X1552">
        <v>681</v>
      </c>
      <c r="Y1552">
        <v>101.75</v>
      </c>
      <c r="Z1552">
        <v>0.378</v>
      </c>
      <c r="AA1552">
        <v>8.9829999999999993E-2</v>
      </c>
      <c r="AB1552">
        <v>2.9430000000000001</v>
      </c>
      <c r="AC1552">
        <v>7.9089999999999998</v>
      </c>
      <c r="AD1552">
        <v>3.9470000000000001</v>
      </c>
      <c r="AE1552">
        <v>7.9569999999999999</v>
      </c>
      <c r="AF1552">
        <v>729</v>
      </c>
      <c r="AG1552">
        <v>1.7789999999999999</v>
      </c>
      <c r="AH1552">
        <v>2.15</v>
      </c>
      <c r="AI1552">
        <v>658</v>
      </c>
      <c r="AJ1552">
        <v>704</v>
      </c>
      <c r="AK1552">
        <v>667</v>
      </c>
      <c r="AL1552">
        <v>716</v>
      </c>
      <c r="AQ1552" s="82">
        <f t="shared" si="122"/>
        <v>0</v>
      </c>
      <c r="AR1552" s="82">
        <f t="shared" si="123"/>
        <v>0</v>
      </c>
      <c r="AS1552" s="82">
        <f t="shared" si="123"/>
        <v>0</v>
      </c>
      <c r="AT1552" s="82">
        <f t="shared" si="123"/>
        <v>0</v>
      </c>
      <c r="AU1552" s="82">
        <f t="shared" si="123"/>
        <v>0</v>
      </c>
      <c r="AV1552" s="82">
        <f t="shared" si="123"/>
        <v>0</v>
      </c>
      <c r="AW1552" s="82">
        <f t="shared" si="123"/>
        <v>9.0050000000000005E-2</v>
      </c>
      <c r="AX1552" s="82">
        <f t="shared" si="123"/>
        <v>0</v>
      </c>
      <c r="AY1552" s="82">
        <f t="shared" si="123"/>
        <v>0</v>
      </c>
      <c r="AZ1552" s="82">
        <f t="shared" si="123"/>
        <v>0</v>
      </c>
      <c r="BA1552" s="82">
        <f t="shared" si="123"/>
        <v>0</v>
      </c>
    </row>
    <row r="1553" spans="1:53" x14ac:dyDescent="0.25">
      <c r="A1553" t="s">
        <v>6459</v>
      </c>
      <c r="B1553" t="s">
        <v>6460</v>
      </c>
      <c r="C1553" t="s">
        <v>4007</v>
      </c>
      <c r="D1553" t="s">
        <v>200</v>
      </c>
      <c r="E1553">
        <v>7.125</v>
      </c>
      <c r="F1553" s="143">
        <v>43570</v>
      </c>
      <c r="G1553" t="s">
        <v>40</v>
      </c>
      <c r="H1553" t="s">
        <v>270</v>
      </c>
      <c r="I1553" t="s">
        <v>259</v>
      </c>
      <c r="J1553" t="s">
        <v>271</v>
      </c>
      <c r="K1553" t="s">
        <v>272</v>
      </c>
      <c r="L1553" t="s">
        <v>381</v>
      </c>
      <c r="M1553" t="s">
        <v>387</v>
      </c>
      <c r="N1553" t="s">
        <v>283</v>
      </c>
      <c r="O1553">
        <v>1499.7</v>
      </c>
      <c r="P1553">
        <v>108</v>
      </c>
      <c r="Q1553">
        <v>1.3854169999999999</v>
      </c>
      <c r="R1553">
        <v>0.14212</v>
      </c>
      <c r="S1553">
        <v>0</v>
      </c>
      <c r="T1553">
        <v>1.6739999999999999</v>
      </c>
      <c r="U1553">
        <v>4.3810000000000002</v>
      </c>
      <c r="V1553">
        <v>3.028</v>
      </c>
      <c r="W1553">
        <v>4.7919999999999998</v>
      </c>
      <c r="X1553">
        <v>380</v>
      </c>
      <c r="Y1553">
        <v>108</v>
      </c>
      <c r="Z1553">
        <v>0.91</v>
      </c>
      <c r="AA1553">
        <v>0.14366000000000001</v>
      </c>
      <c r="AB1553">
        <v>1.738</v>
      </c>
      <c r="AC1553">
        <v>4.4649999999999999</v>
      </c>
      <c r="AD1553">
        <v>3.1309999999999998</v>
      </c>
      <c r="AE1553">
        <v>4.7880000000000003</v>
      </c>
      <c r="AF1553">
        <v>394</v>
      </c>
      <c r="AG1553">
        <v>0.436</v>
      </c>
      <c r="AH1553">
        <v>0.68200000000000005</v>
      </c>
      <c r="AI1553">
        <v>356</v>
      </c>
      <c r="AJ1553">
        <v>376</v>
      </c>
      <c r="AK1553">
        <v>363</v>
      </c>
      <c r="AL1553">
        <v>377</v>
      </c>
      <c r="AQ1553" s="82">
        <f t="shared" si="122"/>
        <v>0</v>
      </c>
      <c r="AR1553" s="82">
        <f t="shared" si="123"/>
        <v>0</v>
      </c>
      <c r="AS1553" s="82">
        <f t="shared" si="123"/>
        <v>0</v>
      </c>
      <c r="AT1553" s="82">
        <f t="shared" si="123"/>
        <v>0.14212</v>
      </c>
      <c r="AU1553" s="82">
        <f t="shared" si="123"/>
        <v>0</v>
      </c>
      <c r="AV1553" s="82">
        <f t="shared" si="123"/>
        <v>0</v>
      </c>
      <c r="AW1553" s="82">
        <f t="shared" si="123"/>
        <v>0</v>
      </c>
      <c r="AX1553" s="82">
        <f t="shared" si="123"/>
        <v>0</v>
      </c>
      <c r="AY1553" s="82">
        <f t="shared" si="123"/>
        <v>0</v>
      </c>
      <c r="AZ1553" s="82">
        <f t="shared" si="123"/>
        <v>0</v>
      </c>
      <c r="BA1553" s="82">
        <f t="shared" si="123"/>
        <v>0</v>
      </c>
    </row>
    <row r="1554" spans="1:53" x14ac:dyDescent="0.25">
      <c r="A1554" t="s">
        <v>6461</v>
      </c>
      <c r="B1554" t="s">
        <v>6462</v>
      </c>
      <c r="C1554" t="s">
        <v>4007</v>
      </c>
      <c r="D1554" t="s">
        <v>200</v>
      </c>
      <c r="E1554">
        <v>9</v>
      </c>
      <c r="F1554" s="143">
        <v>43570</v>
      </c>
      <c r="G1554" t="s">
        <v>348</v>
      </c>
      <c r="H1554" t="s">
        <v>270</v>
      </c>
      <c r="I1554" t="s">
        <v>259</v>
      </c>
      <c r="J1554" t="s">
        <v>271</v>
      </c>
      <c r="K1554" t="s">
        <v>272</v>
      </c>
      <c r="L1554" t="s">
        <v>381</v>
      </c>
      <c r="M1554" t="s">
        <v>387</v>
      </c>
      <c r="N1554" t="s">
        <v>304</v>
      </c>
      <c r="O1554">
        <v>1500</v>
      </c>
      <c r="P1554">
        <v>104</v>
      </c>
      <c r="Q1554">
        <v>1.75</v>
      </c>
      <c r="R1554">
        <v>0.13743</v>
      </c>
      <c r="S1554">
        <v>0</v>
      </c>
      <c r="T1554">
        <v>3.1429999999999998</v>
      </c>
      <c r="U1554">
        <v>7.76</v>
      </c>
      <c r="V1554">
        <v>4.1589999999999998</v>
      </c>
      <c r="W1554">
        <v>7.9370000000000003</v>
      </c>
      <c r="X1554">
        <v>697</v>
      </c>
      <c r="Y1554">
        <v>103</v>
      </c>
      <c r="Z1554">
        <v>1.1499999999999999</v>
      </c>
      <c r="AA1554">
        <v>0.13741</v>
      </c>
      <c r="AB1554">
        <v>3.1989999999999998</v>
      </c>
      <c r="AC1554">
        <v>8.077</v>
      </c>
      <c r="AD1554">
        <v>4.2939999999999996</v>
      </c>
      <c r="AE1554">
        <v>8.1920000000000002</v>
      </c>
      <c r="AF1554">
        <v>737</v>
      </c>
      <c r="AG1554">
        <v>1.536</v>
      </c>
      <c r="AH1554">
        <v>1.9850000000000001</v>
      </c>
      <c r="AI1554">
        <v>673</v>
      </c>
      <c r="AJ1554">
        <v>711</v>
      </c>
      <c r="AK1554">
        <v>684</v>
      </c>
      <c r="AL1554">
        <v>724</v>
      </c>
      <c r="AQ1554" s="82">
        <f t="shared" si="122"/>
        <v>0</v>
      </c>
      <c r="AR1554" s="82">
        <f t="shared" si="123"/>
        <v>0</v>
      </c>
      <c r="AS1554" s="82">
        <f t="shared" si="123"/>
        <v>0</v>
      </c>
      <c r="AT1554" s="82">
        <f t="shared" si="123"/>
        <v>0</v>
      </c>
      <c r="AU1554" s="82">
        <f t="shared" si="123"/>
        <v>0</v>
      </c>
      <c r="AV1554" s="82">
        <f t="shared" si="123"/>
        <v>0</v>
      </c>
      <c r="AW1554" s="82">
        <f t="shared" si="123"/>
        <v>0.13743</v>
      </c>
      <c r="AX1554" s="82">
        <f t="shared" si="123"/>
        <v>0</v>
      </c>
      <c r="AY1554" s="82">
        <f t="shared" si="123"/>
        <v>0</v>
      </c>
      <c r="AZ1554" s="82">
        <f t="shared" si="123"/>
        <v>0</v>
      </c>
      <c r="BA1554" s="82">
        <f t="shared" si="123"/>
        <v>0</v>
      </c>
    </row>
    <row r="1555" spans="1:53" x14ac:dyDescent="0.25">
      <c r="A1555" t="s">
        <v>6463</v>
      </c>
      <c r="B1555" t="s">
        <v>6464</v>
      </c>
      <c r="C1555" t="s">
        <v>4007</v>
      </c>
      <c r="D1555" t="s">
        <v>200</v>
      </c>
      <c r="E1555">
        <v>7.875</v>
      </c>
      <c r="F1555" s="143">
        <v>43692</v>
      </c>
      <c r="G1555" t="s">
        <v>40</v>
      </c>
      <c r="H1555" t="s">
        <v>270</v>
      </c>
      <c r="I1555" t="s">
        <v>259</v>
      </c>
      <c r="J1555" t="s">
        <v>271</v>
      </c>
      <c r="K1555" t="s">
        <v>272</v>
      </c>
      <c r="L1555" t="s">
        <v>381</v>
      </c>
      <c r="M1555" t="s">
        <v>387</v>
      </c>
      <c r="N1555" t="s">
        <v>283</v>
      </c>
      <c r="O1555">
        <v>1500</v>
      </c>
      <c r="P1555">
        <v>111.625</v>
      </c>
      <c r="Q1555">
        <v>2.84375</v>
      </c>
      <c r="R1555">
        <v>0.14876</v>
      </c>
      <c r="S1555">
        <v>0</v>
      </c>
      <c r="T1555">
        <v>2.3370000000000002</v>
      </c>
      <c r="U1555">
        <v>4.5659999999999998</v>
      </c>
      <c r="V1555">
        <v>3.5790000000000002</v>
      </c>
      <c r="W1555">
        <v>4.9779999999999998</v>
      </c>
      <c r="X1555">
        <v>393</v>
      </c>
      <c r="Y1555">
        <v>110</v>
      </c>
      <c r="Z1555">
        <v>2.319</v>
      </c>
      <c r="AA1555">
        <v>0.14818999999999999</v>
      </c>
      <c r="AB1555">
        <v>2.3919999999999999</v>
      </c>
      <c r="AC1555">
        <v>5.2320000000000002</v>
      </c>
      <c r="AD1555">
        <v>3.9390000000000001</v>
      </c>
      <c r="AE1555">
        <v>5.468</v>
      </c>
      <c r="AF1555">
        <v>457</v>
      </c>
      <c r="AG1555">
        <v>1.9139999999999999</v>
      </c>
      <c r="AH1555">
        <v>2.2930000000000001</v>
      </c>
      <c r="AI1555">
        <v>376</v>
      </c>
      <c r="AJ1555">
        <v>441</v>
      </c>
      <c r="AK1555">
        <v>378</v>
      </c>
      <c r="AL1555">
        <v>442</v>
      </c>
      <c r="AQ1555" s="82">
        <f t="shared" si="122"/>
        <v>0</v>
      </c>
      <c r="AR1555" s="82">
        <f t="shared" si="123"/>
        <v>0</v>
      </c>
      <c r="AS1555" s="82">
        <f t="shared" si="123"/>
        <v>0</v>
      </c>
      <c r="AT1555" s="82">
        <f t="shared" si="123"/>
        <v>0.14876</v>
      </c>
      <c r="AU1555" s="82">
        <f t="shared" si="123"/>
        <v>0</v>
      </c>
      <c r="AV1555" s="82">
        <f t="shared" si="123"/>
        <v>0</v>
      </c>
      <c r="AW1555" s="82">
        <f t="shared" si="123"/>
        <v>0</v>
      </c>
      <c r="AX1555" s="82">
        <f t="shared" si="123"/>
        <v>0</v>
      </c>
      <c r="AY1555" s="82">
        <f t="shared" si="123"/>
        <v>0</v>
      </c>
      <c r="AZ1555" s="82">
        <f t="shared" si="123"/>
        <v>0</v>
      </c>
      <c r="BA1555" s="82">
        <f t="shared" si="123"/>
        <v>0</v>
      </c>
    </row>
    <row r="1556" spans="1:53" x14ac:dyDescent="0.25">
      <c r="A1556" t="s">
        <v>6465</v>
      </c>
      <c r="B1556" t="s">
        <v>6466</v>
      </c>
      <c r="C1556" t="s">
        <v>4007</v>
      </c>
      <c r="D1556" t="s">
        <v>200</v>
      </c>
      <c r="E1556">
        <v>9.875</v>
      </c>
      <c r="F1556" s="143">
        <v>43692</v>
      </c>
      <c r="G1556" t="s">
        <v>348</v>
      </c>
      <c r="H1556" t="s">
        <v>270</v>
      </c>
      <c r="I1556" t="s">
        <v>259</v>
      </c>
      <c r="J1556" t="s">
        <v>271</v>
      </c>
      <c r="K1556" t="s">
        <v>272</v>
      </c>
      <c r="L1556" t="s">
        <v>381</v>
      </c>
      <c r="M1556" t="s">
        <v>387</v>
      </c>
      <c r="N1556" t="s">
        <v>304</v>
      </c>
      <c r="O1556">
        <v>2241</v>
      </c>
      <c r="P1556">
        <v>107.25</v>
      </c>
      <c r="Q1556">
        <v>3.5659719999999999</v>
      </c>
      <c r="R1556">
        <v>0.21515000000000001</v>
      </c>
      <c r="S1556">
        <v>0</v>
      </c>
      <c r="T1556">
        <v>3.5990000000000002</v>
      </c>
      <c r="U1556">
        <v>7.97</v>
      </c>
      <c r="V1556">
        <v>4.28</v>
      </c>
      <c r="W1556">
        <v>8.16</v>
      </c>
      <c r="X1556">
        <v>714</v>
      </c>
      <c r="Y1556">
        <v>106</v>
      </c>
      <c r="Z1556">
        <v>2.9079999999999999</v>
      </c>
      <c r="AA1556">
        <v>0.21465999999999999</v>
      </c>
      <c r="AB1556">
        <v>3.65</v>
      </c>
      <c r="AC1556">
        <v>8.3019999999999996</v>
      </c>
      <c r="AD1556">
        <v>4.375</v>
      </c>
      <c r="AE1556">
        <v>8.4510000000000005</v>
      </c>
      <c r="AF1556">
        <v>758</v>
      </c>
      <c r="AG1556">
        <v>1.752</v>
      </c>
      <c r="AH1556">
        <v>2.2280000000000002</v>
      </c>
      <c r="AI1556">
        <v>696</v>
      </c>
      <c r="AJ1556">
        <v>741</v>
      </c>
      <c r="AK1556">
        <v>702</v>
      </c>
      <c r="AL1556">
        <v>745</v>
      </c>
      <c r="AQ1556" s="82">
        <f t="shared" si="122"/>
        <v>0</v>
      </c>
      <c r="AR1556" s="82">
        <f t="shared" si="123"/>
        <v>0</v>
      </c>
      <c r="AS1556" s="82">
        <f t="shared" si="123"/>
        <v>0</v>
      </c>
      <c r="AT1556" s="82">
        <f t="shared" si="123"/>
        <v>0</v>
      </c>
      <c r="AU1556" s="82">
        <f t="shared" si="123"/>
        <v>0</v>
      </c>
      <c r="AV1556" s="82">
        <f t="shared" si="123"/>
        <v>0</v>
      </c>
      <c r="AW1556" s="82">
        <f t="shared" si="123"/>
        <v>0.21515000000000001</v>
      </c>
      <c r="AX1556" s="82">
        <f t="shared" si="123"/>
        <v>0</v>
      </c>
      <c r="AY1556" s="82">
        <f t="shared" si="123"/>
        <v>0</v>
      </c>
      <c r="AZ1556" s="82">
        <f t="shared" si="123"/>
        <v>0</v>
      </c>
      <c r="BA1556" s="82">
        <f t="shared" si="123"/>
        <v>0</v>
      </c>
    </row>
    <row r="1557" spans="1:53" x14ac:dyDescent="0.25">
      <c r="A1557" t="s">
        <v>6467</v>
      </c>
      <c r="B1557" t="s">
        <v>6468</v>
      </c>
      <c r="C1557" t="s">
        <v>4007</v>
      </c>
      <c r="D1557" t="s">
        <v>200</v>
      </c>
      <c r="E1557">
        <v>6.875</v>
      </c>
      <c r="F1557" s="143">
        <v>44242</v>
      </c>
      <c r="G1557" t="s">
        <v>40</v>
      </c>
      <c r="H1557" t="s">
        <v>270</v>
      </c>
      <c r="I1557" t="s">
        <v>259</v>
      </c>
      <c r="J1557" t="s">
        <v>271</v>
      </c>
      <c r="K1557" t="s">
        <v>272</v>
      </c>
      <c r="L1557" t="s">
        <v>381</v>
      </c>
      <c r="M1557" t="s">
        <v>387</v>
      </c>
      <c r="N1557" t="s">
        <v>283</v>
      </c>
      <c r="O1557">
        <v>999.9</v>
      </c>
      <c r="P1557">
        <v>108.5</v>
      </c>
      <c r="Q1557">
        <v>2.4826389999999998</v>
      </c>
      <c r="R1557">
        <v>9.6140000000000003E-2</v>
      </c>
      <c r="S1557">
        <v>0</v>
      </c>
      <c r="T1557">
        <v>2.76</v>
      </c>
      <c r="U1557">
        <v>4.9409999999999998</v>
      </c>
      <c r="V1557">
        <v>5.0309999999999997</v>
      </c>
      <c r="W1557">
        <v>5.1269999999999998</v>
      </c>
      <c r="X1557">
        <v>378</v>
      </c>
      <c r="Y1557">
        <v>107.75</v>
      </c>
      <c r="Z1557">
        <v>2.024</v>
      </c>
      <c r="AA1557">
        <v>9.6540000000000001E-2</v>
      </c>
      <c r="AB1557">
        <v>2.82</v>
      </c>
      <c r="AC1557">
        <v>5.2140000000000004</v>
      </c>
      <c r="AD1557">
        <v>5.2149999999999999</v>
      </c>
      <c r="AE1557">
        <v>5.3</v>
      </c>
      <c r="AF1557">
        <v>412</v>
      </c>
      <c r="AG1557">
        <v>1.101</v>
      </c>
      <c r="AH1557">
        <v>1.742</v>
      </c>
      <c r="AI1557">
        <v>357</v>
      </c>
      <c r="AJ1557">
        <v>391</v>
      </c>
      <c r="AK1557">
        <v>366</v>
      </c>
      <c r="AL1557">
        <v>399</v>
      </c>
      <c r="AQ1557" s="82">
        <f t="shared" si="122"/>
        <v>0</v>
      </c>
      <c r="AR1557" s="82">
        <f t="shared" si="123"/>
        <v>0</v>
      </c>
      <c r="AS1557" s="82">
        <f t="shared" si="123"/>
        <v>0</v>
      </c>
      <c r="AT1557" s="82">
        <f t="shared" si="123"/>
        <v>9.6140000000000003E-2</v>
      </c>
      <c r="AU1557" s="82">
        <f t="shared" si="123"/>
        <v>0</v>
      </c>
      <c r="AV1557" s="82">
        <f t="shared" si="123"/>
        <v>0</v>
      </c>
      <c r="AW1557" s="82">
        <f t="shared" si="123"/>
        <v>0</v>
      </c>
      <c r="AX1557" s="82">
        <f t="shared" si="123"/>
        <v>0</v>
      </c>
      <c r="AY1557" s="82">
        <f t="shared" si="123"/>
        <v>0</v>
      </c>
      <c r="AZ1557" s="82">
        <f t="shared" si="123"/>
        <v>0</v>
      </c>
      <c r="BA1557" s="82">
        <f t="shared" si="123"/>
        <v>0</v>
      </c>
    </row>
    <row r="1558" spans="1:53" x14ac:dyDescent="0.25">
      <c r="A1558" t="s">
        <v>6469</v>
      </c>
      <c r="B1558" t="s">
        <v>6470</v>
      </c>
      <c r="C1558" t="s">
        <v>4007</v>
      </c>
      <c r="D1558" t="s">
        <v>200</v>
      </c>
      <c r="E1558">
        <v>8.25</v>
      </c>
      <c r="F1558" s="143">
        <v>44242</v>
      </c>
      <c r="G1558" t="s">
        <v>348</v>
      </c>
      <c r="H1558" t="s">
        <v>270</v>
      </c>
      <c r="I1558" t="s">
        <v>259</v>
      </c>
      <c r="J1558" t="s">
        <v>271</v>
      </c>
      <c r="K1558" t="s">
        <v>272</v>
      </c>
      <c r="L1558" t="s">
        <v>381</v>
      </c>
      <c r="M1558" t="s">
        <v>387</v>
      </c>
      <c r="N1558" t="s">
        <v>304</v>
      </c>
      <c r="O1558">
        <v>999.9</v>
      </c>
      <c r="P1558">
        <v>102</v>
      </c>
      <c r="Q1558">
        <v>2.9791669999999999</v>
      </c>
      <c r="R1558">
        <v>9.0939999999999993E-2</v>
      </c>
      <c r="S1558">
        <v>0</v>
      </c>
      <c r="T1558">
        <v>4.6319999999999997</v>
      </c>
      <c r="U1558">
        <v>7.83</v>
      </c>
      <c r="V1558">
        <v>5.6319999999999997</v>
      </c>
      <c r="W1558">
        <v>7.8369999999999997</v>
      </c>
      <c r="X1558">
        <v>652</v>
      </c>
      <c r="Y1558">
        <v>99.25</v>
      </c>
      <c r="Z1558">
        <v>2.4289999999999998</v>
      </c>
      <c r="AA1558">
        <v>8.9419999999999999E-2</v>
      </c>
      <c r="AB1558">
        <v>5.7290000000000001</v>
      </c>
      <c r="AC1558">
        <v>8.375</v>
      </c>
      <c r="AD1558">
        <v>5.73</v>
      </c>
      <c r="AE1558">
        <v>8.3439999999999994</v>
      </c>
      <c r="AF1558">
        <v>720</v>
      </c>
      <c r="AG1558">
        <v>3.2450000000000001</v>
      </c>
      <c r="AH1558">
        <v>4.0030000000000001</v>
      </c>
      <c r="AI1558">
        <v>618</v>
      </c>
      <c r="AJ1558">
        <v>677</v>
      </c>
      <c r="AK1558">
        <v>643</v>
      </c>
      <c r="AL1558">
        <v>709</v>
      </c>
      <c r="AQ1558" s="82">
        <f t="shared" si="122"/>
        <v>0</v>
      </c>
      <c r="AR1558" s="82">
        <f t="shared" ref="AR1558:BA1573" si="124">IF(AND($U1558&gt;AQ$4,$U1558&lt;=AR$4),$R1558,0)</f>
        <v>0</v>
      </c>
      <c r="AS1558" s="82">
        <f t="shared" si="124"/>
        <v>0</v>
      </c>
      <c r="AT1558" s="82">
        <f t="shared" si="124"/>
        <v>0</v>
      </c>
      <c r="AU1558" s="82">
        <f t="shared" si="124"/>
        <v>0</v>
      </c>
      <c r="AV1558" s="82">
        <f t="shared" si="124"/>
        <v>0</v>
      </c>
      <c r="AW1558" s="82">
        <f t="shared" si="124"/>
        <v>9.0939999999999993E-2</v>
      </c>
      <c r="AX1558" s="82">
        <f t="shared" si="124"/>
        <v>0</v>
      </c>
      <c r="AY1558" s="82">
        <f t="shared" si="124"/>
        <v>0</v>
      </c>
      <c r="AZ1558" s="82">
        <f t="shared" si="124"/>
        <v>0</v>
      </c>
      <c r="BA1558" s="82">
        <f t="shared" si="124"/>
        <v>0</v>
      </c>
    </row>
    <row r="1559" spans="1:53" x14ac:dyDescent="0.25">
      <c r="A1559" t="s">
        <v>6471</v>
      </c>
      <c r="B1559" t="s">
        <v>6472</v>
      </c>
      <c r="C1559" t="s">
        <v>4007</v>
      </c>
      <c r="D1559" t="s">
        <v>200</v>
      </c>
      <c r="E1559">
        <v>5.75</v>
      </c>
      <c r="F1559" s="143">
        <v>44119</v>
      </c>
      <c r="G1559" t="s">
        <v>40</v>
      </c>
      <c r="H1559" t="s">
        <v>270</v>
      </c>
      <c r="I1559" t="s">
        <v>259</v>
      </c>
      <c r="J1559" t="s">
        <v>271</v>
      </c>
      <c r="K1559" t="s">
        <v>272</v>
      </c>
      <c r="L1559" t="s">
        <v>381</v>
      </c>
      <c r="M1559" t="s">
        <v>387</v>
      </c>
      <c r="N1559" t="s">
        <v>283</v>
      </c>
      <c r="O1559">
        <v>3250</v>
      </c>
      <c r="P1559">
        <v>103.5</v>
      </c>
      <c r="Q1559">
        <v>1.389583</v>
      </c>
      <c r="R1559">
        <v>0.29532999999999998</v>
      </c>
      <c r="S1559">
        <v>0</v>
      </c>
      <c r="T1559">
        <v>4.8479999999999999</v>
      </c>
      <c r="U1559">
        <v>5.0439999999999996</v>
      </c>
      <c r="V1559">
        <v>5.9450000000000003</v>
      </c>
      <c r="W1559">
        <v>5.0810000000000004</v>
      </c>
      <c r="X1559">
        <v>378</v>
      </c>
      <c r="Y1559">
        <v>102.25</v>
      </c>
      <c r="Z1559">
        <v>1.006</v>
      </c>
      <c r="AA1559">
        <v>0.29515999999999998</v>
      </c>
      <c r="AB1559">
        <v>4.9000000000000004</v>
      </c>
      <c r="AC1559">
        <v>5.2969999999999997</v>
      </c>
      <c r="AD1559">
        <v>6.0910000000000002</v>
      </c>
      <c r="AE1559">
        <v>5.3070000000000004</v>
      </c>
      <c r="AF1559">
        <v>417</v>
      </c>
      <c r="AG1559">
        <v>1.5820000000000001</v>
      </c>
      <c r="AH1559">
        <v>2.3839999999999999</v>
      </c>
      <c r="AI1559">
        <v>356</v>
      </c>
      <c r="AJ1559">
        <v>394</v>
      </c>
      <c r="AK1559">
        <v>367</v>
      </c>
      <c r="AL1559">
        <v>406</v>
      </c>
      <c r="AQ1559" s="82">
        <f t="shared" si="122"/>
        <v>0</v>
      </c>
      <c r="AR1559" s="82">
        <f t="shared" si="124"/>
        <v>0</v>
      </c>
      <c r="AS1559" s="82">
        <f t="shared" si="124"/>
        <v>0</v>
      </c>
      <c r="AT1559" s="82">
        <f t="shared" si="124"/>
        <v>0</v>
      </c>
      <c r="AU1559" s="82">
        <f t="shared" si="124"/>
        <v>0.29532999999999998</v>
      </c>
      <c r="AV1559" s="82">
        <f t="shared" si="124"/>
        <v>0</v>
      </c>
      <c r="AW1559" s="82">
        <f t="shared" si="124"/>
        <v>0</v>
      </c>
      <c r="AX1559" s="82">
        <f t="shared" si="124"/>
        <v>0</v>
      </c>
      <c r="AY1559" s="82">
        <f t="shared" si="124"/>
        <v>0</v>
      </c>
      <c r="AZ1559" s="82">
        <f t="shared" si="124"/>
        <v>0</v>
      </c>
      <c r="BA1559" s="82">
        <f t="shared" si="124"/>
        <v>0</v>
      </c>
    </row>
    <row r="1560" spans="1:53" x14ac:dyDescent="0.25">
      <c r="A1560" t="s">
        <v>4012</v>
      </c>
      <c r="B1560" t="s">
        <v>4013</v>
      </c>
      <c r="C1560" t="s">
        <v>4014</v>
      </c>
      <c r="D1560" t="s">
        <v>4015</v>
      </c>
      <c r="E1560">
        <v>7.75</v>
      </c>
      <c r="F1560" s="143">
        <v>45550</v>
      </c>
      <c r="G1560" t="s">
        <v>423</v>
      </c>
      <c r="H1560" t="s">
        <v>270</v>
      </c>
      <c r="I1560" t="s">
        <v>259</v>
      </c>
      <c r="J1560" t="s">
        <v>271</v>
      </c>
      <c r="K1560" t="s">
        <v>284</v>
      </c>
      <c r="L1560" t="s">
        <v>524</v>
      </c>
      <c r="M1560" t="s">
        <v>524</v>
      </c>
      <c r="N1560" t="s">
        <v>275</v>
      </c>
      <c r="O1560">
        <v>100</v>
      </c>
      <c r="P1560">
        <v>109.5</v>
      </c>
      <c r="Q1560">
        <v>2.1527780000000001</v>
      </c>
      <c r="R1560">
        <v>9.6699999999999998E-3</v>
      </c>
      <c r="S1560">
        <v>0</v>
      </c>
      <c r="T1560">
        <v>7.6870000000000003</v>
      </c>
      <c r="U1560">
        <v>6.5730000000000004</v>
      </c>
      <c r="V1560">
        <v>7.8620000000000001</v>
      </c>
      <c r="W1560">
        <v>6.5730000000000004</v>
      </c>
      <c r="X1560">
        <v>473</v>
      </c>
      <c r="Y1560">
        <v>109.25</v>
      </c>
      <c r="Z1560">
        <v>1.6359999999999999</v>
      </c>
      <c r="AA1560">
        <v>9.75E-3</v>
      </c>
      <c r="AB1560">
        <v>7.7450000000000001</v>
      </c>
      <c r="AC1560">
        <v>6.6059999999999999</v>
      </c>
      <c r="AD1560">
        <v>7.9119999999999999</v>
      </c>
      <c r="AE1560">
        <v>6.6059999999999999</v>
      </c>
      <c r="AF1560">
        <v>495</v>
      </c>
      <c r="AG1560">
        <v>0.69099999999999995</v>
      </c>
      <c r="AH1560">
        <v>1.877</v>
      </c>
      <c r="AI1560">
        <v>473</v>
      </c>
      <c r="AJ1560">
        <v>494</v>
      </c>
      <c r="AK1560">
        <v>472</v>
      </c>
      <c r="AL1560">
        <v>493</v>
      </c>
      <c r="AQ1560" s="82">
        <f t="shared" si="122"/>
        <v>0</v>
      </c>
      <c r="AR1560" s="82">
        <f t="shared" si="124"/>
        <v>0</v>
      </c>
      <c r="AS1560" s="82">
        <f t="shared" si="124"/>
        <v>0</v>
      </c>
      <c r="AT1560" s="82">
        <f t="shared" si="124"/>
        <v>0</v>
      </c>
      <c r="AU1560" s="82">
        <f t="shared" si="124"/>
        <v>0</v>
      </c>
      <c r="AV1560" s="82">
        <f t="shared" si="124"/>
        <v>9.6699999999999998E-3</v>
      </c>
      <c r="AW1560" s="82">
        <f t="shared" si="124"/>
        <v>0</v>
      </c>
      <c r="AX1560" s="82">
        <f t="shared" si="124"/>
        <v>0</v>
      </c>
      <c r="AY1560" s="82">
        <f t="shared" si="124"/>
        <v>0</v>
      </c>
      <c r="AZ1560" s="82">
        <f t="shared" si="124"/>
        <v>0</v>
      </c>
      <c r="BA1560" s="82">
        <f t="shared" si="124"/>
        <v>0</v>
      </c>
    </row>
    <row r="1561" spans="1:53" x14ac:dyDescent="0.25">
      <c r="A1561" t="s">
        <v>4016</v>
      </c>
      <c r="B1561" t="s">
        <v>4017</v>
      </c>
      <c r="C1561" t="s">
        <v>4018</v>
      </c>
      <c r="D1561" t="s">
        <v>4015</v>
      </c>
      <c r="E1561">
        <v>6.75</v>
      </c>
      <c r="F1561" s="143">
        <v>45962</v>
      </c>
      <c r="G1561" t="s">
        <v>423</v>
      </c>
      <c r="H1561" t="s">
        <v>270</v>
      </c>
      <c r="I1561" t="s">
        <v>259</v>
      </c>
      <c r="J1561" t="s">
        <v>271</v>
      </c>
      <c r="K1561" t="s">
        <v>284</v>
      </c>
      <c r="L1561" t="s">
        <v>524</v>
      </c>
      <c r="M1561" t="s">
        <v>524</v>
      </c>
      <c r="N1561" t="s">
        <v>275</v>
      </c>
      <c r="O1561">
        <v>150</v>
      </c>
      <c r="P1561">
        <v>99.411000000000001</v>
      </c>
      <c r="Q1561">
        <v>1.0125</v>
      </c>
      <c r="R1561">
        <v>1.3050000000000001E-2</v>
      </c>
      <c r="S1561">
        <v>0</v>
      </c>
      <c r="T1561">
        <v>8.4039999999999999</v>
      </c>
      <c r="U1561">
        <v>6.8179999999999996</v>
      </c>
      <c r="V1561">
        <v>8.6189999999999998</v>
      </c>
      <c r="W1561">
        <v>6.8179999999999996</v>
      </c>
      <c r="X1561">
        <v>483</v>
      </c>
      <c r="Y1561">
        <v>100.848</v>
      </c>
      <c r="Z1561">
        <v>0.56200000000000006</v>
      </c>
      <c r="AA1561">
        <v>1.338E-2</v>
      </c>
      <c r="AB1561">
        <v>8.5069999999999997</v>
      </c>
      <c r="AC1561">
        <v>6.65</v>
      </c>
      <c r="AD1561">
        <v>8.7170000000000005</v>
      </c>
      <c r="AE1561">
        <v>6.65</v>
      </c>
      <c r="AF1561">
        <v>484</v>
      </c>
      <c r="AG1561">
        <v>-0.97299999999999998</v>
      </c>
      <c r="AH1561">
        <v>0.317</v>
      </c>
      <c r="AI1561">
        <v>455</v>
      </c>
      <c r="AJ1561">
        <v>461</v>
      </c>
      <c r="AK1561">
        <v>484</v>
      </c>
      <c r="AL1561">
        <v>485</v>
      </c>
      <c r="AQ1561" s="82">
        <f t="shared" si="122"/>
        <v>0</v>
      </c>
      <c r="AR1561" s="82">
        <f t="shared" si="124"/>
        <v>0</v>
      </c>
      <c r="AS1561" s="82">
        <f t="shared" si="124"/>
        <v>0</v>
      </c>
      <c r="AT1561" s="82">
        <f t="shared" si="124"/>
        <v>0</v>
      </c>
      <c r="AU1561" s="82">
        <f t="shared" si="124"/>
        <v>0</v>
      </c>
      <c r="AV1561" s="82">
        <f t="shared" si="124"/>
        <v>1.3050000000000001E-2</v>
      </c>
      <c r="AW1561" s="82">
        <f t="shared" si="124"/>
        <v>0</v>
      </c>
      <c r="AX1561" s="82">
        <f t="shared" si="124"/>
        <v>0</v>
      </c>
      <c r="AY1561" s="82">
        <f t="shared" si="124"/>
        <v>0</v>
      </c>
      <c r="AZ1561" s="82">
        <f t="shared" si="124"/>
        <v>0</v>
      </c>
      <c r="BA1561" s="82">
        <f t="shared" si="124"/>
        <v>0</v>
      </c>
    </row>
    <row r="1562" spans="1:53" x14ac:dyDescent="0.25">
      <c r="A1562" t="s">
        <v>4024</v>
      </c>
      <c r="B1562" t="s">
        <v>4025</v>
      </c>
      <c r="C1562" t="s">
        <v>4023</v>
      </c>
      <c r="D1562" t="s">
        <v>4015</v>
      </c>
      <c r="E1562">
        <v>5.2</v>
      </c>
      <c r="F1562" s="143">
        <v>42095</v>
      </c>
      <c r="G1562" t="s">
        <v>371</v>
      </c>
      <c r="H1562" t="s">
        <v>270</v>
      </c>
      <c r="I1562" t="s">
        <v>259</v>
      </c>
      <c r="J1562" t="s">
        <v>271</v>
      </c>
      <c r="K1562" t="s">
        <v>284</v>
      </c>
      <c r="L1562" t="s">
        <v>524</v>
      </c>
      <c r="M1562" t="s">
        <v>524</v>
      </c>
      <c r="N1562" t="s">
        <v>531</v>
      </c>
      <c r="O1562">
        <v>350</v>
      </c>
      <c r="P1562">
        <v>105.25</v>
      </c>
      <c r="Q1562">
        <v>1.213333</v>
      </c>
      <c r="R1562">
        <v>3.2280000000000003E-2</v>
      </c>
      <c r="S1562">
        <v>0</v>
      </c>
      <c r="T1562">
        <v>2.1179999999999999</v>
      </c>
      <c r="U1562">
        <v>2.7919999999999998</v>
      </c>
      <c r="V1562">
        <v>2.117</v>
      </c>
      <c r="W1562">
        <v>2.7919999999999998</v>
      </c>
      <c r="X1562">
        <v>249</v>
      </c>
      <c r="Y1562">
        <v>105.375</v>
      </c>
      <c r="Z1562">
        <v>0.86699999999999999</v>
      </c>
      <c r="AA1562">
        <v>3.2710000000000003E-2</v>
      </c>
      <c r="AB1562">
        <v>2.1829999999999998</v>
      </c>
      <c r="AC1562">
        <v>2.802</v>
      </c>
      <c r="AD1562">
        <v>2.181</v>
      </c>
      <c r="AE1562">
        <v>2.802</v>
      </c>
      <c r="AF1562">
        <v>255</v>
      </c>
      <c r="AG1562">
        <v>0.20899999999999999</v>
      </c>
      <c r="AH1562">
        <v>0.27600000000000002</v>
      </c>
      <c r="AI1562">
        <v>240</v>
      </c>
      <c r="AJ1562">
        <v>246</v>
      </c>
      <c r="AK1562">
        <v>236</v>
      </c>
      <c r="AL1562">
        <v>242</v>
      </c>
      <c r="AQ1562" s="82">
        <f t="shared" si="122"/>
        <v>0</v>
      </c>
      <c r="AR1562" s="82">
        <f t="shared" si="124"/>
        <v>3.2280000000000003E-2</v>
      </c>
      <c r="AS1562" s="82">
        <f t="shared" si="124"/>
        <v>0</v>
      </c>
      <c r="AT1562" s="82">
        <f t="shared" si="124"/>
        <v>0</v>
      </c>
      <c r="AU1562" s="82">
        <f t="shared" si="124"/>
        <v>0</v>
      </c>
      <c r="AV1562" s="82">
        <f t="shared" si="124"/>
        <v>0</v>
      </c>
      <c r="AW1562" s="82">
        <f t="shared" si="124"/>
        <v>0</v>
      </c>
      <c r="AX1562" s="82">
        <f t="shared" si="124"/>
        <v>0</v>
      </c>
      <c r="AY1562" s="82">
        <f t="shared" si="124"/>
        <v>0</v>
      </c>
      <c r="AZ1562" s="82">
        <f t="shared" si="124"/>
        <v>0</v>
      </c>
      <c r="BA1562" s="82">
        <f t="shared" si="124"/>
        <v>0</v>
      </c>
    </row>
    <row r="1563" spans="1:53" x14ac:dyDescent="0.25">
      <c r="A1563" t="s">
        <v>4033</v>
      </c>
      <c r="B1563" t="s">
        <v>4034</v>
      </c>
      <c r="C1563" t="s">
        <v>4035</v>
      </c>
      <c r="D1563" t="s">
        <v>4015</v>
      </c>
      <c r="E1563">
        <v>6.625</v>
      </c>
      <c r="F1563" s="143">
        <v>46522</v>
      </c>
      <c r="G1563" t="s">
        <v>40</v>
      </c>
      <c r="H1563" t="s">
        <v>270</v>
      </c>
      <c r="I1563" t="s">
        <v>259</v>
      </c>
      <c r="J1563" t="s">
        <v>271</v>
      </c>
      <c r="K1563" t="s">
        <v>284</v>
      </c>
      <c r="L1563" t="s">
        <v>524</v>
      </c>
      <c r="M1563" t="s">
        <v>524</v>
      </c>
      <c r="N1563" t="s">
        <v>828</v>
      </c>
      <c r="O1563">
        <v>498</v>
      </c>
      <c r="P1563">
        <v>99.5</v>
      </c>
      <c r="Q1563">
        <v>0.73611099999999996</v>
      </c>
      <c r="R1563">
        <v>4.3249999999999997E-2</v>
      </c>
      <c r="S1563">
        <v>0</v>
      </c>
      <c r="T1563">
        <v>9.1050000000000004</v>
      </c>
      <c r="U1563">
        <v>4.7050000000000001</v>
      </c>
      <c r="V1563">
        <v>9.3450000000000006</v>
      </c>
      <c r="W1563">
        <v>6.6790000000000003</v>
      </c>
      <c r="X1563">
        <v>456</v>
      </c>
      <c r="Y1563">
        <v>99.855999999999995</v>
      </c>
      <c r="Z1563">
        <v>0.29399999999999998</v>
      </c>
      <c r="AA1563">
        <v>4.3869999999999999E-2</v>
      </c>
      <c r="AB1563">
        <v>9.18</v>
      </c>
      <c r="AC1563">
        <v>6.64</v>
      </c>
      <c r="AD1563">
        <v>9.4160000000000004</v>
      </c>
      <c r="AE1563">
        <v>6.64</v>
      </c>
      <c r="AF1563">
        <v>470</v>
      </c>
      <c r="AG1563">
        <v>8.5999999999999993E-2</v>
      </c>
      <c r="AH1563">
        <v>1.4410000000000001</v>
      </c>
      <c r="AI1563">
        <v>429</v>
      </c>
      <c r="AJ1563">
        <v>444</v>
      </c>
      <c r="AK1563">
        <v>459</v>
      </c>
      <c r="AL1563">
        <v>473</v>
      </c>
      <c r="AQ1563" s="82">
        <f t="shared" si="122"/>
        <v>0</v>
      </c>
      <c r="AR1563" s="82">
        <f t="shared" si="124"/>
        <v>0</v>
      </c>
      <c r="AS1563" s="82">
        <f t="shared" si="124"/>
        <v>0</v>
      </c>
      <c r="AT1563" s="82">
        <f t="shared" si="124"/>
        <v>4.3249999999999997E-2</v>
      </c>
      <c r="AU1563" s="82">
        <f t="shared" si="124"/>
        <v>0</v>
      </c>
      <c r="AV1563" s="82">
        <f t="shared" si="124"/>
        <v>0</v>
      </c>
      <c r="AW1563" s="82">
        <f t="shared" si="124"/>
        <v>0</v>
      </c>
      <c r="AX1563" s="82">
        <f t="shared" si="124"/>
        <v>0</v>
      </c>
      <c r="AY1563" s="82">
        <f t="shared" si="124"/>
        <v>0</v>
      </c>
      <c r="AZ1563" s="82">
        <f t="shared" si="124"/>
        <v>0</v>
      </c>
      <c r="BA1563" s="82">
        <f t="shared" si="124"/>
        <v>0</v>
      </c>
    </row>
    <row r="1564" spans="1:53" x14ac:dyDescent="0.25">
      <c r="A1564" t="s">
        <v>4036</v>
      </c>
      <c r="B1564" t="s">
        <v>4037</v>
      </c>
      <c r="C1564" t="s">
        <v>4028</v>
      </c>
      <c r="D1564" t="s">
        <v>4015</v>
      </c>
      <c r="E1564">
        <v>6.45</v>
      </c>
      <c r="F1564" s="143">
        <v>50217</v>
      </c>
      <c r="G1564" t="s">
        <v>371</v>
      </c>
      <c r="H1564" t="s">
        <v>270</v>
      </c>
      <c r="I1564" t="s">
        <v>259</v>
      </c>
      <c r="J1564" t="s">
        <v>271</v>
      </c>
      <c r="K1564" t="s">
        <v>284</v>
      </c>
      <c r="L1564" t="s">
        <v>524</v>
      </c>
      <c r="M1564" t="s">
        <v>524</v>
      </c>
      <c r="N1564" t="s">
        <v>531</v>
      </c>
      <c r="O1564">
        <v>500</v>
      </c>
      <c r="P1564">
        <v>104.5</v>
      </c>
      <c r="Q1564">
        <v>3.2070829999999999</v>
      </c>
      <c r="R1564">
        <v>4.666E-2</v>
      </c>
      <c r="S1564">
        <v>0</v>
      </c>
      <c r="T1564">
        <v>12.125</v>
      </c>
      <c r="U1564">
        <v>6.0940000000000003</v>
      </c>
      <c r="V1564">
        <v>12.334</v>
      </c>
      <c r="W1564">
        <v>6.0940000000000003</v>
      </c>
      <c r="X1564">
        <v>359</v>
      </c>
      <c r="Y1564">
        <v>104.25</v>
      </c>
      <c r="Z1564">
        <v>2.7770000000000001</v>
      </c>
      <c r="AA1564">
        <v>4.7070000000000001E-2</v>
      </c>
      <c r="AB1564">
        <v>12.175000000000001</v>
      </c>
      <c r="AC1564">
        <v>6.1130000000000004</v>
      </c>
      <c r="AD1564">
        <v>12.388999999999999</v>
      </c>
      <c r="AE1564">
        <v>6.1130000000000004</v>
      </c>
      <c r="AF1564">
        <v>376</v>
      </c>
      <c r="AG1564">
        <v>0.63500000000000001</v>
      </c>
      <c r="AH1564">
        <v>2.2210000000000001</v>
      </c>
      <c r="AI1564">
        <v>348</v>
      </c>
      <c r="AJ1564">
        <v>369</v>
      </c>
      <c r="AK1564">
        <v>366</v>
      </c>
      <c r="AL1564">
        <v>387</v>
      </c>
      <c r="AQ1564" s="82">
        <f t="shared" si="122"/>
        <v>0</v>
      </c>
      <c r="AR1564" s="82">
        <f t="shared" si="124"/>
        <v>0</v>
      </c>
      <c r="AS1564" s="82">
        <f t="shared" si="124"/>
        <v>0</v>
      </c>
      <c r="AT1564" s="82">
        <f t="shared" si="124"/>
        <v>0</v>
      </c>
      <c r="AU1564" s="82">
        <f t="shared" si="124"/>
        <v>0</v>
      </c>
      <c r="AV1564" s="82">
        <f t="shared" si="124"/>
        <v>4.666E-2</v>
      </c>
      <c r="AW1564" s="82">
        <f t="shared" si="124"/>
        <v>0</v>
      </c>
      <c r="AX1564" s="82">
        <f t="shared" si="124"/>
        <v>0</v>
      </c>
      <c r="AY1564" s="82">
        <f t="shared" si="124"/>
        <v>0</v>
      </c>
      <c r="AZ1564" s="82">
        <f t="shared" si="124"/>
        <v>0</v>
      </c>
      <c r="BA1564" s="82">
        <f t="shared" si="124"/>
        <v>0</v>
      </c>
    </row>
    <row r="1565" spans="1:53" x14ac:dyDescent="0.25">
      <c r="A1565" t="s">
        <v>4042</v>
      </c>
      <c r="B1565" t="s">
        <v>4043</v>
      </c>
      <c r="C1565" t="s">
        <v>4014</v>
      </c>
      <c r="D1565" t="s">
        <v>4015</v>
      </c>
      <c r="E1565">
        <v>7.375</v>
      </c>
      <c r="F1565" s="143">
        <v>50384</v>
      </c>
      <c r="G1565" t="s">
        <v>423</v>
      </c>
      <c r="H1565" t="s">
        <v>270</v>
      </c>
      <c r="I1565" t="s">
        <v>259</v>
      </c>
      <c r="J1565" t="s">
        <v>271</v>
      </c>
      <c r="K1565" t="s">
        <v>284</v>
      </c>
      <c r="L1565" t="s">
        <v>524</v>
      </c>
      <c r="M1565" t="s">
        <v>524</v>
      </c>
      <c r="N1565" t="s">
        <v>531</v>
      </c>
      <c r="O1565">
        <v>300</v>
      </c>
      <c r="P1565">
        <v>109.5</v>
      </c>
      <c r="Q1565">
        <v>0.30729200000000001</v>
      </c>
      <c r="R1565">
        <v>2.8539999999999999E-2</v>
      </c>
      <c r="S1565">
        <v>3.6880000000000002</v>
      </c>
      <c r="T1565">
        <v>11.872999999999999</v>
      </c>
      <c r="U1565">
        <v>6.5940000000000003</v>
      </c>
      <c r="V1565">
        <v>12.021000000000001</v>
      </c>
      <c r="W1565">
        <v>6.5940000000000003</v>
      </c>
      <c r="X1565">
        <v>413</v>
      </c>
      <c r="Y1565">
        <v>108.625</v>
      </c>
      <c r="Z1565">
        <v>3.5030000000000001</v>
      </c>
      <c r="AA1565">
        <v>2.9590000000000002E-2</v>
      </c>
      <c r="AB1565">
        <v>11.497</v>
      </c>
      <c r="AC1565">
        <v>6.6619999999999999</v>
      </c>
      <c r="AD1565">
        <v>11.638999999999999</v>
      </c>
      <c r="AE1565">
        <v>6.6619999999999999</v>
      </c>
      <c r="AF1565">
        <v>435</v>
      </c>
      <c r="AG1565">
        <v>1.2190000000000001</v>
      </c>
      <c r="AH1565">
        <v>2.714</v>
      </c>
      <c r="AI1565">
        <v>412</v>
      </c>
      <c r="AJ1565">
        <v>437</v>
      </c>
      <c r="AK1565">
        <v>419</v>
      </c>
      <c r="AL1565">
        <v>446</v>
      </c>
      <c r="AQ1565" s="82">
        <f t="shared" si="122"/>
        <v>0</v>
      </c>
      <c r="AR1565" s="82">
        <f t="shared" si="124"/>
        <v>0</v>
      </c>
      <c r="AS1565" s="82">
        <f t="shared" si="124"/>
        <v>0</v>
      </c>
      <c r="AT1565" s="82">
        <f t="shared" si="124"/>
        <v>0</v>
      </c>
      <c r="AU1565" s="82">
        <f t="shared" si="124"/>
        <v>0</v>
      </c>
      <c r="AV1565" s="82">
        <f t="shared" si="124"/>
        <v>2.8539999999999999E-2</v>
      </c>
      <c r="AW1565" s="82">
        <f t="shared" si="124"/>
        <v>0</v>
      </c>
      <c r="AX1565" s="82">
        <f t="shared" si="124"/>
        <v>0</v>
      </c>
      <c r="AY1565" s="82">
        <f t="shared" si="124"/>
        <v>0</v>
      </c>
      <c r="AZ1565" s="82">
        <f t="shared" si="124"/>
        <v>0</v>
      </c>
      <c r="BA1565" s="82">
        <f t="shared" si="124"/>
        <v>0</v>
      </c>
    </row>
    <row r="1566" spans="1:53" x14ac:dyDescent="0.25">
      <c r="A1566" t="s">
        <v>4026</v>
      </c>
      <c r="B1566" t="s">
        <v>4027</v>
      </c>
      <c r="C1566" t="s">
        <v>4028</v>
      </c>
      <c r="D1566" t="s">
        <v>4015</v>
      </c>
      <c r="E1566">
        <v>7.5</v>
      </c>
      <c r="F1566" s="143">
        <v>43235</v>
      </c>
      <c r="G1566" t="s">
        <v>371</v>
      </c>
      <c r="H1566" t="s">
        <v>270</v>
      </c>
      <c r="I1566" t="s">
        <v>259</v>
      </c>
      <c r="J1566" t="s">
        <v>271</v>
      </c>
      <c r="K1566" t="s">
        <v>284</v>
      </c>
      <c r="L1566" t="s">
        <v>524</v>
      </c>
      <c r="M1566" t="s">
        <v>524</v>
      </c>
      <c r="N1566" t="s">
        <v>531</v>
      </c>
      <c r="O1566">
        <v>750</v>
      </c>
      <c r="P1566">
        <v>120.625</v>
      </c>
      <c r="Q1566">
        <v>0.83333299999999999</v>
      </c>
      <c r="R1566">
        <v>7.8920000000000004E-2</v>
      </c>
      <c r="S1566">
        <v>0</v>
      </c>
      <c r="T1566">
        <v>4.516</v>
      </c>
      <c r="U1566">
        <v>3.2909999999999999</v>
      </c>
      <c r="V1566">
        <v>4.5439999999999996</v>
      </c>
      <c r="W1566">
        <v>3.2909999999999999</v>
      </c>
      <c r="X1566">
        <v>248</v>
      </c>
      <c r="Y1566">
        <v>120</v>
      </c>
      <c r="Z1566">
        <v>0.33300000000000002</v>
      </c>
      <c r="AA1566">
        <v>7.9380000000000006E-2</v>
      </c>
      <c r="AB1566">
        <v>4.5739999999999998</v>
      </c>
      <c r="AC1566">
        <v>3.4470000000000001</v>
      </c>
      <c r="AD1566">
        <v>4.5970000000000004</v>
      </c>
      <c r="AE1566">
        <v>3.4470000000000001</v>
      </c>
      <c r="AF1566">
        <v>277</v>
      </c>
      <c r="AG1566">
        <v>0.93500000000000005</v>
      </c>
      <c r="AH1566">
        <v>1.427</v>
      </c>
      <c r="AI1566">
        <v>259</v>
      </c>
      <c r="AJ1566">
        <v>289</v>
      </c>
      <c r="AK1566">
        <v>237</v>
      </c>
      <c r="AL1566">
        <v>265</v>
      </c>
      <c r="AQ1566" s="82">
        <f t="shared" si="122"/>
        <v>0</v>
      </c>
      <c r="AR1566" s="82">
        <f t="shared" si="124"/>
        <v>0</v>
      </c>
      <c r="AS1566" s="82">
        <f t="shared" si="124"/>
        <v>7.8920000000000004E-2</v>
      </c>
      <c r="AT1566" s="82">
        <f t="shared" si="124"/>
        <v>0</v>
      </c>
      <c r="AU1566" s="82">
        <f t="shared" si="124"/>
        <v>0</v>
      </c>
      <c r="AV1566" s="82">
        <f t="shared" si="124"/>
        <v>0</v>
      </c>
      <c r="AW1566" s="82">
        <f t="shared" si="124"/>
        <v>0</v>
      </c>
      <c r="AX1566" s="82">
        <f t="shared" si="124"/>
        <v>0</v>
      </c>
      <c r="AY1566" s="82">
        <f t="shared" si="124"/>
        <v>0</v>
      </c>
      <c r="AZ1566" s="82">
        <f t="shared" si="124"/>
        <v>0</v>
      </c>
      <c r="BA1566" s="82">
        <f t="shared" si="124"/>
        <v>0</v>
      </c>
    </row>
    <row r="1567" spans="1:53" x14ac:dyDescent="0.25">
      <c r="A1567" t="s">
        <v>4029</v>
      </c>
      <c r="B1567" t="s">
        <v>4030</v>
      </c>
      <c r="C1567" t="s">
        <v>4014</v>
      </c>
      <c r="D1567" t="s">
        <v>4015</v>
      </c>
      <c r="E1567">
        <v>7.75</v>
      </c>
      <c r="F1567" s="143">
        <v>41953</v>
      </c>
      <c r="G1567" t="s">
        <v>371</v>
      </c>
      <c r="H1567" t="s">
        <v>270</v>
      </c>
      <c r="I1567" t="s">
        <v>259</v>
      </c>
      <c r="J1567" t="s">
        <v>271</v>
      </c>
      <c r="K1567" t="s">
        <v>284</v>
      </c>
      <c r="L1567" t="s">
        <v>524</v>
      </c>
      <c r="M1567" t="s">
        <v>524</v>
      </c>
      <c r="N1567" t="s">
        <v>304</v>
      </c>
      <c r="O1567">
        <v>700</v>
      </c>
      <c r="P1567">
        <v>110.75</v>
      </c>
      <c r="Q1567">
        <v>0.96875</v>
      </c>
      <c r="R1567">
        <v>6.7750000000000005E-2</v>
      </c>
      <c r="S1567">
        <v>0</v>
      </c>
      <c r="T1567">
        <v>1.756</v>
      </c>
      <c r="U1567">
        <v>1.8859999999999999</v>
      </c>
      <c r="V1567">
        <v>1.7569999999999999</v>
      </c>
      <c r="W1567">
        <v>1.8859999999999999</v>
      </c>
      <c r="X1567">
        <v>162</v>
      </c>
      <c r="Y1567">
        <v>110.25</v>
      </c>
      <c r="Z1567">
        <v>0.45200000000000001</v>
      </c>
      <c r="AA1567">
        <v>6.8159999999999998E-2</v>
      </c>
      <c r="AB1567">
        <v>1.8169999999999999</v>
      </c>
      <c r="AC1567">
        <v>2.319</v>
      </c>
      <c r="AD1567">
        <v>1.8169999999999999</v>
      </c>
      <c r="AE1567">
        <v>2.319</v>
      </c>
      <c r="AF1567">
        <v>209</v>
      </c>
      <c r="AG1567">
        <v>0.91800000000000004</v>
      </c>
      <c r="AH1567">
        <v>0.95099999999999996</v>
      </c>
      <c r="AI1567">
        <v>156</v>
      </c>
      <c r="AJ1567">
        <v>205</v>
      </c>
      <c r="AK1567">
        <v>148</v>
      </c>
      <c r="AL1567">
        <v>195</v>
      </c>
      <c r="AQ1567" s="82">
        <f t="shared" si="122"/>
        <v>6.7750000000000005E-2</v>
      </c>
      <c r="AR1567" s="82">
        <f t="shared" si="124"/>
        <v>0</v>
      </c>
      <c r="AS1567" s="82">
        <f t="shared" si="124"/>
        <v>0</v>
      </c>
      <c r="AT1567" s="82">
        <f t="shared" si="124"/>
        <v>0</v>
      </c>
      <c r="AU1567" s="82">
        <f t="shared" si="124"/>
        <v>0</v>
      </c>
      <c r="AV1567" s="82">
        <f t="shared" si="124"/>
        <v>0</v>
      </c>
      <c r="AW1567" s="82">
        <f t="shared" si="124"/>
        <v>0</v>
      </c>
      <c r="AX1567" s="82">
        <f t="shared" si="124"/>
        <v>0</v>
      </c>
      <c r="AY1567" s="82">
        <f t="shared" si="124"/>
        <v>0</v>
      </c>
      <c r="AZ1567" s="82">
        <f t="shared" si="124"/>
        <v>0</v>
      </c>
      <c r="BA1567" s="82">
        <f t="shared" si="124"/>
        <v>0</v>
      </c>
    </row>
    <row r="1568" spans="1:53" x14ac:dyDescent="0.25">
      <c r="A1568" t="s">
        <v>4031</v>
      </c>
      <c r="B1568" t="s">
        <v>4032</v>
      </c>
      <c r="C1568" t="s">
        <v>4014</v>
      </c>
      <c r="D1568" t="s">
        <v>4015</v>
      </c>
      <c r="E1568">
        <v>5.75</v>
      </c>
      <c r="F1568" s="143">
        <v>42170</v>
      </c>
      <c r="G1568" t="s">
        <v>371</v>
      </c>
      <c r="H1568" t="s">
        <v>270</v>
      </c>
      <c r="I1568" t="s">
        <v>259</v>
      </c>
      <c r="J1568" t="s">
        <v>271</v>
      </c>
      <c r="K1568" t="s">
        <v>284</v>
      </c>
      <c r="L1568" t="s">
        <v>524</v>
      </c>
      <c r="M1568" t="s">
        <v>524</v>
      </c>
      <c r="N1568" t="s">
        <v>304</v>
      </c>
      <c r="O1568">
        <v>500</v>
      </c>
      <c r="P1568">
        <v>108.625</v>
      </c>
      <c r="Q1568">
        <v>0.159722</v>
      </c>
      <c r="R1568">
        <v>4.7120000000000002E-2</v>
      </c>
      <c r="S1568">
        <v>2.875</v>
      </c>
      <c r="T1568">
        <v>2.3180000000000001</v>
      </c>
      <c r="U1568">
        <v>2.149</v>
      </c>
      <c r="V1568">
        <v>2.3170000000000002</v>
      </c>
      <c r="W1568">
        <v>2.149</v>
      </c>
      <c r="X1568">
        <v>183</v>
      </c>
      <c r="Y1568">
        <v>108</v>
      </c>
      <c r="Z1568">
        <v>2.6509999999999998</v>
      </c>
      <c r="AA1568">
        <v>4.8660000000000002E-2</v>
      </c>
      <c r="AB1568">
        <v>2.319</v>
      </c>
      <c r="AC1568">
        <v>2.4790000000000001</v>
      </c>
      <c r="AD1568">
        <v>2.3159999999999998</v>
      </c>
      <c r="AE1568">
        <v>2.4790000000000001</v>
      </c>
      <c r="AF1568">
        <v>221</v>
      </c>
      <c r="AG1568">
        <v>0.91100000000000003</v>
      </c>
      <c r="AH1568">
        <v>0.995</v>
      </c>
      <c r="AI1568">
        <v>176</v>
      </c>
      <c r="AJ1568">
        <v>215</v>
      </c>
      <c r="AK1568">
        <v>170</v>
      </c>
      <c r="AL1568">
        <v>208</v>
      </c>
      <c r="AQ1568" s="82">
        <f t="shared" si="122"/>
        <v>0</v>
      </c>
      <c r="AR1568" s="82">
        <f t="shared" si="124"/>
        <v>4.7120000000000002E-2</v>
      </c>
      <c r="AS1568" s="82">
        <f t="shared" si="124"/>
        <v>0</v>
      </c>
      <c r="AT1568" s="82">
        <f t="shared" si="124"/>
        <v>0</v>
      </c>
      <c r="AU1568" s="82">
        <f t="shared" si="124"/>
        <v>0</v>
      </c>
      <c r="AV1568" s="82">
        <f t="shared" si="124"/>
        <v>0</v>
      </c>
      <c r="AW1568" s="82">
        <f t="shared" si="124"/>
        <v>0</v>
      </c>
      <c r="AX1568" s="82">
        <f t="shared" si="124"/>
        <v>0</v>
      </c>
      <c r="AY1568" s="82">
        <f t="shared" si="124"/>
        <v>0</v>
      </c>
      <c r="AZ1568" s="82">
        <f t="shared" si="124"/>
        <v>0</v>
      </c>
      <c r="BA1568" s="82">
        <f t="shared" si="124"/>
        <v>0</v>
      </c>
    </row>
    <row r="1569" spans="1:53" x14ac:dyDescent="0.25">
      <c r="A1569" t="s">
        <v>6473</v>
      </c>
      <c r="B1569" t="s">
        <v>6474</v>
      </c>
      <c r="C1569" t="s">
        <v>295</v>
      </c>
      <c r="D1569" t="s">
        <v>6475</v>
      </c>
      <c r="E1569">
        <v>10.25</v>
      </c>
      <c r="F1569" s="143">
        <v>43388</v>
      </c>
      <c r="G1569" t="s">
        <v>282</v>
      </c>
      <c r="H1569" t="s">
        <v>270</v>
      </c>
      <c r="I1569" t="s">
        <v>259</v>
      </c>
      <c r="J1569" t="s">
        <v>271</v>
      </c>
      <c r="K1569" t="s">
        <v>272</v>
      </c>
      <c r="L1569" t="s">
        <v>296</v>
      </c>
      <c r="M1569" t="s">
        <v>297</v>
      </c>
      <c r="N1569" t="s">
        <v>283</v>
      </c>
      <c r="O1569">
        <v>501.2</v>
      </c>
      <c r="P1569">
        <v>114.75</v>
      </c>
      <c r="Q1569">
        <v>1.9930559999999999</v>
      </c>
      <c r="R1569">
        <v>5.0689999999999999E-2</v>
      </c>
      <c r="S1569">
        <v>0</v>
      </c>
      <c r="T1569">
        <v>1.641</v>
      </c>
      <c r="U1569">
        <v>4.4119999999999999</v>
      </c>
      <c r="V1569">
        <v>1.85</v>
      </c>
      <c r="W1569">
        <v>5.0250000000000004</v>
      </c>
      <c r="X1569">
        <v>416</v>
      </c>
      <c r="Y1569">
        <v>114.25</v>
      </c>
      <c r="Z1569">
        <v>1.31</v>
      </c>
      <c r="AA1569">
        <v>5.0939999999999999E-2</v>
      </c>
      <c r="AB1569">
        <v>1.702</v>
      </c>
      <c r="AC1569">
        <v>4.8390000000000004</v>
      </c>
      <c r="AD1569">
        <v>2.0169999999999999</v>
      </c>
      <c r="AE1569">
        <v>5.3310000000000004</v>
      </c>
      <c r="AF1569">
        <v>459</v>
      </c>
      <c r="AG1569">
        <v>1.024</v>
      </c>
      <c r="AH1569">
        <v>1.1060000000000001</v>
      </c>
      <c r="AI1569">
        <v>411</v>
      </c>
      <c r="AJ1569">
        <v>464</v>
      </c>
      <c r="AK1569">
        <v>401</v>
      </c>
      <c r="AL1569">
        <v>444</v>
      </c>
      <c r="AQ1569" s="82">
        <f t="shared" si="122"/>
        <v>0</v>
      </c>
      <c r="AR1569" s="82">
        <f t="shared" si="124"/>
        <v>0</v>
      </c>
      <c r="AS1569" s="82">
        <f t="shared" si="124"/>
        <v>0</v>
      </c>
      <c r="AT1569" s="82">
        <f t="shared" si="124"/>
        <v>5.0689999999999999E-2</v>
      </c>
      <c r="AU1569" s="82">
        <f t="shared" si="124"/>
        <v>0</v>
      </c>
      <c r="AV1569" s="82">
        <f t="shared" si="124"/>
        <v>0</v>
      </c>
      <c r="AW1569" s="82">
        <f t="shared" si="124"/>
        <v>0</v>
      </c>
      <c r="AX1569" s="82">
        <f t="shared" si="124"/>
        <v>0</v>
      </c>
      <c r="AY1569" s="82">
        <f t="shared" si="124"/>
        <v>0</v>
      </c>
      <c r="AZ1569" s="82">
        <f t="shared" si="124"/>
        <v>0</v>
      </c>
      <c r="BA1569" s="82">
        <f t="shared" si="124"/>
        <v>0</v>
      </c>
    </row>
    <row r="1570" spans="1:53" x14ac:dyDescent="0.25">
      <c r="A1570" t="s">
        <v>4052</v>
      </c>
      <c r="B1570" t="s">
        <v>4053</v>
      </c>
      <c r="C1570" t="s">
        <v>4054</v>
      </c>
      <c r="D1570" t="s">
        <v>4055</v>
      </c>
      <c r="E1570">
        <v>8.625</v>
      </c>
      <c r="F1570" s="143">
        <v>43661</v>
      </c>
      <c r="G1570" t="s">
        <v>40</v>
      </c>
      <c r="H1570" t="s">
        <v>270</v>
      </c>
      <c r="I1570" t="s">
        <v>259</v>
      </c>
      <c r="J1570" t="s">
        <v>271</v>
      </c>
      <c r="K1570" t="s">
        <v>272</v>
      </c>
      <c r="L1570" t="s">
        <v>291</v>
      </c>
      <c r="M1570" t="s">
        <v>588</v>
      </c>
      <c r="N1570" t="s">
        <v>304</v>
      </c>
      <c r="O1570">
        <v>400</v>
      </c>
      <c r="P1570">
        <v>110.75</v>
      </c>
      <c r="Q1570">
        <v>3.8333330000000001</v>
      </c>
      <c r="R1570">
        <v>3.9710000000000002E-2</v>
      </c>
      <c r="S1570">
        <v>0</v>
      </c>
      <c r="T1570">
        <v>1.415</v>
      </c>
      <c r="U1570">
        <v>4.1289999999999996</v>
      </c>
      <c r="V1570">
        <v>1.88</v>
      </c>
      <c r="W1570">
        <v>4.8540000000000001</v>
      </c>
      <c r="X1570">
        <v>383</v>
      </c>
      <c r="Y1570">
        <v>109.75</v>
      </c>
      <c r="Z1570">
        <v>3.258</v>
      </c>
      <c r="AA1570">
        <v>3.9759999999999997E-2</v>
      </c>
      <c r="AB1570">
        <v>1.474</v>
      </c>
      <c r="AC1570">
        <v>4.8810000000000002</v>
      </c>
      <c r="AD1570">
        <v>2.2309999999999999</v>
      </c>
      <c r="AE1570">
        <v>5.4189999999999996</v>
      </c>
      <c r="AF1570">
        <v>454</v>
      </c>
      <c r="AG1570">
        <v>1.3939999999999999</v>
      </c>
      <c r="AH1570">
        <v>1.5189999999999999</v>
      </c>
      <c r="AI1570">
        <v>330</v>
      </c>
      <c r="AJ1570">
        <v>404</v>
      </c>
      <c r="AK1570">
        <v>367</v>
      </c>
      <c r="AL1570">
        <v>438</v>
      </c>
      <c r="AQ1570" s="82">
        <f t="shared" si="122"/>
        <v>0</v>
      </c>
      <c r="AR1570" s="82">
        <f t="shared" si="124"/>
        <v>0</v>
      </c>
      <c r="AS1570" s="82">
        <f t="shared" si="124"/>
        <v>0</v>
      </c>
      <c r="AT1570" s="82">
        <f t="shared" si="124"/>
        <v>3.9710000000000002E-2</v>
      </c>
      <c r="AU1570" s="82">
        <f t="shared" si="124"/>
        <v>0</v>
      </c>
      <c r="AV1570" s="82">
        <f t="shared" si="124"/>
        <v>0</v>
      </c>
      <c r="AW1570" s="82">
        <f t="shared" si="124"/>
        <v>0</v>
      </c>
      <c r="AX1570" s="82">
        <f t="shared" si="124"/>
        <v>0</v>
      </c>
      <c r="AY1570" s="82">
        <f t="shared" si="124"/>
        <v>0</v>
      </c>
      <c r="AZ1570" s="82">
        <f t="shared" si="124"/>
        <v>0</v>
      </c>
      <c r="BA1570" s="82">
        <f t="shared" si="124"/>
        <v>0</v>
      </c>
    </row>
    <row r="1571" spans="1:53" x14ac:dyDescent="0.25">
      <c r="A1571" t="s">
        <v>4056</v>
      </c>
      <c r="B1571" t="s">
        <v>4057</v>
      </c>
      <c r="C1571" t="s">
        <v>4058</v>
      </c>
      <c r="D1571" t="s">
        <v>4055</v>
      </c>
      <c r="E1571">
        <v>9.125</v>
      </c>
      <c r="F1571" s="143">
        <v>43327</v>
      </c>
      <c r="G1571" t="s">
        <v>42</v>
      </c>
      <c r="H1571" t="s">
        <v>270</v>
      </c>
      <c r="I1571" t="s">
        <v>259</v>
      </c>
      <c r="J1571" t="s">
        <v>271</v>
      </c>
      <c r="K1571" t="s">
        <v>272</v>
      </c>
      <c r="L1571" t="s">
        <v>291</v>
      </c>
      <c r="M1571" t="s">
        <v>588</v>
      </c>
      <c r="N1571" t="s">
        <v>304</v>
      </c>
      <c r="O1571">
        <v>525</v>
      </c>
      <c r="P1571">
        <v>111.25</v>
      </c>
      <c r="Q1571">
        <v>3.2951389999999998</v>
      </c>
      <c r="R1571">
        <v>5.21E-2</v>
      </c>
      <c r="S1571">
        <v>0</v>
      </c>
      <c r="T1571">
        <v>1.488</v>
      </c>
      <c r="U1571">
        <v>4.6239999999999997</v>
      </c>
      <c r="V1571">
        <v>1.8740000000000001</v>
      </c>
      <c r="W1571">
        <v>5.181</v>
      </c>
      <c r="X1571">
        <v>434</v>
      </c>
      <c r="Y1571">
        <v>110.75</v>
      </c>
      <c r="Z1571">
        <v>2.6869999999999998</v>
      </c>
      <c r="AA1571">
        <v>5.2380000000000003E-2</v>
      </c>
      <c r="AB1571">
        <v>1.5489999999999999</v>
      </c>
      <c r="AC1571">
        <v>5.0540000000000003</v>
      </c>
      <c r="AD1571">
        <v>2.101</v>
      </c>
      <c r="AE1571">
        <v>5.48</v>
      </c>
      <c r="AF1571">
        <v>476</v>
      </c>
      <c r="AG1571">
        <v>0.97699999999999998</v>
      </c>
      <c r="AH1571">
        <v>1.0780000000000001</v>
      </c>
      <c r="AI1571">
        <v>395</v>
      </c>
      <c r="AJ1571">
        <v>446</v>
      </c>
      <c r="AK1571">
        <v>418</v>
      </c>
      <c r="AL1571">
        <v>461</v>
      </c>
      <c r="AQ1571" s="82">
        <f t="shared" si="122"/>
        <v>0</v>
      </c>
      <c r="AR1571" s="82">
        <f t="shared" si="124"/>
        <v>0</v>
      </c>
      <c r="AS1571" s="82">
        <f t="shared" si="124"/>
        <v>0</v>
      </c>
      <c r="AT1571" s="82">
        <f t="shared" si="124"/>
        <v>5.21E-2</v>
      </c>
      <c r="AU1571" s="82">
        <f t="shared" si="124"/>
        <v>0</v>
      </c>
      <c r="AV1571" s="82">
        <f t="shared" si="124"/>
        <v>0</v>
      </c>
      <c r="AW1571" s="82">
        <f t="shared" si="124"/>
        <v>0</v>
      </c>
      <c r="AX1571" s="82">
        <f t="shared" si="124"/>
        <v>0</v>
      </c>
      <c r="AY1571" s="82">
        <f t="shared" si="124"/>
        <v>0</v>
      </c>
      <c r="AZ1571" s="82">
        <f t="shared" si="124"/>
        <v>0</v>
      </c>
      <c r="BA1571" s="82">
        <f t="shared" si="124"/>
        <v>0</v>
      </c>
    </row>
    <row r="1572" spans="1:53" x14ac:dyDescent="0.25">
      <c r="A1572" t="s">
        <v>4044</v>
      </c>
      <c r="B1572" t="s">
        <v>4045</v>
      </c>
      <c r="C1572" t="s">
        <v>4046</v>
      </c>
      <c r="D1572" t="s">
        <v>4047</v>
      </c>
      <c r="E1572">
        <v>9.375</v>
      </c>
      <c r="F1572" s="143">
        <v>42522</v>
      </c>
      <c r="G1572" t="s">
        <v>282</v>
      </c>
      <c r="H1572" t="s">
        <v>270</v>
      </c>
      <c r="I1572" t="s">
        <v>259</v>
      </c>
      <c r="J1572" t="s">
        <v>271</v>
      </c>
      <c r="K1572" t="s">
        <v>272</v>
      </c>
      <c r="L1572" t="s">
        <v>442</v>
      </c>
      <c r="M1572" t="s">
        <v>697</v>
      </c>
      <c r="N1572" t="s">
        <v>304</v>
      </c>
      <c r="O1572">
        <v>162.5</v>
      </c>
      <c r="P1572">
        <v>107.25</v>
      </c>
      <c r="Q1572">
        <v>0.625</v>
      </c>
      <c r="R1572">
        <v>1.519E-2</v>
      </c>
      <c r="S1572">
        <v>0</v>
      </c>
      <c r="T1572">
        <v>0.42699999999999999</v>
      </c>
      <c r="U1572">
        <v>3.21</v>
      </c>
      <c r="V1572">
        <v>0.42599999999999999</v>
      </c>
      <c r="W1572">
        <v>3.552</v>
      </c>
      <c r="X1572">
        <v>310</v>
      </c>
      <c r="Y1572">
        <v>107.5</v>
      </c>
      <c r="Z1572">
        <v>0</v>
      </c>
      <c r="AA1572">
        <v>1.537E-2</v>
      </c>
      <c r="AB1572">
        <v>0.49099999999999999</v>
      </c>
      <c r="AC1572">
        <v>3.4889999999999999</v>
      </c>
      <c r="AD1572">
        <v>0.49</v>
      </c>
      <c r="AE1572">
        <v>3.7229999999999999</v>
      </c>
      <c r="AF1572">
        <v>335</v>
      </c>
      <c r="AG1572">
        <v>0.34899999999999998</v>
      </c>
      <c r="AH1572">
        <v>0.32400000000000001</v>
      </c>
      <c r="AI1572">
        <v>272</v>
      </c>
      <c r="AJ1572">
        <v>336</v>
      </c>
      <c r="AK1572">
        <v>290</v>
      </c>
      <c r="AL1572">
        <v>318</v>
      </c>
      <c r="AQ1572" s="82">
        <f t="shared" si="122"/>
        <v>0</v>
      </c>
      <c r="AR1572" s="82">
        <f t="shared" si="124"/>
        <v>0</v>
      </c>
      <c r="AS1572" s="82">
        <f t="shared" si="124"/>
        <v>1.519E-2</v>
      </c>
      <c r="AT1572" s="82">
        <f t="shared" si="124"/>
        <v>0</v>
      </c>
      <c r="AU1572" s="82">
        <f t="shared" si="124"/>
        <v>0</v>
      </c>
      <c r="AV1572" s="82">
        <f t="shared" si="124"/>
        <v>0</v>
      </c>
      <c r="AW1572" s="82">
        <f t="shared" si="124"/>
        <v>0</v>
      </c>
      <c r="AX1572" s="82">
        <f t="shared" si="124"/>
        <v>0</v>
      </c>
      <c r="AY1572" s="82">
        <f t="shared" si="124"/>
        <v>0</v>
      </c>
      <c r="AZ1572" s="82">
        <f t="shared" si="124"/>
        <v>0</v>
      </c>
      <c r="BA1572" s="82">
        <f t="shared" si="124"/>
        <v>0</v>
      </c>
    </row>
    <row r="1573" spans="1:53" x14ac:dyDescent="0.25">
      <c r="A1573" t="s">
        <v>4059</v>
      </c>
      <c r="B1573" t="s">
        <v>4060</v>
      </c>
      <c r="C1573" t="s">
        <v>4046</v>
      </c>
      <c r="D1573" t="s">
        <v>4047</v>
      </c>
      <c r="E1573">
        <v>6.875</v>
      </c>
      <c r="F1573" s="143">
        <v>43435</v>
      </c>
      <c r="G1573" t="s">
        <v>282</v>
      </c>
      <c r="H1573" t="s">
        <v>270</v>
      </c>
      <c r="I1573" t="s">
        <v>259</v>
      </c>
      <c r="J1573" t="s">
        <v>271</v>
      </c>
      <c r="K1573" t="s">
        <v>272</v>
      </c>
      <c r="L1573" t="s">
        <v>442</v>
      </c>
      <c r="M1573" t="s">
        <v>697</v>
      </c>
      <c r="N1573" t="s">
        <v>304</v>
      </c>
      <c r="O1573">
        <v>600</v>
      </c>
      <c r="P1573">
        <v>109</v>
      </c>
      <c r="Q1573">
        <v>0.45833299999999999</v>
      </c>
      <c r="R1573">
        <v>5.6899999999999999E-2</v>
      </c>
      <c r="S1573">
        <v>0</v>
      </c>
      <c r="T1573">
        <v>1.8080000000000001</v>
      </c>
      <c r="U1573">
        <v>3.7360000000000002</v>
      </c>
      <c r="V1573">
        <v>2.827</v>
      </c>
      <c r="W1573">
        <v>4.1859999999999999</v>
      </c>
      <c r="X1573">
        <v>326</v>
      </c>
      <c r="Y1573">
        <v>108.5</v>
      </c>
      <c r="Z1573">
        <v>0</v>
      </c>
      <c r="AA1573">
        <v>5.7259999999999998E-2</v>
      </c>
      <c r="AB1573">
        <v>1.87</v>
      </c>
      <c r="AC1573">
        <v>4.0739999999999998</v>
      </c>
      <c r="AD1573">
        <v>3.077</v>
      </c>
      <c r="AE1573">
        <v>4.3860000000000001</v>
      </c>
      <c r="AF1573">
        <v>360</v>
      </c>
      <c r="AG1573">
        <v>0.88300000000000001</v>
      </c>
      <c r="AH1573">
        <v>1.115</v>
      </c>
      <c r="AI1573">
        <v>316</v>
      </c>
      <c r="AJ1573">
        <v>355</v>
      </c>
      <c r="AK1573">
        <v>310</v>
      </c>
      <c r="AL1573">
        <v>344</v>
      </c>
      <c r="AQ1573" s="82">
        <f t="shared" si="122"/>
        <v>0</v>
      </c>
      <c r="AR1573" s="82">
        <f t="shared" si="124"/>
        <v>0</v>
      </c>
      <c r="AS1573" s="82">
        <f t="shared" si="124"/>
        <v>5.6899999999999999E-2</v>
      </c>
      <c r="AT1573" s="82">
        <f t="shared" si="124"/>
        <v>0</v>
      </c>
      <c r="AU1573" s="82">
        <f t="shared" si="124"/>
        <v>0</v>
      </c>
      <c r="AV1573" s="82">
        <f t="shared" si="124"/>
        <v>0</v>
      </c>
      <c r="AW1573" s="82">
        <f t="shared" si="124"/>
        <v>0</v>
      </c>
      <c r="AX1573" s="82">
        <f t="shared" si="124"/>
        <v>0</v>
      </c>
      <c r="AY1573" s="82">
        <f t="shared" si="124"/>
        <v>0</v>
      </c>
      <c r="AZ1573" s="82">
        <f t="shared" si="124"/>
        <v>0</v>
      </c>
      <c r="BA1573" s="82">
        <f t="shared" si="124"/>
        <v>0</v>
      </c>
    </row>
    <row r="1574" spans="1:53" x14ac:dyDescent="0.25">
      <c r="A1574" t="s">
        <v>4061</v>
      </c>
      <c r="B1574" t="s">
        <v>4062</v>
      </c>
      <c r="C1574" t="s">
        <v>4046</v>
      </c>
      <c r="D1574" t="s">
        <v>4047</v>
      </c>
      <c r="E1574">
        <v>6.5</v>
      </c>
      <c r="F1574" s="143">
        <v>44392</v>
      </c>
      <c r="G1574" t="s">
        <v>282</v>
      </c>
      <c r="H1574" t="s">
        <v>270</v>
      </c>
      <c r="I1574" t="s">
        <v>259</v>
      </c>
      <c r="J1574" t="s">
        <v>271</v>
      </c>
      <c r="K1574" t="s">
        <v>272</v>
      </c>
      <c r="L1574" t="s">
        <v>442</v>
      </c>
      <c r="M1574" t="s">
        <v>697</v>
      </c>
      <c r="N1574" t="s">
        <v>304</v>
      </c>
      <c r="O1574">
        <v>500</v>
      </c>
      <c r="P1574">
        <v>109.25</v>
      </c>
      <c r="Q1574">
        <v>2.8888889999999998</v>
      </c>
      <c r="R1574">
        <v>4.8579999999999998E-2</v>
      </c>
      <c r="S1574">
        <v>0</v>
      </c>
      <c r="T1574">
        <v>3.0979999999999999</v>
      </c>
      <c r="U1574">
        <v>4.5069999999999997</v>
      </c>
      <c r="V1574">
        <v>5.3440000000000003</v>
      </c>
      <c r="W1574">
        <v>4.7370000000000001</v>
      </c>
      <c r="X1574">
        <v>331</v>
      </c>
      <c r="Y1574">
        <v>109</v>
      </c>
      <c r="Z1574">
        <v>2.456</v>
      </c>
      <c r="AA1574">
        <v>4.9020000000000001E-2</v>
      </c>
      <c r="AB1574">
        <v>3.161</v>
      </c>
      <c r="AC1574">
        <v>4.6070000000000002</v>
      </c>
      <c r="AD1574">
        <v>5.4290000000000003</v>
      </c>
      <c r="AE1574">
        <v>4.7839999999999998</v>
      </c>
      <c r="AF1574">
        <v>353</v>
      </c>
      <c r="AG1574">
        <v>0.61299999999999999</v>
      </c>
      <c r="AH1574">
        <v>1.2989999999999999</v>
      </c>
      <c r="AI1574">
        <v>313</v>
      </c>
      <c r="AJ1574">
        <v>334</v>
      </c>
      <c r="AK1574">
        <v>320</v>
      </c>
      <c r="AL1574">
        <v>341</v>
      </c>
      <c r="AQ1574" s="82">
        <f t="shared" si="122"/>
        <v>0</v>
      </c>
      <c r="AR1574" s="82">
        <f t="shared" ref="AR1574:BA1589" si="125">IF(AND($U1574&gt;AQ$4,$U1574&lt;=AR$4),$R1574,0)</f>
        <v>0</v>
      </c>
      <c r="AS1574" s="82">
        <f t="shared" si="125"/>
        <v>0</v>
      </c>
      <c r="AT1574" s="82">
        <f t="shared" si="125"/>
        <v>4.8579999999999998E-2</v>
      </c>
      <c r="AU1574" s="82">
        <f t="shared" si="125"/>
        <v>0</v>
      </c>
      <c r="AV1574" s="82">
        <f t="shared" si="125"/>
        <v>0</v>
      </c>
      <c r="AW1574" s="82">
        <f t="shared" si="125"/>
        <v>0</v>
      </c>
      <c r="AX1574" s="82">
        <f t="shared" si="125"/>
        <v>0</v>
      </c>
      <c r="AY1574" s="82">
        <f t="shared" si="125"/>
        <v>0</v>
      </c>
      <c r="AZ1574" s="82">
        <f t="shared" si="125"/>
        <v>0</v>
      </c>
      <c r="BA1574" s="82">
        <f t="shared" si="125"/>
        <v>0</v>
      </c>
    </row>
    <row r="1575" spans="1:53" x14ac:dyDescent="0.25">
      <c r="A1575" t="s">
        <v>6476</v>
      </c>
      <c r="B1575" t="s">
        <v>6477</v>
      </c>
      <c r="C1575" t="s">
        <v>4046</v>
      </c>
      <c r="D1575" t="s">
        <v>4047</v>
      </c>
      <c r="E1575">
        <v>5.5</v>
      </c>
      <c r="F1575" s="143">
        <v>45031</v>
      </c>
      <c r="G1575" t="s">
        <v>282</v>
      </c>
      <c r="H1575" t="s">
        <v>270</v>
      </c>
      <c r="I1575" t="s">
        <v>259</v>
      </c>
      <c r="J1575" t="s">
        <v>271</v>
      </c>
      <c r="K1575" t="s">
        <v>272</v>
      </c>
      <c r="L1575" t="s">
        <v>442</v>
      </c>
      <c r="M1575" t="s">
        <v>697</v>
      </c>
      <c r="N1575" t="s">
        <v>304</v>
      </c>
      <c r="O1575">
        <v>700</v>
      </c>
      <c r="P1575">
        <v>106.75</v>
      </c>
      <c r="Q1575">
        <v>1.2680560000000001</v>
      </c>
      <c r="R1575">
        <v>6.5509999999999999E-2</v>
      </c>
      <c r="S1575">
        <v>0</v>
      </c>
      <c r="T1575">
        <v>4.1710000000000003</v>
      </c>
      <c r="U1575">
        <v>4.4420000000000002</v>
      </c>
      <c r="V1575">
        <v>7.1589999999999998</v>
      </c>
      <c r="W1575">
        <v>4.4210000000000003</v>
      </c>
      <c r="X1575">
        <v>268</v>
      </c>
      <c r="Y1575">
        <v>105</v>
      </c>
      <c r="Z1575">
        <v>0.90100000000000002</v>
      </c>
      <c r="AA1575">
        <v>6.5199999999999994E-2</v>
      </c>
      <c r="AB1575">
        <v>6.3310000000000004</v>
      </c>
      <c r="AC1575">
        <v>4.7300000000000004</v>
      </c>
      <c r="AD1575">
        <v>7.37</v>
      </c>
      <c r="AE1575">
        <v>4.6929999999999996</v>
      </c>
      <c r="AF1575">
        <v>314</v>
      </c>
      <c r="AG1575">
        <v>1.9990000000000001</v>
      </c>
      <c r="AH1575">
        <v>3.1</v>
      </c>
      <c r="AI1575">
        <v>256</v>
      </c>
      <c r="AJ1575">
        <v>297</v>
      </c>
      <c r="AK1575">
        <v>263</v>
      </c>
      <c r="AL1575">
        <v>307</v>
      </c>
      <c r="AQ1575" s="82">
        <f t="shared" si="122"/>
        <v>0</v>
      </c>
      <c r="AR1575" s="82">
        <f t="shared" si="125"/>
        <v>0</v>
      </c>
      <c r="AS1575" s="82">
        <f t="shared" si="125"/>
        <v>0</v>
      </c>
      <c r="AT1575" s="82">
        <f t="shared" si="125"/>
        <v>6.5509999999999999E-2</v>
      </c>
      <c r="AU1575" s="82">
        <f t="shared" si="125"/>
        <v>0</v>
      </c>
      <c r="AV1575" s="82">
        <f t="shared" si="125"/>
        <v>0</v>
      </c>
      <c r="AW1575" s="82">
        <f t="shared" si="125"/>
        <v>0</v>
      </c>
      <c r="AX1575" s="82">
        <f t="shared" si="125"/>
        <v>0</v>
      </c>
      <c r="AY1575" s="82">
        <f t="shared" si="125"/>
        <v>0</v>
      </c>
      <c r="AZ1575" s="82">
        <f t="shared" si="125"/>
        <v>0</v>
      </c>
      <c r="BA1575" s="82">
        <f t="shared" si="125"/>
        <v>0</v>
      </c>
    </row>
    <row r="1576" spans="1:53" x14ac:dyDescent="0.25">
      <c r="A1576" t="s">
        <v>2333</v>
      </c>
      <c r="B1576" t="s">
        <v>2334</v>
      </c>
      <c r="C1576" t="s">
        <v>6478</v>
      </c>
      <c r="D1576" t="s">
        <v>6479</v>
      </c>
      <c r="E1576">
        <v>6.75</v>
      </c>
      <c r="F1576" s="143">
        <v>41958</v>
      </c>
      <c r="G1576" t="s">
        <v>280</v>
      </c>
      <c r="H1576" t="s">
        <v>270</v>
      </c>
      <c r="I1576" t="s">
        <v>259</v>
      </c>
      <c r="J1576" t="s">
        <v>271</v>
      </c>
      <c r="K1576" t="s">
        <v>272</v>
      </c>
      <c r="L1576" t="s">
        <v>291</v>
      </c>
      <c r="M1576" t="s">
        <v>2114</v>
      </c>
      <c r="N1576" t="s">
        <v>304</v>
      </c>
      <c r="O1576">
        <v>152.19999999999999</v>
      </c>
      <c r="P1576">
        <v>100.408</v>
      </c>
      <c r="Q1576">
        <v>0.75</v>
      </c>
      <c r="R1576">
        <v>1.3339999999999999E-2</v>
      </c>
      <c r="S1576">
        <v>0</v>
      </c>
      <c r="T1576">
        <v>6.9000000000000006E-2</v>
      </c>
      <c r="U1576">
        <v>8.2000000000000003E-2</v>
      </c>
      <c r="V1576">
        <v>7.6999999999999999E-2</v>
      </c>
      <c r="W1576">
        <v>8.2000000000000003E-2</v>
      </c>
      <c r="X1576">
        <v>0</v>
      </c>
      <c r="Y1576">
        <v>100</v>
      </c>
      <c r="Z1576">
        <v>0.3</v>
      </c>
      <c r="AA1576">
        <v>1.3429999999999999E-2</v>
      </c>
      <c r="AB1576">
        <v>1.7989999999999999</v>
      </c>
      <c r="AC1576">
        <v>6.7469999999999999</v>
      </c>
      <c r="AD1576">
        <v>0.85199999999999998</v>
      </c>
      <c r="AE1576">
        <v>6.6840000000000002</v>
      </c>
      <c r="AF1576">
        <v>645</v>
      </c>
      <c r="AG1576">
        <v>0.85499999999999998</v>
      </c>
      <c r="AH1576">
        <v>0.85799999999999998</v>
      </c>
      <c r="AI1576">
        <v>-23</v>
      </c>
      <c r="AJ1576">
        <v>617</v>
      </c>
      <c r="AK1576">
        <v>-23</v>
      </c>
      <c r="AL1576">
        <v>624</v>
      </c>
      <c r="AQ1576" s="82">
        <f t="shared" si="122"/>
        <v>1.3339999999999999E-2</v>
      </c>
      <c r="AR1576" s="82">
        <f t="shared" si="125"/>
        <v>0</v>
      </c>
      <c r="AS1576" s="82">
        <f t="shared" si="125"/>
        <v>0</v>
      </c>
      <c r="AT1576" s="82">
        <f t="shared" si="125"/>
        <v>0</v>
      </c>
      <c r="AU1576" s="82">
        <f t="shared" si="125"/>
        <v>0</v>
      </c>
      <c r="AV1576" s="82">
        <f t="shared" si="125"/>
        <v>0</v>
      </c>
      <c r="AW1576" s="82">
        <f t="shared" si="125"/>
        <v>0</v>
      </c>
      <c r="AX1576" s="82">
        <f t="shared" si="125"/>
        <v>0</v>
      </c>
      <c r="AY1576" s="82">
        <f t="shared" si="125"/>
        <v>0</v>
      </c>
      <c r="AZ1576" s="82">
        <f t="shared" si="125"/>
        <v>0</v>
      </c>
      <c r="BA1576" s="82">
        <f t="shared" si="125"/>
        <v>0</v>
      </c>
    </row>
    <row r="1577" spans="1:53" x14ac:dyDescent="0.25">
      <c r="A1577" t="s">
        <v>6480</v>
      </c>
      <c r="B1577" t="s">
        <v>6481</v>
      </c>
      <c r="C1577" t="s">
        <v>6482</v>
      </c>
      <c r="D1577" t="s">
        <v>6483</v>
      </c>
      <c r="E1577">
        <v>9.5</v>
      </c>
      <c r="F1577" s="143">
        <v>43631</v>
      </c>
      <c r="G1577" t="s">
        <v>42</v>
      </c>
      <c r="H1577" t="s">
        <v>270</v>
      </c>
      <c r="I1577" t="s">
        <v>259</v>
      </c>
      <c r="J1577" t="s">
        <v>271</v>
      </c>
      <c r="K1577" t="s">
        <v>272</v>
      </c>
      <c r="L1577" t="s">
        <v>291</v>
      </c>
      <c r="M1577" t="s">
        <v>600</v>
      </c>
      <c r="N1577" t="s">
        <v>283</v>
      </c>
      <c r="O1577">
        <v>275</v>
      </c>
      <c r="P1577">
        <v>108</v>
      </c>
      <c r="Q1577">
        <v>0.26388899999999998</v>
      </c>
      <c r="R1577">
        <v>2.579E-2</v>
      </c>
      <c r="S1577">
        <v>4.9880000000000004</v>
      </c>
      <c r="T1577">
        <v>3.6349999999999998</v>
      </c>
      <c r="U1577">
        <v>7.367</v>
      </c>
      <c r="V1577">
        <v>4.2240000000000002</v>
      </c>
      <c r="W1577">
        <v>7.5819999999999999</v>
      </c>
      <c r="X1577">
        <v>659</v>
      </c>
      <c r="Y1577">
        <v>107.25</v>
      </c>
      <c r="Z1577">
        <v>4.6180000000000003</v>
      </c>
      <c r="AA1577">
        <v>2.7060000000000001E-2</v>
      </c>
      <c r="AB1577">
        <v>3.53</v>
      </c>
      <c r="AC1577">
        <v>7.5810000000000004</v>
      </c>
      <c r="AD1577">
        <v>4.173</v>
      </c>
      <c r="AE1577">
        <v>7.7670000000000003</v>
      </c>
      <c r="AF1577">
        <v>692</v>
      </c>
      <c r="AG1577">
        <v>1.2370000000000001</v>
      </c>
      <c r="AH1577">
        <v>1.673</v>
      </c>
      <c r="AI1577">
        <v>656</v>
      </c>
      <c r="AJ1577">
        <v>665</v>
      </c>
      <c r="AK1577">
        <v>646</v>
      </c>
      <c r="AL1577">
        <v>679</v>
      </c>
      <c r="AQ1577" s="82">
        <f t="shared" si="122"/>
        <v>0</v>
      </c>
      <c r="AR1577" s="82">
        <f t="shared" si="125"/>
        <v>0</v>
      </c>
      <c r="AS1577" s="82">
        <f t="shared" si="125"/>
        <v>0</v>
      </c>
      <c r="AT1577" s="82">
        <f t="shared" si="125"/>
        <v>0</v>
      </c>
      <c r="AU1577" s="82">
        <f t="shared" si="125"/>
        <v>0</v>
      </c>
      <c r="AV1577" s="82">
        <f t="shared" si="125"/>
        <v>0</v>
      </c>
      <c r="AW1577" s="82">
        <f t="shared" si="125"/>
        <v>2.579E-2</v>
      </c>
      <c r="AX1577" s="82">
        <f t="shared" si="125"/>
        <v>0</v>
      </c>
      <c r="AY1577" s="82">
        <f t="shared" si="125"/>
        <v>0</v>
      </c>
      <c r="AZ1577" s="82">
        <f t="shared" si="125"/>
        <v>0</v>
      </c>
      <c r="BA1577" s="82">
        <f t="shared" si="125"/>
        <v>0</v>
      </c>
    </row>
    <row r="1578" spans="1:53" x14ac:dyDescent="0.25">
      <c r="A1578" t="s">
        <v>4063</v>
      </c>
      <c r="B1578" t="s">
        <v>4064</v>
      </c>
      <c r="C1578" t="s">
        <v>4065</v>
      </c>
      <c r="D1578" t="s">
        <v>4066</v>
      </c>
      <c r="E1578">
        <v>4.45</v>
      </c>
      <c r="F1578" s="143">
        <v>43525</v>
      </c>
      <c r="G1578" t="s">
        <v>371</v>
      </c>
      <c r="H1578" t="s">
        <v>270</v>
      </c>
      <c r="I1578" t="s">
        <v>259</v>
      </c>
      <c r="J1578" t="s">
        <v>271</v>
      </c>
      <c r="K1578" t="s">
        <v>272</v>
      </c>
      <c r="L1578" t="s">
        <v>296</v>
      </c>
      <c r="M1578" t="s">
        <v>297</v>
      </c>
      <c r="N1578" t="s">
        <v>304</v>
      </c>
      <c r="O1578">
        <v>350</v>
      </c>
      <c r="P1578">
        <v>107.74</v>
      </c>
      <c r="Q1578">
        <v>1.4091670000000001</v>
      </c>
      <c r="R1578">
        <v>3.3099999999999997E-2</v>
      </c>
      <c r="S1578">
        <v>0</v>
      </c>
      <c r="T1578">
        <v>5.3529999999999998</v>
      </c>
      <c r="U1578">
        <v>3.0659999999999998</v>
      </c>
      <c r="V1578">
        <v>5.4059999999999997</v>
      </c>
      <c r="W1578">
        <v>3.0659999999999998</v>
      </c>
      <c r="X1578">
        <v>207</v>
      </c>
      <c r="Y1578">
        <v>108.807</v>
      </c>
      <c r="Z1578">
        <v>1.113</v>
      </c>
      <c r="AA1578">
        <v>3.3840000000000002E-2</v>
      </c>
      <c r="AB1578">
        <v>5.4269999999999996</v>
      </c>
      <c r="AC1578">
        <v>2.899</v>
      </c>
      <c r="AD1578">
        <v>5.4740000000000002</v>
      </c>
      <c r="AE1578">
        <v>2.899</v>
      </c>
      <c r="AF1578">
        <v>205</v>
      </c>
      <c r="AG1578">
        <v>-0.70099999999999996</v>
      </c>
      <c r="AH1578">
        <v>-4.7E-2</v>
      </c>
      <c r="AI1578">
        <v>199</v>
      </c>
      <c r="AJ1578">
        <v>198</v>
      </c>
      <c r="AK1578">
        <v>196</v>
      </c>
      <c r="AL1578">
        <v>193</v>
      </c>
      <c r="AQ1578" s="82">
        <f t="shared" si="122"/>
        <v>0</v>
      </c>
      <c r="AR1578" s="82">
        <f t="shared" si="125"/>
        <v>0</v>
      </c>
      <c r="AS1578" s="82">
        <f t="shared" si="125"/>
        <v>3.3099999999999997E-2</v>
      </c>
      <c r="AT1578" s="82">
        <f t="shared" si="125"/>
        <v>0</v>
      </c>
      <c r="AU1578" s="82">
        <f t="shared" si="125"/>
        <v>0</v>
      </c>
      <c r="AV1578" s="82">
        <f t="shared" si="125"/>
        <v>0</v>
      </c>
      <c r="AW1578" s="82">
        <f t="shared" si="125"/>
        <v>0</v>
      </c>
      <c r="AX1578" s="82">
        <f t="shared" si="125"/>
        <v>0</v>
      </c>
      <c r="AY1578" s="82">
        <f t="shared" si="125"/>
        <v>0</v>
      </c>
      <c r="AZ1578" s="82">
        <f t="shared" si="125"/>
        <v>0</v>
      </c>
      <c r="BA1578" s="82">
        <f t="shared" si="125"/>
        <v>0</v>
      </c>
    </row>
    <row r="1579" spans="1:53" x14ac:dyDescent="0.25">
      <c r="A1579" t="s">
        <v>4067</v>
      </c>
      <c r="B1579" t="s">
        <v>4068</v>
      </c>
      <c r="C1579" t="s">
        <v>4065</v>
      </c>
      <c r="D1579" t="s">
        <v>4066</v>
      </c>
      <c r="E1579">
        <v>4.9000000000000004</v>
      </c>
      <c r="F1579" s="143">
        <v>44621</v>
      </c>
      <c r="G1579" t="s">
        <v>371</v>
      </c>
      <c r="H1579" t="s">
        <v>270</v>
      </c>
      <c r="I1579" t="s">
        <v>259</v>
      </c>
      <c r="J1579" t="s">
        <v>271</v>
      </c>
      <c r="K1579" t="s">
        <v>272</v>
      </c>
      <c r="L1579" t="s">
        <v>296</v>
      </c>
      <c r="M1579" t="s">
        <v>297</v>
      </c>
      <c r="N1579" t="s">
        <v>304</v>
      </c>
      <c r="O1579">
        <v>400</v>
      </c>
      <c r="P1579">
        <v>107.85299999999999</v>
      </c>
      <c r="Q1579">
        <v>1.5516669999999999</v>
      </c>
      <c r="R1579">
        <v>3.7909999999999999E-2</v>
      </c>
      <c r="S1579">
        <v>0</v>
      </c>
      <c r="T1579">
        <v>7.33</v>
      </c>
      <c r="U1579">
        <v>3.875</v>
      </c>
      <c r="V1579">
        <v>7.4909999999999997</v>
      </c>
      <c r="W1579">
        <v>3.875</v>
      </c>
      <c r="X1579">
        <v>230</v>
      </c>
      <c r="Y1579">
        <v>109.26300000000001</v>
      </c>
      <c r="Z1579">
        <v>1.2250000000000001</v>
      </c>
      <c r="AA1579">
        <v>3.8870000000000002E-2</v>
      </c>
      <c r="AB1579">
        <v>7.4139999999999997</v>
      </c>
      <c r="AC1579">
        <v>3.7069999999999999</v>
      </c>
      <c r="AD1579">
        <v>7.5650000000000004</v>
      </c>
      <c r="AE1579">
        <v>3.7069999999999999</v>
      </c>
      <c r="AF1579">
        <v>231</v>
      </c>
      <c r="AG1579">
        <v>-0.98099999999999998</v>
      </c>
      <c r="AH1579">
        <v>0.17</v>
      </c>
      <c r="AI1579">
        <v>226</v>
      </c>
      <c r="AJ1579">
        <v>227</v>
      </c>
      <c r="AK1579">
        <v>225</v>
      </c>
      <c r="AL1579">
        <v>224</v>
      </c>
      <c r="AQ1579" s="82">
        <f t="shared" si="122"/>
        <v>0</v>
      </c>
      <c r="AR1579" s="82">
        <f t="shared" si="125"/>
        <v>0</v>
      </c>
      <c r="AS1579" s="82">
        <f t="shared" si="125"/>
        <v>3.7909999999999999E-2</v>
      </c>
      <c r="AT1579" s="82">
        <f t="shared" si="125"/>
        <v>0</v>
      </c>
      <c r="AU1579" s="82">
        <f t="shared" si="125"/>
        <v>0</v>
      </c>
      <c r="AV1579" s="82">
        <f t="shared" si="125"/>
        <v>0</v>
      </c>
      <c r="AW1579" s="82">
        <f t="shared" si="125"/>
        <v>0</v>
      </c>
      <c r="AX1579" s="82">
        <f t="shared" si="125"/>
        <v>0</v>
      </c>
      <c r="AY1579" s="82">
        <f t="shared" si="125"/>
        <v>0</v>
      </c>
      <c r="AZ1579" s="82">
        <f t="shared" si="125"/>
        <v>0</v>
      </c>
      <c r="BA1579" s="82">
        <f t="shared" si="125"/>
        <v>0</v>
      </c>
    </row>
    <row r="1580" spans="1:53" x14ac:dyDescent="0.25">
      <c r="A1580" t="s">
        <v>6484</v>
      </c>
      <c r="B1580" t="s">
        <v>6485</v>
      </c>
      <c r="C1580" t="s">
        <v>4065</v>
      </c>
      <c r="D1580" t="s">
        <v>4066</v>
      </c>
      <c r="E1580">
        <v>3.5</v>
      </c>
      <c r="F1580" s="143">
        <v>43891</v>
      </c>
      <c r="G1580" t="s">
        <v>371</v>
      </c>
      <c r="H1580" t="s">
        <v>270</v>
      </c>
      <c r="I1580" t="s">
        <v>259</v>
      </c>
      <c r="J1580" t="s">
        <v>271</v>
      </c>
      <c r="K1580" t="s">
        <v>272</v>
      </c>
      <c r="L1580" t="s">
        <v>296</v>
      </c>
      <c r="M1580" t="s">
        <v>297</v>
      </c>
      <c r="N1580" t="s">
        <v>304</v>
      </c>
      <c r="O1580">
        <v>350</v>
      </c>
      <c r="P1580">
        <v>102.462</v>
      </c>
      <c r="Q1580">
        <v>1.0111110000000001</v>
      </c>
      <c r="R1580">
        <v>3.1379999999999998E-2</v>
      </c>
      <c r="S1580">
        <v>0</v>
      </c>
      <c r="T1580">
        <v>6.2649999999999997</v>
      </c>
      <c r="U1580">
        <v>3.1139999999999999</v>
      </c>
      <c r="V1580">
        <v>6.36</v>
      </c>
      <c r="W1580">
        <v>3.1139999999999999</v>
      </c>
      <c r="X1580">
        <v>190</v>
      </c>
      <c r="Y1580">
        <v>103.58499999999999</v>
      </c>
      <c r="Z1580">
        <v>0.77800000000000002</v>
      </c>
      <c r="AA1580">
        <v>3.2129999999999999E-2</v>
      </c>
      <c r="AB1580">
        <v>6.3419999999999996</v>
      </c>
      <c r="AC1580">
        <v>2.9470000000000001</v>
      </c>
      <c r="AD1580">
        <v>6.4269999999999996</v>
      </c>
      <c r="AE1580">
        <v>2.9470000000000001</v>
      </c>
      <c r="AF1580">
        <v>189</v>
      </c>
      <c r="AG1580">
        <v>-0.85199999999999998</v>
      </c>
      <c r="AH1580">
        <v>-4.0000000000000001E-3</v>
      </c>
      <c r="AI1580">
        <v>176</v>
      </c>
      <c r="AJ1580">
        <v>176</v>
      </c>
      <c r="AK1580">
        <v>179</v>
      </c>
      <c r="AL1580">
        <v>178</v>
      </c>
      <c r="AQ1580" s="82">
        <f t="shared" si="122"/>
        <v>0</v>
      </c>
      <c r="AR1580" s="82">
        <f t="shared" si="125"/>
        <v>0</v>
      </c>
      <c r="AS1580" s="82">
        <f t="shared" si="125"/>
        <v>3.1379999999999998E-2</v>
      </c>
      <c r="AT1580" s="82">
        <f t="shared" si="125"/>
        <v>0</v>
      </c>
      <c r="AU1580" s="82">
        <f t="shared" si="125"/>
        <v>0</v>
      </c>
      <c r="AV1580" s="82">
        <f t="shared" si="125"/>
        <v>0</v>
      </c>
      <c r="AW1580" s="82">
        <f t="shared" si="125"/>
        <v>0</v>
      </c>
      <c r="AX1580" s="82">
        <f t="shared" si="125"/>
        <v>0</v>
      </c>
      <c r="AY1580" s="82">
        <f t="shared" si="125"/>
        <v>0</v>
      </c>
      <c r="AZ1580" s="82">
        <f t="shared" si="125"/>
        <v>0</v>
      </c>
      <c r="BA1580" s="82">
        <f t="shared" si="125"/>
        <v>0</v>
      </c>
    </row>
    <row r="1581" spans="1:53" x14ac:dyDescent="0.25">
      <c r="A1581" t="s">
        <v>6486</v>
      </c>
      <c r="B1581" t="s">
        <v>6487</v>
      </c>
      <c r="C1581" t="s">
        <v>4065</v>
      </c>
      <c r="D1581" t="s">
        <v>4066</v>
      </c>
      <c r="E1581">
        <v>4</v>
      </c>
      <c r="F1581" s="143">
        <v>44986</v>
      </c>
      <c r="G1581" t="s">
        <v>371</v>
      </c>
      <c r="H1581" t="s">
        <v>270</v>
      </c>
      <c r="I1581" t="s">
        <v>259</v>
      </c>
      <c r="J1581" t="s">
        <v>271</v>
      </c>
      <c r="K1581" t="s">
        <v>272</v>
      </c>
      <c r="L1581" t="s">
        <v>296</v>
      </c>
      <c r="M1581" t="s">
        <v>297</v>
      </c>
      <c r="N1581" t="s">
        <v>304</v>
      </c>
      <c r="O1581">
        <v>350</v>
      </c>
      <c r="P1581">
        <v>101.35899999999999</v>
      </c>
      <c r="Q1581">
        <v>1.155556</v>
      </c>
      <c r="R1581">
        <v>3.109E-2</v>
      </c>
      <c r="S1581">
        <v>0</v>
      </c>
      <c r="T1581">
        <v>8.2249999999999996</v>
      </c>
      <c r="U1581">
        <v>3.8370000000000002</v>
      </c>
      <c r="V1581">
        <v>8.4499999999999993</v>
      </c>
      <c r="W1581">
        <v>3.8370000000000002</v>
      </c>
      <c r="X1581">
        <v>207</v>
      </c>
      <c r="Y1581">
        <v>101.599</v>
      </c>
      <c r="Z1581">
        <v>0.88900000000000001</v>
      </c>
      <c r="AA1581">
        <v>3.1550000000000002E-2</v>
      </c>
      <c r="AB1581">
        <v>8.2940000000000005</v>
      </c>
      <c r="AC1581">
        <v>3.81</v>
      </c>
      <c r="AD1581">
        <v>8.5060000000000002</v>
      </c>
      <c r="AE1581">
        <v>3.81</v>
      </c>
      <c r="AF1581">
        <v>223</v>
      </c>
      <c r="AG1581">
        <v>2.5999999999999999E-2</v>
      </c>
      <c r="AH1581">
        <v>1.397</v>
      </c>
      <c r="AI1581">
        <v>197</v>
      </c>
      <c r="AJ1581">
        <v>211</v>
      </c>
      <c r="AK1581">
        <v>205</v>
      </c>
      <c r="AL1581">
        <v>219</v>
      </c>
      <c r="AQ1581" s="82">
        <f t="shared" si="122"/>
        <v>0</v>
      </c>
      <c r="AR1581" s="82">
        <f t="shared" si="125"/>
        <v>0</v>
      </c>
      <c r="AS1581" s="82">
        <f t="shared" si="125"/>
        <v>3.109E-2</v>
      </c>
      <c r="AT1581" s="82">
        <f t="shared" si="125"/>
        <v>0</v>
      </c>
      <c r="AU1581" s="82">
        <f t="shared" si="125"/>
        <v>0</v>
      </c>
      <c r="AV1581" s="82">
        <f t="shared" si="125"/>
        <v>0</v>
      </c>
      <c r="AW1581" s="82">
        <f t="shared" si="125"/>
        <v>0</v>
      </c>
      <c r="AX1581" s="82">
        <f t="shared" si="125"/>
        <v>0</v>
      </c>
      <c r="AY1581" s="82">
        <f t="shared" si="125"/>
        <v>0</v>
      </c>
      <c r="AZ1581" s="82">
        <f t="shared" si="125"/>
        <v>0</v>
      </c>
      <c r="BA1581" s="82">
        <f t="shared" si="125"/>
        <v>0</v>
      </c>
    </row>
    <row r="1582" spans="1:53" x14ac:dyDescent="0.25">
      <c r="A1582" t="s">
        <v>3979</v>
      </c>
      <c r="B1582" t="s">
        <v>3980</v>
      </c>
      <c r="C1582" t="s">
        <v>3981</v>
      </c>
      <c r="D1582" t="s">
        <v>6488</v>
      </c>
      <c r="E1582">
        <v>12.375</v>
      </c>
      <c r="F1582" s="143">
        <v>42109</v>
      </c>
      <c r="G1582" t="s">
        <v>348</v>
      </c>
      <c r="H1582" t="s">
        <v>270</v>
      </c>
      <c r="I1582" t="s">
        <v>259</v>
      </c>
      <c r="J1582" t="s">
        <v>271</v>
      </c>
      <c r="K1582" t="s">
        <v>272</v>
      </c>
      <c r="L1582" t="s">
        <v>1138</v>
      </c>
      <c r="M1582" t="s">
        <v>1139</v>
      </c>
      <c r="N1582" t="s">
        <v>275</v>
      </c>
      <c r="O1582">
        <v>188.6</v>
      </c>
      <c r="P1582">
        <v>103</v>
      </c>
      <c r="Q1582">
        <v>2.40625</v>
      </c>
      <c r="R1582">
        <v>1.7219999999999999E-2</v>
      </c>
      <c r="S1582">
        <v>0</v>
      </c>
      <c r="T1582">
        <v>0.30299999999999999</v>
      </c>
      <c r="U1582">
        <v>2.4260000000000002</v>
      </c>
      <c r="V1582">
        <v>0.3</v>
      </c>
      <c r="W1582">
        <v>2.6480000000000001</v>
      </c>
      <c r="X1582">
        <v>235</v>
      </c>
      <c r="Y1582">
        <v>103</v>
      </c>
      <c r="Z1582">
        <v>1.581</v>
      </c>
      <c r="AA1582">
        <v>1.7350000000000001E-2</v>
      </c>
      <c r="AB1582">
        <v>0.36699999999999999</v>
      </c>
      <c r="AC1582">
        <v>4.1260000000000003</v>
      </c>
      <c r="AD1582">
        <v>0.36199999999999999</v>
      </c>
      <c r="AE1582">
        <v>4.2850000000000001</v>
      </c>
      <c r="AF1582">
        <v>403</v>
      </c>
      <c r="AG1582">
        <v>0.78900000000000003</v>
      </c>
      <c r="AH1582">
        <v>0.76900000000000002</v>
      </c>
      <c r="AI1582">
        <v>146</v>
      </c>
      <c r="AJ1582">
        <v>309</v>
      </c>
      <c r="AK1582">
        <v>213</v>
      </c>
      <c r="AL1582">
        <v>385</v>
      </c>
      <c r="AQ1582" s="82">
        <f t="shared" si="122"/>
        <v>0</v>
      </c>
      <c r="AR1582" s="82">
        <f t="shared" si="125"/>
        <v>1.7219999999999999E-2</v>
      </c>
      <c r="AS1582" s="82">
        <f t="shared" si="125"/>
        <v>0</v>
      </c>
      <c r="AT1582" s="82">
        <f t="shared" si="125"/>
        <v>0</v>
      </c>
      <c r="AU1582" s="82">
        <f t="shared" si="125"/>
        <v>0</v>
      </c>
      <c r="AV1582" s="82">
        <f t="shared" si="125"/>
        <v>0</v>
      </c>
      <c r="AW1582" s="82">
        <f t="shared" si="125"/>
        <v>0</v>
      </c>
      <c r="AX1582" s="82">
        <f t="shared" si="125"/>
        <v>0</v>
      </c>
      <c r="AY1582" s="82">
        <f t="shared" si="125"/>
        <v>0</v>
      </c>
      <c r="AZ1582" s="82">
        <f t="shared" si="125"/>
        <v>0</v>
      </c>
      <c r="BA1582" s="82">
        <f t="shared" si="125"/>
        <v>0</v>
      </c>
    </row>
    <row r="1583" spans="1:53" x14ac:dyDescent="0.25">
      <c r="A1583" t="s">
        <v>3986</v>
      </c>
      <c r="B1583" t="s">
        <v>3987</v>
      </c>
      <c r="C1583" t="s">
        <v>3981</v>
      </c>
      <c r="D1583" t="s">
        <v>6488</v>
      </c>
      <c r="E1583">
        <v>7.875</v>
      </c>
      <c r="F1583" s="143">
        <v>43511</v>
      </c>
      <c r="G1583" t="s">
        <v>280</v>
      </c>
      <c r="H1583" t="s">
        <v>270</v>
      </c>
      <c r="I1583" t="s">
        <v>259</v>
      </c>
      <c r="J1583" t="s">
        <v>271</v>
      </c>
      <c r="K1583" t="s">
        <v>272</v>
      </c>
      <c r="L1583" t="s">
        <v>1138</v>
      </c>
      <c r="M1583" t="s">
        <v>1139</v>
      </c>
      <c r="N1583" t="s">
        <v>283</v>
      </c>
      <c r="O1583">
        <v>700</v>
      </c>
      <c r="P1583">
        <v>110</v>
      </c>
      <c r="Q1583">
        <v>2.84375</v>
      </c>
      <c r="R1583">
        <v>6.8430000000000005E-2</v>
      </c>
      <c r="S1583">
        <v>0</v>
      </c>
      <c r="T1583">
        <v>1.9239999999999999</v>
      </c>
      <c r="U1583">
        <v>4.6749999999999998</v>
      </c>
      <c r="V1583">
        <v>3.0539999999999998</v>
      </c>
      <c r="W1583">
        <v>5.085</v>
      </c>
      <c r="X1583">
        <v>413</v>
      </c>
      <c r="Y1583">
        <v>106</v>
      </c>
      <c r="Z1583">
        <v>2.319</v>
      </c>
      <c r="AA1583">
        <v>6.6689999999999999E-2</v>
      </c>
      <c r="AB1583">
        <v>3.4940000000000002</v>
      </c>
      <c r="AC1583">
        <v>6.2270000000000003</v>
      </c>
      <c r="AD1583">
        <v>4.1980000000000004</v>
      </c>
      <c r="AE1583">
        <v>6.3890000000000002</v>
      </c>
      <c r="AF1583">
        <v>557</v>
      </c>
      <c r="AG1583">
        <v>4.1769999999999996</v>
      </c>
      <c r="AH1583">
        <v>4.5970000000000004</v>
      </c>
      <c r="AI1583">
        <v>386</v>
      </c>
      <c r="AJ1583">
        <v>533</v>
      </c>
      <c r="AK1583">
        <v>397</v>
      </c>
      <c r="AL1583">
        <v>544</v>
      </c>
      <c r="AQ1583" s="82">
        <f t="shared" si="122"/>
        <v>0</v>
      </c>
      <c r="AR1583" s="82">
        <f t="shared" si="125"/>
        <v>0</v>
      </c>
      <c r="AS1583" s="82">
        <f t="shared" si="125"/>
        <v>0</v>
      </c>
      <c r="AT1583" s="82">
        <f t="shared" si="125"/>
        <v>6.8430000000000005E-2</v>
      </c>
      <c r="AU1583" s="82">
        <f t="shared" si="125"/>
        <v>0</v>
      </c>
      <c r="AV1583" s="82">
        <f t="shared" si="125"/>
        <v>0</v>
      </c>
      <c r="AW1583" s="82">
        <f t="shared" si="125"/>
        <v>0</v>
      </c>
      <c r="AX1583" s="82">
        <f t="shared" si="125"/>
        <v>0</v>
      </c>
      <c r="AY1583" s="82">
        <f t="shared" si="125"/>
        <v>0</v>
      </c>
      <c r="AZ1583" s="82">
        <f t="shared" si="125"/>
        <v>0</v>
      </c>
      <c r="BA1583" s="82">
        <f t="shared" si="125"/>
        <v>0</v>
      </c>
    </row>
    <row r="1584" spans="1:53" x14ac:dyDescent="0.25">
      <c r="A1584" t="s">
        <v>3992</v>
      </c>
      <c r="B1584" t="s">
        <v>3993</v>
      </c>
      <c r="C1584" t="s">
        <v>3981</v>
      </c>
      <c r="D1584" t="s">
        <v>6488</v>
      </c>
      <c r="E1584">
        <v>11.5</v>
      </c>
      <c r="F1584" s="143">
        <v>42840</v>
      </c>
      <c r="G1584" t="s">
        <v>348</v>
      </c>
      <c r="H1584" t="s">
        <v>270</v>
      </c>
      <c r="I1584" t="s">
        <v>259</v>
      </c>
      <c r="J1584" t="s">
        <v>271</v>
      </c>
      <c r="K1584" t="s">
        <v>272</v>
      </c>
      <c r="L1584" t="s">
        <v>1138</v>
      </c>
      <c r="M1584" t="s">
        <v>1139</v>
      </c>
      <c r="N1584" t="s">
        <v>304</v>
      </c>
      <c r="O1584">
        <v>491.8</v>
      </c>
      <c r="P1584">
        <v>108.25</v>
      </c>
      <c r="Q1584">
        <v>2.2361110000000002</v>
      </c>
      <c r="R1584">
        <v>4.7070000000000001E-2</v>
      </c>
      <c r="S1584">
        <v>0</v>
      </c>
      <c r="T1584">
        <v>0.30299999999999999</v>
      </c>
      <c r="U1584">
        <v>3.0030000000000001</v>
      </c>
      <c r="V1584">
        <v>0.29899999999999999</v>
      </c>
      <c r="W1584">
        <v>3.5209999999999999</v>
      </c>
      <c r="X1584">
        <v>293</v>
      </c>
      <c r="Y1584">
        <v>108.25</v>
      </c>
      <c r="Z1584">
        <v>1.4690000000000001</v>
      </c>
      <c r="AA1584">
        <v>4.7460000000000002E-2</v>
      </c>
      <c r="AB1584">
        <v>0.36599999999999999</v>
      </c>
      <c r="AC1584">
        <v>4.3600000000000003</v>
      </c>
      <c r="AD1584">
        <v>0.36199999999999999</v>
      </c>
      <c r="AE1584">
        <v>4.7569999999999997</v>
      </c>
      <c r="AF1584">
        <v>427</v>
      </c>
      <c r="AG1584">
        <v>0.69899999999999995</v>
      </c>
      <c r="AH1584">
        <v>0.67900000000000005</v>
      </c>
      <c r="AI1584">
        <v>315</v>
      </c>
      <c r="AJ1584">
        <v>463</v>
      </c>
      <c r="AK1584">
        <v>272</v>
      </c>
      <c r="AL1584">
        <v>409</v>
      </c>
      <c r="AQ1584" s="82">
        <f t="shared" si="122"/>
        <v>0</v>
      </c>
      <c r="AR1584" s="82">
        <f t="shared" si="125"/>
        <v>0</v>
      </c>
      <c r="AS1584" s="82">
        <f t="shared" si="125"/>
        <v>4.7070000000000001E-2</v>
      </c>
      <c r="AT1584" s="82">
        <f t="shared" si="125"/>
        <v>0</v>
      </c>
      <c r="AU1584" s="82">
        <f t="shared" si="125"/>
        <v>0</v>
      </c>
      <c r="AV1584" s="82">
        <f t="shared" si="125"/>
        <v>0</v>
      </c>
      <c r="AW1584" s="82">
        <f t="shared" si="125"/>
        <v>0</v>
      </c>
      <c r="AX1584" s="82">
        <f t="shared" si="125"/>
        <v>0</v>
      </c>
      <c r="AY1584" s="82">
        <f t="shared" si="125"/>
        <v>0</v>
      </c>
      <c r="AZ1584" s="82">
        <f t="shared" si="125"/>
        <v>0</v>
      </c>
      <c r="BA1584" s="82">
        <f t="shared" si="125"/>
        <v>0</v>
      </c>
    </row>
    <row r="1585" spans="1:53" x14ac:dyDescent="0.25">
      <c r="A1585" t="s">
        <v>3994</v>
      </c>
      <c r="B1585" t="s">
        <v>3995</v>
      </c>
      <c r="C1585" t="s">
        <v>3981</v>
      </c>
      <c r="D1585" t="s">
        <v>6488</v>
      </c>
      <c r="E1585">
        <v>12</v>
      </c>
      <c r="F1585" s="143">
        <v>42840</v>
      </c>
      <c r="G1585" t="s">
        <v>348</v>
      </c>
      <c r="H1585" t="s">
        <v>270</v>
      </c>
      <c r="I1585" t="s">
        <v>259</v>
      </c>
      <c r="J1585" t="s">
        <v>271</v>
      </c>
      <c r="K1585" t="s">
        <v>272</v>
      </c>
      <c r="L1585" t="s">
        <v>1138</v>
      </c>
      <c r="M1585" t="s">
        <v>1139</v>
      </c>
      <c r="N1585" t="s">
        <v>304</v>
      </c>
      <c r="O1585">
        <v>129.6</v>
      </c>
      <c r="P1585">
        <v>108</v>
      </c>
      <c r="Q1585">
        <v>2.3333330000000001</v>
      </c>
      <c r="R1585">
        <v>1.239E-2</v>
      </c>
      <c r="S1585">
        <v>0</v>
      </c>
      <c r="T1585">
        <v>0.30099999999999999</v>
      </c>
      <c r="U1585">
        <v>4.944</v>
      </c>
      <c r="V1585">
        <v>0.29599999999999999</v>
      </c>
      <c r="W1585">
        <v>5.484</v>
      </c>
      <c r="X1585">
        <v>490</v>
      </c>
      <c r="Y1585">
        <v>108</v>
      </c>
      <c r="Z1585">
        <v>1.5329999999999999</v>
      </c>
      <c r="AA1585">
        <v>1.2489999999999999E-2</v>
      </c>
      <c r="AB1585">
        <v>0.36399999999999999</v>
      </c>
      <c r="AC1585">
        <v>6.05</v>
      </c>
      <c r="AD1585">
        <v>0.35899999999999999</v>
      </c>
      <c r="AE1585">
        <v>6.4669999999999996</v>
      </c>
      <c r="AF1585">
        <v>598</v>
      </c>
      <c r="AG1585">
        <v>0.73</v>
      </c>
      <c r="AH1585">
        <v>0.71099999999999997</v>
      </c>
      <c r="AI1585">
        <v>526</v>
      </c>
      <c r="AJ1585">
        <v>640</v>
      </c>
      <c r="AK1585">
        <v>468</v>
      </c>
      <c r="AL1585">
        <v>580</v>
      </c>
      <c r="AQ1585" s="82">
        <f t="shared" si="122"/>
        <v>0</v>
      </c>
      <c r="AR1585" s="82">
        <f t="shared" si="125"/>
        <v>0</v>
      </c>
      <c r="AS1585" s="82">
        <f t="shared" si="125"/>
        <v>0</v>
      </c>
      <c r="AT1585" s="82">
        <f t="shared" si="125"/>
        <v>1.239E-2</v>
      </c>
      <c r="AU1585" s="82">
        <f t="shared" si="125"/>
        <v>0</v>
      </c>
      <c r="AV1585" s="82">
        <f t="shared" si="125"/>
        <v>0</v>
      </c>
      <c r="AW1585" s="82">
        <f t="shared" si="125"/>
        <v>0</v>
      </c>
      <c r="AX1585" s="82">
        <f t="shared" si="125"/>
        <v>0</v>
      </c>
      <c r="AY1585" s="82">
        <f t="shared" si="125"/>
        <v>0</v>
      </c>
      <c r="AZ1585" s="82">
        <f t="shared" si="125"/>
        <v>0</v>
      </c>
      <c r="BA1585" s="82">
        <f t="shared" si="125"/>
        <v>0</v>
      </c>
    </row>
    <row r="1586" spans="1:53" x14ac:dyDescent="0.25">
      <c r="A1586" t="s">
        <v>3996</v>
      </c>
      <c r="B1586" t="s">
        <v>3997</v>
      </c>
      <c r="C1586" t="s">
        <v>3981</v>
      </c>
      <c r="D1586" t="s">
        <v>6488</v>
      </c>
      <c r="E1586">
        <v>7.625</v>
      </c>
      <c r="F1586" s="143">
        <v>43845</v>
      </c>
      <c r="G1586" t="s">
        <v>40</v>
      </c>
      <c r="H1586" t="s">
        <v>270</v>
      </c>
      <c r="I1586" t="s">
        <v>259</v>
      </c>
      <c r="J1586" t="s">
        <v>271</v>
      </c>
      <c r="K1586" t="s">
        <v>272</v>
      </c>
      <c r="L1586" t="s">
        <v>1138</v>
      </c>
      <c r="M1586" t="s">
        <v>1139</v>
      </c>
      <c r="N1586" t="s">
        <v>283</v>
      </c>
      <c r="O1586">
        <v>593</v>
      </c>
      <c r="P1586">
        <v>114.25</v>
      </c>
      <c r="Q1586">
        <v>3.3888889999999998</v>
      </c>
      <c r="R1586">
        <v>6.0440000000000001E-2</v>
      </c>
      <c r="S1586">
        <v>0</v>
      </c>
      <c r="T1586">
        <v>2.6749999999999998</v>
      </c>
      <c r="U1586">
        <v>3.8260000000000001</v>
      </c>
      <c r="V1586">
        <v>3.8220000000000001</v>
      </c>
      <c r="W1586">
        <v>4.2960000000000003</v>
      </c>
      <c r="X1586">
        <v>316</v>
      </c>
      <c r="Y1586">
        <v>111.5</v>
      </c>
      <c r="Z1586">
        <v>2.8809999999999998</v>
      </c>
      <c r="AA1586">
        <v>5.9659999999999998E-2</v>
      </c>
      <c r="AB1586">
        <v>2.7229999999999999</v>
      </c>
      <c r="AC1586">
        <v>4.7619999999999996</v>
      </c>
      <c r="AD1586">
        <v>4.2279999999999998</v>
      </c>
      <c r="AE1586">
        <v>5.0369999999999999</v>
      </c>
      <c r="AF1586">
        <v>406</v>
      </c>
      <c r="AG1586">
        <v>2.8490000000000002</v>
      </c>
      <c r="AH1586">
        <v>3.2850000000000001</v>
      </c>
      <c r="AI1586">
        <v>304</v>
      </c>
      <c r="AJ1586">
        <v>392</v>
      </c>
      <c r="AK1586">
        <v>302</v>
      </c>
      <c r="AL1586">
        <v>391</v>
      </c>
      <c r="AQ1586" s="82">
        <f t="shared" si="122"/>
        <v>0</v>
      </c>
      <c r="AR1586" s="82">
        <f t="shared" si="125"/>
        <v>0</v>
      </c>
      <c r="AS1586" s="82">
        <f t="shared" si="125"/>
        <v>6.0440000000000001E-2</v>
      </c>
      <c r="AT1586" s="82">
        <f t="shared" si="125"/>
        <v>0</v>
      </c>
      <c r="AU1586" s="82">
        <f t="shared" si="125"/>
        <v>0</v>
      </c>
      <c r="AV1586" s="82">
        <f t="shared" si="125"/>
        <v>0</v>
      </c>
      <c r="AW1586" s="82">
        <f t="shared" si="125"/>
        <v>0</v>
      </c>
      <c r="AX1586" s="82">
        <f t="shared" si="125"/>
        <v>0</v>
      </c>
      <c r="AY1586" s="82">
        <f t="shared" si="125"/>
        <v>0</v>
      </c>
      <c r="AZ1586" s="82">
        <f t="shared" si="125"/>
        <v>0</v>
      </c>
      <c r="BA1586" s="82">
        <f t="shared" si="125"/>
        <v>0</v>
      </c>
    </row>
    <row r="1587" spans="1:53" x14ac:dyDescent="0.25">
      <c r="A1587" t="s">
        <v>3998</v>
      </c>
      <c r="B1587" t="s">
        <v>3999</v>
      </c>
      <c r="C1587" t="s">
        <v>3981</v>
      </c>
      <c r="D1587" t="s">
        <v>6488</v>
      </c>
      <c r="E1587">
        <v>9</v>
      </c>
      <c r="F1587" s="143">
        <v>43845</v>
      </c>
      <c r="G1587" t="s">
        <v>280</v>
      </c>
      <c r="H1587" t="s">
        <v>270</v>
      </c>
      <c r="I1587" t="s">
        <v>259</v>
      </c>
      <c r="J1587" t="s">
        <v>271</v>
      </c>
      <c r="K1587" t="s">
        <v>272</v>
      </c>
      <c r="L1587" t="s">
        <v>1138</v>
      </c>
      <c r="M1587" t="s">
        <v>1139</v>
      </c>
      <c r="N1587" t="s">
        <v>283</v>
      </c>
      <c r="O1587">
        <v>325</v>
      </c>
      <c r="P1587">
        <v>115</v>
      </c>
      <c r="Q1587">
        <v>4</v>
      </c>
      <c r="R1587">
        <v>3.3509999999999998E-2</v>
      </c>
      <c r="S1587">
        <v>0</v>
      </c>
      <c r="T1587">
        <v>2.61</v>
      </c>
      <c r="U1587">
        <v>5.0220000000000002</v>
      </c>
      <c r="V1587">
        <v>3.726</v>
      </c>
      <c r="W1587">
        <v>5.4720000000000004</v>
      </c>
      <c r="X1587">
        <v>436</v>
      </c>
      <c r="Y1587">
        <v>111</v>
      </c>
      <c r="Z1587">
        <v>3.4</v>
      </c>
      <c r="AA1587">
        <v>3.27E-2</v>
      </c>
      <c r="AB1587">
        <v>2.6480000000000001</v>
      </c>
      <c r="AC1587">
        <v>6.3789999999999996</v>
      </c>
      <c r="AD1587">
        <v>4.2930000000000001</v>
      </c>
      <c r="AE1587">
        <v>6.5449999999999999</v>
      </c>
      <c r="AF1587">
        <v>559</v>
      </c>
      <c r="AG1587">
        <v>4.0209999999999999</v>
      </c>
      <c r="AH1587">
        <v>4.476</v>
      </c>
      <c r="AI1587">
        <v>427</v>
      </c>
      <c r="AJ1587">
        <v>546</v>
      </c>
      <c r="AK1587">
        <v>422</v>
      </c>
      <c r="AL1587">
        <v>544</v>
      </c>
      <c r="AQ1587" s="82">
        <f t="shared" si="122"/>
        <v>0</v>
      </c>
      <c r="AR1587" s="82">
        <f t="shared" si="125"/>
        <v>0</v>
      </c>
      <c r="AS1587" s="82">
        <f t="shared" si="125"/>
        <v>0</v>
      </c>
      <c r="AT1587" s="82">
        <f t="shared" si="125"/>
        <v>0</v>
      </c>
      <c r="AU1587" s="82">
        <f t="shared" si="125"/>
        <v>3.3509999999999998E-2</v>
      </c>
      <c r="AV1587" s="82">
        <f t="shared" si="125"/>
        <v>0</v>
      </c>
      <c r="AW1587" s="82">
        <f t="shared" si="125"/>
        <v>0</v>
      </c>
      <c r="AX1587" s="82">
        <f t="shared" si="125"/>
        <v>0</v>
      </c>
      <c r="AY1587" s="82">
        <f t="shared" si="125"/>
        <v>0</v>
      </c>
      <c r="AZ1587" s="82">
        <f t="shared" si="125"/>
        <v>0</v>
      </c>
      <c r="BA1587" s="82">
        <f t="shared" si="125"/>
        <v>0</v>
      </c>
    </row>
    <row r="1588" spans="1:53" x14ac:dyDescent="0.25">
      <c r="A1588" t="s">
        <v>4048</v>
      </c>
      <c r="B1588" t="s">
        <v>4049</v>
      </c>
      <c r="C1588" t="s">
        <v>4050</v>
      </c>
      <c r="D1588" t="s">
        <v>4051</v>
      </c>
      <c r="E1588">
        <v>9.5</v>
      </c>
      <c r="F1588" s="143">
        <v>43814</v>
      </c>
      <c r="G1588" t="s">
        <v>423</v>
      </c>
      <c r="H1588" t="s">
        <v>270</v>
      </c>
      <c r="I1588" t="s">
        <v>254</v>
      </c>
      <c r="J1588" t="s">
        <v>271</v>
      </c>
      <c r="K1588" t="s">
        <v>272</v>
      </c>
      <c r="L1588" t="s">
        <v>291</v>
      </c>
      <c r="M1588" t="s">
        <v>303</v>
      </c>
      <c r="N1588" t="s">
        <v>304</v>
      </c>
      <c r="O1588">
        <v>350</v>
      </c>
      <c r="P1588">
        <v>113.5</v>
      </c>
      <c r="Q1588">
        <v>0.26388899999999998</v>
      </c>
      <c r="R1588">
        <v>3.4500000000000003E-2</v>
      </c>
      <c r="S1588">
        <v>4.75</v>
      </c>
      <c r="T1588">
        <v>1.81</v>
      </c>
      <c r="U1588">
        <v>4.5890000000000004</v>
      </c>
      <c r="V1588">
        <v>2.3450000000000002</v>
      </c>
      <c r="W1588">
        <v>5.3360000000000003</v>
      </c>
      <c r="X1588">
        <v>424</v>
      </c>
      <c r="Y1588">
        <v>113.75</v>
      </c>
      <c r="Z1588">
        <v>4.3810000000000002</v>
      </c>
      <c r="AA1588">
        <v>3.637E-2</v>
      </c>
      <c r="AB1588">
        <v>1.8009999999999999</v>
      </c>
      <c r="AC1588">
        <v>4.6040000000000001</v>
      </c>
      <c r="AD1588">
        <v>2.3159999999999998</v>
      </c>
      <c r="AE1588">
        <v>5.2460000000000004</v>
      </c>
      <c r="AF1588">
        <v>430</v>
      </c>
      <c r="AG1588">
        <v>0.32400000000000001</v>
      </c>
      <c r="AH1588">
        <v>0.44900000000000001</v>
      </c>
      <c r="AI1588">
        <v>436</v>
      </c>
      <c r="AJ1588">
        <v>395</v>
      </c>
      <c r="AK1588">
        <v>409</v>
      </c>
      <c r="AL1588">
        <v>415</v>
      </c>
      <c r="AQ1588" s="82">
        <f t="shared" si="122"/>
        <v>0</v>
      </c>
      <c r="AR1588" s="82">
        <f t="shared" si="125"/>
        <v>0</v>
      </c>
      <c r="AS1588" s="82">
        <f t="shared" si="125"/>
        <v>0</v>
      </c>
      <c r="AT1588" s="82">
        <f t="shared" si="125"/>
        <v>3.4500000000000003E-2</v>
      </c>
      <c r="AU1588" s="82">
        <f t="shared" si="125"/>
        <v>0</v>
      </c>
      <c r="AV1588" s="82">
        <f t="shared" si="125"/>
        <v>0</v>
      </c>
      <c r="AW1588" s="82">
        <f t="shared" si="125"/>
        <v>0</v>
      </c>
      <c r="AX1588" s="82">
        <f t="shared" si="125"/>
        <v>0</v>
      </c>
      <c r="AY1588" s="82">
        <f t="shared" si="125"/>
        <v>0</v>
      </c>
      <c r="AZ1588" s="82">
        <f t="shared" si="125"/>
        <v>0</v>
      </c>
      <c r="BA1588" s="82">
        <f t="shared" si="125"/>
        <v>0</v>
      </c>
    </row>
    <row r="1589" spans="1:53" x14ac:dyDescent="0.25">
      <c r="A1589" t="s">
        <v>4038</v>
      </c>
      <c r="B1589" t="s">
        <v>4039</v>
      </c>
      <c r="C1589" t="s">
        <v>4040</v>
      </c>
      <c r="D1589" t="s">
        <v>4041</v>
      </c>
      <c r="E1589">
        <v>8.5</v>
      </c>
      <c r="F1589" s="143">
        <v>42036</v>
      </c>
      <c r="G1589" t="s">
        <v>41</v>
      </c>
      <c r="H1589" t="s">
        <v>270</v>
      </c>
      <c r="I1589" t="s">
        <v>259</v>
      </c>
      <c r="J1589" t="s">
        <v>271</v>
      </c>
      <c r="K1589" t="s">
        <v>272</v>
      </c>
      <c r="L1589" t="s">
        <v>291</v>
      </c>
      <c r="M1589" t="s">
        <v>303</v>
      </c>
      <c r="N1589" t="s">
        <v>304</v>
      </c>
      <c r="O1589">
        <v>1280</v>
      </c>
      <c r="P1589">
        <v>100.501</v>
      </c>
      <c r="Q1589">
        <v>3.4</v>
      </c>
      <c r="R1589">
        <v>0.11522</v>
      </c>
      <c r="S1589">
        <v>0</v>
      </c>
      <c r="T1589">
        <v>0.1</v>
      </c>
      <c r="U1589">
        <v>3.359</v>
      </c>
      <c r="V1589">
        <v>0.10199999999999999</v>
      </c>
      <c r="W1589">
        <v>3.4590000000000001</v>
      </c>
      <c r="X1589">
        <v>317</v>
      </c>
      <c r="Y1589">
        <v>101.126</v>
      </c>
      <c r="Z1589">
        <v>2.8330000000000002</v>
      </c>
      <c r="AA1589">
        <v>0.11704000000000001</v>
      </c>
      <c r="AB1589">
        <v>0.16600000000000001</v>
      </c>
      <c r="AC1589">
        <v>1.6779999999999999</v>
      </c>
      <c r="AD1589">
        <v>0.16800000000000001</v>
      </c>
      <c r="AE1589">
        <v>1.7989999999999999</v>
      </c>
      <c r="AF1589">
        <v>155</v>
      </c>
      <c r="AG1589">
        <v>-5.6000000000000001E-2</v>
      </c>
      <c r="AH1589">
        <v>-6.9000000000000006E-2</v>
      </c>
      <c r="AI1589">
        <v>308</v>
      </c>
      <c r="AJ1589">
        <v>53</v>
      </c>
      <c r="AK1589">
        <v>294</v>
      </c>
      <c r="AL1589">
        <v>134</v>
      </c>
      <c r="AQ1589" s="82">
        <f t="shared" si="122"/>
        <v>0</v>
      </c>
      <c r="AR1589" s="82">
        <f t="shared" si="125"/>
        <v>0</v>
      </c>
      <c r="AS1589" s="82">
        <f t="shared" si="125"/>
        <v>0.11522</v>
      </c>
      <c r="AT1589" s="82">
        <f t="shared" si="125"/>
        <v>0</v>
      </c>
      <c r="AU1589" s="82">
        <f t="shared" si="125"/>
        <v>0</v>
      </c>
      <c r="AV1589" s="82">
        <f t="shared" si="125"/>
        <v>0</v>
      </c>
      <c r="AW1589" s="82">
        <f t="shared" si="125"/>
        <v>0</v>
      </c>
      <c r="AX1589" s="82">
        <f t="shared" si="125"/>
        <v>0</v>
      </c>
      <c r="AY1589" s="82">
        <f t="shared" si="125"/>
        <v>0</v>
      </c>
      <c r="AZ1589" s="82">
        <f t="shared" si="125"/>
        <v>0</v>
      </c>
      <c r="BA1589" s="82">
        <f t="shared" si="125"/>
        <v>0</v>
      </c>
    </row>
    <row r="1590" spans="1:53" x14ac:dyDescent="0.25">
      <c r="A1590" t="s">
        <v>4089</v>
      </c>
      <c r="B1590" t="s">
        <v>4090</v>
      </c>
      <c r="C1590" t="s">
        <v>4091</v>
      </c>
      <c r="D1590" t="s">
        <v>4041</v>
      </c>
      <c r="E1590">
        <v>8.625</v>
      </c>
      <c r="F1590" s="143">
        <v>42491</v>
      </c>
      <c r="G1590" t="s">
        <v>42</v>
      </c>
      <c r="H1590" t="s">
        <v>270</v>
      </c>
      <c r="I1590" t="s">
        <v>259</v>
      </c>
      <c r="J1590" t="s">
        <v>271</v>
      </c>
      <c r="K1590" t="s">
        <v>272</v>
      </c>
      <c r="L1590" t="s">
        <v>291</v>
      </c>
      <c r="M1590" t="s">
        <v>303</v>
      </c>
      <c r="N1590" t="s">
        <v>304</v>
      </c>
      <c r="O1590">
        <v>600</v>
      </c>
      <c r="P1590">
        <v>102.376</v>
      </c>
      <c r="Q1590">
        <v>1.29375</v>
      </c>
      <c r="R1590">
        <v>5.389E-2</v>
      </c>
      <c r="S1590">
        <v>0</v>
      </c>
      <c r="T1590">
        <v>7.4999999999999997E-2</v>
      </c>
      <c r="U1590">
        <v>3.484</v>
      </c>
      <c r="V1590">
        <v>8.1000000000000003E-2</v>
      </c>
      <c r="W1590">
        <v>4.2859999999999996</v>
      </c>
      <c r="X1590">
        <v>385</v>
      </c>
      <c r="Y1590">
        <v>102.501</v>
      </c>
      <c r="Z1590">
        <v>0.71899999999999997</v>
      </c>
      <c r="AA1590">
        <v>5.4469999999999998E-2</v>
      </c>
      <c r="AB1590">
        <v>0.40799999999999997</v>
      </c>
      <c r="AC1590">
        <v>4.8659999999999997</v>
      </c>
      <c r="AD1590">
        <v>8.1000000000000003E-2</v>
      </c>
      <c r="AE1590">
        <v>2.75</v>
      </c>
      <c r="AF1590">
        <v>238</v>
      </c>
      <c r="AG1590">
        <v>0.436</v>
      </c>
      <c r="AH1590">
        <v>0.42599999999999999</v>
      </c>
      <c r="AI1590">
        <v>384</v>
      </c>
      <c r="AJ1590">
        <v>238</v>
      </c>
      <c r="AK1590">
        <v>362</v>
      </c>
      <c r="AL1590">
        <v>218</v>
      </c>
      <c r="AQ1590" s="82">
        <f t="shared" si="122"/>
        <v>0</v>
      </c>
      <c r="AR1590" s="82">
        <f t="shared" ref="AR1590:BA1605" si="126">IF(AND($U1590&gt;AQ$4,$U1590&lt;=AR$4),$R1590,0)</f>
        <v>0</v>
      </c>
      <c r="AS1590" s="82">
        <f t="shared" si="126"/>
        <v>5.389E-2</v>
      </c>
      <c r="AT1590" s="82">
        <f t="shared" si="126"/>
        <v>0</v>
      </c>
      <c r="AU1590" s="82">
        <f t="shared" si="126"/>
        <v>0</v>
      </c>
      <c r="AV1590" s="82">
        <f t="shared" si="126"/>
        <v>0</v>
      </c>
      <c r="AW1590" s="82">
        <f t="shared" si="126"/>
        <v>0</v>
      </c>
      <c r="AX1590" s="82">
        <f t="shared" si="126"/>
        <v>0</v>
      </c>
      <c r="AY1590" s="82">
        <f t="shared" si="126"/>
        <v>0</v>
      </c>
      <c r="AZ1590" s="82">
        <f t="shared" si="126"/>
        <v>0</v>
      </c>
      <c r="BA1590" s="82">
        <f t="shared" si="126"/>
        <v>0</v>
      </c>
    </row>
    <row r="1591" spans="1:53" x14ac:dyDescent="0.25">
      <c r="A1591" t="s">
        <v>6489</v>
      </c>
      <c r="B1591" t="s">
        <v>6490</v>
      </c>
      <c r="C1591" t="s">
        <v>6491</v>
      </c>
      <c r="D1591" t="s">
        <v>6492</v>
      </c>
      <c r="E1591">
        <v>4.625</v>
      </c>
      <c r="F1591" s="143">
        <v>44119</v>
      </c>
      <c r="G1591" t="s">
        <v>423</v>
      </c>
      <c r="H1591" t="s">
        <v>270</v>
      </c>
      <c r="I1591" t="s">
        <v>259</v>
      </c>
      <c r="J1591" t="s">
        <v>271</v>
      </c>
      <c r="K1591" t="s">
        <v>272</v>
      </c>
      <c r="L1591" t="s">
        <v>296</v>
      </c>
      <c r="M1591" t="s">
        <v>431</v>
      </c>
      <c r="N1591" t="s">
        <v>304</v>
      </c>
      <c r="O1591">
        <v>1250</v>
      </c>
      <c r="P1591">
        <v>103.75</v>
      </c>
      <c r="Q1591">
        <v>1.15625</v>
      </c>
      <c r="R1591">
        <v>0.11361</v>
      </c>
      <c r="S1591">
        <v>0</v>
      </c>
      <c r="T1591">
        <v>5.0190000000000001</v>
      </c>
      <c r="U1591">
        <v>3.895</v>
      </c>
      <c r="V1591">
        <v>5.9820000000000002</v>
      </c>
      <c r="W1591">
        <v>3.899</v>
      </c>
      <c r="X1591">
        <v>257</v>
      </c>
      <c r="Y1591">
        <v>102.25</v>
      </c>
      <c r="Z1591">
        <v>0.84799999999999998</v>
      </c>
      <c r="AA1591">
        <v>0.11335000000000001</v>
      </c>
      <c r="AB1591">
        <v>5.0709999999999997</v>
      </c>
      <c r="AC1591">
        <v>4.1870000000000003</v>
      </c>
      <c r="AD1591">
        <v>6.2830000000000004</v>
      </c>
      <c r="AE1591">
        <v>4.1859999999999999</v>
      </c>
      <c r="AF1591">
        <v>303</v>
      </c>
      <c r="AG1591">
        <v>1.754</v>
      </c>
      <c r="AH1591">
        <v>2.589</v>
      </c>
      <c r="AI1591">
        <v>238</v>
      </c>
      <c r="AJ1591">
        <v>281</v>
      </c>
      <c r="AK1591">
        <v>246</v>
      </c>
      <c r="AL1591">
        <v>291</v>
      </c>
      <c r="AQ1591" s="82">
        <f t="shared" si="122"/>
        <v>0</v>
      </c>
      <c r="AR1591" s="82">
        <f t="shared" si="126"/>
        <v>0</v>
      </c>
      <c r="AS1591" s="82">
        <f t="shared" si="126"/>
        <v>0.11361</v>
      </c>
      <c r="AT1591" s="82">
        <f t="shared" si="126"/>
        <v>0</v>
      </c>
      <c r="AU1591" s="82">
        <f t="shared" si="126"/>
        <v>0</v>
      </c>
      <c r="AV1591" s="82">
        <f t="shared" si="126"/>
        <v>0</v>
      </c>
      <c r="AW1591" s="82">
        <f t="shared" si="126"/>
        <v>0</v>
      </c>
      <c r="AX1591" s="82">
        <f t="shared" si="126"/>
        <v>0</v>
      </c>
      <c r="AY1591" s="82">
        <f t="shared" si="126"/>
        <v>0</v>
      </c>
      <c r="AZ1591" s="82">
        <f t="shared" si="126"/>
        <v>0</v>
      </c>
      <c r="BA1591" s="82">
        <f t="shared" si="126"/>
        <v>0</v>
      </c>
    </row>
    <row r="1592" spans="1:53" x14ac:dyDescent="0.25">
      <c r="A1592" t="s">
        <v>4094</v>
      </c>
      <c r="B1592" t="s">
        <v>4095</v>
      </c>
      <c r="C1592" t="s">
        <v>4096</v>
      </c>
      <c r="D1592" t="s">
        <v>4097</v>
      </c>
      <c r="E1592">
        <v>12.125</v>
      </c>
      <c r="F1592" s="143">
        <v>43344</v>
      </c>
      <c r="G1592" t="s">
        <v>280</v>
      </c>
      <c r="H1592" t="s">
        <v>270</v>
      </c>
      <c r="I1592" t="s">
        <v>259</v>
      </c>
      <c r="J1592" t="s">
        <v>271</v>
      </c>
      <c r="K1592" t="s">
        <v>272</v>
      </c>
      <c r="L1592" t="s">
        <v>291</v>
      </c>
      <c r="M1592" t="s">
        <v>600</v>
      </c>
      <c r="N1592" t="s">
        <v>283</v>
      </c>
      <c r="O1592">
        <v>380</v>
      </c>
      <c r="P1592">
        <v>115</v>
      </c>
      <c r="Q1592">
        <v>3.8395830000000002</v>
      </c>
      <c r="R1592">
        <v>3.9120000000000002E-2</v>
      </c>
      <c r="S1592">
        <v>0</v>
      </c>
      <c r="T1592">
        <v>1.48</v>
      </c>
      <c r="U1592">
        <v>7.6120000000000001</v>
      </c>
      <c r="V1592">
        <v>2.4620000000000002</v>
      </c>
      <c r="W1592">
        <v>7.9749999999999996</v>
      </c>
      <c r="X1592">
        <v>715</v>
      </c>
      <c r="Y1592">
        <v>114</v>
      </c>
      <c r="Z1592">
        <v>3.0310000000000001</v>
      </c>
      <c r="AA1592">
        <v>3.9109999999999999E-2</v>
      </c>
      <c r="AB1592">
        <v>1.538</v>
      </c>
      <c r="AC1592">
        <v>8.2829999999999995</v>
      </c>
      <c r="AD1592">
        <v>2.9340000000000002</v>
      </c>
      <c r="AE1592">
        <v>8.4090000000000007</v>
      </c>
      <c r="AF1592">
        <v>771</v>
      </c>
      <c r="AG1592">
        <v>1.5449999999999999</v>
      </c>
      <c r="AH1592">
        <v>1.77</v>
      </c>
      <c r="AI1592">
        <v>701</v>
      </c>
      <c r="AJ1592">
        <v>772</v>
      </c>
      <c r="AK1592">
        <v>698</v>
      </c>
      <c r="AL1592">
        <v>755</v>
      </c>
      <c r="AQ1592" s="82">
        <f t="shared" si="122"/>
        <v>0</v>
      </c>
      <c r="AR1592" s="82">
        <f t="shared" si="126"/>
        <v>0</v>
      </c>
      <c r="AS1592" s="82">
        <f t="shared" si="126"/>
        <v>0</v>
      </c>
      <c r="AT1592" s="82">
        <f t="shared" si="126"/>
        <v>0</v>
      </c>
      <c r="AU1592" s="82">
        <f t="shared" si="126"/>
        <v>0</v>
      </c>
      <c r="AV1592" s="82">
        <f t="shared" si="126"/>
        <v>0</v>
      </c>
      <c r="AW1592" s="82">
        <f t="shared" si="126"/>
        <v>3.9120000000000002E-2</v>
      </c>
      <c r="AX1592" s="82">
        <f t="shared" si="126"/>
        <v>0</v>
      </c>
      <c r="AY1592" s="82">
        <f t="shared" si="126"/>
        <v>0</v>
      </c>
      <c r="AZ1592" s="82">
        <f t="shared" si="126"/>
        <v>0</v>
      </c>
      <c r="BA1592" s="82">
        <f t="shared" si="126"/>
        <v>0</v>
      </c>
    </row>
    <row r="1593" spans="1:53" x14ac:dyDescent="0.25">
      <c r="A1593" t="s">
        <v>4069</v>
      </c>
      <c r="B1593" t="s">
        <v>4070</v>
      </c>
      <c r="C1593" t="s">
        <v>4071</v>
      </c>
      <c r="D1593" t="s">
        <v>4072</v>
      </c>
      <c r="E1593">
        <v>8</v>
      </c>
      <c r="F1593" s="143">
        <v>42339</v>
      </c>
      <c r="G1593" t="s">
        <v>40</v>
      </c>
      <c r="H1593" t="s">
        <v>270</v>
      </c>
      <c r="I1593" t="s">
        <v>259</v>
      </c>
      <c r="J1593" t="s">
        <v>271</v>
      </c>
      <c r="K1593" t="s">
        <v>272</v>
      </c>
      <c r="L1593" t="s">
        <v>296</v>
      </c>
      <c r="M1593" t="s">
        <v>982</v>
      </c>
      <c r="N1593" t="s">
        <v>275</v>
      </c>
      <c r="O1593">
        <v>204</v>
      </c>
      <c r="P1593">
        <v>101.563</v>
      </c>
      <c r="Q1593">
        <v>0.53333299999999995</v>
      </c>
      <c r="R1593">
        <v>1.804E-2</v>
      </c>
      <c r="S1593">
        <v>0</v>
      </c>
      <c r="T1593">
        <v>7.4999999999999997E-2</v>
      </c>
      <c r="U1593">
        <v>4.8319999999999999</v>
      </c>
      <c r="V1593">
        <v>0.08</v>
      </c>
      <c r="W1593">
        <v>5.4039999999999999</v>
      </c>
      <c r="X1593">
        <v>503</v>
      </c>
      <c r="Y1593">
        <v>101.6</v>
      </c>
      <c r="Z1593">
        <v>0</v>
      </c>
      <c r="AA1593">
        <v>1.823E-2</v>
      </c>
      <c r="AB1593">
        <v>0.95099999999999996</v>
      </c>
      <c r="AC1593">
        <v>6.3239999999999998</v>
      </c>
      <c r="AD1593">
        <v>0.08</v>
      </c>
      <c r="AE1593">
        <v>4.96</v>
      </c>
      <c r="AF1593">
        <v>464</v>
      </c>
      <c r="AG1593">
        <v>0.48899999999999999</v>
      </c>
      <c r="AH1593">
        <v>0.47899999999999998</v>
      </c>
      <c r="AI1593">
        <v>492</v>
      </c>
      <c r="AJ1593">
        <v>459</v>
      </c>
      <c r="AK1593">
        <v>479</v>
      </c>
      <c r="AL1593">
        <v>444</v>
      </c>
      <c r="AQ1593" s="82">
        <f t="shared" si="122"/>
        <v>0</v>
      </c>
      <c r="AR1593" s="82">
        <f t="shared" si="126"/>
        <v>0</v>
      </c>
      <c r="AS1593" s="82">
        <f t="shared" si="126"/>
        <v>0</v>
      </c>
      <c r="AT1593" s="82">
        <f t="shared" si="126"/>
        <v>1.804E-2</v>
      </c>
      <c r="AU1593" s="82">
        <f t="shared" si="126"/>
        <v>0</v>
      </c>
      <c r="AV1593" s="82">
        <f t="shared" si="126"/>
        <v>0</v>
      </c>
      <c r="AW1593" s="82">
        <f t="shared" si="126"/>
        <v>0</v>
      </c>
      <c r="AX1593" s="82">
        <f t="shared" si="126"/>
        <v>0</v>
      </c>
      <c r="AY1593" s="82">
        <f t="shared" si="126"/>
        <v>0</v>
      </c>
      <c r="AZ1593" s="82">
        <f t="shared" si="126"/>
        <v>0</v>
      </c>
      <c r="BA1593" s="82">
        <f t="shared" si="126"/>
        <v>0</v>
      </c>
    </row>
    <row r="1594" spans="1:53" x14ac:dyDescent="0.25">
      <c r="A1594" t="s">
        <v>4073</v>
      </c>
      <c r="B1594" t="s">
        <v>4074</v>
      </c>
      <c r="C1594" t="s">
        <v>4075</v>
      </c>
      <c r="D1594" t="s">
        <v>4076</v>
      </c>
      <c r="E1594">
        <v>6.85</v>
      </c>
      <c r="F1594" s="143">
        <v>43296</v>
      </c>
      <c r="G1594" t="s">
        <v>371</v>
      </c>
      <c r="H1594" t="s">
        <v>270</v>
      </c>
      <c r="I1594" t="s">
        <v>259</v>
      </c>
      <c r="J1594" t="s">
        <v>271</v>
      </c>
      <c r="K1594" t="s">
        <v>272</v>
      </c>
      <c r="L1594" t="s">
        <v>442</v>
      </c>
      <c r="M1594" t="s">
        <v>697</v>
      </c>
      <c r="N1594" t="s">
        <v>304</v>
      </c>
      <c r="O1594">
        <v>550</v>
      </c>
      <c r="P1594">
        <v>104.5</v>
      </c>
      <c r="Q1594">
        <v>3.0444439999999999</v>
      </c>
      <c r="R1594">
        <v>5.1240000000000001E-2</v>
      </c>
      <c r="S1594">
        <v>0</v>
      </c>
      <c r="T1594">
        <v>4.47</v>
      </c>
      <c r="U1594">
        <v>5.8879999999999999</v>
      </c>
      <c r="V1594">
        <v>4.5010000000000003</v>
      </c>
      <c r="W1594">
        <v>5.8879999999999999</v>
      </c>
      <c r="X1594">
        <v>505</v>
      </c>
      <c r="Y1594">
        <v>103.5</v>
      </c>
      <c r="Z1594">
        <v>2.5880000000000001</v>
      </c>
      <c r="AA1594">
        <v>5.1319999999999998E-2</v>
      </c>
      <c r="AB1594">
        <v>4.524</v>
      </c>
      <c r="AC1594">
        <v>6.1029999999999998</v>
      </c>
      <c r="AD1594">
        <v>4.55</v>
      </c>
      <c r="AE1594">
        <v>6.1029999999999998</v>
      </c>
      <c r="AF1594">
        <v>539</v>
      </c>
      <c r="AG1594">
        <v>1.373</v>
      </c>
      <c r="AH1594">
        <v>1.8680000000000001</v>
      </c>
      <c r="AI1594">
        <v>494</v>
      </c>
      <c r="AJ1594">
        <v>527</v>
      </c>
      <c r="AK1594">
        <v>493</v>
      </c>
      <c r="AL1594">
        <v>528</v>
      </c>
      <c r="AQ1594" s="82">
        <f t="shared" si="122"/>
        <v>0</v>
      </c>
      <c r="AR1594" s="82">
        <f t="shared" si="126"/>
        <v>0</v>
      </c>
      <c r="AS1594" s="82">
        <f t="shared" si="126"/>
        <v>0</v>
      </c>
      <c r="AT1594" s="82">
        <f t="shared" si="126"/>
        <v>0</v>
      </c>
      <c r="AU1594" s="82">
        <f t="shared" si="126"/>
        <v>5.1240000000000001E-2</v>
      </c>
      <c r="AV1594" s="82">
        <f t="shared" si="126"/>
        <v>0</v>
      </c>
      <c r="AW1594" s="82">
        <f t="shared" si="126"/>
        <v>0</v>
      </c>
      <c r="AX1594" s="82">
        <f t="shared" si="126"/>
        <v>0</v>
      </c>
      <c r="AY1594" s="82">
        <f t="shared" si="126"/>
        <v>0</v>
      </c>
      <c r="AZ1594" s="82">
        <f t="shared" si="126"/>
        <v>0</v>
      </c>
      <c r="BA1594" s="82">
        <f t="shared" si="126"/>
        <v>0</v>
      </c>
    </row>
    <row r="1595" spans="1:53" x14ac:dyDescent="0.25">
      <c r="A1595" t="s">
        <v>4077</v>
      </c>
      <c r="B1595" t="s">
        <v>4078</v>
      </c>
      <c r="C1595" t="s">
        <v>4075</v>
      </c>
      <c r="D1595" t="s">
        <v>4076</v>
      </c>
      <c r="E1595">
        <v>7.5</v>
      </c>
      <c r="F1595" s="143">
        <v>50601</v>
      </c>
      <c r="G1595" t="s">
        <v>371</v>
      </c>
      <c r="H1595" t="s">
        <v>270</v>
      </c>
      <c r="I1595" t="s">
        <v>259</v>
      </c>
      <c r="J1595" t="s">
        <v>271</v>
      </c>
      <c r="K1595" t="s">
        <v>272</v>
      </c>
      <c r="L1595" t="s">
        <v>442</v>
      </c>
      <c r="M1595" t="s">
        <v>697</v>
      </c>
      <c r="N1595" t="s">
        <v>304</v>
      </c>
      <c r="O1595">
        <v>250</v>
      </c>
      <c r="P1595">
        <v>94</v>
      </c>
      <c r="Q1595">
        <v>3.3333330000000001</v>
      </c>
      <c r="R1595">
        <v>2.1080000000000002E-2</v>
      </c>
      <c r="S1595">
        <v>0</v>
      </c>
      <c r="T1595">
        <v>10.526</v>
      </c>
      <c r="U1595">
        <v>8.0570000000000004</v>
      </c>
      <c r="V1595">
        <v>10.573</v>
      </c>
      <c r="W1595">
        <v>8.0570000000000004</v>
      </c>
      <c r="X1595">
        <v>566</v>
      </c>
      <c r="Y1595">
        <v>93.25</v>
      </c>
      <c r="Z1595">
        <v>2.8330000000000002</v>
      </c>
      <c r="AA1595">
        <v>2.1129999999999999E-2</v>
      </c>
      <c r="AB1595">
        <v>10.538</v>
      </c>
      <c r="AC1595">
        <v>8.1289999999999996</v>
      </c>
      <c r="AD1595">
        <v>10.58</v>
      </c>
      <c r="AE1595">
        <v>8.1289999999999996</v>
      </c>
      <c r="AF1595">
        <v>589</v>
      </c>
      <c r="AG1595">
        <v>1.3009999999999999</v>
      </c>
      <c r="AH1595">
        <v>2.66</v>
      </c>
      <c r="AI1595">
        <v>504</v>
      </c>
      <c r="AJ1595">
        <v>526</v>
      </c>
      <c r="AK1595">
        <v>572</v>
      </c>
      <c r="AL1595">
        <v>599</v>
      </c>
      <c r="AQ1595" s="82">
        <f t="shared" si="122"/>
        <v>0</v>
      </c>
      <c r="AR1595" s="82">
        <f t="shared" si="126"/>
        <v>0</v>
      </c>
      <c r="AS1595" s="82">
        <f t="shared" si="126"/>
        <v>0</v>
      </c>
      <c r="AT1595" s="82">
        <f t="shared" si="126"/>
        <v>0</v>
      </c>
      <c r="AU1595" s="82">
        <f t="shared" si="126"/>
        <v>0</v>
      </c>
      <c r="AV1595" s="82">
        <f t="shared" si="126"/>
        <v>0</v>
      </c>
      <c r="AW1595" s="82">
        <f t="shared" si="126"/>
        <v>0</v>
      </c>
      <c r="AX1595" s="82">
        <f t="shared" si="126"/>
        <v>2.1080000000000002E-2</v>
      </c>
      <c r="AY1595" s="82">
        <f t="shared" si="126"/>
        <v>0</v>
      </c>
      <c r="AZ1595" s="82">
        <f t="shared" si="126"/>
        <v>0</v>
      </c>
      <c r="BA1595" s="82">
        <f t="shared" si="126"/>
        <v>0</v>
      </c>
    </row>
    <row r="1596" spans="1:53" x14ac:dyDescent="0.25">
      <c r="A1596" t="s">
        <v>4079</v>
      </c>
      <c r="B1596" t="s">
        <v>4080</v>
      </c>
      <c r="C1596" t="s">
        <v>4075</v>
      </c>
      <c r="D1596" t="s">
        <v>4076</v>
      </c>
      <c r="E1596">
        <v>5.625</v>
      </c>
      <c r="F1596" s="143">
        <v>43936</v>
      </c>
      <c r="G1596" t="s">
        <v>371</v>
      </c>
      <c r="H1596" t="s">
        <v>270</v>
      </c>
      <c r="I1596" t="s">
        <v>259</v>
      </c>
      <c r="J1596" t="s">
        <v>271</v>
      </c>
      <c r="K1596" t="s">
        <v>272</v>
      </c>
      <c r="L1596" t="s">
        <v>442</v>
      </c>
      <c r="M1596" t="s">
        <v>697</v>
      </c>
      <c r="N1596" t="s">
        <v>304</v>
      </c>
      <c r="O1596">
        <v>750</v>
      </c>
      <c r="P1596">
        <v>98.25</v>
      </c>
      <c r="Q1596">
        <v>1.09375</v>
      </c>
      <c r="R1596">
        <v>6.4549999999999996E-2</v>
      </c>
      <c r="S1596">
        <v>0</v>
      </c>
      <c r="T1596">
        <v>5.84</v>
      </c>
      <c r="U1596">
        <v>5.9219999999999997</v>
      </c>
      <c r="V1596">
        <v>5.92</v>
      </c>
      <c r="W1596">
        <v>5.9219999999999997</v>
      </c>
      <c r="X1596">
        <v>472</v>
      </c>
      <c r="Y1596">
        <v>97</v>
      </c>
      <c r="Z1596">
        <v>0.71899999999999997</v>
      </c>
      <c r="AA1596">
        <v>6.4460000000000003E-2</v>
      </c>
      <c r="AB1596">
        <v>5.8890000000000002</v>
      </c>
      <c r="AC1596">
        <v>6.1360000000000001</v>
      </c>
      <c r="AD1596">
        <v>5.96</v>
      </c>
      <c r="AE1596">
        <v>6.1360000000000001</v>
      </c>
      <c r="AF1596">
        <v>509</v>
      </c>
      <c r="AG1596">
        <v>1.663</v>
      </c>
      <c r="AH1596">
        <v>2.4359999999999999</v>
      </c>
      <c r="AI1596">
        <v>443</v>
      </c>
      <c r="AJ1596">
        <v>475</v>
      </c>
      <c r="AK1596">
        <v>462</v>
      </c>
      <c r="AL1596">
        <v>498</v>
      </c>
      <c r="AQ1596" s="82">
        <f t="shared" si="122"/>
        <v>0</v>
      </c>
      <c r="AR1596" s="82">
        <f t="shared" si="126"/>
        <v>0</v>
      </c>
      <c r="AS1596" s="82">
        <f t="shared" si="126"/>
        <v>0</v>
      </c>
      <c r="AT1596" s="82">
        <f t="shared" si="126"/>
        <v>0</v>
      </c>
      <c r="AU1596" s="82">
        <f t="shared" si="126"/>
        <v>6.4549999999999996E-2</v>
      </c>
      <c r="AV1596" s="82">
        <f t="shared" si="126"/>
        <v>0</v>
      </c>
      <c r="AW1596" s="82">
        <f t="shared" si="126"/>
        <v>0</v>
      </c>
      <c r="AX1596" s="82">
        <f t="shared" si="126"/>
        <v>0</v>
      </c>
      <c r="AY1596" s="82">
        <f t="shared" si="126"/>
        <v>0</v>
      </c>
      <c r="AZ1596" s="82">
        <f t="shared" si="126"/>
        <v>0</v>
      </c>
      <c r="BA1596" s="82">
        <f t="shared" si="126"/>
        <v>0</v>
      </c>
    </row>
    <row r="1597" spans="1:53" x14ac:dyDescent="0.25">
      <c r="A1597" t="s">
        <v>4081</v>
      </c>
      <c r="B1597" t="s">
        <v>4082</v>
      </c>
      <c r="C1597" t="s">
        <v>4075</v>
      </c>
      <c r="D1597" t="s">
        <v>4076</v>
      </c>
      <c r="E1597">
        <v>3.9</v>
      </c>
      <c r="F1597" s="143">
        <v>42109</v>
      </c>
      <c r="G1597" t="s">
        <v>371</v>
      </c>
      <c r="H1597" t="s">
        <v>270</v>
      </c>
      <c r="I1597" t="s">
        <v>259</v>
      </c>
      <c r="J1597" t="s">
        <v>271</v>
      </c>
      <c r="K1597" t="s">
        <v>272</v>
      </c>
      <c r="L1597" t="s">
        <v>442</v>
      </c>
      <c r="M1597" t="s">
        <v>697</v>
      </c>
      <c r="N1597" t="s">
        <v>304</v>
      </c>
      <c r="O1597">
        <v>450</v>
      </c>
      <c r="P1597">
        <v>99.5</v>
      </c>
      <c r="Q1597">
        <v>0.75833300000000003</v>
      </c>
      <c r="R1597">
        <v>3.909E-2</v>
      </c>
      <c r="S1597">
        <v>0</v>
      </c>
      <c r="T1597">
        <v>2.1669999999999998</v>
      </c>
      <c r="U1597">
        <v>4.1269999999999998</v>
      </c>
      <c r="V1597">
        <v>2.165</v>
      </c>
      <c r="W1597">
        <v>4.1269999999999998</v>
      </c>
      <c r="X1597">
        <v>383</v>
      </c>
      <c r="Y1597">
        <v>99.75</v>
      </c>
      <c r="Z1597">
        <v>0.498</v>
      </c>
      <c r="AA1597">
        <v>3.968E-2</v>
      </c>
      <c r="AB1597">
        <v>2.2330000000000001</v>
      </c>
      <c r="AC1597">
        <v>4.01</v>
      </c>
      <c r="AD1597">
        <v>2.2309999999999999</v>
      </c>
      <c r="AE1597">
        <v>4.01</v>
      </c>
      <c r="AF1597">
        <v>375</v>
      </c>
      <c r="AG1597">
        <v>0.01</v>
      </c>
      <c r="AH1597">
        <v>8.2000000000000003E-2</v>
      </c>
      <c r="AI1597">
        <v>363</v>
      </c>
      <c r="AJ1597">
        <v>357</v>
      </c>
      <c r="AK1597">
        <v>369</v>
      </c>
      <c r="AL1597">
        <v>362</v>
      </c>
      <c r="AQ1597" s="82">
        <f t="shared" si="122"/>
        <v>0</v>
      </c>
      <c r="AR1597" s="82">
        <f t="shared" si="126"/>
        <v>0</v>
      </c>
      <c r="AS1597" s="82">
        <f t="shared" si="126"/>
        <v>0</v>
      </c>
      <c r="AT1597" s="82">
        <f t="shared" si="126"/>
        <v>3.909E-2</v>
      </c>
      <c r="AU1597" s="82">
        <f t="shared" si="126"/>
        <v>0</v>
      </c>
      <c r="AV1597" s="82">
        <f t="shared" si="126"/>
        <v>0</v>
      </c>
      <c r="AW1597" s="82">
        <f t="shared" si="126"/>
        <v>0</v>
      </c>
      <c r="AX1597" s="82">
        <f t="shared" si="126"/>
        <v>0</v>
      </c>
      <c r="AY1597" s="82">
        <f t="shared" si="126"/>
        <v>0</v>
      </c>
      <c r="AZ1597" s="82">
        <f t="shared" si="126"/>
        <v>0</v>
      </c>
      <c r="BA1597" s="82">
        <f t="shared" si="126"/>
        <v>0</v>
      </c>
    </row>
    <row r="1598" spans="1:53" x14ac:dyDescent="0.25">
      <c r="A1598" t="s">
        <v>4083</v>
      </c>
      <c r="B1598" t="s">
        <v>4084</v>
      </c>
      <c r="C1598" t="s">
        <v>4075</v>
      </c>
      <c r="D1598" t="s">
        <v>4076</v>
      </c>
      <c r="E1598">
        <v>6.875</v>
      </c>
      <c r="F1598" s="143">
        <v>51241</v>
      </c>
      <c r="G1598" t="s">
        <v>371</v>
      </c>
      <c r="H1598" t="s">
        <v>270</v>
      </c>
      <c r="I1598" t="s">
        <v>259</v>
      </c>
      <c r="J1598" t="s">
        <v>271</v>
      </c>
      <c r="K1598" t="s">
        <v>272</v>
      </c>
      <c r="L1598" t="s">
        <v>442</v>
      </c>
      <c r="M1598" t="s">
        <v>697</v>
      </c>
      <c r="N1598" t="s">
        <v>304</v>
      </c>
      <c r="O1598">
        <v>500</v>
      </c>
      <c r="P1598">
        <v>90</v>
      </c>
      <c r="Q1598">
        <v>1.3368059999999999</v>
      </c>
      <c r="R1598">
        <v>3.9570000000000001E-2</v>
      </c>
      <c r="S1598">
        <v>0</v>
      </c>
      <c r="T1598">
        <v>11.348000000000001</v>
      </c>
      <c r="U1598">
        <v>7.7610000000000001</v>
      </c>
      <c r="V1598">
        <v>11.397</v>
      </c>
      <c r="W1598">
        <v>7.7610000000000001</v>
      </c>
      <c r="X1598">
        <v>530</v>
      </c>
      <c r="Y1598">
        <v>90.5</v>
      </c>
      <c r="Z1598">
        <v>0.878</v>
      </c>
      <c r="AA1598">
        <v>4.0189999999999997E-2</v>
      </c>
      <c r="AB1598">
        <v>11.452</v>
      </c>
      <c r="AC1598">
        <v>7.7119999999999997</v>
      </c>
      <c r="AD1598">
        <v>11.500999999999999</v>
      </c>
      <c r="AE1598">
        <v>7.7119999999999997</v>
      </c>
      <c r="AF1598">
        <v>540</v>
      </c>
      <c r="AG1598">
        <v>-4.5999999999999999E-2</v>
      </c>
      <c r="AH1598">
        <v>1.429</v>
      </c>
      <c r="AI1598">
        <v>458</v>
      </c>
      <c r="AJ1598">
        <v>474</v>
      </c>
      <c r="AK1598">
        <v>538</v>
      </c>
      <c r="AL1598">
        <v>552</v>
      </c>
      <c r="AQ1598" s="82">
        <f t="shared" si="122"/>
        <v>0</v>
      </c>
      <c r="AR1598" s="82">
        <f t="shared" si="126"/>
        <v>0</v>
      </c>
      <c r="AS1598" s="82">
        <f t="shared" si="126"/>
        <v>0</v>
      </c>
      <c r="AT1598" s="82">
        <f t="shared" si="126"/>
        <v>0</v>
      </c>
      <c r="AU1598" s="82">
        <f t="shared" si="126"/>
        <v>0</v>
      </c>
      <c r="AV1598" s="82">
        <f t="shared" si="126"/>
        <v>0</v>
      </c>
      <c r="AW1598" s="82">
        <f t="shared" si="126"/>
        <v>3.9570000000000001E-2</v>
      </c>
      <c r="AX1598" s="82">
        <f t="shared" si="126"/>
        <v>0</v>
      </c>
      <c r="AY1598" s="82">
        <f t="shared" si="126"/>
        <v>0</v>
      </c>
      <c r="AZ1598" s="82">
        <f t="shared" si="126"/>
        <v>0</v>
      </c>
      <c r="BA1598" s="82">
        <f t="shared" si="126"/>
        <v>0</v>
      </c>
    </row>
    <row r="1599" spans="1:53" x14ac:dyDescent="0.25">
      <c r="A1599" t="s">
        <v>4085</v>
      </c>
      <c r="B1599" t="s">
        <v>4086</v>
      </c>
      <c r="C1599" t="s">
        <v>4087</v>
      </c>
      <c r="D1599" t="s">
        <v>4088</v>
      </c>
      <c r="E1599">
        <v>10.75</v>
      </c>
      <c r="F1599" s="143">
        <v>42292</v>
      </c>
      <c r="G1599" t="s">
        <v>280</v>
      </c>
      <c r="H1599" t="s">
        <v>270</v>
      </c>
      <c r="I1599" t="s">
        <v>259</v>
      </c>
      <c r="J1599" t="s">
        <v>271</v>
      </c>
      <c r="K1599" t="s">
        <v>272</v>
      </c>
      <c r="L1599" t="s">
        <v>335</v>
      </c>
      <c r="M1599" t="s">
        <v>353</v>
      </c>
      <c r="N1599" t="s">
        <v>283</v>
      </c>
      <c r="O1599">
        <v>229.8</v>
      </c>
      <c r="P1599">
        <v>99</v>
      </c>
      <c r="Q1599">
        <v>2.0902780000000001</v>
      </c>
      <c r="R1599">
        <v>2.0129999999999999E-2</v>
      </c>
      <c r="S1599">
        <v>0</v>
      </c>
      <c r="T1599">
        <v>2.3170000000000002</v>
      </c>
      <c r="U1599">
        <v>11.16</v>
      </c>
      <c r="V1599">
        <v>2.3180000000000001</v>
      </c>
      <c r="W1599">
        <v>11.16</v>
      </c>
      <c r="X1599">
        <v>1081</v>
      </c>
      <c r="Y1599">
        <v>99</v>
      </c>
      <c r="Z1599">
        <v>1.3740000000000001</v>
      </c>
      <c r="AA1599">
        <v>2.0289999999999999E-2</v>
      </c>
      <c r="AB1599">
        <v>2.38</v>
      </c>
      <c r="AC1599">
        <v>11.154999999999999</v>
      </c>
      <c r="AD1599">
        <v>2.38</v>
      </c>
      <c r="AE1599">
        <v>11.154999999999999</v>
      </c>
      <c r="AF1599">
        <v>1086</v>
      </c>
      <c r="AG1599">
        <v>0.71399999999999997</v>
      </c>
      <c r="AH1599">
        <v>0.81699999999999995</v>
      </c>
      <c r="AI1599">
        <v>1047</v>
      </c>
      <c r="AJ1599">
        <v>1053</v>
      </c>
      <c r="AK1599">
        <v>1068</v>
      </c>
      <c r="AL1599">
        <v>1074</v>
      </c>
      <c r="AQ1599" s="82">
        <f t="shared" si="122"/>
        <v>0</v>
      </c>
      <c r="AR1599" s="82">
        <f t="shared" si="126"/>
        <v>0</v>
      </c>
      <c r="AS1599" s="82">
        <f t="shared" si="126"/>
        <v>0</v>
      </c>
      <c r="AT1599" s="82">
        <f t="shared" si="126"/>
        <v>0</v>
      </c>
      <c r="AU1599" s="82">
        <f t="shared" si="126"/>
        <v>0</v>
      </c>
      <c r="AV1599" s="82">
        <f t="shared" si="126"/>
        <v>0</v>
      </c>
      <c r="AW1599" s="82">
        <f t="shared" si="126"/>
        <v>0</v>
      </c>
      <c r="AX1599" s="82">
        <f t="shared" si="126"/>
        <v>0</v>
      </c>
      <c r="AY1599" s="82">
        <f t="shared" si="126"/>
        <v>0</v>
      </c>
      <c r="AZ1599" s="82">
        <f t="shared" si="126"/>
        <v>0</v>
      </c>
      <c r="BA1599" s="82">
        <f t="shared" si="126"/>
        <v>2.0129999999999999E-2</v>
      </c>
    </row>
    <row r="1600" spans="1:53" x14ac:dyDescent="0.25">
      <c r="A1600" t="s">
        <v>4092</v>
      </c>
      <c r="B1600" t="s">
        <v>4093</v>
      </c>
      <c r="C1600" t="s">
        <v>4087</v>
      </c>
      <c r="D1600" t="s">
        <v>4088</v>
      </c>
      <c r="E1600">
        <v>10.5</v>
      </c>
      <c r="F1600" s="143">
        <v>43174</v>
      </c>
      <c r="G1600" t="s">
        <v>430</v>
      </c>
      <c r="H1600" t="s">
        <v>270</v>
      </c>
      <c r="I1600" t="s">
        <v>259</v>
      </c>
      <c r="J1600" t="s">
        <v>271</v>
      </c>
      <c r="K1600" t="s">
        <v>272</v>
      </c>
      <c r="L1600" t="s">
        <v>335</v>
      </c>
      <c r="M1600" t="s">
        <v>353</v>
      </c>
      <c r="N1600" t="s">
        <v>283</v>
      </c>
      <c r="O1600">
        <v>290</v>
      </c>
      <c r="P1600">
        <v>66.5</v>
      </c>
      <c r="Q1600">
        <v>2.9166669999999999</v>
      </c>
      <c r="R1600">
        <v>1.7440000000000001E-2</v>
      </c>
      <c r="S1600">
        <v>0</v>
      </c>
      <c r="T1600">
        <v>3.3540000000000001</v>
      </c>
      <c r="U1600">
        <v>21.45</v>
      </c>
      <c r="V1600">
        <v>3.375</v>
      </c>
      <c r="W1600">
        <v>21.45</v>
      </c>
      <c r="X1600">
        <v>2074</v>
      </c>
      <c r="Y1600">
        <v>59</v>
      </c>
      <c r="Z1600">
        <v>2.2170000000000001</v>
      </c>
      <c r="AA1600">
        <v>1.562E-2</v>
      </c>
      <c r="AB1600">
        <v>3.27</v>
      </c>
      <c r="AC1600">
        <v>24.805</v>
      </c>
      <c r="AD1600">
        <v>3.2879999999999998</v>
      </c>
      <c r="AE1600">
        <v>24.805</v>
      </c>
      <c r="AF1600">
        <v>2422</v>
      </c>
      <c r="AG1600">
        <v>13.395</v>
      </c>
      <c r="AH1600">
        <v>13.709</v>
      </c>
      <c r="AI1600">
        <v>1588</v>
      </c>
      <c r="AJ1600">
        <v>1734</v>
      </c>
      <c r="AK1600">
        <v>2062</v>
      </c>
      <c r="AL1600">
        <v>2411</v>
      </c>
      <c r="AQ1600" s="82">
        <f t="shared" si="122"/>
        <v>0</v>
      </c>
      <c r="AR1600" s="82">
        <f t="shared" si="126"/>
        <v>0</v>
      </c>
      <c r="AS1600" s="82">
        <f t="shared" si="126"/>
        <v>0</v>
      </c>
      <c r="AT1600" s="82">
        <f t="shared" si="126"/>
        <v>0</v>
      </c>
      <c r="AU1600" s="82">
        <f t="shared" si="126"/>
        <v>0</v>
      </c>
      <c r="AV1600" s="82">
        <f t="shared" si="126"/>
        <v>0</v>
      </c>
      <c r="AW1600" s="82">
        <f t="shared" si="126"/>
        <v>0</v>
      </c>
      <c r="AX1600" s="82">
        <f t="shared" si="126"/>
        <v>0</v>
      </c>
      <c r="AY1600" s="82">
        <f t="shared" si="126"/>
        <v>0</v>
      </c>
      <c r="AZ1600" s="82">
        <f t="shared" si="126"/>
        <v>0</v>
      </c>
      <c r="BA1600" s="82">
        <f t="shared" si="126"/>
        <v>1.7440000000000001E-2</v>
      </c>
    </row>
    <row r="1601" spans="1:53" x14ac:dyDescent="0.25">
      <c r="A1601" t="s">
        <v>4098</v>
      </c>
      <c r="B1601" t="s">
        <v>4099</v>
      </c>
      <c r="C1601" t="s">
        <v>4100</v>
      </c>
      <c r="D1601" t="s">
        <v>4101</v>
      </c>
      <c r="E1601">
        <v>12.5</v>
      </c>
      <c r="F1601" s="143">
        <v>42514</v>
      </c>
      <c r="G1601" t="s">
        <v>348</v>
      </c>
      <c r="H1601" t="s">
        <v>270</v>
      </c>
      <c r="I1601" t="s">
        <v>259</v>
      </c>
      <c r="J1601" t="s">
        <v>271</v>
      </c>
      <c r="K1601" t="s">
        <v>272</v>
      </c>
      <c r="L1601" t="s">
        <v>320</v>
      </c>
      <c r="M1601" t="s">
        <v>543</v>
      </c>
      <c r="N1601" t="s">
        <v>275</v>
      </c>
      <c r="O1601">
        <v>327</v>
      </c>
      <c r="P1601">
        <v>90</v>
      </c>
      <c r="Q1601">
        <v>1.388889</v>
      </c>
      <c r="R1601">
        <v>2.589E-2</v>
      </c>
      <c r="S1601">
        <v>0</v>
      </c>
      <c r="T1601">
        <v>2.6429999999999998</v>
      </c>
      <c r="U1601">
        <v>16.376999999999999</v>
      </c>
      <c r="V1601">
        <v>2.5449999999999999</v>
      </c>
      <c r="W1601">
        <v>16.713000000000001</v>
      </c>
      <c r="X1601">
        <v>1629</v>
      </c>
      <c r="Y1601">
        <v>89.5</v>
      </c>
      <c r="Z1601">
        <v>0.55600000000000005</v>
      </c>
      <c r="AA1601">
        <v>2.5899999999999999E-2</v>
      </c>
      <c r="AB1601">
        <v>2.7050000000000001</v>
      </c>
      <c r="AC1601">
        <v>16.524999999999999</v>
      </c>
      <c r="AD1601">
        <v>2.6019999999999999</v>
      </c>
      <c r="AE1601">
        <v>16.866</v>
      </c>
      <c r="AF1601">
        <v>1652</v>
      </c>
      <c r="AG1601">
        <v>1.4810000000000001</v>
      </c>
      <c r="AH1601">
        <v>1.63</v>
      </c>
      <c r="AI1601">
        <v>1468</v>
      </c>
      <c r="AJ1601">
        <v>1485</v>
      </c>
      <c r="AK1601">
        <v>1617</v>
      </c>
      <c r="AL1601">
        <v>1640</v>
      </c>
      <c r="AQ1601" s="82">
        <f t="shared" si="122"/>
        <v>0</v>
      </c>
      <c r="AR1601" s="82">
        <f t="shared" si="126"/>
        <v>0</v>
      </c>
      <c r="AS1601" s="82">
        <f t="shared" si="126"/>
        <v>0</v>
      </c>
      <c r="AT1601" s="82">
        <f t="shared" si="126"/>
        <v>0</v>
      </c>
      <c r="AU1601" s="82">
        <f t="shared" si="126"/>
        <v>0</v>
      </c>
      <c r="AV1601" s="82">
        <f t="shared" si="126"/>
        <v>0</v>
      </c>
      <c r="AW1601" s="82">
        <f t="shared" si="126"/>
        <v>0</v>
      </c>
      <c r="AX1601" s="82">
        <f t="shared" si="126"/>
        <v>0</v>
      </c>
      <c r="AY1601" s="82">
        <f t="shared" si="126"/>
        <v>0</v>
      </c>
      <c r="AZ1601" s="82">
        <f t="shared" si="126"/>
        <v>0</v>
      </c>
      <c r="BA1601" s="82">
        <f t="shared" si="126"/>
        <v>2.589E-2</v>
      </c>
    </row>
    <row r="1602" spans="1:53" x14ac:dyDescent="0.25">
      <c r="A1602" t="s">
        <v>6493</v>
      </c>
      <c r="B1602" t="s">
        <v>6494</v>
      </c>
      <c r="C1602" t="s">
        <v>4126</v>
      </c>
      <c r="D1602" t="s">
        <v>4127</v>
      </c>
      <c r="E1602">
        <v>10</v>
      </c>
      <c r="F1602" s="143">
        <v>43983</v>
      </c>
      <c r="G1602" t="s">
        <v>280</v>
      </c>
      <c r="H1602" t="s">
        <v>270</v>
      </c>
      <c r="I1602" t="s">
        <v>259</v>
      </c>
      <c r="J1602" t="s">
        <v>271</v>
      </c>
      <c r="K1602" t="s">
        <v>272</v>
      </c>
      <c r="L1602" t="s">
        <v>296</v>
      </c>
      <c r="M1602" t="s">
        <v>982</v>
      </c>
      <c r="N1602" t="s">
        <v>304</v>
      </c>
      <c r="O1602">
        <v>200</v>
      </c>
      <c r="P1602">
        <v>111.75</v>
      </c>
      <c r="Q1602">
        <v>0.66666700000000001</v>
      </c>
      <c r="R1602">
        <v>1.9480000000000001E-2</v>
      </c>
      <c r="S1602">
        <v>0</v>
      </c>
      <c r="T1602">
        <v>3.5870000000000002</v>
      </c>
      <c r="U1602">
        <v>7.3319999999999999</v>
      </c>
      <c r="V1602">
        <v>4.4779999999999998</v>
      </c>
      <c r="W1602">
        <v>7.476</v>
      </c>
      <c r="X1602">
        <v>631</v>
      </c>
      <c r="Y1602">
        <v>110.5</v>
      </c>
      <c r="Z1602">
        <v>0</v>
      </c>
      <c r="AA1602">
        <v>1.9439999999999999E-2</v>
      </c>
      <c r="AB1602">
        <v>4.2619999999999996</v>
      </c>
      <c r="AC1602">
        <v>7.6269999999999998</v>
      </c>
      <c r="AD1602">
        <v>4.8010000000000002</v>
      </c>
      <c r="AE1602">
        <v>7.7850000000000001</v>
      </c>
      <c r="AF1602">
        <v>678</v>
      </c>
      <c r="AG1602">
        <v>1.7350000000000001</v>
      </c>
      <c r="AH1602">
        <v>2.286</v>
      </c>
      <c r="AI1602">
        <v>636</v>
      </c>
      <c r="AJ1602">
        <v>683</v>
      </c>
      <c r="AK1602">
        <v>618</v>
      </c>
      <c r="AL1602">
        <v>664</v>
      </c>
      <c r="AQ1602" s="82">
        <f t="shared" si="122"/>
        <v>0</v>
      </c>
      <c r="AR1602" s="82">
        <f t="shared" si="126"/>
        <v>0</v>
      </c>
      <c r="AS1602" s="82">
        <f t="shared" si="126"/>
        <v>0</v>
      </c>
      <c r="AT1602" s="82">
        <f t="shared" si="126"/>
        <v>0</v>
      </c>
      <c r="AU1602" s="82">
        <f t="shared" si="126"/>
        <v>0</v>
      </c>
      <c r="AV1602" s="82">
        <f t="shared" si="126"/>
        <v>0</v>
      </c>
      <c r="AW1602" s="82">
        <f t="shared" si="126"/>
        <v>1.9480000000000001E-2</v>
      </c>
      <c r="AX1602" s="82">
        <f t="shared" si="126"/>
        <v>0</v>
      </c>
      <c r="AY1602" s="82">
        <f t="shared" si="126"/>
        <v>0</v>
      </c>
      <c r="AZ1602" s="82">
        <f t="shared" si="126"/>
        <v>0</v>
      </c>
      <c r="BA1602" s="82">
        <f t="shared" si="126"/>
        <v>0</v>
      </c>
    </row>
    <row r="1603" spans="1:53" x14ac:dyDescent="0.25">
      <c r="A1603" t="s">
        <v>4122</v>
      </c>
      <c r="B1603" t="s">
        <v>4123</v>
      </c>
      <c r="C1603" t="s">
        <v>4124</v>
      </c>
      <c r="D1603" t="s">
        <v>4125</v>
      </c>
      <c r="E1603">
        <v>9.5</v>
      </c>
      <c r="F1603" s="143">
        <v>43205</v>
      </c>
      <c r="G1603" t="s">
        <v>41</v>
      </c>
      <c r="H1603" t="s">
        <v>270</v>
      </c>
      <c r="I1603" t="s">
        <v>259</v>
      </c>
      <c r="J1603" t="s">
        <v>271</v>
      </c>
      <c r="K1603" t="s">
        <v>272</v>
      </c>
      <c r="L1603" t="s">
        <v>442</v>
      </c>
      <c r="M1603" t="s">
        <v>443</v>
      </c>
      <c r="N1603" t="s">
        <v>304</v>
      </c>
      <c r="O1603">
        <v>200</v>
      </c>
      <c r="P1603">
        <v>111.25</v>
      </c>
      <c r="Q1603">
        <v>1.8472219999999999</v>
      </c>
      <c r="R1603">
        <v>1.9599999999999999E-2</v>
      </c>
      <c r="S1603">
        <v>0</v>
      </c>
      <c r="T1603">
        <v>1.2190000000000001</v>
      </c>
      <c r="U1603">
        <v>4.1289999999999996</v>
      </c>
      <c r="V1603">
        <v>1.3109999999999999</v>
      </c>
      <c r="W1603">
        <v>4.6920000000000002</v>
      </c>
      <c r="X1603">
        <v>391</v>
      </c>
      <c r="Y1603">
        <v>110.25</v>
      </c>
      <c r="Z1603">
        <v>1.214</v>
      </c>
      <c r="AA1603">
        <v>1.9609999999999999E-2</v>
      </c>
      <c r="AB1603">
        <v>1.278</v>
      </c>
      <c r="AC1603">
        <v>5.0519999999999996</v>
      </c>
      <c r="AD1603">
        <v>1.581</v>
      </c>
      <c r="AE1603">
        <v>5.4960000000000004</v>
      </c>
      <c r="AF1603">
        <v>484</v>
      </c>
      <c r="AG1603">
        <v>1.4650000000000001</v>
      </c>
      <c r="AH1603">
        <v>1.5029999999999999</v>
      </c>
      <c r="AI1603">
        <v>367</v>
      </c>
      <c r="AJ1603">
        <v>471</v>
      </c>
      <c r="AK1603">
        <v>377</v>
      </c>
      <c r="AL1603">
        <v>469</v>
      </c>
      <c r="AQ1603" s="82">
        <f t="shared" si="122"/>
        <v>0</v>
      </c>
      <c r="AR1603" s="82">
        <f t="shared" si="126"/>
        <v>0</v>
      </c>
      <c r="AS1603" s="82">
        <f t="shared" si="126"/>
        <v>0</v>
      </c>
      <c r="AT1603" s="82">
        <f t="shared" si="126"/>
        <v>1.9599999999999999E-2</v>
      </c>
      <c r="AU1603" s="82">
        <f t="shared" si="126"/>
        <v>0</v>
      </c>
      <c r="AV1603" s="82">
        <f t="shared" si="126"/>
        <v>0</v>
      </c>
      <c r="AW1603" s="82">
        <f t="shared" si="126"/>
        <v>0</v>
      </c>
      <c r="AX1603" s="82">
        <f t="shared" si="126"/>
        <v>0</v>
      </c>
      <c r="AY1603" s="82">
        <f t="shared" si="126"/>
        <v>0</v>
      </c>
      <c r="AZ1603" s="82">
        <f t="shared" si="126"/>
        <v>0</v>
      </c>
      <c r="BA1603" s="82">
        <f t="shared" si="126"/>
        <v>0</v>
      </c>
    </row>
    <row r="1604" spans="1:53" x14ac:dyDescent="0.25">
      <c r="A1604" t="s">
        <v>4110</v>
      </c>
      <c r="B1604" t="s">
        <v>4111</v>
      </c>
      <c r="C1604" t="s">
        <v>4112</v>
      </c>
      <c r="D1604" t="s">
        <v>4113</v>
      </c>
      <c r="E1604">
        <v>7.5</v>
      </c>
      <c r="F1604" s="143">
        <v>43009</v>
      </c>
      <c r="G1604" t="s">
        <v>282</v>
      </c>
      <c r="H1604" t="s">
        <v>270</v>
      </c>
      <c r="I1604" t="s">
        <v>259</v>
      </c>
      <c r="J1604" t="s">
        <v>271</v>
      </c>
      <c r="K1604" t="s">
        <v>272</v>
      </c>
      <c r="L1604" t="s">
        <v>442</v>
      </c>
      <c r="M1604" t="s">
        <v>443</v>
      </c>
      <c r="N1604" t="s">
        <v>275</v>
      </c>
      <c r="O1604">
        <v>250</v>
      </c>
      <c r="P1604">
        <v>103.791</v>
      </c>
      <c r="Q1604">
        <v>1.75</v>
      </c>
      <c r="R1604">
        <v>2.2859999999999998E-2</v>
      </c>
      <c r="S1604">
        <v>0</v>
      </c>
      <c r="T1604">
        <v>1.7000000000000001E-2</v>
      </c>
      <c r="U1604">
        <v>1.2509999999999999</v>
      </c>
      <c r="V1604">
        <v>1.9E-2</v>
      </c>
      <c r="W1604">
        <v>8.8999999999999996E-2</v>
      </c>
      <c r="X1604">
        <v>0</v>
      </c>
      <c r="Y1604">
        <v>104.28400000000001</v>
      </c>
      <c r="Z1604">
        <v>1.25</v>
      </c>
      <c r="AA1604">
        <v>2.3210000000000001E-2</v>
      </c>
      <c r="AB1604">
        <v>7.1999999999999995E-2</v>
      </c>
      <c r="AC1604">
        <v>0.107</v>
      </c>
      <c r="AD1604">
        <v>7.0999999999999994E-2</v>
      </c>
      <c r="AE1604">
        <v>0.107</v>
      </c>
      <c r="AF1604">
        <v>0</v>
      </c>
      <c r="AG1604">
        <v>7.0000000000000001E-3</v>
      </c>
      <c r="AH1604">
        <v>-2E-3</v>
      </c>
      <c r="AI1604">
        <v>-23</v>
      </c>
      <c r="AJ1604">
        <v>-21</v>
      </c>
      <c r="AK1604">
        <v>-22</v>
      </c>
      <c r="AL1604">
        <v>-20</v>
      </c>
      <c r="AQ1604" s="82">
        <f t="shared" si="122"/>
        <v>2.2859999999999998E-2</v>
      </c>
      <c r="AR1604" s="82">
        <f t="shared" si="126"/>
        <v>0</v>
      </c>
      <c r="AS1604" s="82">
        <f t="shared" si="126"/>
        <v>0</v>
      </c>
      <c r="AT1604" s="82">
        <f t="shared" si="126"/>
        <v>0</v>
      </c>
      <c r="AU1604" s="82">
        <f t="shared" si="126"/>
        <v>0</v>
      </c>
      <c r="AV1604" s="82">
        <f t="shared" si="126"/>
        <v>0</v>
      </c>
      <c r="AW1604" s="82">
        <f t="shared" si="126"/>
        <v>0</v>
      </c>
      <c r="AX1604" s="82">
        <f t="shared" si="126"/>
        <v>0</v>
      </c>
      <c r="AY1604" s="82">
        <f t="shared" si="126"/>
        <v>0</v>
      </c>
      <c r="AZ1604" s="82">
        <f t="shared" si="126"/>
        <v>0</v>
      </c>
      <c r="BA1604" s="82">
        <f t="shared" si="126"/>
        <v>0</v>
      </c>
    </row>
    <row r="1605" spans="1:53" x14ac:dyDescent="0.25">
      <c r="A1605" t="s">
        <v>4114</v>
      </c>
      <c r="B1605" t="s">
        <v>4115</v>
      </c>
      <c r="C1605" t="s">
        <v>4112</v>
      </c>
      <c r="D1605" t="s">
        <v>4113</v>
      </c>
      <c r="E1605">
        <v>7.25</v>
      </c>
      <c r="F1605" s="143">
        <v>43221</v>
      </c>
      <c r="G1605" t="s">
        <v>282</v>
      </c>
      <c r="H1605" t="s">
        <v>270</v>
      </c>
      <c r="I1605" t="s">
        <v>259</v>
      </c>
      <c r="J1605" t="s">
        <v>271</v>
      </c>
      <c r="K1605" t="s">
        <v>272</v>
      </c>
      <c r="L1605" t="s">
        <v>442</v>
      </c>
      <c r="M1605" t="s">
        <v>443</v>
      </c>
      <c r="N1605" t="s">
        <v>275</v>
      </c>
      <c r="O1605">
        <v>250</v>
      </c>
      <c r="P1605">
        <v>105</v>
      </c>
      <c r="Q1605">
        <v>1.0874999999999999</v>
      </c>
      <c r="R1605">
        <v>2.298E-2</v>
      </c>
      <c r="S1605">
        <v>0</v>
      </c>
      <c r="T1605">
        <v>0.34599999999999997</v>
      </c>
      <c r="U1605">
        <v>3.1309999999999998</v>
      </c>
      <c r="V1605">
        <v>0.35</v>
      </c>
      <c r="W1605">
        <v>3.8559999999999999</v>
      </c>
      <c r="X1605">
        <v>305</v>
      </c>
      <c r="Y1605">
        <v>105</v>
      </c>
      <c r="Z1605">
        <v>0.60399999999999998</v>
      </c>
      <c r="AA1605">
        <v>2.3220000000000001E-2</v>
      </c>
      <c r="AB1605">
        <v>0.41</v>
      </c>
      <c r="AC1605">
        <v>3.74</v>
      </c>
      <c r="AD1605">
        <v>0.50600000000000001</v>
      </c>
      <c r="AE1605">
        <v>4.3109999999999999</v>
      </c>
      <c r="AF1605">
        <v>363</v>
      </c>
      <c r="AG1605">
        <v>0.45800000000000002</v>
      </c>
      <c r="AH1605">
        <v>0.441</v>
      </c>
      <c r="AI1605">
        <v>212</v>
      </c>
      <c r="AJ1605">
        <v>302</v>
      </c>
      <c r="AK1605">
        <v>284</v>
      </c>
      <c r="AL1605">
        <v>346</v>
      </c>
      <c r="AQ1605" s="82">
        <f t="shared" si="122"/>
        <v>0</v>
      </c>
      <c r="AR1605" s="82">
        <f t="shared" si="126"/>
        <v>0</v>
      </c>
      <c r="AS1605" s="82">
        <f t="shared" si="126"/>
        <v>2.298E-2</v>
      </c>
      <c r="AT1605" s="82">
        <f t="shared" si="126"/>
        <v>0</v>
      </c>
      <c r="AU1605" s="82">
        <f t="shared" si="126"/>
        <v>0</v>
      </c>
      <c r="AV1605" s="82">
        <f t="shared" si="126"/>
        <v>0</v>
      </c>
      <c r="AW1605" s="82">
        <f t="shared" si="126"/>
        <v>0</v>
      </c>
      <c r="AX1605" s="82">
        <f t="shared" si="126"/>
        <v>0</v>
      </c>
      <c r="AY1605" s="82">
        <f t="shared" si="126"/>
        <v>0</v>
      </c>
      <c r="AZ1605" s="82">
        <f t="shared" si="126"/>
        <v>0</v>
      </c>
      <c r="BA1605" s="82">
        <f t="shared" si="126"/>
        <v>0</v>
      </c>
    </row>
    <row r="1606" spans="1:53" x14ac:dyDescent="0.25">
      <c r="A1606" t="s">
        <v>4116</v>
      </c>
      <c r="B1606" t="s">
        <v>4117</v>
      </c>
      <c r="C1606" t="s">
        <v>4112</v>
      </c>
      <c r="D1606" t="s">
        <v>4113</v>
      </c>
      <c r="E1606">
        <v>8</v>
      </c>
      <c r="F1606" s="143">
        <v>43600</v>
      </c>
      <c r="G1606" t="s">
        <v>282</v>
      </c>
      <c r="H1606" t="s">
        <v>270</v>
      </c>
      <c r="I1606" t="s">
        <v>259</v>
      </c>
      <c r="J1606" t="s">
        <v>271</v>
      </c>
      <c r="K1606" t="s">
        <v>272</v>
      </c>
      <c r="L1606" t="s">
        <v>442</v>
      </c>
      <c r="M1606" t="s">
        <v>443</v>
      </c>
      <c r="N1606" t="s">
        <v>275</v>
      </c>
      <c r="O1606">
        <v>300</v>
      </c>
      <c r="P1606">
        <v>110.5</v>
      </c>
      <c r="Q1606">
        <v>0.88888900000000004</v>
      </c>
      <c r="R1606">
        <v>2.895E-2</v>
      </c>
      <c r="S1606">
        <v>0</v>
      </c>
      <c r="T1606">
        <v>1.3160000000000001</v>
      </c>
      <c r="U1606">
        <v>3.0579999999999998</v>
      </c>
      <c r="V1606">
        <v>1.5109999999999999</v>
      </c>
      <c r="W1606">
        <v>3.8370000000000002</v>
      </c>
      <c r="X1606">
        <v>284</v>
      </c>
      <c r="Y1606">
        <v>110</v>
      </c>
      <c r="Z1606">
        <v>0.35599999999999998</v>
      </c>
      <c r="AA1606">
        <v>2.912E-2</v>
      </c>
      <c r="AB1606">
        <v>1.3779999999999999</v>
      </c>
      <c r="AC1606">
        <v>3.5870000000000002</v>
      </c>
      <c r="AD1606">
        <v>1.752</v>
      </c>
      <c r="AE1606">
        <v>4.22</v>
      </c>
      <c r="AF1606">
        <v>336</v>
      </c>
      <c r="AG1606">
        <v>0.93600000000000005</v>
      </c>
      <c r="AH1606">
        <v>0.99</v>
      </c>
      <c r="AI1606">
        <v>272</v>
      </c>
      <c r="AJ1606">
        <v>331</v>
      </c>
      <c r="AK1606">
        <v>270</v>
      </c>
      <c r="AL1606">
        <v>321</v>
      </c>
      <c r="AQ1606" s="82">
        <f t="shared" ref="AQ1606:AQ1669" si="127">IF($U1606&lt;=AQ$4,$R1606,0)</f>
        <v>0</v>
      </c>
      <c r="AR1606" s="82">
        <f t="shared" ref="AR1606:BA1621" si="128">IF(AND($U1606&gt;AQ$4,$U1606&lt;=AR$4),$R1606,0)</f>
        <v>0</v>
      </c>
      <c r="AS1606" s="82">
        <f t="shared" si="128"/>
        <v>2.895E-2</v>
      </c>
      <c r="AT1606" s="82">
        <f t="shared" si="128"/>
        <v>0</v>
      </c>
      <c r="AU1606" s="82">
        <f t="shared" si="128"/>
        <v>0</v>
      </c>
      <c r="AV1606" s="82">
        <f t="shared" si="128"/>
        <v>0</v>
      </c>
      <c r="AW1606" s="82">
        <f t="shared" si="128"/>
        <v>0</v>
      </c>
      <c r="AX1606" s="82">
        <f t="shared" si="128"/>
        <v>0</v>
      </c>
      <c r="AY1606" s="82">
        <f t="shared" si="128"/>
        <v>0</v>
      </c>
      <c r="AZ1606" s="82">
        <f t="shared" si="128"/>
        <v>0</v>
      </c>
      <c r="BA1606" s="82">
        <f t="shared" si="128"/>
        <v>0</v>
      </c>
    </row>
    <row r="1607" spans="1:53" x14ac:dyDescent="0.25">
      <c r="A1607" t="s">
        <v>4120</v>
      </c>
      <c r="B1607" t="s">
        <v>4121</v>
      </c>
      <c r="C1607" t="s">
        <v>4112</v>
      </c>
      <c r="D1607" t="s">
        <v>4113</v>
      </c>
      <c r="E1607">
        <v>6.75</v>
      </c>
      <c r="F1607" s="143">
        <v>44044</v>
      </c>
      <c r="G1607" t="s">
        <v>282</v>
      </c>
      <c r="H1607" t="s">
        <v>270</v>
      </c>
      <c r="I1607" t="s">
        <v>259</v>
      </c>
      <c r="J1607" t="s">
        <v>271</v>
      </c>
      <c r="K1607" t="s">
        <v>272</v>
      </c>
      <c r="L1607" t="s">
        <v>442</v>
      </c>
      <c r="M1607" t="s">
        <v>443</v>
      </c>
      <c r="N1607" t="s">
        <v>275</v>
      </c>
      <c r="O1607">
        <v>500</v>
      </c>
      <c r="P1607">
        <v>109</v>
      </c>
      <c r="Q1607">
        <v>2.7</v>
      </c>
      <c r="R1607">
        <v>4.8390000000000002E-2</v>
      </c>
      <c r="S1607">
        <v>0</v>
      </c>
      <c r="T1607">
        <v>2.331</v>
      </c>
      <c r="U1607">
        <v>4.2930000000000001</v>
      </c>
      <c r="V1607">
        <v>4.2229999999999999</v>
      </c>
      <c r="W1607">
        <v>4.6609999999999996</v>
      </c>
      <c r="X1607">
        <v>341</v>
      </c>
      <c r="Y1607">
        <v>109.5</v>
      </c>
      <c r="Z1607">
        <v>2.25</v>
      </c>
      <c r="AA1607">
        <v>4.9149999999999999E-2</v>
      </c>
      <c r="AB1607">
        <v>2.3980000000000001</v>
      </c>
      <c r="AC1607">
        <v>4.1559999999999997</v>
      </c>
      <c r="AD1607">
        <v>4.2030000000000003</v>
      </c>
      <c r="AE1607">
        <v>4.51</v>
      </c>
      <c r="AF1607">
        <v>342</v>
      </c>
      <c r="AG1607">
        <v>-4.4999999999999998E-2</v>
      </c>
      <c r="AH1607">
        <v>0.39300000000000002</v>
      </c>
      <c r="AI1607">
        <v>315</v>
      </c>
      <c r="AJ1607">
        <v>319</v>
      </c>
      <c r="AK1607">
        <v>327</v>
      </c>
      <c r="AL1607">
        <v>327</v>
      </c>
      <c r="AQ1607" s="82">
        <f t="shared" si="127"/>
        <v>0</v>
      </c>
      <c r="AR1607" s="82">
        <f t="shared" si="128"/>
        <v>0</v>
      </c>
      <c r="AS1607" s="82">
        <f t="shared" si="128"/>
        <v>0</v>
      </c>
      <c r="AT1607" s="82">
        <f t="shared" si="128"/>
        <v>4.8390000000000002E-2</v>
      </c>
      <c r="AU1607" s="82">
        <f t="shared" si="128"/>
        <v>0</v>
      </c>
      <c r="AV1607" s="82">
        <f t="shared" si="128"/>
        <v>0</v>
      </c>
      <c r="AW1607" s="82">
        <f t="shared" si="128"/>
        <v>0</v>
      </c>
      <c r="AX1607" s="82">
        <f t="shared" si="128"/>
        <v>0</v>
      </c>
      <c r="AY1607" s="82">
        <f t="shared" si="128"/>
        <v>0</v>
      </c>
      <c r="AZ1607" s="82">
        <f t="shared" si="128"/>
        <v>0</v>
      </c>
      <c r="BA1607" s="82">
        <f t="shared" si="128"/>
        <v>0</v>
      </c>
    </row>
    <row r="1608" spans="1:53" x14ac:dyDescent="0.25">
      <c r="A1608" t="s">
        <v>4128</v>
      </c>
      <c r="B1608" t="s">
        <v>4129</v>
      </c>
      <c r="C1608" t="s">
        <v>4112</v>
      </c>
      <c r="D1608" t="s">
        <v>4113</v>
      </c>
      <c r="E1608">
        <v>5.75</v>
      </c>
      <c r="F1608" s="143">
        <v>44348</v>
      </c>
      <c r="G1608" t="s">
        <v>282</v>
      </c>
      <c r="H1608" t="s">
        <v>270</v>
      </c>
      <c r="I1608" t="s">
        <v>259</v>
      </c>
      <c r="J1608" t="s">
        <v>271</v>
      </c>
      <c r="K1608" t="s">
        <v>272</v>
      </c>
      <c r="L1608" t="s">
        <v>442</v>
      </c>
      <c r="M1608" t="s">
        <v>443</v>
      </c>
      <c r="N1608" t="s">
        <v>275</v>
      </c>
      <c r="O1608">
        <v>500</v>
      </c>
      <c r="P1608">
        <v>107</v>
      </c>
      <c r="Q1608">
        <v>0.38333299999999998</v>
      </c>
      <c r="R1608">
        <v>4.6519999999999999E-2</v>
      </c>
      <c r="S1608">
        <v>0</v>
      </c>
      <c r="T1608">
        <v>3.1</v>
      </c>
      <c r="U1608">
        <v>4.319</v>
      </c>
      <c r="V1608">
        <v>5.7359999999999998</v>
      </c>
      <c r="W1608">
        <v>4.3840000000000003</v>
      </c>
      <c r="X1608">
        <v>296</v>
      </c>
      <c r="Y1608">
        <v>106.25</v>
      </c>
      <c r="Z1608">
        <v>0</v>
      </c>
      <c r="AA1608">
        <v>4.6730000000000001E-2</v>
      </c>
      <c r="AB1608">
        <v>3.16</v>
      </c>
      <c r="AC1608">
        <v>4.5640000000000001</v>
      </c>
      <c r="AD1608">
        <v>5.91</v>
      </c>
      <c r="AE1608">
        <v>4.5419999999999998</v>
      </c>
      <c r="AF1608">
        <v>329</v>
      </c>
      <c r="AG1608">
        <v>1.0669999999999999</v>
      </c>
      <c r="AH1608">
        <v>1.839</v>
      </c>
      <c r="AI1608">
        <v>282</v>
      </c>
      <c r="AJ1608">
        <v>314</v>
      </c>
      <c r="AK1608">
        <v>285</v>
      </c>
      <c r="AL1608">
        <v>317</v>
      </c>
      <c r="AQ1608" s="82">
        <f t="shared" si="127"/>
        <v>0</v>
      </c>
      <c r="AR1608" s="82">
        <f t="shared" si="128"/>
        <v>0</v>
      </c>
      <c r="AS1608" s="82">
        <f t="shared" si="128"/>
        <v>0</v>
      </c>
      <c r="AT1608" s="82">
        <f t="shared" si="128"/>
        <v>4.6519999999999999E-2</v>
      </c>
      <c r="AU1608" s="82">
        <f t="shared" si="128"/>
        <v>0</v>
      </c>
      <c r="AV1608" s="82">
        <f t="shared" si="128"/>
        <v>0</v>
      </c>
      <c r="AW1608" s="82">
        <f t="shared" si="128"/>
        <v>0</v>
      </c>
      <c r="AX1608" s="82">
        <f t="shared" si="128"/>
        <v>0</v>
      </c>
      <c r="AY1608" s="82">
        <f t="shared" si="128"/>
        <v>0</v>
      </c>
      <c r="AZ1608" s="82">
        <f t="shared" si="128"/>
        <v>0</v>
      </c>
      <c r="BA1608" s="82">
        <f t="shared" si="128"/>
        <v>0</v>
      </c>
    </row>
    <row r="1609" spans="1:53" x14ac:dyDescent="0.25">
      <c r="A1609" t="s">
        <v>4130</v>
      </c>
      <c r="B1609" t="s">
        <v>4131</v>
      </c>
      <c r="C1609" t="s">
        <v>4112</v>
      </c>
      <c r="D1609" t="s">
        <v>4113</v>
      </c>
      <c r="E1609">
        <v>5</v>
      </c>
      <c r="F1609" s="143">
        <v>44788</v>
      </c>
      <c r="G1609" t="s">
        <v>282</v>
      </c>
      <c r="H1609" t="s">
        <v>270</v>
      </c>
      <c r="I1609" t="s">
        <v>259</v>
      </c>
      <c r="J1609" t="s">
        <v>271</v>
      </c>
      <c r="K1609" t="s">
        <v>272</v>
      </c>
      <c r="L1609" t="s">
        <v>442</v>
      </c>
      <c r="M1609" t="s">
        <v>443</v>
      </c>
      <c r="N1609" t="s">
        <v>275</v>
      </c>
      <c r="O1609">
        <v>600</v>
      </c>
      <c r="P1609">
        <v>104.5</v>
      </c>
      <c r="Q1609">
        <v>1.8055559999999999</v>
      </c>
      <c r="R1609">
        <v>5.5259999999999997E-2</v>
      </c>
      <c r="S1609">
        <v>0</v>
      </c>
      <c r="T1609">
        <v>5.89</v>
      </c>
      <c r="U1609">
        <v>4.2610000000000001</v>
      </c>
      <c r="V1609">
        <v>6.8979999999999997</v>
      </c>
      <c r="W1609">
        <v>4.2169999999999996</v>
      </c>
      <c r="X1609">
        <v>257</v>
      </c>
      <c r="Y1609">
        <v>104.25</v>
      </c>
      <c r="Z1609">
        <v>1.472</v>
      </c>
      <c r="AA1609">
        <v>5.5789999999999999E-2</v>
      </c>
      <c r="AB1609">
        <v>5.952</v>
      </c>
      <c r="AC1609">
        <v>4.3070000000000004</v>
      </c>
      <c r="AD1609">
        <v>6.9859999999999998</v>
      </c>
      <c r="AE1609">
        <v>4.2619999999999996</v>
      </c>
      <c r="AF1609">
        <v>279</v>
      </c>
      <c r="AG1609">
        <v>0.55200000000000005</v>
      </c>
      <c r="AH1609">
        <v>1.575</v>
      </c>
      <c r="AI1609">
        <v>239</v>
      </c>
      <c r="AJ1609">
        <v>260</v>
      </c>
      <c r="AK1609">
        <v>250</v>
      </c>
      <c r="AL1609">
        <v>271</v>
      </c>
      <c r="AQ1609" s="82">
        <f t="shared" si="127"/>
        <v>0</v>
      </c>
      <c r="AR1609" s="82">
        <f t="shared" si="128"/>
        <v>0</v>
      </c>
      <c r="AS1609" s="82">
        <f t="shared" si="128"/>
        <v>0</v>
      </c>
      <c r="AT1609" s="82">
        <f t="shared" si="128"/>
        <v>5.5259999999999997E-2</v>
      </c>
      <c r="AU1609" s="82">
        <f t="shared" si="128"/>
        <v>0</v>
      </c>
      <c r="AV1609" s="82">
        <f t="shared" si="128"/>
        <v>0</v>
      </c>
      <c r="AW1609" s="82">
        <f t="shared" si="128"/>
        <v>0</v>
      </c>
      <c r="AX1609" s="82">
        <f t="shared" si="128"/>
        <v>0</v>
      </c>
      <c r="AY1609" s="82">
        <f t="shared" si="128"/>
        <v>0</v>
      </c>
      <c r="AZ1609" s="82">
        <f t="shared" si="128"/>
        <v>0</v>
      </c>
      <c r="BA1609" s="82">
        <f t="shared" si="128"/>
        <v>0</v>
      </c>
    </row>
    <row r="1610" spans="1:53" x14ac:dyDescent="0.25">
      <c r="A1610" t="s">
        <v>4132</v>
      </c>
      <c r="B1610" t="s">
        <v>4133</v>
      </c>
      <c r="C1610" t="s">
        <v>4104</v>
      </c>
      <c r="D1610" t="s">
        <v>4105</v>
      </c>
      <c r="E1610">
        <v>6.625</v>
      </c>
      <c r="F1610" s="143">
        <v>47223</v>
      </c>
      <c r="G1610" t="s">
        <v>282</v>
      </c>
      <c r="H1610" t="s">
        <v>270</v>
      </c>
      <c r="I1610" t="s">
        <v>259</v>
      </c>
      <c r="J1610" t="s">
        <v>271</v>
      </c>
      <c r="K1610" t="s">
        <v>272</v>
      </c>
      <c r="L1610" t="s">
        <v>320</v>
      </c>
      <c r="M1610" t="s">
        <v>321</v>
      </c>
      <c r="N1610" t="s">
        <v>304</v>
      </c>
      <c r="O1610">
        <v>200</v>
      </c>
      <c r="P1610">
        <v>86</v>
      </c>
      <c r="Q1610">
        <v>1.2881940000000001</v>
      </c>
      <c r="R1610">
        <v>1.512E-2</v>
      </c>
      <c r="S1610">
        <v>0</v>
      </c>
      <c r="T1610">
        <v>9.1809999999999992</v>
      </c>
      <c r="U1610">
        <v>8.1950000000000003</v>
      </c>
      <c r="V1610">
        <v>9.3819999999999997</v>
      </c>
      <c r="W1610">
        <v>8.1950000000000003</v>
      </c>
      <c r="X1610">
        <v>600</v>
      </c>
      <c r="Y1610">
        <v>86</v>
      </c>
      <c r="Z1610">
        <v>0.84699999999999998</v>
      </c>
      <c r="AA1610">
        <v>1.528E-2</v>
      </c>
      <c r="AB1610">
        <v>9.2460000000000004</v>
      </c>
      <c r="AC1610">
        <v>8.1920000000000002</v>
      </c>
      <c r="AD1610">
        <v>9.4459999999999997</v>
      </c>
      <c r="AE1610">
        <v>8.1920000000000002</v>
      </c>
      <c r="AF1610">
        <v>617</v>
      </c>
      <c r="AG1610">
        <v>0.50900000000000001</v>
      </c>
      <c r="AH1610">
        <v>1.8089999999999999</v>
      </c>
      <c r="AI1610">
        <v>512</v>
      </c>
      <c r="AJ1610">
        <v>528</v>
      </c>
      <c r="AK1610">
        <v>603</v>
      </c>
      <c r="AL1610">
        <v>622</v>
      </c>
      <c r="AQ1610" s="82">
        <f t="shared" si="127"/>
        <v>0</v>
      </c>
      <c r="AR1610" s="82">
        <f t="shared" si="128"/>
        <v>0</v>
      </c>
      <c r="AS1610" s="82">
        <f t="shared" si="128"/>
        <v>0</v>
      </c>
      <c r="AT1610" s="82">
        <f t="shared" si="128"/>
        <v>0</v>
      </c>
      <c r="AU1610" s="82">
        <f t="shared" si="128"/>
        <v>0</v>
      </c>
      <c r="AV1610" s="82">
        <f t="shared" si="128"/>
        <v>0</v>
      </c>
      <c r="AW1610" s="82">
        <f t="shared" si="128"/>
        <v>0</v>
      </c>
      <c r="AX1610" s="82">
        <f t="shared" si="128"/>
        <v>1.512E-2</v>
      </c>
      <c r="AY1610" s="82">
        <f t="shared" si="128"/>
        <v>0</v>
      </c>
      <c r="AZ1610" s="82">
        <f t="shared" si="128"/>
        <v>0</v>
      </c>
      <c r="BA1610" s="82">
        <f t="shared" si="128"/>
        <v>0</v>
      </c>
    </row>
    <row r="1611" spans="1:53" x14ac:dyDescent="0.25">
      <c r="A1611" t="s">
        <v>4102</v>
      </c>
      <c r="B1611" t="s">
        <v>4103</v>
      </c>
      <c r="C1611" t="s">
        <v>4104</v>
      </c>
      <c r="D1611" t="s">
        <v>4105</v>
      </c>
      <c r="E1611">
        <v>4.95</v>
      </c>
      <c r="F1611" s="143">
        <v>41730</v>
      </c>
      <c r="G1611" t="s">
        <v>282</v>
      </c>
      <c r="H1611" t="s">
        <v>270</v>
      </c>
      <c r="I1611" t="s">
        <v>259</v>
      </c>
      <c r="J1611" t="s">
        <v>271</v>
      </c>
      <c r="K1611" t="s">
        <v>272</v>
      </c>
      <c r="L1611" t="s">
        <v>320</v>
      </c>
      <c r="M1611" t="s">
        <v>321</v>
      </c>
      <c r="N1611" t="s">
        <v>304</v>
      </c>
      <c r="O1611">
        <v>257.5</v>
      </c>
      <c r="P1611">
        <v>102.25</v>
      </c>
      <c r="Q1611">
        <v>1.155</v>
      </c>
      <c r="R1611">
        <v>2.307E-2</v>
      </c>
      <c r="S1611">
        <v>0</v>
      </c>
      <c r="T1611">
        <v>1.212</v>
      </c>
      <c r="U1611">
        <v>3.121</v>
      </c>
      <c r="V1611">
        <v>1.2110000000000001</v>
      </c>
      <c r="W1611">
        <v>3.121</v>
      </c>
      <c r="X1611">
        <v>290</v>
      </c>
      <c r="Y1611">
        <v>101.75</v>
      </c>
      <c r="Z1611">
        <v>0.82499999999999996</v>
      </c>
      <c r="AA1611">
        <v>2.3230000000000001E-2</v>
      </c>
      <c r="AB1611">
        <v>1.2749999999999999</v>
      </c>
      <c r="AC1611">
        <v>3.59</v>
      </c>
      <c r="AD1611">
        <v>1.272</v>
      </c>
      <c r="AE1611">
        <v>3.59</v>
      </c>
      <c r="AF1611">
        <v>338</v>
      </c>
      <c r="AG1611">
        <v>0.80900000000000005</v>
      </c>
      <c r="AH1611">
        <v>0.80100000000000005</v>
      </c>
      <c r="AI1611">
        <v>277</v>
      </c>
      <c r="AJ1611">
        <v>325</v>
      </c>
      <c r="AK1611">
        <v>276</v>
      </c>
      <c r="AL1611">
        <v>325</v>
      </c>
      <c r="AQ1611" s="82">
        <f t="shared" si="127"/>
        <v>0</v>
      </c>
      <c r="AR1611" s="82">
        <f t="shared" si="128"/>
        <v>0</v>
      </c>
      <c r="AS1611" s="82">
        <f t="shared" si="128"/>
        <v>2.307E-2</v>
      </c>
      <c r="AT1611" s="82">
        <f t="shared" si="128"/>
        <v>0</v>
      </c>
      <c r="AU1611" s="82">
        <f t="shared" si="128"/>
        <v>0</v>
      </c>
      <c r="AV1611" s="82">
        <f t="shared" si="128"/>
        <v>0</v>
      </c>
      <c r="AW1611" s="82">
        <f t="shared" si="128"/>
        <v>0</v>
      </c>
      <c r="AX1611" s="82">
        <f t="shared" si="128"/>
        <v>0</v>
      </c>
      <c r="AY1611" s="82">
        <f t="shared" si="128"/>
        <v>0</v>
      </c>
      <c r="AZ1611" s="82">
        <f t="shared" si="128"/>
        <v>0</v>
      </c>
      <c r="BA1611" s="82">
        <f t="shared" si="128"/>
        <v>0</v>
      </c>
    </row>
    <row r="1612" spans="1:53" x14ac:dyDescent="0.25">
      <c r="A1612" t="s">
        <v>4106</v>
      </c>
      <c r="B1612" t="s">
        <v>4107</v>
      </c>
      <c r="C1612" t="s">
        <v>4104</v>
      </c>
      <c r="D1612" t="s">
        <v>4105</v>
      </c>
      <c r="E1612">
        <v>5.5</v>
      </c>
      <c r="F1612" s="143">
        <v>42139</v>
      </c>
      <c r="G1612" t="s">
        <v>282</v>
      </c>
      <c r="H1612" t="s">
        <v>270</v>
      </c>
      <c r="I1612" t="s">
        <v>259</v>
      </c>
      <c r="J1612" t="s">
        <v>271</v>
      </c>
      <c r="K1612" t="s">
        <v>272</v>
      </c>
      <c r="L1612" t="s">
        <v>320</v>
      </c>
      <c r="M1612" t="s">
        <v>321</v>
      </c>
      <c r="N1612" t="s">
        <v>304</v>
      </c>
      <c r="O1612">
        <v>299.89999999999998</v>
      </c>
      <c r="P1612">
        <v>103.25</v>
      </c>
      <c r="Q1612">
        <v>0.61111099999999996</v>
      </c>
      <c r="R1612">
        <v>2.6980000000000001E-2</v>
      </c>
      <c r="S1612">
        <v>0</v>
      </c>
      <c r="T1612">
        <v>2.2160000000000002</v>
      </c>
      <c r="U1612">
        <v>4.0570000000000004</v>
      </c>
      <c r="V1612">
        <v>2.214</v>
      </c>
      <c r="W1612">
        <v>4.0570000000000004</v>
      </c>
      <c r="X1612">
        <v>375</v>
      </c>
      <c r="Y1612">
        <v>103</v>
      </c>
      <c r="Z1612">
        <v>0.24399999999999999</v>
      </c>
      <c r="AA1612">
        <v>2.7230000000000001E-2</v>
      </c>
      <c r="AB1612">
        <v>2.2799999999999998</v>
      </c>
      <c r="AC1612">
        <v>4.2</v>
      </c>
      <c r="AD1612">
        <v>2.2759999999999998</v>
      </c>
      <c r="AE1612">
        <v>4.2</v>
      </c>
      <c r="AF1612">
        <v>394</v>
      </c>
      <c r="AG1612">
        <v>0.59699999999999998</v>
      </c>
      <c r="AH1612">
        <v>0.67400000000000004</v>
      </c>
      <c r="AI1612">
        <v>364</v>
      </c>
      <c r="AJ1612">
        <v>382</v>
      </c>
      <c r="AK1612">
        <v>362</v>
      </c>
      <c r="AL1612">
        <v>381</v>
      </c>
      <c r="AQ1612" s="82">
        <f t="shared" si="127"/>
        <v>0</v>
      </c>
      <c r="AR1612" s="82">
        <f t="shared" si="128"/>
        <v>0</v>
      </c>
      <c r="AS1612" s="82">
        <f t="shared" si="128"/>
        <v>0</v>
      </c>
      <c r="AT1612" s="82">
        <f t="shared" si="128"/>
        <v>2.6980000000000001E-2</v>
      </c>
      <c r="AU1612" s="82">
        <f t="shared" si="128"/>
        <v>0</v>
      </c>
      <c r="AV1612" s="82">
        <f t="shared" si="128"/>
        <v>0</v>
      </c>
      <c r="AW1612" s="82">
        <f t="shared" si="128"/>
        <v>0</v>
      </c>
      <c r="AX1612" s="82">
        <f t="shared" si="128"/>
        <v>0</v>
      </c>
      <c r="AY1612" s="82">
        <f t="shared" si="128"/>
        <v>0</v>
      </c>
      <c r="AZ1612" s="82">
        <f t="shared" si="128"/>
        <v>0</v>
      </c>
      <c r="BA1612" s="82">
        <f t="shared" si="128"/>
        <v>0</v>
      </c>
    </row>
    <row r="1613" spans="1:53" x14ac:dyDescent="0.25">
      <c r="A1613" t="s">
        <v>4108</v>
      </c>
      <c r="B1613" t="s">
        <v>4109</v>
      </c>
      <c r="C1613" t="s">
        <v>4104</v>
      </c>
      <c r="D1613" t="s">
        <v>4105</v>
      </c>
      <c r="E1613">
        <v>6.125</v>
      </c>
      <c r="F1613" s="143">
        <v>42750</v>
      </c>
      <c r="G1613" t="s">
        <v>282</v>
      </c>
      <c r="H1613" t="s">
        <v>270</v>
      </c>
      <c r="I1613" t="s">
        <v>259</v>
      </c>
      <c r="J1613" t="s">
        <v>271</v>
      </c>
      <c r="K1613" t="s">
        <v>272</v>
      </c>
      <c r="L1613" t="s">
        <v>320</v>
      </c>
      <c r="M1613" t="s">
        <v>321</v>
      </c>
      <c r="N1613" t="s">
        <v>304</v>
      </c>
      <c r="O1613">
        <v>525</v>
      </c>
      <c r="P1613">
        <v>97.25</v>
      </c>
      <c r="Q1613">
        <v>2.7222219999999999</v>
      </c>
      <c r="R1613">
        <v>4.5469999999999997E-2</v>
      </c>
      <c r="S1613">
        <v>0</v>
      </c>
      <c r="T1613">
        <v>3.4279999999999999</v>
      </c>
      <c r="U1613">
        <v>6.9130000000000003</v>
      </c>
      <c r="V1613">
        <v>3.4420000000000002</v>
      </c>
      <c r="W1613">
        <v>6.9130000000000003</v>
      </c>
      <c r="X1613">
        <v>635</v>
      </c>
      <c r="Y1613">
        <v>96.25</v>
      </c>
      <c r="Z1613">
        <v>2.3140000000000001</v>
      </c>
      <c r="AA1613">
        <v>4.5510000000000002E-2</v>
      </c>
      <c r="AB1613">
        <v>3.4849999999999999</v>
      </c>
      <c r="AC1613">
        <v>7.1890000000000001</v>
      </c>
      <c r="AD1613">
        <v>3.4950000000000001</v>
      </c>
      <c r="AE1613">
        <v>7.1890000000000001</v>
      </c>
      <c r="AF1613">
        <v>672</v>
      </c>
      <c r="AG1613">
        <v>1.429</v>
      </c>
      <c r="AH1613">
        <v>1.706</v>
      </c>
      <c r="AI1613">
        <v>603</v>
      </c>
      <c r="AJ1613">
        <v>636</v>
      </c>
      <c r="AK1613">
        <v>624</v>
      </c>
      <c r="AL1613">
        <v>661</v>
      </c>
      <c r="AQ1613" s="82">
        <f t="shared" si="127"/>
        <v>0</v>
      </c>
      <c r="AR1613" s="82">
        <f t="shared" si="128"/>
        <v>0</v>
      </c>
      <c r="AS1613" s="82">
        <f t="shared" si="128"/>
        <v>0</v>
      </c>
      <c r="AT1613" s="82">
        <f t="shared" si="128"/>
        <v>0</v>
      </c>
      <c r="AU1613" s="82">
        <f t="shared" si="128"/>
        <v>0</v>
      </c>
      <c r="AV1613" s="82">
        <f t="shared" si="128"/>
        <v>4.5469999999999997E-2</v>
      </c>
      <c r="AW1613" s="82">
        <f t="shared" si="128"/>
        <v>0</v>
      </c>
      <c r="AX1613" s="82">
        <f t="shared" si="128"/>
        <v>0</v>
      </c>
      <c r="AY1613" s="82">
        <f t="shared" si="128"/>
        <v>0</v>
      </c>
      <c r="AZ1613" s="82">
        <f t="shared" si="128"/>
        <v>0</v>
      </c>
      <c r="BA1613" s="82">
        <f t="shared" si="128"/>
        <v>0</v>
      </c>
    </row>
    <row r="1614" spans="1:53" x14ac:dyDescent="0.25">
      <c r="A1614" t="s">
        <v>4134</v>
      </c>
      <c r="B1614" t="s">
        <v>4135</v>
      </c>
      <c r="C1614" t="s">
        <v>4104</v>
      </c>
      <c r="D1614" t="s">
        <v>4105</v>
      </c>
      <c r="E1614">
        <v>12</v>
      </c>
      <c r="F1614" s="143">
        <v>43497</v>
      </c>
      <c r="G1614" t="s">
        <v>282</v>
      </c>
      <c r="H1614" t="s">
        <v>270</v>
      </c>
      <c r="I1614" t="s">
        <v>259</v>
      </c>
      <c r="J1614" t="s">
        <v>271</v>
      </c>
      <c r="K1614" t="s">
        <v>272</v>
      </c>
      <c r="L1614" t="s">
        <v>320</v>
      </c>
      <c r="M1614" t="s">
        <v>321</v>
      </c>
      <c r="N1614" t="s">
        <v>304</v>
      </c>
      <c r="O1614">
        <v>183.8</v>
      </c>
      <c r="P1614">
        <v>108.75</v>
      </c>
      <c r="Q1614">
        <v>4.8</v>
      </c>
      <c r="R1614">
        <v>1.8079999999999999E-2</v>
      </c>
      <c r="S1614">
        <v>0</v>
      </c>
      <c r="T1614">
        <v>4.1680000000000001</v>
      </c>
      <c r="U1614">
        <v>10.042</v>
      </c>
      <c r="V1614">
        <v>4.2320000000000002</v>
      </c>
      <c r="W1614">
        <v>9.8049999999999997</v>
      </c>
      <c r="X1614">
        <v>890</v>
      </c>
      <c r="Y1614">
        <v>108.25</v>
      </c>
      <c r="Z1614">
        <v>4</v>
      </c>
      <c r="AA1614">
        <v>1.8149999999999999E-2</v>
      </c>
      <c r="AB1614">
        <v>4.2249999999999996</v>
      </c>
      <c r="AC1614">
        <v>10.16</v>
      </c>
      <c r="AD1614">
        <v>4.2839999999999998</v>
      </c>
      <c r="AE1614">
        <v>9.9220000000000006</v>
      </c>
      <c r="AF1614">
        <v>915</v>
      </c>
      <c r="AG1614">
        <v>1.1579999999999999</v>
      </c>
      <c r="AH1614">
        <v>1.625</v>
      </c>
      <c r="AI1614">
        <v>901</v>
      </c>
      <c r="AJ1614">
        <v>926</v>
      </c>
      <c r="AK1614">
        <v>878</v>
      </c>
      <c r="AL1614">
        <v>904</v>
      </c>
      <c r="AQ1614" s="82">
        <f t="shared" si="127"/>
        <v>0</v>
      </c>
      <c r="AR1614" s="82">
        <f t="shared" si="128"/>
        <v>0</v>
      </c>
      <c r="AS1614" s="82">
        <f t="shared" si="128"/>
        <v>0</v>
      </c>
      <c r="AT1614" s="82">
        <f t="shared" si="128"/>
        <v>0</v>
      </c>
      <c r="AU1614" s="82">
        <f t="shared" si="128"/>
        <v>0</v>
      </c>
      <c r="AV1614" s="82">
        <f t="shared" si="128"/>
        <v>0</v>
      </c>
      <c r="AW1614" s="82">
        <f t="shared" si="128"/>
        <v>0</v>
      </c>
      <c r="AX1614" s="82">
        <f t="shared" si="128"/>
        <v>0</v>
      </c>
      <c r="AY1614" s="82">
        <f t="shared" si="128"/>
        <v>0</v>
      </c>
      <c r="AZ1614" s="82">
        <f t="shared" si="128"/>
        <v>1.8079999999999999E-2</v>
      </c>
      <c r="BA1614" s="82">
        <f t="shared" si="128"/>
        <v>0</v>
      </c>
    </row>
    <row r="1615" spans="1:53" x14ac:dyDescent="0.25">
      <c r="A1615" t="s">
        <v>4118</v>
      </c>
      <c r="B1615" t="s">
        <v>4119</v>
      </c>
      <c r="C1615" t="s">
        <v>4104</v>
      </c>
      <c r="D1615" t="s">
        <v>4105</v>
      </c>
      <c r="E1615">
        <v>8.6</v>
      </c>
      <c r="F1615" s="143">
        <v>42597</v>
      </c>
      <c r="G1615" t="s">
        <v>282</v>
      </c>
      <c r="H1615" t="s">
        <v>270</v>
      </c>
      <c r="I1615" t="s">
        <v>259</v>
      </c>
      <c r="J1615" t="s">
        <v>271</v>
      </c>
      <c r="K1615" t="s">
        <v>272</v>
      </c>
      <c r="L1615" t="s">
        <v>320</v>
      </c>
      <c r="M1615" t="s">
        <v>321</v>
      </c>
      <c r="N1615" t="s">
        <v>304</v>
      </c>
      <c r="O1615">
        <v>350</v>
      </c>
      <c r="P1615">
        <v>107</v>
      </c>
      <c r="Q1615">
        <v>3.105556</v>
      </c>
      <c r="R1615">
        <v>3.3390000000000003E-2</v>
      </c>
      <c r="S1615">
        <v>0</v>
      </c>
      <c r="T1615">
        <v>3.032</v>
      </c>
      <c r="U1615">
        <v>6.4089999999999998</v>
      </c>
      <c r="V1615">
        <v>3.0390000000000001</v>
      </c>
      <c r="W1615">
        <v>6.4089999999999998</v>
      </c>
      <c r="X1615">
        <v>592</v>
      </c>
      <c r="Y1615">
        <v>107</v>
      </c>
      <c r="Z1615">
        <v>2.532</v>
      </c>
      <c r="AA1615">
        <v>3.372E-2</v>
      </c>
      <c r="AB1615">
        <v>3.0960000000000001</v>
      </c>
      <c r="AC1615">
        <v>6.4409999999999998</v>
      </c>
      <c r="AD1615">
        <v>3.101</v>
      </c>
      <c r="AE1615">
        <v>6.4409999999999998</v>
      </c>
      <c r="AF1615">
        <v>604</v>
      </c>
      <c r="AG1615">
        <v>0.52300000000000002</v>
      </c>
      <c r="AH1615">
        <v>0.73099999999999998</v>
      </c>
      <c r="AI1615">
        <v>595</v>
      </c>
      <c r="AJ1615">
        <v>608</v>
      </c>
      <c r="AK1615">
        <v>581</v>
      </c>
      <c r="AL1615">
        <v>593</v>
      </c>
      <c r="AQ1615" s="82">
        <f t="shared" si="127"/>
        <v>0</v>
      </c>
      <c r="AR1615" s="82">
        <f t="shared" si="128"/>
        <v>0</v>
      </c>
      <c r="AS1615" s="82">
        <f t="shared" si="128"/>
        <v>0</v>
      </c>
      <c r="AT1615" s="82">
        <f t="shared" si="128"/>
        <v>0</v>
      </c>
      <c r="AU1615" s="82">
        <f t="shared" si="128"/>
        <v>0</v>
      </c>
      <c r="AV1615" s="82">
        <f t="shared" si="128"/>
        <v>3.3390000000000003E-2</v>
      </c>
      <c r="AW1615" s="82">
        <f t="shared" si="128"/>
        <v>0</v>
      </c>
      <c r="AX1615" s="82">
        <f t="shared" si="128"/>
        <v>0</v>
      </c>
      <c r="AY1615" s="82">
        <f t="shared" si="128"/>
        <v>0</v>
      </c>
      <c r="AZ1615" s="82">
        <f t="shared" si="128"/>
        <v>0</v>
      </c>
      <c r="BA1615" s="82">
        <f t="shared" si="128"/>
        <v>0</v>
      </c>
    </row>
    <row r="1616" spans="1:53" x14ac:dyDescent="0.25">
      <c r="A1616" t="s">
        <v>4136</v>
      </c>
      <c r="B1616" t="s">
        <v>4137</v>
      </c>
      <c r="C1616" t="s">
        <v>4104</v>
      </c>
      <c r="D1616" t="s">
        <v>4105</v>
      </c>
      <c r="E1616">
        <v>7.625</v>
      </c>
      <c r="F1616" s="143">
        <v>43997</v>
      </c>
      <c r="G1616" t="s">
        <v>282</v>
      </c>
      <c r="H1616" t="s">
        <v>270</v>
      </c>
      <c r="I1616" t="s">
        <v>259</v>
      </c>
      <c r="J1616" t="s">
        <v>271</v>
      </c>
      <c r="K1616" t="s">
        <v>272</v>
      </c>
      <c r="L1616" t="s">
        <v>320</v>
      </c>
      <c r="M1616" t="s">
        <v>321</v>
      </c>
      <c r="N1616" t="s">
        <v>304</v>
      </c>
      <c r="O1616">
        <v>400</v>
      </c>
      <c r="P1616">
        <v>96</v>
      </c>
      <c r="Q1616">
        <v>0.21180599999999999</v>
      </c>
      <c r="R1616">
        <v>3.3340000000000002E-2</v>
      </c>
      <c r="S1616">
        <v>3.8119999999999998</v>
      </c>
      <c r="T1616">
        <v>5.548</v>
      </c>
      <c r="U1616">
        <v>8.3550000000000004</v>
      </c>
      <c r="V1616">
        <v>5.6180000000000003</v>
      </c>
      <c r="W1616">
        <v>8.3550000000000004</v>
      </c>
      <c r="X1616">
        <v>716</v>
      </c>
      <c r="Y1616">
        <v>96.25</v>
      </c>
      <c r="Z1616">
        <v>3.516</v>
      </c>
      <c r="AA1616">
        <v>3.5099999999999999E-2</v>
      </c>
      <c r="AB1616">
        <v>5.4039999999999999</v>
      </c>
      <c r="AC1616">
        <v>8.3030000000000008</v>
      </c>
      <c r="AD1616">
        <v>5.4640000000000004</v>
      </c>
      <c r="AE1616">
        <v>8.3030000000000008</v>
      </c>
      <c r="AF1616">
        <v>727</v>
      </c>
      <c r="AG1616">
        <v>0.25800000000000001</v>
      </c>
      <c r="AH1616">
        <v>0.95699999999999996</v>
      </c>
      <c r="AI1616">
        <v>667</v>
      </c>
      <c r="AJ1616">
        <v>678</v>
      </c>
      <c r="AK1616">
        <v>706</v>
      </c>
      <c r="AL1616">
        <v>716</v>
      </c>
      <c r="AQ1616" s="82">
        <f t="shared" si="127"/>
        <v>0</v>
      </c>
      <c r="AR1616" s="82">
        <f t="shared" si="128"/>
        <v>0</v>
      </c>
      <c r="AS1616" s="82">
        <f t="shared" si="128"/>
        <v>0</v>
      </c>
      <c r="AT1616" s="82">
        <f t="shared" si="128"/>
        <v>0</v>
      </c>
      <c r="AU1616" s="82">
        <f t="shared" si="128"/>
        <v>0</v>
      </c>
      <c r="AV1616" s="82">
        <f t="shared" si="128"/>
        <v>0</v>
      </c>
      <c r="AW1616" s="82">
        <f t="shared" si="128"/>
        <v>0</v>
      </c>
      <c r="AX1616" s="82">
        <f t="shared" si="128"/>
        <v>3.3340000000000002E-2</v>
      </c>
      <c r="AY1616" s="82">
        <f t="shared" si="128"/>
        <v>0</v>
      </c>
      <c r="AZ1616" s="82">
        <f t="shared" si="128"/>
        <v>0</v>
      </c>
      <c r="BA1616" s="82">
        <f t="shared" si="128"/>
        <v>0</v>
      </c>
    </row>
    <row r="1617" spans="1:53" x14ac:dyDescent="0.25">
      <c r="A1617" t="s">
        <v>4150</v>
      </c>
      <c r="B1617" t="s">
        <v>4151</v>
      </c>
      <c r="C1617" t="s">
        <v>4104</v>
      </c>
      <c r="D1617" t="s">
        <v>4105</v>
      </c>
      <c r="E1617">
        <v>7.25</v>
      </c>
      <c r="F1617" s="143">
        <v>43235</v>
      </c>
      <c r="G1617" t="s">
        <v>282</v>
      </c>
      <c r="H1617" t="s">
        <v>270</v>
      </c>
      <c r="I1617" t="s">
        <v>259</v>
      </c>
      <c r="J1617" t="s">
        <v>271</v>
      </c>
      <c r="K1617" t="s">
        <v>272</v>
      </c>
      <c r="L1617" t="s">
        <v>320</v>
      </c>
      <c r="M1617" t="s">
        <v>321</v>
      </c>
      <c r="N1617" t="s">
        <v>304</v>
      </c>
      <c r="O1617">
        <v>600</v>
      </c>
      <c r="P1617">
        <v>96.75</v>
      </c>
      <c r="Q1617">
        <v>0.80555600000000005</v>
      </c>
      <c r="R1617">
        <v>5.0709999999999998E-2</v>
      </c>
      <c r="S1617">
        <v>0</v>
      </c>
      <c r="T1617">
        <v>4.3310000000000004</v>
      </c>
      <c r="U1617">
        <v>8.0009999999999994</v>
      </c>
      <c r="V1617">
        <v>4.3570000000000002</v>
      </c>
      <c r="W1617">
        <v>8.0009999999999994</v>
      </c>
      <c r="X1617">
        <v>720</v>
      </c>
      <c r="Y1617">
        <v>96.25</v>
      </c>
      <c r="Z1617">
        <v>0.32200000000000001</v>
      </c>
      <c r="AA1617">
        <v>5.0959999999999998E-2</v>
      </c>
      <c r="AB1617">
        <v>4.3899999999999997</v>
      </c>
      <c r="AC1617">
        <v>8.1129999999999995</v>
      </c>
      <c r="AD1617">
        <v>4.4109999999999996</v>
      </c>
      <c r="AE1617">
        <v>8.1129999999999995</v>
      </c>
      <c r="AF1617">
        <v>744</v>
      </c>
      <c r="AG1617">
        <v>1.018</v>
      </c>
      <c r="AH1617">
        <v>1.486</v>
      </c>
      <c r="AI1617">
        <v>680</v>
      </c>
      <c r="AJ1617">
        <v>701</v>
      </c>
      <c r="AK1617">
        <v>709</v>
      </c>
      <c r="AL1617">
        <v>733</v>
      </c>
      <c r="AQ1617" s="82">
        <f t="shared" si="127"/>
        <v>0</v>
      </c>
      <c r="AR1617" s="82">
        <f t="shared" si="128"/>
        <v>0</v>
      </c>
      <c r="AS1617" s="82">
        <f t="shared" si="128"/>
        <v>0</v>
      </c>
      <c r="AT1617" s="82">
        <f t="shared" si="128"/>
        <v>0</v>
      </c>
      <c r="AU1617" s="82">
        <f t="shared" si="128"/>
        <v>0</v>
      </c>
      <c r="AV1617" s="82">
        <f t="shared" si="128"/>
        <v>0</v>
      </c>
      <c r="AW1617" s="82">
        <f t="shared" si="128"/>
        <v>0</v>
      </c>
      <c r="AX1617" s="82">
        <f t="shared" si="128"/>
        <v>5.0709999999999998E-2</v>
      </c>
      <c r="AY1617" s="82">
        <f t="shared" si="128"/>
        <v>0</v>
      </c>
      <c r="AZ1617" s="82">
        <f t="shared" si="128"/>
        <v>0</v>
      </c>
      <c r="BA1617" s="82">
        <f t="shared" si="128"/>
        <v>0</v>
      </c>
    </row>
    <row r="1618" spans="1:53" x14ac:dyDescent="0.25">
      <c r="A1618" t="s">
        <v>4156</v>
      </c>
      <c r="B1618" t="s">
        <v>4157</v>
      </c>
      <c r="C1618" t="s">
        <v>4104</v>
      </c>
      <c r="D1618" t="s">
        <v>4105</v>
      </c>
      <c r="E1618">
        <v>8.25</v>
      </c>
      <c r="F1618" s="143">
        <v>43539</v>
      </c>
      <c r="G1618" t="s">
        <v>282</v>
      </c>
      <c r="H1618" t="s">
        <v>270</v>
      </c>
      <c r="I1618" t="s">
        <v>259</v>
      </c>
      <c r="J1618" t="s">
        <v>271</v>
      </c>
      <c r="K1618" t="s">
        <v>272</v>
      </c>
      <c r="L1618" t="s">
        <v>320</v>
      </c>
      <c r="M1618" t="s">
        <v>321</v>
      </c>
      <c r="N1618" t="s">
        <v>304</v>
      </c>
      <c r="O1618">
        <v>450</v>
      </c>
      <c r="P1618">
        <v>101</v>
      </c>
      <c r="Q1618">
        <v>2.2916669999999999</v>
      </c>
      <c r="R1618">
        <v>4.027E-2</v>
      </c>
      <c r="S1618">
        <v>0</v>
      </c>
      <c r="T1618">
        <v>4.7</v>
      </c>
      <c r="U1618">
        <v>8.0380000000000003</v>
      </c>
      <c r="V1618">
        <v>4.7380000000000004</v>
      </c>
      <c r="W1618">
        <v>8.0380000000000003</v>
      </c>
      <c r="X1618">
        <v>709</v>
      </c>
      <c r="Y1618">
        <v>100.5</v>
      </c>
      <c r="Z1618">
        <v>1.742</v>
      </c>
      <c r="AA1618">
        <v>4.0469999999999999E-2</v>
      </c>
      <c r="AB1618">
        <v>4.758</v>
      </c>
      <c r="AC1618">
        <v>8.1430000000000007</v>
      </c>
      <c r="AD1618">
        <v>4.79</v>
      </c>
      <c r="AE1618">
        <v>8.1430000000000007</v>
      </c>
      <c r="AF1618">
        <v>733</v>
      </c>
      <c r="AG1618">
        <v>1.0269999999999999</v>
      </c>
      <c r="AH1618">
        <v>1.5740000000000001</v>
      </c>
      <c r="AI1618">
        <v>683</v>
      </c>
      <c r="AJ1618">
        <v>706</v>
      </c>
      <c r="AK1618">
        <v>697</v>
      </c>
      <c r="AL1618">
        <v>722</v>
      </c>
      <c r="AQ1618" s="82">
        <f t="shared" si="127"/>
        <v>0</v>
      </c>
      <c r="AR1618" s="82">
        <f t="shared" si="128"/>
        <v>0</v>
      </c>
      <c r="AS1618" s="82">
        <f t="shared" si="128"/>
        <v>0</v>
      </c>
      <c r="AT1618" s="82">
        <f t="shared" si="128"/>
        <v>0</v>
      </c>
      <c r="AU1618" s="82">
        <f t="shared" si="128"/>
        <v>0</v>
      </c>
      <c r="AV1618" s="82">
        <f t="shared" si="128"/>
        <v>0</v>
      </c>
      <c r="AW1618" s="82">
        <f t="shared" si="128"/>
        <v>0</v>
      </c>
      <c r="AX1618" s="82">
        <f t="shared" si="128"/>
        <v>4.027E-2</v>
      </c>
      <c r="AY1618" s="82">
        <f t="shared" si="128"/>
        <v>0</v>
      </c>
      <c r="AZ1618" s="82">
        <f t="shared" si="128"/>
        <v>0</v>
      </c>
      <c r="BA1618" s="82">
        <f t="shared" si="128"/>
        <v>0</v>
      </c>
    </row>
    <row r="1619" spans="1:53" x14ac:dyDescent="0.25">
      <c r="A1619" t="s">
        <v>4146</v>
      </c>
      <c r="B1619" t="s">
        <v>4147</v>
      </c>
      <c r="C1619" t="s">
        <v>4148</v>
      </c>
      <c r="D1619" t="s">
        <v>4149</v>
      </c>
      <c r="E1619">
        <v>10.75</v>
      </c>
      <c r="F1619" s="143">
        <v>43480</v>
      </c>
      <c r="G1619" t="s">
        <v>42</v>
      </c>
      <c r="H1619" t="s">
        <v>270</v>
      </c>
      <c r="I1619" t="s">
        <v>259</v>
      </c>
      <c r="J1619" t="s">
        <v>271</v>
      </c>
      <c r="K1619" t="s">
        <v>272</v>
      </c>
      <c r="L1619" t="s">
        <v>335</v>
      </c>
      <c r="M1619" t="s">
        <v>353</v>
      </c>
      <c r="N1619" t="s">
        <v>304</v>
      </c>
      <c r="O1619">
        <v>200</v>
      </c>
      <c r="P1619">
        <v>111</v>
      </c>
      <c r="Q1619">
        <v>4.7777779999999996</v>
      </c>
      <c r="R1619">
        <v>2.0060000000000001E-2</v>
      </c>
      <c r="S1619">
        <v>0</v>
      </c>
      <c r="T1619">
        <v>1.7669999999999999</v>
      </c>
      <c r="U1619">
        <v>7.351</v>
      </c>
      <c r="V1619">
        <v>2.9889999999999999</v>
      </c>
      <c r="W1619">
        <v>7.6589999999999998</v>
      </c>
      <c r="X1619">
        <v>675</v>
      </c>
      <c r="Y1619">
        <v>111</v>
      </c>
      <c r="Z1619">
        <v>4.0609999999999999</v>
      </c>
      <c r="AA1619">
        <v>2.0240000000000001E-2</v>
      </c>
      <c r="AB1619">
        <v>1.831</v>
      </c>
      <c r="AC1619">
        <v>7.4279999999999999</v>
      </c>
      <c r="AD1619">
        <v>3.081</v>
      </c>
      <c r="AE1619">
        <v>7.6639999999999997</v>
      </c>
      <c r="AF1619">
        <v>689</v>
      </c>
      <c r="AG1619">
        <v>0.623</v>
      </c>
      <c r="AH1619">
        <v>0.85799999999999998</v>
      </c>
      <c r="AI1619">
        <v>637</v>
      </c>
      <c r="AJ1619">
        <v>660</v>
      </c>
      <c r="AK1619">
        <v>660</v>
      </c>
      <c r="AL1619">
        <v>674</v>
      </c>
      <c r="AQ1619" s="82">
        <f t="shared" si="127"/>
        <v>0</v>
      </c>
      <c r="AR1619" s="82">
        <f t="shared" si="128"/>
        <v>0</v>
      </c>
      <c r="AS1619" s="82">
        <f t="shared" si="128"/>
        <v>0</v>
      </c>
      <c r="AT1619" s="82">
        <f t="shared" si="128"/>
        <v>0</v>
      </c>
      <c r="AU1619" s="82">
        <f t="shared" si="128"/>
        <v>0</v>
      </c>
      <c r="AV1619" s="82">
        <f t="shared" si="128"/>
        <v>0</v>
      </c>
      <c r="AW1619" s="82">
        <f t="shared" si="128"/>
        <v>2.0060000000000001E-2</v>
      </c>
      <c r="AX1619" s="82">
        <f t="shared" si="128"/>
        <v>0</v>
      </c>
      <c r="AY1619" s="82">
        <f t="shared" si="128"/>
        <v>0</v>
      </c>
      <c r="AZ1619" s="82">
        <f t="shared" si="128"/>
        <v>0</v>
      </c>
      <c r="BA1619" s="82">
        <f t="shared" si="128"/>
        <v>0</v>
      </c>
    </row>
    <row r="1620" spans="1:53" x14ac:dyDescent="0.25">
      <c r="A1620" t="s">
        <v>4152</v>
      </c>
      <c r="B1620" t="s">
        <v>4153</v>
      </c>
      <c r="C1620" t="s">
        <v>4154</v>
      </c>
      <c r="D1620" t="s">
        <v>4155</v>
      </c>
      <c r="E1620">
        <v>6.75</v>
      </c>
      <c r="F1620" s="143">
        <v>43600</v>
      </c>
      <c r="G1620" t="s">
        <v>348</v>
      </c>
      <c r="H1620" t="s">
        <v>270</v>
      </c>
      <c r="I1620" t="s">
        <v>259</v>
      </c>
      <c r="J1620" t="s">
        <v>271</v>
      </c>
      <c r="K1620" t="s">
        <v>272</v>
      </c>
      <c r="L1620" t="s">
        <v>273</v>
      </c>
      <c r="M1620" t="s">
        <v>281</v>
      </c>
      <c r="N1620" t="s">
        <v>304</v>
      </c>
      <c r="O1620">
        <v>324.8</v>
      </c>
      <c r="P1620">
        <v>63</v>
      </c>
      <c r="Q1620">
        <v>0.75</v>
      </c>
      <c r="R1620">
        <v>1.7940000000000001E-2</v>
      </c>
      <c r="S1620">
        <v>0</v>
      </c>
      <c r="T1620">
        <v>4.5250000000000004</v>
      </c>
      <c r="U1620">
        <v>16.271000000000001</v>
      </c>
      <c r="V1620">
        <v>4.5629999999999997</v>
      </c>
      <c r="W1620">
        <v>16.271000000000001</v>
      </c>
      <c r="X1620">
        <v>1530</v>
      </c>
      <c r="Y1620">
        <v>62.625</v>
      </c>
      <c r="Z1620">
        <v>0.3</v>
      </c>
      <c r="AA1620">
        <v>1.7979999999999999E-2</v>
      </c>
      <c r="AB1620">
        <v>4.5839999999999996</v>
      </c>
      <c r="AC1620">
        <v>16.327999999999999</v>
      </c>
      <c r="AD1620">
        <v>4.6159999999999997</v>
      </c>
      <c r="AE1620">
        <v>16.327999999999999</v>
      </c>
      <c r="AF1620">
        <v>1550</v>
      </c>
      <c r="AG1620">
        <v>1.3109999999999999</v>
      </c>
      <c r="AH1620">
        <v>1.84</v>
      </c>
      <c r="AI1620">
        <v>1135</v>
      </c>
      <c r="AJ1620">
        <v>1148</v>
      </c>
      <c r="AK1620">
        <v>1519</v>
      </c>
      <c r="AL1620">
        <v>1539</v>
      </c>
      <c r="AQ1620" s="82">
        <f t="shared" si="127"/>
        <v>0</v>
      </c>
      <c r="AR1620" s="82">
        <f t="shared" si="128"/>
        <v>0</v>
      </c>
      <c r="AS1620" s="82">
        <f t="shared" si="128"/>
        <v>0</v>
      </c>
      <c r="AT1620" s="82">
        <f t="shared" si="128"/>
        <v>0</v>
      </c>
      <c r="AU1620" s="82">
        <f t="shared" si="128"/>
        <v>0</v>
      </c>
      <c r="AV1620" s="82">
        <f t="shared" si="128"/>
        <v>0</v>
      </c>
      <c r="AW1620" s="82">
        <f t="shared" si="128"/>
        <v>0</v>
      </c>
      <c r="AX1620" s="82">
        <f t="shared" si="128"/>
        <v>0</v>
      </c>
      <c r="AY1620" s="82">
        <f t="shared" si="128"/>
        <v>0</v>
      </c>
      <c r="AZ1620" s="82">
        <f t="shared" si="128"/>
        <v>0</v>
      </c>
      <c r="BA1620" s="82">
        <f t="shared" si="128"/>
        <v>1.7940000000000001E-2</v>
      </c>
    </row>
    <row r="1621" spans="1:53" x14ac:dyDescent="0.25">
      <c r="A1621" t="s">
        <v>6495</v>
      </c>
      <c r="B1621" t="s">
        <v>6496</v>
      </c>
      <c r="C1621" t="s">
        <v>6497</v>
      </c>
      <c r="D1621" t="s">
        <v>6498</v>
      </c>
      <c r="E1621">
        <v>7.625</v>
      </c>
      <c r="F1621" s="143">
        <v>43966</v>
      </c>
      <c r="G1621" t="s">
        <v>42</v>
      </c>
      <c r="H1621" t="s">
        <v>270</v>
      </c>
      <c r="I1621" t="s">
        <v>259</v>
      </c>
      <c r="J1621" t="s">
        <v>271</v>
      </c>
      <c r="K1621" t="s">
        <v>272</v>
      </c>
      <c r="L1621" t="s">
        <v>273</v>
      </c>
      <c r="M1621" t="s">
        <v>927</v>
      </c>
      <c r="N1621" t="s">
        <v>304</v>
      </c>
      <c r="O1621">
        <v>250</v>
      </c>
      <c r="P1621">
        <v>95.625</v>
      </c>
      <c r="Q1621">
        <v>0.84722200000000003</v>
      </c>
      <c r="R1621">
        <v>2.0899999999999998E-2</v>
      </c>
      <c r="S1621">
        <v>0</v>
      </c>
      <c r="T1621">
        <v>5.4619999999999997</v>
      </c>
      <c r="U1621">
        <v>8.43</v>
      </c>
      <c r="V1621">
        <v>5.5330000000000004</v>
      </c>
      <c r="W1621">
        <v>8.4290000000000003</v>
      </c>
      <c r="X1621">
        <v>725</v>
      </c>
      <c r="Y1621">
        <v>94.5</v>
      </c>
      <c r="Z1621">
        <v>0.33900000000000002</v>
      </c>
      <c r="AA1621">
        <v>2.085E-2</v>
      </c>
      <c r="AB1621">
        <v>5.51</v>
      </c>
      <c r="AC1621">
        <v>8.64</v>
      </c>
      <c r="AD1621">
        <v>5.5839999999999996</v>
      </c>
      <c r="AE1621">
        <v>8.64</v>
      </c>
      <c r="AF1621">
        <v>762</v>
      </c>
      <c r="AG1621">
        <v>1.722</v>
      </c>
      <c r="AH1621">
        <v>2.4319999999999999</v>
      </c>
      <c r="AI1621">
        <v>674</v>
      </c>
      <c r="AJ1621">
        <v>704</v>
      </c>
      <c r="AK1621">
        <v>715</v>
      </c>
      <c r="AL1621">
        <v>751</v>
      </c>
      <c r="AQ1621" s="82">
        <f t="shared" si="127"/>
        <v>0</v>
      </c>
      <c r="AR1621" s="82">
        <f t="shared" si="128"/>
        <v>0</v>
      </c>
      <c r="AS1621" s="82">
        <f t="shared" si="128"/>
        <v>0</v>
      </c>
      <c r="AT1621" s="82">
        <f t="shared" si="128"/>
        <v>0</v>
      </c>
      <c r="AU1621" s="82">
        <f t="shared" si="128"/>
        <v>0</v>
      </c>
      <c r="AV1621" s="82">
        <f t="shared" si="128"/>
        <v>0</v>
      </c>
      <c r="AW1621" s="82">
        <f t="shared" si="128"/>
        <v>0</v>
      </c>
      <c r="AX1621" s="82">
        <f t="shared" si="128"/>
        <v>2.0899999999999998E-2</v>
      </c>
      <c r="AY1621" s="82">
        <f t="shared" si="128"/>
        <v>0</v>
      </c>
      <c r="AZ1621" s="82">
        <f t="shared" si="128"/>
        <v>0</v>
      </c>
      <c r="BA1621" s="82">
        <f t="shared" si="128"/>
        <v>0</v>
      </c>
    </row>
    <row r="1622" spans="1:53" x14ac:dyDescent="0.25">
      <c r="A1622" t="s">
        <v>4140</v>
      </c>
      <c r="B1622" t="s">
        <v>4141</v>
      </c>
      <c r="C1622" t="s">
        <v>4142</v>
      </c>
      <c r="D1622" t="s">
        <v>4143</v>
      </c>
      <c r="E1622">
        <v>9.875</v>
      </c>
      <c r="F1622" s="143">
        <v>42840</v>
      </c>
      <c r="G1622" t="s">
        <v>348</v>
      </c>
      <c r="H1622" t="s">
        <v>270</v>
      </c>
      <c r="I1622" t="s">
        <v>259</v>
      </c>
      <c r="J1622" t="s">
        <v>271</v>
      </c>
      <c r="K1622" t="s">
        <v>272</v>
      </c>
      <c r="L1622" t="s">
        <v>335</v>
      </c>
      <c r="M1622" t="s">
        <v>353</v>
      </c>
      <c r="N1622" t="s">
        <v>275</v>
      </c>
      <c r="O1622">
        <v>360</v>
      </c>
      <c r="P1622">
        <v>70.5</v>
      </c>
      <c r="Q1622">
        <v>1.920139</v>
      </c>
      <c r="R1622">
        <v>2.2589999999999999E-2</v>
      </c>
      <c r="S1622">
        <v>0</v>
      </c>
      <c r="T1622">
        <v>3.0550000000000002</v>
      </c>
      <c r="U1622">
        <v>20.492000000000001</v>
      </c>
      <c r="V1622">
        <v>3.0680000000000001</v>
      </c>
      <c r="W1622">
        <v>20.492000000000001</v>
      </c>
      <c r="X1622">
        <v>1992</v>
      </c>
      <c r="Y1622">
        <v>73</v>
      </c>
      <c r="Z1622">
        <v>1.262</v>
      </c>
      <c r="AA1622">
        <v>2.351E-2</v>
      </c>
      <c r="AB1622">
        <v>3.1520000000000001</v>
      </c>
      <c r="AC1622">
        <v>19.276</v>
      </c>
      <c r="AD1622">
        <v>3.1629999999999998</v>
      </c>
      <c r="AE1622">
        <v>19.276</v>
      </c>
      <c r="AF1622">
        <v>1880</v>
      </c>
      <c r="AG1622">
        <v>-2.48</v>
      </c>
      <c r="AH1622">
        <v>-2.2240000000000002</v>
      </c>
      <c r="AI1622">
        <v>1585</v>
      </c>
      <c r="AJ1622">
        <v>1528</v>
      </c>
      <c r="AK1622">
        <v>1981</v>
      </c>
      <c r="AL1622">
        <v>1869</v>
      </c>
      <c r="AQ1622" s="82">
        <f t="shared" si="127"/>
        <v>0</v>
      </c>
      <c r="AR1622" s="82">
        <f t="shared" ref="AR1622:BA1637" si="129">IF(AND($U1622&gt;AQ$4,$U1622&lt;=AR$4),$R1622,0)</f>
        <v>0</v>
      </c>
      <c r="AS1622" s="82">
        <f t="shared" si="129"/>
        <v>0</v>
      </c>
      <c r="AT1622" s="82">
        <f t="shared" si="129"/>
        <v>0</v>
      </c>
      <c r="AU1622" s="82">
        <f t="shared" si="129"/>
        <v>0</v>
      </c>
      <c r="AV1622" s="82">
        <f t="shared" si="129"/>
        <v>0</v>
      </c>
      <c r="AW1622" s="82">
        <f t="shared" si="129"/>
        <v>0</v>
      </c>
      <c r="AX1622" s="82">
        <f t="shared" si="129"/>
        <v>0</v>
      </c>
      <c r="AY1622" s="82">
        <f t="shared" si="129"/>
        <v>0</v>
      </c>
      <c r="AZ1622" s="82">
        <f t="shared" si="129"/>
        <v>0</v>
      </c>
      <c r="BA1622" s="82">
        <f t="shared" si="129"/>
        <v>2.2589999999999999E-2</v>
      </c>
    </row>
    <row r="1623" spans="1:53" x14ac:dyDescent="0.25">
      <c r="A1623" t="s">
        <v>6499</v>
      </c>
      <c r="B1623" t="s">
        <v>6500</v>
      </c>
      <c r="C1623" t="s">
        <v>4142</v>
      </c>
      <c r="D1623" t="s">
        <v>4143</v>
      </c>
      <c r="E1623">
        <v>8.875</v>
      </c>
      <c r="F1623" s="143">
        <v>42750</v>
      </c>
      <c r="G1623" t="s">
        <v>40</v>
      </c>
      <c r="H1623" t="s">
        <v>270</v>
      </c>
      <c r="I1623" t="s">
        <v>259</v>
      </c>
      <c r="J1623" t="s">
        <v>271</v>
      </c>
      <c r="K1623" t="s">
        <v>272</v>
      </c>
      <c r="L1623" t="s">
        <v>335</v>
      </c>
      <c r="M1623" t="s">
        <v>353</v>
      </c>
      <c r="N1623" t="s">
        <v>283</v>
      </c>
      <c r="O1623">
        <v>350</v>
      </c>
      <c r="P1623">
        <v>98.5</v>
      </c>
      <c r="Q1623">
        <v>0.98611099999999996</v>
      </c>
      <c r="R1623">
        <v>3.0169999999999999E-2</v>
      </c>
      <c r="S1623">
        <v>0</v>
      </c>
      <c r="T1623">
        <v>3.3010000000000002</v>
      </c>
      <c r="U1623">
        <v>9.327</v>
      </c>
      <c r="V1623">
        <v>3.3109999999999999</v>
      </c>
      <c r="W1623">
        <v>9.327</v>
      </c>
      <c r="X1623">
        <v>877</v>
      </c>
      <c r="Y1623">
        <v>99</v>
      </c>
      <c r="Z1623">
        <v>0.39400000000000002</v>
      </c>
      <c r="AA1623">
        <v>3.0599999999999999E-2</v>
      </c>
      <c r="AB1623">
        <v>3.3679999999999999</v>
      </c>
      <c r="AC1623">
        <v>9.1739999999999995</v>
      </c>
      <c r="AD1623">
        <v>3.371</v>
      </c>
      <c r="AE1623">
        <v>9.1720000000000006</v>
      </c>
      <c r="AF1623">
        <v>871</v>
      </c>
      <c r="AG1623">
        <v>9.1999999999999998E-2</v>
      </c>
      <c r="AH1623">
        <v>0.34899999999999998</v>
      </c>
      <c r="AI1623">
        <v>843</v>
      </c>
      <c r="AJ1623">
        <v>840</v>
      </c>
      <c r="AK1623">
        <v>866</v>
      </c>
      <c r="AL1623">
        <v>860</v>
      </c>
      <c r="AQ1623" s="82">
        <f t="shared" si="127"/>
        <v>0</v>
      </c>
      <c r="AR1623" s="82">
        <f t="shared" si="129"/>
        <v>0</v>
      </c>
      <c r="AS1623" s="82">
        <f t="shared" si="129"/>
        <v>0</v>
      </c>
      <c r="AT1623" s="82">
        <f t="shared" si="129"/>
        <v>0</v>
      </c>
      <c r="AU1623" s="82">
        <f t="shared" si="129"/>
        <v>0</v>
      </c>
      <c r="AV1623" s="82">
        <f t="shared" si="129"/>
        <v>0</v>
      </c>
      <c r="AW1623" s="82">
        <f t="shared" si="129"/>
        <v>0</v>
      </c>
      <c r="AX1623" s="82">
        <f t="shared" si="129"/>
        <v>0</v>
      </c>
      <c r="AY1623" s="82">
        <f t="shared" si="129"/>
        <v>3.0169999999999999E-2</v>
      </c>
      <c r="AZ1623" s="82">
        <f t="shared" si="129"/>
        <v>0</v>
      </c>
      <c r="BA1623" s="82">
        <f t="shared" si="129"/>
        <v>0</v>
      </c>
    </row>
    <row r="1624" spans="1:53" x14ac:dyDescent="0.25">
      <c r="A1624" t="s">
        <v>4173</v>
      </c>
      <c r="B1624" t="s">
        <v>4174</v>
      </c>
      <c r="C1624" t="s">
        <v>4175</v>
      </c>
      <c r="D1624" t="s">
        <v>4176</v>
      </c>
      <c r="E1624">
        <v>10.125</v>
      </c>
      <c r="F1624" s="143">
        <v>43661</v>
      </c>
      <c r="G1624" t="s">
        <v>348</v>
      </c>
      <c r="H1624" t="s">
        <v>270</v>
      </c>
      <c r="I1624" t="s">
        <v>259</v>
      </c>
      <c r="J1624" t="s">
        <v>271</v>
      </c>
      <c r="K1624" t="s">
        <v>272</v>
      </c>
      <c r="L1624" t="s">
        <v>335</v>
      </c>
      <c r="M1624" t="s">
        <v>912</v>
      </c>
      <c r="N1624" t="s">
        <v>304</v>
      </c>
      <c r="O1624">
        <v>200</v>
      </c>
      <c r="P1624">
        <v>96</v>
      </c>
      <c r="Q1624">
        <v>4.5</v>
      </c>
      <c r="R1624">
        <v>1.7409999999999998E-2</v>
      </c>
      <c r="S1624">
        <v>0</v>
      </c>
      <c r="T1624">
        <v>4.4459999999999997</v>
      </c>
      <c r="U1624">
        <v>10.994</v>
      </c>
      <c r="V1624">
        <v>4.4909999999999997</v>
      </c>
      <c r="W1624">
        <v>10.994</v>
      </c>
      <c r="X1624">
        <v>1001</v>
      </c>
      <c r="Y1624">
        <v>94.5</v>
      </c>
      <c r="Z1624">
        <v>3.8250000000000002</v>
      </c>
      <c r="AA1624">
        <v>1.7299999999999999E-2</v>
      </c>
      <c r="AB1624">
        <v>4.4859999999999998</v>
      </c>
      <c r="AC1624">
        <v>11.321999999999999</v>
      </c>
      <c r="AD1624">
        <v>4.5289999999999999</v>
      </c>
      <c r="AE1624">
        <v>11.321999999999999</v>
      </c>
      <c r="AF1624">
        <v>1048</v>
      </c>
      <c r="AG1624">
        <v>2.2120000000000002</v>
      </c>
      <c r="AH1624">
        <v>2.7309999999999999</v>
      </c>
      <c r="AI1624">
        <v>939</v>
      </c>
      <c r="AJ1624">
        <v>976</v>
      </c>
      <c r="AK1624">
        <v>990</v>
      </c>
      <c r="AL1624">
        <v>1036</v>
      </c>
      <c r="AQ1624" s="82">
        <f t="shared" si="127"/>
        <v>0</v>
      </c>
      <c r="AR1624" s="82">
        <f t="shared" si="129"/>
        <v>0</v>
      </c>
      <c r="AS1624" s="82">
        <f t="shared" si="129"/>
        <v>0</v>
      </c>
      <c r="AT1624" s="82">
        <f t="shared" si="129"/>
        <v>0</v>
      </c>
      <c r="AU1624" s="82">
        <f t="shared" si="129"/>
        <v>0</v>
      </c>
      <c r="AV1624" s="82">
        <f t="shared" si="129"/>
        <v>0</v>
      </c>
      <c r="AW1624" s="82">
        <f t="shared" si="129"/>
        <v>0</v>
      </c>
      <c r="AX1624" s="82">
        <f t="shared" si="129"/>
        <v>0</v>
      </c>
      <c r="AY1624" s="82">
        <f t="shared" si="129"/>
        <v>0</v>
      </c>
      <c r="AZ1624" s="82">
        <f t="shared" si="129"/>
        <v>1.7409999999999998E-2</v>
      </c>
      <c r="BA1624" s="82">
        <f t="shared" si="129"/>
        <v>0</v>
      </c>
    </row>
    <row r="1625" spans="1:53" x14ac:dyDescent="0.25">
      <c r="A1625" t="s">
        <v>4177</v>
      </c>
      <c r="B1625" t="s">
        <v>4178</v>
      </c>
      <c r="C1625" t="s">
        <v>4175</v>
      </c>
      <c r="D1625" t="s">
        <v>4176</v>
      </c>
      <c r="E1625">
        <v>10.125</v>
      </c>
      <c r="F1625" s="143">
        <v>43661</v>
      </c>
      <c r="G1625" t="s">
        <v>348</v>
      </c>
      <c r="H1625" t="s">
        <v>270</v>
      </c>
      <c r="I1625" t="s">
        <v>259</v>
      </c>
      <c r="J1625" t="s">
        <v>271</v>
      </c>
      <c r="K1625" t="s">
        <v>272</v>
      </c>
      <c r="L1625" t="s">
        <v>335</v>
      </c>
      <c r="M1625" t="s">
        <v>912</v>
      </c>
      <c r="N1625" t="s">
        <v>304</v>
      </c>
      <c r="O1625">
        <v>108</v>
      </c>
      <c r="P1625">
        <v>96</v>
      </c>
      <c r="Q1625">
        <v>4.5</v>
      </c>
      <c r="R1625">
        <v>9.4000000000000004E-3</v>
      </c>
      <c r="S1625">
        <v>0</v>
      </c>
      <c r="T1625">
        <v>4.4459999999999997</v>
      </c>
      <c r="U1625">
        <v>10.994</v>
      </c>
      <c r="V1625">
        <v>4.4909999999999997</v>
      </c>
      <c r="W1625">
        <v>10.994</v>
      </c>
      <c r="X1625">
        <v>1001</v>
      </c>
      <c r="Y1625">
        <v>94</v>
      </c>
      <c r="Z1625">
        <v>3.8250000000000002</v>
      </c>
      <c r="AA1625">
        <v>9.2899999999999996E-3</v>
      </c>
      <c r="AB1625">
        <v>4.4790000000000001</v>
      </c>
      <c r="AC1625">
        <v>11.436</v>
      </c>
      <c r="AD1625">
        <v>4.5209999999999999</v>
      </c>
      <c r="AE1625">
        <v>11.436</v>
      </c>
      <c r="AF1625">
        <v>1059</v>
      </c>
      <c r="AG1625">
        <v>2.734</v>
      </c>
      <c r="AH1625">
        <v>3.2519999999999998</v>
      </c>
      <c r="AI1625">
        <v>939</v>
      </c>
      <c r="AJ1625">
        <v>984</v>
      </c>
      <c r="AK1625">
        <v>990</v>
      </c>
      <c r="AL1625">
        <v>1048</v>
      </c>
      <c r="AQ1625" s="82">
        <f t="shared" si="127"/>
        <v>0</v>
      </c>
      <c r="AR1625" s="82">
        <f t="shared" si="129"/>
        <v>0</v>
      </c>
      <c r="AS1625" s="82">
        <f t="shared" si="129"/>
        <v>0</v>
      </c>
      <c r="AT1625" s="82">
        <f t="shared" si="129"/>
        <v>0</v>
      </c>
      <c r="AU1625" s="82">
        <f t="shared" si="129"/>
        <v>0</v>
      </c>
      <c r="AV1625" s="82">
        <f t="shared" si="129"/>
        <v>0</v>
      </c>
      <c r="AW1625" s="82">
        <f t="shared" si="129"/>
        <v>0</v>
      </c>
      <c r="AX1625" s="82">
        <f t="shared" si="129"/>
        <v>0</v>
      </c>
      <c r="AY1625" s="82">
        <f t="shared" si="129"/>
        <v>0</v>
      </c>
      <c r="AZ1625" s="82">
        <f t="shared" si="129"/>
        <v>9.4000000000000004E-3</v>
      </c>
      <c r="BA1625" s="82">
        <f t="shared" si="129"/>
        <v>0</v>
      </c>
    </row>
    <row r="1626" spans="1:53" x14ac:dyDescent="0.25">
      <c r="A1626" t="s">
        <v>6501</v>
      </c>
      <c r="B1626" t="s">
        <v>6502</v>
      </c>
      <c r="C1626" t="s">
        <v>4165</v>
      </c>
      <c r="D1626" t="s">
        <v>4166</v>
      </c>
      <c r="E1626">
        <v>6</v>
      </c>
      <c r="F1626" s="143">
        <v>44136</v>
      </c>
      <c r="G1626" t="s">
        <v>42</v>
      </c>
      <c r="H1626" t="s">
        <v>270</v>
      </c>
      <c r="I1626" t="s">
        <v>259</v>
      </c>
      <c r="J1626" t="s">
        <v>271</v>
      </c>
      <c r="K1626" t="s">
        <v>272</v>
      </c>
      <c r="L1626" t="s">
        <v>335</v>
      </c>
      <c r="M1626" t="s">
        <v>912</v>
      </c>
      <c r="N1626" t="s">
        <v>304</v>
      </c>
      <c r="O1626">
        <v>500</v>
      </c>
      <c r="P1626">
        <v>104.5</v>
      </c>
      <c r="Q1626">
        <v>1.016667</v>
      </c>
      <c r="R1626">
        <v>4.5710000000000001E-2</v>
      </c>
      <c r="S1626">
        <v>0</v>
      </c>
      <c r="T1626">
        <v>4.1520000000000001</v>
      </c>
      <c r="U1626">
        <v>4.9429999999999996</v>
      </c>
      <c r="V1626">
        <v>5.5179999999999998</v>
      </c>
      <c r="W1626">
        <v>5.0389999999999997</v>
      </c>
      <c r="X1626">
        <v>373</v>
      </c>
      <c r="Y1626">
        <v>103.25</v>
      </c>
      <c r="Z1626">
        <v>0.61699999999999999</v>
      </c>
      <c r="AA1626">
        <v>4.5679999999999998E-2</v>
      </c>
      <c r="AB1626">
        <v>4.2069999999999999</v>
      </c>
      <c r="AC1626">
        <v>5.24</v>
      </c>
      <c r="AD1626">
        <v>5.7830000000000004</v>
      </c>
      <c r="AE1626">
        <v>5.3040000000000003</v>
      </c>
      <c r="AF1626">
        <v>416</v>
      </c>
      <c r="AG1626">
        <v>1.589</v>
      </c>
      <c r="AH1626">
        <v>2.3290000000000002</v>
      </c>
      <c r="AI1626">
        <v>351</v>
      </c>
      <c r="AJ1626">
        <v>392</v>
      </c>
      <c r="AK1626">
        <v>361</v>
      </c>
      <c r="AL1626">
        <v>404</v>
      </c>
      <c r="AQ1626" s="82">
        <f t="shared" si="127"/>
        <v>0</v>
      </c>
      <c r="AR1626" s="82">
        <f t="shared" si="129"/>
        <v>0</v>
      </c>
      <c r="AS1626" s="82">
        <f t="shared" si="129"/>
        <v>0</v>
      </c>
      <c r="AT1626" s="82">
        <f t="shared" si="129"/>
        <v>4.5710000000000001E-2</v>
      </c>
      <c r="AU1626" s="82">
        <f t="shared" si="129"/>
        <v>0</v>
      </c>
      <c r="AV1626" s="82">
        <f t="shared" si="129"/>
        <v>0</v>
      </c>
      <c r="AW1626" s="82">
        <f t="shared" si="129"/>
        <v>0</v>
      </c>
      <c r="AX1626" s="82">
        <f t="shared" si="129"/>
        <v>0</v>
      </c>
      <c r="AY1626" s="82">
        <f t="shared" si="129"/>
        <v>0</v>
      </c>
      <c r="AZ1626" s="82">
        <f t="shared" si="129"/>
        <v>0</v>
      </c>
      <c r="BA1626" s="82">
        <f t="shared" si="129"/>
        <v>0</v>
      </c>
    </row>
    <row r="1627" spans="1:53" x14ac:dyDescent="0.25">
      <c r="A1627" t="s">
        <v>6503</v>
      </c>
      <c r="B1627" t="s">
        <v>6504</v>
      </c>
      <c r="C1627" t="s">
        <v>4165</v>
      </c>
      <c r="D1627" t="s">
        <v>4166</v>
      </c>
      <c r="E1627">
        <v>12.5</v>
      </c>
      <c r="F1627" s="143">
        <v>43160</v>
      </c>
      <c r="G1627" t="s">
        <v>42</v>
      </c>
      <c r="H1627" t="s">
        <v>270</v>
      </c>
      <c r="I1627" t="s">
        <v>259</v>
      </c>
      <c r="J1627" t="s">
        <v>271</v>
      </c>
      <c r="K1627" t="s">
        <v>272</v>
      </c>
      <c r="L1627" t="s">
        <v>335</v>
      </c>
      <c r="M1627" t="s">
        <v>912</v>
      </c>
      <c r="N1627" t="s">
        <v>304</v>
      </c>
      <c r="O1627">
        <v>999.6</v>
      </c>
      <c r="P1627">
        <v>121.75</v>
      </c>
      <c r="Q1627">
        <v>0.83333299999999999</v>
      </c>
      <c r="R1627">
        <v>0.10616</v>
      </c>
      <c r="S1627">
        <v>3.125</v>
      </c>
      <c r="T1627">
        <v>1.9390000000000001</v>
      </c>
      <c r="U1627">
        <v>4.694</v>
      </c>
      <c r="V1627">
        <v>1.9259999999999999</v>
      </c>
      <c r="W1627">
        <v>5.165</v>
      </c>
      <c r="X1627">
        <v>443</v>
      </c>
      <c r="Y1627">
        <v>118.25</v>
      </c>
      <c r="Z1627">
        <v>3.125</v>
      </c>
      <c r="AA1627">
        <v>0.10671</v>
      </c>
      <c r="AB1627">
        <v>1.948</v>
      </c>
      <c r="AC1627">
        <v>6.3179999999999996</v>
      </c>
      <c r="AD1627">
        <v>2.1579999999999999</v>
      </c>
      <c r="AE1627">
        <v>6.7329999999999997</v>
      </c>
      <c r="AF1627">
        <v>612</v>
      </c>
      <c r="AG1627">
        <v>3.57</v>
      </c>
      <c r="AH1627">
        <v>3.6669999999999998</v>
      </c>
      <c r="AI1627">
        <v>450</v>
      </c>
      <c r="AJ1627">
        <v>624</v>
      </c>
      <c r="AK1627">
        <v>429</v>
      </c>
      <c r="AL1627">
        <v>597</v>
      </c>
      <c r="AQ1627" s="82">
        <f t="shared" si="127"/>
        <v>0</v>
      </c>
      <c r="AR1627" s="82">
        <f t="shared" si="129"/>
        <v>0</v>
      </c>
      <c r="AS1627" s="82">
        <f t="shared" si="129"/>
        <v>0</v>
      </c>
      <c r="AT1627" s="82">
        <f t="shared" si="129"/>
        <v>0.10616</v>
      </c>
      <c r="AU1627" s="82">
        <f t="shared" si="129"/>
        <v>0</v>
      </c>
      <c r="AV1627" s="82">
        <f t="shared" si="129"/>
        <v>0</v>
      </c>
      <c r="AW1627" s="82">
        <f t="shared" si="129"/>
        <v>0</v>
      </c>
      <c r="AX1627" s="82">
        <f t="shared" si="129"/>
        <v>0</v>
      </c>
      <c r="AY1627" s="82">
        <f t="shared" si="129"/>
        <v>0</v>
      </c>
      <c r="AZ1627" s="82">
        <f t="shared" si="129"/>
        <v>0</v>
      </c>
      <c r="BA1627" s="82">
        <f t="shared" si="129"/>
        <v>0</v>
      </c>
    </row>
    <row r="1628" spans="1:53" x14ac:dyDescent="0.25">
      <c r="A1628" t="s">
        <v>4179</v>
      </c>
      <c r="B1628" t="s">
        <v>4180</v>
      </c>
      <c r="C1628" t="s">
        <v>4181</v>
      </c>
      <c r="D1628" t="s">
        <v>4182</v>
      </c>
      <c r="E1628">
        <v>6.125</v>
      </c>
      <c r="F1628" s="143">
        <v>43814</v>
      </c>
      <c r="G1628" t="s">
        <v>423</v>
      </c>
      <c r="H1628" t="s">
        <v>270</v>
      </c>
      <c r="I1628" t="s">
        <v>256</v>
      </c>
      <c r="J1628" t="s">
        <v>271</v>
      </c>
      <c r="K1628" t="s">
        <v>272</v>
      </c>
      <c r="L1628" t="s">
        <v>296</v>
      </c>
      <c r="M1628" t="s">
        <v>982</v>
      </c>
      <c r="N1628" t="s">
        <v>304</v>
      </c>
      <c r="O1628">
        <v>500</v>
      </c>
      <c r="P1628">
        <v>105</v>
      </c>
      <c r="Q1628">
        <v>0.17013900000000001</v>
      </c>
      <c r="R1628">
        <v>4.5560000000000003E-2</v>
      </c>
      <c r="S1628">
        <v>4.3730000000000002</v>
      </c>
      <c r="T1628">
        <v>4.266</v>
      </c>
      <c r="U1628">
        <v>4.9770000000000003</v>
      </c>
      <c r="V1628">
        <v>5.181</v>
      </c>
      <c r="W1628">
        <v>5.077</v>
      </c>
      <c r="X1628">
        <v>394</v>
      </c>
      <c r="Y1628">
        <v>103.5</v>
      </c>
      <c r="Z1628">
        <v>4.1340000000000003</v>
      </c>
      <c r="AA1628">
        <v>4.734E-2</v>
      </c>
      <c r="AB1628">
        <v>4.1449999999999996</v>
      </c>
      <c r="AC1628">
        <v>5.3230000000000004</v>
      </c>
      <c r="AD1628">
        <v>5.1980000000000004</v>
      </c>
      <c r="AE1628">
        <v>5.391</v>
      </c>
      <c r="AF1628">
        <v>441</v>
      </c>
      <c r="AG1628">
        <v>1.7729999999999999</v>
      </c>
      <c r="AH1628">
        <v>2.4</v>
      </c>
      <c r="AI1628">
        <v>378</v>
      </c>
      <c r="AJ1628">
        <v>410</v>
      </c>
      <c r="AK1628">
        <v>381</v>
      </c>
      <c r="AL1628">
        <v>429</v>
      </c>
      <c r="AQ1628" s="82">
        <f t="shared" si="127"/>
        <v>0</v>
      </c>
      <c r="AR1628" s="82">
        <f t="shared" si="129"/>
        <v>0</v>
      </c>
      <c r="AS1628" s="82">
        <f t="shared" si="129"/>
        <v>0</v>
      </c>
      <c r="AT1628" s="82">
        <f t="shared" si="129"/>
        <v>4.5560000000000003E-2</v>
      </c>
      <c r="AU1628" s="82">
        <f t="shared" si="129"/>
        <v>0</v>
      </c>
      <c r="AV1628" s="82">
        <f t="shared" si="129"/>
        <v>0</v>
      </c>
      <c r="AW1628" s="82">
        <f t="shared" si="129"/>
        <v>0</v>
      </c>
      <c r="AX1628" s="82">
        <f t="shared" si="129"/>
        <v>0</v>
      </c>
      <c r="AY1628" s="82">
        <f t="shared" si="129"/>
        <v>0</v>
      </c>
      <c r="AZ1628" s="82">
        <f t="shared" si="129"/>
        <v>0</v>
      </c>
      <c r="BA1628" s="82">
        <f t="shared" si="129"/>
        <v>0</v>
      </c>
    </row>
    <row r="1629" spans="1:53" x14ac:dyDescent="0.25">
      <c r="A1629" t="s">
        <v>4169</v>
      </c>
      <c r="B1629" t="s">
        <v>4170</v>
      </c>
      <c r="C1629" t="s">
        <v>4171</v>
      </c>
      <c r="D1629" t="s">
        <v>4172</v>
      </c>
      <c r="E1629">
        <v>8.5</v>
      </c>
      <c r="F1629" s="143">
        <v>43221</v>
      </c>
      <c r="G1629" t="s">
        <v>42</v>
      </c>
      <c r="H1629" t="s">
        <v>270</v>
      </c>
      <c r="I1629" t="s">
        <v>259</v>
      </c>
      <c r="J1629" t="s">
        <v>271</v>
      </c>
      <c r="K1629" t="s">
        <v>272</v>
      </c>
      <c r="L1629" t="s">
        <v>381</v>
      </c>
      <c r="M1629" t="s">
        <v>661</v>
      </c>
      <c r="N1629" t="s">
        <v>304</v>
      </c>
      <c r="O1629">
        <v>1145</v>
      </c>
      <c r="P1629">
        <v>108.5</v>
      </c>
      <c r="Q1629">
        <v>1.2749999999999999</v>
      </c>
      <c r="R1629">
        <v>0.1089</v>
      </c>
      <c r="S1629">
        <v>0</v>
      </c>
      <c r="T1629">
        <v>1.262</v>
      </c>
      <c r="U1629">
        <v>4.9850000000000003</v>
      </c>
      <c r="V1629">
        <v>1.8640000000000001</v>
      </c>
      <c r="W1629">
        <v>5.4729999999999999</v>
      </c>
      <c r="X1629">
        <v>468</v>
      </c>
      <c r="Y1629">
        <v>108.5</v>
      </c>
      <c r="Z1629">
        <v>0.70799999999999996</v>
      </c>
      <c r="AA1629">
        <v>0.10997999999999999</v>
      </c>
      <c r="AB1629">
        <v>1.3260000000000001</v>
      </c>
      <c r="AC1629">
        <v>5.1280000000000001</v>
      </c>
      <c r="AD1629">
        <v>2.0019999999999998</v>
      </c>
      <c r="AE1629">
        <v>5.4969999999999999</v>
      </c>
      <c r="AF1629">
        <v>483</v>
      </c>
      <c r="AG1629">
        <v>0.51900000000000002</v>
      </c>
      <c r="AH1629">
        <v>0.61299999999999999</v>
      </c>
      <c r="AI1629">
        <v>444</v>
      </c>
      <c r="AJ1629">
        <v>472</v>
      </c>
      <c r="AK1629">
        <v>452</v>
      </c>
      <c r="AL1629">
        <v>467</v>
      </c>
      <c r="AQ1629" s="82">
        <f t="shared" si="127"/>
        <v>0</v>
      </c>
      <c r="AR1629" s="82">
        <f t="shared" si="129"/>
        <v>0</v>
      </c>
      <c r="AS1629" s="82">
        <f t="shared" si="129"/>
        <v>0</v>
      </c>
      <c r="AT1629" s="82">
        <f t="shared" si="129"/>
        <v>0.1089</v>
      </c>
      <c r="AU1629" s="82">
        <f t="shared" si="129"/>
        <v>0</v>
      </c>
      <c r="AV1629" s="82">
        <f t="shared" si="129"/>
        <v>0</v>
      </c>
      <c r="AW1629" s="82">
        <f t="shared" si="129"/>
        <v>0</v>
      </c>
      <c r="AX1629" s="82">
        <f t="shared" si="129"/>
        <v>0</v>
      </c>
      <c r="AY1629" s="82">
        <f t="shared" si="129"/>
        <v>0</v>
      </c>
      <c r="AZ1629" s="82">
        <f t="shared" si="129"/>
        <v>0</v>
      </c>
      <c r="BA1629" s="82">
        <f t="shared" si="129"/>
        <v>0</v>
      </c>
    </row>
    <row r="1630" spans="1:53" x14ac:dyDescent="0.25">
      <c r="A1630" t="s">
        <v>6505</v>
      </c>
      <c r="B1630" t="s">
        <v>6506</v>
      </c>
      <c r="C1630" t="s">
        <v>6507</v>
      </c>
      <c r="D1630" t="s">
        <v>4162</v>
      </c>
      <c r="E1630">
        <v>9</v>
      </c>
      <c r="F1630" s="143">
        <v>43023</v>
      </c>
      <c r="G1630" t="s">
        <v>348</v>
      </c>
      <c r="H1630" t="s">
        <v>270</v>
      </c>
      <c r="I1630" t="s">
        <v>259</v>
      </c>
      <c r="J1630" t="s">
        <v>271</v>
      </c>
      <c r="K1630" t="s">
        <v>272</v>
      </c>
      <c r="L1630" t="s">
        <v>296</v>
      </c>
      <c r="M1630" t="s">
        <v>492</v>
      </c>
      <c r="N1630" t="s">
        <v>283</v>
      </c>
      <c r="O1630">
        <v>600</v>
      </c>
      <c r="P1630">
        <v>102</v>
      </c>
      <c r="Q1630">
        <v>1.875</v>
      </c>
      <c r="R1630">
        <v>5.3999999999999999E-2</v>
      </c>
      <c r="S1630">
        <v>0</v>
      </c>
      <c r="T1630">
        <v>3.4620000000000002</v>
      </c>
      <c r="U1630">
        <v>8.4290000000000003</v>
      </c>
      <c r="V1630">
        <v>3.734</v>
      </c>
      <c r="W1630">
        <v>8.4480000000000004</v>
      </c>
      <c r="X1630">
        <v>777</v>
      </c>
      <c r="Y1630">
        <v>99</v>
      </c>
      <c r="Z1630">
        <v>1.2749999999999999</v>
      </c>
      <c r="AA1630">
        <v>5.2920000000000002E-2</v>
      </c>
      <c r="AB1630">
        <v>3.82</v>
      </c>
      <c r="AC1630">
        <v>9.2539999999999996</v>
      </c>
      <c r="AD1630">
        <v>3.8279999999999998</v>
      </c>
      <c r="AE1630">
        <v>9.2509999999999994</v>
      </c>
      <c r="AF1630">
        <v>868</v>
      </c>
      <c r="AG1630">
        <v>3.59</v>
      </c>
      <c r="AH1630">
        <v>3.9529999999999998</v>
      </c>
      <c r="AI1630">
        <v>756</v>
      </c>
      <c r="AJ1630">
        <v>836</v>
      </c>
      <c r="AK1630">
        <v>765</v>
      </c>
      <c r="AL1630">
        <v>857</v>
      </c>
      <c r="AQ1630" s="82">
        <f t="shared" si="127"/>
        <v>0</v>
      </c>
      <c r="AR1630" s="82">
        <f t="shared" si="129"/>
        <v>0</v>
      </c>
      <c r="AS1630" s="82">
        <f t="shared" si="129"/>
        <v>0</v>
      </c>
      <c r="AT1630" s="82">
        <f t="shared" si="129"/>
        <v>0</v>
      </c>
      <c r="AU1630" s="82">
        <f t="shared" si="129"/>
        <v>0</v>
      </c>
      <c r="AV1630" s="82">
        <f t="shared" si="129"/>
        <v>0</v>
      </c>
      <c r="AW1630" s="82">
        <f t="shared" si="129"/>
        <v>0</v>
      </c>
      <c r="AX1630" s="82">
        <f t="shared" si="129"/>
        <v>5.3999999999999999E-2</v>
      </c>
      <c r="AY1630" s="82">
        <f t="shared" si="129"/>
        <v>0</v>
      </c>
      <c r="AZ1630" s="82">
        <f t="shared" si="129"/>
        <v>0</v>
      </c>
      <c r="BA1630" s="82">
        <f t="shared" si="129"/>
        <v>0</v>
      </c>
    </row>
    <row r="1631" spans="1:53" x14ac:dyDescent="0.25">
      <c r="A1631" t="s">
        <v>6508</v>
      </c>
      <c r="B1631" t="s">
        <v>6509</v>
      </c>
      <c r="C1631" t="s">
        <v>6507</v>
      </c>
      <c r="D1631" t="s">
        <v>4162</v>
      </c>
      <c r="E1631">
        <v>11.25</v>
      </c>
      <c r="F1631" s="143">
        <v>43388</v>
      </c>
      <c r="G1631" t="s">
        <v>488</v>
      </c>
      <c r="H1631" t="s">
        <v>270</v>
      </c>
      <c r="I1631" t="s">
        <v>259</v>
      </c>
      <c r="J1631" t="s">
        <v>271</v>
      </c>
      <c r="K1631" t="s">
        <v>272</v>
      </c>
      <c r="L1631" t="s">
        <v>296</v>
      </c>
      <c r="M1631" t="s">
        <v>492</v>
      </c>
      <c r="N1631" t="s">
        <v>304</v>
      </c>
      <c r="O1631">
        <v>300</v>
      </c>
      <c r="P1631">
        <v>92</v>
      </c>
      <c r="Q1631">
        <v>2.34375</v>
      </c>
      <c r="R1631">
        <v>2.452E-2</v>
      </c>
      <c r="S1631">
        <v>0</v>
      </c>
      <c r="T1631">
        <v>3.9830000000000001</v>
      </c>
      <c r="U1631">
        <v>13.256</v>
      </c>
      <c r="V1631">
        <v>4.0149999999999997</v>
      </c>
      <c r="W1631">
        <v>13.256</v>
      </c>
      <c r="X1631">
        <v>1242</v>
      </c>
      <c r="Y1631">
        <v>95</v>
      </c>
      <c r="Z1631">
        <v>1.5940000000000001</v>
      </c>
      <c r="AA1631">
        <v>2.5489999999999999E-2</v>
      </c>
      <c r="AB1631">
        <v>4.0880000000000001</v>
      </c>
      <c r="AC1631">
        <v>12.465999999999999</v>
      </c>
      <c r="AD1631">
        <v>4.1180000000000003</v>
      </c>
      <c r="AE1631">
        <v>12.465999999999999</v>
      </c>
      <c r="AF1631">
        <v>1175</v>
      </c>
      <c r="AG1631">
        <v>-2.3290000000000002</v>
      </c>
      <c r="AH1631">
        <v>-1.895</v>
      </c>
      <c r="AI1631">
        <v>1143</v>
      </c>
      <c r="AJ1631">
        <v>1103</v>
      </c>
      <c r="AK1631">
        <v>1230</v>
      </c>
      <c r="AL1631">
        <v>1164</v>
      </c>
      <c r="AQ1631" s="82">
        <f t="shared" si="127"/>
        <v>0</v>
      </c>
      <c r="AR1631" s="82">
        <f t="shared" si="129"/>
        <v>0</v>
      </c>
      <c r="AS1631" s="82">
        <f t="shared" si="129"/>
        <v>0</v>
      </c>
      <c r="AT1631" s="82">
        <f t="shared" si="129"/>
        <v>0</v>
      </c>
      <c r="AU1631" s="82">
        <f t="shared" si="129"/>
        <v>0</v>
      </c>
      <c r="AV1631" s="82">
        <f t="shared" si="129"/>
        <v>0</v>
      </c>
      <c r="AW1631" s="82">
        <f t="shared" si="129"/>
        <v>0</v>
      </c>
      <c r="AX1631" s="82">
        <f t="shared" si="129"/>
        <v>0</v>
      </c>
      <c r="AY1631" s="82">
        <f t="shared" si="129"/>
        <v>0</v>
      </c>
      <c r="AZ1631" s="82">
        <f t="shared" si="129"/>
        <v>0</v>
      </c>
      <c r="BA1631" s="82">
        <f t="shared" si="129"/>
        <v>2.452E-2</v>
      </c>
    </row>
    <row r="1632" spans="1:53" x14ac:dyDescent="0.25">
      <c r="A1632" t="s">
        <v>4158</v>
      </c>
      <c r="B1632" t="s">
        <v>4159</v>
      </c>
      <c r="C1632" t="s">
        <v>4160</v>
      </c>
      <c r="D1632" t="s">
        <v>4161</v>
      </c>
      <c r="E1632">
        <v>5.375</v>
      </c>
      <c r="F1632" s="143">
        <v>42019</v>
      </c>
      <c r="G1632" t="s">
        <v>40</v>
      </c>
      <c r="H1632" t="s">
        <v>270</v>
      </c>
      <c r="I1632" t="s">
        <v>259</v>
      </c>
      <c r="J1632" t="s">
        <v>271</v>
      </c>
      <c r="K1632" t="s">
        <v>272</v>
      </c>
      <c r="L1632" t="s">
        <v>291</v>
      </c>
      <c r="M1632" t="s">
        <v>1069</v>
      </c>
      <c r="N1632" t="s">
        <v>304</v>
      </c>
      <c r="O1632">
        <v>126.5</v>
      </c>
      <c r="P1632">
        <v>105.25</v>
      </c>
      <c r="Q1632">
        <v>2.3888889999999998</v>
      </c>
      <c r="R1632">
        <v>1.18E-2</v>
      </c>
      <c r="S1632">
        <v>0</v>
      </c>
      <c r="T1632">
        <v>1.907</v>
      </c>
      <c r="U1632">
        <v>2.73</v>
      </c>
      <c r="V1632">
        <v>1.9079999999999999</v>
      </c>
      <c r="W1632">
        <v>2.73</v>
      </c>
      <c r="X1632">
        <v>245</v>
      </c>
      <c r="Y1632">
        <v>105.5</v>
      </c>
      <c r="Z1632">
        <v>2.0310000000000001</v>
      </c>
      <c r="AA1632">
        <v>1.196E-2</v>
      </c>
      <c r="AB1632">
        <v>1.9730000000000001</v>
      </c>
      <c r="AC1632">
        <v>2.69</v>
      </c>
      <c r="AD1632">
        <v>1.9730000000000001</v>
      </c>
      <c r="AE1632">
        <v>2.69</v>
      </c>
      <c r="AF1632">
        <v>244</v>
      </c>
      <c r="AG1632">
        <v>0.10100000000000001</v>
      </c>
      <c r="AH1632">
        <v>0.15</v>
      </c>
      <c r="AI1632">
        <v>236</v>
      </c>
      <c r="AJ1632">
        <v>236</v>
      </c>
      <c r="AK1632">
        <v>231</v>
      </c>
      <c r="AL1632">
        <v>231</v>
      </c>
      <c r="AQ1632" s="82">
        <f t="shared" si="127"/>
        <v>0</v>
      </c>
      <c r="AR1632" s="82">
        <f t="shared" si="129"/>
        <v>1.18E-2</v>
      </c>
      <c r="AS1632" s="82">
        <f t="shared" si="129"/>
        <v>0</v>
      </c>
      <c r="AT1632" s="82">
        <f t="shared" si="129"/>
        <v>0</v>
      </c>
      <c r="AU1632" s="82">
        <f t="shared" si="129"/>
        <v>0</v>
      </c>
      <c r="AV1632" s="82">
        <f t="shared" si="129"/>
        <v>0</v>
      </c>
      <c r="AW1632" s="82">
        <f t="shared" si="129"/>
        <v>0</v>
      </c>
      <c r="AX1632" s="82">
        <f t="shared" si="129"/>
        <v>0</v>
      </c>
      <c r="AY1632" s="82">
        <f t="shared" si="129"/>
        <v>0</v>
      </c>
      <c r="AZ1632" s="82">
        <f t="shared" si="129"/>
        <v>0</v>
      </c>
      <c r="BA1632" s="82">
        <f t="shared" si="129"/>
        <v>0</v>
      </c>
    </row>
    <row r="1633" spans="1:53" x14ac:dyDescent="0.25">
      <c r="A1633" t="s">
        <v>4163</v>
      </c>
      <c r="B1633" t="s">
        <v>4164</v>
      </c>
      <c r="C1633" t="s">
        <v>4160</v>
      </c>
      <c r="D1633" t="s">
        <v>4161</v>
      </c>
      <c r="E1633">
        <v>8.4</v>
      </c>
      <c r="F1633" s="143">
        <v>42870</v>
      </c>
      <c r="G1633" t="s">
        <v>40</v>
      </c>
      <c r="H1633" t="s">
        <v>270</v>
      </c>
      <c r="I1633" t="s">
        <v>259</v>
      </c>
      <c r="J1633" t="s">
        <v>271</v>
      </c>
      <c r="K1633" t="s">
        <v>272</v>
      </c>
      <c r="L1633" t="s">
        <v>291</v>
      </c>
      <c r="M1633" t="s">
        <v>1069</v>
      </c>
      <c r="N1633" t="s">
        <v>304</v>
      </c>
      <c r="O1633">
        <v>230</v>
      </c>
      <c r="P1633">
        <v>119.25</v>
      </c>
      <c r="Q1633">
        <v>0.93333299999999997</v>
      </c>
      <c r="R1633">
        <v>2.3949999999999999E-2</v>
      </c>
      <c r="S1633">
        <v>0</v>
      </c>
      <c r="T1633">
        <v>3.726</v>
      </c>
      <c r="U1633">
        <v>3.6160000000000001</v>
      </c>
      <c r="V1633">
        <v>3.7389999999999999</v>
      </c>
      <c r="W1633">
        <v>3.6160000000000001</v>
      </c>
      <c r="X1633">
        <v>300</v>
      </c>
      <c r="Y1633">
        <v>118.75</v>
      </c>
      <c r="Z1633">
        <v>0.373</v>
      </c>
      <c r="AA1633">
        <v>2.41E-2</v>
      </c>
      <c r="AB1633">
        <v>3.786</v>
      </c>
      <c r="AC1633">
        <v>3.786</v>
      </c>
      <c r="AD1633">
        <v>3.7949999999999999</v>
      </c>
      <c r="AE1633">
        <v>3.786</v>
      </c>
      <c r="AF1633">
        <v>328</v>
      </c>
      <c r="AG1633">
        <v>0.89</v>
      </c>
      <c r="AH1633">
        <v>1.2190000000000001</v>
      </c>
      <c r="AI1633">
        <v>315</v>
      </c>
      <c r="AJ1633">
        <v>345</v>
      </c>
      <c r="AK1633">
        <v>289</v>
      </c>
      <c r="AL1633">
        <v>317</v>
      </c>
      <c r="AQ1633" s="82">
        <f t="shared" si="127"/>
        <v>0</v>
      </c>
      <c r="AR1633" s="82">
        <f t="shared" si="129"/>
        <v>0</v>
      </c>
      <c r="AS1633" s="82">
        <f t="shared" si="129"/>
        <v>2.3949999999999999E-2</v>
      </c>
      <c r="AT1633" s="82">
        <f t="shared" si="129"/>
        <v>0</v>
      </c>
      <c r="AU1633" s="82">
        <f t="shared" si="129"/>
        <v>0</v>
      </c>
      <c r="AV1633" s="82">
        <f t="shared" si="129"/>
        <v>0</v>
      </c>
      <c r="AW1633" s="82">
        <f t="shared" si="129"/>
        <v>0</v>
      </c>
      <c r="AX1633" s="82">
        <f t="shared" si="129"/>
        <v>0</v>
      </c>
      <c r="AY1633" s="82">
        <f t="shared" si="129"/>
        <v>0</v>
      </c>
      <c r="AZ1633" s="82">
        <f t="shared" si="129"/>
        <v>0</v>
      </c>
      <c r="BA1633" s="82">
        <f t="shared" si="129"/>
        <v>0</v>
      </c>
    </row>
    <row r="1634" spans="1:53" x14ac:dyDescent="0.25">
      <c r="A1634" t="s">
        <v>4167</v>
      </c>
      <c r="B1634" t="s">
        <v>4168</v>
      </c>
      <c r="C1634" t="s">
        <v>4160</v>
      </c>
      <c r="D1634" t="s">
        <v>4161</v>
      </c>
      <c r="E1634">
        <v>6.625</v>
      </c>
      <c r="F1634" s="143">
        <v>43952</v>
      </c>
      <c r="G1634" t="s">
        <v>40</v>
      </c>
      <c r="H1634" t="s">
        <v>270</v>
      </c>
      <c r="I1634" t="s">
        <v>259</v>
      </c>
      <c r="J1634" t="s">
        <v>271</v>
      </c>
      <c r="K1634" t="s">
        <v>272</v>
      </c>
      <c r="L1634" t="s">
        <v>291</v>
      </c>
      <c r="M1634" t="s">
        <v>1069</v>
      </c>
      <c r="N1634" t="s">
        <v>304</v>
      </c>
      <c r="O1634">
        <v>300</v>
      </c>
      <c r="P1634">
        <v>111.5</v>
      </c>
      <c r="Q1634">
        <v>0.99375000000000002</v>
      </c>
      <c r="R1634">
        <v>2.9239999999999999E-2</v>
      </c>
      <c r="S1634">
        <v>0</v>
      </c>
      <c r="T1634">
        <v>5.8330000000000002</v>
      </c>
      <c r="U1634">
        <v>4.7519999999999998</v>
      </c>
      <c r="V1634">
        <v>5.9119999999999999</v>
      </c>
      <c r="W1634">
        <v>4.7519999999999998</v>
      </c>
      <c r="X1634">
        <v>355</v>
      </c>
      <c r="Y1634">
        <v>111.25</v>
      </c>
      <c r="Z1634">
        <v>0.55200000000000005</v>
      </c>
      <c r="AA1634">
        <v>2.9499999999999998E-2</v>
      </c>
      <c r="AB1634">
        <v>5.8949999999999996</v>
      </c>
      <c r="AC1634">
        <v>4.8029999999999999</v>
      </c>
      <c r="AD1634">
        <v>5.9649999999999999</v>
      </c>
      <c r="AE1634">
        <v>4.8029999999999999</v>
      </c>
      <c r="AF1634">
        <v>376</v>
      </c>
      <c r="AG1634">
        <v>0.61899999999999999</v>
      </c>
      <c r="AH1634">
        <v>1.39</v>
      </c>
      <c r="AI1634">
        <v>356</v>
      </c>
      <c r="AJ1634">
        <v>377</v>
      </c>
      <c r="AK1634">
        <v>345</v>
      </c>
      <c r="AL1634">
        <v>365</v>
      </c>
      <c r="AQ1634" s="82">
        <f t="shared" si="127"/>
        <v>0</v>
      </c>
      <c r="AR1634" s="82">
        <f t="shared" si="129"/>
        <v>0</v>
      </c>
      <c r="AS1634" s="82">
        <f t="shared" si="129"/>
        <v>0</v>
      </c>
      <c r="AT1634" s="82">
        <f t="shared" si="129"/>
        <v>2.9239999999999999E-2</v>
      </c>
      <c r="AU1634" s="82">
        <f t="shared" si="129"/>
        <v>0</v>
      </c>
      <c r="AV1634" s="82">
        <f t="shared" si="129"/>
        <v>0</v>
      </c>
      <c r="AW1634" s="82">
        <f t="shared" si="129"/>
        <v>0</v>
      </c>
      <c r="AX1634" s="82">
        <f t="shared" si="129"/>
        <v>0</v>
      </c>
      <c r="AY1634" s="82">
        <f t="shared" si="129"/>
        <v>0</v>
      </c>
      <c r="AZ1634" s="82">
        <f t="shared" si="129"/>
        <v>0</v>
      </c>
      <c r="BA1634" s="82">
        <f t="shared" si="129"/>
        <v>0</v>
      </c>
    </row>
    <row r="1635" spans="1:53" x14ac:dyDescent="0.25">
      <c r="A1635" t="s">
        <v>6510</v>
      </c>
      <c r="B1635" t="s">
        <v>6511</v>
      </c>
      <c r="C1635" t="s">
        <v>4160</v>
      </c>
      <c r="D1635" t="s">
        <v>4161</v>
      </c>
      <c r="E1635">
        <v>5.375</v>
      </c>
      <c r="F1635" s="143">
        <v>44835</v>
      </c>
      <c r="G1635" t="s">
        <v>40</v>
      </c>
      <c r="H1635" t="s">
        <v>270</v>
      </c>
      <c r="I1635" t="s">
        <v>259</v>
      </c>
      <c r="J1635" t="s">
        <v>271</v>
      </c>
      <c r="K1635" t="s">
        <v>272</v>
      </c>
      <c r="L1635" t="s">
        <v>291</v>
      </c>
      <c r="M1635" t="s">
        <v>1069</v>
      </c>
      <c r="N1635" t="s">
        <v>304</v>
      </c>
      <c r="O1635">
        <v>250</v>
      </c>
      <c r="P1635">
        <v>102.25</v>
      </c>
      <c r="Q1635">
        <v>1.4034720000000001</v>
      </c>
      <c r="R1635">
        <v>2.2450000000000001E-2</v>
      </c>
      <c r="S1635">
        <v>0</v>
      </c>
      <c r="T1635">
        <v>7.4589999999999996</v>
      </c>
      <c r="U1635">
        <v>5.0789999999999997</v>
      </c>
      <c r="V1635">
        <v>7.6319999999999997</v>
      </c>
      <c r="W1635">
        <v>5.0789999999999997</v>
      </c>
      <c r="X1635">
        <v>343</v>
      </c>
      <c r="Y1635">
        <v>101.75</v>
      </c>
      <c r="Z1635">
        <v>1.0449999999999999</v>
      </c>
      <c r="AA1635">
        <v>2.2599999999999999E-2</v>
      </c>
      <c r="AB1635">
        <v>7.516</v>
      </c>
      <c r="AC1635">
        <v>5.1449999999999996</v>
      </c>
      <c r="AD1635">
        <v>7.6769999999999996</v>
      </c>
      <c r="AE1635">
        <v>5.1449999999999996</v>
      </c>
      <c r="AF1635">
        <v>367</v>
      </c>
      <c r="AG1635">
        <v>0.83499999999999996</v>
      </c>
      <c r="AH1635">
        <v>2.0390000000000001</v>
      </c>
      <c r="AI1635">
        <v>328</v>
      </c>
      <c r="AJ1635">
        <v>350</v>
      </c>
      <c r="AK1635">
        <v>339</v>
      </c>
      <c r="AL1635">
        <v>362</v>
      </c>
      <c r="AQ1635" s="82">
        <f t="shared" si="127"/>
        <v>0</v>
      </c>
      <c r="AR1635" s="82">
        <f t="shared" si="129"/>
        <v>0</v>
      </c>
      <c r="AS1635" s="82">
        <f t="shared" si="129"/>
        <v>0</v>
      </c>
      <c r="AT1635" s="82">
        <f t="shared" si="129"/>
        <v>0</v>
      </c>
      <c r="AU1635" s="82">
        <f t="shared" si="129"/>
        <v>2.2450000000000001E-2</v>
      </c>
      <c r="AV1635" s="82">
        <f t="shared" si="129"/>
        <v>0</v>
      </c>
      <c r="AW1635" s="82">
        <f t="shared" si="129"/>
        <v>0</v>
      </c>
      <c r="AX1635" s="82">
        <f t="shared" si="129"/>
        <v>0</v>
      </c>
      <c r="AY1635" s="82">
        <f t="shared" si="129"/>
        <v>0</v>
      </c>
      <c r="AZ1635" s="82">
        <f t="shared" si="129"/>
        <v>0</v>
      </c>
      <c r="BA1635" s="82">
        <f t="shared" si="129"/>
        <v>0</v>
      </c>
    </row>
    <row r="1636" spans="1:53" x14ac:dyDescent="0.25">
      <c r="A1636" t="s">
        <v>4183</v>
      </c>
      <c r="B1636" t="s">
        <v>4184</v>
      </c>
      <c r="C1636" t="s">
        <v>4185</v>
      </c>
      <c r="D1636" t="s">
        <v>176</v>
      </c>
      <c r="E1636">
        <v>9.25</v>
      </c>
      <c r="F1636" s="143">
        <v>44666</v>
      </c>
      <c r="G1636" t="s">
        <v>41</v>
      </c>
      <c r="H1636" t="s">
        <v>270</v>
      </c>
      <c r="I1636" t="s">
        <v>259</v>
      </c>
      <c r="J1636" t="s">
        <v>271</v>
      </c>
      <c r="K1636" t="s">
        <v>272</v>
      </c>
      <c r="L1636" t="s">
        <v>1124</v>
      </c>
      <c r="M1636" t="s">
        <v>1131</v>
      </c>
      <c r="N1636" t="s">
        <v>304</v>
      </c>
      <c r="O1636">
        <v>200</v>
      </c>
      <c r="P1636">
        <v>119.75</v>
      </c>
      <c r="Q1636">
        <v>1.798611</v>
      </c>
      <c r="R1636">
        <v>2.1059999999999999E-2</v>
      </c>
      <c r="S1636">
        <v>0</v>
      </c>
      <c r="T1636">
        <v>6.4059999999999997</v>
      </c>
      <c r="U1636">
        <v>6.3979999999999997</v>
      </c>
      <c r="V1636">
        <v>6.5119999999999996</v>
      </c>
      <c r="W1636">
        <v>6.3979999999999997</v>
      </c>
      <c r="X1636">
        <v>491</v>
      </c>
      <c r="Y1636">
        <v>120.5</v>
      </c>
      <c r="Z1636">
        <v>1.1819999999999999</v>
      </c>
      <c r="AA1636">
        <v>2.1409999999999998E-2</v>
      </c>
      <c r="AB1636">
        <v>6.4809999999999999</v>
      </c>
      <c r="AC1636">
        <v>6.3159999999999998</v>
      </c>
      <c r="AD1636">
        <v>6.58</v>
      </c>
      <c r="AE1636">
        <v>6.3159999999999998</v>
      </c>
      <c r="AF1636">
        <v>500</v>
      </c>
      <c r="AG1636">
        <v>-0.11</v>
      </c>
      <c r="AH1636">
        <v>0.84699999999999998</v>
      </c>
      <c r="AI1636">
        <v>520</v>
      </c>
      <c r="AJ1636">
        <v>531</v>
      </c>
      <c r="AK1636">
        <v>485</v>
      </c>
      <c r="AL1636">
        <v>493</v>
      </c>
      <c r="AQ1636" s="82">
        <f t="shared" si="127"/>
        <v>0</v>
      </c>
      <c r="AR1636" s="82">
        <f t="shared" si="129"/>
        <v>0</v>
      </c>
      <c r="AS1636" s="82">
        <f t="shared" si="129"/>
        <v>0</v>
      </c>
      <c r="AT1636" s="82">
        <f t="shared" si="129"/>
        <v>0</v>
      </c>
      <c r="AU1636" s="82">
        <f t="shared" si="129"/>
        <v>0</v>
      </c>
      <c r="AV1636" s="82">
        <f t="shared" si="129"/>
        <v>2.1059999999999999E-2</v>
      </c>
      <c r="AW1636" s="82">
        <f t="shared" si="129"/>
        <v>0</v>
      </c>
      <c r="AX1636" s="82">
        <f t="shared" si="129"/>
        <v>0</v>
      </c>
      <c r="AY1636" s="82">
        <f t="shared" si="129"/>
        <v>0</v>
      </c>
      <c r="AZ1636" s="82">
        <f t="shared" si="129"/>
        <v>0</v>
      </c>
      <c r="BA1636" s="82">
        <f t="shared" si="129"/>
        <v>0</v>
      </c>
    </row>
    <row r="1637" spans="1:53" x14ac:dyDescent="0.25">
      <c r="A1637" t="s">
        <v>4186</v>
      </c>
      <c r="B1637" t="s">
        <v>4187</v>
      </c>
      <c r="C1637" t="s">
        <v>4188</v>
      </c>
      <c r="D1637" t="s">
        <v>176</v>
      </c>
      <c r="E1637">
        <v>6.875</v>
      </c>
      <c r="F1637" s="143">
        <v>47072</v>
      </c>
      <c r="G1637" t="s">
        <v>41</v>
      </c>
      <c r="H1637" t="s">
        <v>270</v>
      </c>
      <c r="I1637" t="s">
        <v>259</v>
      </c>
      <c r="J1637" t="s">
        <v>271</v>
      </c>
      <c r="K1637" t="s">
        <v>272</v>
      </c>
      <c r="L1637" t="s">
        <v>1124</v>
      </c>
      <c r="M1637" t="s">
        <v>1131</v>
      </c>
      <c r="N1637" t="s">
        <v>304</v>
      </c>
      <c r="O1637">
        <v>2475</v>
      </c>
      <c r="P1637">
        <v>104.25</v>
      </c>
      <c r="Q1637">
        <v>0.76388900000000004</v>
      </c>
      <c r="R1637">
        <v>0.22517000000000001</v>
      </c>
      <c r="S1637">
        <v>0</v>
      </c>
      <c r="T1637">
        <v>9.6560000000000006</v>
      </c>
      <c r="U1637">
        <v>6.4429999999999996</v>
      </c>
      <c r="V1637">
        <v>9.9060000000000006</v>
      </c>
      <c r="W1637">
        <v>6.4429999999999996</v>
      </c>
      <c r="X1637">
        <v>423</v>
      </c>
      <c r="Y1637">
        <v>103</v>
      </c>
      <c r="Z1637">
        <v>0.30599999999999999</v>
      </c>
      <c r="AA1637">
        <v>0.22489000000000001</v>
      </c>
      <c r="AB1637">
        <v>9.6769999999999996</v>
      </c>
      <c r="AC1637">
        <v>6.5679999999999996</v>
      </c>
      <c r="AD1637">
        <v>9.92</v>
      </c>
      <c r="AE1637">
        <v>6.5679999999999996</v>
      </c>
      <c r="AF1637">
        <v>453</v>
      </c>
      <c r="AG1637">
        <v>1.6539999999999999</v>
      </c>
      <c r="AH1637">
        <v>3.04</v>
      </c>
      <c r="AI1637">
        <v>409</v>
      </c>
      <c r="AJ1637">
        <v>437</v>
      </c>
      <c r="AK1637">
        <v>426</v>
      </c>
      <c r="AL1637">
        <v>458</v>
      </c>
      <c r="AQ1637" s="82">
        <f t="shared" si="127"/>
        <v>0</v>
      </c>
      <c r="AR1637" s="82">
        <f t="shared" si="129"/>
        <v>0</v>
      </c>
      <c r="AS1637" s="82">
        <f t="shared" si="129"/>
        <v>0</v>
      </c>
      <c r="AT1637" s="82">
        <f t="shared" si="129"/>
        <v>0</v>
      </c>
      <c r="AU1637" s="82">
        <f t="shared" si="129"/>
        <v>0</v>
      </c>
      <c r="AV1637" s="82">
        <f t="shared" si="129"/>
        <v>0.22517000000000001</v>
      </c>
      <c r="AW1637" s="82">
        <f t="shared" si="129"/>
        <v>0</v>
      </c>
      <c r="AX1637" s="82">
        <f t="shared" si="129"/>
        <v>0</v>
      </c>
      <c r="AY1637" s="82">
        <f t="shared" si="129"/>
        <v>0</v>
      </c>
      <c r="AZ1637" s="82">
        <f t="shared" si="129"/>
        <v>0</v>
      </c>
      <c r="BA1637" s="82">
        <f t="shared" si="129"/>
        <v>0</v>
      </c>
    </row>
    <row r="1638" spans="1:53" x14ac:dyDescent="0.25">
      <c r="A1638" t="s">
        <v>4189</v>
      </c>
      <c r="B1638" t="s">
        <v>4190</v>
      </c>
      <c r="C1638" t="s">
        <v>4188</v>
      </c>
      <c r="D1638" t="s">
        <v>176</v>
      </c>
      <c r="E1638">
        <v>6.9</v>
      </c>
      <c r="F1638" s="143">
        <v>43586</v>
      </c>
      <c r="G1638" t="s">
        <v>41</v>
      </c>
      <c r="H1638" t="s">
        <v>270</v>
      </c>
      <c r="I1638" t="s">
        <v>259</v>
      </c>
      <c r="J1638" t="s">
        <v>271</v>
      </c>
      <c r="K1638" t="s">
        <v>272</v>
      </c>
      <c r="L1638" t="s">
        <v>1124</v>
      </c>
      <c r="M1638" t="s">
        <v>1131</v>
      </c>
      <c r="N1638" t="s">
        <v>304</v>
      </c>
      <c r="O1638">
        <v>1729.4</v>
      </c>
      <c r="P1638">
        <v>109</v>
      </c>
      <c r="Q1638">
        <v>1.0349999999999999</v>
      </c>
      <c r="R1638">
        <v>0.16486000000000001</v>
      </c>
      <c r="S1638">
        <v>0</v>
      </c>
      <c r="T1638">
        <v>5.1210000000000004</v>
      </c>
      <c r="U1638">
        <v>5.2149999999999999</v>
      </c>
      <c r="V1638">
        <v>5.1689999999999996</v>
      </c>
      <c r="W1638">
        <v>5.2149999999999999</v>
      </c>
      <c r="X1638">
        <v>422</v>
      </c>
      <c r="Y1638">
        <v>108</v>
      </c>
      <c r="Z1638">
        <v>0.57499999999999996</v>
      </c>
      <c r="AA1638">
        <v>0.16514999999999999</v>
      </c>
      <c r="AB1638">
        <v>5.1740000000000004</v>
      </c>
      <c r="AC1638">
        <v>5.407</v>
      </c>
      <c r="AD1638">
        <v>5.2160000000000002</v>
      </c>
      <c r="AE1638">
        <v>5.407</v>
      </c>
      <c r="AF1638">
        <v>455</v>
      </c>
      <c r="AG1638">
        <v>1.345</v>
      </c>
      <c r="AH1638">
        <v>1.96</v>
      </c>
      <c r="AI1638">
        <v>420</v>
      </c>
      <c r="AJ1638">
        <v>452</v>
      </c>
      <c r="AK1638">
        <v>410</v>
      </c>
      <c r="AL1638">
        <v>444</v>
      </c>
      <c r="AQ1638" s="82">
        <f t="shared" si="127"/>
        <v>0</v>
      </c>
      <c r="AR1638" s="82">
        <f t="shared" ref="AR1638:BA1653" si="130">IF(AND($U1638&gt;AQ$4,$U1638&lt;=AR$4),$R1638,0)</f>
        <v>0</v>
      </c>
      <c r="AS1638" s="82">
        <f t="shared" si="130"/>
        <v>0</v>
      </c>
      <c r="AT1638" s="82">
        <f t="shared" si="130"/>
        <v>0</v>
      </c>
      <c r="AU1638" s="82">
        <f t="shared" si="130"/>
        <v>0.16486000000000001</v>
      </c>
      <c r="AV1638" s="82">
        <f t="shared" si="130"/>
        <v>0</v>
      </c>
      <c r="AW1638" s="82">
        <f t="shared" si="130"/>
        <v>0</v>
      </c>
      <c r="AX1638" s="82">
        <f t="shared" si="130"/>
        <v>0</v>
      </c>
      <c r="AY1638" s="82">
        <f t="shared" si="130"/>
        <v>0</v>
      </c>
      <c r="AZ1638" s="82">
        <f t="shared" si="130"/>
        <v>0</v>
      </c>
      <c r="BA1638" s="82">
        <f t="shared" si="130"/>
        <v>0</v>
      </c>
    </row>
    <row r="1639" spans="1:53" x14ac:dyDescent="0.25">
      <c r="A1639" t="s">
        <v>4199</v>
      </c>
      <c r="B1639" t="s">
        <v>4200</v>
      </c>
      <c r="C1639" t="s">
        <v>4188</v>
      </c>
      <c r="D1639" t="s">
        <v>176</v>
      </c>
      <c r="E1639">
        <v>8.75</v>
      </c>
      <c r="F1639" s="143">
        <v>48288</v>
      </c>
      <c r="G1639" t="s">
        <v>41</v>
      </c>
      <c r="H1639" t="s">
        <v>270</v>
      </c>
      <c r="I1639" t="s">
        <v>259</v>
      </c>
      <c r="J1639" t="s">
        <v>271</v>
      </c>
      <c r="K1639" t="s">
        <v>272</v>
      </c>
      <c r="L1639" t="s">
        <v>1124</v>
      </c>
      <c r="M1639" t="s">
        <v>1131</v>
      </c>
      <c r="N1639" t="s">
        <v>304</v>
      </c>
      <c r="O1639">
        <v>1998</v>
      </c>
      <c r="P1639">
        <v>122.625</v>
      </c>
      <c r="Q1639">
        <v>2.4305560000000002</v>
      </c>
      <c r="R1639">
        <v>0.21647</v>
      </c>
      <c r="S1639">
        <v>0</v>
      </c>
      <c r="T1639">
        <v>9.9939999999999998</v>
      </c>
      <c r="U1639">
        <v>6.6459999999999999</v>
      </c>
      <c r="V1639">
        <v>10.17</v>
      </c>
      <c r="W1639">
        <v>6.6459999999999999</v>
      </c>
      <c r="X1639">
        <v>436</v>
      </c>
      <c r="Y1639">
        <v>118.75</v>
      </c>
      <c r="Z1639">
        <v>1.847</v>
      </c>
      <c r="AA1639">
        <v>0.21193000000000001</v>
      </c>
      <c r="AB1639">
        <v>9.9060000000000006</v>
      </c>
      <c r="AC1639">
        <v>6.9660000000000002</v>
      </c>
      <c r="AD1639">
        <v>10.071999999999999</v>
      </c>
      <c r="AE1639">
        <v>6.9660000000000002</v>
      </c>
      <c r="AF1639">
        <v>485</v>
      </c>
      <c r="AG1639">
        <v>3.6970000000000001</v>
      </c>
      <c r="AH1639">
        <v>5.0170000000000003</v>
      </c>
      <c r="AI1639">
        <v>470</v>
      </c>
      <c r="AJ1639">
        <v>515</v>
      </c>
      <c r="AK1639">
        <v>440</v>
      </c>
      <c r="AL1639">
        <v>492</v>
      </c>
      <c r="AQ1639" s="82">
        <f t="shared" si="127"/>
        <v>0</v>
      </c>
      <c r="AR1639" s="82">
        <f t="shared" si="130"/>
        <v>0</v>
      </c>
      <c r="AS1639" s="82">
        <f t="shared" si="130"/>
        <v>0</v>
      </c>
      <c r="AT1639" s="82">
        <f t="shared" si="130"/>
        <v>0</v>
      </c>
      <c r="AU1639" s="82">
        <f t="shared" si="130"/>
        <v>0</v>
      </c>
      <c r="AV1639" s="82">
        <f t="shared" si="130"/>
        <v>0.21647</v>
      </c>
      <c r="AW1639" s="82">
        <f t="shared" si="130"/>
        <v>0</v>
      </c>
      <c r="AX1639" s="82">
        <f t="shared" si="130"/>
        <v>0</v>
      </c>
      <c r="AY1639" s="82">
        <f t="shared" si="130"/>
        <v>0</v>
      </c>
      <c r="AZ1639" s="82">
        <f t="shared" si="130"/>
        <v>0</v>
      </c>
      <c r="BA1639" s="82">
        <f t="shared" si="130"/>
        <v>0</v>
      </c>
    </row>
    <row r="1640" spans="1:53" x14ac:dyDescent="0.25">
      <c r="A1640" t="s">
        <v>4191</v>
      </c>
      <c r="B1640" t="s">
        <v>4192</v>
      </c>
      <c r="C1640" t="s">
        <v>4185</v>
      </c>
      <c r="D1640" t="s">
        <v>176</v>
      </c>
      <c r="E1640">
        <v>6</v>
      </c>
      <c r="F1640" s="143">
        <v>42705</v>
      </c>
      <c r="G1640" t="s">
        <v>41</v>
      </c>
      <c r="H1640" t="s">
        <v>270</v>
      </c>
      <c r="I1640" t="s">
        <v>259</v>
      </c>
      <c r="J1640" t="s">
        <v>271</v>
      </c>
      <c r="K1640" t="s">
        <v>272</v>
      </c>
      <c r="L1640" t="s">
        <v>1124</v>
      </c>
      <c r="M1640" t="s">
        <v>1131</v>
      </c>
      <c r="N1640" t="s">
        <v>304</v>
      </c>
      <c r="O1640">
        <v>2000</v>
      </c>
      <c r="P1640">
        <v>108.75</v>
      </c>
      <c r="Q1640">
        <v>0.4</v>
      </c>
      <c r="R1640">
        <v>0.18912999999999999</v>
      </c>
      <c r="S1640">
        <v>0</v>
      </c>
      <c r="T1640">
        <v>3.5049999999999999</v>
      </c>
      <c r="U1640">
        <v>3.5939999999999999</v>
      </c>
      <c r="V1640">
        <v>3.516</v>
      </c>
      <c r="W1640">
        <v>3.5939999999999999</v>
      </c>
      <c r="X1640">
        <v>305</v>
      </c>
      <c r="Y1640">
        <v>108.5</v>
      </c>
      <c r="Z1640">
        <v>0</v>
      </c>
      <c r="AA1640">
        <v>0.19086</v>
      </c>
      <c r="AB1640">
        <v>3.5680000000000001</v>
      </c>
      <c r="AC1640">
        <v>3.6949999999999998</v>
      </c>
      <c r="AD1640">
        <v>3.5760000000000001</v>
      </c>
      <c r="AE1640">
        <v>3.6949999999999998</v>
      </c>
      <c r="AF1640">
        <v>325</v>
      </c>
      <c r="AG1640">
        <v>0.59899999999999998</v>
      </c>
      <c r="AH1640">
        <v>0.872</v>
      </c>
      <c r="AI1640">
        <v>304</v>
      </c>
      <c r="AJ1640">
        <v>323</v>
      </c>
      <c r="AK1640">
        <v>294</v>
      </c>
      <c r="AL1640">
        <v>314</v>
      </c>
      <c r="AQ1640" s="82">
        <f t="shared" si="127"/>
        <v>0</v>
      </c>
      <c r="AR1640" s="82">
        <f t="shared" si="130"/>
        <v>0</v>
      </c>
      <c r="AS1640" s="82">
        <f t="shared" si="130"/>
        <v>0.18912999999999999</v>
      </c>
      <c r="AT1640" s="82">
        <f t="shared" si="130"/>
        <v>0</v>
      </c>
      <c r="AU1640" s="82">
        <f t="shared" si="130"/>
        <v>0</v>
      </c>
      <c r="AV1640" s="82">
        <f t="shared" si="130"/>
        <v>0</v>
      </c>
      <c r="AW1640" s="82">
        <f t="shared" si="130"/>
        <v>0</v>
      </c>
      <c r="AX1640" s="82">
        <f t="shared" si="130"/>
        <v>0</v>
      </c>
      <c r="AY1640" s="82">
        <f t="shared" si="130"/>
        <v>0</v>
      </c>
      <c r="AZ1640" s="82">
        <f t="shared" si="130"/>
        <v>0</v>
      </c>
      <c r="BA1640" s="82">
        <f t="shared" si="130"/>
        <v>0</v>
      </c>
    </row>
    <row r="1641" spans="1:53" x14ac:dyDescent="0.25">
      <c r="A1641" t="s">
        <v>4193</v>
      </c>
      <c r="B1641" t="s">
        <v>4194</v>
      </c>
      <c r="C1641" t="s">
        <v>4185</v>
      </c>
      <c r="D1641" t="s">
        <v>176</v>
      </c>
      <c r="E1641">
        <v>8.375</v>
      </c>
      <c r="F1641" s="143">
        <v>42962</v>
      </c>
      <c r="G1641" t="s">
        <v>41</v>
      </c>
      <c r="H1641" t="s">
        <v>270</v>
      </c>
      <c r="I1641" t="s">
        <v>259</v>
      </c>
      <c r="J1641" t="s">
        <v>271</v>
      </c>
      <c r="K1641" t="s">
        <v>272</v>
      </c>
      <c r="L1641" t="s">
        <v>1124</v>
      </c>
      <c r="M1641" t="s">
        <v>1131</v>
      </c>
      <c r="N1641" t="s">
        <v>304</v>
      </c>
      <c r="O1641">
        <v>1300</v>
      </c>
      <c r="P1641">
        <v>116.25</v>
      </c>
      <c r="Q1641">
        <v>3.0243060000000002</v>
      </c>
      <c r="R1641">
        <v>0.13433999999999999</v>
      </c>
      <c r="S1641">
        <v>0</v>
      </c>
      <c r="T1641">
        <v>3.8130000000000002</v>
      </c>
      <c r="U1641">
        <v>4.4560000000000004</v>
      </c>
      <c r="V1641">
        <v>3.83</v>
      </c>
      <c r="W1641">
        <v>4.4560000000000004</v>
      </c>
      <c r="X1641">
        <v>380</v>
      </c>
      <c r="Y1641">
        <v>116</v>
      </c>
      <c r="Z1641">
        <v>2.4660000000000002</v>
      </c>
      <c r="AA1641">
        <v>0.13546</v>
      </c>
      <c r="AB1641">
        <v>3.8740000000000001</v>
      </c>
      <c r="AC1641">
        <v>4.556</v>
      </c>
      <c r="AD1641">
        <v>3.8879999999999999</v>
      </c>
      <c r="AE1641">
        <v>4.556</v>
      </c>
      <c r="AF1641">
        <v>400</v>
      </c>
      <c r="AG1641">
        <v>0.68200000000000005</v>
      </c>
      <c r="AH1641">
        <v>1.0449999999999999</v>
      </c>
      <c r="AI1641">
        <v>395</v>
      </c>
      <c r="AJ1641">
        <v>418</v>
      </c>
      <c r="AK1641">
        <v>368</v>
      </c>
      <c r="AL1641">
        <v>389</v>
      </c>
      <c r="AQ1641" s="82">
        <f t="shared" si="127"/>
        <v>0</v>
      </c>
      <c r="AR1641" s="82">
        <f t="shared" si="130"/>
        <v>0</v>
      </c>
      <c r="AS1641" s="82">
        <f t="shared" si="130"/>
        <v>0</v>
      </c>
      <c r="AT1641" s="82">
        <f t="shared" si="130"/>
        <v>0.13433999999999999</v>
      </c>
      <c r="AU1641" s="82">
        <f t="shared" si="130"/>
        <v>0</v>
      </c>
      <c r="AV1641" s="82">
        <f t="shared" si="130"/>
        <v>0</v>
      </c>
      <c r="AW1641" s="82">
        <f t="shared" si="130"/>
        <v>0</v>
      </c>
      <c r="AX1641" s="82">
        <f t="shared" si="130"/>
        <v>0</v>
      </c>
      <c r="AY1641" s="82">
        <f t="shared" si="130"/>
        <v>0</v>
      </c>
      <c r="AZ1641" s="82">
        <f t="shared" si="130"/>
        <v>0</v>
      </c>
      <c r="BA1641" s="82">
        <f t="shared" si="130"/>
        <v>0</v>
      </c>
    </row>
    <row r="1642" spans="1:53" x14ac:dyDescent="0.25">
      <c r="A1642" t="s">
        <v>4195</v>
      </c>
      <c r="B1642" t="s">
        <v>4196</v>
      </c>
      <c r="C1642" t="s">
        <v>4185</v>
      </c>
      <c r="D1642" t="s">
        <v>176</v>
      </c>
      <c r="E1642">
        <v>9</v>
      </c>
      <c r="F1642" s="143">
        <v>43419</v>
      </c>
      <c r="G1642" t="s">
        <v>282</v>
      </c>
      <c r="H1642" t="s">
        <v>270</v>
      </c>
      <c r="I1642" t="s">
        <v>259</v>
      </c>
      <c r="J1642" t="s">
        <v>271</v>
      </c>
      <c r="K1642" t="s">
        <v>272</v>
      </c>
      <c r="L1642" t="s">
        <v>1124</v>
      </c>
      <c r="M1642" t="s">
        <v>1131</v>
      </c>
      <c r="N1642" t="s">
        <v>304</v>
      </c>
      <c r="O1642">
        <v>3000</v>
      </c>
      <c r="P1642">
        <v>123.75</v>
      </c>
      <c r="Q1642">
        <v>1</v>
      </c>
      <c r="R1642">
        <v>0.32423000000000002</v>
      </c>
      <c r="S1642">
        <v>0</v>
      </c>
      <c r="T1642">
        <v>4.6950000000000003</v>
      </c>
      <c r="U1642">
        <v>4.3789999999999996</v>
      </c>
      <c r="V1642">
        <v>4.7320000000000002</v>
      </c>
      <c r="W1642">
        <v>4.3789999999999996</v>
      </c>
      <c r="X1642">
        <v>349</v>
      </c>
      <c r="Y1642">
        <v>123.25</v>
      </c>
      <c r="Z1642">
        <v>0.4</v>
      </c>
      <c r="AA1642">
        <v>0.32627</v>
      </c>
      <c r="AB1642">
        <v>4.7539999999999996</v>
      </c>
      <c r="AC1642">
        <v>4.5049999999999999</v>
      </c>
      <c r="AD1642">
        <v>4.7850000000000001</v>
      </c>
      <c r="AE1642">
        <v>4.5049999999999999</v>
      </c>
      <c r="AF1642">
        <v>374</v>
      </c>
      <c r="AG1642">
        <v>0.89</v>
      </c>
      <c r="AH1642">
        <v>1.421</v>
      </c>
      <c r="AI1642">
        <v>373</v>
      </c>
      <c r="AJ1642">
        <v>401</v>
      </c>
      <c r="AK1642">
        <v>337</v>
      </c>
      <c r="AL1642">
        <v>363</v>
      </c>
      <c r="AQ1642" s="82">
        <f t="shared" si="127"/>
        <v>0</v>
      </c>
      <c r="AR1642" s="82">
        <f t="shared" si="130"/>
        <v>0</v>
      </c>
      <c r="AS1642" s="82">
        <f t="shared" si="130"/>
        <v>0</v>
      </c>
      <c r="AT1642" s="82">
        <f t="shared" si="130"/>
        <v>0.32423000000000002</v>
      </c>
      <c r="AU1642" s="82">
        <f t="shared" si="130"/>
        <v>0</v>
      </c>
      <c r="AV1642" s="82">
        <f t="shared" si="130"/>
        <v>0</v>
      </c>
      <c r="AW1642" s="82">
        <f t="shared" si="130"/>
        <v>0</v>
      </c>
      <c r="AX1642" s="82">
        <f t="shared" si="130"/>
        <v>0</v>
      </c>
      <c r="AY1642" s="82">
        <f t="shared" si="130"/>
        <v>0</v>
      </c>
      <c r="AZ1642" s="82">
        <f t="shared" si="130"/>
        <v>0</v>
      </c>
      <c r="BA1642" s="82">
        <f t="shared" si="130"/>
        <v>0</v>
      </c>
    </row>
    <row r="1643" spans="1:53" x14ac:dyDescent="0.25">
      <c r="A1643" t="s">
        <v>4197</v>
      </c>
      <c r="B1643" t="s">
        <v>4198</v>
      </c>
      <c r="C1643" t="s">
        <v>4185</v>
      </c>
      <c r="D1643" t="s">
        <v>176</v>
      </c>
      <c r="E1643">
        <v>7</v>
      </c>
      <c r="F1643" s="143">
        <v>43891</v>
      </c>
      <c r="G1643" t="s">
        <v>282</v>
      </c>
      <c r="H1643" t="s">
        <v>270</v>
      </c>
      <c r="I1643" t="s">
        <v>259</v>
      </c>
      <c r="J1643" t="s">
        <v>271</v>
      </c>
      <c r="K1643" t="s">
        <v>272</v>
      </c>
      <c r="L1643" t="s">
        <v>1124</v>
      </c>
      <c r="M1643" t="s">
        <v>1131</v>
      </c>
      <c r="N1643" t="s">
        <v>304</v>
      </c>
      <c r="O1643">
        <v>1000</v>
      </c>
      <c r="P1643">
        <v>116.25</v>
      </c>
      <c r="Q1643">
        <v>2.2166670000000002</v>
      </c>
      <c r="R1643">
        <v>0.10264</v>
      </c>
      <c r="S1643">
        <v>0</v>
      </c>
      <c r="T1643">
        <v>5.6550000000000002</v>
      </c>
      <c r="U1643">
        <v>4.3410000000000002</v>
      </c>
      <c r="V1643">
        <v>5.726</v>
      </c>
      <c r="W1643">
        <v>4.3410000000000002</v>
      </c>
      <c r="X1643">
        <v>318</v>
      </c>
      <c r="Y1643">
        <v>115.75</v>
      </c>
      <c r="Z1643">
        <v>1.75</v>
      </c>
      <c r="AA1643">
        <v>0.10335</v>
      </c>
      <c r="AB1643">
        <v>5.7130000000000001</v>
      </c>
      <c r="AC1643">
        <v>4.4340000000000002</v>
      </c>
      <c r="AD1643">
        <v>5.7759999999999998</v>
      </c>
      <c r="AE1643">
        <v>4.4340000000000002</v>
      </c>
      <c r="AF1643">
        <v>343</v>
      </c>
      <c r="AG1643">
        <v>0.82299999999999995</v>
      </c>
      <c r="AH1643">
        <v>1.5580000000000001</v>
      </c>
      <c r="AI1643">
        <v>325</v>
      </c>
      <c r="AJ1643">
        <v>351</v>
      </c>
      <c r="AK1643">
        <v>307</v>
      </c>
      <c r="AL1643">
        <v>331</v>
      </c>
      <c r="AQ1643" s="82">
        <f t="shared" si="127"/>
        <v>0</v>
      </c>
      <c r="AR1643" s="82">
        <f t="shared" si="130"/>
        <v>0</v>
      </c>
      <c r="AS1643" s="82">
        <f t="shared" si="130"/>
        <v>0</v>
      </c>
      <c r="AT1643" s="82">
        <f t="shared" si="130"/>
        <v>0.10264</v>
      </c>
      <c r="AU1643" s="82">
        <f t="shared" si="130"/>
        <v>0</v>
      </c>
      <c r="AV1643" s="82">
        <f t="shared" si="130"/>
        <v>0</v>
      </c>
      <c r="AW1643" s="82">
        <f t="shared" si="130"/>
        <v>0</v>
      </c>
      <c r="AX1643" s="82">
        <f t="shared" si="130"/>
        <v>0</v>
      </c>
      <c r="AY1643" s="82">
        <f t="shared" si="130"/>
        <v>0</v>
      </c>
      <c r="AZ1643" s="82">
        <f t="shared" si="130"/>
        <v>0</v>
      </c>
      <c r="BA1643" s="82">
        <f t="shared" si="130"/>
        <v>0</v>
      </c>
    </row>
    <row r="1644" spans="1:53" x14ac:dyDescent="0.25">
      <c r="A1644" t="s">
        <v>6512</v>
      </c>
      <c r="B1644" t="s">
        <v>6513</v>
      </c>
      <c r="C1644" t="s">
        <v>4185</v>
      </c>
      <c r="D1644" t="s">
        <v>176</v>
      </c>
      <c r="E1644">
        <v>11.5</v>
      </c>
      <c r="F1644" s="143">
        <v>44515</v>
      </c>
      <c r="G1644" t="s">
        <v>41</v>
      </c>
      <c r="H1644" t="s">
        <v>270</v>
      </c>
      <c r="I1644" t="s">
        <v>259</v>
      </c>
      <c r="J1644" t="s">
        <v>271</v>
      </c>
      <c r="K1644" t="s">
        <v>272</v>
      </c>
      <c r="L1644" t="s">
        <v>1124</v>
      </c>
      <c r="M1644" t="s">
        <v>1131</v>
      </c>
      <c r="N1644" t="s">
        <v>304</v>
      </c>
      <c r="O1644">
        <v>999.8</v>
      </c>
      <c r="P1644">
        <v>135</v>
      </c>
      <c r="Q1644">
        <v>1.2777780000000001</v>
      </c>
      <c r="R1644">
        <v>0.11804000000000001</v>
      </c>
      <c r="S1644">
        <v>0</v>
      </c>
      <c r="T1644">
        <v>6.008</v>
      </c>
      <c r="U1644">
        <v>6.2960000000000003</v>
      </c>
      <c r="V1644">
        <v>6.093</v>
      </c>
      <c r="W1644">
        <v>6.2960000000000003</v>
      </c>
      <c r="X1644">
        <v>491</v>
      </c>
      <c r="Y1644">
        <v>134.25</v>
      </c>
      <c r="Z1644">
        <v>0.51100000000000001</v>
      </c>
      <c r="AA1644">
        <v>0.11851</v>
      </c>
      <c r="AB1644">
        <v>6.0590000000000002</v>
      </c>
      <c r="AC1644">
        <v>6.4119999999999999</v>
      </c>
      <c r="AD1644">
        <v>6.1369999999999996</v>
      </c>
      <c r="AE1644">
        <v>6.4119999999999999</v>
      </c>
      <c r="AF1644">
        <v>519</v>
      </c>
      <c r="AG1644">
        <v>1.125</v>
      </c>
      <c r="AH1644">
        <v>1.9770000000000001</v>
      </c>
      <c r="AI1644">
        <v>560</v>
      </c>
      <c r="AJ1644">
        <v>590</v>
      </c>
      <c r="AK1644">
        <v>483</v>
      </c>
      <c r="AL1644">
        <v>511</v>
      </c>
      <c r="AQ1644" s="82">
        <f t="shared" si="127"/>
        <v>0</v>
      </c>
      <c r="AR1644" s="82">
        <f t="shared" si="130"/>
        <v>0</v>
      </c>
      <c r="AS1644" s="82">
        <f t="shared" si="130"/>
        <v>0</v>
      </c>
      <c r="AT1644" s="82">
        <f t="shared" si="130"/>
        <v>0</v>
      </c>
      <c r="AU1644" s="82">
        <f t="shared" si="130"/>
        <v>0</v>
      </c>
      <c r="AV1644" s="82">
        <f t="shared" si="130"/>
        <v>0.11804000000000001</v>
      </c>
      <c r="AW1644" s="82">
        <f t="shared" si="130"/>
        <v>0</v>
      </c>
      <c r="AX1644" s="82">
        <f t="shared" si="130"/>
        <v>0</v>
      </c>
      <c r="AY1644" s="82">
        <f t="shared" si="130"/>
        <v>0</v>
      </c>
      <c r="AZ1644" s="82">
        <f t="shared" si="130"/>
        <v>0</v>
      </c>
      <c r="BA1644" s="82">
        <f t="shared" si="130"/>
        <v>0</v>
      </c>
    </row>
    <row r="1645" spans="1:53" x14ac:dyDescent="0.25">
      <c r="A1645" t="s">
        <v>6514</v>
      </c>
      <c r="B1645" t="s">
        <v>6515</v>
      </c>
      <c r="C1645" t="s">
        <v>4185</v>
      </c>
      <c r="D1645" t="s">
        <v>176</v>
      </c>
      <c r="E1645">
        <v>9.125</v>
      </c>
      <c r="F1645" s="143">
        <v>42795</v>
      </c>
      <c r="G1645" t="s">
        <v>41</v>
      </c>
      <c r="H1645" t="s">
        <v>270</v>
      </c>
      <c r="I1645" t="s">
        <v>259</v>
      </c>
      <c r="J1645" t="s">
        <v>271</v>
      </c>
      <c r="K1645" t="s">
        <v>272</v>
      </c>
      <c r="L1645" t="s">
        <v>1124</v>
      </c>
      <c r="M1645" t="s">
        <v>1131</v>
      </c>
      <c r="N1645" t="s">
        <v>304</v>
      </c>
      <c r="O1645">
        <v>1000</v>
      </c>
      <c r="P1645">
        <v>117.75</v>
      </c>
      <c r="Q1645">
        <v>2.889583</v>
      </c>
      <c r="R1645">
        <v>0.10452</v>
      </c>
      <c r="S1645">
        <v>0</v>
      </c>
      <c r="T1645">
        <v>3.464</v>
      </c>
      <c r="U1645">
        <v>4.4269999999999996</v>
      </c>
      <c r="V1645">
        <v>3.4740000000000002</v>
      </c>
      <c r="W1645">
        <v>4.4269999999999996</v>
      </c>
      <c r="X1645">
        <v>385</v>
      </c>
      <c r="Y1645">
        <v>117.5</v>
      </c>
      <c r="Z1645">
        <v>2.2810000000000001</v>
      </c>
      <c r="AA1645">
        <v>0.10535</v>
      </c>
      <c r="AB1645">
        <v>3.5259999999999998</v>
      </c>
      <c r="AC1645">
        <v>4.5469999999999997</v>
      </c>
      <c r="AD1645">
        <v>3.5329999999999999</v>
      </c>
      <c r="AE1645">
        <v>4.5469999999999997</v>
      </c>
      <c r="AF1645">
        <v>407</v>
      </c>
      <c r="AG1645">
        <v>0.71699999999999997</v>
      </c>
      <c r="AH1645">
        <v>1.0029999999999999</v>
      </c>
      <c r="AI1645">
        <v>406</v>
      </c>
      <c r="AJ1645">
        <v>429</v>
      </c>
      <c r="AK1645">
        <v>374</v>
      </c>
      <c r="AL1645">
        <v>396</v>
      </c>
      <c r="AQ1645" s="82">
        <f t="shared" si="127"/>
        <v>0</v>
      </c>
      <c r="AR1645" s="82">
        <f t="shared" si="130"/>
        <v>0</v>
      </c>
      <c r="AS1645" s="82">
        <f t="shared" si="130"/>
        <v>0</v>
      </c>
      <c r="AT1645" s="82">
        <f t="shared" si="130"/>
        <v>0.10452</v>
      </c>
      <c r="AU1645" s="82">
        <f t="shared" si="130"/>
        <v>0</v>
      </c>
      <c r="AV1645" s="82">
        <f t="shared" si="130"/>
        <v>0</v>
      </c>
      <c r="AW1645" s="82">
        <f t="shared" si="130"/>
        <v>0</v>
      </c>
      <c r="AX1645" s="82">
        <f t="shared" si="130"/>
        <v>0</v>
      </c>
      <c r="AY1645" s="82">
        <f t="shared" si="130"/>
        <v>0</v>
      </c>
      <c r="AZ1645" s="82">
        <f t="shared" si="130"/>
        <v>0</v>
      </c>
      <c r="BA1645" s="82">
        <f t="shared" si="130"/>
        <v>0</v>
      </c>
    </row>
    <row r="1646" spans="1:53" x14ac:dyDescent="0.25">
      <c r="A1646" t="s">
        <v>6516</v>
      </c>
      <c r="B1646" t="s">
        <v>6517</v>
      </c>
      <c r="C1646" t="s">
        <v>4185</v>
      </c>
      <c r="D1646" t="s">
        <v>176</v>
      </c>
      <c r="E1646">
        <v>7</v>
      </c>
      <c r="F1646" s="143">
        <v>44058</v>
      </c>
      <c r="G1646" t="s">
        <v>41</v>
      </c>
      <c r="H1646" t="s">
        <v>270</v>
      </c>
      <c r="I1646" t="s">
        <v>259</v>
      </c>
      <c r="J1646" t="s">
        <v>271</v>
      </c>
      <c r="K1646" t="s">
        <v>272</v>
      </c>
      <c r="L1646" t="s">
        <v>1124</v>
      </c>
      <c r="M1646" t="s">
        <v>1131</v>
      </c>
      <c r="N1646" t="s">
        <v>304</v>
      </c>
      <c r="O1646">
        <v>1500</v>
      </c>
      <c r="P1646">
        <v>109.5</v>
      </c>
      <c r="Q1646">
        <v>2.5472220000000001</v>
      </c>
      <c r="R1646">
        <v>0.14560999999999999</v>
      </c>
      <c r="S1646">
        <v>0</v>
      </c>
      <c r="T1646">
        <v>5.83</v>
      </c>
      <c r="U1646">
        <v>5.4610000000000003</v>
      </c>
      <c r="V1646">
        <v>5.915</v>
      </c>
      <c r="W1646">
        <v>5.4610000000000003</v>
      </c>
      <c r="X1646">
        <v>421</v>
      </c>
      <c r="Y1646">
        <v>107.75</v>
      </c>
      <c r="Z1646">
        <v>2.081</v>
      </c>
      <c r="AA1646">
        <v>0.1449</v>
      </c>
      <c r="AB1646">
        <v>5.8710000000000004</v>
      </c>
      <c r="AC1646">
        <v>5.7389999999999999</v>
      </c>
      <c r="AD1646">
        <v>5.9470000000000001</v>
      </c>
      <c r="AE1646">
        <v>5.7389999999999999</v>
      </c>
      <c r="AF1646">
        <v>465</v>
      </c>
      <c r="AG1646">
        <v>2.0179999999999998</v>
      </c>
      <c r="AH1646">
        <v>2.8010000000000002</v>
      </c>
      <c r="AI1646">
        <v>420</v>
      </c>
      <c r="AJ1646">
        <v>460</v>
      </c>
      <c r="AK1646">
        <v>411</v>
      </c>
      <c r="AL1646">
        <v>455</v>
      </c>
      <c r="AQ1646" s="82">
        <f t="shared" si="127"/>
        <v>0</v>
      </c>
      <c r="AR1646" s="82">
        <f t="shared" si="130"/>
        <v>0</v>
      </c>
      <c r="AS1646" s="82">
        <f t="shared" si="130"/>
        <v>0</v>
      </c>
      <c r="AT1646" s="82">
        <f t="shared" si="130"/>
        <v>0</v>
      </c>
      <c r="AU1646" s="82">
        <f t="shared" si="130"/>
        <v>0.14560999999999999</v>
      </c>
      <c r="AV1646" s="82">
        <f t="shared" si="130"/>
        <v>0</v>
      </c>
      <c r="AW1646" s="82">
        <f t="shared" si="130"/>
        <v>0</v>
      </c>
      <c r="AX1646" s="82">
        <f t="shared" si="130"/>
        <v>0</v>
      </c>
      <c r="AY1646" s="82">
        <f t="shared" si="130"/>
        <v>0</v>
      </c>
      <c r="AZ1646" s="82">
        <f t="shared" si="130"/>
        <v>0</v>
      </c>
      <c r="BA1646" s="82">
        <f t="shared" si="130"/>
        <v>0</v>
      </c>
    </row>
    <row r="1647" spans="1:53" x14ac:dyDescent="0.25">
      <c r="A1647" t="s">
        <v>6518</v>
      </c>
      <c r="B1647" t="s">
        <v>6519</v>
      </c>
      <c r="C1647" t="s">
        <v>4185</v>
      </c>
      <c r="D1647" t="s">
        <v>176</v>
      </c>
      <c r="E1647">
        <v>6</v>
      </c>
      <c r="F1647" s="143">
        <v>44880</v>
      </c>
      <c r="G1647" t="s">
        <v>41</v>
      </c>
      <c r="H1647" t="s">
        <v>270</v>
      </c>
      <c r="I1647" t="s">
        <v>259</v>
      </c>
      <c r="J1647" t="s">
        <v>271</v>
      </c>
      <c r="K1647" t="s">
        <v>272</v>
      </c>
      <c r="L1647" t="s">
        <v>1124</v>
      </c>
      <c r="M1647" t="s">
        <v>1131</v>
      </c>
      <c r="N1647" t="s">
        <v>304</v>
      </c>
      <c r="O1647">
        <v>2280</v>
      </c>
      <c r="P1647">
        <v>102.75</v>
      </c>
      <c r="Q1647">
        <v>0.68333299999999997</v>
      </c>
      <c r="R1647">
        <v>0.20430999999999999</v>
      </c>
      <c r="S1647">
        <v>0</v>
      </c>
      <c r="T1647">
        <v>7.3789999999999996</v>
      </c>
      <c r="U1647">
        <v>5.633</v>
      </c>
      <c r="V1647">
        <v>7.5449999999999999</v>
      </c>
      <c r="W1647">
        <v>5.633</v>
      </c>
      <c r="X1647">
        <v>398</v>
      </c>
      <c r="Y1647">
        <v>100.75</v>
      </c>
      <c r="Z1647">
        <v>0.28299999999999997</v>
      </c>
      <c r="AA1647">
        <v>0.20261000000000001</v>
      </c>
      <c r="AB1647">
        <v>7.4080000000000004</v>
      </c>
      <c r="AC1647">
        <v>5.899</v>
      </c>
      <c r="AD1647">
        <v>7.5620000000000003</v>
      </c>
      <c r="AE1647">
        <v>5.899</v>
      </c>
      <c r="AF1647">
        <v>443</v>
      </c>
      <c r="AG1647">
        <v>2.3759999999999999</v>
      </c>
      <c r="AH1647">
        <v>3.5590000000000002</v>
      </c>
      <c r="AI1647">
        <v>383</v>
      </c>
      <c r="AJ1647">
        <v>421</v>
      </c>
      <c r="AK1647">
        <v>394</v>
      </c>
      <c r="AL1647">
        <v>437</v>
      </c>
      <c r="AQ1647" s="82">
        <f t="shared" si="127"/>
        <v>0</v>
      </c>
      <c r="AR1647" s="82">
        <f t="shared" si="130"/>
        <v>0</v>
      </c>
      <c r="AS1647" s="82">
        <f t="shared" si="130"/>
        <v>0</v>
      </c>
      <c r="AT1647" s="82">
        <f t="shared" si="130"/>
        <v>0</v>
      </c>
      <c r="AU1647" s="82">
        <f t="shared" si="130"/>
        <v>0.20430999999999999</v>
      </c>
      <c r="AV1647" s="82">
        <f t="shared" si="130"/>
        <v>0</v>
      </c>
      <c r="AW1647" s="82">
        <f t="shared" si="130"/>
        <v>0</v>
      </c>
      <c r="AX1647" s="82">
        <f t="shared" si="130"/>
        <v>0</v>
      </c>
      <c r="AY1647" s="82">
        <f t="shared" si="130"/>
        <v>0</v>
      </c>
      <c r="AZ1647" s="82">
        <f t="shared" si="130"/>
        <v>0</v>
      </c>
      <c r="BA1647" s="82">
        <f t="shared" si="130"/>
        <v>0</v>
      </c>
    </row>
    <row r="1648" spans="1:53" x14ac:dyDescent="0.25">
      <c r="A1648" t="s">
        <v>4211</v>
      </c>
      <c r="B1648" t="s">
        <v>4212</v>
      </c>
      <c r="C1648" t="s">
        <v>4213</v>
      </c>
      <c r="D1648" t="s">
        <v>4214</v>
      </c>
      <c r="E1648">
        <v>9</v>
      </c>
      <c r="F1648" s="143">
        <v>43174</v>
      </c>
      <c r="G1648" t="s">
        <v>41</v>
      </c>
      <c r="H1648" t="s">
        <v>270</v>
      </c>
      <c r="I1648" t="s">
        <v>259</v>
      </c>
      <c r="J1648" t="s">
        <v>271</v>
      </c>
      <c r="K1648" t="s">
        <v>272</v>
      </c>
      <c r="L1648" t="s">
        <v>273</v>
      </c>
      <c r="M1648" t="s">
        <v>281</v>
      </c>
      <c r="N1648" t="s">
        <v>275</v>
      </c>
      <c r="O1648">
        <v>210</v>
      </c>
      <c r="P1648">
        <v>110</v>
      </c>
      <c r="Q1648">
        <v>2.5</v>
      </c>
      <c r="R1648">
        <v>2.0469999999999999E-2</v>
      </c>
      <c r="S1648">
        <v>0</v>
      </c>
      <c r="T1648">
        <v>1.1399999999999999</v>
      </c>
      <c r="U1648">
        <v>4.1429999999999998</v>
      </c>
      <c r="V1648">
        <v>1.2709999999999999</v>
      </c>
      <c r="W1648">
        <v>4.702</v>
      </c>
      <c r="X1648">
        <v>394</v>
      </c>
      <c r="Y1648">
        <v>109.875</v>
      </c>
      <c r="Z1648">
        <v>1.9</v>
      </c>
      <c r="AA1648">
        <v>2.0650000000000002E-2</v>
      </c>
      <c r="AB1648">
        <v>1.2030000000000001</v>
      </c>
      <c r="AC1648">
        <v>4.4530000000000003</v>
      </c>
      <c r="AD1648">
        <v>1.4239999999999999</v>
      </c>
      <c r="AE1648">
        <v>4.8979999999999997</v>
      </c>
      <c r="AF1648">
        <v>425</v>
      </c>
      <c r="AG1648">
        <v>0.64900000000000002</v>
      </c>
      <c r="AH1648">
        <v>0.66700000000000004</v>
      </c>
      <c r="AI1648">
        <v>349</v>
      </c>
      <c r="AJ1648">
        <v>394</v>
      </c>
      <c r="AK1648">
        <v>379</v>
      </c>
      <c r="AL1648">
        <v>412</v>
      </c>
      <c r="AQ1648" s="82">
        <f t="shared" si="127"/>
        <v>0</v>
      </c>
      <c r="AR1648" s="82">
        <f t="shared" si="130"/>
        <v>0</v>
      </c>
      <c r="AS1648" s="82">
        <f t="shared" si="130"/>
        <v>0</v>
      </c>
      <c r="AT1648" s="82">
        <f t="shared" si="130"/>
        <v>2.0469999999999999E-2</v>
      </c>
      <c r="AU1648" s="82">
        <f t="shared" si="130"/>
        <v>0</v>
      </c>
      <c r="AV1648" s="82">
        <f t="shared" si="130"/>
        <v>0</v>
      </c>
      <c r="AW1648" s="82">
        <f t="shared" si="130"/>
        <v>0</v>
      </c>
      <c r="AX1648" s="82">
        <f t="shared" si="130"/>
        <v>0</v>
      </c>
      <c r="AY1648" s="82">
        <f t="shared" si="130"/>
        <v>0</v>
      </c>
      <c r="AZ1648" s="82">
        <f t="shared" si="130"/>
        <v>0</v>
      </c>
      <c r="BA1648" s="82">
        <f t="shared" si="130"/>
        <v>0</v>
      </c>
    </row>
    <row r="1649" spans="1:53" x14ac:dyDescent="0.25">
      <c r="A1649" t="s">
        <v>6520</v>
      </c>
      <c r="B1649" t="s">
        <v>6521</v>
      </c>
      <c r="C1649" t="s">
        <v>4213</v>
      </c>
      <c r="D1649" t="s">
        <v>4214</v>
      </c>
      <c r="E1649">
        <v>7</v>
      </c>
      <c r="F1649" s="143">
        <v>44757</v>
      </c>
      <c r="G1649" t="s">
        <v>41</v>
      </c>
      <c r="H1649" t="s">
        <v>270</v>
      </c>
      <c r="I1649" t="s">
        <v>259</v>
      </c>
      <c r="J1649" t="s">
        <v>271</v>
      </c>
      <c r="K1649" t="s">
        <v>272</v>
      </c>
      <c r="L1649" t="s">
        <v>273</v>
      </c>
      <c r="M1649" t="s">
        <v>281</v>
      </c>
      <c r="N1649" t="s">
        <v>275</v>
      </c>
      <c r="O1649">
        <v>200</v>
      </c>
      <c r="P1649">
        <v>109.25</v>
      </c>
      <c r="Q1649">
        <v>3.3638889999999999</v>
      </c>
      <c r="R1649">
        <v>1.951E-2</v>
      </c>
      <c r="S1649">
        <v>0</v>
      </c>
      <c r="T1649">
        <v>3.7930000000000001</v>
      </c>
      <c r="U1649">
        <v>5.3710000000000004</v>
      </c>
      <c r="V1649">
        <v>6.1719999999999997</v>
      </c>
      <c r="W1649">
        <v>5.4630000000000001</v>
      </c>
      <c r="X1649">
        <v>388</v>
      </c>
      <c r="Y1649">
        <v>108.25</v>
      </c>
      <c r="Z1649">
        <v>2.8969999999999998</v>
      </c>
      <c r="AA1649">
        <v>1.9550000000000001E-2</v>
      </c>
      <c r="AB1649">
        <v>3.8490000000000002</v>
      </c>
      <c r="AC1649">
        <v>5.6189999999999998</v>
      </c>
      <c r="AD1649">
        <v>6.3140000000000001</v>
      </c>
      <c r="AE1649">
        <v>5.6379999999999999</v>
      </c>
      <c r="AF1649">
        <v>424</v>
      </c>
      <c r="AG1649">
        <v>1.32</v>
      </c>
      <c r="AH1649">
        <v>2.2080000000000002</v>
      </c>
      <c r="AI1649">
        <v>374</v>
      </c>
      <c r="AJ1649">
        <v>407</v>
      </c>
      <c r="AK1649">
        <v>381</v>
      </c>
      <c r="AL1649">
        <v>415</v>
      </c>
      <c r="AQ1649" s="82">
        <f t="shared" si="127"/>
        <v>0</v>
      </c>
      <c r="AR1649" s="82">
        <f t="shared" si="130"/>
        <v>0</v>
      </c>
      <c r="AS1649" s="82">
        <f t="shared" si="130"/>
        <v>0</v>
      </c>
      <c r="AT1649" s="82">
        <f t="shared" si="130"/>
        <v>0</v>
      </c>
      <c r="AU1649" s="82">
        <f t="shared" si="130"/>
        <v>1.951E-2</v>
      </c>
      <c r="AV1649" s="82">
        <f t="shared" si="130"/>
        <v>0</v>
      </c>
      <c r="AW1649" s="82">
        <f t="shared" si="130"/>
        <v>0</v>
      </c>
      <c r="AX1649" s="82">
        <f t="shared" si="130"/>
        <v>0</v>
      </c>
      <c r="AY1649" s="82">
        <f t="shared" si="130"/>
        <v>0</v>
      </c>
      <c r="AZ1649" s="82">
        <f t="shared" si="130"/>
        <v>0</v>
      </c>
      <c r="BA1649" s="82">
        <f t="shared" si="130"/>
        <v>0</v>
      </c>
    </row>
    <row r="1650" spans="1:53" x14ac:dyDescent="0.25">
      <c r="A1650" t="s">
        <v>4223</v>
      </c>
      <c r="B1650" t="s">
        <v>4224</v>
      </c>
      <c r="C1650" t="s">
        <v>4225</v>
      </c>
      <c r="D1650" t="s">
        <v>246</v>
      </c>
      <c r="E1650">
        <v>9.75</v>
      </c>
      <c r="F1650" s="143">
        <v>43876</v>
      </c>
      <c r="G1650" t="s">
        <v>42</v>
      </c>
      <c r="H1650" t="s">
        <v>270</v>
      </c>
      <c r="I1650" t="s">
        <v>259</v>
      </c>
      <c r="J1650" t="s">
        <v>271</v>
      </c>
      <c r="K1650" t="s">
        <v>272</v>
      </c>
      <c r="L1650" t="s">
        <v>442</v>
      </c>
      <c r="M1650" t="s">
        <v>443</v>
      </c>
      <c r="N1650" t="s">
        <v>304</v>
      </c>
      <c r="O1650">
        <v>2250</v>
      </c>
      <c r="P1650">
        <v>105.5</v>
      </c>
      <c r="Q1650">
        <v>3.5208330000000001</v>
      </c>
      <c r="R1650">
        <v>0.21251999999999999</v>
      </c>
      <c r="S1650">
        <v>0</v>
      </c>
      <c r="T1650">
        <v>3.895</v>
      </c>
      <c r="U1650">
        <v>8.4049999999999994</v>
      </c>
      <c r="V1650">
        <v>4.6909999999999998</v>
      </c>
      <c r="W1650">
        <v>8.5299999999999994</v>
      </c>
      <c r="X1650">
        <v>742</v>
      </c>
      <c r="Y1650">
        <v>105.75</v>
      </c>
      <c r="Z1650">
        <v>2.871</v>
      </c>
      <c r="AA1650">
        <v>0.21496000000000001</v>
      </c>
      <c r="AB1650">
        <v>3.9609999999999999</v>
      </c>
      <c r="AC1650">
        <v>8.359</v>
      </c>
      <c r="AD1650">
        <v>4.7380000000000004</v>
      </c>
      <c r="AE1650">
        <v>8.4779999999999998</v>
      </c>
      <c r="AF1650">
        <v>752</v>
      </c>
      <c r="AG1650">
        <v>0.36799999999999999</v>
      </c>
      <c r="AH1650">
        <v>0.91700000000000004</v>
      </c>
      <c r="AI1650">
        <v>721</v>
      </c>
      <c r="AJ1650">
        <v>734</v>
      </c>
      <c r="AK1650">
        <v>730</v>
      </c>
      <c r="AL1650">
        <v>739</v>
      </c>
      <c r="AQ1650" s="82">
        <f t="shared" si="127"/>
        <v>0</v>
      </c>
      <c r="AR1650" s="82">
        <f t="shared" si="130"/>
        <v>0</v>
      </c>
      <c r="AS1650" s="82">
        <f t="shared" si="130"/>
        <v>0</v>
      </c>
      <c r="AT1650" s="82">
        <f t="shared" si="130"/>
        <v>0</v>
      </c>
      <c r="AU1650" s="82">
        <f t="shared" si="130"/>
        <v>0</v>
      </c>
      <c r="AV1650" s="82">
        <f t="shared" si="130"/>
        <v>0</v>
      </c>
      <c r="AW1650" s="82">
        <f t="shared" si="130"/>
        <v>0</v>
      </c>
      <c r="AX1650" s="82">
        <f t="shared" si="130"/>
        <v>0.21251999999999999</v>
      </c>
      <c r="AY1650" s="82">
        <f t="shared" si="130"/>
        <v>0</v>
      </c>
      <c r="AZ1650" s="82">
        <f t="shared" si="130"/>
        <v>0</v>
      </c>
      <c r="BA1650" s="82">
        <f t="shared" si="130"/>
        <v>0</v>
      </c>
    </row>
    <row r="1651" spans="1:53" x14ac:dyDescent="0.25">
      <c r="A1651" t="s">
        <v>4207</v>
      </c>
      <c r="B1651" t="s">
        <v>4208</v>
      </c>
      <c r="C1651" t="s">
        <v>4209</v>
      </c>
      <c r="D1651" t="s">
        <v>4210</v>
      </c>
      <c r="E1651">
        <v>9.625</v>
      </c>
      <c r="F1651" s="143">
        <v>42719</v>
      </c>
      <c r="G1651" t="s">
        <v>41</v>
      </c>
      <c r="H1651" t="s">
        <v>270</v>
      </c>
      <c r="I1651" t="s">
        <v>259</v>
      </c>
      <c r="J1651" t="s">
        <v>271</v>
      </c>
      <c r="K1651" t="s">
        <v>272</v>
      </c>
      <c r="L1651" t="s">
        <v>320</v>
      </c>
      <c r="M1651" t="s">
        <v>543</v>
      </c>
      <c r="N1651" t="s">
        <v>283</v>
      </c>
      <c r="O1651">
        <v>217.5</v>
      </c>
      <c r="P1651">
        <v>110.75</v>
      </c>
      <c r="Q1651">
        <v>0.26736100000000002</v>
      </c>
      <c r="R1651">
        <v>2.0920000000000001E-2</v>
      </c>
      <c r="S1651">
        <v>4.8120000000000003</v>
      </c>
      <c r="T1651">
        <v>0.93600000000000005</v>
      </c>
      <c r="U1651">
        <v>3.2160000000000002</v>
      </c>
      <c r="V1651">
        <v>0.93600000000000005</v>
      </c>
      <c r="W1651">
        <v>3.5590000000000002</v>
      </c>
      <c r="X1651">
        <v>302</v>
      </c>
      <c r="Y1651">
        <v>110.75</v>
      </c>
      <c r="Z1651">
        <v>4.4379999999999997</v>
      </c>
      <c r="AA1651">
        <v>2.2040000000000001E-2</v>
      </c>
      <c r="AB1651">
        <v>0.96</v>
      </c>
      <c r="AC1651">
        <v>3.577</v>
      </c>
      <c r="AD1651">
        <v>0.95799999999999996</v>
      </c>
      <c r="AE1651">
        <v>3.819</v>
      </c>
      <c r="AF1651">
        <v>337</v>
      </c>
      <c r="AG1651">
        <v>0.55700000000000005</v>
      </c>
      <c r="AH1651">
        <v>0.53700000000000003</v>
      </c>
      <c r="AI1651">
        <v>303</v>
      </c>
      <c r="AJ1651">
        <v>270</v>
      </c>
      <c r="AK1651">
        <v>287</v>
      </c>
      <c r="AL1651">
        <v>325</v>
      </c>
      <c r="AQ1651" s="82">
        <f t="shared" si="127"/>
        <v>0</v>
      </c>
      <c r="AR1651" s="82">
        <f t="shared" si="130"/>
        <v>0</v>
      </c>
      <c r="AS1651" s="82">
        <f t="shared" si="130"/>
        <v>2.0920000000000001E-2</v>
      </c>
      <c r="AT1651" s="82">
        <f t="shared" si="130"/>
        <v>0</v>
      </c>
      <c r="AU1651" s="82">
        <f t="shared" si="130"/>
        <v>0</v>
      </c>
      <c r="AV1651" s="82">
        <f t="shared" si="130"/>
        <v>0</v>
      </c>
      <c r="AW1651" s="82">
        <f t="shared" si="130"/>
        <v>0</v>
      </c>
      <c r="AX1651" s="82">
        <f t="shared" si="130"/>
        <v>0</v>
      </c>
      <c r="AY1651" s="82">
        <f t="shared" si="130"/>
        <v>0</v>
      </c>
      <c r="AZ1651" s="82">
        <f t="shared" si="130"/>
        <v>0</v>
      </c>
      <c r="BA1651" s="82">
        <f t="shared" si="130"/>
        <v>0</v>
      </c>
    </row>
    <row r="1652" spans="1:53" x14ac:dyDescent="0.25">
      <c r="A1652" t="s">
        <v>4221</v>
      </c>
      <c r="B1652" t="s">
        <v>4222</v>
      </c>
      <c r="C1652" t="s">
        <v>4201</v>
      </c>
      <c r="D1652" t="s">
        <v>4202</v>
      </c>
      <c r="E1652">
        <v>7</v>
      </c>
      <c r="F1652" s="143">
        <v>43600</v>
      </c>
      <c r="G1652" t="s">
        <v>40</v>
      </c>
      <c r="H1652" t="s">
        <v>270</v>
      </c>
      <c r="I1652" t="s">
        <v>259</v>
      </c>
      <c r="J1652" t="s">
        <v>271</v>
      </c>
      <c r="K1652" t="s">
        <v>272</v>
      </c>
      <c r="L1652" t="s">
        <v>551</v>
      </c>
      <c r="M1652" t="s">
        <v>604</v>
      </c>
      <c r="N1652" t="s">
        <v>304</v>
      </c>
      <c r="O1652">
        <v>500</v>
      </c>
      <c r="P1652">
        <v>102</v>
      </c>
      <c r="Q1652">
        <v>0.77777799999999997</v>
      </c>
      <c r="R1652">
        <v>4.4519999999999997E-2</v>
      </c>
      <c r="S1652">
        <v>0</v>
      </c>
      <c r="T1652">
        <v>3.7130000000000001</v>
      </c>
      <c r="U1652">
        <v>6.4669999999999996</v>
      </c>
      <c r="V1652">
        <v>4.827</v>
      </c>
      <c r="W1652">
        <v>6.52</v>
      </c>
      <c r="X1652">
        <v>552</v>
      </c>
      <c r="Y1652">
        <v>100</v>
      </c>
      <c r="Z1652">
        <v>0.311</v>
      </c>
      <c r="AA1652">
        <v>4.4110000000000003E-2</v>
      </c>
      <c r="AB1652">
        <v>3.7610000000000001</v>
      </c>
      <c r="AC1652">
        <v>6.9989999999999997</v>
      </c>
      <c r="AD1652">
        <v>4.9960000000000004</v>
      </c>
      <c r="AE1652">
        <v>6.9610000000000003</v>
      </c>
      <c r="AF1652">
        <v>610</v>
      </c>
      <c r="AG1652">
        <v>2.4590000000000001</v>
      </c>
      <c r="AH1652">
        <v>3.036</v>
      </c>
      <c r="AI1652">
        <v>528</v>
      </c>
      <c r="AJ1652">
        <v>580</v>
      </c>
      <c r="AK1652">
        <v>539</v>
      </c>
      <c r="AL1652">
        <v>598</v>
      </c>
      <c r="AQ1652" s="82">
        <f t="shared" si="127"/>
        <v>0</v>
      </c>
      <c r="AR1652" s="82">
        <f t="shared" si="130"/>
        <v>0</v>
      </c>
      <c r="AS1652" s="82">
        <f t="shared" si="130"/>
        <v>0</v>
      </c>
      <c r="AT1652" s="82">
        <f t="shared" si="130"/>
        <v>0</v>
      </c>
      <c r="AU1652" s="82">
        <f t="shared" si="130"/>
        <v>0</v>
      </c>
      <c r="AV1652" s="82">
        <f t="shared" si="130"/>
        <v>4.4519999999999997E-2</v>
      </c>
      <c r="AW1652" s="82">
        <f t="shared" si="130"/>
        <v>0</v>
      </c>
      <c r="AX1652" s="82">
        <f t="shared" si="130"/>
        <v>0</v>
      </c>
      <c r="AY1652" s="82">
        <f t="shared" si="130"/>
        <v>0</v>
      </c>
      <c r="AZ1652" s="82">
        <f t="shared" si="130"/>
        <v>0</v>
      </c>
      <c r="BA1652" s="82">
        <f t="shared" si="130"/>
        <v>0</v>
      </c>
    </row>
    <row r="1653" spans="1:53" x14ac:dyDescent="0.25">
      <c r="A1653" t="s">
        <v>6522</v>
      </c>
      <c r="B1653" t="s">
        <v>6523</v>
      </c>
      <c r="C1653" t="s">
        <v>6524</v>
      </c>
      <c r="D1653" t="s">
        <v>6525</v>
      </c>
      <c r="E1653">
        <v>10.5</v>
      </c>
      <c r="F1653" s="143">
        <v>41911</v>
      </c>
      <c r="G1653" t="s">
        <v>282</v>
      </c>
      <c r="H1653" t="s">
        <v>270</v>
      </c>
      <c r="I1653" t="s">
        <v>302</v>
      </c>
      <c r="J1653" t="s">
        <v>271</v>
      </c>
      <c r="K1653" t="s">
        <v>284</v>
      </c>
      <c r="L1653" t="s">
        <v>524</v>
      </c>
      <c r="M1653" t="s">
        <v>524</v>
      </c>
      <c r="N1653" t="s">
        <v>828</v>
      </c>
      <c r="O1653">
        <v>161.6</v>
      </c>
      <c r="P1653">
        <v>104.973</v>
      </c>
      <c r="Q1653">
        <v>2.5083329999999999</v>
      </c>
      <c r="R1653">
        <v>1.5049999999999999E-2</v>
      </c>
      <c r="S1653">
        <v>0</v>
      </c>
      <c r="T1653">
        <v>1.5629999999999999</v>
      </c>
      <c r="U1653">
        <v>7.4210000000000003</v>
      </c>
      <c r="V1653">
        <v>1.5620000000000001</v>
      </c>
      <c r="W1653">
        <v>7.4210000000000003</v>
      </c>
      <c r="X1653">
        <v>717</v>
      </c>
      <c r="Y1653">
        <v>104.5</v>
      </c>
      <c r="Z1653">
        <v>1.8080000000000001</v>
      </c>
      <c r="AA1653">
        <v>1.511E-2</v>
      </c>
      <c r="AB1653">
        <v>1.6240000000000001</v>
      </c>
      <c r="AC1653">
        <v>7.7969999999999997</v>
      </c>
      <c r="AD1653">
        <v>1.6220000000000001</v>
      </c>
      <c r="AE1653">
        <v>7.7969999999999997</v>
      </c>
      <c r="AF1653">
        <v>758</v>
      </c>
      <c r="AG1653">
        <v>1.103</v>
      </c>
      <c r="AH1653">
        <v>1.125</v>
      </c>
      <c r="AI1653">
        <v>717</v>
      </c>
      <c r="AJ1653">
        <v>756</v>
      </c>
      <c r="AK1653">
        <v>703</v>
      </c>
      <c r="AL1653">
        <v>744</v>
      </c>
      <c r="AQ1653" s="82">
        <f t="shared" si="127"/>
        <v>0</v>
      </c>
      <c r="AR1653" s="82">
        <f t="shared" si="130"/>
        <v>0</v>
      </c>
      <c r="AS1653" s="82">
        <f t="shared" si="130"/>
        <v>0</v>
      </c>
      <c r="AT1653" s="82">
        <f t="shared" si="130"/>
        <v>0</v>
      </c>
      <c r="AU1653" s="82">
        <f t="shared" si="130"/>
        <v>0</v>
      </c>
      <c r="AV1653" s="82">
        <f t="shared" si="130"/>
        <v>0</v>
      </c>
      <c r="AW1653" s="82">
        <f t="shared" si="130"/>
        <v>1.5049999999999999E-2</v>
      </c>
      <c r="AX1653" s="82">
        <f t="shared" si="130"/>
        <v>0</v>
      </c>
      <c r="AY1653" s="82">
        <f t="shared" si="130"/>
        <v>0</v>
      </c>
      <c r="AZ1653" s="82">
        <f t="shared" si="130"/>
        <v>0</v>
      </c>
      <c r="BA1653" s="82">
        <f t="shared" si="130"/>
        <v>0</v>
      </c>
    </row>
    <row r="1654" spans="1:53" x14ac:dyDescent="0.25">
      <c r="A1654" t="s">
        <v>4226</v>
      </c>
      <c r="B1654" t="s">
        <v>4227</v>
      </c>
      <c r="C1654" t="s">
        <v>4228</v>
      </c>
      <c r="D1654" t="s">
        <v>203</v>
      </c>
      <c r="E1654">
        <v>7.625</v>
      </c>
      <c r="F1654" s="143">
        <v>44362</v>
      </c>
      <c r="G1654" t="s">
        <v>42</v>
      </c>
      <c r="H1654" t="s">
        <v>270</v>
      </c>
      <c r="I1654" t="s">
        <v>259</v>
      </c>
      <c r="J1654" t="s">
        <v>271</v>
      </c>
      <c r="K1654" t="s">
        <v>272</v>
      </c>
      <c r="L1654" t="s">
        <v>1124</v>
      </c>
      <c r="M1654" t="s">
        <v>1125</v>
      </c>
      <c r="N1654" t="s">
        <v>304</v>
      </c>
      <c r="O1654">
        <v>900</v>
      </c>
      <c r="P1654">
        <v>113.75</v>
      </c>
      <c r="Q1654">
        <v>0.21180599999999999</v>
      </c>
      <c r="R1654">
        <v>8.8859999999999995E-2</v>
      </c>
      <c r="S1654">
        <v>3.8119999999999998</v>
      </c>
      <c r="T1654">
        <v>6.3520000000000003</v>
      </c>
      <c r="U1654">
        <v>5.5670000000000002</v>
      </c>
      <c r="V1654">
        <v>6.4550000000000001</v>
      </c>
      <c r="W1654">
        <v>5.5670000000000002</v>
      </c>
      <c r="X1654">
        <v>418</v>
      </c>
      <c r="Y1654">
        <v>111.5</v>
      </c>
      <c r="Z1654">
        <v>3.516</v>
      </c>
      <c r="AA1654">
        <v>9.1050000000000006E-2</v>
      </c>
      <c r="AB1654">
        <v>6.1749999999999998</v>
      </c>
      <c r="AC1654">
        <v>5.891</v>
      </c>
      <c r="AD1654">
        <v>6.2649999999999997</v>
      </c>
      <c r="AE1654">
        <v>5.891</v>
      </c>
      <c r="AF1654">
        <v>468</v>
      </c>
      <c r="AG1654">
        <v>2.3980000000000001</v>
      </c>
      <c r="AH1654">
        <v>3.2709999999999999</v>
      </c>
      <c r="AI1654">
        <v>427</v>
      </c>
      <c r="AJ1654">
        <v>472</v>
      </c>
      <c r="AK1654">
        <v>411</v>
      </c>
      <c r="AL1654">
        <v>459</v>
      </c>
      <c r="AQ1654" s="82">
        <f t="shared" si="127"/>
        <v>0</v>
      </c>
      <c r="AR1654" s="82">
        <f t="shared" ref="AR1654:BA1669" si="131">IF(AND($U1654&gt;AQ$4,$U1654&lt;=AR$4),$R1654,0)</f>
        <v>0</v>
      </c>
      <c r="AS1654" s="82">
        <f t="shared" si="131"/>
        <v>0</v>
      </c>
      <c r="AT1654" s="82">
        <f t="shared" si="131"/>
        <v>0</v>
      </c>
      <c r="AU1654" s="82">
        <f t="shared" si="131"/>
        <v>8.8859999999999995E-2</v>
      </c>
      <c r="AV1654" s="82">
        <f t="shared" si="131"/>
        <v>0</v>
      </c>
      <c r="AW1654" s="82">
        <f t="shared" si="131"/>
        <v>0</v>
      </c>
      <c r="AX1654" s="82">
        <f t="shared" si="131"/>
        <v>0</v>
      </c>
      <c r="AY1654" s="82">
        <f t="shared" si="131"/>
        <v>0</v>
      </c>
      <c r="AZ1654" s="82">
        <f t="shared" si="131"/>
        <v>0</v>
      </c>
      <c r="BA1654" s="82">
        <f t="shared" si="131"/>
        <v>0</v>
      </c>
    </row>
    <row r="1655" spans="1:53" x14ac:dyDescent="0.25">
      <c r="A1655" t="s">
        <v>4229</v>
      </c>
      <c r="B1655" t="s">
        <v>4230</v>
      </c>
      <c r="C1655" t="s">
        <v>4231</v>
      </c>
      <c r="D1655" t="s">
        <v>203</v>
      </c>
      <c r="E1655">
        <v>6.5</v>
      </c>
      <c r="F1655" s="143">
        <v>43631</v>
      </c>
      <c r="G1655" t="s">
        <v>40</v>
      </c>
      <c r="H1655" t="s">
        <v>270</v>
      </c>
      <c r="I1655" t="s">
        <v>259</v>
      </c>
      <c r="J1655" t="s">
        <v>271</v>
      </c>
      <c r="K1655" t="s">
        <v>272</v>
      </c>
      <c r="L1655" t="s">
        <v>1124</v>
      </c>
      <c r="M1655" t="s">
        <v>1125</v>
      </c>
      <c r="N1655" t="s">
        <v>283</v>
      </c>
      <c r="O1655">
        <v>1100</v>
      </c>
      <c r="P1655">
        <v>110</v>
      </c>
      <c r="Q1655">
        <v>0.18055599999999999</v>
      </c>
      <c r="R1655">
        <v>0.105</v>
      </c>
      <c r="S1655">
        <v>3.25</v>
      </c>
      <c r="T1655">
        <v>5.3120000000000003</v>
      </c>
      <c r="U1655">
        <v>4.6900000000000004</v>
      </c>
      <c r="V1655">
        <v>5.3650000000000002</v>
      </c>
      <c r="W1655">
        <v>4.6900000000000004</v>
      </c>
      <c r="X1655">
        <v>366</v>
      </c>
      <c r="Y1655">
        <v>107.5</v>
      </c>
      <c r="Z1655">
        <v>2.9969999999999999</v>
      </c>
      <c r="AA1655">
        <v>0.10691000000000001</v>
      </c>
      <c r="AB1655">
        <v>5.1950000000000003</v>
      </c>
      <c r="AC1655">
        <v>5.1349999999999998</v>
      </c>
      <c r="AD1655">
        <v>5.24</v>
      </c>
      <c r="AE1655">
        <v>5.1349999999999998</v>
      </c>
      <c r="AF1655">
        <v>425</v>
      </c>
      <c r="AG1655">
        <v>2.6549999999999998</v>
      </c>
      <c r="AH1655">
        <v>3.282</v>
      </c>
      <c r="AI1655">
        <v>365</v>
      </c>
      <c r="AJ1655">
        <v>420</v>
      </c>
      <c r="AK1655">
        <v>355</v>
      </c>
      <c r="AL1655">
        <v>414</v>
      </c>
      <c r="AQ1655" s="82">
        <f t="shared" si="127"/>
        <v>0</v>
      </c>
      <c r="AR1655" s="82">
        <f t="shared" si="131"/>
        <v>0</v>
      </c>
      <c r="AS1655" s="82">
        <f t="shared" si="131"/>
        <v>0</v>
      </c>
      <c r="AT1655" s="82">
        <f t="shared" si="131"/>
        <v>0.105</v>
      </c>
      <c r="AU1655" s="82">
        <f t="shared" si="131"/>
        <v>0</v>
      </c>
      <c r="AV1655" s="82">
        <f t="shared" si="131"/>
        <v>0</v>
      </c>
      <c r="AW1655" s="82">
        <f t="shared" si="131"/>
        <v>0</v>
      </c>
      <c r="AX1655" s="82">
        <f t="shared" si="131"/>
        <v>0</v>
      </c>
      <c r="AY1655" s="82">
        <f t="shared" si="131"/>
        <v>0</v>
      </c>
      <c r="AZ1655" s="82">
        <f t="shared" si="131"/>
        <v>0</v>
      </c>
      <c r="BA1655" s="82">
        <f t="shared" si="131"/>
        <v>0</v>
      </c>
    </row>
    <row r="1656" spans="1:53" x14ac:dyDescent="0.25">
      <c r="A1656" t="s">
        <v>4217</v>
      </c>
      <c r="B1656" t="s">
        <v>4218</v>
      </c>
      <c r="C1656" t="s">
        <v>4215</v>
      </c>
      <c r="D1656" t="s">
        <v>4216</v>
      </c>
      <c r="E1656">
        <v>8.25</v>
      </c>
      <c r="F1656" s="143">
        <v>43692</v>
      </c>
      <c r="G1656" t="s">
        <v>40</v>
      </c>
      <c r="H1656" t="s">
        <v>270</v>
      </c>
      <c r="I1656" t="s">
        <v>259</v>
      </c>
      <c r="J1656" t="s">
        <v>271</v>
      </c>
      <c r="K1656" t="s">
        <v>272</v>
      </c>
      <c r="L1656" t="s">
        <v>1124</v>
      </c>
      <c r="M1656" t="s">
        <v>1131</v>
      </c>
      <c r="N1656" t="s">
        <v>304</v>
      </c>
      <c r="O1656">
        <v>243.6</v>
      </c>
      <c r="P1656">
        <v>111.75</v>
      </c>
      <c r="Q1656">
        <v>2.9791669999999999</v>
      </c>
      <c r="R1656">
        <v>2.4209999999999999E-2</v>
      </c>
      <c r="S1656">
        <v>0</v>
      </c>
      <c r="T1656">
        <v>1.508</v>
      </c>
      <c r="U1656">
        <v>3.2930000000000001</v>
      </c>
      <c r="V1656">
        <v>1.8819999999999999</v>
      </c>
      <c r="W1656">
        <v>4.056</v>
      </c>
      <c r="X1656">
        <v>301</v>
      </c>
      <c r="Y1656">
        <v>112.25</v>
      </c>
      <c r="Z1656">
        <v>2.4289999999999998</v>
      </c>
      <c r="AA1656">
        <v>2.4570000000000002E-2</v>
      </c>
      <c r="AB1656">
        <v>1.5740000000000001</v>
      </c>
      <c r="AC1656">
        <v>3.1819999999999999</v>
      </c>
      <c r="AD1656">
        <v>1.964</v>
      </c>
      <c r="AE1656">
        <v>3.8340000000000001</v>
      </c>
      <c r="AF1656">
        <v>293</v>
      </c>
      <c r="AG1656">
        <v>4.3999999999999997E-2</v>
      </c>
      <c r="AH1656">
        <v>0.12</v>
      </c>
      <c r="AI1656">
        <v>267</v>
      </c>
      <c r="AJ1656">
        <v>268</v>
      </c>
      <c r="AK1656">
        <v>285</v>
      </c>
      <c r="AL1656">
        <v>278</v>
      </c>
      <c r="AQ1656" s="82">
        <f t="shared" si="127"/>
        <v>0</v>
      </c>
      <c r="AR1656" s="82">
        <f t="shared" si="131"/>
        <v>0</v>
      </c>
      <c r="AS1656" s="82">
        <f t="shared" si="131"/>
        <v>2.4209999999999999E-2</v>
      </c>
      <c r="AT1656" s="82">
        <f t="shared" si="131"/>
        <v>0</v>
      </c>
      <c r="AU1656" s="82">
        <f t="shared" si="131"/>
        <v>0</v>
      </c>
      <c r="AV1656" s="82">
        <f t="shared" si="131"/>
        <v>0</v>
      </c>
      <c r="AW1656" s="82">
        <f t="shared" si="131"/>
        <v>0</v>
      </c>
      <c r="AX1656" s="82">
        <f t="shared" si="131"/>
        <v>0</v>
      </c>
      <c r="AY1656" s="82">
        <f t="shared" si="131"/>
        <v>0</v>
      </c>
      <c r="AZ1656" s="82">
        <f t="shared" si="131"/>
        <v>0</v>
      </c>
      <c r="BA1656" s="82">
        <f t="shared" si="131"/>
        <v>0</v>
      </c>
    </row>
    <row r="1657" spans="1:53" x14ac:dyDescent="0.25">
      <c r="A1657" t="s">
        <v>6526</v>
      </c>
      <c r="B1657" t="s">
        <v>6527</v>
      </c>
      <c r="C1657" t="s">
        <v>4215</v>
      </c>
      <c r="D1657" t="s">
        <v>4216</v>
      </c>
      <c r="E1657">
        <v>5.75</v>
      </c>
      <c r="F1657" s="143">
        <v>44027</v>
      </c>
      <c r="G1657" t="s">
        <v>40</v>
      </c>
      <c r="H1657" t="s">
        <v>270</v>
      </c>
      <c r="I1657" t="s">
        <v>259</v>
      </c>
      <c r="J1657" t="s">
        <v>271</v>
      </c>
      <c r="K1657" t="s">
        <v>272</v>
      </c>
      <c r="L1657" t="s">
        <v>1124</v>
      </c>
      <c r="M1657" t="s">
        <v>1131</v>
      </c>
      <c r="N1657" t="s">
        <v>304</v>
      </c>
      <c r="O1657">
        <v>800</v>
      </c>
      <c r="P1657">
        <v>106.5</v>
      </c>
      <c r="Q1657">
        <v>2.5874999999999999</v>
      </c>
      <c r="R1657">
        <v>7.5609999999999997E-2</v>
      </c>
      <c r="S1657">
        <v>0</v>
      </c>
      <c r="T1657">
        <v>4.6429999999999998</v>
      </c>
      <c r="U1657">
        <v>4.4169999999999998</v>
      </c>
      <c r="V1657">
        <v>5.4219999999999997</v>
      </c>
      <c r="W1657">
        <v>4.4800000000000004</v>
      </c>
      <c r="X1657">
        <v>323</v>
      </c>
      <c r="Y1657">
        <v>104.5</v>
      </c>
      <c r="Z1657">
        <v>2.2040000000000002</v>
      </c>
      <c r="AA1657">
        <v>7.5079999999999994E-2</v>
      </c>
      <c r="AB1657">
        <v>4.6890000000000001</v>
      </c>
      <c r="AC1657">
        <v>4.8250000000000002</v>
      </c>
      <c r="AD1657">
        <v>5.7030000000000003</v>
      </c>
      <c r="AE1657">
        <v>4.8819999999999997</v>
      </c>
      <c r="AF1657">
        <v>379</v>
      </c>
      <c r="AG1657">
        <v>2.234</v>
      </c>
      <c r="AH1657">
        <v>2.9569999999999999</v>
      </c>
      <c r="AI1657">
        <v>303</v>
      </c>
      <c r="AJ1657">
        <v>357</v>
      </c>
      <c r="AK1657">
        <v>310</v>
      </c>
      <c r="AL1657">
        <v>367</v>
      </c>
      <c r="AQ1657" s="82">
        <f t="shared" si="127"/>
        <v>0</v>
      </c>
      <c r="AR1657" s="82">
        <f t="shared" si="131"/>
        <v>0</v>
      </c>
      <c r="AS1657" s="82">
        <f t="shared" si="131"/>
        <v>0</v>
      </c>
      <c r="AT1657" s="82">
        <f t="shared" si="131"/>
        <v>7.5609999999999997E-2</v>
      </c>
      <c r="AU1657" s="82">
        <f t="shared" si="131"/>
        <v>0</v>
      </c>
      <c r="AV1657" s="82">
        <f t="shared" si="131"/>
        <v>0</v>
      </c>
      <c r="AW1657" s="82">
        <f t="shared" si="131"/>
        <v>0</v>
      </c>
      <c r="AX1657" s="82">
        <f t="shared" si="131"/>
        <v>0</v>
      </c>
      <c r="AY1657" s="82">
        <f t="shared" si="131"/>
        <v>0</v>
      </c>
      <c r="AZ1657" s="82">
        <f t="shared" si="131"/>
        <v>0</v>
      </c>
      <c r="BA1657" s="82">
        <f t="shared" si="131"/>
        <v>0</v>
      </c>
    </row>
    <row r="1658" spans="1:53" x14ac:dyDescent="0.25">
      <c r="A1658" t="s">
        <v>6528</v>
      </c>
      <c r="B1658" t="s">
        <v>6529</v>
      </c>
      <c r="C1658" t="s">
        <v>6530</v>
      </c>
      <c r="D1658" t="s">
        <v>4216</v>
      </c>
      <c r="E1658">
        <v>5.625</v>
      </c>
      <c r="F1658" s="143">
        <v>43739</v>
      </c>
      <c r="G1658" t="s">
        <v>42</v>
      </c>
      <c r="H1658" t="s">
        <v>270</v>
      </c>
      <c r="I1658" t="s">
        <v>259</v>
      </c>
      <c r="J1658" t="s">
        <v>271</v>
      </c>
      <c r="K1658" t="s">
        <v>272</v>
      </c>
      <c r="L1658" t="s">
        <v>1124</v>
      </c>
      <c r="M1658" t="s">
        <v>1131</v>
      </c>
      <c r="N1658" t="s">
        <v>304</v>
      </c>
      <c r="O1658">
        <v>500</v>
      </c>
      <c r="P1658">
        <v>105</v>
      </c>
      <c r="Q1658">
        <v>1.359375</v>
      </c>
      <c r="R1658">
        <v>4.607E-2</v>
      </c>
      <c r="S1658">
        <v>0</v>
      </c>
      <c r="T1658">
        <v>4.8520000000000003</v>
      </c>
      <c r="U1658">
        <v>4.6260000000000003</v>
      </c>
      <c r="V1658">
        <v>5.367</v>
      </c>
      <c r="W1658">
        <v>4.6660000000000004</v>
      </c>
      <c r="X1658">
        <v>357</v>
      </c>
      <c r="Y1658">
        <v>103.25</v>
      </c>
      <c r="Z1658">
        <v>0.98399999999999999</v>
      </c>
      <c r="AA1658">
        <v>4.5839999999999999E-2</v>
      </c>
      <c r="AB1658">
        <v>4.9000000000000004</v>
      </c>
      <c r="AC1658">
        <v>4.9749999999999996</v>
      </c>
      <c r="AD1658">
        <v>5.516</v>
      </c>
      <c r="AE1658">
        <v>5.0010000000000003</v>
      </c>
      <c r="AF1658">
        <v>405</v>
      </c>
      <c r="AG1658">
        <v>2.0390000000000001</v>
      </c>
      <c r="AH1658">
        <v>2.7109999999999999</v>
      </c>
      <c r="AI1658">
        <v>341</v>
      </c>
      <c r="AJ1658">
        <v>388</v>
      </c>
      <c r="AK1658">
        <v>344</v>
      </c>
      <c r="AL1658">
        <v>393</v>
      </c>
      <c r="AQ1658" s="82">
        <f t="shared" si="127"/>
        <v>0</v>
      </c>
      <c r="AR1658" s="82">
        <f t="shared" si="131"/>
        <v>0</v>
      </c>
      <c r="AS1658" s="82">
        <f t="shared" si="131"/>
        <v>0</v>
      </c>
      <c r="AT1658" s="82">
        <f t="shared" si="131"/>
        <v>4.607E-2</v>
      </c>
      <c r="AU1658" s="82">
        <f t="shared" si="131"/>
        <v>0</v>
      </c>
      <c r="AV1658" s="82">
        <f t="shared" si="131"/>
        <v>0</v>
      </c>
      <c r="AW1658" s="82">
        <f t="shared" si="131"/>
        <v>0</v>
      </c>
      <c r="AX1658" s="82">
        <f t="shared" si="131"/>
        <v>0</v>
      </c>
      <c r="AY1658" s="82">
        <f t="shared" si="131"/>
        <v>0</v>
      </c>
      <c r="AZ1658" s="82">
        <f t="shared" si="131"/>
        <v>0</v>
      </c>
      <c r="BA1658" s="82">
        <f t="shared" si="131"/>
        <v>0</v>
      </c>
    </row>
    <row r="1659" spans="1:53" x14ac:dyDescent="0.25">
      <c r="A1659" t="s">
        <v>4203</v>
      </c>
      <c r="B1659" t="s">
        <v>4204</v>
      </c>
      <c r="C1659" t="s">
        <v>4205</v>
      </c>
      <c r="D1659" t="s">
        <v>4206</v>
      </c>
      <c r="E1659">
        <v>9.25</v>
      </c>
      <c r="F1659" s="143">
        <v>43040</v>
      </c>
      <c r="G1659" t="s">
        <v>282</v>
      </c>
      <c r="H1659" t="s">
        <v>270</v>
      </c>
      <c r="I1659" t="s">
        <v>259</v>
      </c>
      <c r="J1659" t="s">
        <v>271</v>
      </c>
      <c r="K1659" t="s">
        <v>272</v>
      </c>
      <c r="L1659" t="s">
        <v>320</v>
      </c>
      <c r="M1659" t="s">
        <v>543</v>
      </c>
      <c r="N1659" t="s">
        <v>283</v>
      </c>
      <c r="O1659">
        <v>500</v>
      </c>
      <c r="P1659">
        <v>110.25</v>
      </c>
      <c r="Q1659">
        <v>1.3875</v>
      </c>
      <c r="R1659">
        <v>4.836E-2</v>
      </c>
      <c r="S1659">
        <v>0</v>
      </c>
      <c r="T1659">
        <v>0.82</v>
      </c>
      <c r="U1659">
        <v>2.4060000000000001</v>
      </c>
      <c r="V1659">
        <v>0.82099999999999995</v>
      </c>
      <c r="W1659">
        <v>2.915</v>
      </c>
      <c r="X1659">
        <v>222</v>
      </c>
      <c r="Y1659">
        <v>110</v>
      </c>
      <c r="Z1659">
        <v>0.77100000000000002</v>
      </c>
      <c r="AA1659">
        <v>4.8710000000000003E-2</v>
      </c>
      <c r="AB1659">
        <v>0.88200000000000001</v>
      </c>
      <c r="AC1659">
        <v>3.1080000000000001</v>
      </c>
      <c r="AD1659">
        <v>0.88300000000000001</v>
      </c>
      <c r="AE1659">
        <v>3.49</v>
      </c>
      <c r="AF1659">
        <v>290</v>
      </c>
      <c r="AG1659">
        <v>0.78200000000000003</v>
      </c>
      <c r="AH1659">
        <v>0.76</v>
      </c>
      <c r="AI1659">
        <v>195</v>
      </c>
      <c r="AJ1659">
        <v>278</v>
      </c>
      <c r="AK1659">
        <v>206</v>
      </c>
      <c r="AL1659">
        <v>278</v>
      </c>
      <c r="AQ1659" s="82">
        <f t="shared" si="127"/>
        <v>0</v>
      </c>
      <c r="AR1659" s="82">
        <f t="shared" si="131"/>
        <v>4.836E-2</v>
      </c>
      <c r="AS1659" s="82">
        <f t="shared" si="131"/>
        <v>0</v>
      </c>
      <c r="AT1659" s="82">
        <f t="shared" si="131"/>
        <v>0</v>
      </c>
      <c r="AU1659" s="82">
        <f t="shared" si="131"/>
        <v>0</v>
      </c>
      <c r="AV1659" s="82">
        <f t="shared" si="131"/>
        <v>0</v>
      </c>
      <c r="AW1659" s="82">
        <f t="shared" si="131"/>
        <v>0</v>
      </c>
      <c r="AX1659" s="82">
        <f t="shared" si="131"/>
        <v>0</v>
      </c>
      <c r="AY1659" s="82">
        <f t="shared" si="131"/>
        <v>0</v>
      </c>
      <c r="AZ1659" s="82">
        <f t="shared" si="131"/>
        <v>0</v>
      </c>
      <c r="BA1659" s="82">
        <f t="shared" si="131"/>
        <v>0</v>
      </c>
    </row>
    <row r="1660" spans="1:53" x14ac:dyDescent="0.25">
      <c r="A1660" t="s">
        <v>4219</v>
      </c>
      <c r="B1660" t="s">
        <v>4220</v>
      </c>
      <c r="C1660" t="s">
        <v>4205</v>
      </c>
      <c r="D1660" t="s">
        <v>4206</v>
      </c>
      <c r="E1660">
        <v>8.375</v>
      </c>
      <c r="F1660" s="143">
        <v>43388</v>
      </c>
      <c r="G1660" t="s">
        <v>41</v>
      </c>
      <c r="H1660" t="s">
        <v>270</v>
      </c>
      <c r="I1660" t="s">
        <v>259</v>
      </c>
      <c r="J1660" t="s">
        <v>271</v>
      </c>
      <c r="K1660" t="s">
        <v>272</v>
      </c>
      <c r="L1660" t="s">
        <v>320</v>
      </c>
      <c r="M1660" t="s">
        <v>543</v>
      </c>
      <c r="N1660" t="s">
        <v>304</v>
      </c>
      <c r="O1660">
        <v>237.5</v>
      </c>
      <c r="P1660">
        <v>111.75</v>
      </c>
      <c r="Q1660">
        <v>1.6284719999999999</v>
      </c>
      <c r="R1660">
        <v>2.333E-2</v>
      </c>
      <c r="S1660">
        <v>0</v>
      </c>
      <c r="T1660">
        <v>1.665</v>
      </c>
      <c r="U1660">
        <v>3.8340000000000001</v>
      </c>
      <c r="V1660">
        <v>2.0960000000000001</v>
      </c>
      <c r="W1660">
        <v>4.4080000000000004</v>
      </c>
      <c r="X1660">
        <v>352</v>
      </c>
      <c r="Y1660">
        <v>111.5</v>
      </c>
      <c r="Z1660">
        <v>1.07</v>
      </c>
      <c r="AA1660">
        <v>2.3519999999999999E-2</v>
      </c>
      <c r="AB1660">
        <v>1.728</v>
      </c>
      <c r="AC1660">
        <v>4.101</v>
      </c>
      <c r="AD1660">
        <v>2.2679999999999998</v>
      </c>
      <c r="AE1660">
        <v>4.5579999999999998</v>
      </c>
      <c r="AF1660">
        <v>381</v>
      </c>
      <c r="AG1660">
        <v>0.71799999999999997</v>
      </c>
      <c r="AH1660">
        <v>0.83299999999999996</v>
      </c>
      <c r="AI1660">
        <v>338</v>
      </c>
      <c r="AJ1660">
        <v>374</v>
      </c>
      <c r="AK1660">
        <v>337</v>
      </c>
      <c r="AL1660">
        <v>365</v>
      </c>
      <c r="AQ1660" s="82">
        <f t="shared" si="127"/>
        <v>0</v>
      </c>
      <c r="AR1660" s="82">
        <f t="shared" si="131"/>
        <v>0</v>
      </c>
      <c r="AS1660" s="82">
        <f t="shared" si="131"/>
        <v>2.333E-2</v>
      </c>
      <c r="AT1660" s="82">
        <f t="shared" si="131"/>
        <v>0</v>
      </c>
      <c r="AU1660" s="82">
        <f t="shared" si="131"/>
        <v>0</v>
      </c>
      <c r="AV1660" s="82">
        <f t="shared" si="131"/>
        <v>0</v>
      </c>
      <c r="AW1660" s="82">
        <f t="shared" si="131"/>
        <v>0</v>
      </c>
      <c r="AX1660" s="82">
        <f t="shared" si="131"/>
        <v>0</v>
      </c>
      <c r="AY1660" s="82">
        <f t="shared" si="131"/>
        <v>0</v>
      </c>
      <c r="AZ1660" s="82">
        <f t="shared" si="131"/>
        <v>0</v>
      </c>
      <c r="BA1660" s="82">
        <f t="shared" si="131"/>
        <v>0</v>
      </c>
    </row>
    <row r="1661" spans="1:53" x14ac:dyDescent="0.25">
      <c r="A1661" t="s">
        <v>6531</v>
      </c>
      <c r="B1661" t="s">
        <v>6532</v>
      </c>
      <c r="C1661" t="s">
        <v>4205</v>
      </c>
      <c r="D1661" t="s">
        <v>4206</v>
      </c>
      <c r="E1661">
        <v>6.125</v>
      </c>
      <c r="F1661" s="143">
        <v>44835</v>
      </c>
      <c r="G1661" t="s">
        <v>41</v>
      </c>
      <c r="H1661" t="s">
        <v>270</v>
      </c>
      <c r="I1661" t="s">
        <v>259</v>
      </c>
      <c r="J1661" t="s">
        <v>271</v>
      </c>
      <c r="K1661" t="s">
        <v>272</v>
      </c>
      <c r="L1661" t="s">
        <v>320</v>
      </c>
      <c r="M1661" t="s">
        <v>543</v>
      </c>
      <c r="N1661" t="s">
        <v>304</v>
      </c>
      <c r="O1661">
        <v>500</v>
      </c>
      <c r="P1661">
        <v>106</v>
      </c>
      <c r="Q1661">
        <v>1.242014</v>
      </c>
      <c r="R1661">
        <v>4.6460000000000001E-2</v>
      </c>
      <c r="S1661">
        <v>0</v>
      </c>
      <c r="T1661">
        <v>6.1150000000000002</v>
      </c>
      <c r="U1661">
        <v>5.1760000000000002</v>
      </c>
      <c r="V1661">
        <v>6.8609999999999998</v>
      </c>
      <c r="W1661">
        <v>5.1619999999999999</v>
      </c>
      <c r="X1661">
        <v>353</v>
      </c>
      <c r="Y1661">
        <v>104.25</v>
      </c>
      <c r="Z1661">
        <v>0.83399999999999996</v>
      </c>
      <c r="AA1661">
        <v>4.6210000000000001E-2</v>
      </c>
      <c r="AB1661">
        <v>6.157</v>
      </c>
      <c r="AC1661">
        <v>5.45</v>
      </c>
      <c r="AD1661">
        <v>7.0540000000000003</v>
      </c>
      <c r="AE1661">
        <v>5.4420000000000002</v>
      </c>
      <c r="AF1661">
        <v>399</v>
      </c>
      <c r="AG1661">
        <v>2.0539999999999998</v>
      </c>
      <c r="AH1661">
        <v>3.101</v>
      </c>
      <c r="AI1661">
        <v>338</v>
      </c>
      <c r="AJ1661">
        <v>380</v>
      </c>
      <c r="AK1661">
        <v>346</v>
      </c>
      <c r="AL1661">
        <v>391</v>
      </c>
      <c r="AQ1661" s="82">
        <f t="shared" si="127"/>
        <v>0</v>
      </c>
      <c r="AR1661" s="82">
        <f t="shared" si="131"/>
        <v>0</v>
      </c>
      <c r="AS1661" s="82">
        <f t="shared" si="131"/>
        <v>0</v>
      </c>
      <c r="AT1661" s="82">
        <f t="shared" si="131"/>
        <v>0</v>
      </c>
      <c r="AU1661" s="82">
        <f t="shared" si="131"/>
        <v>4.6460000000000001E-2</v>
      </c>
      <c r="AV1661" s="82">
        <f t="shared" si="131"/>
        <v>0</v>
      </c>
      <c r="AW1661" s="82">
        <f t="shared" si="131"/>
        <v>0</v>
      </c>
      <c r="AX1661" s="82">
        <f t="shared" si="131"/>
        <v>0</v>
      </c>
      <c r="AY1661" s="82">
        <f t="shared" si="131"/>
        <v>0</v>
      </c>
      <c r="AZ1661" s="82">
        <f t="shared" si="131"/>
        <v>0</v>
      </c>
      <c r="BA1661" s="82">
        <f t="shared" si="131"/>
        <v>0</v>
      </c>
    </row>
    <row r="1662" spans="1:53" x14ac:dyDescent="0.25">
      <c r="A1662" t="s">
        <v>6533</v>
      </c>
      <c r="B1662" t="s">
        <v>6534</v>
      </c>
      <c r="C1662" t="s">
        <v>4250</v>
      </c>
      <c r="D1662" t="s">
        <v>4251</v>
      </c>
      <c r="E1662">
        <v>5.75</v>
      </c>
      <c r="F1662" s="143">
        <v>44713</v>
      </c>
      <c r="G1662" t="s">
        <v>423</v>
      </c>
      <c r="H1662" t="s">
        <v>270</v>
      </c>
      <c r="I1662" t="s">
        <v>259</v>
      </c>
      <c r="J1662" t="s">
        <v>271</v>
      </c>
      <c r="K1662" t="s">
        <v>272</v>
      </c>
      <c r="L1662" t="s">
        <v>273</v>
      </c>
      <c r="M1662" t="s">
        <v>281</v>
      </c>
      <c r="N1662" t="s">
        <v>304</v>
      </c>
      <c r="O1662">
        <v>850</v>
      </c>
      <c r="P1662">
        <v>109</v>
      </c>
      <c r="Q1662">
        <v>0.38333299999999998</v>
      </c>
      <c r="R1662">
        <v>8.0549999999999997E-2</v>
      </c>
      <c r="S1662">
        <v>0</v>
      </c>
      <c r="T1662">
        <v>3.9089999999999998</v>
      </c>
      <c r="U1662">
        <v>4.1059999999999999</v>
      </c>
      <c r="V1662">
        <v>6.4509999999999996</v>
      </c>
      <c r="W1662">
        <v>4.2610000000000001</v>
      </c>
      <c r="X1662">
        <v>266</v>
      </c>
      <c r="Y1662">
        <v>108.25</v>
      </c>
      <c r="Z1662">
        <v>0</v>
      </c>
      <c r="AA1662">
        <v>8.0930000000000002E-2</v>
      </c>
      <c r="AB1662">
        <v>3.9689999999999999</v>
      </c>
      <c r="AC1662">
        <v>4.3</v>
      </c>
      <c r="AD1662">
        <v>6.5789999999999997</v>
      </c>
      <c r="AE1662">
        <v>4.3940000000000001</v>
      </c>
      <c r="AF1662">
        <v>298</v>
      </c>
      <c r="AG1662">
        <v>1.0469999999999999</v>
      </c>
      <c r="AH1662">
        <v>1.9710000000000001</v>
      </c>
      <c r="AI1662">
        <v>258</v>
      </c>
      <c r="AJ1662">
        <v>288</v>
      </c>
      <c r="AK1662">
        <v>258</v>
      </c>
      <c r="AL1662">
        <v>288</v>
      </c>
      <c r="AQ1662" s="82">
        <f t="shared" si="127"/>
        <v>0</v>
      </c>
      <c r="AR1662" s="82">
        <f t="shared" si="131"/>
        <v>0</v>
      </c>
      <c r="AS1662" s="82">
        <f t="shared" si="131"/>
        <v>0</v>
      </c>
      <c r="AT1662" s="82">
        <f t="shared" si="131"/>
        <v>8.0549999999999997E-2</v>
      </c>
      <c r="AU1662" s="82">
        <f t="shared" si="131"/>
        <v>0</v>
      </c>
      <c r="AV1662" s="82">
        <f t="shared" si="131"/>
        <v>0</v>
      </c>
      <c r="AW1662" s="82">
        <f t="shared" si="131"/>
        <v>0</v>
      </c>
      <c r="AX1662" s="82">
        <f t="shared" si="131"/>
        <v>0</v>
      </c>
      <c r="AY1662" s="82">
        <f t="shared" si="131"/>
        <v>0</v>
      </c>
      <c r="AZ1662" s="82">
        <f t="shared" si="131"/>
        <v>0</v>
      </c>
      <c r="BA1662" s="82">
        <f t="shared" si="131"/>
        <v>0</v>
      </c>
    </row>
    <row r="1663" spans="1:53" x14ac:dyDescent="0.25">
      <c r="A1663" t="s">
        <v>6535</v>
      </c>
      <c r="B1663" t="s">
        <v>6536</v>
      </c>
      <c r="C1663" t="s">
        <v>4250</v>
      </c>
      <c r="D1663" t="s">
        <v>4251</v>
      </c>
      <c r="E1663">
        <v>6.875</v>
      </c>
      <c r="F1663" s="143">
        <v>43784</v>
      </c>
      <c r="G1663" t="s">
        <v>423</v>
      </c>
      <c r="H1663" t="s">
        <v>270</v>
      </c>
      <c r="I1663" t="s">
        <v>259</v>
      </c>
      <c r="J1663" t="s">
        <v>271</v>
      </c>
      <c r="K1663" t="s">
        <v>272</v>
      </c>
      <c r="L1663" t="s">
        <v>273</v>
      </c>
      <c r="M1663" t="s">
        <v>281</v>
      </c>
      <c r="N1663" t="s">
        <v>304</v>
      </c>
      <c r="O1663">
        <v>750</v>
      </c>
      <c r="P1663">
        <v>111</v>
      </c>
      <c r="Q1663">
        <v>0.76388900000000004</v>
      </c>
      <c r="R1663">
        <v>7.2620000000000004E-2</v>
      </c>
      <c r="S1663">
        <v>0</v>
      </c>
      <c r="T1663">
        <v>2.6160000000000001</v>
      </c>
      <c r="U1663">
        <v>3.9420000000000002</v>
      </c>
      <c r="V1663">
        <v>4.08</v>
      </c>
      <c r="W1663">
        <v>4.3120000000000003</v>
      </c>
      <c r="X1663">
        <v>320</v>
      </c>
      <c r="Y1663">
        <v>111.25</v>
      </c>
      <c r="Z1663">
        <v>0.30599999999999999</v>
      </c>
      <c r="AA1663">
        <v>7.3590000000000003E-2</v>
      </c>
      <c r="AB1663">
        <v>2.6819999999999999</v>
      </c>
      <c r="AC1663">
        <v>3.915</v>
      </c>
      <c r="AD1663">
        <v>4.1210000000000004</v>
      </c>
      <c r="AE1663">
        <v>4.24</v>
      </c>
      <c r="AF1663">
        <v>328</v>
      </c>
      <c r="AG1663">
        <v>0.187</v>
      </c>
      <c r="AH1663">
        <v>0.59099999999999997</v>
      </c>
      <c r="AI1663">
        <v>313</v>
      </c>
      <c r="AJ1663">
        <v>324</v>
      </c>
      <c r="AK1663">
        <v>306</v>
      </c>
      <c r="AL1663">
        <v>313</v>
      </c>
      <c r="AQ1663" s="82">
        <f t="shared" si="127"/>
        <v>0</v>
      </c>
      <c r="AR1663" s="82">
        <f t="shared" si="131"/>
        <v>0</v>
      </c>
      <c r="AS1663" s="82">
        <f t="shared" si="131"/>
        <v>7.2620000000000004E-2</v>
      </c>
      <c r="AT1663" s="82">
        <f t="shared" si="131"/>
        <v>0</v>
      </c>
      <c r="AU1663" s="82">
        <f t="shared" si="131"/>
        <v>0</v>
      </c>
      <c r="AV1663" s="82">
        <f t="shared" si="131"/>
        <v>0</v>
      </c>
      <c r="AW1663" s="82">
        <f t="shared" si="131"/>
        <v>0</v>
      </c>
      <c r="AX1663" s="82">
        <f t="shared" si="131"/>
        <v>0</v>
      </c>
      <c r="AY1663" s="82">
        <f t="shared" si="131"/>
        <v>0</v>
      </c>
      <c r="AZ1663" s="82">
        <f t="shared" si="131"/>
        <v>0</v>
      </c>
      <c r="BA1663" s="82">
        <f t="shared" si="131"/>
        <v>0</v>
      </c>
    </row>
    <row r="1664" spans="1:53" x14ac:dyDescent="0.25">
      <c r="A1664" t="s">
        <v>4246</v>
      </c>
      <c r="B1664" t="s">
        <v>4247</v>
      </c>
      <c r="C1664" t="s">
        <v>4248</v>
      </c>
      <c r="D1664" t="s">
        <v>4249</v>
      </c>
      <c r="E1664">
        <v>8.125</v>
      </c>
      <c r="F1664" s="143">
        <v>43405</v>
      </c>
      <c r="G1664" t="s">
        <v>40</v>
      </c>
      <c r="H1664" t="s">
        <v>270</v>
      </c>
      <c r="I1664" t="s">
        <v>259</v>
      </c>
      <c r="J1664" t="s">
        <v>271</v>
      </c>
      <c r="K1664" t="s">
        <v>272</v>
      </c>
      <c r="L1664" t="s">
        <v>335</v>
      </c>
      <c r="M1664" t="s">
        <v>353</v>
      </c>
      <c r="N1664" t="s">
        <v>304</v>
      </c>
      <c r="O1664">
        <v>325</v>
      </c>
      <c r="P1664">
        <v>106.625</v>
      </c>
      <c r="Q1664">
        <v>1.21875</v>
      </c>
      <c r="R1664">
        <v>3.0360000000000002E-2</v>
      </c>
      <c r="S1664">
        <v>0</v>
      </c>
      <c r="T1664">
        <v>3.2629999999999999</v>
      </c>
      <c r="U1664">
        <v>6.1619999999999999</v>
      </c>
      <c r="V1664">
        <v>3.6930000000000001</v>
      </c>
      <c r="W1664">
        <v>6.3319999999999999</v>
      </c>
      <c r="X1664">
        <v>544</v>
      </c>
      <c r="Y1664">
        <v>106.35</v>
      </c>
      <c r="Z1664">
        <v>0.67700000000000005</v>
      </c>
      <c r="AA1664">
        <v>3.0589999999999999E-2</v>
      </c>
      <c r="AB1664">
        <v>3.3250000000000002</v>
      </c>
      <c r="AC1664">
        <v>6.2690000000000001</v>
      </c>
      <c r="AD1664">
        <v>3.8889999999999998</v>
      </c>
      <c r="AE1664">
        <v>6.4160000000000004</v>
      </c>
      <c r="AF1664">
        <v>566</v>
      </c>
      <c r="AG1664">
        <v>0.76300000000000001</v>
      </c>
      <c r="AH1664">
        <v>1.1240000000000001</v>
      </c>
      <c r="AI1664">
        <v>526</v>
      </c>
      <c r="AJ1664">
        <v>553</v>
      </c>
      <c r="AK1664">
        <v>529</v>
      </c>
      <c r="AL1664">
        <v>551</v>
      </c>
      <c r="AQ1664" s="82">
        <f t="shared" si="127"/>
        <v>0</v>
      </c>
      <c r="AR1664" s="82">
        <f t="shared" si="131"/>
        <v>0</v>
      </c>
      <c r="AS1664" s="82">
        <f t="shared" si="131"/>
        <v>0</v>
      </c>
      <c r="AT1664" s="82">
        <f t="shared" si="131"/>
        <v>0</v>
      </c>
      <c r="AU1664" s="82">
        <f t="shared" si="131"/>
        <v>0</v>
      </c>
      <c r="AV1664" s="82">
        <f t="shared" si="131"/>
        <v>3.0360000000000002E-2</v>
      </c>
      <c r="AW1664" s="82">
        <f t="shared" si="131"/>
        <v>0</v>
      </c>
      <c r="AX1664" s="82">
        <f t="shared" si="131"/>
        <v>0</v>
      </c>
      <c r="AY1664" s="82">
        <f t="shared" si="131"/>
        <v>0</v>
      </c>
      <c r="AZ1664" s="82">
        <f t="shared" si="131"/>
        <v>0</v>
      </c>
      <c r="BA1664" s="82">
        <f t="shared" si="131"/>
        <v>0</v>
      </c>
    </row>
    <row r="1665" spans="1:53" x14ac:dyDescent="0.25">
      <c r="A1665" t="s">
        <v>4255</v>
      </c>
      <c r="B1665" t="s">
        <v>4256</v>
      </c>
      <c r="C1665" t="s">
        <v>4257</v>
      </c>
      <c r="D1665" t="s">
        <v>4258</v>
      </c>
      <c r="E1665">
        <v>12.5</v>
      </c>
      <c r="F1665" s="143">
        <v>42840</v>
      </c>
      <c r="G1665" t="s">
        <v>280</v>
      </c>
      <c r="H1665" t="s">
        <v>270</v>
      </c>
      <c r="I1665" t="s">
        <v>259</v>
      </c>
      <c r="J1665" t="s">
        <v>271</v>
      </c>
      <c r="K1665" t="s">
        <v>272</v>
      </c>
      <c r="L1665" t="s">
        <v>320</v>
      </c>
      <c r="M1665" t="s">
        <v>543</v>
      </c>
      <c r="N1665" t="s">
        <v>283</v>
      </c>
      <c r="O1665">
        <v>275</v>
      </c>
      <c r="P1665">
        <v>107.5</v>
      </c>
      <c r="Q1665">
        <v>2.4305560000000002</v>
      </c>
      <c r="R1665">
        <v>2.6190000000000001E-2</v>
      </c>
      <c r="S1665">
        <v>0</v>
      </c>
      <c r="T1665">
        <v>2.64</v>
      </c>
      <c r="U1665">
        <v>9.7769999999999992</v>
      </c>
      <c r="V1665">
        <v>2.88</v>
      </c>
      <c r="W1665">
        <v>9.891</v>
      </c>
      <c r="X1665">
        <v>931</v>
      </c>
      <c r="Y1665">
        <v>107</v>
      </c>
      <c r="Z1665">
        <v>1.597</v>
      </c>
      <c r="AA1665">
        <v>2.6270000000000002E-2</v>
      </c>
      <c r="AB1665">
        <v>2.6989999999999998</v>
      </c>
      <c r="AC1665">
        <v>9.9939999999999998</v>
      </c>
      <c r="AD1665">
        <v>2.9670000000000001</v>
      </c>
      <c r="AE1665">
        <v>10.08</v>
      </c>
      <c r="AF1665">
        <v>960</v>
      </c>
      <c r="AG1665">
        <v>1.228</v>
      </c>
      <c r="AH1665">
        <v>1.4219999999999999</v>
      </c>
      <c r="AI1665">
        <v>934</v>
      </c>
      <c r="AJ1665">
        <v>964</v>
      </c>
      <c r="AK1665">
        <v>919</v>
      </c>
      <c r="AL1665">
        <v>948</v>
      </c>
      <c r="AQ1665" s="82">
        <f t="shared" si="127"/>
        <v>0</v>
      </c>
      <c r="AR1665" s="82">
        <f t="shared" si="131"/>
        <v>0</v>
      </c>
      <c r="AS1665" s="82">
        <f t="shared" si="131"/>
        <v>0</v>
      </c>
      <c r="AT1665" s="82">
        <f t="shared" si="131"/>
        <v>0</v>
      </c>
      <c r="AU1665" s="82">
        <f t="shared" si="131"/>
        <v>0</v>
      </c>
      <c r="AV1665" s="82">
        <f t="shared" si="131"/>
        <v>0</v>
      </c>
      <c r="AW1665" s="82">
        <f t="shared" si="131"/>
        <v>0</v>
      </c>
      <c r="AX1665" s="82">
        <f t="shared" si="131"/>
        <v>0</v>
      </c>
      <c r="AY1665" s="82">
        <f t="shared" si="131"/>
        <v>2.6190000000000001E-2</v>
      </c>
      <c r="AZ1665" s="82">
        <f t="shared" si="131"/>
        <v>0</v>
      </c>
      <c r="BA1665" s="82">
        <f t="shared" si="131"/>
        <v>0</v>
      </c>
    </row>
    <row r="1666" spans="1:53" x14ac:dyDescent="0.25">
      <c r="A1666" t="s">
        <v>4238</v>
      </c>
      <c r="B1666" t="s">
        <v>4239</v>
      </c>
      <c r="C1666" t="s">
        <v>4240</v>
      </c>
      <c r="D1666" t="s">
        <v>4241</v>
      </c>
      <c r="E1666">
        <v>10</v>
      </c>
      <c r="F1666" s="143">
        <v>42931</v>
      </c>
      <c r="G1666" t="s">
        <v>280</v>
      </c>
      <c r="H1666" t="s">
        <v>270</v>
      </c>
      <c r="I1666" t="s">
        <v>259</v>
      </c>
      <c r="J1666" t="s">
        <v>271</v>
      </c>
      <c r="K1666" t="s">
        <v>272</v>
      </c>
      <c r="L1666" t="s">
        <v>335</v>
      </c>
      <c r="M1666" t="s">
        <v>353</v>
      </c>
      <c r="N1666" t="s">
        <v>275</v>
      </c>
      <c r="O1666">
        <v>150</v>
      </c>
      <c r="P1666">
        <v>104.375</v>
      </c>
      <c r="Q1666">
        <v>4.444445</v>
      </c>
      <c r="R1666">
        <v>1.414E-2</v>
      </c>
      <c r="S1666">
        <v>0</v>
      </c>
      <c r="T1666">
        <v>0.51300000000000001</v>
      </c>
      <c r="U1666">
        <v>7.7709999999999999</v>
      </c>
      <c r="V1666">
        <v>1.365</v>
      </c>
      <c r="W1666">
        <v>8.1229999999999993</v>
      </c>
      <c r="X1666">
        <v>749</v>
      </c>
      <c r="Y1666">
        <v>103.75</v>
      </c>
      <c r="Z1666">
        <v>3.778</v>
      </c>
      <c r="AA1666">
        <v>1.4189999999999999E-2</v>
      </c>
      <c r="AB1666">
        <v>2.2029999999999998</v>
      </c>
      <c r="AC1666">
        <v>8.3689999999999998</v>
      </c>
      <c r="AD1666">
        <v>2.1739999999999999</v>
      </c>
      <c r="AE1666">
        <v>8.5310000000000006</v>
      </c>
      <c r="AF1666">
        <v>801</v>
      </c>
      <c r="AG1666">
        <v>1.2010000000000001</v>
      </c>
      <c r="AH1666">
        <v>1.3480000000000001</v>
      </c>
      <c r="AI1666">
        <v>747</v>
      </c>
      <c r="AJ1666">
        <v>797</v>
      </c>
      <c r="AK1666">
        <v>729</v>
      </c>
      <c r="AL1666">
        <v>785</v>
      </c>
      <c r="AQ1666" s="82">
        <f t="shared" si="127"/>
        <v>0</v>
      </c>
      <c r="AR1666" s="82">
        <f t="shared" si="131"/>
        <v>0</v>
      </c>
      <c r="AS1666" s="82">
        <f t="shared" si="131"/>
        <v>0</v>
      </c>
      <c r="AT1666" s="82">
        <f t="shared" si="131"/>
        <v>0</v>
      </c>
      <c r="AU1666" s="82">
        <f t="shared" si="131"/>
        <v>0</v>
      </c>
      <c r="AV1666" s="82">
        <f t="shared" si="131"/>
        <v>0</v>
      </c>
      <c r="AW1666" s="82">
        <f t="shared" si="131"/>
        <v>1.414E-2</v>
      </c>
      <c r="AX1666" s="82">
        <f t="shared" si="131"/>
        <v>0</v>
      </c>
      <c r="AY1666" s="82">
        <f t="shared" si="131"/>
        <v>0</v>
      </c>
      <c r="AZ1666" s="82">
        <f t="shared" si="131"/>
        <v>0</v>
      </c>
      <c r="BA1666" s="82">
        <f t="shared" si="131"/>
        <v>0</v>
      </c>
    </row>
    <row r="1667" spans="1:53" x14ac:dyDescent="0.25">
      <c r="A1667" t="s">
        <v>4242</v>
      </c>
      <c r="B1667" t="s">
        <v>4243</v>
      </c>
      <c r="C1667" t="s">
        <v>4240</v>
      </c>
      <c r="D1667" t="s">
        <v>4241</v>
      </c>
      <c r="E1667">
        <v>8.875</v>
      </c>
      <c r="F1667" s="143">
        <v>42200</v>
      </c>
      <c r="G1667" t="s">
        <v>280</v>
      </c>
      <c r="H1667" t="s">
        <v>270</v>
      </c>
      <c r="I1667" t="s">
        <v>259</v>
      </c>
      <c r="J1667" t="s">
        <v>271</v>
      </c>
      <c r="K1667" t="s">
        <v>272</v>
      </c>
      <c r="L1667" t="s">
        <v>335</v>
      </c>
      <c r="M1667" t="s">
        <v>353</v>
      </c>
      <c r="N1667" t="s">
        <v>304</v>
      </c>
      <c r="O1667">
        <v>164.8</v>
      </c>
      <c r="P1667">
        <v>101.75</v>
      </c>
      <c r="Q1667">
        <v>3.9444439999999998</v>
      </c>
      <c r="R1667">
        <v>1.5089999999999999E-2</v>
      </c>
      <c r="S1667">
        <v>0</v>
      </c>
      <c r="T1667">
        <v>0.52</v>
      </c>
      <c r="U1667">
        <v>5.62</v>
      </c>
      <c r="V1667">
        <v>0.51800000000000002</v>
      </c>
      <c r="W1667">
        <v>5.8259999999999996</v>
      </c>
      <c r="X1667">
        <v>551</v>
      </c>
      <c r="Y1667">
        <v>101.75</v>
      </c>
      <c r="Z1667">
        <v>3.3530000000000002</v>
      </c>
      <c r="AA1667">
        <v>1.524E-2</v>
      </c>
      <c r="AB1667">
        <v>0.58399999999999996</v>
      </c>
      <c r="AC1667">
        <v>5.9489999999999998</v>
      </c>
      <c r="AD1667">
        <v>0.58099999999999996</v>
      </c>
      <c r="AE1667">
        <v>6.0780000000000003</v>
      </c>
      <c r="AF1667">
        <v>581</v>
      </c>
      <c r="AG1667">
        <v>0.56299999999999994</v>
      </c>
      <c r="AH1667">
        <v>0.54</v>
      </c>
      <c r="AI1667">
        <v>548</v>
      </c>
      <c r="AJ1667">
        <v>581</v>
      </c>
      <c r="AK1667">
        <v>532</v>
      </c>
      <c r="AL1667">
        <v>566</v>
      </c>
      <c r="AQ1667" s="82">
        <f t="shared" si="127"/>
        <v>0</v>
      </c>
      <c r="AR1667" s="82">
        <f t="shared" si="131"/>
        <v>0</v>
      </c>
      <c r="AS1667" s="82">
        <f t="shared" si="131"/>
        <v>0</v>
      </c>
      <c r="AT1667" s="82">
        <f t="shared" si="131"/>
        <v>0</v>
      </c>
      <c r="AU1667" s="82">
        <f t="shared" si="131"/>
        <v>1.5089999999999999E-2</v>
      </c>
      <c r="AV1667" s="82">
        <f t="shared" si="131"/>
        <v>0</v>
      </c>
      <c r="AW1667" s="82">
        <f t="shared" si="131"/>
        <v>0</v>
      </c>
      <c r="AX1667" s="82">
        <f t="shared" si="131"/>
        <v>0</v>
      </c>
      <c r="AY1667" s="82">
        <f t="shared" si="131"/>
        <v>0</v>
      </c>
      <c r="AZ1667" s="82">
        <f t="shared" si="131"/>
        <v>0</v>
      </c>
      <c r="BA1667" s="82">
        <f t="shared" si="131"/>
        <v>0</v>
      </c>
    </row>
    <row r="1668" spans="1:53" x14ac:dyDescent="0.25">
      <c r="A1668" t="s">
        <v>4232</v>
      </c>
      <c r="B1668" t="s">
        <v>4233</v>
      </c>
      <c r="C1668" t="s">
        <v>4234</v>
      </c>
      <c r="D1668" t="s">
        <v>4235</v>
      </c>
      <c r="E1668">
        <v>6.75</v>
      </c>
      <c r="F1668" s="143">
        <v>42461</v>
      </c>
      <c r="G1668" t="s">
        <v>282</v>
      </c>
      <c r="H1668" t="s">
        <v>270</v>
      </c>
      <c r="I1668" t="s">
        <v>259</v>
      </c>
      <c r="J1668" t="s">
        <v>271</v>
      </c>
      <c r="K1668" t="s">
        <v>272</v>
      </c>
      <c r="L1668" t="s">
        <v>335</v>
      </c>
      <c r="M1668" t="s">
        <v>912</v>
      </c>
      <c r="N1668" t="s">
        <v>304</v>
      </c>
      <c r="O1668">
        <v>196</v>
      </c>
      <c r="P1668">
        <v>111.25</v>
      </c>
      <c r="Q1668">
        <v>1.575</v>
      </c>
      <c r="R1668">
        <v>1.916E-2</v>
      </c>
      <c r="S1668">
        <v>0</v>
      </c>
      <c r="T1668">
        <v>2.9180000000000001</v>
      </c>
      <c r="U1668">
        <v>3.1</v>
      </c>
      <c r="V1668">
        <v>2.923</v>
      </c>
      <c r="W1668">
        <v>3.1</v>
      </c>
      <c r="X1668">
        <v>267</v>
      </c>
      <c r="Y1668">
        <v>111.25</v>
      </c>
      <c r="Z1668">
        <v>1.125</v>
      </c>
      <c r="AA1668">
        <v>1.9369999999999998E-2</v>
      </c>
      <c r="AB1668">
        <v>2.9820000000000002</v>
      </c>
      <c r="AC1668">
        <v>3.165</v>
      </c>
      <c r="AD1668">
        <v>2.9849999999999999</v>
      </c>
      <c r="AE1668">
        <v>3.165</v>
      </c>
      <c r="AF1668">
        <v>281</v>
      </c>
      <c r="AG1668">
        <v>0.4</v>
      </c>
      <c r="AH1668">
        <v>0.57399999999999995</v>
      </c>
      <c r="AI1668">
        <v>268</v>
      </c>
      <c r="AJ1668">
        <v>283</v>
      </c>
      <c r="AK1668">
        <v>255</v>
      </c>
      <c r="AL1668">
        <v>269</v>
      </c>
      <c r="AQ1668" s="82">
        <f t="shared" si="127"/>
        <v>0</v>
      </c>
      <c r="AR1668" s="82">
        <f t="shared" si="131"/>
        <v>0</v>
      </c>
      <c r="AS1668" s="82">
        <f t="shared" si="131"/>
        <v>1.916E-2</v>
      </c>
      <c r="AT1668" s="82">
        <f t="shared" si="131"/>
        <v>0</v>
      </c>
      <c r="AU1668" s="82">
        <f t="shared" si="131"/>
        <v>0</v>
      </c>
      <c r="AV1668" s="82">
        <f t="shared" si="131"/>
        <v>0</v>
      </c>
      <c r="AW1668" s="82">
        <f t="shared" si="131"/>
        <v>0</v>
      </c>
      <c r="AX1668" s="82">
        <f t="shared" si="131"/>
        <v>0</v>
      </c>
      <c r="AY1668" s="82">
        <f t="shared" si="131"/>
        <v>0</v>
      </c>
      <c r="AZ1668" s="82">
        <f t="shared" si="131"/>
        <v>0</v>
      </c>
      <c r="BA1668" s="82">
        <f t="shared" si="131"/>
        <v>0</v>
      </c>
    </row>
    <row r="1669" spans="1:53" x14ac:dyDescent="0.25">
      <c r="A1669" t="s">
        <v>4236</v>
      </c>
      <c r="B1669" t="s">
        <v>4237</v>
      </c>
      <c r="C1669" t="s">
        <v>4234</v>
      </c>
      <c r="D1669" t="s">
        <v>4235</v>
      </c>
      <c r="E1669">
        <v>7</v>
      </c>
      <c r="F1669" s="143">
        <v>42901</v>
      </c>
      <c r="G1669" t="s">
        <v>282</v>
      </c>
      <c r="H1669" t="s">
        <v>270</v>
      </c>
      <c r="I1669" t="s">
        <v>259</v>
      </c>
      <c r="J1669" t="s">
        <v>271</v>
      </c>
      <c r="K1669" t="s">
        <v>272</v>
      </c>
      <c r="L1669" t="s">
        <v>335</v>
      </c>
      <c r="M1669" t="s">
        <v>912</v>
      </c>
      <c r="N1669" t="s">
        <v>304</v>
      </c>
      <c r="O1669">
        <v>295</v>
      </c>
      <c r="P1669">
        <v>114.25</v>
      </c>
      <c r="Q1669">
        <v>0.19444400000000001</v>
      </c>
      <c r="R1669">
        <v>2.9250000000000002E-2</v>
      </c>
      <c r="S1669">
        <v>3.5</v>
      </c>
      <c r="T1669">
        <v>3.8839999999999999</v>
      </c>
      <c r="U1669">
        <v>3.5270000000000001</v>
      </c>
      <c r="V1669">
        <v>3.899</v>
      </c>
      <c r="W1669">
        <v>3.5270000000000001</v>
      </c>
      <c r="X1669">
        <v>290</v>
      </c>
      <c r="Y1669">
        <v>115</v>
      </c>
      <c r="Z1669">
        <v>3.2280000000000002</v>
      </c>
      <c r="AA1669">
        <v>3.0679999999999999E-2</v>
      </c>
      <c r="AB1669">
        <v>3.8370000000000002</v>
      </c>
      <c r="AC1669">
        <v>3.4049999999999998</v>
      </c>
      <c r="AD1669">
        <v>3.8490000000000002</v>
      </c>
      <c r="AE1669">
        <v>3.4049999999999998</v>
      </c>
      <c r="AF1669">
        <v>288</v>
      </c>
      <c r="AG1669">
        <v>-0.24</v>
      </c>
      <c r="AH1669">
        <v>0.107</v>
      </c>
      <c r="AI1669">
        <v>295</v>
      </c>
      <c r="AJ1669">
        <v>295</v>
      </c>
      <c r="AK1669">
        <v>278</v>
      </c>
      <c r="AL1669">
        <v>277</v>
      </c>
      <c r="AQ1669" s="82">
        <f t="shared" si="127"/>
        <v>0</v>
      </c>
      <c r="AR1669" s="82">
        <f t="shared" si="131"/>
        <v>0</v>
      </c>
      <c r="AS1669" s="82">
        <f t="shared" si="131"/>
        <v>2.9250000000000002E-2</v>
      </c>
      <c r="AT1669" s="82">
        <f t="shared" si="131"/>
        <v>0</v>
      </c>
      <c r="AU1669" s="82">
        <f t="shared" si="131"/>
        <v>0</v>
      </c>
      <c r="AV1669" s="82">
        <f t="shared" si="131"/>
        <v>0</v>
      </c>
      <c r="AW1669" s="82">
        <f t="shared" si="131"/>
        <v>0</v>
      </c>
      <c r="AX1669" s="82">
        <f t="shared" si="131"/>
        <v>0</v>
      </c>
      <c r="AY1669" s="82">
        <f t="shared" si="131"/>
        <v>0</v>
      </c>
      <c r="AZ1669" s="82">
        <f t="shared" si="131"/>
        <v>0</v>
      </c>
      <c r="BA1669" s="82">
        <f t="shared" si="131"/>
        <v>0</v>
      </c>
    </row>
    <row r="1670" spans="1:53" x14ac:dyDescent="0.25">
      <c r="A1670" t="s">
        <v>4264</v>
      </c>
      <c r="B1670" t="s">
        <v>4265</v>
      </c>
      <c r="C1670" t="s">
        <v>4234</v>
      </c>
      <c r="D1670" t="s">
        <v>4235</v>
      </c>
      <c r="E1670">
        <v>7.625</v>
      </c>
      <c r="F1670" s="143">
        <v>43374</v>
      </c>
      <c r="G1670" t="s">
        <v>282</v>
      </c>
      <c r="H1670" t="s">
        <v>270</v>
      </c>
      <c r="I1670" t="s">
        <v>259</v>
      </c>
      <c r="J1670" t="s">
        <v>271</v>
      </c>
      <c r="K1670" t="s">
        <v>272</v>
      </c>
      <c r="L1670" t="s">
        <v>335</v>
      </c>
      <c r="M1670" t="s">
        <v>912</v>
      </c>
      <c r="N1670" t="s">
        <v>304</v>
      </c>
      <c r="O1670">
        <v>250</v>
      </c>
      <c r="P1670">
        <v>118.5</v>
      </c>
      <c r="Q1670">
        <v>1.7791669999999999</v>
      </c>
      <c r="R1670">
        <v>2.605E-2</v>
      </c>
      <c r="S1670">
        <v>0</v>
      </c>
      <c r="T1670">
        <v>4.702</v>
      </c>
      <c r="U1670">
        <v>3.9990000000000001</v>
      </c>
      <c r="V1670">
        <v>4.7389999999999999</v>
      </c>
      <c r="W1670">
        <v>3.9990000000000001</v>
      </c>
      <c r="X1670">
        <v>312</v>
      </c>
      <c r="Y1670">
        <v>119.25</v>
      </c>
      <c r="Z1670">
        <v>1.2709999999999999</v>
      </c>
      <c r="AA1670">
        <v>2.6499999999999999E-2</v>
      </c>
      <c r="AB1670">
        <v>4.7729999999999997</v>
      </c>
      <c r="AC1670">
        <v>3.9020000000000001</v>
      </c>
      <c r="AD1670">
        <v>4.8040000000000003</v>
      </c>
      <c r="AE1670">
        <v>3.9020000000000001</v>
      </c>
      <c r="AF1670">
        <v>315</v>
      </c>
      <c r="AG1670">
        <v>-0.20100000000000001</v>
      </c>
      <c r="AH1670">
        <v>0.33300000000000002</v>
      </c>
      <c r="AI1670">
        <v>324</v>
      </c>
      <c r="AJ1670">
        <v>329</v>
      </c>
      <c r="AK1670">
        <v>300</v>
      </c>
      <c r="AL1670">
        <v>304</v>
      </c>
      <c r="AQ1670" s="82">
        <f t="shared" ref="AQ1670:AQ1733" si="132">IF($U1670&lt;=AQ$4,$R1670,0)</f>
        <v>0</v>
      </c>
      <c r="AR1670" s="82">
        <f t="shared" ref="AR1670:BA1685" si="133">IF(AND($U1670&gt;AQ$4,$U1670&lt;=AR$4),$R1670,0)</f>
        <v>0</v>
      </c>
      <c r="AS1670" s="82">
        <f t="shared" si="133"/>
        <v>2.605E-2</v>
      </c>
      <c r="AT1670" s="82">
        <f t="shared" si="133"/>
        <v>0</v>
      </c>
      <c r="AU1670" s="82">
        <f t="shared" si="133"/>
        <v>0</v>
      </c>
      <c r="AV1670" s="82">
        <f t="shared" si="133"/>
        <v>0</v>
      </c>
      <c r="AW1670" s="82">
        <f t="shared" si="133"/>
        <v>0</v>
      </c>
      <c r="AX1670" s="82">
        <f t="shared" si="133"/>
        <v>0</v>
      </c>
      <c r="AY1670" s="82">
        <f t="shared" si="133"/>
        <v>0</v>
      </c>
      <c r="AZ1670" s="82">
        <f t="shared" si="133"/>
        <v>0</v>
      </c>
      <c r="BA1670" s="82">
        <f t="shared" si="133"/>
        <v>0</v>
      </c>
    </row>
    <row r="1671" spans="1:53" x14ac:dyDescent="0.25">
      <c r="A1671" t="s">
        <v>4244</v>
      </c>
      <c r="B1671" t="s">
        <v>4245</v>
      </c>
      <c r="C1671" t="s">
        <v>4234</v>
      </c>
      <c r="D1671" t="s">
        <v>4235</v>
      </c>
      <c r="E1671">
        <v>6.75</v>
      </c>
      <c r="F1671" s="143">
        <v>42095</v>
      </c>
      <c r="G1671" t="s">
        <v>282</v>
      </c>
      <c r="H1671" t="s">
        <v>270</v>
      </c>
      <c r="I1671" t="s">
        <v>259</v>
      </c>
      <c r="J1671" t="s">
        <v>271</v>
      </c>
      <c r="K1671" t="s">
        <v>272</v>
      </c>
      <c r="L1671" t="s">
        <v>335</v>
      </c>
      <c r="M1671" t="s">
        <v>912</v>
      </c>
      <c r="N1671" t="s">
        <v>304</v>
      </c>
      <c r="O1671">
        <v>134.9</v>
      </c>
      <c r="P1671">
        <v>110</v>
      </c>
      <c r="Q1671">
        <v>1.575</v>
      </c>
      <c r="R1671">
        <v>1.304E-2</v>
      </c>
      <c r="S1671">
        <v>0</v>
      </c>
      <c r="T1671">
        <v>2.0950000000000002</v>
      </c>
      <c r="U1671">
        <v>2.2010000000000001</v>
      </c>
      <c r="V1671">
        <v>2.0939999999999999</v>
      </c>
      <c r="W1671">
        <v>2.2010000000000001</v>
      </c>
      <c r="X1671">
        <v>190</v>
      </c>
      <c r="Y1671">
        <v>110.5</v>
      </c>
      <c r="Z1671">
        <v>1.125</v>
      </c>
      <c r="AA1671">
        <v>1.324E-2</v>
      </c>
      <c r="AB1671">
        <v>2.1619999999999999</v>
      </c>
      <c r="AC1671">
        <v>2.113</v>
      </c>
      <c r="AD1671">
        <v>2.16</v>
      </c>
      <c r="AE1671">
        <v>2.113</v>
      </c>
      <c r="AF1671">
        <v>186</v>
      </c>
      <c r="AG1671">
        <v>-4.4999999999999998E-2</v>
      </c>
      <c r="AH1671">
        <v>2.1000000000000001E-2</v>
      </c>
      <c r="AI1671">
        <v>185</v>
      </c>
      <c r="AJ1671">
        <v>181</v>
      </c>
      <c r="AK1671">
        <v>177</v>
      </c>
      <c r="AL1671">
        <v>173</v>
      </c>
      <c r="AQ1671" s="82">
        <f t="shared" si="132"/>
        <v>0</v>
      </c>
      <c r="AR1671" s="82">
        <f t="shared" si="133"/>
        <v>1.304E-2</v>
      </c>
      <c r="AS1671" s="82">
        <f t="shared" si="133"/>
        <v>0</v>
      </c>
      <c r="AT1671" s="82">
        <f t="shared" si="133"/>
        <v>0</v>
      </c>
      <c r="AU1671" s="82">
        <f t="shared" si="133"/>
        <v>0</v>
      </c>
      <c r="AV1671" s="82">
        <f t="shared" si="133"/>
        <v>0</v>
      </c>
      <c r="AW1671" s="82">
        <f t="shared" si="133"/>
        <v>0</v>
      </c>
      <c r="AX1671" s="82">
        <f t="shared" si="133"/>
        <v>0</v>
      </c>
      <c r="AY1671" s="82">
        <f t="shared" si="133"/>
        <v>0</v>
      </c>
      <c r="AZ1671" s="82">
        <f t="shared" si="133"/>
        <v>0</v>
      </c>
      <c r="BA1671" s="82">
        <f t="shared" si="133"/>
        <v>0</v>
      </c>
    </row>
    <row r="1672" spans="1:53" x14ac:dyDescent="0.25">
      <c r="A1672" t="s">
        <v>4266</v>
      </c>
      <c r="B1672" t="s">
        <v>4267</v>
      </c>
      <c r="C1672" t="s">
        <v>4234</v>
      </c>
      <c r="D1672" t="s">
        <v>4235</v>
      </c>
      <c r="E1672">
        <v>7.5</v>
      </c>
      <c r="F1672" s="143">
        <v>46478</v>
      </c>
      <c r="G1672" t="s">
        <v>282</v>
      </c>
      <c r="H1672" t="s">
        <v>270</v>
      </c>
      <c r="I1672" t="s">
        <v>259</v>
      </c>
      <c r="J1672" t="s">
        <v>271</v>
      </c>
      <c r="K1672" t="s">
        <v>272</v>
      </c>
      <c r="L1672" t="s">
        <v>335</v>
      </c>
      <c r="M1672" t="s">
        <v>912</v>
      </c>
      <c r="N1672" t="s">
        <v>304</v>
      </c>
      <c r="O1672">
        <v>199.8</v>
      </c>
      <c r="P1672">
        <v>107.5</v>
      </c>
      <c r="Q1672">
        <v>1.75</v>
      </c>
      <c r="R1672">
        <v>1.891E-2</v>
      </c>
      <c r="S1672">
        <v>0</v>
      </c>
      <c r="T1672">
        <v>8.7590000000000003</v>
      </c>
      <c r="U1672">
        <v>6.6749999999999998</v>
      </c>
      <c r="V1672">
        <v>8.9740000000000002</v>
      </c>
      <c r="W1672">
        <v>6.6749999999999998</v>
      </c>
      <c r="X1672">
        <v>459</v>
      </c>
      <c r="Y1672">
        <v>106.5</v>
      </c>
      <c r="Z1672">
        <v>1.25</v>
      </c>
      <c r="AA1672">
        <v>1.8939999999999999E-2</v>
      </c>
      <c r="AB1672">
        <v>8.7929999999999993</v>
      </c>
      <c r="AC1672">
        <v>6.782</v>
      </c>
      <c r="AD1672">
        <v>9</v>
      </c>
      <c r="AE1672">
        <v>6.782</v>
      </c>
      <c r="AF1672">
        <v>488</v>
      </c>
      <c r="AG1672">
        <v>1.3919999999999999</v>
      </c>
      <c r="AH1672">
        <v>2.6859999999999999</v>
      </c>
      <c r="AI1672">
        <v>454</v>
      </c>
      <c r="AJ1672">
        <v>480</v>
      </c>
      <c r="AK1672">
        <v>461</v>
      </c>
      <c r="AL1672">
        <v>490</v>
      </c>
      <c r="AQ1672" s="82">
        <f t="shared" si="132"/>
        <v>0</v>
      </c>
      <c r="AR1672" s="82">
        <f t="shared" si="133"/>
        <v>0</v>
      </c>
      <c r="AS1672" s="82">
        <f t="shared" si="133"/>
        <v>0</v>
      </c>
      <c r="AT1672" s="82">
        <f t="shared" si="133"/>
        <v>0</v>
      </c>
      <c r="AU1672" s="82">
        <f t="shared" si="133"/>
        <v>0</v>
      </c>
      <c r="AV1672" s="82">
        <f t="shared" si="133"/>
        <v>1.891E-2</v>
      </c>
      <c r="AW1672" s="82">
        <f t="shared" si="133"/>
        <v>0</v>
      </c>
      <c r="AX1672" s="82">
        <f t="shared" si="133"/>
        <v>0</v>
      </c>
      <c r="AY1672" s="82">
        <f t="shared" si="133"/>
        <v>0</v>
      </c>
      <c r="AZ1672" s="82">
        <f t="shared" si="133"/>
        <v>0</v>
      </c>
      <c r="BA1672" s="82">
        <f t="shared" si="133"/>
        <v>0</v>
      </c>
    </row>
    <row r="1673" spans="1:53" x14ac:dyDescent="0.25">
      <c r="A1673" t="s">
        <v>4274</v>
      </c>
      <c r="B1673" t="s">
        <v>4275</v>
      </c>
      <c r="C1673" t="s">
        <v>4234</v>
      </c>
      <c r="D1673" t="s">
        <v>4235</v>
      </c>
      <c r="E1673">
        <v>8</v>
      </c>
      <c r="F1673" s="143">
        <v>44515</v>
      </c>
      <c r="G1673" t="s">
        <v>282</v>
      </c>
      <c r="H1673" t="s">
        <v>270</v>
      </c>
      <c r="I1673" t="s">
        <v>259</v>
      </c>
      <c r="J1673" t="s">
        <v>271</v>
      </c>
      <c r="K1673" t="s">
        <v>272</v>
      </c>
      <c r="L1673" t="s">
        <v>335</v>
      </c>
      <c r="M1673" t="s">
        <v>912</v>
      </c>
      <c r="N1673" t="s">
        <v>304</v>
      </c>
      <c r="O1673">
        <v>150</v>
      </c>
      <c r="P1673">
        <v>123</v>
      </c>
      <c r="Q1673">
        <v>0.88888900000000004</v>
      </c>
      <c r="R1673">
        <v>1.61E-2</v>
      </c>
      <c r="S1673">
        <v>0</v>
      </c>
      <c r="T1673">
        <v>6.5839999999999996</v>
      </c>
      <c r="U1673">
        <v>4.7910000000000004</v>
      </c>
      <c r="V1673">
        <v>6.6989999999999998</v>
      </c>
      <c r="W1673">
        <v>4.7910000000000004</v>
      </c>
      <c r="X1673">
        <v>333</v>
      </c>
      <c r="Y1673">
        <v>123.5</v>
      </c>
      <c r="Z1673">
        <v>0.35599999999999998</v>
      </c>
      <c r="AA1673">
        <v>1.634E-2</v>
      </c>
      <c r="AB1673">
        <v>6.6539999999999999</v>
      </c>
      <c r="AC1673">
        <v>4.7480000000000002</v>
      </c>
      <c r="AD1673">
        <v>6.7610000000000001</v>
      </c>
      <c r="AE1673">
        <v>4.7480000000000002</v>
      </c>
      <c r="AF1673">
        <v>346</v>
      </c>
      <c r="AG1673">
        <v>2.7E-2</v>
      </c>
      <c r="AH1673">
        <v>1</v>
      </c>
      <c r="AI1673">
        <v>356</v>
      </c>
      <c r="AJ1673">
        <v>370</v>
      </c>
      <c r="AK1673">
        <v>327</v>
      </c>
      <c r="AL1673">
        <v>338</v>
      </c>
      <c r="AQ1673" s="82">
        <f t="shared" si="132"/>
        <v>0</v>
      </c>
      <c r="AR1673" s="82">
        <f t="shared" si="133"/>
        <v>0</v>
      </c>
      <c r="AS1673" s="82">
        <f t="shared" si="133"/>
        <v>0</v>
      </c>
      <c r="AT1673" s="82">
        <f t="shared" si="133"/>
        <v>1.61E-2</v>
      </c>
      <c r="AU1673" s="82">
        <f t="shared" si="133"/>
        <v>0</v>
      </c>
      <c r="AV1673" s="82">
        <f t="shared" si="133"/>
        <v>0</v>
      </c>
      <c r="AW1673" s="82">
        <f t="shared" si="133"/>
        <v>0</v>
      </c>
      <c r="AX1673" s="82">
        <f t="shared" si="133"/>
        <v>0</v>
      </c>
      <c r="AY1673" s="82">
        <f t="shared" si="133"/>
        <v>0</v>
      </c>
      <c r="AZ1673" s="82">
        <f t="shared" si="133"/>
        <v>0</v>
      </c>
      <c r="BA1673" s="82">
        <f t="shared" si="133"/>
        <v>0</v>
      </c>
    </row>
    <row r="1674" spans="1:53" x14ac:dyDescent="0.25">
      <c r="A1674" t="s">
        <v>4278</v>
      </c>
      <c r="B1674" t="s">
        <v>4279</v>
      </c>
      <c r="C1674" t="s">
        <v>4234</v>
      </c>
      <c r="D1674" t="s">
        <v>4235</v>
      </c>
      <c r="E1674">
        <v>7</v>
      </c>
      <c r="F1674" s="143">
        <v>43600</v>
      </c>
      <c r="G1674" t="s">
        <v>282</v>
      </c>
      <c r="H1674" t="s">
        <v>270</v>
      </c>
      <c r="I1674" t="s">
        <v>259</v>
      </c>
      <c r="J1674" t="s">
        <v>271</v>
      </c>
      <c r="K1674" t="s">
        <v>272</v>
      </c>
      <c r="L1674" t="s">
        <v>335</v>
      </c>
      <c r="M1674" t="s">
        <v>912</v>
      </c>
      <c r="N1674" t="s">
        <v>304</v>
      </c>
      <c r="O1674">
        <v>250</v>
      </c>
      <c r="P1674">
        <v>109</v>
      </c>
      <c r="Q1674">
        <v>0.77777799999999997</v>
      </c>
      <c r="R1674">
        <v>2.3779999999999999E-2</v>
      </c>
      <c r="S1674">
        <v>0</v>
      </c>
      <c r="T1674">
        <v>1.762</v>
      </c>
      <c r="U1674">
        <v>3.8180000000000001</v>
      </c>
      <c r="V1674">
        <v>2.895</v>
      </c>
      <c r="W1674">
        <v>4.3220000000000001</v>
      </c>
      <c r="X1674">
        <v>331</v>
      </c>
      <c r="Y1674">
        <v>109.5</v>
      </c>
      <c r="Z1674">
        <v>0.311</v>
      </c>
      <c r="AA1674">
        <v>2.4150000000000001E-2</v>
      </c>
      <c r="AB1674">
        <v>1.829</v>
      </c>
      <c r="AC1674">
        <v>3.6629999999999998</v>
      </c>
      <c r="AD1674">
        <v>2.8719999999999999</v>
      </c>
      <c r="AE1674">
        <v>4.1050000000000004</v>
      </c>
      <c r="AF1674">
        <v>324</v>
      </c>
      <c r="AG1674">
        <v>-0.03</v>
      </c>
      <c r="AH1674">
        <v>0.17</v>
      </c>
      <c r="AI1674">
        <v>317</v>
      </c>
      <c r="AJ1674">
        <v>316</v>
      </c>
      <c r="AK1674">
        <v>315</v>
      </c>
      <c r="AL1674">
        <v>308</v>
      </c>
      <c r="AQ1674" s="82">
        <f t="shared" si="132"/>
        <v>0</v>
      </c>
      <c r="AR1674" s="82">
        <f t="shared" si="133"/>
        <v>0</v>
      </c>
      <c r="AS1674" s="82">
        <f t="shared" si="133"/>
        <v>2.3779999999999999E-2</v>
      </c>
      <c r="AT1674" s="82">
        <f t="shared" si="133"/>
        <v>0</v>
      </c>
      <c r="AU1674" s="82">
        <f t="shared" si="133"/>
        <v>0</v>
      </c>
      <c r="AV1674" s="82">
        <f t="shared" si="133"/>
        <v>0</v>
      </c>
      <c r="AW1674" s="82">
        <f t="shared" si="133"/>
        <v>0</v>
      </c>
      <c r="AX1674" s="82">
        <f t="shared" si="133"/>
        <v>0</v>
      </c>
      <c r="AY1674" s="82">
        <f t="shared" si="133"/>
        <v>0</v>
      </c>
      <c r="AZ1674" s="82">
        <f t="shared" si="133"/>
        <v>0</v>
      </c>
      <c r="BA1674" s="82">
        <f t="shared" si="133"/>
        <v>0</v>
      </c>
    </row>
    <row r="1675" spans="1:53" x14ac:dyDescent="0.25">
      <c r="A1675" t="s">
        <v>6537</v>
      </c>
      <c r="B1675" t="s">
        <v>6538</v>
      </c>
      <c r="C1675" t="s">
        <v>6539</v>
      </c>
      <c r="D1675" t="s">
        <v>4235</v>
      </c>
      <c r="E1675">
        <v>4.5</v>
      </c>
      <c r="F1675" s="143">
        <v>44150</v>
      </c>
      <c r="G1675" t="s">
        <v>282</v>
      </c>
      <c r="H1675" t="s">
        <v>270</v>
      </c>
      <c r="I1675" t="s">
        <v>259</v>
      </c>
      <c r="J1675" t="s">
        <v>271</v>
      </c>
      <c r="K1675" t="s">
        <v>272</v>
      </c>
      <c r="L1675" t="s">
        <v>335</v>
      </c>
      <c r="M1675" t="s">
        <v>912</v>
      </c>
      <c r="N1675" t="s">
        <v>304</v>
      </c>
      <c r="O1675">
        <v>200</v>
      </c>
      <c r="P1675">
        <v>101.25</v>
      </c>
      <c r="Q1675">
        <v>0.58750000000000002</v>
      </c>
      <c r="R1675">
        <v>1.7649999999999999E-2</v>
      </c>
      <c r="S1675">
        <v>0</v>
      </c>
      <c r="T1675">
        <v>5.1059999999999999</v>
      </c>
      <c r="U1675">
        <v>4.2569999999999997</v>
      </c>
      <c r="V1675">
        <v>6.4039999999999999</v>
      </c>
      <c r="W1675">
        <v>4.2329999999999997</v>
      </c>
      <c r="X1675">
        <v>289</v>
      </c>
      <c r="Y1675">
        <v>101.25</v>
      </c>
      <c r="Z1675">
        <v>0.28699999999999998</v>
      </c>
      <c r="AA1675">
        <v>1.7860000000000001E-2</v>
      </c>
      <c r="AB1675">
        <v>5.1710000000000003</v>
      </c>
      <c r="AC1675">
        <v>4.2590000000000003</v>
      </c>
      <c r="AD1675">
        <v>6.4909999999999997</v>
      </c>
      <c r="AE1675">
        <v>4.2380000000000004</v>
      </c>
      <c r="AF1675">
        <v>306</v>
      </c>
      <c r="AG1675">
        <v>0.29499999999999998</v>
      </c>
      <c r="AH1675">
        <v>1.171</v>
      </c>
      <c r="AI1675">
        <v>268</v>
      </c>
      <c r="AJ1675">
        <v>285</v>
      </c>
      <c r="AK1675">
        <v>279</v>
      </c>
      <c r="AL1675">
        <v>295</v>
      </c>
      <c r="AQ1675" s="82">
        <f t="shared" si="132"/>
        <v>0</v>
      </c>
      <c r="AR1675" s="82">
        <f t="shared" si="133"/>
        <v>0</v>
      </c>
      <c r="AS1675" s="82">
        <f t="shared" si="133"/>
        <v>0</v>
      </c>
      <c r="AT1675" s="82">
        <f t="shared" si="133"/>
        <v>1.7649999999999999E-2</v>
      </c>
      <c r="AU1675" s="82">
        <f t="shared" si="133"/>
        <v>0</v>
      </c>
      <c r="AV1675" s="82">
        <f t="shared" si="133"/>
        <v>0</v>
      </c>
      <c r="AW1675" s="82">
        <f t="shared" si="133"/>
        <v>0</v>
      </c>
      <c r="AX1675" s="82">
        <f t="shared" si="133"/>
        <v>0</v>
      </c>
      <c r="AY1675" s="82">
        <f t="shared" si="133"/>
        <v>0</v>
      </c>
      <c r="AZ1675" s="82">
        <f t="shared" si="133"/>
        <v>0</v>
      </c>
      <c r="BA1675" s="82">
        <f t="shared" si="133"/>
        <v>0</v>
      </c>
    </row>
    <row r="1676" spans="1:53" x14ac:dyDescent="0.25">
      <c r="A1676" t="s">
        <v>4280</v>
      </c>
      <c r="B1676" t="s">
        <v>4281</v>
      </c>
      <c r="C1676" t="s">
        <v>4282</v>
      </c>
      <c r="D1676" t="s">
        <v>4283</v>
      </c>
      <c r="E1676">
        <v>6.375</v>
      </c>
      <c r="F1676" s="143">
        <v>44242</v>
      </c>
      <c r="G1676" t="s">
        <v>371</v>
      </c>
      <c r="H1676" t="s">
        <v>270</v>
      </c>
      <c r="I1676" t="s">
        <v>259</v>
      </c>
      <c r="J1676" t="s">
        <v>271</v>
      </c>
      <c r="K1676" t="s">
        <v>272</v>
      </c>
      <c r="L1676" t="s">
        <v>381</v>
      </c>
      <c r="M1676" t="s">
        <v>455</v>
      </c>
      <c r="N1676" t="s">
        <v>304</v>
      </c>
      <c r="O1676">
        <v>250</v>
      </c>
      <c r="P1676">
        <v>106.361</v>
      </c>
      <c r="Q1676">
        <v>2.3020830000000001</v>
      </c>
      <c r="R1676">
        <v>2.3539999999999998E-2</v>
      </c>
      <c r="S1676">
        <v>0</v>
      </c>
      <c r="T1676">
        <v>6.0789999999999997</v>
      </c>
      <c r="U1676">
        <v>5.375</v>
      </c>
      <c r="V1676">
        <v>6.3140000000000001</v>
      </c>
      <c r="W1676">
        <v>5.3810000000000002</v>
      </c>
      <c r="X1676">
        <v>403</v>
      </c>
      <c r="Y1676">
        <v>107.524</v>
      </c>
      <c r="Z1676">
        <v>1.877</v>
      </c>
      <c r="AA1676">
        <v>2.4060000000000002E-2</v>
      </c>
      <c r="AB1676">
        <v>6.1589999999999998</v>
      </c>
      <c r="AC1676">
        <v>5.2069999999999999</v>
      </c>
      <c r="AD1676">
        <v>6.3849999999999998</v>
      </c>
      <c r="AE1676">
        <v>5.2149999999999999</v>
      </c>
      <c r="AF1676">
        <v>403</v>
      </c>
      <c r="AG1676">
        <v>-0.67500000000000004</v>
      </c>
      <c r="AH1676">
        <v>0.20300000000000001</v>
      </c>
      <c r="AI1676">
        <v>394</v>
      </c>
      <c r="AJ1676">
        <v>396</v>
      </c>
      <c r="AK1676">
        <v>394</v>
      </c>
      <c r="AL1676">
        <v>393</v>
      </c>
      <c r="AQ1676" s="82">
        <f t="shared" si="132"/>
        <v>0</v>
      </c>
      <c r="AR1676" s="82">
        <f t="shared" si="133"/>
        <v>0</v>
      </c>
      <c r="AS1676" s="82">
        <f t="shared" si="133"/>
        <v>0</v>
      </c>
      <c r="AT1676" s="82">
        <f t="shared" si="133"/>
        <v>0</v>
      </c>
      <c r="AU1676" s="82">
        <f t="shared" si="133"/>
        <v>2.3539999999999998E-2</v>
      </c>
      <c r="AV1676" s="82">
        <f t="shared" si="133"/>
        <v>0</v>
      </c>
      <c r="AW1676" s="82">
        <f t="shared" si="133"/>
        <v>0</v>
      </c>
      <c r="AX1676" s="82">
        <f t="shared" si="133"/>
        <v>0</v>
      </c>
      <c r="AY1676" s="82">
        <f t="shared" si="133"/>
        <v>0</v>
      </c>
      <c r="AZ1676" s="82">
        <f t="shared" si="133"/>
        <v>0</v>
      </c>
      <c r="BA1676" s="82">
        <f t="shared" si="133"/>
        <v>0</v>
      </c>
    </row>
    <row r="1677" spans="1:53" x14ac:dyDescent="0.25">
      <c r="A1677" t="s">
        <v>4268</v>
      </c>
      <c r="B1677" t="s">
        <v>4269</v>
      </c>
      <c r="C1677" t="s">
        <v>4270</v>
      </c>
      <c r="D1677" t="s">
        <v>4271</v>
      </c>
      <c r="E1677">
        <v>8</v>
      </c>
      <c r="F1677" s="143">
        <v>43252</v>
      </c>
      <c r="G1677" t="s">
        <v>41</v>
      </c>
      <c r="H1677" t="s">
        <v>270</v>
      </c>
      <c r="I1677" t="s">
        <v>259</v>
      </c>
      <c r="J1677" t="s">
        <v>271</v>
      </c>
      <c r="K1677" t="s">
        <v>272</v>
      </c>
      <c r="L1677" t="s">
        <v>442</v>
      </c>
      <c r="M1677" t="s">
        <v>443</v>
      </c>
      <c r="N1677" t="s">
        <v>304</v>
      </c>
      <c r="O1677">
        <v>750</v>
      </c>
      <c r="P1677">
        <v>106</v>
      </c>
      <c r="Q1677">
        <v>0.53333299999999995</v>
      </c>
      <c r="R1677">
        <v>6.9220000000000004E-2</v>
      </c>
      <c r="S1677">
        <v>0</v>
      </c>
      <c r="T1677">
        <v>0.42699999999999999</v>
      </c>
      <c r="U1677">
        <v>3.177</v>
      </c>
      <c r="V1677">
        <v>0.42599999999999999</v>
      </c>
      <c r="W1677">
        <v>3.8820000000000001</v>
      </c>
      <c r="X1677">
        <v>307</v>
      </c>
      <c r="Y1677">
        <v>105.75</v>
      </c>
      <c r="Z1677">
        <v>0</v>
      </c>
      <c r="AA1677">
        <v>6.9760000000000003E-2</v>
      </c>
      <c r="AB1677">
        <v>0.49</v>
      </c>
      <c r="AC1677">
        <v>4.2549999999999999</v>
      </c>
      <c r="AD1677">
        <v>0.59199999999999997</v>
      </c>
      <c r="AE1677">
        <v>4.8040000000000003</v>
      </c>
      <c r="AF1677">
        <v>412</v>
      </c>
      <c r="AG1677">
        <v>0.74099999999999999</v>
      </c>
      <c r="AH1677">
        <v>0.72199999999999998</v>
      </c>
      <c r="AI1677">
        <v>264</v>
      </c>
      <c r="AJ1677">
        <v>411</v>
      </c>
      <c r="AK1677">
        <v>287</v>
      </c>
      <c r="AL1677">
        <v>395</v>
      </c>
      <c r="AQ1677" s="82">
        <f t="shared" si="132"/>
        <v>0</v>
      </c>
      <c r="AR1677" s="82">
        <f t="shared" si="133"/>
        <v>0</v>
      </c>
      <c r="AS1677" s="82">
        <f t="shared" si="133"/>
        <v>6.9220000000000004E-2</v>
      </c>
      <c r="AT1677" s="82">
        <f t="shared" si="133"/>
        <v>0</v>
      </c>
      <c r="AU1677" s="82">
        <f t="shared" si="133"/>
        <v>0</v>
      </c>
      <c r="AV1677" s="82">
        <f t="shared" si="133"/>
        <v>0</v>
      </c>
      <c r="AW1677" s="82">
        <f t="shared" si="133"/>
        <v>0</v>
      </c>
      <c r="AX1677" s="82">
        <f t="shared" si="133"/>
        <v>0</v>
      </c>
      <c r="AY1677" s="82">
        <f t="shared" si="133"/>
        <v>0</v>
      </c>
      <c r="AZ1677" s="82">
        <f t="shared" si="133"/>
        <v>0</v>
      </c>
      <c r="BA1677" s="82">
        <f t="shared" si="133"/>
        <v>0</v>
      </c>
    </row>
    <row r="1678" spans="1:53" x14ac:dyDescent="0.25">
      <c r="A1678" t="s">
        <v>4272</v>
      </c>
      <c r="B1678" t="s">
        <v>4273</v>
      </c>
      <c r="C1678" t="s">
        <v>4270</v>
      </c>
      <c r="D1678" t="s">
        <v>4271</v>
      </c>
      <c r="E1678">
        <v>9.875</v>
      </c>
      <c r="F1678" s="143">
        <v>42505</v>
      </c>
      <c r="G1678" t="s">
        <v>41</v>
      </c>
      <c r="H1678" t="s">
        <v>270</v>
      </c>
      <c r="I1678" t="s">
        <v>259</v>
      </c>
      <c r="J1678" t="s">
        <v>271</v>
      </c>
      <c r="K1678" t="s">
        <v>272</v>
      </c>
      <c r="L1678" t="s">
        <v>442</v>
      </c>
      <c r="M1678" t="s">
        <v>443</v>
      </c>
      <c r="N1678" t="s">
        <v>304</v>
      </c>
      <c r="O1678">
        <v>365.5</v>
      </c>
      <c r="P1678">
        <v>107.75</v>
      </c>
      <c r="Q1678">
        <v>1.0972219999999999</v>
      </c>
      <c r="R1678">
        <v>3.4470000000000001E-2</v>
      </c>
      <c r="S1678">
        <v>0</v>
      </c>
      <c r="T1678">
        <v>0.38500000000000001</v>
      </c>
      <c r="U1678">
        <v>2.4289999999999998</v>
      </c>
      <c r="V1678">
        <v>0.38100000000000001</v>
      </c>
      <c r="W1678">
        <v>2.7810000000000001</v>
      </c>
      <c r="X1678">
        <v>234</v>
      </c>
      <c r="Y1678">
        <v>108</v>
      </c>
      <c r="Z1678">
        <v>0.439</v>
      </c>
      <c r="AA1678">
        <v>3.4860000000000002E-2</v>
      </c>
      <c r="AB1678">
        <v>0.45</v>
      </c>
      <c r="AC1678">
        <v>2.9079999999999999</v>
      </c>
      <c r="AD1678">
        <v>0.44500000000000001</v>
      </c>
      <c r="AE1678">
        <v>3.1539999999999999</v>
      </c>
      <c r="AF1678">
        <v>279</v>
      </c>
      <c r="AG1678">
        <v>0.377</v>
      </c>
      <c r="AH1678">
        <v>0.35399999999999998</v>
      </c>
      <c r="AI1678">
        <v>182</v>
      </c>
      <c r="AJ1678">
        <v>256</v>
      </c>
      <c r="AK1678">
        <v>213</v>
      </c>
      <c r="AL1678">
        <v>262</v>
      </c>
      <c r="AQ1678" s="82">
        <f t="shared" si="132"/>
        <v>0</v>
      </c>
      <c r="AR1678" s="82">
        <f t="shared" si="133"/>
        <v>3.4470000000000001E-2</v>
      </c>
      <c r="AS1678" s="82">
        <f t="shared" si="133"/>
        <v>0</v>
      </c>
      <c r="AT1678" s="82">
        <f t="shared" si="133"/>
        <v>0</v>
      </c>
      <c r="AU1678" s="82">
        <f t="shared" si="133"/>
        <v>0</v>
      </c>
      <c r="AV1678" s="82">
        <f t="shared" si="133"/>
        <v>0</v>
      </c>
      <c r="AW1678" s="82">
        <f t="shared" si="133"/>
        <v>0</v>
      </c>
      <c r="AX1678" s="82">
        <f t="shared" si="133"/>
        <v>0</v>
      </c>
      <c r="AY1678" s="82">
        <f t="shared" si="133"/>
        <v>0</v>
      </c>
      <c r="AZ1678" s="82">
        <f t="shared" si="133"/>
        <v>0</v>
      </c>
      <c r="BA1678" s="82">
        <f t="shared" si="133"/>
        <v>0</v>
      </c>
    </row>
    <row r="1679" spans="1:53" x14ac:dyDescent="0.25">
      <c r="A1679" t="s">
        <v>4276</v>
      </c>
      <c r="B1679" t="s">
        <v>4277</v>
      </c>
      <c r="C1679" t="s">
        <v>4270</v>
      </c>
      <c r="D1679" t="s">
        <v>4271</v>
      </c>
      <c r="E1679">
        <v>8.75</v>
      </c>
      <c r="F1679" s="143">
        <v>43845</v>
      </c>
      <c r="G1679" t="s">
        <v>41</v>
      </c>
      <c r="H1679" t="s">
        <v>270</v>
      </c>
      <c r="I1679" t="s">
        <v>259</v>
      </c>
      <c r="J1679" t="s">
        <v>271</v>
      </c>
      <c r="K1679" t="s">
        <v>272</v>
      </c>
      <c r="L1679" t="s">
        <v>442</v>
      </c>
      <c r="M1679" t="s">
        <v>443</v>
      </c>
      <c r="N1679" t="s">
        <v>304</v>
      </c>
      <c r="O1679">
        <v>450</v>
      </c>
      <c r="P1679">
        <v>109.5</v>
      </c>
      <c r="Q1679">
        <v>3.8888889999999998</v>
      </c>
      <c r="R1679">
        <v>4.4209999999999999E-2</v>
      </c>
      <c r="S1679">
        <v>0</v>
      </c>
      <c r="T1679">
        <v>1.8160000000000001</v>
      </c>
      <c r="U1679">
        <v>5.8109999999999999</v>
      </c>
      <c r="V1679">
        <v>3.2719999999999998</v>
      </c>
      <c r="W1679">
        <v>6.2569999999999997</v>
      </c>
      <c r="X1679">
        <v>514</v>
      </c>
      <c r="Y1679">
        <v>108.25</v>
      </c>
      <c r="Z1679">
        <v>3.306</v>
      </c>
      <c r="AA1679">
        <v>4.4150000000000002E-2</v>
      </c>
      <c r="AB1679">
        <v>1.873</v>
      </c>
      <c r="AC1679">
        <v>6.476</v>
      </c>
      <c r="AD1679">
        <v>3.7090000000000001</v>
      </c>
      <c r="AE1679">
        <v>6.6909999999999998</v>
      </c>
      <c r="AF1679">
        <v>573</v>
      </c>
      <c r="AG1679">
        <v>1.643</v>
      </c>
      <c r="AH1679">
        <v>2.004</v>
      </c>
      <c r="AI1679">
        <v>471</v>
      </c>
      <c r="AJ1679">
        <v>532</v>
      </c>
      <c r="AK1679">
        <v>498</v>
      </c>
      <c r="AL1679">
        <v>557</v>
      </c>
      <c r="AQ1679" s="82">
        <f t="shared" si="132"/>
        <v>0</v>
      </c>
      <c r="AR1679" s="82">
        <f t="shared" si="133"/>
        <v>0</v>
      </c>
      <c r="AS1679" s="82">
        <f t="shared" si="133"/>
        <v>0</v>
      </c>
      <c r="AT1679" s="82">
        <f t="shared" si="133"/>
        <v>0</v>
      </c>
      <c r="AU1679" s="82">
        <f t="shared" si="133"/>
        <v>4.4209999999999999E-2</v>
      </c>
      <c r="AV1679" s="82">
        <f t="shared" si="133"/>
        <v>0</v>
      </c>
      <c r="AW1679" s="82">
        <f t="shared" si="133"/>
        <v>0</v>
      </c>
      <c r="AX1679" s="82">
        <f t="shared" si="133"/>
        <v>0</v>
      </c>
      <c r="AY1679" s="82">
        <f t="shared" si="133"/>
        <v>0</v>
      </c>
      <c r="AZ1679" s="82">
        <f t="shared" si="133"/>
        <v>0</v>
      </c>
      <c r="BA1679" s="82">
        <f t="shared" si="133"/>
        <v>0</v>
      </c>
    </row>
    <row r="1680" spans="1:53" x14ac:dyDescent="0.25">
      <c r="A1680" t="s">
        <v>4286</v>
      </c>
      <c r="B1680" t="s">
        <v>4287</v>
      </c>
      <c r="C1680" t="s">
        <v>4270</v>
      </c>
      <c r="D1680" t="s">
        <v>4271</v>
      </c>
      <c r="E1680">
        <v>7.5</v>
      </c>
      <c r="F1680" s="143">
        <v>44270</v>
      </c>
      <c r="G1680" t="s">
        <v>41</v>
      </c>
      <c r="H1680" t="s">
        <v>270</v>
      </c>
      <c r="I1680" t="s">
        <v>259</v>
      </c>
      <c r="J1680" t="s">
        <v>271</v>
      </c>
      <c r="K1680" t="s">
        <v>272</v>
      </c>
      <c r="L1680" t="s">
        <v>442</v>
      </c>
      <c r="M1680" t="s">
        <v>443</v>
      </c>
      <c r="N1680" t="s">
        <v>304</v>
      </c>
      <c r="O1680">
        <v>1173.8</v>
      </c>
      <c r="P1680">
        <v>107</v>
      </c>
      <c r="Q1680">
        <v>2.0833330000000001</v>
      </c>
      <c r="R1680">
        <v>0.11093</v>
      </c>
      <c r="S1680">
        <v>0</v>
      </c>
      <c r="T1680">
        <v>4.2380000000000004</v>
      </c>
      <c r="U1680">
        <v>6.117</v>
      </c>
      <c r="V1680">
        <v>5.33</v>
      </c>
      <c r="W1680">
        <v>6.1130000000000004</v>
      </c>
      <c r="X1680">
        <v>477</v>
      </c>
      <c r="Y1680">
        <v>104.25</v>
      </c>
      <c r="Z1680">
        <v>1.583</v>
      </c>
      <c r="AA1680">
        <v>0.10926</v>
      </c>
      <c r="AB1680">
        <v>4.9169999999999998</v>
      </c>
      <c r="AC1680">
        <v>6.6589999999999998</v>
      </c>
      <c r="AD1680">
        <v>5.758</v>
      </c>
      <c r="AE1680">
        <v>6.6820000000000004</v>
      </c>
      <c r="AF1680">
        <v>551</v>
      </c>
      <c r="AG1680">
        <v>3.0710000000000002</v>
      </c>
      <c r="AH1680">
        <v>3.8250000000000002</v>
      </c>
      <c r="AI1680">
        <v>456</v>
      </c>
      <c r="AJ1680">
        <v>525</v>
      </c>
      <c r="AK1680">
        <v>466</v>
      </c>
      <c r="AL1680">
        <v>539</v>
      </c>
      <c r="AQ1680" s="82">
        <f t="shared" si="132"/>
        <v>0</v>
      </c>
      <c r="AR1680" s="82">
        <f t="shared" si="133"/>
        <v>0</v>
      </c>
      <c r="AS1680" s="82">
        <f t="shared" si="133"/>
        <v>0</v>
      </c>
      <c r="AT1680" s="82">
        <f t="shared" si="133"/>
        <v>0</v>
      </c>
      <c r="AU1680" s="82">
        <f t="shared" si="133"/>
        <v>0</v>
      </c>
      <c r="AV1680" s="82">
        <f t="shared" si="133"/>
        <v>0.11093</v>
      </c>
      <c r="AW1680" s="82">
        <f t="shared" si="133"/>
        <v>0</v>
      </c>
      <c r="AX1680" s="82">
        <f t="shared" si="133"/>
        <v>0</v>
      </c>
      <c r="AY1680" s="82">
        <f t="shared" si="133"/>
        <v>0</v>
      </c>
      <c r="AZ1680" s="82">
        <f t="shared" si="133"/>
        <v>0</v>
      </c>
      <c r="BA1680" s="82">
        <f t="shared" si="133"/>
        <v>0</v>
      </c>
    </row>
    <row r="1681" spans="1:53" x14ac:dyDescent="0.25">
      <c r="A1681" t="s">
        <v>6540</v>
      </c>
      <c r="B1681" t="s">
        <v>6541</v>
      </c>
      <c r="C1681" t="s">
        <v>4270</v>
      </c>
      <c r="D1681" t="s">
        <v>4271</v>
      </c>
      <c r="E1681">
        <v>8.125</v>
      </c>
      <c r="F1681" s="143">
        <v>44849</v>
      </c>
      <c r="G1681" t="s">
        <v>41</v>
      </c>
      <c r="H1681" t="s">
        <v>270</v>
      </c>
      <c r="I1681" t="s">
        <v>259</v>
      </c>
      <c r="J1681" t="s">
        <v>271</v>
      </c>
      <c r="K1681" t="s">
        <v>272</v>
      </c>
      <c r="L1681" t="s">
        <v>442</v>
      </c>
      <c r="M1681" t="s">
        <v>443</v>
      </c>
      <c r="N1681" t="s">
        <v>304</v>
      </c>
      <c r="O1681">
        <v>750</v>
      </c>
      <c r="P1681">
        <v>110</v>
      </c>
      <c r="Q1681">
        <v>1.579861</v>
      </c>
      <c r="R1681">
        <v>7.2499999999999995E-2</v>
      </c>
      <c r="S1681">
        <v>0</v>
      </c>
      <c r="T1681">
        <v>3.593</v>
      </c>
      <c r="U1681">
        <v>6.2709999999999999</v>
      </c>
      <c r="V1681">
        <v>5.9989999999999997</v>
      </c>
      <c r="W1681">
        <v>6.4020000000000001</v>
      </c>
      <c r="X1681">
        <v>481</v>
      </c>
      <c r="Y1681">
        <v>107</v>
      </c>
      <c r="Z1681">
        <v>1.038</v>
      </c>
      <c r="AA1681">
        <v>7.127E-2</v>
      </c>
      <c r="AB1681">
        <v>5.5090000000000003</v>
      </c>
      <c r="AC1681">
        <v>6.8959999999999999</v>
      </c>
      <c r="AD1681">
        <v>6.3230000000000004</v>
      </c>
      <c r="AE1681">
        <v>6.9370000000000003</v>
      </c>
      <c r="AF1681">
        <v>553</v>
      </c>
      <c r="AG1681">
        <v>3.278</v>
      </c>
      <c r="AH1681">
        <v>4.1740000000000004</v>
      </c>
      <c r="AI1681">
        <v>472</v>
      </c>
      <c r="AJ1681">
        <v>536</v>
      </c>
      <c r="AK1681">
        <v>474</v>
      </c>
      <c r="AL1681">
        <v>545</v>
      </c>
      <c r="AQ1681" s="82">
        <f t="shared" si="132"/>
        <v>0</v>
      </c>
      <c r="AR1681" s="82">
        <f t="shared" si="133"/>
        <v>0</v>
      </c>
      <c r="AS1681" s="82">
        <f t="shared" si="133"/>
        <v>0</v>
      </c>
      <c r="AT1681" s="82">
        <f t="shared" si="133"/>
        <v>0</v>
      </c>
      <c r="AU1681" s="82">
        <f t="shared" si="133"/>
        <v>0</v>
      </c>
      <c r="AV1681" s="82">
        <f t="shared" si="133"/>
        <v>7.2499999999999995E-2</v>
      </c>
      <c r="AW1681" s="82">
        <f t="shared" si="133"/>
        <v>0</v>
      </c>
      <c r="AX1681" s="82">
        <f t="shared" si="133"/>
        <v>0</v>
      </c>
      <c r="AY1681" s="82">
        <f t="shared" si="133"/>
        <v>0</v>
      </c>
      <c r="AZ1681" s="82">
        <f t="shared" si="133"/>
        <v>0</v>
      </c>
      <c r="BA1681" s="82">
        <f t="shared" si="133"/>
        <v>0</v>
      </c>
    </row>
    <row r="1682" spans="1:53" x14ac:dyDescent="0.25">
      <c r="A1682" t="s">
        <v>6542</v>
      </c>
      <c r="B1682" t="s">
        <v>6543</v>
      </c>
      <c r="C1682" t="s">
        <v>4270</v>
      </c>
      <c r="D1682" t="s">
        <v>4271</v>
      </c>
      <c r="E1682">
        <v>7.5</v>
      </c>
      <c r="F1682" s="143">
        <v>44972</v>
      </c>
      <c r="G1682" t="s">
        <v>41</v>
      </c>
      <c r="H1682" t="s">
        <v>270</v>
      </c>
      <c r="I1682" t="s">
        <v>259</v>
      </c>
      <c r="J1682" t="s">
        <v>271</v>
      </c>
      <c r="K1682" t="s">
        <v>272</v>
      </c>
      <c r="L1682" t="s">
        <v>442</v>
      </c>
      <c r="M1682" t="s">
        <v>443</v>
      </c>
      <c r="N1682" t="s">
        <v>304</v>
      </c>
      <c r="O1682">
        <v>825</v>
      </c>
      <c r="P1682">
        <v>107.25</v>
      </c>
      <c r="Q1682">
        <v>2.6041669999999999</v>
      </c>
      <c r="R1682">
        <v>7.8520000000000006E-2</v>
      </c>
      <c r="S1682">
        <v>0</v>
      </c>
      <c r="T1682">
        <v>5.6980000000000004</v>
      </c>
      <c r="U1682">
        <v>6.2880000000000003</v>
      </c>
      <c r="V1682">
        <v>6.5090000000000003</v>
      </c>
      <c r="W1682">
        <v>6.3079999999999998</v>
      </c>
      <c r="X1682">
        <v>466</v>
      </c>
      <c r="Y1682">
        <v>104</v>
      </c>
      <c r="Z1682">
        <v>2.1040000000000001</v>
      </c>
      <c r="AA1682">
        <v>7.6990000000000003E-2</v>
      </c>
      <c r="AB1682">
        <v>5.7160000000000002</v>
      </c>
      <c r="AC1682">
        <v>6.8220000000000001</v>
      </c>
      <c r="AD1682">
        <v>6.7889999999999997</v>
      </c>
      <c r="AE1682">
        <v>6.8369999999999997</v>
      </c>
      <c r="AF1682">
        <v>537</v>
      </c>
      <c r="AG1682">
        <v>3.5339999999999998</v>
      </c>
      <c r="AH1682">
        <v>4.5369999999999999</v>
      </c>
      <c r="AI1682">
        <v>448</v>
      </c>
      <c r="AJ1682">
        <v>510</v>
      </c>
      <c r="AK1682">
        <v>459</v>
      </c>
      <c r="AL1682">
        <v>530</v>
      </c>
      <c r="AQ1682" s="82">
        <f t="shared" si="132"/>
        <v>0</v>
      </c>
      <c r="AR1682" s="82">
        <f t="shared" si="133"/>
        <v>0</v>
      </c>
      <c r="AS1682" s="82">
        <f t="shared" si="133"/>
        <v>0</v>
      </c>
      <c r="AT1682" s="82">
        <f t="shared" si="133"/>
        <v>0</v>
      </c>
      <c r="AU1682" s="82">
        <f t="shared" si="133"/>
        <v>0</v>
      </c>
      <c r="AV1682" s="82">
        <f t="shared" si="133"/>
        <v>7.8520000000000006E-2</v>
      </c>
      <c r="AW1682" s="82">
        <f t="shared" si="133"/>
        <v>0</v>
      </c>
      <c r="AX1682" s="82">
        <f t="shared" si="133"/>
        <v>0</v>
      </c>
      <c r="AY1682" s="82">
        <f t="shared" si="133"/>
        <v>0</v>
      </c>
      <c r="AZ1682" s="82">
        <f t="shared" si="133"/>
        <v>0</v>
      </c>
      <c r="BA1682" s="82">
        <f t="shared" si="133"/>
        <v>0</v>
      </c>
    </row>
    <row r="1683" spans="1:53" x14ac:dyDescent="0.25">
      <c r="A1683" t="s">
        <v>4261</v>
      </c>
      <c r="B1683" t="s">
        <v>4262</v>
      </c>
      <c r="C1683" t="s">
        <v>4263</v>
      </c>
      <c r="D1683" t="s">
        <v>178</v>
      </c>
      <c r="E1683">
        <v>4.875</v>
      </c>
      <c r="F1683" s="143">
        <v>41654</v>
      </c>
      <c r="G1683" t="s">
        <v>40</v>
      </c>
      <c r="H1683" t="s">
        <v>270</v>
      </c>
      <c r="I1683" t="s">
        <v>259</v>
      </c>
      <c r="J1683" t="s">
        <v>271</v>
      </c>
      <c r="K1683" t="s">
        <v>272</v>
      </c>
      <c r="L1683" t="s">
        <v>551</v>
      </c>
      <c r="M1683" t="s">
        <v>552</v>
      </c>
      <c r="N1683" t="s">
        <v>283</v>
      </c>
      <c r="O1683">
        <v>250</v>
      </c>
      <c r="P1683">
        <v>103.25</v>
      </c>
      <c r="Q1683">
        <v>2.1666669999999999</v>
      </c>
      <c r="R1683">
        <v>2.283E-2</v>
      </c>
      <c r="S1683">
        <v>0</v>
      </c>
      <c r="T1683">
        <v>1.012</v>
      </c>
      <c r="U1683">
        <v>1.7529999999999999</v>
      </c>
      <c r="V1683">
        <v>1.014</v>
      </c>
      <c r="W1683">
        <v>1.7529999999999999</v>
      </c>
      <c r="X1683">
        <v>155</v>
      </c>
      <c r="Y1683">
        <v>102.75</v>
      </c>
      <c r="Z1683">
        <v>1.8420000000000001</v>
      </c>
      <c r="AA1683">
        <v>2.3E-2</v>
      </c>
      <c r="AB1683">
        <v>1.075</v>
      </c>
      <c r="AC1683">
        <v>2.375</v>
      </c>
      <c r="AD1683">
        <v>1.075</v>
      </c>
      <c r="AE1683">
        <v>2.375</v>
      </c>
      <c r="AF1683">
        <v>216</v>
      </c>
      <c r="AG1683">
        <v>0.78900000000000003</v>
      </c>
      <c r="AH1683">
        <v>0.77200000000000002</v>
      </c>
      <c r="AI1683">
        <v>141</v>
      </c>
      <c r="AJ1683">
        <v>205</v>
      </c>
      <c r="AK1683">
        <v>140</v>
      </c>
      <c r="AL1683">
        <v>204</v>
      </c>
      <c r="AQ1683" s="82">
        <f t="shared" si="132"/>
        <v>2.283E-2</v>
      </c>
      <c r="AR1683" s="82">
        <f t="shared" si="133"/>
        <v>0</v>
      </c>
      <c r="AS1683" s="82">
        <f t="shared" si="133"/>
        <v>0</v>
      </c>
      <c r="AT1683" s="82">
        <f t="shared" si="133"/>
        <v>0</v>
      </c>
      <c r="AU1683" s="82">
        <f t="shared" si="133"/>
        <v>0</v>
      </c>
      <c r="AV1683" s="82">
        <f t="shared" si="133"/>
        <v>0</v>
      </c>
      <c r="AW1683" s="82">
        <f t="shared" si="133"/>
        <v>0</v>
      </c>
      <c r="AX1683" s="82">
        <f t="shared" si="133"/>
        <v>0</v>
      </c>
      <c r="AY1683" s="82">
        <f t="shared" si="133"/>
        <v>0</v>
      </c>
      <c r="AZ1683" s="82">
        <f t="shared" si="133"/>
        <v>0</v>
      </c>
      <c r="BA1683" s="82">
        <f t="shared" si="133"/>
        <v>0</v>
      </c>
    </row>
    <row r="1684" spans="1:53" x14ac:dyDescent="0.25">
      <c r="A1684" t="s">
        <v>4301</v>
      </c>
      <c r="B1684" t="s">
        <v>4302</v>
      </c>
      <c r="C1684" t="s">
        <v>4263</v>
      </c>
      <c r="D1684" t="s">
        <v>178</v>
      </c>
      <c r="E1684">
        <v>7.625</v>
      </c>
      <c r="F1684" s="143">
        <v>44150</v>
      </c>
      <c r="G1684" t="s">
        <v>42</v>
      </c>
      <c r="H1684" t="s">
        <v>270</v>
      </c>
      <c r="I1684" t="s">
        <v>259</v>
      </c>
      <c r="J1684" t="s">
        <v>271</v>
      </c>
      <c r="K1684" t="s">
        <v>272</v>
      </c>
      <c r="L1684" t="s">
        <v>551</v>
      </c>
      <c r="M1684" t="s">
        <v>552</v>
      </c>
      <c r="N1684" t="s">
        <v>304</v>
      </c>
      <c r="O1684">
        <v>700</v>
      </c>
      <c r="P1684">
        <v>110</v>
      </c>
      <c r="Q1684">
        <v>0.84722200000000003</v>
      </c>
      <c r="R1684">
        <v>6.7220000000000002E-2</v>
      </c>
      <c r="S1684">
        <v>0</v>
      </c>
      <c r="T1684">
        <v>2.5779999999999998</v>
      </c>
      <c r="U1684">
        <v>5.0970000000000004</v>
      </c>
      <c r="V1684">
        <v>4.5279999999999996</v>
      </c>
      <c r="W1684">
        <v>5.431</v>
      </c>
      <c r="X1684">
        <v>414</v>
      </c>
      <c r="Y1684">
        <v>109.5</v>
      </c>
      <c r="Z1684">
        <v>0.33900000000000002</v>
      </c>
      <c r="AA1684">
        <v>6.7629999999999996E-2</v>
      </c>
      <c r="AB1684">
        <v>2.64</v>
      </c>
      <c r="AC1684">
        <v>5.3159999999999998</v>
      </c>
      <c r="AD1684">
        <v>4.6829999999999998</v>
      </c>
      <c r="AE1684">
        <v>5.5579999999999998</v>
      </c>
      <c r="AF1684">
        <v>443</v>
      </c>
      <c r="AG1684">
        <v>0.91800000000000004</v>
      </c>
      <c r="AH1684">
        <v>1.448</v>
      </c>
      <c r="AI1684">
        <v>404</v>
      </c>
      <c r="AJ1684">
        <v>435</v>
      </c>
      <c r="AK1684">
        <v>401</v>
      </c>
      <c r="AL1684">
        <v>429</v>
      </c>
      <c r="AQ1684" s="82">
        <f t="shared" si="132"/>
        <v>0</v>
      </c>
      <c r="AR1684" s="82">
        <f t="shared" si="133"/>
        <v>0</v>
      </c>
      <c r="AS1684" s="82">
        <f t="shared" si="133"/>
        <v>0</v>
      </c>
      <c r="AT1684" s="82">
        <f t="shared" si="133"/>
        <v>0</v>
      </c>
      <c r="AU1684" s="82">
        <f t="shared" si="133"/>
        <v>6.7220000000000002E-2</v>
      </c>
      <c r="AV1684" s="82">
        <f t="shared" si="133"/>
        <v>0</v>
      </c>
      <c r="AW1684" s="82">
        <f t="shared" si="133"/>
        <v>0</v>
      </c>
      <c r="AX1684" s="82">
        <f t="shared" si="133"/>
        <v>0</v>
      </c>
      <c r="AY1684" s="82">
        <f t="shared" si="133"/>
        <v>0</v>
      </c>
      <c r="AZ1684" s="82">
        <f t="shared" si="133"/>
        <v>0</v>
      </c>
      <c r="BA1684" s="82">
        <f t="shared" si="133"/>
        <v>0</v>
      </c>
    </row>
    <row r="1685" spans="1:53" x14ac:dyDescent="0.25">
      <c r="A1685" t="s">
        <v>4284</v>
      </c>
      <c r="B1685" t="s">
        <v>4285</v>
      </c>
      <c r="C1685" t="s">
        <v>4263</v>
      </c>
      <c r="D1685" t="s">
        <v>178</v>
      </c>
      <c r="E1685">
        <v>7.375</v>
      </c>
      <c r="F1685" s="143">
        <v>43419</v>
      </c>
      <c r="G1685" t="s">
        <v>42</v>
      </c>
      <c r="H1685" t="s">
        <v>270</v>
      </c>
      <c r="I1685" t="s">
        <v>259</v>
      </c>
      <c r="J1685" t="s">
        <v>271</v>
      </c>
      <c r="K1685" t="s">
        <v>272</v>
      </c>
      <c r="L1685" t="s">
        <v>551</v>
      </c>
      <c r="M1685" t="s">
        <v>552</v>
      </c>
      <c r="N1685" t="s">
        <v>304</v>
      </c>
      <c r="O1685">
        <v>900</v>
      </c>
      <c r="P1685">
        <v>107.25</v>
      </c>
      <c r="Q1685">
        <v>0.81944399999999995</v>
      </c>
      <c r="R1685">
        <v>8.4260000000000002E-2</v>
      </c>
      <c r="S1685">
        <v>0</v>
      </c>
      <c r="T1685">
        <v>0.85099999999999998</v>
      </c>
      <c r="U1685">
        <v>5.0819999999999999</v>
      </c>
      <c r="V1685">
        <v>2.4769999999999999</v>
      </c>
      <c r="W1685">
        <v>5.2709999999999999</v>
      </c>
      <c r="X1685">
        <v>436</v>
      </c>
      <c r="Y1685">
        <v>106.625</v>
      </c>
      <c r="Z1685">
        <v>0.32800000000000001</v>
      </c>
      <c r="AA1685">
        <v>8.4659999999999999E-2</v>
      </c>
      <c r="AB1685">
        <v>3.415</v>
      </c>
      <c r="AC1685">
        <v>5.4880000000000004</v>
      </c>
      <c r="AD1685">
        <v>3.1640000000000001</v>
      </c>
      <c r="AE1685">
        <v>5.5620000000000003</v>
      </c>
      <c r="AF1685">
        <v>479</v>
      </c>
      <c r="AG1685">
        <v>1.044</v>
      </c>
      <c r="AH1685">
        <v>1.34</v>
      </c>
      <c r="AI1685">
        <v>409</v>
      </c>
      <c r="AJ1685">
        <v>463</v>
      </c>
      <c r="AK1685">
        <v>418</v>
      </c>
      <c r="AL1685">
        <v>462</v>
      </c>
      <c r="AQ1685" s="82">
        <f t="shared" si="132"/>
        <v>0</v>
      </c>
      <c r="AR1685" s="82">
        <f t="shared" si="133"/>
        <v>0</v>
      </c>
      <c r="AS1685" s="82">
        <f t="shared" si="133"/>
        <v>0</v>
      </c>
      <c r="AT1685" s="82">
        <f t="shared" si="133"/>
        <v>0</v>
      </c>
      <c r="AU1685" s="82">
        <f t="shared" si="133"/>
        <v>8.4260000000000002E-2</v>
      </c>
      <c r="AV1685" s="82">
        <f t="shared" si="133"/>
        <v>0</v>
      </c>
      <c r="AW1685" s="82">
        <f t="shared" si="133"/>
        <v>0</v>
      </c>
      <c r="AX1685" s="82">
        <f t="shared" si="133"/>
        <v>0</v>
      </c>
      <c r="AY1685" s="82">
        <f t="shared" si="133"/>
        <v>0</v>
      </c>
      <c r="AZ1685" s="82">
        <f t="shared" si="133"/>
        <v>0</v>
      </c>
      <c r="BA1685" s="82">
        <f t="shared" si="133"/>
        <v>0</v>
      </c>
    </row>
    <row r="1686" spans="1:53" x14ac:dyDescent="0.25">
      <c r="A1686" t="s">
        <v>6544</v>
      </c>
      <c r="B1686" t="s">
        <v>6545</v>
      </c>
      <c r="C1686" t="s">
        <v>6546</v>
      </c>
      <c r="D1686" t="s">
        <v>178</v>
      </c>
      <c r="E1686">
        <v>6.625</v>
      </c>
      <c r="F1686" s="143">
        <v>43770</v>
      </c>
      <c r="G1686" t="s">
        <v>280</v>
      </c>
      <c r="H1686" t="s">
        <v>270</v>
      </c>
      <c r="I1686" t="s">
        <v>259</v>
      </c>
      <c r="J1686" t="s">
        <v>271</v>
      </c>
      <c r="K1686" t="s">
        <v>272</v>
      </c>
      <c r="L1686" t="s">
        <v>551</v>
      </c>
      <c r="M1686" t="s">
        <v>552</v>
      </c>
      <c r="N1686" t="s">
        <v>275</v>
      </c>
      <c r="O1686">
        <v>1000</v>
      </c>
      <c r="P1686">
        <v>102.75</v>
      </c>
      <c r="Q1686">
        <v>0.99375000000000002</v>
      </c>
      <c r="R1686">
        <v>8.9880000000000002E-2</v>
      </c>
      <c r="S1686">
        <v>0</v>
      </c>
      <c r="T1686">
        <v>4.0759999999999996</v>
      </c>
      <c r="U1686">
        <v>5.9610000000000003</v>
      </c>
      <c r="V1686">
        <v>5.181</v>
      </c>
      <c r="W1686">
        <v>6.0220000000000002</v>
      </c>
      <c r="X1686">
        <v>492</v>
      </c>
      <c r="Y1686">
        <v>102</v>
      </c>
      <c r="Z1686">
        <v>0.55200000000000005</v>
      </c>
      <c r="AA1686">
        <v>9.0200000000000002E-2</v>
      </c>
      <c r="AB1686">
        <v>4.1340000000000003</v>
      </c>
      <c r="AC1686">
        <v>6.1459999999999999</v>
      </c>
      <c r="AD1686">
        <v>5.2690000000000001</v>
      </c>
      <c r="AE1686">
        <v>6.1779999999999999</v>
      </c>
      <c r="AF1686">
        <v>523</v>
      </c>
      <c r="AG1686">
        <v>1.1619999999999999</v>
      </c>
      <c r="AH1686">
        <v>1.7929999999999999</v>
      </c>
      <c r="AI1686">
        <v>470</v>
      </c>
      <c r="AJ1686">
        <v>499</v>
      </c>
      <c r="AK1686">
        <v>480</v>
      </c>
      <c r="AL1686">
        <v>510</v>
      </c>
      <c r="AQ1686" s="82">
        <f t="shared" si="132"/>
        <v>0</v>
      </c>
      <c r="AR1686" s="82">
        <f t="shared" ref="AR1686:BA1701" si="134">IF(AND($U1686&gt;AQ$4,$U1686&lt;=AR$4),$R1686,0)</f>
        <v>0</v>
      </c>
      <c r="AS1686" s="82">
        <f t="shared" si="134"/>
        <v>0</v>
      </c>
      <c r="AT1686" s="82">
        <f t="shared" si="134"/>
        <v>0</v>
      </c>
      <c r="AU1686" s="82">
        <f t="shared" si="134"/>
        <v>8.9880000000000002E-2</v>
      </c>
      <c r="AV1686" s="82">
        <f t="shared" si="134"/>
        <v>0</v>
      </c>
      <c r="AW1686" s="82">
        <f t="shared" si="134"/>
        <v>0</v>
      </c>
      <c r="AX1686" s="82">
        <f t="shared" si="134"/>
        <v>0</v>
      </c>
      <c r="AY1686" s="82">
        <f t="shared" si="134"/>
        <v>0</v>
      </c>
      <c r="AZ1686" s="82">
        <f t="shared" si="134"/>
        <v>0</v>
      </c>
      <c r="BA1686" s="82">
        <f t="shared" si="134"/>
        <v>0</v>
      </c>
    </row>
    <row r="1687" spans="1:53" x14ac:dyDescent="0.25">
      <c r="A1687" t="s">
        <v>6547</v>
      </c>
      <c r="B1687" t="s">
        <v>6548</v>
      </c>
      <c r="C1687" t="s">
        <v>6549</v>
      </c>
      <c r="D1687" t="s">
        <v>4525</v>
      </c>
      <c r="E1687">
        <v>7.5</v>
      </c>
      <c r="F1687" s="143">
        <v>41790</v>
      </c>
      <c r="G1687" t="s">
        <v>371</v>
      </c>
      <c r="H1687" t="s">
        <v>270</v>
      </c>
      <c r="I1687" t="s">
        <v>259</v>
      </c>
      <c r="J1687" t="s">
        <v>271</v>
      </c>
      <c r="K1687" t="s">
        <v>272</v>
      </c>
      <c r="L1687" t="s">
        <v>442</v>
      </c>
      <c r="M1687" t="s">
        <v>697</v>
      </c>
      <c r="N1687" t="s">
        <v>304</v>
      </c>
      <c r="O1687">
        <v>429</v>
      </c>
      <c r="P1687">
        <v>105.261</v>
      </c>
      <c r="Q1687">
        <v>0.52083299999999999</v>
      </c>
      <c r="R1687">
        <v>3.9320000000000001E-2</v>
      </c>
      <c r="S1687">
        <v>0</v>
      </c>
      <c r="T1687">
        <v>1.3540000000000001</v>
      </c>
      <c r="U1687">
        <v>3.6880000000000002</v>
      </c>
      <c r="V1687">
        <v>1.3260000000000001</v>
      </c>
      <c r="W1687">
        <v>3.6880000000000002</v>
      </c>
      <c r="X1687">
        <v>338</v>
      </c>
      <c r="Y1687">
        <v>105.571</v>
      </c>
      <c r="Z1687">
        <v>2.1000000000000001E-2</v>
      </c>
      <c r="AA1687">
        <v>3.984E-2</v>
      </c>
      <c r="AB1687">
        <v>1.419</v>
      </c>
      <c r="AC1687">
        <v>3.6429999999999998</v>
      </c>
      <c r="AD1687">
        <v>1.39</v>
      </c>
      <c r="AE1687">
        <v>3.6429999999999998</v>
      </c>
      <c r="AF1687">
        <v>335</v>
      </c>
      <c r="AG1687">
        <v>0.18</v>
      </c>
      <c r="AH1687">
        <v>0.17799999999999999</v>
      </c>
      <c r="AI1687">
        <v>331</v>
      </c>
      <c r="AJ1687">
        <v>330</v>
      </c>
      <c r="AK1687">
        <v>324</v>
      </c>
      <c r="AL1687">
        <v>323</v>
      </c>
      <c r="AQ1687" s="82">
        <f t="shared" si="132"/>
        <v>0</v>
      </c>
      <c r="AR1687" s="82">
        <f t="shared" si="134"/>
        <v>0</v>
      </c>
      <c r="AS1687" s="82">
        <f t="shared" si="134"/>
        <v>3.9320000000000001E-2</v>
      </c>
      <c r="AT1687" s="82">
        <f t="shared" si="134"/>
        <v>0</v>
      </c>
      <c r="AU1687" s="82">
        <f t="shared" si="134"/>
        <v>0</v>
      </c>
      <c r="AV1687" s="82">
        <f t="shared" si="134"/>
        <v>0</v>
      </c>
      <c r="AW1687" s="82">
        <f t="shared" si="134"/>
        <v>0</v>
      </c>
      <c r="AX1687" s="82">
        <f t="shared" si="134"/>
        <v>0</v>
      </c>
      <c r="AY1687" s="82">
        <f t="shared" si="134"/>
        <v>0</v>
      </c>
      <c r="AZ1687" s="82">
        <f t="shared" si="134"/>
        <v>0</v>
      </c>
      <c r="BA1687" s="82">
        <f t="shared" si="134"/>
        <v>0</v>
      </c>
    </row>
    <row r="1688" spans="1:53" x14ac:dyDescent="0.25">
      <c r="A1688" t="s">
        <v>4289</v>
      </c>
      <c r="B1688" t="s">
        <v>4290</v>
      </c>
      <c r="C1688" t="s">
        <v>4288</v>
      </c>
      <c r="D1688" t="s">
        <v>179</v>
      </c>
      <c r="E1688">
        <v>6.875</v>
      </c>
      <c r="F1688" s="143">
        <v>48775</v>
      </c>
      <c r="G1688" t="s">
        <v>40</v>
      </c>
      <c r="H1688" t="s">
        <v>270</v>
      </c>
      <c r="I1688" t="s">
        <v>259</v>
      </c>
      <c r="J1688" t="s">
        <v>271</v>
      </c>
      <c r="K1688" t="s">
        <v>272</v>
      </c>
      <c r="L1688" t="s">
        <v>381</v>
      </c>
      <c r="M1688" t="s">
        <v>387</v>
      </c>
      <c r="N1688" t="s">
        <v>304</v>
      </c>
      <c r="O1688">
        <v>450</v>
      </c>
      <c r="P1688">
        <v>96</v>
      </c>
      <c r="Q1688">
        <v>3.0555560000000002</v>
      </c>
      <c r="R1688">
        <v>3.8620000000000002E-2</v>
      </c>
      <c r="S1688">
        <v>0</v>
      </c>
      <c r="T1688">
        <v>10.387</v>
      </c>
      <c r="U1688">
        <v>7.2519999999999998</v>
      </c>
      <c r="V1688">
        <v>10.566000000000001</v>
      </c>
      <c r="W1688">
        <v>7.2519999999999998</v>
      </c>
      <c r="X1688">
        <v>490</v>
      </c>
      <c r="Y1688">
        <v>95</v>
      </c>
      <c r="Z1688">
        <v>2.597</v>
      </c>
      <c r="AA1688">
        <v>3.8629999999999998E-2</v>
      </c>
      <c r="AB1688">
        <v>10.398</v>
      </c>
      <c r="AC1688">
        <v>7.3479999999999999</v>
      </c>
      <c r="AD1688">
        <v>10.576000000000001</v>
      </c>
      <c r="AE1688">
        <v>7.3479999999999999</v>
      </c>
      <c r="AF1688">
        <v>515</v>
      </c>
      <c r="AG1688">
        <v>1.494</v>
      </c>
      <c r="AH1688">
        <v>2.8530000000000002</v>
      </c>
      <c r="AI1688">
        <v>446</v>
      </c>
      <c r="AJ1688">
        <v>470</v>
      </c>
      <c r="AK1688">
        <v>494</v>
      </c>
      <c r="AL1688">
        <v>523</v>
      </c>
      <c r="AQ1688" s="82">
        <f t="shared" si="132"/>
        <v>0</v>
      </c>
      <c r="AR1688" s="82">
        <f t="shared" si="134"/>
        <v>0</v>
      </c>
      <c r="AS1688" s="82">
        <f t="shared" si="134"/>
        <v>0</v>
      </c>
      <c r="AT1688" s="82">
        <f t="shared" si="134"/>
        <v>0</v>
      </c>
      <c r="AU1688" s="82">
        <f t="shared" si="134"/>
        <v>0</v>
      </c>
      <c r="AV1688" s="82">
        <f t="shared" si="134"/>
        <v>0</v>
      </c>
      <c r="AW1688" s="82">
        <f t="shared" si="134"/>
        <v>3.8620000000000002E-2</v>
      </c>
      <c r="AX1688" s="82">
        <f t="shared" si="134"/>
        <v>0</v>
      </c>
      <c r="AY1688" s="82">
        <f t="shared" si="134"/>
        <v>0</v>
      </c>
      <c r="AZ1688" s="82">
        <f t="shared" si="134"/>
        <v>0</v>
      </c>
      <c r="BA1688" s="82">
        <f t="shared" si="134"/>
        <v>0</v>
      </c>
    </row>
    <row r="1689" spans="1:53" x14ac:dyDescent="0.25">
      <c r="A1689" t="s">
        <v>4299</v>
      </c>
      <c r="B1689" t="s">
        <v>4300</v>
      </c>
      <c r="C1689" t="s">
        <v>4288</v>
      </c>
      <c r="D1689" t="s">
        <v>179</v>
      </c>
      <c r="E1689">
        <v>7.875</v>
      </c>
      <c r="F1689" s="143">
        <v>42901</v>
      </c>
      <c r="G1689" t="s">
        <v>40</v>
      </c>
      <c r="H1689" t="s">
        <v>270</v>
      </c>
      <c r="I1689" t="s">
        <v>259</v>
      </c>
      <c r="J1689" t="s">
        <v>271</v>
      </c>
      <c r="K1689" t="s">
        <v>272</v>
      </c>
      <c r="L1689" t="s">
        <v>381</v>
      </c>
      <c r="M1689" t="s">
        <v>387</v>
      </c>
      <c r="N1689" t="s">
        <v>304</v>
      </c>
      <c r="O1689">
        <v>400</v>
      </c>
      <c r="P1689">
        <v>106.75</v>
      </c>
      <c r="Q1689">
        <v>0.21875</v>
      </c>
      <c r="R1689">
        <v>3.7069999999999999E-2</v>
      </c>
      <c r="S1689">
        <v>3.9380000000000002</v>
      </c>
      <c r="T1689">
        <v>0.46800000000000003</v>
      </c>
      <c r="U1689">
        <v>1.7949999999999999</v>
      </c>
      <c r="V1689">
        <v>0.46700000000000003</v>
      </c>
      <c r="W1689">
        <v>2.31</v>
      </c>
      <c r="X1689">
        <v>168</v>
      </c>
      <c r="Y1689">
        <v>107</v>
      </c>
      <c r="Z1689">
        <v>3.6309999999999998</v>
      </c>
      <c r="AA1689">
        <v>3.8920000000000003E-2</v>
      </c>
      <c r="AB1689">
        <v>0.51600000000000001</v>
      </c>
      <c r="AC1689">
        <v>2.0489999999999999</v>
      </c>
      <c r="AD1689">
        <v>0.51400000000000001</v>
      </c>
      <c r="AE1689">
        <v>2.4249999999999998</v>
      </c>
      <c r="AF1689">
        <v>190</v>
      </c>
      <c r="AG1689">
        <v>0.249</v>
      </c>
      <c r="AH1689">
        <v>0.22500000000000001</v>
      </c>
      <c r="AI1689">
        <v>148</v>
      </c>
      <c r="AJ1689">
        <v>109</v>
      </c>
      <c r="AK1689">
        <v>148</v>
      </c>
      <c r="AL1689">
        <v>174</v>
      </c>
      <c r="AQ1689" s="82">
        <f t="shared" si="132"/>
        <v>3.7069999999999999E-2</v>
      </c>
      <c r="AR1689" s="82">
        <f t="shared" si="134"/>
        <v>0</v>
      </c>
      <c r="AS1689" s="82">
        <f t="shared" si="134"/>
        <v>0</v>
      </c>
      <c r="AT1689" s="82">
        <f t="shared" si="134"/>
        <v>0</v>
      </c>
      <c r="AU1689" s="82">
        <f t="shared" si="134"/>
        <v>0</v>
      </c>
      <c r="AV1689" s="82">
        <f t="shared" si="134"/>
        <v>0</v>
      </c>
      <c r="AW1689" s="82">
        <f t="shared" si="134"/>
        <v>0</v>
      </c>
      <c r="AX1689" s="82">
        <f t="shared" si="134"/>
        <v>0</v>
      </c>
      <c r="AY1689" s="82">
        <f t="shared" si="134"/>
        <v>0</v>
      </c>
      <c r="AZ1689" s="82">
        <f t="shared" si="134"/>
        <v>0</v>
      </c>
      <c r="BA1689" s="82">
        <f t="shared" si="134"/>
        <v>0</v>
      </c>
    </row>
    <row r="1690" spans="1:53" x14ac:dyDescent="0.25">
      <c r="A1690" t="s">
        <v>4303</v>
      </c>
      <c r="B1690" t="s">
        <v>4304</v>
      </c>
      <c r="C1690" t="s">
        <v>4288</v>
      </c>
      <c r="D1690" t="s">
        <v>179</v>
      </c>
      <c r="E1690">
        <v>8.125</v>
      </c>
      <c r="F1690" s="143">
        <v>43723</v>
      </c>
      <c r="G1690" t="s">
        <v>40</v>
      </c>
      <c r="H1690" t="s">
        <v>270</v>
      </c>
      <c r="I1690" t="s">
        <v>259</v>
      </c>
      <c r="J1690" t="s">
        <v>271</v>
      </c>
      <c r="K1690" t="s">
        <v>272</v>
      </c>
      <c r="L1690" t="s">
        <v>381</v>
      </c>
      <c r="M1690" t="s">
        <v>387</v>
      </c>
      <c r="N1690" t="s">
        <v>304</v>
      </c>
      <c r="O1690">
        <v>750</v>
      </c>
      <c r="P1690">
        <v>113.25</v>
      </c>
      <c r="Q1690">
        <v>2.2569439999999998</v>
      </c>
      <c r="R1690">
        <v>7.5050000000000006E-2</v>
      </c>
      <c r="S1690">
        <v>0</v>
      </c>
      <c r="T1690">
        <v>2.4159999999999999</v>
      </c>
      <c r="U1690">
        <v>4.3310000000000004</v>
      </c>
      <c r="V1690">
        <v>3.5019999999999998</v>
      </c>
      <c r="W1690">
        <v>4.8029999999999999</v>
      </c>
      <c r="X1690">
        <v>374</v>
      </c>
      <c r="Y1690">
        <v>111</v>
      </c>
      <c r="Z1690">
        <v>1.7150000000000001</v>
      </c>
      <c r="AA1690">
        <v>7.4349999999999999E-2</v>
      </c>
      <c r="AB1690">
        <v>2.4670000000000001</v>
      </c>
      <c r="AC1690">
        <v>5.2039999999999997</v>
      </c>
      <c r="AD1690">
        <v>3.919</v>
      </c>
      <c r="AE1690">
        <v>5.48</v>
      </c>
      <c r="AF1690">
        <v>457</v>
      </c>
      <c r="AG1690">
        <v>2.4769999999999999</v>
      </c>
      <c r="AH1690">
        <v>2.8519999999999999</v>
      </c>
      <c r="AI1690">
        <v>365</v>
      </c>
      <c r="AJ1690">
        <v>448</v>
      </c>
      <c r="AK1690">
        <v>359</v>
      </c>
      <c r="AL1690">
        <v>442</v>
      </c>
      <c r="AQ1690" s="82">
        <f t="shared" si="132"/>
        <v>0</v>
      </c>
      <c r="AR1690" s="82">
        <f t="shared" si="134"/>
        <v>0</v>
      </c>
      <c r="AS1690" s="82">
        <f t="shared" si="134"/>
        <v>0</v>
      </c>
      <c r="AT1690" s="82">
        <f t="shared" si="134"/>
        <v>7.5050000000000006E-2</v>
      </c>
      <c r="AU1690" s="82">
        <f t="shared" si="134"/>
        <v>0</v>
      </c>
      <c r="AV1690" s="82">
        <f t="shared" si="134"/>
        <v>0</v>
      </c>
      <c r="AW1690" s="82">
        <f t="shared" si="134"/>
        <v>0</v>
      </c>
      <c r="AX1690" s="82">
        <f t="shared" si="134"/>
        <v>0</v>
      </c>
      <c r="AY1690" s="82">
        <f t="shared" si="134"/>
        <v>0</v>
      </c>
      <c r="AZ1690" s="82">
        <f t="shared" si="134"/>
        <v>0</v>
      </c>
      <c r="BA1690" s="82">
        <f t="shared" si="134"/>
        <v>0</v>
      </c>
    </row>
    <row r="1691" spans="1:53" x14ac:dyDescent="0.25">
      <c r="A1691" t="s">
        <v>4305</v>
      </c>
      <c r="B1691" t="s">
        <v>4306</v>
      </c>
      <c r="C1691" t="s">
        <v>4288</v>
      </c>
      <c r="D1691" t="s">
        <v>179</v>
      </c>
      <c r="E1691">
        <v>8.375</v>
      </c>
      <c r="F1691" s="143">
        <v>44454</v>
      </c>
      <c r="G1691" t="s">
        <v>40</v>
      </c>
      <c r="H1691" t="s">
        <v>270</v>
      </c>
      <c r="I1691" t="s">
        <v>259</v>
      </c>
      <c r="J1691" t="s">
        <v>271</v>
      </c>
      <c r="K1691" t="s">
        <v>272</v>
      </c>
      <c r="L1691" t="s">
        <v>381</v>
      </c>
      <c r="M1691" t="s">
        <v>387</v>
      </c>
      <c r="N1691" t="s">
        <v>304</v>
      </c>
      <c r="O1691">
        <v>750</v>
      </c>
      <c r="P1691">
        <v>114.75</v>
      </c>
      <c r="Q1691">
        <v>2.3263889999999998</v>
      </c>
      <c r="R1691">
        <v>7.6069999999999999E-2</v>
      </c>
      <c r="S1691">
        <v>0</v>
      </c>
      <c r="T1691">
        <v>3.1709999999999998</v>
      </c>
      <c r="U1691">
        <v>5.0149999999999997</v>
      </c>
      <c r="V1691">
        <v>4.7910000000000004</v>
      </c>
      <c r="W1691">
        <v>5.4770000000000003</v>
      </c>
      <c r="X1691">
        <v>406</v>
      </c>
      <c r="Y1691">
        <v>112.5</v>
      </c>
      <c r="Z1691">
        <v>1.768</v>
      </c>
      <c r="AA1691">
        <v>7.5380000000000003E-2</v>
      </c>
      <c r="AB1691">
        <v>3.22</v>
      </c>
      <c r="AC1691">
        <v>5.665</v>
      </c>
      <c r="AD1691">
        <v>5.08</v>
      </c>
      <c r="AE1691">
        <v>5.9610000000000003</v>
      </c>
      <c r="AF1691">
        <v>471</v>
      </c>
      <c r="AG1691">
        <v>2.4580000000000002</v>
      </c>
      <c r="AH1691">
        <v>3.0760000000000001</v>
      </c>
      <c r="AI1691">
        <v>404</v>
      </c>
      <c r="AJ1691">
        <v>467</v>
      </c>
      <c r="AK1691">
        <v>394</v>
      </c>
      <c r="AL1691">
        <v>459</v>
      </c>
      <c r="AQ1691" s="82">
        <f t="shared" si="132"/>
        <v>0</v>
      </c>
      <c r="AR1691" s="82">
        <f t="shared" si="134"/>
        <v>0</v>
      </c>
      <c r="AS1691" s="82">
        <f t="shared" si="134"/>
        <v>0</v>
      </c>
      <c r="AT1691" s="82">
        <f t="shared" si="134"/>
        <v>0</v>
      </c>
      <c r="AU1691" s="82">
        <f t="shared" si="134"/>
        <v>7.6069999999999999E-2</v>
      </c>
      <c r="AV1691" s="82">
        <f t="shared" si="134"/>
        <v>0</v>
      </c>
      <c r="AW1691" s="82">
        <f t="shared" si="134"/>
        <v>0</v>
      </c>
      <c r="AX1691" s="82">
        <f t="shared" si="134"/>
        <v>0</v>
      </c>
      <c r="AY1691" s="82">
        <f t="shared" si="134"/>
        <v>0</v>
      </c>
      <c r="AZ1691" s="82">
        <f t="shared" si="134"/>
        <v>0</v>
      </c>
      <c r="BA1691" s="82">
        <f t="shared" si="134"/>
        <v>0</v>
      </c>
    </row>
    <row r="1692" spans="1:53" x14ac:dyDescent="0.25">
      <c r="A1692" t="s">
        <v>6550</v>
      </c>
      <c r="B1692" t="s">
        <v>6551</v>
      </c>
      <c r="C1692" t="s">
        <v>4288</v>
      </c>
      <c r="D1692" t="s">
        <v>179</v>
      </c>
      <c r="E1692">
        <v>6.5</v>
      </c>
      <c r="F1692" s="143">
        <v>44166</v>
      </c>
      <c r="G1692" t="s">
        <v>40</v>
      </c>
      <c r="H1692" t="s">
        <v>270</v>
      </c>
      <c r="I1692" t="s">
        <v>259</v>
      </c>
      <c r="J1692" t="s">
        <v>271</v>
      </c>
      <c r="K1692" t="s">
        <v>272</v>
      </c>
      <c r="L1692" t="s">
        <v>381</v>
      </c>
      <c r="M1692" t="s">
        <v>387</v>
      </c>
      <c r="N1692" t="s">
        <v>304</v>
      </c>
      <c r="O1692">
        <v>425</v>
      </c>
      <c r="P1692">
        <v>108</v>
      </c>
      <c r="Q1692">
        <v>0.48749999999999999</v>
      </c>
      <c r="R1692">
        <v>3.9949999999999999E-2</v>
      </c>
      <c r="S1692">
        <v>0</v>
      </c>
      <c r="T1692">
        <v>6.0490000000000004</v>
      </c>
      <c r="U1692">
        <v>5.2229999999999999</v>
      </c>
      <c r="V1692">
        <v>6.3</v>
      </c>
      <c r="W1692">
        <v>5.2530000000000001</v>
      </c>
      <c r="X1692">
        <v>394</v>
      </c>
      <c r="Y1692">
        <v>104.5</v>
      </c>
      <c r="Z1692">
        <v>5.3999999999999999E-2</v>
      </c>
      <c r="AA1692">
        <v>3.9079999999999997E-2</v>
      </c>
      <c r="AB1692">
        <v>6.069</v>
      </c>
      <c r="AC1692">
        <v>5.7729999999999997</v>
      </c>
      <c r="AD1692">
        <v>6.3079999999999998</v>
      </c>
      <c r="AE1692">
        <v>5.7889999999999997</v>
      </c>
      <c r="AF1692">
        <v>465</v>
      </c>
      <c r="AG1692">
        <v>3.762</v>
      </c>
      <c r="AH1692">
        <v>4.6159999999999997</v>
      </c>
      <c r="AI1692">
        <v>389</v>
      </c>
      <c r="AJ1692">
        <v>451</v>
      </c>
      <c r="AK1692">
        <v>385</v>
      </c>
      <c r="AL1692">
        <v>455</v>
      </c>
      <c r="AQ1692" s="82">
        <f t="shared" si="132"/>
        <v>0</v>
      </c>
      <c r="AR1692" s="82">
        <f t="shared" si="134"/>
        <v>0</v>
      </c>
      <c r="AS1692" s="82">
        <f t="shared" si="134"/>
        <v>0</v>
      </c>
      <c r="AT1692" s="82">
        <f t="shared" si="134"/>
        <v>0</v>
      </c>
      <c r="AU1692" s="82">
        <f t="shared" si="134"/>
        <v>3.9949999999999999E-2</v>
      </c>
      <c r="AV1692" s="82">
        <f t="shared" si="134"/>
        <v>0</v>
      </c>
      <c r="AW1692" s="82">
        <f t="shared" si="134"/>
        <v>0</v>
      </c>
      <c r="AX1692" s="82">
        <f t="shared" si="134"/>
        <v>0</v>
      </c>
      <c r="AY1692" s="82">
        <f t="shared" si="134"/>
        <v>0</v>
      </c>
      <c r="AZ1692" s="82">
        <f t="shared" si="134"/>
        <v>0</v>
      </c>
      <c r="BA1692" s="82">
        <f t="shared" si="134"/>
        <v>0</v>
      </c>
    </row>
    <row r="1693" spans="1:53" x14ac:dyDescent="0.25">
      <c r="A1693" t="s">
        <v>4292</v>
      </c>
      <c r="B1693" t="s">
        <v>4293</v>
      </c>
      <c r="C1693" t="s">
        <v>4294</v>
      </c>
      <c r="D1693" t="s">
        <v>4295</v>
      </c>
      <c r="E1693">
        <v>9.75</v>
      </c>
      <c r="F1693" s="143">
        <v>41685</v>
      </c>
      <c r="G1693" t="s">
        <v>42</v>
      </c>
      <c r="H1693" t="s">
        <v>270</v>
      </c>
      <c r="I1693" t="s">
        <v>259</v>
      </c>
      <c r="J1693" t="s">
        <v>271</v>
      </c>
      <c r="K1693" t="s">
        <v>272</v>
      </c>
      <c r="L1693" t="s">
        <v>442</v>
      </c>
      <c r="M1693" t="s">
        <v>650</v>
      </c>
      <c r="N1693" t="s">
        <v>304</v>
      </c>
      <c r="O1693">
        <v>275</v>
      </c>
      <c r="P1693">
        <v>100</v>
      </c>
      <c r="Q1693">
        <v>3.5208330000000001</v>
      </c>
      <c r="R1693">
        <v>2.4660000000000001E-2</v>
      </c>
      <c r="S1693">
        <v>0</v>
      </c>
      <c r="T1693">
        <v>0.13700000000000001</v>
      </c>
      <c r="U1693">
        <v>9.4179999999999993</v>
      </c>
      <c r="V1693">
        <v>0.34899999999999998</v>
      </c>
      <c r="W1693">
        <v>9.4979999999999993</v>
      </c>
      <c r="X1693">
        <v>926</v>
      </c>
      <c r="Y1693">
        <v>100.75</v>
      </c>
      <c r="Z1693">
        <v>2.871</v>
      </c>
      <c r="AA1693">
        <v>2.5059999999999999E-2</v>
      </c>
      <c r="AB1693">
        <v>0.20300000000000001</v>
      </c>
      <c r="AC1693">
        <v>5.8879999999999999</v>
      </c>
      <c r="AD1693">
        <v>0.20200000000000001</v>
      </c>
      <c r="AE1693">
        <v>5.9859999999999998</v>
      </c>
      <c r="AF1693">
        <v>576</v>
      </c>
      <c r="AG1693">
        <v>-9.6000000000000002E-2</v>
      </c>
      <c r="AH1693">
        <v>-0.111</v>
      </c>
      <c r="AI1693">
        <v>894</v>
      </c>
      <c r="AJ1693">
        <v>566</v>
      </c>
      <c r="AK1693">
        <v>903</v>
      </c>
      <c r="AL1693">
        <v>556</v>
      </c>
      <c r="AQ1693" s="82">
        <f t="shared" si="132"/>
        <v>0</v>
      </c>
      <c r="AR1693" s="82">
        <f t="shared" si="134"/>
        <v>0</v>
      </c>
      <c r="AS1693" s="82">
        <f t="shared" si="134"/>
        <v>0</v>
      </c>
      <c r="AT1693" s="82">
        <f t="shared" si="134"/>
        <v>0</v>
      </c>
      <c r="AU1693" s="82">
        <f t="shared" si="134"/>
        <v>0</v>
      </c>
      <c r="AV1693" s="82">
        <f t="shared" si="134"/>
        <v>0</v>
      </c>
      <c r="AW1693" s="82">
        <f t="shared" si="134"/>
        <v>0</v>
      </c>
      <c r="AX1693" s="82">
        <f t="shared" si="134"/>
        <v>0</v>
      </c>
      <c r="AY1693" s="82">
        <f t="shared" si="134"/>
        <v>2.4660000000000001E-2</v>
      </c>
      <c r="AZ1693" s="82">
        <f t="shared" si="134"/>
        <v>0</v>
      </c>
      <c r="BA1693" s="82">
        <f t="shared" si="134"/>
        <v>0</v>
      </c>
    </row>
    <row r="1694" spans="1:53" x14ac:dyDescent="0.25">
      <c r="A1694" t="s">
        <v>4296</v>
      </c>
      <c r="B1694" t="s">
        <v>4297</v>
      </c>
      <c r="C1694" t="s">
        <v>4298</v>
      </c>
      <c r="D1694" t="s">
        <v>4291</v>
      </c>
      <c r="E1694">
        <v>7.8040000000000003</v>
      </c>
      <c r="F1694" s="143">
        <v>44105</v>
      </c>
      <c r="G1694" t="s">
        <v>371</v>
      </c>
      <c r="H1694" t="s">
        <v>270</v>
      </c>
      <c r="I1694" t="s">
        <v>259</v>
      </c>
      <c r="J1694" t="s">
        <v>271</v>
      </c>
      <c r="K1694" t="s">
        <v>272</v>
      </c>
      <c r="L1694" t="s">
        <v>291</v>
      </c>
      <c r="M1694" t="s">
        <v>600</v>
      </c>
      <c r="N1694" t="s">
        <v>304</v>
      </c>
      <c r="O1694">
        <v>166.3</v>
      </c>
      <c r="P1694">
        <v>102.557</v>
      </c>
      <c r="Q1694">
        <v>1.8209329999999999</v>
      </c>
      <c r="R1694">
        <v>1.504E-2</v>
      </c>
      <c r="S1694">
        <v>0</v>
      </c>
      <c r="T1694">
        <v>5.125</v>
      </c>
      <c r="U1694">
        <v>7.3150000000000004</v>
      </c>
      <c r="V1694">
        <v>3.68</v>
      </c>
      <c r="W1694">
        <v>7.3579999999999997</v>
      </c>
      <c r="X1694">
        <v>625</v>
      </c>
      <c r="Y1694">
        <v>102.687</v>
      </c>
      <c r="Z1694">
        <v>1.3009999999999999</v>
      </c>
      <c r="AA1694">
        <v>1.521E-2</v>
      </c>
      <c r="AB1694">
        <v>5.19</v>
      </c>
      <c r="AC1694">
        <v>7.2949999999999999</v>
      </c>
      <c r="AD1694">
        <v>3.7450000000000001</v>
      </c>
      <c r="AE1694">
        <v>7.3390000000000004</v>
      </c>
      <c r="AF1694">
        <v>635</v>
      </c>
      <c r="AG1694">
        <v>0.375</v>
      </c>
      <c r="AH1694">
        <v>0.746</v>
      </c>
      <c r="AI1694">
        <v>606</v>
      </c>
      <c r="AJ1694">
        <v>618</v>
      </c>
      <c r="AK1694">
        <v>613</v>
      </c>
      <c r="AL1694">
        <v>623</v>
      </c>
      <c r="AQ1694" s="82">
        <f t="shared" si="132"/>
        <v>0</v>
      </c>
      <c r="AR1694" s="82">
        <f t="shared" si="134"/>
        <v>0</v>
      </c>
      <c r="AS1694" s="82">
        <f t="shared" si="134"/>
        <v>0</v>
      </c>
      <c r="AT1694" s="82">
        <f t="shared" si="134"/>
        <v>0</v>
      </c>
      <c r="AU1694" s="82">
        <f t="shared" si="134"/>
        <v>0</v>
      </c>
      <c r="AV1694" s="82">
        <f t="shared" si="134"/>
        <v>0</v>
      </c>
      <c r="AW1694" s="82">
        <f t="shared" si="134"/>
        <v>1.504E-2</v>
      </c>
      <c r="AX1694" s="82">
        <f t="shared" si="134"/>
        <v>0</v>
      </c>
      <c r="AY1694" s="82">
        <f t="shared" si="134"/>
        <v>0</v>
      </c>
      <c r="AZ1694" s="82">
        <f t="shared" si="134"/>
        <v>0</v>
      </c>
      <c r="BA1694" s="82">
        <f t="shared" si="134"/>
        <v>0</v>
      </c>
    </row>
    <row r="1695" spans="1:53" x14ac:dyDescent="0.25">
      <c r="A1695" t="s">
        <v>4326</v>
      </c>
      <c r="B1695" t="s">
        <v>4327</v>
      </c>
      <c r="C1695" t="s">
        <v>4328</v>
      </c>
      <c r="D1695" t="s">
        <v>4329</v>
      </c>
      <c r="E1695">
        <v>8.25</v>
      </c>
      <c r="F1695" s="143">
        <v>43435</v>
      </c>
      <c r="G1695" t="s">
        <v>40</v>
      </c>
      <c r="H1695" t="s">
        <v>270</v>
      </c>
      <c r="I1695" t="s">
        <v>259</v>
      </c>
      <c r="J1695" t="s">
        <v>271</v>
      </c>
      <c r="K1695" t="s">
        <v>272</v>
      </c>
      <c r="L1695" t="s">
        <v>291</v>
      </c>
      <c r="M1695" t="s">
        <v>600</v>
      </c>
      <c r="N1695" t="s">
        <v>304</v>
      </c>
      <c r="O1695">
        <v>325</v>
      </c>
      <c r="P1695">
        <v>105.5</v>
      </c>
      <c r="Q1695">
        <v>0.55000000000000004</v>
      </c>
      <c r="R1695">
        <v>2.9860000000000001E-2</v>
      </c>
      <c r="S1695">
        <v>0</v>
      </c>
      <c r="T1695">
        <v>3.3260000000000001</v>
      </c>
      <c r="U1695">
        <v>6.6360000000000001</v>
      </c>
      <c r="V1695">
        <v>4.12</v>
      </c>
      <c r="W1695">
        <v>6.8040000000000003</v>
      </c>
      <c r="X1695">
        <v>590</v>
      </c>
      <c r="Y1695">
        <v>104.25</v>
      </c>
      <c r="Z1695">
        <v>0</v>
      </c>
      <c r="AA1695">
        <v>2.98E-2</v>
      </c>
      <c r="AB1695">
        <v>3.3809999999999998</v>
      </c>
      <c r="AC1695">
        <v>7.0129999999999999</v>
      </c>
      <c r="AD1695">
        <v>4.2619999999999996</v>
      </c>
      <c r="AE1695">
        <v>7.1230000000000002</v>
      </c>
      <c r="AF1695">
        <v>635</v>
      </c>
      <c r="AG1695">
        <v>1.7270000000000001</v>
      </c>
      <c r="AH1695">
        <v>2.1589999999999998</v>
      </c>
      <c r="AI1695">
        <v>577</v>
      </c>
      <c r="AJ1695">
        <v>621</v>
      </c>
      <c r="AK1695">
        <v>577</v>
      </c>
      <c r="AL1695">
        <v>622</v>
      </c>
      <c r="AQ1695" s="82">
        <f t="shared" si="132"/>
        <v>0</v>
      </c>
      <c r="AR1695" s="82">
        <f t="shared" si="134"/>
        <v>0</v>
      </c>
      <c r="AS1695" s="82">
        <f t="shared" si="134"/>
        <v>0</v>
      </c>
      <c r="AT1695" s="82">
        <f t="shared" si="134"/>
        <v>0</v>
      </c>
      <c r="AU1695" s="82">
        <f t="shared" si="134"/>
        <v>0</v>
      </c>
      <c r="AV1695" s="82">
        <f t="shared" si="134"/>
        <v>2.9860000000000001E-2</v>
      </c>
      <c r="AW1695" s="82">
        <f t="shared" si="134"/>
        <v>0</v>
      </c>
      <c r="AX1695" s="82">
        <f t="shared" si="134"/>
        <v>0</v>
      </c>
      <c r="AY1695" s="82">
        <f t="shared" si="134"/>
        <v>0</v>
      </c>
      <c r="AZ1695" s="82">
        <f t="shared" si="134"/>
        <v>0</v>
      </c>
      <c r="BA1695" s="82">
        <f t="shared" si="134"/>
        <v>0</v>
      </c>
    </row>
    <row r="1696" spans="1:53" x14ac:dyDescent="0.25">
      <c r="A1696" t="s">
        <v>6552</v>
      </c>
      <c r="B1696" t="s">
        <v>6553</v>
      </c>
      <c r="C1696" t="s">
        <v>6554</v>
      </c>
      <c r="D1696" t="s">
        <v>6555</v>
      </c>
      <c r="E1696">
        <v>8.125</v>
      </c>
      <c r="F1696" s="143">
        <v>44105</v>
      </c>
      <c r="G1696" t="s">
        <v>280</v>
      </c>
      <c r="H1696" t="s">
        <v>270</v>
      </c>
      <c r="I1696" t="s">
        <v>259</v>
      </c>
      <c r="J1696" t="s">
        <v>271</v>
      </c>
      <c r="K1696" t="s">
        <v>272</v>
      </c>
      <c r="L1696" t="s">
        <v>273</v>
      </c>
      <c r="M1696" t="s">
        <v>274</v>
      </c>
      <c r="N1696" t="s">
        <v>304</v>
      </c>
      <c r="O1696">
        <v>650</v>
      </c>
      <c r="P1696">
        <v>100.125</v>
      </c>
      <c r="Q1696">
        <v>1.8958330000000001</v>
      </c>
      <c r="R1696">
        <v>5.7450000000000001E-2</v>
      </c>
      <c r="S1696">
        <v>0</v>
      </c>
      <c r="T1696">
        <v>4.4530000000000003</v>
      </c>
      <c r="U1696">
        <v>8.093</v>
      </c>
      <c r="V1696">
        <v>5.5359999999999996</v>
      </c>
      <c r="W1696">
        <v>8.0570000000000004</v>
      </c>
      <c r="X1696">
        <v>681</v>
      </c>
      <c r="Y1696">
        <v>100.625</v>
      </c>
      <c r="Z1696">
        <v>1.3540000000000001</v>
      </c>
      <c r="AA1696">
        <v>5.8299999999999998E-2</v>
      </c>
      <c r="AB1696">
        <v>4.5229999999999997</v>
      </c>
      <c r="AC1696">
        <v>7.9850000000000003</v>
      </c>
      <c r="AD1696">
        <v>5.5869999999999997</v>
      </c>
      <c r="AE1696">
        <v>7.9640000000000004</v>
      </c>
      <c r="AF1696">
        <v>688</v>
      </c>
      <c r="AG1696">
        <v>4.1000000000000002E-2</v>
      </c>
      <c r="AH1696">
        <v>0.75700000000000001</v>
      </c>
      <c r="AI1696">
        <v>644</v>
      </c>
      <c r="AJ1696">
        <v>653</v>
      </c>
      <c r="AK1696">
        <v>671</v>
      </c>
      <c r="AL1696">
        <v>677</v>
      </c>
      <c r="AQ1696" s="82">
        <f t="shared" si="132"/>
        <v>0</v>
      </c>
      <c r="AR1696" s="82">
        <f t="shared" si="134"/>
        <v>0</v>
      </c>
      <c r="AS1696" s="82">
        <f t="shared" si="134"/>
        <v>0</v>
      </c>
      <c r="AT1696" s="82">
        <f t="shared" si="134"/>
        <v>0</v>
      </c>
      <c r="AU1696" s="82">
        <f t="shared" si="134"/>
        <v>0</v>
      </c>
      <c r="AV1696" s="82">
        <f t="shared" si="134"/>
        <v>0</v>
      </c>
      <c r="AW1696" s="82">
        <f t="shared" si="134"/>
        <v>0</v>
      </c>
      <c r="AX1696" s="82">
        <f t="shared" si="134"/>
        <v>5.7450000000000001E-2</v>
      </c>
      <c r="AY1696" s="82">
        <f t="shared" si="134"/>
        <v>0</v>
      </c>
      <c r="AZ1696" s="82">
        <f t="shared" si="134"/>
        <v>0</v>
      </c>
      <c r="BA1696" s="82">
        <f t="shared" si="134"/>
        <v>0</v>
      </c>
    </row>
    <row r="1697" spans="1:53" x14ac:dyDescent="0.25">
      <c r="A1697" t="s">
        <v>6556</v>
      </c>
      <c r="B1697" t="s">
        <v>6557</v>
      </c>
      <c r="C1697" t="s">
        <v>4330</v>
      </c>
      <c r="D1697" t="s">
        <v>4331</v>
      </c>
      <c r="E1697">
        <v>9.125</v>
      </c>
      <c r="F1697" s="143">
        <v>43600</v>
      </c>
      <c r="G1697" t="s">
        <v>42</v>
      </c>
      <c r="H1697" t="s">
        <v>270</v>
      </c>
      <c r="I1697" t="s">
        <v>259</v>
      </c>
      <c r="J1697" t="s">
        <v>271</v>
      </c>
      <c r="K1697" t="s">
        <v>272</v>
      </c>
      <c r="L1697" t="s">
        <v>291</v>
      </c>
      <c r="M1697" t="s">
        <v>1407</v>
      </c>
      <c r="N1697" t="s">
        <v>283</v>
      </c>
      <c r="O1697">
        <v>225</v>
      </c>
      <c r="P1697">
        <v>106</v>
      </c>
      <c r="Q1697">
        <v>1.013889</v>
      </c>
      <c r="R1697">
        <v>2.086E-2</v>
      </c>
      <c r="S1697">
        <v>0</v>
      </c>
      <c r="T1697">
        <v>3.569</v>
      </c>
      <c r="U1697">
        <v>7.492</v>
      </c>
      <c r="V1697">
        <v>4.327</v>
      </c>
      <c r="W1697">
        <v>7.6710000000000003</v>
      </c>
      <c r="X1697">
        <v>669</v>
      </c>
      <c r="Y1697">
        <v>104</v>
      </c>
      <c r="Z1697">
        <v>0.40600000000000003</v>
      </c>
      <c r="AA1697">
        <v>2.0660000000000001E-2</v>
      </c>
      <c r="AB1697">
        <v>3.6160000000000001</v>
      </c>
      <c r="AC1697">
        <v>8.0370000000000008</v>
      </c>
      <c r="AD1697">
        <v>4.4740000000000002</v>
      </c>
      <c r="AE1697">
        <v>8.1489999999999991</v>
      </c>
      <c r="AF1697">
        <v>731</v>
      </c>
      <c r="AG1697">
        <v>2.4980000000000002</v>
      </c>
      <c r="AH1697">
        <v>2.9809999999999999</v>
      </c>
      <c r="AI1697">
        <v>657</v>
      </c>
      <c r="AJ1697">
        <v>714</v>
      </c>
      <c r="AK1697">
        <v>657</v>
      </c>
      <c r="AL1697">
        <v>719</v>
      </c>
      <c r="AQ1697" s="82">
        <f t="shared" si="132"/>
        <v>0</v>
      </c>
      <c r="AR1697" s="82">
        <f t="shared" si="134"/>
        <v>0</v>
      </c>
      <c r="AS1697" s="82">
        <f t="shared" si="134"/>
        <v>0</v>
      </c>
      <c r="AT1697" s="82">
        <f t="shared" si="134"/>
        <v>0</v>
      </c>
      <c r="AU1697" s="82">
        <f t="shared" si="134"/>
        <v>0</v>
      </c>
      <c r="AV1697" s="82">
        <f t="shared" si="134"/>
        <v>0</v>
      </c>
      <c r="AW1697" s="82">
        <f t="shared" si="134"/>
        <v>2.086E-2</v>
      </c>
      <c r="AX1697" s="82">
        <f t="shared" si="134"/>
        <v>0</v>
      </c>
      <c r="AY1697" s="82">
        <f t="shared" si="134"/>
        <v>0</v>
      </c>
      <c r="AZ1697" s="82">
        <f t="shared" si="134"/>
        <v>0</v>
      </c>
      <c r="BA1697" s="82">
        <f t="shared" si="134"/>
        <v>0</v>
      </c>
    </row>
    <row r="1698" spans="1:53" x14ac:dyDescent="0.25">
      <c r="A1698" t="s">
        <v>4322</v>
      </c>
      <c r="B1698" t="s">
        <v>4323</v>
      </c>
      <c r="C1698" t="s">
        <v>4324</v>
      </c>
      <c r="D1698" t="s">
        <v>4325</v>
      </c>
      <c r="E1698">
        <v>10.25</v>
      </c>
      <c r="F1698" s="143">
        <v>43146</v>
      </c>
      <c r="G1698" t="s">
        <v>42</v>
      </c>
      <c r="H1698" t="s">
        <v>270</v>
      </c>
      <c r="I1698" t="s">
        <v>259</v>
      </c>
      <c r="J1698" t="s">
        <v>271</v>
      </c>
      <c r="K1698" t="s">
        <v>272</v>
      </c>
      <c r="L1698" t="s">
        <v>296</v>
      </c>
      <c r="M1698" t="s">
        <v>492</v>
      </c>
      <c r="N1698" t="s">
        <v>283</v>
      </c>
      <c r="O1698">
        <v>525</v>
      </c>
      <c r="P1698">
        <v>104.75</v>
      </c>
      <c r="Q1698">
        <v>3.7013889999999998</v>
      </c>
      <c r="R1698">
        <v>4.9329999999999999E-2</v>
      </c>
      <c r="S1698">
        <v>0</v>
      </c>
      <c r="T1698">
        <v>2.5710000000000002</v>
      </c>
      <c r="U1698">
        <v>8.4870000000000001</v>
      </c>
      <c r="V1698">
        <v>3.1789999999999998</v>
      </c>
      <c r="W1698">
        <v>8.6880000000000006</v>
      </c>
      <c r="X1698">
        <v>794</v>
      </c>
      <c r="Y1698">
        <v>104.25</v>
      </c>
      <c r="Z1698">
        <v>3.0179999999999998</v>
      </c>
      <c r="AA1698">
        <v>4.9529999999999998E-2</v>
      </c>
      <c r="AB1698">
        <v>2.6309999999999998</v>
      </c>
      <c r="AC1698">
        <v>8.6929999999999996</v>
      </c>
      <c r="AD1698">
        <v>3.2850000000000001</v>
      </c>
      <c r="AE1698">
        <v>8.8450000000000006</v>
      </c>
      <c r="AF1698">
        <v>822</v>
      </c>
      <c r="AG1698">
        <v>1.103</v>
      </c>
      <c r="AH1698">
        <v>1.359</v>
      </c>
      <c r="AI1698">
        <v>758</v>
      </c>
      <c r="AJ1698">
        <v>792</v>
      </c>
      <c r="AK1698">
        <v>781</v>
      </c>
      <c r="AL1698">
        <v>809</v>
      </c>
      <c r="AQ1698" s="82">
        <f t="shared" si="132"/>
        <v>0</v>
      </c>
      <c r="AR1698" s="82">
        <f t="shared" si="134"/>
        <v>0</v>
      </c>
      <c r="AS1698" s="82">
        <f t="shared" si="134"/>
        <v>0</v>
      </c>
      <c r="AT1698" s="82">
        <f t="shared" si="134"/>
        <v>0</v>
      </c>
      <c r="AU1698" s="82">
        <f t="shared" si="134"/>
        <v>0</v>
      </c>
      <c r="AV1698" s="82">
        <f t="shared" si="134"/>
        <v>0</v>
      </c>
      <c r="AW1698" s="82">
        <f t="shared" si="134"/>
        <v>0</v>
      </c>
      <c r="AX1698" s="82">
        <f t="shared" si="134"/>
        <v>4.9329999999999999E-2</v>
      </c>
      <c r="AY1698" s="82">
        <f t="shared" si="134"/>
        <v>0</v>
      </c>
      <c r="AZ1698" s="82">
        <f t="shared" si="134"/>
        <v>0</v>
      </c>
      <c r="BA1698" s="82">
        <f t="shared" si="134"/>
        <v>0</v>
      </c>
    </row>
    <row r="1699" spans="1:53" x14ac:dyDescent="0.25">
      <c r="A1699" t="s">
        <v>4320</v>
      </c>
      <c r="B1699" t="s">
        <v>4321</v>
      </c>
      <c r="C1699" t="s">
        <v>4307</v>
      </c>
      <c r="D1699" t="s">
        <v>205</v>
      </c>
      <c r="E1699">
        <v>7.75</v>
      </c>
      <c r="F1699" s="143">
        <v>42917</v>
      </c>
      <c r="G1699" t="s">
        <v>282</v>
      </c>
      <c r="H1699" t="s">
        <v>270</v>
      </c>
      <c r="I1699" t="s">
        <v>259</v>
      </c>
      <c r="J1699" t="s">
        <v>271</v>
      </c>
      <c r="K1699" t="s">
        <v>272</v>
      </c>
      <c r="L1699" t="s">
        <v>609</v>
      </c>
      <c r="M1699" t="s">
        <v>907</v>
      </c>
      <c r="N1699" t="s">
        <v>304</v>
      </c>
      <c r="O1699">
        <v>500</v>
      </c>
      <c r="P1699">
        <v>116</v>
      </c>
      <c r="Q1699">
        <v>3.7458330000000002</v>
      </c>
      <c r="R1699">
        <v>5.1869999999999999E-2</v>
      </c>
      <c r="S1699">
        <v>0</v>
      </c>
      <c r="T1699">
        <v>3.7519999999999998</v>
      </c>
      <c r="U1699">
        <v>3.8559999999999999</v>
      </c>
      <c r="V1699">
        <v>3.7669999999999999</v>
      </c>
      <c r="W1699">
        <v>3.8559999999999999</v>
      </c>
      <c r="X1699">
        <v>322</v>
      </c>
      <c r="Y1699">
        <v>113.75</v>
      </c>
      <c r="Z1699">
        <v>3.2290000000000001</v>
      </c>
      <c r="AA1699">
        <v>5.144E-2</v>
      </c>
      <c r="AB1699">
        <v>3.798</v>
      </c>
      <c r="AC1699">
        <v>4.4029999999999996</v>
      </c>
      <c r="AD1699">
        <v>3.81</v>
      </c>
      <c r="AE1699">
        <v>4.4029999999999996</v>
      </c>
      <c r="AF1699">
        <v>387</v>
      </c>
      <c r="AG1699">
        <v>2.3650000000000002</v>
      </c>
      <c r="AH1699">
        <v>2.71</v>
      </c>
      <c r="AI1699">
        <v>333</v>
      </c>
      <c r="AJ1699">
        <v>398</v>
      </c>
      <c r="AK1699">
        <v>311</v>
      </c>
      <c r="AL1699">
        <v>376</v>
      </c>
      <c r="AQ1699" s="82">
        <f t="shared" si="132"/>
        <v>0</v>
      </c>
      <c r="AR1699" s="82">
        <f t="shared" si="134"/>
        <v>0</v>
      </c>
      <c r="AS1699" s="82">
        <f t="shared" si="134"/>
        <v>5.1869999999999999E-2</v>
      </c>
      <c r="AT1699" s="82">
        <f t="shared" si="134"/>
        <v>0</v>
      </c>
      <c r="AU1699" s="82">
        <f t="shared" si="134"/>
        <v>0</v>
      </c>
      <c r="AV1699" s="82">
        <f t="shared" si="134"/>
        <v>0</v>
      </c>
      <c r="AW1699" s="82">
        <f t="shared" si="134"/>
        <v>0</v>
      </c>
      <c r="AX1699" s="82">
        <f t="shared" si="134"/>
        <v>0</v>
      </c>
      <c r="AY1699" s="82">
        <f t="shared" si="134"/>
        <v>0</v>
      </c>
      <c r="AZ1699" s="82">
        <f t="shared" si="134"/>
        <v>0</v>
      </c>
      <c r="BA1699" s="82">
        <f t="shared" si="134"/>
        <v>0</v>
      </c>
    </row>
    <row r="1700" spans="1:53" x14ac:dyDescent="0.25">
      <c r="A1700" t="s">
        <v>6558</v>
      </c>
      <c r="B1700" t="s">
        <v>6559</v>
      </c>
      <c r="C1700" t="s">
        <v>4307</v>
      </c>
      <c r="D1700" t="s">
        <v>205</v>
      </c>
      <c r="E1700">
        <v>6.625</v>
      </c>
      <c r="F1700" s="143">
        <v>44788</v>
      </c>
      <c r="G1700" t="s">
        <v>282</v>
      </c>
      <c r="H1700" t="s">
        <v>270</v>
      </c>
      <c r="I1700" t="s">
        <v>259</v>
      </c>
      <c r="J1700" t="s">
        <v>271</v>
      </c>
      <c r="K1700" t="s">
        <v>272</v>
      </c>
      <c r="L1700" t="s">
        <v>609</v>
      </c>
      <c r="M1700" t="s">
        <v>907</v>
      </c>
      <c r="N1700" t="s">
        <v>304</v>
      </c>
      <c r="O1700">
        <v>1000</v>
      </c>
      <c r="P1700">
        <v>110</v>
      </c>
      <c r="Q1700">
        <v>2.65</v>
      </c>
      <c r="R1700">
        <v>9.7600000000000006E-2</v>
      </c>
      <c r="S1700">
        <v>0</v>
      </c>
      <c r="T1700">
        <v>3.9159999999999999</v>
      </c>
      <c r="U1700">
        <v>4.8360000000000003</v>
      </c>
      <c r="V1700">
        <v>6.282</v>
      </c>
      <c r="W1700">
        <v>4.9809999999999999</v>
      </c>
      <c r="X1700">
        <v>338</v>
      </c>
      <c r="Y1700">
        <v>106</v>
      </c>
      <c r="Z1700">
        <v>2.2080000000000002</v>
      </c>
      <c r="AA1700">
        <v>9.5170000000000005E-2</v>
      </c>
      <c r="AB1700">
        <v>5.9180000000000001</v>
      </c>
      <c r="AC1700">
        <v>5.6509999999999998</v>
      </c>
      <c r="AD1700">
        <v>6.6550000000000002</v>
      </c>
      <c r="AE1700">
        <v>5.6509999999999998</v>
      </c>
      <c r="AF1700">
        <v>423</v>
      </c>
      <c r="AG1700">
        <v>4.1050000000000004</v>
      </c>
      <c r="AH1700">
        <v>5.0670000000000002</v>
      </c>
      <c r="AI1700">
        <v>326</v>
      </c>
      <c r="AJ1700">
        <v>404</v>
      </c>
      <c r="AK1700">
        <v>330</v>
      </c>
      <c r="AL1700">
        <v>415</v>
      </c>
      <c r="AQ1700" s="82">
        <f t="shared" si="132"/>
        <v>0</v>
      </c>
      <c r="AR1700" s="82">
        <f t="shared" si="134"/>
        <v>0</v>
      </c>
      <c r="AS1700" s="82">
        <f t="shared" si="134"/>
        <v>0</v>
      </c>
      <c r="AT1700" s="82">
        <f t="shared" si="134"/>
        <v>9.7600000000000006E-2</v>
      </c>
      <c r="AU1700" s="82">
        <f t="shared" si="134"/>
        <v>0</v>
      </c>
      <c r="AV1700" s="82">
        <f t="shared" si="134"/>
        <v>0</v>
      </c>
      <c r="AW1700" s="82">
        <f t="shared" si="134"/>
        <v>0</v>
      </c>
      <c r="AX1700" s="82">
        <f t="shared" si="134"/>
        <v>0</v>
      </c>
      <c r="AY1700" s="82">
        <f t="shared" si="134"/>
        <v>0</v>
      </c>
      <c r="AZ1700" s="82">
        <f t="shared" si="134"/>
        <v>0</v>
      </c>
      <c r="BA1700" s="82">
        <f t="shared" si="134"/>
        <v>0</v>
      </c>
    </row>
    <row r="1701" spans="1:53" x14ac:dyDescent="0.25">
      <c r="A1701" t="s">
        <v>4308</v>
      </c>
      <c r="B1701" t="s">
        <v>4309</v>
      </c>
      <c r="C1701" t="s">
        <v>4310</v>
      </c>
      <c r="D1701" t="s">
        <v>4311</v>
      </c>
      <c r="E1701">
        <v>5.7</v>
      </c>
      <c r="F1701" s="143">
        <v>41699</v>
      </c>
      <c r="G1701" t="s">
        <v>41</v>
      </c>
      <c r="H1701" t="s">
        <v>270</v>
      </c>
      <c r="I1701" t="s">
        <v>259</v>
      </c>
      <c r="J1701" t="s">
        <v>271</v>
      </c>
      <c r="K1701" t="s">
        <v>272</v>
      </c>
      <c r="L1701" t="s">
        <v>1138</v>
      </c>
      <c r="M1701" t="s">
        <v>1347</v>
      </c>
      <c r="N1701" t="s">
        <v>304</v>
      </c>
      <c r="O1701">
        <v>200.6</v>
      </c>
      <c r="P1701">
        <v>102.25</v>
      </c>
      <c r="Q1701">
        <v>1.8049999999999999</v>
      </c>
      <c r="R1701">
        <v>1.8079999999999999E-2</v>
      </c>
      <c r="S1701">
        <v>0</v>
      </c>
      <c r="T1701">
        <v>1.1220000000000001</v>
      </c>
      <c r="U1701">
        <v>3.7330000000000001</v>
      </c>
      <c r="V1701">
        <v>1.119</v>
      </c>
      <c r="W1701">
        <v>3.7330000000000001</v>
      </c>
      <c r="X1701">
        <v>353</v>
      </c>
      <c r="Y1701">
        <v>102</v>
      </c>
      <c r="Z1701">
        <v>1.425</v>
      </c>
      <c r="AA1701">
        <v>1.8249999999999999E-2</v>
      </c>
      <c r="AB1701">
        <v>1.1850000000000001</v>
      </c>
      <c r="AC1701">
        <v>4.0369999999999999</v>
      </c>
      <c r="AD1701">
        <v>1.181</v>
      </c>
      <c r="AE1701">
        <v>4.0369999999999999</v>
      </c>
      <c r="AF1701">
        <v>384</v>
      </c>
      <c r="AG1701">
        <v>0.60899999999999999</v>
      </c>
      <c r="AH1701">
        <v>0.59799999999999998</v>
      </c>
      <c r="AI1701">
        <v>340</v>
      </c>
      <c r="AJ1701">
        <v>371</v>
      </c>
      <c r="AK1701">
        <v>338</v>
      </c>
      <c r="AL1701">
        <v>371</v>
      </c>
      <c r="AQ1701" s="82">
        <f t="shared" si="132"/>
        <v>0</v>
      </c>
      <c r="AR1701" s="82">
        <f t="shared" si="134"/>
        <v>0</v>
      </c>
      <c r="AS1701" s="82">
        <f t="shared" si="134"/>
        <v>1.8079999999999999E-2</v>
      </c>
      <c r="AT1701" s="82">
        <f t="shared" si="134"/>
        <v>0</v>
      </c>
      <c r="AU1701" s="82">
        <f t="shared" si="134"/>
        <v>0</v>
      </c>
      <c r="AV1701" s="82">
        <f t="shared" si="134"/>
        <v>0</v>
      </c>
      <c r="AW1701" s="82">
        <f t="shared" si="134"/>
        <v>0</v>
      </c>
      <c r="AX1701" s="82">
        <f t="shared" si="134"/>
        <v>0</v>
      </c>
      <c r="AY1701" s="82">
        <f t="shared" si="134"/>
        <v>0</v>
      </c>
      <c r="AZ1701" s="82">
        <f t="shared" si="134"/>
        <v>0</v>
      </c>
      <c r="BA1701" s="82">
        <f t="shared" si="134"/>
        <v>0</v>
      </c>
    </row>
    <row r="1702" spans="1:53" x14ac:dyDescent="0.25">
      <c r="A1702" t="s">
        <v>4316</v>
      </c>
      <c r="B1702" t="s">
        <v>4317</v>
      </c>
      <c r="C1702" t="s">
        <v>4310</v>
      </c>
      <c r="D1702" t="s">
        <v>4311</v>
      </c>
      <c r="E1702">
        <v>6.05</v>
      </c>
      <c r="F1702" s="143">
        <v>42109</v>
      </c>
      <c r="G1702" t="s">
        <v>41</v>
      </c>
      <c r="H1702" t="s">
        <v>270</v>
      </c>
      <c r="I1702" t="s">
        <v>259</v>
      </c>
      <c r="J1702" t="s">
        <v>271</v>
      </c>
      <c r="K1702" t="s">
        <v>272</v>
      </c>
      <c r="L1702" t="s">
        <v>1138</v>
      </c>
      <c r="M1702" t="s">
        <v>1347</v>
      </c>
      <c r="N1702" t="s">
        <v>304</v>
      </c>
      <c r="O1702">
        <v>105.8</v>
      </c>
      <c r="P1702">
        <v>100.75</v>
      </c>
      <c r="Q1702">
        <v>1.1763889999999999</v>
      </c>
      <c r="R1702">
        <v>9.3399999999999993E-3</v>
      </c>
      <c r="S1702">
        <v>0</v>
      </c>
      <c r="T1702">
        <v>2.1040000000000001</v>
      </c>
      <c r="U1702">
        <v>5.694</v>
      </c>
      <c r="V1702">
        <v>2.1019999999999999</v>
      </c>
      <c r="W1702">
        <v>5.694</v>
      </c>
      <c r="X1702">
        <v>540</v>
      </c>
      <c r="Y1702">
        <v>99.75</v>
      </c>
      <c r="Z1702">
        <v>0.77300000000000002</v>
      </c>
      <c r="AA1702">
        <v>9.3500000000000007E-3</v>
      </c>
      <c r="AB1702">
        <v>2.1629999999999998</v>
      </c>
      <c r="AC1702">
        <v>6.1609999999999996</v>
      </c>
      <c r="AD1702">
        <v>2.16</v>
      </c>
      <c r="AE1702">
        <v>6.1609999999999996</v>
      </c>
      <c r="AF1702">
        <v>591</v>
      </c>
      <c r="AG1702">
        <v>1.3959999999999999</v>
      </c>
      <c r="AH1702">
        <v>1.464</v>
      </c>
      <c r="AI1702">
        <v>521</v>
      </c>
      <c r="AJ1702">
        <v>569</v>
      </c>
      <c r="AK1702">
        <v>526</v>
      </c>
      <c r="AL1702">
        <v>578</v>
      </c>
      <c r="AQ1702" s="82">
        <f t="shared" si="132"/>
        <v>0</v>
      </c>
      <c r="AR1702" s="82">
        <f t="shared" ref="AR1702:BA1717" si="135">IF(AND($U1702&gt;AQ$4,$U1702&lt;=AR$4),$R1702,0)</f>
        <v>0</v>
      </c>
      <c r="AS1702" s="82">
        <f t="shared" si="135"/>
        <v>0</v>
      </c>
      <c r="AT1702" s="82">
        <f t="shared" si="135"/>
        <v>0</v>
      </c>
      <c r="AU1702" s="82">
        <f t="shared" si="135"/>
        <v>9.3399999999999993E-3</v>
      </c>
      <c r="AV1702" s="82">
        <f t="shared" si="135"/>
        <v>0</v>
      </c>
      <c r="AW1702" s="82">
        <f t="shared" si="135"/>
        <v>0</v>
      </c>
      <c r="AX1702" s="82">
        <f t="shared" si="135"/>
        <v>0</v>
      </c>
      <c r="AY1702" s="82">
        <f t="shared" si="135"/>
        <v>0</v>
      </c>
      <c r="AZ1702" s="82">
        <f t="shared" si="135"/>
        <v>0</v>
      </c>
      <c r="BA1702" s="82">
        <f t="shared" si="135"/>
        <v>0</v>
      </c>
    </row>
    <row r="1703" spans="1:53" x14ac:dyDescent="0.25">
      <c r="A1703" t="s">
        <v>4318</v>
      </c>
      <c r="B1703" t="s">
        <v>4319</v>
      </c>
      <c r="C1703" t="s">
        <v>4310</v>
      </c>
      <c r="D1703" t="s">
        <v>4311</v>
      </c>
      <c r="E1703">
        <v>5.875</v>
      </c>
      <c r="F1703" s="143">
        <v>42444</v>
      </c>
      <c r="G1703" t="s">
        <v>41</v>
      </c>
      <c r="H1703" t="s">
        <v>270</v>
      </c>
      <c r="I1703" t="s">
        <v>259</v>
      </c>
      <c r="J1703" t="s">
        <v>271</v>
      </c>
      <c r="K1703" t="s">
        <v>272</v>
      </c>
      <c r="L1703" t="s">
        <v>1138</v>
      </c>
      <c r="M1703" t="s">
        <v>1347</v>
      </c>
      <c r="N1703" t="s">
        <v>304</v>
      </c>
      <c r="O1703">
        <v>261.39999999999998</v>
      </c>
      <c r="P1703">
        <v>100.25</v>
      </c>
      <c r="Q1703">
        <v>1.6319440000000001</v>
      </c>
      <c r="R1703">
        <v>2.307E-2</v>
      </c>
      <c r="S1703">
        <v>0</v>
      </c>
      <c r="T1703">
        <v>2.8540000000000001</v>
      </c>
      <c r="U1703">
        <v>5.7850000000000001</v>
      </c>
      <c r="V1703">
        <v>2.8570000000000002</v>
      </c>
      <c r="W1703">
        <v>5.7850000000000001</v>
      </c>
      <c r="X1703">
        <v>536</v>
      </c>
      <c r="Y1703">
        <v>98.5</v>
      </c>
      <c r="Z1703">
        <v>1.24</v>
      </c>
      <c r="AA1703">
        <v>2.2929999999999999E-2</v>
      </c>
      <c r="AB1703">
        <v>2.9079999999999999</v>
      </c>
      <c r="AC1703">
        <v>6.3840000000000003</v>
      </c>
      <c r="AD1703">
        <v>2.9079999999999999</v>
      </c>
      <c r="AE1703">
        <v>6.3840000000000003</v>
      </c>
      <c r="AF1703">
        <v>604</v>
      </c>
      <c r="AG1703">
        <v>2.1469999999999998</v>
      </c>
      <c r="AH1703">
        <v>2.3130000000000002</v>
      </c>
      <c r="AI1703">
        <v>518</v>
      </c>
      <c r="AJ1703">
        <v>578</v>
      </c>
      <c r="AK1703">
        <v>525</v>
      </c>
      <c r="AL1703">
        <v>592</v>
      </c>
      <c r="AQ1703" s="82">
        <f t="shared" si="132"/>
        <v>0</v>
      </c>
      <c r="AR1703" s="82">
        <f t="shared" si="135"/>
        <v>0</v>
      </c>
      <c r="AS1703" s="82">
        <f t="shared" si="135"/>
        <v>0</v>
      </c>
      <c r="AT1703" s="82">
        <f t="shared" si="135"/>
        <v>0</v>
      </c>
      <c r="AU1703" s="82">
        <f t="shared" si="135"/>
        <v>2.307E-2</v>
      </c>
      <c r="AV1703" s="82">
        <f t="shared" si="135"/>
        <v>0</v>
      </c>
      <c r="AW1703" s="82">
        <f t="shared" si="135"/>
        <v>0</v>
      </c>
      <c r="AX1703" s="82">
        <f t="shared" si="135"/>
        <v>0</v>
      </c>
      <c r="AY1703" s="82">
        <f t="shared" si="135"/>
        <v>0</v>
      </c>
      <c r="AZ1703" s="82">
        <f t="shared" si="135"/>
        <v>0</v>
      </c>
      <c r="BA1703" s="82">
        <f t="shared" si="135"/>
        <v>0</v>
      </c>
    </row>
    <row r="1704" spans="1:53" x14ac:dyDescent="0.25">
      <c r="A1704" t="s">
        <v>6560</v>
      </c>
      <c r="B1704" t="s">
        <v>6561</v>
      </c>
      <c r="C1704" t="s">
        <v>4310</v>
      </c>
      <c r="D1704" t="s">
        <v>4311</v>
      </c>
      <c r="E1704">
        <v>9</v>
      </c>
      <c r="F1704" s="143">
        <v>42887</v>
      </c>
      <c r="G1704" t="s">
        <v>41</v>
      </c>
      <c r="H1704" t="s">
        <v>270</v>
      </c>
      <c r="I1704" t="s">
        <v>259</v>
      </c>
      <c r="J1704" t="s">
        <v>271</v>
      </c>
      <c r="K1704" t="s">
        <v>272</v>
      </c>
      <c r="L1704" t="s">
        <v>1138</v>
      </c>
      <c r="M1704" t="s">
        <v>1347</v>
      </c>
      <c r="N1704" t="s">
        <v>304</v>
      </c>
      <c r="O1704">
        <v>275</v>
      </c>
      <c r="P1704">
        <v>109</v>
      </c>
      <c r="Q1704">
        <v>0.6</v>
      </c>
      <c r="R1704">
        <v>2.6110000000000001E-2</v>
      </c>
      <c r="S1704">
        <v>0</v>
      </c>
      <c r="T1704">
        <v>3.645</v>
      </c>
      <c r="U1704">
        <v>6.6219999999999999</v>
      </c>
      <c r="V1704">
        <v>3.6589999999999998</v>
      </c>
      <c r="W1704">
        <v>6.6219999999999999</v>
      </c>
      <c r="X1704">
        <v>601</v>
      </c>
      <c r="Y1704">
        <v>108.25</v>
      </c>
      <c r="Z1704">
        <v>0</v>
      </c>
      <c r="AA1704">
        <v>2.6179999999999998E-2</v>
      </c>
      <c r="AB1704">
        <v>3.7029999999999998</v>
      </c>
      <c r="AC1704">
        <v>6.8390000000000004</v>
      </c>
      <c r="AD1704">
        <v>3.7130000000000001</v>
      </c>
      <c r="AE1704">
        <v>6.8390000000000004</v>
      </c>
      <c r="AF1704">
        <v>633</v>
      </c>
      <c r="AG1704">
        <v>1.2470000000000001</v>
      </c>
      <c r="AH1704">
        <v>1.569</v>
      </c>
      <c r="AI1704">
        <v>609</v>
      </c>
      <c r="AJ1704">
        <v>640</v>
      </c>
      <c r="AK1704">
        <v>589</v>
      </c>
      <c r="AL1704">
        <v>622</v>
      </c>
      <c r="AQ1704" s="82">
        <f t="shared" si="132"/>
        <v>0</v>
      </c>
      <c r="AR1704" s="82">
        <f t="shared" si="135"/>
        <v>0</v>
      </c>
      <c r="AS1704" s="82">
        <f t="shared" si="135"/>
        <v>0</v>
      </c>
      <c r="AT1704" s="82">
        <f t="shared" si="135"/>
        <v>0</v>
      </c>
      <c r="AU1704" s="82">
        <f t="shared" si="135"/>
        <v>0</v>
      </c>
      <c r="AV1704" s="82">
        <f t="shared" si="135"/>
        <v>2.6110000000000001E-2</v>
      </c>
      <c r="AW1704" s="82">
        <f t="shared" si="135"/>
        <v>0</v>
      </c>
      <c r="AX1704" s="82">
        <f t="shared" si="135"/>
        <v>0</v>
      </c>
      <c r="AY1704" s="82">
        <f t="shared" si="135"/>
        <v>0</v>
      </c>
      <c r="AZ1704" s="82">
        <f t="shared" si="135"/>
        <v>0</v>
      </c>
      <c r="BA1704" s="82">
        <f t="shared" si="135"/>
        <v>0</v>
      </c>
    </row>
    <row r="1705" spans="1:53" x14ac:dyDescent="0.25">
      <c r="A1705" t="s">
        <v>6562</v>
      </c>
      <c r="B1705" t="s">
        <v>6563</v>
      </c>
      <c r="C1705" t="s">
        <v>4310</v>
      </c>
      <c r="D1705" t="s">
        <v>4311</v>
      </c>
      <c r="E1705">
        <v>7.125</v>
      </c>
      <c r="F1705" s="143">
        <v>43146</v>
      </c>
      <c r="G1705" t="s">
        <v>41</v>
      </c>
      <c r="H1705" t="s">
        <v>270</v>
      </c>
      <c r="I1705" t="s">
        <v>259</v>
      </c>
      <c r="J1705" t="s">
        <v>271</v>
      </c>
      <c r="K1705" t="s">
        <v>272</v>
      </c>
      <c r="L1705" t="s">
        <v>1138</v>
      </c>
      <c r="M1705" t="s">
        <v>1347</v>
      </c>
      <c r="N1705" t="s">
        <v>304</v>
      </c>
      <c r="O1705">
        <v>300</v>
      </c>
      <c r="P1705">
        <v>101.5</v>
      </c>
      <c r="Q1705">
        <v>0.83125000000000004</v>
      </c>
      <c r="R1705">
        <v>2.6599999999999999E-2</v>
      </c>
      <c r="S1705">
        <v>0</v>
      </c>
      <c r="T1705">
        <v>4.2300000000000004</v>
      </c>
      <c r="U1705">
        <v>6.7619999999999996</v>
      </c>
      <c r="V1705">
        <v>4.258</v>
      </c>
      <c r="W1705">
        <v>6.7619999999999996</v>
      </c>
      <c r="X1705">
        <v>600</v>
      </c>
      <c r="Y1705">
        <v>101</v>
      </c>
      <c r="Z1705">
        <v>0.35599999999999998</v>
      </c>
      <c r="AA1705">
        <v>2.674E-2</v>
      </c>
      <c r="AB1705">
        <v>4.29</v>
      </c>
      <c r="AC1705">
        <v>6.8819999999999997</v>
      </c>
      <c r="AD1705">
        <v>4.3129999999999997</v>
      </c>
      <c r="AE1705">
        <v>6.8819999999999997</v>
      </c>
      <c r="AF1705">
        <v>624</v>
      </c>
      <c r="AG1705">
        <v>0.96199999999999997</v>
      </c>
      <c r="AH1705">
        <v>1.409</v>
      </c>
      <c r="AI1705">
        <v>582</v>
      </c>
      <c r="AJ1705">
        <v>605</v>
      </c>
      <c r="AK1705">
        <v>588</v>
      </c>
      <c r="AL1705">
        <v>613</v>
      </c>
      <c r="AQ1705" s="82">
        <f t="shared" si="132"/>
        <v>0</v>
      </c>
      <c r="AR1705" s="82">
        <f t="shared" si="135"/>
        <v>0</v>
      </c>
      <c r="AS1705" s="82">
        <f t="shared" si="135"/>
        <v>0</v>
      </c>
      <c r="AT1705" s="82">
        <f t="shared" si="135"/>
        <v>0</v>
      </c>
      <c r="AU1705" s="82">
        <f t="shared" si="135"/>
        <v>0</v>
      </c>
      <c r="AV1705" s="82">
        <f t="shared" si="135"/>
        <v>2.6599999999999999E-2</v>
      </c>
      <c r="AW1705" s="82">
        <f t="shared" si="135"/>
        <v>0</v>
      </c>
      <c r="AX1705" s="82">
        <f t="shared" si="135"/>
        <v>0</v>
      </c>
      <c r="AY1705" s="82">
        <f t="shared" si="135"/>
        <v>0</v>
      </c>
      <c r="AZ1705" s="82">
        <f t="shared" si="135"/>
        <v>0</v>
      </c>
      <c r="BA1705" s="82">
        <f t="shared" si="135"/>
        <v>0</v>
      </c>
    </row>
    <row r="1706" spans="1:53" x14ac:dyDescent="0.25">
      <c r="A1706" t="s">
        <v>4312</v>
      </c>
      <c r="B1706" t="s">
        <v>4313</v>
      </c>
      <c r="C1706" t="s">
        <v>4314</v>
      </c>
      <c r="D1706" t="s">
        <v>4315</v>
      </c>
      <c r="E1706">
        <v>8.5</v>
      </c>
      <c r="F1706" s="143">
        <v>41623</v>
      </c>
      <c r="G1706" t="s">
        <v>41</v>
      </c>
      <c r="H1706" t="s">
        <v>270</v>
      </c>
      <c r="I1706" t="s">
        <v>259</v>
      </c>
      <c r="J1706" t="s">
        <v>271</v>
      </c>
      <c r="K1706" t="s">
        <v>272</v>
      </c>
      <c r="L1706" t="s">
        <v>291</v>
      </c>
      <c r="M1706" t="s">
        <v>327</v>
      </c>
      <c r="N1706" t="s">
        <v>304</v>
      </c>
      <c r="O1706">
        <v>274.2</v>
      </c>
      <c r="P1706">
        <v>100.125</v>
      </c>
      <c r="Q1706">
        <v>0.23611099999999999</v>
      </c>
      <c r="R1706">
        <v>2.384E-2</v>
      </c>
      <c r="S1706">
        <v>4.25</v>
      </c>
      <c r="T1706">
        <v>7.1999999999999995E-2</v>
      </c>
      <c r="U1706">
        <v>6.7450000000000001</v>
      </c>
      <c r="V1706">
        <v>7.9000000000000001E-2</v>
      </c>
      <c r="W1706">
        <v>7.1689999999999996</v>
      </c>
      <c r="X1706">
        <v>697</v>
      </c>
      <c r="Y1706">
        <v>100.375</v>
      </c>
      <c r="Z1706">
        <v>3.919</v>
      </c>
      <c r="AA1706">
        <v>2.5149999999999999E-2</v>
      </c>
      <c r="AB1706">
        <v>0.94099999999999995</v>
      </c>
      <c r="AC1706">
        <v>8.11</v>
      </c>
      <c r="AD1706">
        <v>7.9000000000000001E-2</v>
      </c>
      <c r="AE1706">
        <v>4.0620000000000003</v>
      </c>
      <c r="AF1706">
        <v>386</v>
      </c>
      <c r="AG1706">
        <v>0.30399999999999999</v>
      </c>
      <c r="AH1706">
        <v>0.29399999999999998</v>
      </c>
      <c r="AI1706">
        <v>671</v>
      </c>
      <c r="AJ1706">
        <v>372</v>
      </c>
      <c r="AK1706">
        <v>674</v>
      </c>
      <c r="AL1706">
        <v>365</v>
      </c>
      <c r="AQ1706" s="82">
        <f t="shared" si="132"/>
        <v>0</v>
      </c>
      <c r="AR1706" s="82">
        <f t="shared" si="135"/>
        <v>0</v>
      </c>
      <c r="AS1706" s="82">
        <f t="shared" si="135"/>
        <v>0</v>
      </c>
      <c r="AT1706" s="82">
        <f t="shared" si="135"/>
        <v>0</v>
      </c>
      <c r="AU1706" s="82">
        <f t="shared" si="135"/>
        <v>0</v>
      </c>
      <c r="AV1706" s="82">
        <f t="shared" si="135"/>
        <v>2.384E-2</v>
      </c>
      <c r="AW1706" s="82">
        <f t="shared" si="135"/>
        <v>0</v>
      </c>
      <c r="AX1706" s="82">
        <f t="shared" si="135"/>
        <v>0</v>
      </c>
      <c r="AY1706" s="82">
        <f t="shared" si="135"/>
        <v>0</v>
      </c>
      <c r="AZ1706" s="82">
        <f t="shared" si="135"/>
        <v>0</v>
      </c>
      <c r="BA1706" s="82">
        <f t="shared" si="135"/>
        <v>0</v>
      </c>
    </row>
    <row r="1707" spans="1:53" x14ac:dyDescent="0.25">
      <c r="A1707" t="s">
        <v>4335</v>
      </c>
      <c r="B1707" t="s">
        <v>4336</v>
      </c>
      <c r="C1707" t="s">
        <v>4337</v>
      </c>
      <c r="D1707" t="s">
        <v>207</v>
      </c>
      <c r="E1707">
        <v>7.125</v>
      </c>
      <c r="F1707" s="143">
        <v>42887</v>
      </c>
      <c r="G1707" t="s">
        <v>41</v>
      </c>
      <c r="H1707" t="s">
        <v>270</v>
      </c>
      <c r="I1707" t="s">
        <v>259</v>
      </c>
      <c r="J1707" t="s">
        <v>271</v>
      </c>
      <c r="K1707" t="s">
        <v>272</v>
      </c>
      <c r="L1707" t="s">
        <v>442</v>
      </c>
      <c r="M1707" t="s">
        <v>443</v>
      </c>
      <c r="N1707" t="s">
        <v>304</v>
      </c>
      <c r="O1707">
        <v>250</v>
      </c>
      <c r="P1707">
        <v>103</v>
      </c>
      <c r="Q1707">
        <v>0.47499999999999998</v>
      </c>
      <c r="R1707">
        <v>2.2409999999999999E-2</v>
      </c>
      <c r="S1707">
        <v>0</v>
      </c>
      <c r="T1707">
        <v>0.42299999999999999</v>
      </c>
      <c r="U1707">
        <v>5.492</v>
      </c>
      <c r="V1707">
        <v>1.4530000000000001</v>
      </c>
      <c r="W1707">
        <v>5.7649999999999997</v>
      </c>
      <c r="X1707">
        <v>514</v>
      </c>
      <c r="Y1707">
        <v>103</v>
      </c>
      <c r="Z1707">
        <v>0</v>
      </c>
      <c r="AA1707">
        <v>2.265E-2</v>
      </c>
      <c r="AB1707">
        <v>0.48599999999999999</v>
      </c>
      <c r="AC1707">
        <v>5.7039999999999997</v>
      </c>
      <c r="AD1707">
        <v>1.645</v>
      </c>
      <c r="AE1707">
        <v>5.7910000000000004</v>
      </c>
      <c r="AF1707">
        <v>527</v>
      </c>
      <c r="AG1707">
        <v>0.46100000000000002</v>
      </c>
      <c r="AH1707">
        <v>0.55300000000000005</v>
      </c>
      <c r="AI1707">
        <v>458</v>
      </c>
      <c r="AJ1707">
        <v>506</v>
      </c>
      <c r="AK1707">
        <v>493</v>
      </c>
      <c r="AL1707">
        <v>507</v>
      </c>
      <c r="AQ1707" s="82">
        <f t="shared" si="132"/>
        <v>0</v>
      </c>
      <c r="AR1707" s="82">
        <f t="shared" si="135"/>
        <v>0</v>
      </c>
      <c r="AS1707" s="82">
        <f t="shared" si="135"/>
        <v>0</v>
      </c>
      <c r="AT1707" s="82">
        <f t="shared" si="135"/>
        <v>0</v>
      </c>
      <c r="AU1707" s="82">
        <f t="shared" si="135"/>
        <v>2.2409999999999999E-2</v>
      </c>
      <c r="AV1707" s="82">
        <f t="shared" si="135"/>
        <v>0</v>
      </c>
      <c r="AW1707" s="82">
        <f t="shared" si="135"/>
        <v>0</v>
      </c>
      <c r="AX1707" s="82">
        <f t="shared" si="135"/>
        <v>0</v>
      </c>
      <c r="AY1707" s="82">
        <f t="shared" si="135"/>
        <v>0</v>
      </c>
      <c r="AZ1707" s="82">
        <f t="shared" si="135"/>
        <v>0</v>
      </c>
      <c r="BA1707" s="82">
        <f t="shared" si="135"/>
        <v>0</v>
      </c>
    </row>
    <row r="1708" spans="1:53" x14ac:dyDescent="0.25">
      <c r="A1708" t="s">
        <v>4342</v>
      </c>
      <c r="B1708" t="s">
        <v>4343</v>
      </c>
      <c r="C1708" t="s">
        <v>4337</v>
      </c>
      <c r="D1708" t="s">
        <v>207</v>
      </c>
      <c r="E1708">
        <v>8.875</v>
      </c>
      <c r="F1708" s="143">
        <v>43845</v>
      </c>
      <c r="G1708" t="s">
        <v>41</v>
      </c>
      <c r="H1708" t="s">
        <v>270</v>
      </c>
      <c r="I1708" t="s">
        <v>259</v>
      </c>
      <c r="J1708" t="s">
        <v>271</v>
      </c>
      <c r="K1708" t="s">
        <v>272</v>
      </c>
      <c r="L1708" t="s">
        <v>442</v>
      </c>
      <c r="M1708" t="s">
        <v>443</v>
      </c>
      <c r="N1708" t="s">
        <v>304</v>
      </c>
      <c r="O1708">
        <v>225</v>
      </c>
      <c r="P1708">
        <v>108.75</v>
      </c>
      <c r="Q1708">
        <v>3.9444439999999998</v>
      </c>
      <c r="R1708">
        <v>2.197E-2</v>
      </c>
      <c r="S1708">
        <v>0</v>
      </c>
      <c r="T1708">
        <v>1.8080000000000001</v>
      </c>
      <c r="U1708">
        <v>6.3209999999999997</v>
      </c>
      <c r="V1708">
        <v>3.5</v>
      </c>
      <c r="W1708">
        <v>6.657</v>
      </c>
      <c r="X1708">
        <v>555</v>
      </c>
      <c r="Y1708">
        <v>107.5</v>
      </c>
      <c r="Z1708">
        <v>3.3530000000000002</v>
      </c>
      <c r="AA1708">
        <v>2.1940000000000001E-2</v>
      </c>
      <c r="AB1708">
        <v>1.865</v>
      </c>
      <c r="AC1708">
        <v>6.9809999999999999</v>
      </c>
      <c r="AD1708">
        <v>3.9510000000000001</v>
      </c>
      <c r="AE1708">
        <v>7.0670000000000002</v>
      </c>
      <c r="AF1708">
        <v>611</v>
      </c>
      <c r="AG1708">
        <v>1.661</v>
      </c>
      <c r="AH1708">
        <v>2.0670000000000002</v>
      </c>
      <c r="AI1708">
        <v>509</v>
      </c>
      <c r="AJ1708">
        <v>569</v>
      </c>
      <c r="AK1708">
        <v>539</v>
      </c>
      <c r="AL1708">
        <v>595</v>
      </c>
      <c r="AQ1708" s="82">
        <f t="shared" si="132"/>
        <v>0</v>
      </c>
      <c r="AR1708" s="82">
        <f t="shared" si="135"/>
        <v>0</v>
      </c>
      <c r="AS1708" s="82">
        <f t="shared" si="135"/>
        <v>0</v>
      </c>
      <c r="AT1708" s="82">
        <f t="shared" si="135"/>
        <v>0</v>
      </c>
      <c r="AU1708" s="82">
        <f t="shared" si="135"/>
        <v>0</v>
      </c>
      <c r="AV1708" s="82">
        <f t="shared" si="135"/>
        <v>2.197E-2</v>
      </c>
      <c r="AW1708" s="82">
        <f t="shared" si="135"/>
        <v>0</v>
      </c>
      <c r="AX1708" s="82">
        <f t="shared" si="135"/>
        <v>0</v>
      </c>
      <c r="AY1708" s="82">
        <f t="shared" si="135"/>
        <v>0</v>
      </c>
      <c r="AZ1708" s="82">
        <f t="shared" si="135"/>
        <v>0</v>
      </c>
      <c r="BA1708" s="82">
        <f t="shared" si="135"/>
        <v>0</v>
      </c>
    </row>
    <row r="1709" spans="1:53" x14ac:dyDescent="0.25">
      <c r="A1709" t="s">
        <v>6564</v>
      </c>
      <c r="B1709" t="s">
        <v>6565</v>
      </c>
      <c r="C1709" t="s">
        <v>4337</v>
      </c>
      <c r="D1709" t="s">
        <v>207</v>
      </c>
      <c r="E1709">
        <v>7.875</v>
      </c>
      <c r="F1709" s="143">
        <v>44621</v>
      </c>
      <c r="G1709" t="s">
        <v>41</v>
      </c>
      <c r="H1709" t="s">
        <v>270</v>
      </c>
      <c r="I1709" t="s">
        <v>259</v>
      </c>
      <c r="J1709" t="s">
        <v>271</v>
      </c>
      <c r="K1709" t="s">
        <v>272</v>
      </c>
      <c r="L1709" t="s">
        <v>442</v>
      </c>
      <c r="M1709" t="s">
        <v>443</v>
      </c>
      <c r="N1709" t="s">
        <v>304</v>
      </c>
      <c r="O1709">
        <v>250</v>
      </c>
      <c r="P1709">
        <v>105</v>
      </c>
      <c r="Q1709">
        <v>2.4937499999999999</v>
      </c>
      <c r="R1709">
        <v>2.3279999999999999E-2</v>
      </c>
      <c r="S1709">
        <v>0</v>
      </c>
      <c r="T1709">
        <v>5.3490000000000002</v>
      </c>
      <c r="U1709">
        <v>6.9749999999999996</v>
      </c>
      <c r="V1709">
        <v>6.1509999999999998</v>
      </c>
      <c r="W1709">
        <v>7.0140000000000002</v>
      </c>
      <c r="X1709">
        <v>552</v>
      </c>
      <c r="Y1709">
        <v>103.5</v>
      </c>
      <c r="Z1709">
        <v>1.9690000000000001</v>
      </c>
      <c r="AA1709">
        <v>2.3189999999999999E-2</v>
      </c>
      <c r="AB1709">
        <v>5.3929999999999998</v>
      </c>
      <c r="AC1709">
        <v>7.2430000000000003</v>
      </c>
      <c r="AD1709">
        <v>6.3120000000000003</v>
      </c>
      <c r="AE1709">
        <v>7.2729999999999997</v>
      </c>
      <c r="AF1709">
        <v>596</v>
      </c>
      <c r="AG1709">
        <v>1.92</v>
      </c>
      <c r="AH1709">
        <v>2.81</v>
      </c>
      <c r="AI1709">
        <v>530</v>
      </c>
      <c r="AJ1709">
        <v>569</v>
      </c>
      <c r="AK1709">
        <v>545</v>
      </c>
      <c r="AL1709">
        <v>587</v>
      </c>
      <c r="AQ1709" s="82">
        <f t="shared" si="132"/>
        <v>0</v>
      </c>
      <c r="AR1709" s="82">
        <f t="shared" si="135"/>
        <v>0</v>
      </c>
      <c r="AS1709" s="82">
        <f t="shared" si="135"/>
        <v>0</v>
      </c>
      <c r="AT1709" s="82">
        <f t="shared" si="135"/>
        <v>0</v>
      </c>
      <c r="AU1709" s="82">
        <f t="shared" si="135"/>
        <v>0</v>
      </c>
      <c r="AV1709" s="82">
        <f t="shared" si="135"/>
        <v>2.3279999999999999E-2</v>
      </c>
      <c r="AW1709" s="82">
        <f t="shared" si="135"/>
        <v>0</v>
      </c>
      <c r="AX1709" s="82">
        <f t="shared" si="135"/>
        <v>0</v>
      </c>
      <c r="AY1709" s="82">
        <f t="shared" si="135"/>
        <v>0</v>
      </c>
      <c r="AZ1709" s="82">
        <f t="shared" si="135"/>
        <v>0</v>
      </c>
      <c r="BA1709" s="82">
        <f t="shared" si="135"/>
        <v>0</v>
      </c>
    </row>
    <row r="1710" spans="1:53" x14ac:dyDescent="0.25">
      <c r="A1710" t="s">
        <v>6566</v>
      </c>
      <c r="B1710" t="s">
        <v>6567</v>
      </c>
      <c r="C1710" t="s">
        <v>4337</v>
      </c>
      <c r="D1710" t="s">
        <v>207</v>
      </c>
      <c r="E1710">
        <v>7.875</v>
      </c>
      <c r="F1710" s="143">
        <v>44621</v>
      </c>
      <c r="G1710" t="s">
        <v>41</v>
      </c>
      <c r="H1710" t="s">
        <v>270</v>
      </c>
      <c r="I1710" t="s">
        <v>259</v>
      </c>
      <c r="J1710" t="s">
        <v>271</v>
      </c>
      <c r="K1710" t="s">
        <v>272</v>
      </c>
      <c r="L1710" t="s">
        <v>442</v>
      </c>
      <c r="M1710" t="s">
        <v>443</v>
      </c>
      <c r="N1710" t="s">
        <v>304</v>
      </c>
      <c r="O1710">
        <v>150</v>
      </c>
      <c r="P1710">
        <v>105</v>
      </c>
      <c r="Q1710">
        <v>2.4937499999999999</v>
      </c>
      <c r="R1710">
        <v>1.397E-2</v>
      </c>
      <c r="S1710">
        <v>0</v>
      </c>
      <c r="T1710">
        <v>5.3490000000000002</v>
      </c>
      <c r="U1710">
        <v>6.9749999999999996</v>
      </c>
      <c r="V1710">
        <v>6.1509999999999998</v>
      </c>
      <c r="W1710">
        <v>7.0140000000000002</v>
      </c>
      <c r="X1710">
        <v>552</v>
      </c>
      <c r="Y1710">
        <v>103.5</v>
      </c>
      <c r="Z1710">
        <v>1.9690000000000001</v>
      </c>
      <c r="AA1710">
        <v>1.392E-2</v>
      </c>
      <c r="AB1710">
        <v>5.3929999999999998</v>
      </c>
      <c r="AC1710">
        <v>7.2430000000000003</v>
      </c>
      <c r="AD1710">
        <v>6.3120000000000003</v>
      </c>
      <c r="AE1710">
        <v>7.2729999999999997</v>
      </c>
      <c r="AF1710">
        <v>596</v>
      </c>
      <c r="AG1710">
        <v>1.92</v>
      </c>
      <c r="AH1710">
        <v>2.81</v>
      </c>
      <c r="AI1710">
        <v>530</v>
      </c>
      <c r="AJ1710">
        <v>569</v>
      </c>
      <c r="AK1710">
        <v>545</v>
      </c>
      <c r="AL1710">
        <v>587</v>
      </c>
      <c r="AQ1710" s="82">
        <f t="shared" si="132"/>
        <v>0</v>
      </c>
      <c r="AR1710" s="82">
        <f t="shared" si="135"/>
        <v>0</v>
      </c>
      <c r="AS1710" s="82">
        <f t="shared" si="135"/>
        <v>0</v>
      </c>
      <c r="AT1710" s="82">
        <f t="shared" si="135"/>
        <v>0</v>
      </c>
      <c r="AU1710" s="82">
        <f t="shared" si="135"/>
        <v>0</v>
      </c>
      <c r="AV1710" s="82">
        <f t="shared" si="135"/>
        <v>1.397E-2</v>
      </c>
      <c r="AW1710" s="82">
        <f t="shared" si="135"/>
        <v>0</v>
      </c>
      <c r="AX1710" s="82">
        <f t="shared" si="135"/>
        <v>0</v>
      </c>
      <c r="AY1710" s="82">
        <f t="shared" si="135"/>
        <v>0</v>
      </c>
      <c r="AZ1710" s="82">
        <f t="shared" si="135"/>
        <v>0</v>
      </c>
      <c r="BA1710" s="82">
        <f t="shared" si="135"/>
        <v>0</v>
      </c>
    </row>
    <row r="1711" spans="1:53" x14ac:dyDescent="0.25">
      <c r="A1711" t="s">
        <v>4340</v>
      </c>
      <c r="B1711" t="s">
        <v>4341</v>
      </c>
      <c r="C1711" t="s">
        <v>4338</v>
      </c>
      <c r="D1711" t="s">
        <v>4339</v>
      </c>
      <c r="E1711">
        <v>9.25</v>
      </c>
      <c r="F1711" s="143">
        <v>43631</v>
      </c>
      <c r="G1711" t="s">
        <v>40</v>
      </c>
      <c r="H1711" t="s">
        <v>270</v>
      </c>
      <c r="I1711" t="s">
        <v>259</v>
      </c>
      <c r="J1711" t="s">
        <v>271</v>
      </c>
      <c r="K1711" t="s">
        <v>272</v>
      </c>
      <c r="L1711" t="s">
        <v>291</v>
      </c>
      <c r="M1711" t="s">
        <v>600</v>
      </c>
      <c r="N1711" t="s">
        <v>275</v>
      </c>
      <c r="O1711">
        <v>350</v>
      </c>
      <c r="P1711">
        <v>111.625</v>
      </c>
      <c r="Q1711">
        <v>0.25694400000000001</v>
      </c>
      <c r="R1711">
        <v>3.3930000000000002E-2</v>
      </c>
      <c r="S1711">
        <v>4.625</v>
      </c>
      <c r="T1711">
        <v>1.383</v>
      </c>
      <c r="U1711">
        <v>4.1100000000000003</v>
      </c>
      <c r="V1711">
        <v>1.667</v>
      </c>
      <c r="W1711">
        <v>4.8719999999999999</v>
      </c>
      <c r="X1711">
        <v>387</v>
      </c>
      <c r="Y1711">
        <v>111.25</v>
      </c>
      <c r="Z1711">
        <v>4.2649999999999997</v>
      </c>
      <c r="AA1711">
        <v>3.5560000000000001E-2</v>
      </c>
      <c r="AB1711">
        <v>1.389</v>
      </c>
      <c r="AC1711">
        <v>4.532</v>
      </c>
      <c r="AD1711">
        <v>1.7969999999999999</v>
      </c>
      <c r="AE1711">
        <v>5.1420000000000003</v>
      </c>
      <c r="AF1711">
        <v>428</v>
      </c>
      <c r="AG1711">
        <v>0.85799999999999998</v>
      </c>
      <c r="AH1711">
        <v>0.92400000000000004</v>
      </c>
      <c r="AI1711">
        <v>391</v>
      </c>
      <c r="AJ1711">
        <v>369</v>
      </c>
      <c r="AK1711">
        <v>371</v>
      </c>
      <c r="AL1711">
        <v>413</v>
      </c>
      <c r="AQ1711" s="82">
        <f t="shared" si="132"/>
        <v>0</v>
      </c>
      <c r="AR1711" s="82">
        <f t="shared" si="135"/>
        <v>0</v>
      </c>
      <c r="AS1711" s="82">
        <f t="shared" si="135"/>
        <v>0</v>
      </c>
      <c r="AT1711" s="82">
        <f t="shared" si="135"/>
        <v>3.3930000000000002E-2</v>
      </c>
      <c r="AU1711" s="82">
        <f t="shared" si="135"/>
        <v>0</v>
      </c>
      <c r="AV1711" s="82">
        <f t="shared" si="135"/>
        <v>0</v>
      </c>
      <c r="AW1711" s="82">
        <f t="shared" si="135"/>
        <v>0</v>
      </c>
      <c r="AX1711" s="82">
        <f t="shared" si="135"/>
        <v>0</v>
      </c>
      <c r="AY1711" s="82">
        <f t="shared" si="135"/>
        <v>0</v>
      </c>
      <c r="AZ1711" s="82">
        <f t="shared" si="135"/>
        <v>0</v>
      </c>
      <c r="BA1711" s="82">
        <f t="shared" si="135"/>
        <v>0</v>
      </c>
    </row>
    <row r="1712" spans="1:53" x14ac:dyDescent="0.25">
      <c r="A1712" t="s">
        <v>4358</v>
      </c>
      <c r="B1712" t="s">
        <v>4359</v>
      </c>
      <c r="C1712" t="s">
        <v>4338</v>
      </c>
      <c r="D1712" t="s">
        <v>4339</v>
      </c>
      <c r="E1712">
        <v>8.125</v>
      </c>
      <c r="F1712" s="143">
        <v>43358</v>
      </c>
      <c r="G1712" t="s">
        <v>40</v>
      </c>
      <c r="H1712" t="s">
        <v>270</v>
      </c>
      <c r="I1712" t="s">
        <v>259</v>
      </c>
      <c r="J1712" t="s">
        <v>271</v>
      </c>
      <c r="K1712" t="s">
        <v>272</v>
      </c>
      <c r="L1712" t="s">
        <v>291</v>
      </c>
      <c r="M1712" t="s">
        <v>600</v>
      </c>
      <c r="N1712" t="s">
        <v>275</v>
      </c>
      <c r="O1712">
        <v>250</v>
      </c>
      <c r="P1712">
        <v>110.5</v>
      </c>
      <c r="Q1712">
        <v>2.2569439999999998</v>
      </c>
      <c r="R1712">
        <v>2.4420000000000001E-2</v>
      </c>
      <c r="S1712">
        <v>0</v>
      </c>
      <c r="T1712">
        <v>1.5840000000000001</v>
      </c>
      <c r="U1712">
        <v>4.0469999999999997</v>
      </c>
      <c r="V1712">
        <v>2.1040000000000001</v>
      </c>
      <c r="W1712">
        <v>4.593</v>
      </c>
      <c r="X1712">
        <v>372</v>
      </c>
      <c r="Y1712">
        <v>109.5</v>
      </c>
      <c r="Z1712">
        <v>1.7150000000000001</v>
      </c>
      <c r="AA1712">
        <v>2.4459999999999999E-2</v>
      </c>
      <c r="AB1712">
        <v>1.6439999999999999</v>
      </c>
      <c r="AC1712">
        <v>4.7210000000000001</v>
      </c>
      <c r="AD1712">
        <v>2.4729999999999999</v>
      </c>
      <c r="AE1712">
        <v>5.0940000000000003</v>
      </c>
      <c r="AF1712">
        <v>436</v>
      </c>
      <c r="AG1712">
        <v>1.3859999999999999</v>
      </c>
      <c r="AH1712">
        <v>1.536</v>
      </c>
      <c r="AI1712">
        <v>346</v>
      </c>
      <c r="AJ1712">
        <v>414</v>
      </c>
      <c r="AK1712">
        <v>356</v>
      </c>
      <c r="AL1712">
        <v>420</v>
      </c>
      <c r="AQ1712" s="82">
        <f t="shared" si="132"/>
        <v>0</v>
      </c>
      <c r="AR1712" s="82">
        <f t="shared" si="135"/>
        <v>0</v>
      </c>
      <c r="AS1712" s="82">
        <f t="shared" si="135"/>
        <v>0</v>
      </c>
      <c r="AT1712" s="82">
        <f t="shared" si="135"/>
        <v>2.4420000000000001E-2</v>
      </c>
      <c r="AU1712" s="82">
        <f t="shared" si="135"/>
        <v>0</v>
      </c>
      <c r="AV1712" s="82">
        <f t="shared" si="135"/>
        <v>0</v>
      </c>
      <c r="AW1712" s="82">
        <f t="shared" si="135"/>
        <v>0</v>
      </c>
      <c r="AX1712" s="82">
        <f t="shared" si="135"/>
        <v>0</v>
      </c>
      <c r="AY1712" s="82">
        <f t="shared" si="135"/>
        <v>0</v>
      </c>
      <c r="AZ1712" s="82">
        <f t="shared" si="135"/>
        <v>0</v>
      </c>
      <c r="BA1712" s="82">
        <f t="shared" si="135"/>
        <v>0</v>
      </c>
    </row>
    <row r="1713" spans="1:53" x14ac:dyDescent="0.25">
      <c r="A1713" t="s">
        <v>6568</v>
      </c>
      <c r="B1713" t="s">
        <v>6569</v>
      </c>
      <c r="C1713" t="s">
        <v>4338</v>
      </c>
      <c r="D1713" t="s">
        <v>4339</v>
      </c>
      <c r="E1713">
        <v>6.25</v>
      </c>
      <c r="F1713" s="143">
        <v>44075</v>
      </c>
      <c r="G1713" t="s">
        <v>40</v>
      </c>
      <c r="H1713" t="s">
        <v>270</v>
      </c>
      <c r="I1713" t="s">
        <v>259</v>
      </c>
      <c r="J1713" t="s">
        <v>271</v>
      </c>
      <c r="K1713" t="s">
        <v>272</v>
      </c>
      <c r="L1713" t="s">
        <v>291</v>
      </c>
      <c r="M1713" t="s">
        <v>600</v>
      </c>
      <c r="N1713" t="s">
        <v>275</v>
      </c>
      <c r="O1713">
        <v>300</v>
      </c>
      <c r="P1713">
        <v>102.75</v>
      </c>
      <c r="Q1713">
        <v>2.1701389999999998</v>
      </c>
      <c r="R1713">
        <v>2.7269999999999999E-2</v>
      </c>
      <c r="S1713">
        <v>0</v>
      </c>
      <c r="T1713">
        <v>4.6529999999999996</v>
      </c>
      <c r="U1713">
        <v>5.6749999999999998</v>
      </c>
      <c r="V1713">
        <v>5.7859999999999996</v>
      </c>
      <c r="W1713">
        <v>5.7039999999999997</v>
      </c>
      <c r="X1713">
        <v>443</v>
      </c>
      <c r="Y1713">
        <v>102.75</v>
      </c>
      <c r="Z1713">
        <v>1.7529999999999999</v>
      </c>
      <c r="AA1713">
        <v>2.7570000000000001E-2</v>
      </c>
      <c r="AB1713">
        <v>4.7169999999999996</v>
      </c>
      <c r="AC1713">
        <v>5.68</v>
      </c>
      <c r="AD1713">
        <v>5.8440000000000003</v>
      </c>
      <c r="AE1713">
        <v>5.7069999999999999</v>
      </c>
      <c r="AF1713">
        <v>460</v>
      </c>
      <c r="AG1713">
        <v>0.39900000000000002</v>
      </c>
      <c r="AH1713">
        <v>1.1539999999999999</v>
      </c>
      <c r="AI1713">
        <v>419</v>
      </c>
      <c r="AJ1713">
        <v>436</v>
      </c>
      <c r="AK1713">
        <v>433</v>
      </c>
      <c r="AL1713">
        <v>448</v>
      </c>
      <c r="AQ1713" s="82">
        <f t="shared" si="132"/>
        <v>0</v>
      </c>
      <c r="AR1713" s="82">
        <f t="shared" si="135"/>
        <v>0</v>
      </c>
      <c r="AS1713" s="82">
        <f t="shared" si="135"/>
        <v>0</v>
      </c>
      <c r="AT1713" s="82">
        <f t="shared" si="135"/>
        <v>0</v>
      </c>
      <c r="AU1713" s="82">
        <f t="shared" si="135"/>
        <v>2.7269999999999999E-2</v>
      </c>
      <c r="AV1713" s="82">
        <f t="shared" si="135"/>
        <v>0</v>
      </c>
      <c r="AW1713" s="82">
        <f t="shared" si="135"/>
        <v>0</v>
      </c>
      <c r="AX1713" s="82">
        <f t="shared" si="135"/>
        <v>0</v>
      </c>
      <c r="AY1713" s="82">
        <f t="shared" si="135"/>
        <v>0</v>
      </c>
      <c r="AZ1713" s="82">
        <f t="shared" si="135"/>
        <v>0</v>
      </c>
      <c r="BA1713" s="82">
        <f t="shared" si="135"/>
        <v>0</v>
      </c>
    </row>
    <row r="1714" spans="1:53" x14ac:dyDescent="0.25">
      <c r="A1714" t="s">
        <v>4354</v>
      </c>
      <c r="B1714" t="s">
        <v>4355</v>
      </c>
      <c r="C1714" t="s">
        <v>4356</v>
      </c>
      <c r="D1714" t="s">
        <v>4357</v>
      </c>
      <c r="E1714">
        <v>8.625</v>
      </c>
      <c r="F1714" s="143">
        <v>42475</v>
      </c>
      <c r="G1714" t="s">
        <v>42</v>
      </c>
      <c r="H1714" t="s">
        <v>270</v>
      </c>
      <c r="I1714" t="s">
        <v>259</v>
      </c>
      <c r="J1714" t="s">
        <v>271</v>
      </c>
      <c r="K1714" t="s">
        <v>272</v>
      </c>
      <c r="L1714" t="s">
        <v>291</v>
      </c>
      <c r="M1714" t="s">
        <v>600</v>
      </c>
      <c r="N1714" t="s">
        <v>283</v>
      </c>
      <c r="O1714">
        <v>235</v>
      </c>
      <c r="P1714">
        <v>107</v>
      </c>
      <c r="Q1714">
        <v>1.6770830000000001</v>
      </c>
      <c r="R1714">
        <v>2.213E-2</v>
      </c>
      <c r="S1714">
        <v>0</v>
      </c>
      <c r="T1714">
        <v>1.2190000000000001</v>
      </c>
      <c r="U1714">
        <v>4.6479999999999997</v>
      </c>
      <c r="V1714">
        <v>1.2929999999999999</v>
      </c>
      <c r="W1714">
        <v>4.8650000000000002</v>
      </c>
      <c r="X1714">
        <v>443</v>
      </c>
      <c r="Y1714">
        <v>106.875</v>
      </c>
      <c r="Z1714">
        <v>1.1020000000000001</v>
      </c>
      <c r="AA1714">
        <v>2.232E-2</v>
      </c>
      <c r="AB1714">
        <v>1.282</v>
      </c>
      <c r="AC1714">
        <v>4.9130000000000003</v>
      </c>
      <c r="AD1714">
        <v>1.4490000000000001</v>
      </c>
      <c r="AE1714">
        <v>5.0659999999999998</v>
      </c>
      <c r="AF1714">
        <v>471</v>
      </c>
      <c r="AG1714">
        <v>0.64800000000000002</v>
      </c>
      <c r="AH1714">
        <v>0.65800000000000003</v>
      </c>
      <c r="AI1714">
        <v>410</v>
      </c>
      <c r="AJ1714">
        <v>452</v>
      </c>
      <c r="AK1714">
        <v>429</v>
      </c>
      <c r="AL1714">
        <v>458</v>
      </c>
      <c r="AQ1714" s="82">
        <f t="shared" si="132"/>
        <v>0</v>
      </c>
      <c r="AR1714" s="82">
        <f t="shared" si="135"/>
        <v>0</v>
      </c>
      <c r="AS1714" s="82">
        <f t="shared" si="135"/>
        <v>0</v>
      </c>
      <c r="AT1714" s="82">
        <f t="shared" si="135"/>
        <v>2.213E-2</v>
      </c>
      <c r="AU1714" s="82">
        <f t="shared" si="135"/>
        <v>0</v>
      </c>
      <c r="AV1714" s="82">
        <f t="shared" si="135"/>
        <v>0</v>
      </c>
      <c r="AW1714" s="82">
        <f t="shared" si="135"/>
        <v>0</v>
      </c>
      <c r="AX1714" s="82">
        <f t="shared" si="135"/>
        <v>0</v>
      </c>
      <c r="AY1714" s="82">
        <f t="shared" si="135"/>
        <v>0</v>
      </c>
      <c r="AZ1714" s="82">
        <f t="shared" si="135"/>
        <v>0</v>
      </c>
      <c r="BA1714" s="82">
        <f t="shared" si="135"/>
        <v>0</v>
      </c>
    </row>
    <row r="1715" spans="1:53" x14ac:dyDescent="0.25">
      <c r="A1715" t="s">
        <v>4346</v>
      </c>
      <c r="B1715" t="s">
        <v>4347</v>
      </c>
      <c r="C1715" t="s">
        <v>4348</v>
      </c>
      <c r="D1715" t="s">
        <v>4349</v>
      </c>
      <c r="E1715">
        <v>11.25</v>
      </c>
      <c r="F1715" s="143">
        <v>41913</v>
      </c>
      <c r="G1715" t="s">
        <v>40</v>
      </c>
      <c r="H1715" t="s">
        <v>270</v>
      </c>
      <c r="I1715" t="s">
        <v>259</v>
      </c>
      <c r="J1715" t="s">
        <v>271</v>
      </c>
      <c r="K1715" t="s">
        <v>272</v>
      </c>
      <c r="L1715" t="s">
        <v>291</v>
      </c>
      <c r="M1715" t="s">
        <v>303</v>
      </c>
      <c r="N1715" t="s">
        <v>283</v>
      </c>
      <c r="O1715">
        <v>200</v>
      </c>
      <c r="P1715">
        <v>104.5</v>
      </c>
      <c r="Q1715">
        <v>2.625</v>
      </c>
      <c r="R1715">
        <v>1.856E-2</v>
      </c>
      <c r="S1715">
        <v>0</v>
      </c>
      <c r="T1715">
        <v>0.72199999999999998</v>
      </c>
      <c r="U1715">
        <v>5.1639999999999997</v>
      </c>
      <c r="V1715">
        <v>0.72199999999999998</v>
      </c>
      <c r="W1715">
        <v>5.2409999999999997</v>
      </c>
      <c r="X1715">
        <v>499</v>
      </c>
      <c r="Y1715">
        <v>105</v>
      </c>
      <c r="Z1715">
        <v>1.875</v>
      </c>
      <c r="AA1715">
        <v>1.8800000000000001E-2</v>
      </c>
      <c r="AB1715">
        <v>0.78800000000000003</v>
      </c>
      <c r="AC1715">
        <v>5.0289999999999999</v>
      </c>
      <c r="AD1715">
        <v>0.78700000000000003</v>
      </c>
      <c r="AE1715">
        <v>5.0650000000000004</v>
      </c>
      <c r="AF1715">
        <v>484</v>
      </c>
      <c r="AG1715">
        <v>0.23400000000000001</v>
      </c>
      <c r="AH1715">
        <v>0.21099999999999999</v>
      </c>
      <c r="AI1715">
        <v>431</v>
      </c>
      <c r="AJ1715">
        <v>440</v>
      </c>
      <c r="AK1715">
        <v>483</v>
      </c>
      <c r="AL1715">
        <v>471</v>
      </c>
      <c r="AQ1715" s="82">
        <f t="shared" si="132"/>
        <v>0</v>
      </c>
      <c r="AR1715" s="82">
        <f t="shared" si="135"/>
        <v>0</v>
      </c>
      <c r="AS1715" s="82">
        <f t="shared" si="135"/>
        <v>0</v>
      </c>
      <c r="AT1715" s="82">
        <f t="shared" si="135"/>
        <v>0</v>
      </c>
      <c r="AU1715" s="82">
        <f t="shared" si="135"/>
        <v>1.856E-2</v>
      </c>
      <c r="AV1715" s="82">
        <f t="shared" si="135"/>
        <v>0</v>
      </c>
      <c r="AW1715" s="82">
        <f t="shared" si="135"/>
        <v>0</v>
      </c>
      <c r="AX1715" s="82">
        <f t="shared" si="135"/>
        <v>0</v>
      </c>
      <c r="AY1715" s="82">
        <f t="shared" si="135"/>
        <v>0</v>
      </c>
      <c r="AZ1715" s="82">
        <f t="shared" si="135"/>
        <v>0</v>
      </c>
      <c r="BA1715" s="82">
        <f t="shared" si="135"/>
        <v>0</v>
      </c>
    </row>
    <row r="1716" spans="1:53" x14ac:dyDescent="0.25">
      <c r="A1716" t="s">
        <v>6570</v>
      </c>
      <c r="B1716" t="s">
        <v>6571</v>
      </c>
      <c r="C1716" t="s">
        <v>6572</v>
      </c>
      <c r="D1716" t="s">
        <v>4334</v>
      </c>
      <c r="E1716">
        <v>8.375</v>
      </c>
      <c r="F1716" s="143">
        <v>44119</v>
      </c>
      <c r="G1716" t="s">
        <v>280</v>
      </c>
      <c r="H1716" t="s">
        <v>270</v>
      </c>
      <c r="I1716" t="s">
        <v>259</v>
      </c>
      <c r="J1716" t="s">
        <v>271</v>
      </c>
      <c r="K1716" t="s">
        <v>272</v>
      </c>
      <c r="L1716" t="s">
        <v>320</v>
      </c>
      <c r="M1716" t="s">
        <v>408</v>
      </c>
      <c r="N1716" t="s">
        <v>304</v>
      </c>
      <c r="O1716">
        <v>210</v>
      </c>
      <c r="P1716">
        <v>101.75</v>
      </c>
      <c r="Q1716">
        <v>1.581944</v>
      </c>
      <c r="R1716">
        <v>1.8800000000000001E-2</v>
      </c>
      <c r="S1716">
        <v>0</v>
      </c>
      <c r="T1716">
        <v>4.4770000000000003</v>
      </c>
      <c r="U1716">
        <v>7.9880000000000004</v>
      </c>
      <c r="V1716">
        <v>5.4960000000000004</v>
      </c>
      <c r="W1716">
        <v>7.9980000000000002</v>
      </c>
      <c r="X1716">
        <v>675</v>
      </c>
      <c r="Y1716">
        <v>101.5</v>
      </c>
      <c r="Z1716">
        <v>1.024</v>
      </c>
      <c r="AA1716">
        <v>1.8939999999999999E-2</v>
      </c>
      <c r="AB1716">
        <v>4.5380000000000003</v>
      </c>
      <c r="AC1716">
        <v>8.0459999999999994</v>
      </c>
      <c r="AD1716">
        <v>5.56</v>
      </c>
      <c r="AE1716">
        <v>8.048</v>
      </c>
      <c r="AF1716">
        <v>696</v>
      </c>
      <c r="AG1716">
        <v>0.78800000000000003</v>
      </c>
      <c r="AH1716">
        <v>1.498</v>
      </c>
      <c r="AI1716">
        <v>644</v>
      </c>
      <c r="AJ1716">
        <v>664</v>
      </c>
      <c r="AK1716">
        <v>665</v>
      </c>
      <c r="AL1716">
        <v>685</v>
      </c>
      <c r="AQ1716" s="82">
        <f t="shared" si="132"/>
        <v>0</v>
      </c>
      <c r="AR1716" s="82">
        <f t="shared" si="135"/>
        <v>0</v>
      </c>
      <c r="AS1716" s="82">
        <f t="shared" si="135"/>
        <v>0</v>
      </c>
      <c r="AT1716" s="82">
        <f t="shared" si="135"/>
        <v>0</v>
      </c>
      <c r="AU1716" s="82">
        <f t="shared" si="135"/>
        <v>0</v>
      </c>
      <c r="AV1716" s="82">
        <f t="shared" si="135"/>
        <v>0</v>
      </c>
      <c r="AW1716" s="82">
        <f t="shared" si="135"/>
        <v>1.8800000000000001E-2</v>
      </c>
      <c r="AX1716" s="82">
        <f t="shared" si="135"/>
        <v>0</v>
      </c>
      <c r="AY1716" s="82">
        <f t="shared" si="135"/>
        <v>0</v>
      </c>
      <c r="AZ1716" s="82">
        <f t="shared" si="135"/>
        <v>0</v>
      </c>
      <c r="BA1716" s="82">
        <f t="shared" si="135"/>
        <v>0</v>
      </c>
    </row>
    <row r="1717" spans="1:53" x14ac:dyDescent="0.25">
      <c r="A1717" t="s">
        <v>4350</v>
      </c>
      <c r="B1717" t="s">
        <v>4351</v>
      </c>
      <c r="C1717" t="s">
        <v>4352</v>
      </c>
      <c r="D1717" t="s">
        <v>4353</v>
      </c>
      <c r="E1717">
        <v>8.875</v>
      </c>
      <c r="F1717" s="143">
        <v>43070</v>
      </c>
      <c r="G1717" t="s">
        <v>42</v>
      </c>
      <c r="H1717" t="s">
        <v>270</v>
      </c>
      <c r="I1717" t="s">
        <v>259</v>
      </c>
      <c r="J1717" t="s">
        <v>271</v>
      </c>
      <c r="K1717" t="s">
        <v>272</v>
      </c>
      <c r="L1717" t="s">
        <v>442</v>
      </c>
      <c r="M1717" t="s">
        <v>697</v>
      </c>
      <c r="N1717" t="s">
        <v>304</v>
      </c>
      <c r="O1717">
        <v>125</v>
      </c>
      <c r="P1717">
        <v>101.5</v>
      </c>
      <c r="Q1717">
        <v>0.59166700000000005</v>
      </c>
      <c r="R1717">
        <v>1.106E-2</v>
      </c>
      <c r="S1717">
        <v>0</v>
      </c>
      <c r="T1717">
        <v>3.254</v>
      </c>
      <c r="U1717">
        <v>8.4160000000000004</v>
      </c>
      <c r="V1717">
        <v>3.7970000000000002</v>
      </c>
      <c r="W1717">
        <v>8.4410000000000007</v>
      </c>
      <c r="X1717">
        <v>773</v>
      </c>
      <c r="Y1717">
        <v>101.5</v>
      </c>
      <c r="Z1717">
        <v>0</v>
      </c>
      <c r="AA1717">
        <v>1.116E-2</v>
      </c>
      <c r="AB1717">
        <v>3.3180000000000001</v>
      </c>
      <c r="AC1717">
        <v>8.4250000000000007</v>
      </c>
      <c r="AD1717">
        <v>3.855</v>
      </c>
      <c r="AE1717">
        <v>8.4440000000000008</v>
      </c>
      <c r="AF1717">
        <v>785</v>
      </c>
      <c r="AG1717">
        <v>0.58299999999999996</v>
      </c>
      <c r="AH1717">
        <v>0.93700000000000006</v>
      </c>
      <c r="AI1717">
        <v>750</v>
      </c>
      <c r="AJ1717">
        <v>764</v>
      </c>
      <c r="AK1717">
        <v>761</v>
      </c>
      <c r="AL1717">
        <v>773</v>
      </c>
      <c r="AQ1717" s="82">
        <f t="shared" si="132"/>
        <v>0</v>
      </c>
      <c r="AR1717" s="82">
        <f t="shared" si="135"/>
        <v>0</v>
      </c>
      <c r="AS1717" s="82">
        <f t="shared" si="135"/>
        <v>0</v>
      </c>
      <c r="AT1717" s="82">
        <f t="shared" si="135"/>
        <v>0</v>
      </c>
      <c r="AU1717" s="82">
        <f t="shared" si="135"/>
        <v>0</v>
      </c>
      <c r="AV1717" s="82">
        <f t="shared" si="135"/>
        <v>0</v>
      </c>
      <c r="AW1717" s="82">
        <f t="shared" si="135"/>
        <v>0</v>
      </c>
      <c r="AX1717" s="82">
        <f t="shared" si="135"/>
        <v>1.106E-2</v>
      </c>
      <c r="AY1717" s="82">
        <f t="shared" si="135"/>
        <v>0</v>
      </c>
      <c r="AZ1717" s="82">
        <f t="shared" si="135"/>
        <v>0</v>
      </c>
      <c r="BA1717" s="82">
        <f t="shared" si="135"/>
        <v>0</v>
      </c>
    </row>
    <row r="1718" spans="1:53" x14ac:dyDescent="0.25">
      <c r="A1718" t="s">
        <v>4344</v>
      </c>
      <c r="B1718" t="s">
        <v>4345</v>
      </c>
      <c r="C1718" t="s">
        <v>4332</v>
      </c>
      <c r="D1718" t="s">
        <v>4333</v>
      </c>
      <c r="E1718">
        <v>8.625</v>
      </c>
      <c r="F1718" s="143">
        <v>42767</v>
      </c>
      <c r="G1718" t="s">
        <v>42</v>
      </c>
      <c r="H1718" t="s">
        <v>270</v>
      </c>
      <c r="I1718" t="s">
        <v>259</v>
      </c>
      <c r="J1718" t="s">
        <v>271</v>
      </c>
      <c r="K1718" t="s">
        <v>272</v>
      </c>
      <c r="L1718" t="s">
        <v>442</v>
      </c>
      <c r="M1718" t="s">
        <v>443</v>
      </c>
      <c r="N1718" t="s">
        <v>304</v>
      </c>
      <c r="O1718">
        <v>375</v>
      </c>
      <c r="P1718">
        <v>107.5</v>
      </c>
      <c r="Q1718">
        <v>3.45</v>
      </c>
      <c r="R1718">
        <v>3.6049999999999999E-2</v>
      </c>
      <c r="S1718">
        <v>0</v>
      </c>
      <c r="T1718">
        <v>1.0149999999999999</v>
      </c>
      <c r="U1718">
        <v>5.3630000000000004</v>
      </c>
      <c r="V1718">
        <v>1.456</v>
      </c>
      <c r="W1718">
        <v>5.665</v>
      </c>
      <c r="X1718">
        <v>510</v>
      </c>
      <c r="Y1718">
        <v>106.5</v>
      </c>
      <c r="Z1718">
        <v>2.875</v>
      </c>
      <c r="AA1718">
        <v>3.6080000000000001E-2</v>
      </c>
      <c r="AB1718">
        <v>1.917</v>
      </c>
      <c r="AC1718">
        <v>6.3049999999999997</v>
      </c>
      <c r="AD1718">
        <v>2.2050000000000001</v>
      </c>
      <c r="AE1718">
        <v>6.3540000000000001</v>
      </c>
      <c r="AF1718">
        <v>588</v>
      </c>
      <c r="AG1718">
        <v>1.44</v>
      </c>
      <c r="AH1718">
        <v>1.5629999999999999</v>
      </c>
      <c r="AI1718">
        <v>424</v>
      </c>
      <c r="AJ1718">
        <v>525</v>
      </c>
      <c r="AK1718">
        <v>493</v>
      </c>
      <c r="AL1718">
        <v>572</v>
      </c>
      <c r="AQ1718" s="82">
        <f t="shared" si="132"/>
        <v>0</v>
      </c>
      <c r="AR1718" s="82">
        <f t="shared" ref="AR1718:BA1733" si="136">IF(AND($U1718&gt;AQ$4,$U1718&lt;=AR$4),$R1718,0)</f>
        <v>0</v>
      </c>
      <c r="AS1718" s="82">
        <f t="shared" si="136"/>
        <v>0</v>
      </c>
      <c r="AT1718" s="82">
        <f t="shared" si="136"/>
        <v>0</v>
      </c>
      <c r="AU1718" s="82">
        <f t="shared" si="136"/>
        <v>3.6049999999999999E-2</v>
      </c>
      <c r="AV1718" s="82">
        <f t="shared" si="136"/>
        <v>0</v>
      </c>
      <c r="AW1718" s="82">
        <f t="shared" si="136"/>
        <v>0</v>
      </c>
      <c r="AX1718" s="82">
        <f t="shared" si="136"/>
        <v>0</v>
      </c>
      <c r="AY1718" s="82">
        <f t="shared" si="136"/>
        <v>0</v>
      </c>
      <c r="AZ1718" s="82">
        <f t="shared" si="136"/>
        <v>0</v>
      </c>
      <c r="BA1718" s="82">
        <f t="shared" si="136"/>
        <v>0</v>
      </c>
    </row>
    <row r="1719" spans="1:53" x14ac:dyDescent="0.25">
      <c r="A1719" t="s">
        <v>6573</v>
      </c>
      <c r="B1719" t="s">
        <v>6574</v>
      </c>
      <c r="C1719" t="s">
        <v>4332</v>
      </c>
      <c r="D1719" t="s">
        <v>4333</v>
      </c>
      <c r="E1719">
        <v>7.5</v>
      </c>
      <c r="F1719" s="143">
        <v>44880</v>
      </c>
      <c r="G1719" t="s">
        <v>42</v>
      </c>
      <c r="H1719" t="s">
        <v>270</v>
      </c>
      <c r="I1719" t="s">
        <v>259</v>
      </c>
      <c r="J1719" t="s">
        <v>271</v>
      </c>
      <c r="K1719" t="s">
        <v>272</v>
      </c>
      <c r="L1719" t="s">
        <v>442</v>
      </c>
      <c r="M1719" t="s">
        <v>443</v>
      </c>
      <c r="N1719" t="s">
        <v>304</v>
      </c>
      <c r="O1719">
        <v>300</v>
      </c>
      <c r="P1719">
        <v>104.5</v>
      </c>
      <c r="Q1719">
        <v>0.97916700000000001</v>
      </c>
      <c r="R1719">
        <v>2.741E-2</v>
      </c>
      <c r="S1719">
        <v>0</v>
      </c>
      <c r="T1719">
        <v>5.8869999999999996</v>
      </c>
      <c r="U1719">
        <v>6.7519999999999998</v>
      </c>
      <c r="V1719">
        <v>6.7489999999999997</v>
      </c>
      <c r="W1719">
        <v>6.7690000000000001</v>
      </c>
      <c r="X1719">
        <v>516</v>
      </c>
      <c r="Y1719">
        <v>102</v>
      </c>
      <c r="Z1719">
        <v>0.47899999999999998</v>
      </c>
      <c r="AA1719">
        <v>2.7040000000000002E-2</v>
      </c>
      <c r="AB1719">
        <v>5.915</v>
      </c>
      <c r="AC1719">
        <v>7.1639999999999997</v>
      </c>
      <c r="AD1719">
        <v>6.9130000000000003</v>
      </c>
      <c r="AE1719">
        <v>7.16</v>
      </c>
      <c r="AF1719">
        <v>573</v>
      </c>
      <c r="AG1719">
        <v>2.927</v>
      </c>
      <c r="AH1719">
        <v>3.96</v>
      </c>
      <c r="AI1719">
        <v>496</v>
      </c>
      <c r="AJ1719">
        <v>545</v>
      </c>
      <c r="AK1719">
        <v>510</v>
      </c>
      <c r="AL1719">
        <v>566</v>
      </c>
      <c r="AQ1719" s="82">
        <f t="shared" si="132"/>
        <v>0</v>
      </c>
      <c r="AR1719" s="82">
        <f t="shared" si="136"/>
        <v>0</v>
      </c>
      <c r="AS1719" s="82">
        <f t="shared" si="136"/>
        <v>0</v>
      </c>
      <c r="AT1719" s="82">
        <f t="shared" si="136"/>
        <v>0</v>
      </c>
      <c r="AU1719" s="82">
        <f t="shared" si="136"/>
        <v>0</v>
      </c>
      <c r="AV1719" s="82">
        <f t="shared" si="136"/>
        <v>2.741E-2</v>
      </c>
      <c r="AW1719" s="82">
        <f t="shared" si="136"/>
        <v>0</v>
      </c>
      <c r="AX1719" s="82">
        <f t="shared" si="136"/>
        <v>0</v>
      </c>
      <c r="AY1719" s="82">
        <f t="shared" si="136"/>
        <v>0</v>
      </c>
      <c r="AZ1719" s="82">
        <f t="shared" si="136"/>
        <v>0</v>
      </c>
      <c r="BA1719" s="82">
        <f t="shared" si="136"/>
        <v>0</v>
      </c>
    </row>
    <row r="1720" spans="1:53" x14ac:dyDescent="0.25">
      <c r="A1720" t="s">
        <v>4252</v>
      </c>
      <c r="B1720" t="s">
        <v>4253</v>
      </c>
      <c r="C1720" t="s">
        <v>4254</v>
      </c>
      <c r="D1720" t="s">
        <v>5369</v>
      </c>
      <c r="E1720">
        <v>8.5</v>
      </c>
      <c r="F1720" s="143">
        <v>43511</v>
      </c>
      <c r="G1720" t="s">
        <v>40</v>
      </c>
      <c r="H1720" t="s">
        <v>270</v>
      </c>
      <c r="I1720" t="s">
        <v>255</v>
      </c>
      <c r="J1720" t="s">
        <v>271</v>
      </c>
      <c r="K1720" t="s">
        <v>272</v>
      </c>
      <c r="L1720" t="s">
        <v>343</v>
      </c>
      <c r="M1720" t="s">
        <v>344</v>
      </c>
      <c r="N1720" t="s">
        <v>283</v>
      </c>
      <c r="O1720">
        <v>500</v>
      </c>
      <c r="P1720">
        <v>112.5</v>
      </c>
      <c r="Q1720">
        <v>3.0694439999999998</v>
      </c>
      <c r="R1720">
        <v>5.006E-2</v>
      </c>
      <c r="S1720">
        <v>0</v>
      </c>
      <c r="T1720">
        <v>1.9119999999999999</v>
      </c>
      <c r="U1720">
        <v>5.1100000000000003</v>
      </c>
      <c r="V1720">
        <v>3.2469999999999999</v>
      </c>
      <c r="W1720">
        <v>5.4359999999999999</v>
      </c>
      <c r="X1720">
        <v>449</v>
      </c>
      <c r="Y1720">
        <v>111.25</v>
      </c>
      <c r="Z1720">
        <v>2.5030000000000001</v>
      </c>
      <c r="AA1720">
        <v>5.0029999999999998E-2</v>
      </c>
      <c r="AB1720">
        <v>1.9690000000000001</v>
      </c>
      <c r="AC1720">
        <v>5.742</v>
      </c>
      <c r="AD1720">
        <v>3.66</v>
      </c>
      <c r="AE1720">
        <v>5.8639999999999999</v>
      </c>
      <c r="AF1720">
        <v>505</v>
      </c>
      <c r="AG1720">
        <v>1.597</v>
      </c>
      <c r="AH1720">
        <v>1.929</v>
      </c>
      <c r="AI1720">
        <v>431</v>
      </c>
      <c r="AJ1720">
        <v>492</v>
      </c>
      <c r="AK1720">
        <v>433</v>
      </c>
      <c r="AL1720">
        <v>490</v>
      </c>
      <c r="AQ1720" s="82">
        <f t="shared" si="132"/>
        <v>0</v>
      </c>
      <c r="AR1720" s="82">
        <f t="shared" si="136"/>
        <v>0</v>
      </c>
      <c r="AS1720" s="82">
        <f t="shared" si="136"/>
        <v>0</v>
      </c>
      <c r="AT1720" s="82">
        <f t="shared" si="136"/>
        <v>0</v>
      </c>
      <c r="AU1720" s="82">
        <f t="shared" si="136"/>
        <v>5.006E-2</v>
      </c>
      <c r="AV1720" s="82">
        <f t="shared" si="136"/>
        <v>0</v>
      </c>
      <c r="AW1720" s="82">
        <f t="shared" si="136"/>
        <v>0</v>
      </c>
      <c r="AX1720" s="82">
        <f t="shared" si="136"/>
        <v>0</v>
      </c>
      <c r="AY1720" s="82">
        <f t="shared" si="136"/>
        <v>0</v>
      </c>
      <c r="AZ1720" s="82">
        <f t="shared" si="136"/>
        <v>0</v>
      </c>
      <c r="BA1720" s="82">
        <f t="shared" si="136"/>
        <v>0</v>
      </c>
    </row>
    <row r="1721" spans="1:53" x14ac:dyDescent="0.25">
      <c r="A1721" t="s">
        <v>4259</v>
      </c>
      <c r="B1721" t="s">
        <v>4260</v>
      </c>
      <c r="C1721" t="s">
        <v>4254</v>
      </c>
      <c r="D1721" t="s">
        <v>5369</v>
      </c>
      <c r="E1721">
        <v>7.75</v>
      </c>
      <c r="F1721" s="143">
        <v>42781</v>
      </c>
      <c r="G1721" t="s">
        <v>40</v>
      </c>
      <c r="H1721" t="s">
        <v>270</v>
      </c>
      <c r="I1721" t="s">
        <v>255</v>
      </c>
      <c r="J1721" t="s">
        <v>271</v>
      </c>
      <c r="K1721" t="s">
        <v>272</v>
      </c>
      <c r="L1721" t="s">
        <v>343</v>
      </c>
      <c r="M1721" t="s">
        <v>344</v>
      </c>
      <c r="N1721" t="s">
        <v>283</v>
      </c>
      <c r="O1721">
        <v>600</v>
      </c>
      <c r="P1721">
        <v>111</v>
      </c>
      <c r="Q1721">
        <v>2.7986110000000002</v>
      </c>
      <c r="R1721">
        <v>5.9150000000000001E-2</v>
      </c>
      <c r="S1721">
        <v>0</v>
      </c>
      <c r="T1721">
        <v>3.4790000000000001</v>
      </c>
      <c r="U1721">
        <v>4.7859999999999996</v>
      </c>
      <c r="V1721">
        <v>3.4940000000000002</v>
      </c>
      <c r="W1721">
        <v>4.7859999999999996</v>
      </c>
      <c r="X1721">
        <v>421</v>
      </c>
      <c r="Y1721">
        <v>109.5</v>
      </c>
      <c r="Z1721">
        <v>2.282</v>
      </c>
      <c r="AA1721">
        <v>5.8990000000000001E-2</v>
      </c>
      <c r="AB1721">
        <v>3.5310000000000001</v>
      </c>
      <c r="AC1721">
        <v>5.2030000000000003</v>
      </c>
      <c r="AD1721">
        <v>3.5430000000000001</v>
      </c>
      <c r="AE1721">
        <v>5.2030000000000003</v>
      </c>
      <c r="AF1721">
        <v>472</v>
      </c>
      <c r="AG1721">
        <v>1.804</v>
      </c>
      <c r="AH1721">
        <v>2.09</v>
      </c>
      <c r="AI1721">
        <v>429</v>
      </c>
      <c r="AJ1721">
        <v>479</v>
      </c>
      <c r="AK1721">
        <v>410</v>
      </c>
      <c r="AL1721">
        <v>461</v>
      </c>
      <c r="AQ1721" s="82">
        <f t="shared" si="132"/>
        <v>0</v>
      </c>
      <c r="AR1721" s="82">
        <f t="shared" si="136"/>
        <v>0</v>
      </c>
      <c r="AS1721" s="82">
        <f t="shared" si="136"/>
        <v>0</v>
      </c>
      <c r="AT1721" s="82">
        <f t="shared" si="136"/>
        <v>5.9150000000000001E-2</v>
      </c>
      <c r="AU1721" s="82">
        <f t="shared" si="136"/>
        <v>0</v>
      </c>
      <c r="AV1721" s="82">
        <f t="shared" si="136"/>
        <v>0</v>
      </c>
      <c r="AW1721" s="82">
        <f t="shared" si="136"/>
        <v>0</v>
      </c>
      <c r="AX1721" s="82">
        <f t="shared" si="136"/>
        <v>0</v>
      </c>
      <c r="AY1721" s="82">
        <f t="shared" si="136"/>
        <v>0</v>
      </c>
      <c r="AZ1721" s="82">
        <f t="shared" si="136"/>
        <v>0</v>
      </c>
      <c r="BA1721" s="82">
        <f t="shared" si="136"/>
        <v>0</v>
      </c>
    </row>
    <row r="1722" spans="1:53" x14ac:dyDescent="0.25">
      <c r="A1722" t="s">
        <v>6575</v>
      </c>
      <c r="B1722" t="s">
        <v>6576</v>
      </c>
      <c r="C1722" t="s">
        <v>4379</v>
      </c>
      <c r="D1722" t="s">
        <v>151</v>
      </c>
      <c r="E1722">
        <v>8.625</v>
      </c>
      <c r="F1722" s="143">
        <v>43600</v>
      </c>
      <c r="G1722" t="s">
        <v>41</v>
      </c>
      <c r="H1722" t="s">
        <v>270</v>
      </c>
      <c r="I1722" t="s">
        <v>259</v>
      </c>
      <c r="J1722" t="s">
        <v>271</v>
      </c>
      <c r="K1722" t="s">
        <v>272</v>
      </c>
      <c r="L1722" t="s">
        <v>291</v>
      </c>
      <c r="M1722" t="s">
        <v>1069</v>
      </c>
      <c r="N1722" t="s">
        <v>283</v>
      </c>
      <c r="O1722">
        <v>742.6</v>
      </c>
      <c r="P1722">
        <v>110.75</v>
      </c>
      <c r="Q1722">
        <v>0.95833299999999999</v>
      </c>
      <c r="R1722">
        <v>7.1870000000000003E-2</v>
      </c>
      <c r="S1722">
        <v>0</v>
      </c>
      <c r="T1722">
        <v>2.1459999999999999</v>
      </c>
      <c r="U1722">
        <v>5.4729999999999999</v>
      </c>
      <c r="V1722">
        <v>3.456</v>
      </c>
      <c r="W1722">
        <v>5.8360000000000003</v>
      </c>
      <c r="X1722">
        <v>485</v>
      </c>
      <c r="Y1722">
        <v>110</v>
      </c>
      <c r="Z1722">
        <v>0.38300000000000001</v>
      </c>
      <c r="AA1722">
        <v>7.2099999999999997E-2</v>
      </c>
      <c r="AB1722">
        <v>2.206</v>
      </c>
      <c r="AC1722">
        <v>5.85</v>
      </c>
      <c r="AD1722">
        <v>3.7010000000000001</v>
      </c>
      <c r="AE1722">
        <v>6.085</v>
      </c>
      <c r="AF1722">
        <v>524</v>
      </c>
      <c r="AG1722">
        <v>1.2</v>
      </c>
      <c r="AH1722">
        <v>1.5309999999999999</v>
      </c>
      <c r="AI1722">
        <v>481</v>
      </c>
      <c r="AJ1722">
        <v>524</v>
      </c>
      <c r="AK1722">
        <v>470</v>
      </c>
      <c r="AL1722">
        <v>509</v>
      </c>
      <c r="AQ1722" s="82">
        <f t="shared" si="132"/>
        <v>0</v>
      </c>
      <c r="AR1722" s="82">
        <f t="shared" si="136"/>
        <v>0</v>
      </c>
      <c r="AS1722" s="82">
        <f t="shared" si="136"/>
        <v>0</v>
      </c>
      <c r="AT1722" s="82">
        <f t="shared" si="136"/>
        <v>0</v>
      </c>
      <c r="AU1722" s="82">
        <f t="shared" si="136"/>
        <v>7.1870000000000003E-2</v>
      </c>
      <c r="AV1722" s="82">
        <f t="shared" si="136"/>
        <v>0</v>
      </c>
      <c r="AW1722" s="82">
        <f t="shared" si="136"/>
        <v>0</v>
      </c>
      <c r="AX1722" s="82">
        <f t="shared" si="136"/>
        <v>0</v>
      </c>
      <c r="AY1722" s="82">
        <f t="shared" si="136"/>
        <v>0</v>
      </c>
      <c r="AZ1722" s="82">
        <f t="shared" si="136"/>
        <v>0</v>
      </c>
      <c r="BA1722" s="82">
        <f t="shared" si="136"/>
        <v>0</v>
      </c>
    </row>
    <row r="1723" spans="1:53" x14ac:dyDescent="0.25">
      <c r="A1723" t="s">
        <v>4382</v>
      </c>
      <c r="B1723" t="s">
        <v>4383</v>
      </c>
      <c r="C1723" t="s">
        <v>4384</v>
      </c>
      <c r="D1723" t="s">
        <v>4385</v>
      </c>
      <c r="E1723">
        <v>12.5</v>
      </c>
      <c r="F1723" s="143">
        <v>41744</v>
      </c>
      <c r="G1723" t="s">
        <v>280</v>
      </c>
      <c r="H1723" t="s">
        <v>270</v>
      </c>
      <c r="I1723" t="s">
        <v>259</v>
      </c>
      <c r="J1723" t="s">
        <v>271</v>
      </c>
      <c r="K1723" t="s">
        <v>272</v>
      </c>
      <c r="L1723" t="s">
        <v>320</v>
      </c>
      <c r="M1723" t="s">
        <v>321</v>
      </c>
      <c r="N1723" t="s">
        <v>283</v>
      </c>
      <c r="O1723">
        <v>129.30000000000001</v>
      </c>
      <c r="P1723">
        <v>83</v>
      </c>
      <c r="Q1723">
        <v>2.4305560000000002</v>
      </c>
      <c r="R1723">
        <v>9.5700000000000004E-3</v>
      </c>
      <c r="S1723">
        <v>0</v>
      </c>
      <c r="T1723">
        <v>1.056</v>
      </c>
      <c r="U1723">
        <v>28.951000000000001</v>
      </c>
      <c r="V1723">
        <v>1.054</v>
      </c>
      <c r="W1723">
        <v>28.951000000000001</v>
      </c>
      <c r="X1723">
        <v>2878</v>
      </c>
      <c r="Y1723">
        <v>82.25</v>
      </c>
      <c r="Z1723">
        <v>1.597</v>
      </c>
      <c r="AA1723">
        <v>9.5399999999999999E-3</v>
      </c>
      <c r="AB1723">
        <v>1.1140000000000001</v>
      </c>
      <c r="AC1723">
        <v>29.012</v>
      </c>
      <c r="AD1723">
        <v>1.111</v>
      </c>
      <c r="AE1723">
        <v>29.012</v>
      </c>
      <c r="AF1723">
        <v>2887</v>
      </c>
      <c r="AG1723">
        <v>1.8879999999999999</v>
      </c>
      <c r="AH1723">
        <v>1.881</v>
      </c>
      <c r="AI1723">
        <v>2488</v>
      </c>
      <c r="AJ1723">
        <v>2483</v>
      </c>
      <c r="AK1723">
        <v>2864</v>
      </c>
      <c r="AL1723">
        <v>2875</v>
      </c>
      <c r="AQ1723" s="82">
        <f t="shared" si="132"/>
        <v>0</v>
      </c>
      <c r="AR1723" s="82">
        <f t="shared" si="136"/>
        <v>0</v>
      </c>
      <c r="AS1723" s="82">
        <f t="shared" si="136"/>
        <v>0</v>
      </c>
      <c r="AT1723" s="82">
        <f t="shared" si="136"/>
        <v>0</v>
      </c>
      <c r="AU1723" s="82">
        <f t="shared" si="136"/>
        <v>0</v>
      </c>
      <c r="AV1723" s="82">
        <f t="shared" si="136"/>
        <v>0</v>
      </c>
      <c r="AW1723" s="82">
        <f t="shared" si="136"/>
        <v>0</v>
      </c>
      <c r="AX1723" s="82">
        <f t="shared" si="136"/>
        <v>0</v>
      </c>
      <c r="AY1723" s="82">
        <f t="shared" si="136"/>
        <v>0</v>
      </c>
      <c r="AZ1723" s="82">
        <f t="shared" si="136"/>
        <v>0</v>
      </c>
      <c r="BA1723" s="82">
        <f t="shared" si="136"/>
        <v>9.5700000000000004E-3</v>
      </c>
    </row>
    <row r="1724" spans="1:53" x14ac:dyDescent="0.25">
      <c r="A1724" t="s">
        <v>6577</v>
      </c>
      <c r="B1724" t="s">
        <v>6578</v>
      </c>
      <c r="C1724" t="s">
        <v>6579</v>
      </c>
      <c r="D1724" t="s">
        <v>6580</v>
      </c>
      <c r="E1724">
        <v>9</v>
      </c>
      <c r="F1724" s="143">
        <v>43770</v>
      </c>
      <c r="G1724" t="s">
        <v>42</v>
      </c>
      <c r="H1724" t="s">
        <v>270</v>
      </c>
      <c r="I1724" t="s">
        <v>259</v>
      </c>
      <c r="J1724" t="s">
        <v>271</v>
      </c>
      <c r="K1724" t="s">
        <v>272</v>
      </c>
      <c r="L1724" t="s">
        <v>609</v>
      </c>
      <c r="M1724" t="s">
        <v>907</v>
      </c>
      <c r="N1724" t="s">
        <v>283</v>
      </c>
      <c r="O1724">
        <v>235</v>
      </c>
      <c r="P1724">
        <v>105</v>
      </c>
      <c r="Q1724">
        <v>1.4</v>
      </c>
      <c r="R1724">
        <v>2.1659999999999999E-2</v>
      </c>
      <c r="S1724">
        <v>0</v>
      </c>
      <c r="T1724">
        <v>4.4710000000000001</v>
      </c>
      <c r="U1724">
        <v>7.9119999999999999</v>
      </c>
      <c r="V1724">
        <v>4.944</v>
      </c>
      <c r="W1724">
        <v>7.9630000000000001</v>
      </c>
      <c r="X1724">
        <v>690</v>
      </c>
      <c r="Y1724">
        <v>102.75</v>
      </c>
      <c r="Z1724">
        <v>0.8</v>
      </c>
      <c r="AA1724">
        <v>2.1399999999999999E-2</v>
      </c>
      <c r="AB1724">
        <v>4.5090000000000003</v>
      </c>
      <c r="AC1724">
        <v>8.3979999999999997</v>
      </c>
      <c r="AD1724">
        <v>5.0170000000000003</v>
      </c>
      <c r="AE1724">
        <v>8.4209999999999994</v>
      </c>
      <c r="AF1724">
        <v>750</v>
      </c>
      <c r="AG1724">
        <v>2.7519999999999998</v>
      </c>
      <c r="AH1724">
        <v>3.3450000000000002</v>
      </c>
      <c r="AI1724">
        <v>675</v>
      </c>
      <c r="AJ1724">
        <v>728</v>
      </c>
      <c r="AK1724">
        <v>678</v>
      </c>
      <c r="AL1724">
        <v>738</v>
      </c>
      <c r="AQ1724" s="82">
        <f t="shared" si="132"/>
        <v>0</v>
      </c>
      <c r="AR1724" s="82">
        <f t="shared" si="136"/>
        <v>0</v>
      </c>
      <c r="AS1724" s="82">
        <f t="shared" si="136"/>
        <v>0</v>
      </c>
      <c r="AT1724" s="82">
        <f t="shared" si="136"/>
        <v>0</v>
      </c>
      <c r="AU1724" s="82">
        <f t="shared" si="136"/>
        <v>0</v>
      </c>
      <c r="AV1724" s="82">
        <f t="shared" si="136"/>
        <v>0</v>
      </c>
      <c r="AW1724" s="82">
        <f t="shared" si="136"/>
        <v>2.1659999999999999E-2</v>
      </c>
      <c r="AX1724" s="82">
        <f t="shared" si="136"/>
        <v>0</v>
      </c>
      <c r="AY1724" s="82">
        <f t="shared" si="136"/>
        <v>0</v>
      </c>
      <c r="AZ1724" s="82">
        <f t="shared" si="136"/>
        <v>0</v>
      </c>
      <c r="BA1724" s="82">
        <f t="shared" si="136"/>
        <v>0</v>
      </c>
    </row>
    <row r="1725" spans="1:53" x14ac:dyDescent="0.25">
      <c r="A1725" t="s">
        <v>4360</v>
      </c>
      <c r="B1725" t="s">
        <v>4361</v>
      </c>
      <c r="C1725" t="s">
        <v>4362</v>
      </c>
      <c r="D1725" t="s">
        <v>4363</v>
      </c>
      <c r="E1725">
        <v>9.375</v>
      </c>
      <c r="F1725" s="143">
        <v>42170</v>
      </c>
      <c r="G1725" t="s">
        <v>348</v>
      </c>
      <c r="H1725" t="s">
        <v>270</v>
      </c>
      <c r="I1725" t="s">
        <v>259</v>
      </c>
      <c r="J1725" t="s">
        <v>271</v>
      </c>
      <c r="K1725" t="s">
        <v>272</v>
      </c>
      <c r="L1725" t="s">
        <v>291</v>
      </c>
      <c r="M1725" t="s">
        <v>600</v>
      </c>
      <c r="N1725" t="s">
        <v>304</v>
      </c>
      <c r="O1725">
        <v>450</v>
      </c>
      <c r="P1725">
        <v>97.5</v>
      </c>
      <c r="Q1725">
        <v>0.26041700000000001</v>
      </c>
      <c r="R1725">
        <v>3.8109999999999998E-2</v>
      </c>
      <c r="S1725">
        <v>4.6879999999999997</v>
      </c>
      <c r="T1725">
        <v>2.1419999999999999</v>
      </c>
      <c r="U1725">
        <v>10.547000000000001</v>
      </c>
      <c r="V1725">
        <v>2.1419999999999999</v>
      </c>
      <c r="W1725">
        <v>10.547000000000001</v>
      </c>
      <c r="X1725">
        <v>1024</v>
      </c>
      <c r="Y1725">
        <v>96.25</v>
      </c>
      <c r="Z1725">
        <v>4.3230000000000004</v>
      </c>
      <c r="AA1725">
        <v>3.9809999999999998E-2</v>
      </c>
      <c r="AB1725">
        <v>2.0979999999999999</v>
      </c>
      <c r="AC1725">
        <v>11.106</v>
      </c>
      <c r="AD1725">
        <v>2.0960000000000001</v>
      </c>
      <c r="AE1725">
        <v>11.106</v>
      </c>
      <c r="AF1725">
        <v>1085</v>
      </c>
      <c r="AG1725">
        <v>1.865</v>
      </c>
      <c r="AH1725">
        <v>1.9370000000000001</v>
      </c>
      <c r="AI1725">
        <v>981</v>
      </c>
      <c r="AJ1725">
        <v>1032</v>
      </c>
      <c r="AK1725">
        <v>1011</v>
      </c>
      <c r="AL1725">
        <v>1072</v>
      </c>
      <c r="AQ1725" s="82">
        <f t="shared" si="132"/>
        <v>0</v>
      </c>
      <c r="AR1725" s="82">
        <f t="shared" si="136"/>
        <v>0</v>
      </c>
      <c r="AS1725" s="82">
        <f t="shared" si="136"/>
        <v>0</v>
      </c>
      <c r="AT1725" s="82">
        <f t="shared" si="136"/>
        <v>0</v>
      </c>
      <c r="AU1725" s="82">
        <f t="shared" si="136"/>
        <v>0</v>
      </c>
      <c r="AV1725" s="82">
        <f t="shared" si="136"/>
        <v>0</v>
      </c>
      <c r="AW1725" s="82">
        <f t="shared" si="136"/>
        <v>0</v>
      </c>
      <c r="AX1725" s="82">
        <f t="shared" si="136"/>
        <v>0</v>
      </c>
      <c r="AY1725" s="82">
        <f t="shared" si="136"/>
        <v>0</v>
      </c>
      <c r="AZ1725" s="82">
        <f t="shared" si="136"/>
        <v>3.8109999999999998E-2</v>
      </c>
      <c r="BA1725" s="82">
        <f t="shared" si="136"/>
        <v>0</v>
      </c>
    </row>
    <row r="1726" spans="1:53" x14ac:dyDescent="0.25">
      <c r="A1726" t="s">
        <v>6581</v>
      </c>
      <c r="B1726" t="s">
        <v>6582</v>
      </c>
      <c r="C1726" t="s">
        <v>6583</v>
      </c>
      <c r="D1726" t="s">
        <v>6584</v>
      </c>
      <c r="E1726">
        <v>8.75</v>
      </c>
      <c r="F1726" s="143">
        <v>43784</v>
      </c>
      <c r="G1726" t="s">
        <v>42</v>
      </c>
      <c r="H1726" t="s">
        <v>270</v>
      </c>
      <c r="I1726" t="s">
        <v>259</v>
      </c>
      <c r="J1726" t="s">
        <v>271</v>
      </c>
      <c r="K1726" t="s">
        <v>272</v>
      </c>
      <c r="L1726" t="s">
        <v>296</v>
      </c>
      <c r="M1726" t="s">
        <v>322</v>
      </c>
      <c r="N1726" t="s">
        <v>283</v>
      </c>
      <c r="O1726">
        <v>250</v>
      </c>
      <c r="P1726">
        <v>104.75</v>
      </c>
      <c r="Q1726">
        <v>1.1909719999999999</v>
      </c>
      <c r="R1726">
        <v>2.2950000000000002E-2</v>
      </c>
      <c r="S1726">
        <v>0</v>
      </c>
      <c r="T1726">
        <v>4.5309999999999997</v>
      </c>
      <c r="U1726">
        <v>7.726</v>
      </c>
      <c r="V1726">
        <v>5.0179999999999998</v>
      </c>
      <c r="W1726">
        <v>7.7750000000000004</v>
      </c>
      <c r="X1726">
        <v>670</v>
      </c>
      <c r="Y1726">
        <v>101</v>
      </c>
      <c r="Z1726">
        <v>0.60799999999999998</v>
      </c>
      <c r="AA1726">
        <v>2.2339999999999999E-2</v>
      </c>
      <c r="AB1726">
        <v>4.5529999999999999</v>
      </c>
      <c r="AC1726">
        <v>8.5289999999999999</v>
      </c>
      <c r="AD1726">
        <v>5.101</v>
      </c>
      <c r="AE1726">
        <v>8.5289999999999999</v>
      </c>
      <c r="AF1726">
        <v>760</v>
      </c>
      <c r="AG1726">
        <v>4.2649999999999997</v>
      </c>
      <c r="AH1726">
        <v>4.8730000000000002</v>
      </c>
      <c r="AI1726">
        <v>655</v>
      </c>
      <c r="AJ1726">
        <v>730</v>
      </c>
      <c r="AK1726">
        <v>658</v>
      </c>
      <c r="AL1726">
        <v>748</v>
      </c>
      <c r="AQ1726" s="82">
        <f t="shared" si="132"/>
        <v>0</v>
      </c>
      <c r="AR1726" s="82">
        <f t="shared" si="136"/>
        <v>0</v>
      </c>
      <c r="AS1726" s="82">
        <f t="shared" si="136"/>
        <v>0</v>
      </c>
      <c r="AT1726" s="82">
        <f t="shared" si="136"/>
        <v>0</v>
      </c>
      <c r="AU1726" s="82">
        <f t="shared" si="136"/>
        <v>0</v>
      </c>
      <c r="AV1726" s="82">
        <f t="shared" si="136"/>
        <v>0</v>
      </c>
      <c r="AW1726" s="82">
        <f t="shared" si="136"/>
        <v>2.2950000000000002E-2</v>
      </c>
      <c r="AX1726" s="82">
        <f t="shared" si="136"/>
        <v>0</v>
      </c>
      <c r="AY1726" s="82">
        <f t="shared" si="136"/>
        <v>0</v>
      </c>
      <c r="AZ1726" s="82">
        <f t="shared" si="136"/>
        <v>0</v>
      </c>
      <c r="BA1726" s="82">
        <f t="shared" si="136"/>
        <v>0</v>
      </c>
    </row>
    <row r="1727" spans="1:53" x14ac:dyDescent="0.25">
      <c r="A1727" t="s">
        <v>4386</v>
      </c>
      <c r="B1727" t="s">
        <v>4387</v>
      </c>
      <c r="C1727" t="s">
        <v>4388</v>
      </c>
      <c r="D1727" t="s">
        <v>4389</v>
      </c>
      <c r="E1727">
        <v>6.625</v>
      </c>
      <c r="F1727" s="143">
        <v>43388</v>
      </c>
      <c r="G1727" t="s">
        <v>41</v>
      </c>
      <c r="H1727" t="s">
        <v>270</v>
      </c>
      <c r="I1727" t="s">
        <v>259</v>
      </c>
      <c r="J1727" t="s">
        <v>271</v>
      </c>
      <c r="K1727" t="s">
        <v>272</v>
      </c>
      <c r="L1727" t="s">
        <v>273</v>
      </c>
      <c r="M1727" t="s">
        <v>972</v>
      </c>
      <c r="N1727" t="s">
        <v>283</v>
      </c>
      <c r="O1727">
        <v>987.4</v>
      </c>
      <c r="P1727">
        <v>91.25</v>
      </c>
      <c r="Q1727">
        <v>1.2881940000000001</v>
      </c>
      <c r="R1727">
        <v>7.9159999999999994E-2</v>
      </c>
      <c r="S1727">
        <v>0</v>
      </c>
      <c r="T1727">
        <v>4.601</v>
      </c>
      <c r="U1727">
        <v>8.5660000000000007</v>
      </c>
      <c r="V1727">
        <v>4.6369999999999996</v>
      </c>
      <c r="W1727">
        <v>8.5660000000000007</v>
      </c>
      <c r="X1727">
        <v>768</v>
      </c>
      <c r="Y1727">
        <v>92</v>
      </c>
      <c r="Z1727">
        <v>0.84699999999999998</v>
      </c>
      <c r="AA1727">
        <v>8.0629999999999993E-2</v>
      </c>
      <c r="AB1727">
        <v>4.6749999999999998</v>
      </c>
      <c r="AC1727">
        <v>8.375</v>
      </c>
      <c r="AD1727">
        <v>4.7050000000000001</v>
      </c>
      <c r="AE1727">
        <v>8.375</v>
      </c>
      <c r="AF1727">
        <v>762</v>
      </c>
      <c r="AG1727">
        <v>-0.33200000000000002</v>
      </c>
      <c r="AH1727">
        <v>0.192</v>
      </c>
      <c r="AI1727">
        <v>700</v>
      </c>
      <c r="AJ1727">
        <v>699</v>
      </c>
      <c r="AK1727">
        <v>756</v>
      </c>
      <c r="AL1727">
        <v>751</v>
      </c>
      <c r="AQ1727" s="82">
        <f t="shared" si="132"/>
        <v>0</v>
      </c>
      <c r="AR1727" s="82">
        <f t="shared" si="136"/>
        <v>0</v>
      </c>
      <c r="AS1727" s="82">
        <f t="shared" si="136"/>
        <v>0</v>
      </c>
      <c r="AT1727" s="82">
        <f t="shared" si="136"/>
        <v>0</v>
      </c>
      <c r="AU1727" s="82">
        <f t="shared" si="136"/>
        <v>0</v>
      </c>
      <c r="AV1727" s="82">
        <f t="shared" si="136"/>
        <v>0</v>
      </c>
      <c r="AW1727" s="82">
        <f t="shared" si="136"/>
        <v>0</v>
      </c>
      <c r="AX1727" s="82">
        <f t="shared" si="136"/>
        <v>7.9159999999999994E-2</v>
      </c>
      <c r="AY1727" s="82">
        <f t="shared" si="136"/>
        <v>0</v>
      </c>
      <c r="AZ1727" s="82">
        <f t="shared" si="136"/>
        <v>0</v>
      </c>
      <c r="BA1727" s="82">
        <f t="shared" si="136"/>
        <v>0</v>
      </c>
    </row>
    <row r="1728" spans="1:53" x14ac:dyDescent="0.25">
      <c r="A1728" t="s">
        <v>6585</v>
      </c>
      <c r="B1728" t="s">
        <v>6586</v>
      </c>
      <c r="C1728" t="s">
        <v>6587</v>
      </c>
      <c r="D1728" t="s">
        <v>6588</v>
      </c>
      <c r="E1728">
        <v>9.75</v>
      </c>
      <c r="F1728" s="143">
        <v>43784</v>
      </c>
      <c r="G1728" t="s">
        <v>42</v>
      </c>
      <c r="H1728" t="s">
        <v>270</v>
      </c>
      <c r="I1728" t="s">
        <v>259</v>
      </c>
      <c r="J1728" t="s">
        <v>271</v>
      </c>
      <c r="K1728" t="s">
        <v>272</v>
      </c>
      <c r="L1728" t="s">
        <v>442</v>
      </c>
      <c r="M1728" t="s">
        <v>650</v>
      </c>
      <c r="N1728" t="s">
        <v>304</v>
      </c>
      <c r="O1728">
        <v>250</v>
      </c>
      <c r="P1728">
        <v>100.5</v>
      </c>
      <c r="Q1728">
        <v>1.4354169999999999</v>
      </c>
      <c r="R1728">
        <v>2.2079999999999999E-2</v>
      </c>
      <c r="S1728">
        <v>0</v>
      </c>
      <c r="T1728">
        <v>4.3499999999999996</v>
      </c>
      <c r="U1728">
        <v>9.6289999999999996</v>
      </c>
      <c r="V1728">
        <v>4.8760000000000003</v>
      </c>
      <c r="W1728">
        <v>9.6229999999999993</v>
      </c>
      <c r="X1728">
        <v>856</v>
      </c>
      <c r="Y1728">
        <v>99.5</v>
      </c>
      <c r="Z1728">
        <v>0.78500000000000003</v>
      </c>
      <c r="AA1728">
        <v>2.205E-2</v>
      </c>
      <c r="AB1728">
        <v>4.9249999999999998</v>
      </c>
      <c r="AC1728">
        <v>9.8460000000000001</v>
      </c>
      <c r="AD1728">
        <v>4.9390000000000001</v>
      </c>
      <c r="AE1728">
        <v>9.8350000000000009</v>
      </c>
      <c r="AF1728">
        <v>892</v>
      </c>
      <c r="AG1728">
        <v>1.645</v>
      </c>
      <c r="AH1728">
        <v>2.2290000000000001</v>
      </c>
      <c r="AI1728">
        <v>821</v>
      </c>
      <c r="AJ1728">
        <v>852</v>
      </c>
      <c r="AK1728">
        <v>845</v>
      </c>
      <c r="AL1728">
        <v>881</v>
      </c>
      <c r="AQ1728" s="82">
        <f t="shared" si="132"/>
        <v>0</v>
      </c>
      <c r="AR1728" s="82">
        <f t="shared" si="136"/>
        <v>0</v>
      </c>
      <c r="AS1728" s="82">
        <f t="shared" si="136"/>
        <v>0</v>
      </c>
      <c r="AT1728" s="82">
        <f t="shared" si="136"/>
        <v>0</v>
      </c>
      <c r="AU1728" s="82">
        <f t="shared" si="136"/>
        <v>0</v>
      </c>
      <c r="AV1728" s="82">
        <f t="shared" si="136"/>
        <v>0</v>
      </c>
      <c r="AW1728" s="82">
        <f t="shared" si="136"/>
        <v>0</v>
      </c>
      <c r="AX1728" s="82">
        <f t="shared" si="136"/>
        <v>0</v>
      </c>
      <c r="AY1728" s="82">
        <f t="shared" si="136"/>
        <v>2.2079999999999999E-2</v>
      </c>
      <c r="AZ1728" s="82">
        <f t="shared" si="136"/>
        <v>0</v>
      </c>
      <c r="BA1728" s="82">
        <f t="shared" si="136"/>
        <v>0</v>
      </c>
    </row>
    <row r="1729" spans="1:53" x14ac:dyDescent="0.25">
      <c r="A1729" t="s">
        <v>4380</v>
      </c>
      <c r="B1729" t="s">
        <v>4381</v>
      </c>
      <c r="C1729" t="s">
        <v>6589</v>
      </c>
      <c r="D1729" t="s">
        <v>195</v>
      </c>
      <c r="E1729">
        <v>9.125</v>
      </c>
      <c r="F1729" s="143">
        <v>43040</v>
      </c>
      <c r="G1729" t="s">
        <v>280</v>
      </c>
      <c r="H1729" t="s">
        <v>270</v>
      </c>
      <c r="I1729" t="s">
        <v>259</v>
      </c>
      <c r="J1729" t="s">
        <v>271</v>
      </c>
      <c r="K1729" t="s">
        <v>272</v>
      </c>
      <c r="L1729" t="s">
        <v>296</v>
      </c>
      <c r="M1729" t="s">
        <v>982</v>
      </c>
      <c r="N1729" t="s">
        <v>283</v>
      </c>
      <c r="O1729">
        <v>730</v>
      </c>
      <c r="P1729">
        <v>102.25</v>
      </c>
      <c r="Q1729">
        <v>1.3687499999999999</v>
      </c>
      <c r="R1729">
        <v>6.5530000000000005E-2</v>
      </c>
      <c r="S1729">
        <v>0</v>
      </c>
      <c r="T1729">
        <v>3.1640000000000001</v>
      </c>
      <c r="U1729">
        <v>8.423</v>
      </c>
      <c r="V1729">
        <v>3.66</v>
      </c>
      <c r="W1729">
        <v>8.4659999999999993</v>
      </c>
      <c r="X1729">
        <v>777</v>
      </c>
      <c r="Y1729">
        <v>100.25</v>
      </c>
      <c r="Z1729">
        <v>0.76</v>
      </c>
      <c r="AA1729">
        <v>6.4860000000000001E-2</v>
      </c>
      <c r="AB1729">
        <v>3.2120000000000002</v>
      </c>
      <c r="AC1729">
        <v>9.0429999999999993</v>
      </c>
      <c r="AD1729">
        <v>3.798</v>
      </c>
      <c r="AE1729">
        <v>9.0310000000000006</v>
      </c>
      <c r="AF1729">
        <v>845</v>
      </c>
      <c r="AG1729">
        <v>2.5819999999999999</v>
      </c>
      <c r="AH1729">
        <v>2.93</v>
      </c>
      <c r="AI1729">
        <v>755</v>
      </c>
      <c r="AJ1729">
        <v>816</v>
      </c>
      <c r="AK1729">
        <v>765</v>
      </c>
      <c r="AL1729">
        <v>833</v>
      </c>
      <c r="AQ1729" s="82">
        <f t="shared" si="132"/>
        <v>0</v>
      </c>
      <c r="AR1729" s="82">
        <f t="shared" si="136"/>
        <v>0</v>
      </c>
      <c r="AS1729" s="82">
        <f t="shared" si="136"/>
        <v>0</v>
      </c>
      <c r="AT1729" s="82">
        <f t="shared" si="136"/>
        <v>0</v>
      </c>
      <c r="AU1729" s="82">
        <f t="shared" si="136"/>
        <v>0</v>
      </c>
      <c r="AV1729" s="82">
        <f t="shared" si="136"/>
        <v>0</v>
      </c>
      <c r="AW1729" s="82">
        <f t="shared" si="136"/>
        <v>0</v>
      </c>
      <c r="AX1729" s="82">
        <f t="shared" si="136"/>
        <v>6.5530000000000005E-2</v>
      </c>
      <c r="AY1729" s="82">
        <f t="shared" si="136"/>
        <v>0</v>
      </c>
      <c r="AZ1729" s="82">
        <f t="shared" si="136"/>
        <v>0</v>
      </c>
      <c r="BA1729" s="82">
        <f t="shared" si="136"/>
        <v>0</v>
      </c>
    </row>
    <row r="1730" spans="1:53" x14ac:dyDescent="0.25">
      <c r="A1730" t="s">
        <v>4371</v>
      </c>
      <c r="B1730" t="s">
        <v>4372</v>
      </c>
      <c r="C1730" t="s">
        <v>4373</v>
      </c>
      <c r="D1730" t="s">
        <v>4374</v>
      </c>
      <c r="E1730">
        <v>10.5</v>
      </c>
      <c r="F1730" s="143">
        <v>43040</v>
      </c>
      <c r="G1730" t="s">
        <v>348</v>
      </c>
      <c r="H1730" t="s">
        <v>270</v>
      </c>
      <c r="I1730" t="s">
        <v>259</v>
      </c>
      <c r="J1730" t="s">
        <v>271</v>
      </c>
      <c r="K1730" t="s">
        <v>272</v>
      </c>
      <c r="L1730" t="s">
        <v>609</v>
      </c>
      <c r="M1730" t="s">
        <v>907</v>
      </c>
      <c r="N1730" t="s">
        <v>283</v>
      </c>
      <c r="O1730">
        <v>265</v>
      </c>
      <c r="P1730">
        <v>91</v>
      </c>
      <c r="Q1730">
        <v>1.575</v>
      </c>
      <c r="R1730">
        <v>2.1250000000000002E-2</v>
      </c>
      <c r="S1730">
        <v>0</v>
      </c>
      <c r="T1730">
        <v>3.5750000000000002</v>
      </c>
      <c r="U1730">
        <v>13.053000000000001</v>
      </c>
      <c r="V1730">
        <v>3.5960000000000001</v>
      </c>
      <c r="W1730">
        <v>13.053000000000001</v>
      </c>
      <c r="X1730">
        <v>1237</v>
      </c>
      <c r="Y1730">
        <v>87.25</v>
      </c>
      <c r="Z1730">
        <v>0.875</v>
      </c>
      <c r="AA1730">
        <v>2.0539999999999999E-2</v>
      </c>
      <c r="AB1730">
        <v>3.5950000000000002</v>
      </c>
      <c r="AC1730">
        <v>14.182</v>
      </c>
      <c r="AD1730">
        <v>3.6139999999999999</v>
      </c>
      <c r="AE1730">
        <v>14.182</v>
      </c>
      <c r="AF1730">
        <v>1361</v>
      </c>
      <c r="AG1730">
        <v>5.05</v>
      </c>
      <c r="AH1730">
        <v>5.39</v>
      </c>
      <c r="AI1730">
        <v>1136</v>
      </c>
      <c r="AJ1730">
        <v>1222</v>
      </c>
      <c r="AK1730">
        <v>1225</v>
      </c>
      <c r="AL1730">
        <v>1350</v>
      </c>
      <c r="AQ1730" s="82">
        <f t="shared" si="132"/>
        <v>0</v>
      </c>
      <c r="AR1730" s="82">
        <f t="shared" si="136"/>
        <v>0</v>
      </c>
      <c r="AS1730" s="82">
        <f t="shared" si="136"/>
        <v>0</v>
      </c>
      <c r="AT1730" s="82">
        <f t="shared" si="136"/>
        <v>0</v>
      </c>
      <c r="AU1730" s="82">
        <f t="shared" si="136"/>
        <v>0</v>
      </c>
      <c r="AV1730" s="82">
        <f t="shared" si="136"/>
        <v>0</v>
      </c>
      <c r="AW1730" s="82">
        <f t="shared" si="136"/>
        <v>0</v>
      </c>
      <c r="AX1730" s="82">
        <f t="shared" si="136"/>
        <v>0</v>
      </c>
      <c r="AY1730" s="82">
        <f t="shared" si="136"/>
        <v>0</v>
      </c>
      <c r="AZ1730" s="82">
        <f t="shared" si="136"/>
        <v>0</v>
      </c>
      <c r="BA1730" s="82">
        <f t="shared" si="136"/>
        <v>2.1250000000000002E-2</v>
      </c>
    </row>
    <row r="1731" spans="1:53" x14ac:dyDescent="0.25">
      <c r="A1731" t="s">
        <v>4366</v>
      </c>
      <c r="B1731" t="s">
        <v>4367</v>
      </c>
      <c r="C1731" t="s">
        <v>4365</v>
      </c>
      <c r="D1731" t="s">
        <v>4364</v>
      </c>
      <c r="E1731">
        <v>8.75</v>
      </c>
      <c r="F1731" s="143">
        <v>42095</v>
      </c>
      <c r="G1731" t="s">
        <v>282</v>
      </c>
      <c r="H1731" t="s">
        <v>270</v>
      </c>
      <c r="I1731" t="s">
        <v>259</v>
      </c>
      <c r="J1731" t="s">
        <v>271</v>
      </c>
      <c r="K1731" t="s">
        <v>272</v>
      </c>
      <c r="L1731" t="s">
        <v>320</v>
      </c>
      <c r="M1731" t="s">
        <v>543</v>
      </c>
      <c r="N1731" t="s">
        <v>304</v>
      </c>
      <c r="O1731">
        <v>800</v>
      </c>
      <c r="P1731">
        <v>113</v>
      </c>
      <c r="Q1731">
        <v>2.0416669999999999</v>
      </c>
      <c r="R1731">
        <v>7.9729999999999995E-2</v>
      </c>
      <c r="S1731">
        <v>0</v>
      </c>
      <c r="T1731">
        <v>2.052</v>
      </c>
      <c r="U1731">
        <v>2.7879999999999998</v>
      </c>
      <c r="V1731">
        <v>2.0510000000000002</v>
      </c>
      <c r="W1731">
        <v>2.7879999999999998</v>
      </c>
      <c r="X1731">
        <v>249</v>
      </c>
      <c r="Y1731">
        <v>113.375</v>
      </c>
      <c r="Z1731">
        <v>1.458</v>
      </c>
      <c r="AA1731">
        <v>8.0799999999999997E-2</v>
      </c>
      <c r="AB1731">
        <v>2.1179999999999999</v>
      </c>
      <c r="AC1731">
        <v>2.7869999999999999</v>
      </c>
      <c r="AD1731">
        <v>2.1150000000000002</v>
      </c>
      <c r="AE1731">
        <v>2.7869999999999999</v>
      </c>
      <c r="AF1731">
        <v>253</v>
      </c>
      <c r="AG1731">
        <v>0.18099999999999999</v>
      </c>
      <c r="AH1731">
        <v>0.245</v>
      </c>
      <c r="AI1731">
        <v>251</v>
      </c>
      <c r="AJ1731">
        <v>256</v>
      </c>
      <c r="AK1731">
        <v>236</v>
      </c>
      <c r="AL1731">
        <v>240</v>
      </c>
      <c r="AQ1731" s="82">
        <f t="shared" si="132"/>
        <v>0</v>
      </c>
      <c r="AR1731" s="82">
        <f t="shared" si="136"/>
        <v>7.9729999999999995E-2</v>
      </c>
      <c r="AS1731" s="82">
        <f t="shared" si="136"/>
        <v>0</v>
      </c>
      <c r="AT1731" s="82">
        <f t="shared" si="136"/>
        <v>0</v>
      </c>
      <c r="AU1731" s="82">
        <f t="shared" si="136"/>
        <v>0</v>
      </c>
      <c r="AV1731" s="82">
        <f t="shared" si="136"/>
        <v>0</v>
      </c>
      <c r="AW1731" s="82">
        <f t="shared" si="136"/>
        <v>0</v>
      </c>
      <c r="AX1731" s="82">
        <f t="shared" si="136"/>
        <v>0</v>
      </c>
      <c r="AY1731" s="82">
        <f t="shared" si="136"/>
        <v>0</v>
      </c>
      <c r="AZ1731" s="82">
        <f t="shared" si="136"/>
        <v>0</v>
      </c>
      <c r="BA1731" s="82">
        <f t="shared" si="136"/>
        <v>0</v>
      </c>
    </row>
    <row r="1732" spans="1:53" x14ac:dyDescent="0.25">
      <c r="A1732" t="s">
        <v>4368</v>
      </c>
      <c r="B1732" t="s">
        <v>4369</v>
      </c>
      <c r="C1732" t="s">
        <v>4370</v>
      </c>
      <c r="D1732" t="s">
        <v>4364</v>
      </c>
      <c r="E1732">
        <v>7.625</v>
      </c>
      <c r="F1732" s="143">
        <v>43405</v>
      </c>
      <c r="G1732" t="s">
        <v>282</v>
      </c>
      <c r="H1732" t="s">
        <v>270</v>
      </c>
      <c r="I1732" t="s">
        <v>259</v>
      </c>
      <c r="J1732" t="s">
        <v>271</v>
      </c>
      <c r="K1732" t="s">
        <v>272</v>
      </c>
      <c r="L1732" t="s">
        <v>320</v>
      </c>
      <c r="M1732" t="s">
        <v>543</v>
      </c>
      <c r="N1732" t="s">
        <v>304</v>
      </c>
      <c r="O1732">
        <v>700</v>
      </c>
      <c r="P1732">
        <v>110.75</v>
      </c>
      <c r="Q1732">
        <v>1.14375</v>
      </c>
      <c r="R1732">
        <v>6.7860000000000004E-2</v>
      </c>
      <c r="S1732">
        <v>0</v>
      </c>
      <c r="T1732">
        <v>1.7190000000000001</v>
      </c>
      <c r="U1732">
        <v>3.5760000000000001</v>
      </c>
      <c r="V1732">
        <v>2.31</v>
      </c>
      <c r="W1732">
        <v>4.1230000000000002</v>
      </c>
      <c r="X1732">
        <v>322</v>
      </c>
      <c r="Y1732">
        <v>110.5</v>
      </c>
      <c r="Z1732">
        <v>0.63500000000000001</v>
      </c>
      <c r="AA1732">
        <v>6.8419999999999995E-2</v>
      </c>
      <c r="AB1732">
        <v>1.7829999999999999</v>
      </c>
      <c r="AC1732">
        <v>3.8250000000000002</v>
      </c>
      <c r="AD1732">
        <v>2.48</v>
      </c>
      <c r="AE1732">
        <v>4.2530000000000001</v>
      </c>
      <c r="AF1732">
        <v>349</v>
      </c>
      <c r="AG1732">
        <v>0.68200000000000005</v>
      </c>
      <c r="AH1732">
        <v>0.82599999999999996</v>
      </c>
      <c r="AI1732">
        <v>310</v>
      </c>
      <c r="AJ1732">
        <v>343</v>
      </c>
      <c r="AK1732">
        <v>306</v>
      </c>
      <c r="AL1732">
        <v>333</v>
      </c>
      <c r="AQ1732" s="82">
        <f t="shared" si="132"/>
        <v>0</v>
      </c>
      <c r="AR1732" s="82">
        <f t="shared" si="136"/>
        <v>0</v>
      </c>
      <c r="AS1732" s="82">
        <f t="shared" si="136"/>
        <v>6.7860000000000004E-2</v>
      </c>
      <c r="AT1732" s="82">
        <f t="shared" si="136"/>
        <v>0</v>
      </c>
      <c r="AU1732" s="82">
        <f t="shared" si="136"/>
        <v>0</v>
      </c>
      <c r="AV1732" s="82">
        <f t="shared" si="136"/>
        <v>0</v>
      </c>
      <c r="AW1732" s="82">
        <f t="shared" si="136"/>
        <v>0</v>
      </c>
      <c r="AX1732" s="82">
        <f t="shared" si="136"/>
        <v>0</v>
      </c>
      <c r="AY1732" s="82">
        <f t="shared" si="136"/>
        <v>0</v>
      </c>
      <c r="AZ1732" s="82">
        <f t="shared" si="136"/>
        <v>0</v>
      </c>
      <c r="BA1732" s="82">
        <f t="shared" si="136"/>
        <v>0</v>
      </c>
    </row>
    <row r="1733" spans="1:53" x14ac:dyDescent="0.25">
      <c r="A1733" t="s">
        <v>6590</v>
      </c>
      <c r="B1733" t="s">
        <v>6591</v>
      </c>
      <c r="C1733" t="s">
        <v>4365</v>
      </c>
      <c r="D1733" t="s">
        <v>4364</v>
      </c>
      <c r="E1733">
        <v>5.25</v>
      </c>
      <c r="F1733" s="143">
        <v>44788</v>
      </c>
      <c r="G1733" t="s">
        <v>282</v>
      </c>
      <c r="H1733" t="s">
        <v>270</v>
      </c>
      <c r="I1733" t="s">
        <v>259</v>
      </c>
      <c r="J1733" t="s">
        <v>271</v>
      </c>
      <c r="K1733" t="s">
        <v>272</v>
      </c>
      <c r="L1733" t="s">
        <v>320</v>
      </c>
      <c r="M1733" t="s">
        <v>543</v>
      </c>
      <c r="N1733" t="s">
        <v>304</v>
      </c>
      <c r="O1733">
        <v>400</v>
      </c>
      <c r="P1733">
        <v>101</v>
      </c>
      <c r="Q1733">
        <v>1.925</v>
      </c>
      <c r="R1733">
        <v>3.567E-2</v>
      </c>
      <c r="S1733">
        <v>0</v>
      </c>
      <c r="T1733">
        <v>6.1239999999999997</v>
      </c>
      <c r="U1733">
        <v>5.0890000000000004</v>
      </c>
      <c r="V1733">
        <v>7.2569999999999997</v>
      </c>
      <c r="W1733">
        <v>5.0490000000000004</v>
      </c>
      <c r="X1733">
        <v>341</v>
      </c>
      <c r="Y1733">
        <v>99.75</v>
      </c>
      <c r="Z1733">
        <v>1.575</v>
      </c>
      <c r="AA1733">
        <v>3.5650000000000001E-2</v>
      </c>
      <c r="AB1733">
        <v>7.41</v>
      </c>
      <c r="AC1733">
        <v>5.282</v>
      </c>
      <c r="AD1733">
        <v>7.3959999999999999</v>
      </c>
      <c r="AE1733">
        <v>5.2380000000000004</v>
      </c>
      <c r="AF1733">
        <v>378</v>
      </c>
      <c r="AG1733">
        <v>1.579</v>
      </c>
      <c r="AH1733">
        <v>2.7040000000000002</v>
      </c>
      <c r="AI1733">
        <v>318</v>
      </c>
      <c r="AJ1733">
        <v>351</v>
      </c>
      <c r="AK1733">
        <v>335</v>
      </c>
      <c r="AL1733">
        <v>371</v>
      </c>
      <c r="AQ1733" s="82">
        <f t="shared" si="132"/>
        <v>0</v>
      </c>
      <c r="AR1733" s="82">
        <f t="shared" si="136"/>
        <v>0</v>
      </c>
      <c r="AS1733" s="82">
        <f t="shared" si="136"/>
        <v>0</v>
      </c>
      <c r="AT1733" s="82">
        <f t="shared" si="136"/>
        <v>0</v>
      </c>
      <c r="AU1733" s="82">
        <f t="shared" si="136"/>
        <v>3.567E-2</v>
      </c>
      <c r="AV1733" s="82">
        <f t="shared" si="136"/>
        <v>0</v>
      </c>
      <c r="AW1733" s="82">
        <f t="shared" si="136"/>
        <v>0</v>
      </c>
      <c r="AX1733" s="82">
        <f t="shared" si="136"/>
        <v>0</v>
      </c>
      <c r="AY1733" s="82">
        <f t="shared" si="136"/>
        <v>0</v>
      </c>
      <c r="AZ1733" s="82">
        <f t="shared" si="136"/>
        <v>0</v>
      </c>
      <c r="BA1733" s="82">
        <f t="shared" si="136"/>
        <v>0</v>
      </c>
    </row>
    <row r="1734" spans="1:53" x14ac:dyDescent="0.25">
      <c r="A1734" t="s">
        <v>4375</v>
      </c>
      <c r="B1734" t="s">
        <v>4376</v>
      </c>
      <c r="C1734" t="s">
        <v>4377</v>
      </c>
      <c r="D1734" t="s">
        <v>4378</v>
      </c>
      <c r="E1734">
        <v>11.5</v>
      </c>
      <c r="F1734" s="143">
        <v>43191</v>
      </c>
      <c r="G1734" t="s">
        <v>280</v>
      </c>
      <c r="H1734" t="s">
        <v>270</v>
      </c>
      <c r="I1734" t="s">
        <v>259</v>
      </c>
      <c r="J1734" t="s">
        <v>271</v>
      </c>
      <c r="K1734" t="s">
        <v>272</v>
      </c>
      <c r="L1734" t="s">
        <v>291</v>
      </c>
      <c r="M1734" t="s">
        <v>303</v>
      </c>
      <c r="N1734" t="s">
        <v>304</v>
      </c>
      <c r="O1734">
        <v>300</v>
      </c>
      <c r="P1734">
        <v>71</v>
      </c>
      <c r="Q1734">
        <v>2.6833330000000002</v>
      </c>
      <c r="R1734">
        <v>1.915E-2</v>
      </c>
      <c r="S1734">
        <v>0</v>
      </c>
      <c r="T1734">
        <v>3.3610000000000002</v>
      </c>
      <c r="U1734">
        <v>20.795000000000002</v>
      </c>
      <c r="V1734">
        <v>3.3839999999999999</v>
      </c>
      <c r="W1734">
        <v>20.795000000000002</v>
      </c>
      <c r="X1734">
        <v>2007</v>
      </c>
      <c r="Y1734">
        <v>71</v>
      </c>
      <c r="Z1734">
        <v>1.917</v>
      </c>
      <c r="AA1734">
        <v>1.924E-2</v>
      </c>
      <c r="AB1734">
        <v>3.4249999999999998</v>
      </c>
      <c r="AC1734">
        <v>20.715</v>
      </c>
      <c r="AD1734">
        <v>3.4460000000000002</v>
      </c>
      <c r="AE1734">
        <v>20.715</v>
      </c>
      <c r="AF1734">
        <v>2011</v>
      </c>
      <c r="AG1734">
        <v>1.0509999999999999</v>
      </c>
      <c r="AH1734">
        <v>1.3839999999999999</v>
      </c>
      <c r="AI1734">
        <v>1594</v>
      </c>
      <c r="AJ1734">
        <v>1599</v>
      </c>
      <c r="AK1734">
        <v>1995</v>
      </c>
      <c r="AL1734">
        <v>2000</v>
      </c>
      <c r="AQ1734" s="82">
        <f t="shared" ref="AQ1734:AQ1797" si="137">IF($U1734&lt;=AQ$4,$R1734,0)</f>
        <v>0</v>
      </c>
      <c r="AR1734" s="82">
        <f t="shared" ref="AR1734:BA1749" si="138">IF(AND($U1734&gt;AQ$4,$U1734&lt;=AR$4),$R1734,0)</f>
        <v>0</v>
      </c>
      <c r="AS1734" s="82">
        <f t="shared" si="138"/>
        <v>0</v>
      </c>
      <c r="AT1734" s="82">
        <f t="shared" si="138"/>
        <v>0</v>
      </c>
      <c r="AU1734" s="82">
        <f t="shared" si="138"/>
        <v>0</v>
      </c>
      <c r="AV1734" s="82">
        <f t="shared" si="138"/>
        <v>0</v>
      </c>
      <c r="AW1734" s="82">
        <f t="shared" si="138"/>
        <v>0</v>
      </c>
      <c r="AX1734" s="82">
        <f t="shared" si="138"/>
        <v>0</v>
      </c>
      <c r="AY1734" s="82">
        <f t="shared" si="138"/>
        <v>0</v>
      </c>
      <c r="AZ1734" s="82">
        <f t="shared" si="138"/>
        <v>0</v>
      </c>
      <c r="BA1734" s="82">
        <f t="shared" si="138"/>
        <v>1.915E-2</v>
      </c>
    </row>
    <row r="1735" spans="1:53" x14ac:dyDescent="0.25">
      <c r="A1735" t="s">
        <v>6592</v>
      </c>
      <c r="B1735" t="s">
        <v>6593</v>
      </c>
      <c r="C1735" t="s">
        <v>4377</v>
      </c>
      <c r="D1735" t="s">
        <v>4378</v>
      </c>
      <c r="E1735">
        <v>11</v>
      </c>
      <c r="F1735" s="143">
        <v>42948</v>
      </c>
      <c r="G1735" t="s">
        <v>41</v>
      </c>
      <c r="H1735" t="s">
        <v>270</v>
      </c>
      <c r="I1735" t="s">
        <v>259</v>
      </c>
      <c r="J1735" t="s">
        <v>271</v>
      </c>
      <c r="K1735" t="s">
        <v>272</v>
      </c>
      <c r="L1735" t="s">
        <v>291</v>
      </c>
      <c r="M1735" t="s">
        <v>303</v>
      </c>
      <c r="N1735" t="s">
        <v>283</v>
      </c>
      <c r="O1735">
        <v>200</v>
      </c>
      <c r="P1735">
        <v>101.75</v>
      </c>
      <c r="Q1735">
        <v>4.4000000000000004</v>
      </c>
      <c r="R1735">
        <v>1.839E-2</v>
      </c>
      <c r="S1735">
        <v>0</v>
      </c>
      <c r="T1735">
        <v>2.8029999999999999</v>
      </c>
      <c r="U1735">
        <v>10.397</v>
      </c>
      <c r="V1735">
        <v>3.2589999999999999</v>
      </c>
      <c r="W1735">
        <v>10.436999999999999</v>
      </c>
      <c r="X1735">
        <v>980</v>
      </c>
      <c r="Y1735">
        <v>100.5</v>
      </c>
      <c r="Z1735">
        <v>3.6669999999999998</v>
      </c>
      <c r="AA1735">
        <v>1.8319999999999999E-2</v>
      </c>
      <c r="AB1735">
        <v>2.8559999999999999</v>
      </c>
      <c r="AC1735">
        <v>10.82</v>
      </c>
      <c r="AD1735">
        <v>3.3719999999999999</v>
      </c>
      <c r="AE1735">
        <v>10.819000000000001</v>
      </c>
      <c r="AF1735">
        <v>1029</v>
      </c>
      <c r="AG1735">
        <v>1.9039999999999999</v>
      </c>
      <c r="AH1735">
        <v>2.1819999999999999</v>
      </c>
      <c r="AI1735">
        <v>961</v>
      </c>
      <c r="AJ1735">
        <v>1003</v>
      </c>
      <c r="AK1735">
        <v>968</v>
      </c>
      <c r="AL1735">
        <v>1017</v>
      </c>
      <c r="AQ1735" s="82">
        <f t="shared" si="137"/>
        <v>0</v>
      </c>
      <c r="AR1735" s="82">
        <f t="shared" si="138"/>
        <v>0</v>
      </c>
      <c r="AS1735" s="82">
        <f t="shared" si="138"/>
        <v>0</v>
      </c>
      <c r="AT1735" s="82">
        <f t="shared" si="138"/>
        <v>0</v>
      </c>
      <c r="AU1735" s="82">
        <f t="shared" si="138"/>
        <v>0</v>
      </c>
      <c r="AV1735" s="82">
        <f t="shared" si="138"/>
        <v>0</v>
      </c>
      <c r="AW1735" s="82">
        <f t="shared" si="138"/>
        <v>0</v>
      </c>
      <c r="AX1735" s="82">
        <f t="shared" si="138"/>
        <v>0</v>
      </c>
      <c r="AY1735" s="82">
        <f t="shared" si="138"/>
        <v>0</v>
      </c>
      <c r="AZ1735" s="82">
        <f t="shared" si="138"/>
        <v>1.839E-2</v>
      </c>
      <c r="BA1735" s="82">
        <f t="shared" si="138"/>
        <v>0</v>
      </c>
    </row>
    <row r="1736" spans="1:53" x14ac:dyDescent="0.25">
      <c r="A1736" t="s">
        <v>4405</v>
      </c>
      <c r="B1736" t="s">
        <v>4406</v>
      </c>
      <c r="C1736" t="s">
        <v>4407</v>
      </c>
      <c r="D1736" t="s">
        <v>4408</v>
      </c>
      <c r="E1736">
        <v>12.25</v>
      </c>
      <c r="F1736" s="143">
        <v>42475</v>
      </c>
      <c r="G1736" t="s">
        <v>280</v>
      </c>
      <c r="H1736" t="s">
        <v>270</v>
      </c>
      <c r="I1736" t="s">
        <v>259</v>
      </c>
      <c r="J1736" t="s">
        <v>271</v>
      </c>
      <c r="K1736" t="s">
        <v>272</v>
      </c>
      <c r="L1736" t="s">
        <v>273</v>
      </c>
      <c r="M1736" t="s">
        <v>927</v>
      </c>
      <c r="N1736" t="s">
        <v>283</v>
      </c>
      <c r="O1736">
        <v>117</v>
      </c>
      <c r="P1736">
        <v>103.5</v>
      </c>
      <c r="Q1736">
        <v>2.3819439999999998</v>
      </c>
      <c r="R1736">
        <v>1.073E-2</v>
      </c>
      <c r="S1736">
        <v>0</v>
      </c>
      <c r="T1736">
        <v>1.9370000000000001</v>
      </c>
      <c r="U1736">
        <v>10.483000000000001</v>
      </c>
      <c r="V1736">
        <v>2.202</v>
      </c>
      <c r="W1736">
        <v>10.569000000000001</v>
      </c>
      <c r="X1736">
        <v>1015</v>
      </c>
      <c r="Y1736">
        <v>102.625</v>
      </c>
      <c r="Z1736">
        <v>1.5649999999999999</v>
      </c>
      <c r="AA1736">
        <v>1.072E-2</v>
      </c>
      <c r="AB1736">
        <v>1.9950000000000001</v>
      </c>
      <c r="AC1736">
        <v>10.949</v>
      </c>
      <c r="AD1736">
        <v>2.355</v>
      </c>
      <c r="AE1736">
        <v>10.984999999999999</v>
      </c>
      <c r="AF1736">
        <v>1064</v>
      </c>
      <c r="AG1736">
        <v>1.6240000000000001</v>
      </c>
      <c r="AH1736">
        <v>1.7270000000000001</v>
      </c>
      <c r="AI1736">
        <v>986</v>
      </c>
      <c r="AJ1736">
        <v>1036</v>
      </c>
      <c r="AK1736">
        <v>1001</v>
      </c>
      <c r="AL1736">
        <v>1050</v>
      </c>
      <c r="AQ1736" s="82">
        <f t="shared" si="137"/>
        <v>0</v>
      </c>
      <c r="AR1736" s="82">
        <f t="shared" si="138"/>
        <v>0</v>
      </c>
      <c r="AS1736" s="82">
        <f t="shared" si="138"/>
        <v>0</v>
      </c>
      <c r="AT1736" s="82">
        <f t="shared" si="138"/>
        <v>0</v>
      </c>
      <c r="AU1736" s="82">
        <f t="shared" si="138"/>
        <v>0</v>
      </c>
      <c r="AV1736" s="82">
        <f t="shared" si="138"/>
        <v>0</v>
      </c>
      <c r="AW1736" s="82">
        <f t="shared" si="138"/>
        <v>0</v>
      </c>
      <c r="AX1736" s="82">
        <f t="shared" si="138"/>
        <v>0</v>
      </c>
      <c r="AY1736" s="82">
        <f t="shared" si="138"/>
        <v>0</v>
      </c>
      <c r="AZ1736" s="82">
        <f t="shared" si="138"/>
        <v>1.073E-2</v>
      </c>
      <c r="BA1736" s="82">
        <f t="shared" si="138"/>
        <v>0</v>
      </c>
    </row>
    <row r="1737" spans="1:53" x14ac:dyDescent="0.25">
      <c r="A1737" t="s">
        <v>3096</v>
      </c>
      <c r="B1737" t="s">
        <v>3097</v>
      </c>
      <c r="C1737" t="s">
        <v>6594</v>
      </c>
      <c r="D1737" t="s">
        <v>6595</v>
      </c>
      <c r="E1737">
        <v>7.5</v>
      </c>
      <c r="F1737" s="143">
        <v>45981</v>
      </c>
      <c r="G1737" t="s">
        <v>423</v>
      </c>
      <c r="H1737" t="s">
        <v>270</v>
      </c>
      <c r="I1737" t="s">
        <v>762</v>
      </c>
      <c r="J1737" t="s">
        <v>271</v>
      </c>
      <c r="K1737" t="s">
        <v>272</v>
      </c>
      <c r="L1737" t="s">
        <v>296</v>
      </c>
      <c r="M1737" t="s">
        <v>297</v>
      </c>
      <c r="N1737" t="s">
        <v>304</v>
      </c>
      <c r="O1737">
        <v>292.3</v>
      </c>
      <c r="P1737">
        <v>104.75</v>
      </c>
      <c r="Q1737">
        <v>0.72916700000000001</v>
      </c>
      <c r="R1737">
        <v>2.6710000000000001E-2</v>
      </c>
      <c r="S1737">
        <v>0</v>
      </c>
      <c r="T1737">
        <v>8.2509999999999994</v>
      </c>
      <c r="U1737">
        <v>6.9359999999999999</v>
      </c>
      <c r="V1737">
        <v>8.4480000000000004</v>
      </c>
      <c r="W1737">
        <v>6.9359999999999999</v>
      </c>
      <c r="X1737">
        <v>497</v>
      </c>
      <c r="Y1737">
        <v>103</v>
      </c>
      <c r="Z1737">
        <v>0.22900000000000001</v>
      </c>
      <c r="AA1737">
        <v>2.6540000000000001E-2</v>
      </c>
      <c r="AB1737">
        <v>8.2680000000000007</v>
      </c>
      <c r="AC1737">
        <v>7.141</v>
      </c>
      <c r="AD1737">
        <v>8.4540000000000006</v>
      </c>
      <c r="AE1737">
        <v>7.141</v>
      </c>
      <c r="AF1737">
        <v>536</v>
      </c>
      <c r="AG1737">
        <v>2.1800000000000002</v>
      </c>
      <c r="AH1737">
        <v>3.4209999999999998</v>
      </c>
      <c r="AI1737">
        <v>483</v>
      </c>
      <c r="AJ1737">
        <v>516</v>
      </c>
      <c r="AK1737">
        <v>498</v>
      </c>
      <c r="AL1737">
        <v>536</v>
      </c>
      <c r="AQ1737" s="82">
        <f t="shared" si="137"/>
        <v>0</v>
      </c>
      <c r="AR1737" s="82">
        <f t="shared" si="138"/>
        <v>0</v>
      </c>
      <c r="AS1737" s="82">
        <f t="shared" si="138"/>
        <v>0</v>
      </c>
      <c r="AT1737" s="82">
        <f t="shared" si="138"/>
        <v>0</v>
      </c>
      <c r="AU1737" s="82">
        <f t="shared" si="138"/>
        <v>0</v>
      </c>
      <c r="AV1737" s="82">
        <f t="shared" si="138"/>
        <v>2.6710000000000001E-2</v>
      </c>
      <c r="AW1737" s="82">
        <f t="shared" si="138"/>
        <v>0</v>
      </c>
      <c r="AX1737" s="82">
        <f t="shared" si="138"/>
        <v>0</v>
      </c>
      <c r="AY1737" s="82">
        <f t="shared" si="138"/>
        <v>0</v>
      </c>
      <c r="AZ1737" s="82">
        <f t="shared" si="138"/>
        <v>0</v>
      </c>
      <c r="BA1737" s="82">
        <f t="shared" si="138"/>
        <v>0</v>
      </c>
    </row>
    <row r="1738" spans="1:53" x14ac:dyDescent="0.25">
      <c r="A1738" t="s">
        <v>6596</v>
      </c>
      <c r="B1738" t="s">
        <v>6597</v>
      </c>
      <c r="C1738" t="s">
        <v>6598</v>
      </c>
      <c r="D1738" t="s">
        <v>6595</v>
      </c>
      <c r="E1738">
        <v>4.875</v>
      </c>
      <c r="F1738" s="143">
        <v>43358</v>
      </c>
      <c r="G1738" t="s">
        <v>423</v>
      </c>
      <c r="H1738" t="s">
        <v>270</v>
      </c>
      <c r="I1738" t="s">
        <v>762</v>
      </c>
      <c r="J1738" t="s">
        <v>271</v>
      </c>
      <c r="K1738" t="s">
        <v>272</v>
      </c>
      <c r="L1738" t="s">
        <v>296</v>
      </c>
      <c r="M1738" t="s">
        <v>297</v>
      </c>
      <c r="N1738" t="s">
        <v>283</v>
      </c>
      <c r="O1738">
        <v>300</v>
      </c>
      <c r="P1738">
        <v>102.25</v>
      </c>
      <c r="Q1738">
        <v>1.394792</v>
      </c>
      <c r="R1738">
        <v>2.6939999999999999E-2</v>
      </c>
      <c r="S1738">
        <v>0</v>
      </c>
      <c r="T1738">
        <v>4.7080000000000002</v>
      </c>
      <c r="U1738">
        <v>4.407</v>
      </c>
      <c r="V1738">
        <v>4.9119999999999999</v>
      </c>
      <c r="W1738">
        <v>4.4130000000000003</v>
      </c>
      <c r="X1738">
        <v>352</v>
      </c>
      <c r="Y1738">
        <v>100.75</v>
      </c>
      <c r="Z1738">
        <v>1.07</v>
      </c>
      <c r="AA1738">
        <v>2.6870000000000002E-2</v>
      </c>
      <c r="AB1738">
        <v>4.76</v>
      </c>
      <c r="AC1738">
        <v>4.7190000000000003</v>
      </c>
      <c r="AD1738">
        <v>4.97</v>
      </c>
      <c r="AE1738">
        <v>4.7169999999999996</v>
      </c>
      <c r="AF1738">
        <v>395</v>
      </c>
      <c r="AG1738">
        <v>1.792</v>
      </c>
      <c r="AH1738">
        <v>2.3540000000000001</v>
      </c>
      <c r="AI1738">
        <v>336</v>
      </c>
      <c r="AJ1738">
        <v>377</v>
      </c>
      <c r="AK1738">
        <v>340</v>
      </c>
      <c r="AL1738">
        <v>384</v>
      </c>
      <c r="AQ1738" s="82">
        <f t="shared" si="137"/>
        <v>0</v>
      </c>
      <c r="AR1738" s="82">
        <f t="shared" si="138"/>
        <v>0</v>
      </c>
      <c r="AS1738" s="82">
        <f t="shared" si="138"/>
        <v>0</v>
      </c>
      <c r="AT1738" s="82">
        <f t="shared" si="138"/>
        <v>2.6939999999999999E-2</v>
      </c>
      <c r="AU1738" s="82">
        <f t="shared" si="138"/>
        <v>0</v>
      </c>
      <c r="AV1738" s="82">
        <f t="shared" si="138"/>
        <v>0</v>
      </c>
      <c r="AW1738" s="82">
        <f t="shared" si="138"/>
        <v>0</v>
      </c>
      <c r="AX1738" s="82">
        <f t="shared" si="138"/>
        <v>0</v>
      </c>
      <c r="AY1738" s="82">
        <f t="shared" si="138"/>
        <v>0</v>
      </c>
      <c r="AZ1738" s="82">
        <f t="shared" si="138"/>
        <v>0</v>
      </c>
      <c r="BA1738" s="82">
        <f t="shared" si="138"/>
        <v>0</v>
      </c>
    </row>
    <row r="1739" spans="1:53" x14ac:dyDescent="0.25">
      <c r="A1739" t="s">
        <v>4401</v>
      </c>
      <c r="B1739" t="s">
        <v>4402</v>
      </c>
      <c r="C1739" t="s">
        <v>4403</v>
      </c>
      <c r="D1739" t="s">
        <v>4404</v>
      </c>
      <c r="E1739">
        <v>11.125</v>
      </c>
      <c r="F1739" s="143">
        <v>43252</v>
      </c>
      <c r="G1739" t="s">
        <v>280</v>
      </c>
      <c r="H1739" t="s">
        <v>270</v>
      </c>
      <c r="I1739" t="s">
        <v>259</v>
      </c>
      <c r="J1739" t="s">
        <v>271</v>
      </c>
      <c r="K1739" t="s">
        <v>272</v>
      </c>
      <c r="L1739" t="s">
        <v>551</v>
      </c>
      <c r="M1739" t="s">
        <v>552</v>
      </c>
      <c r="N1739" t="s">
        <v>304</v>
      </c>
      <c r="O1739">
        <v>309.89999999999998</v>
      </c>
      <c r="P1739">
        <v>110.5</v>
      </c>
      <c r="Q1739">
        <v>0.74166699999999997</v>
      </c>
      <c r="R1739">
        <v>2.9870000000000001E-2</v>
      </c>
      <c r="S1739">
        <v>0</v>
      </c>
      <c r="T1739">
        <v>1.3149999999999999</v>
      </c>
      <c r="U1739">
        <v>7.0430000000000001</v>
      </c>
      <c r="V1739">
        <v>1.952</v>
      </c>
      <c r="W1739">
        <v>7.5110000000000001</v>
      </c>
      <c r="X1739">
        <v>672</v>
      </c>
      <c r="Y1739">
        <v>110.5</v>
      </c>
      <c r="Z1739">
        <v>0</v>
      </c>
      <c r="AA1739">
        <v>3.0120000000000001E-2</v>
      </c>
      <c r="AB1739">
        <v>1.3779999999999999</v>
      </c>
      <c r="AC1739">
        <v>7.194</v>
      </c>
      <c r="AD1739">
        <v>2.0790000000000002</v>
      </c>
      <c r="AE1739">
        <v>7.548</v>
      </c>
      <c r="AF1739">
        <v>688</v>
      </c>
      <c r="AG1739">
        <v>0.67100000000000004</v>
      </c>
      <c r="AH1739">
        <v>0.77300000000000002</v>
      </c>
      <c r="AI1739">
        <v>677</v>
      </c>
      <c r="AJ1739">
        <v>709</v>
      </c>
      <c r="AK1739">
        <v>656</v>
      </c>
      <c r="AL1739">
        <v>672</v>
      </c>
      <c r="AQ1739" s="82">
        <f t="shared" si="137"/>
        <v>0</v>
      </c>
      <c r="AR1739" s="82">
        <f t="shared" si="138"/>
        <v>0</v>
      </c>
      <c r="AS1739" s="82">
        <f t="shared" si="138"/>
        <v>0</v>
      </c>
      <c r="AT1739" s="82">
        <f t="shared" si="138"/>
        <v>0</v>
      </c>
      <c r="AU1739" s="82">
        <f t="shared" si="138"/>
        <v>0</v>
      </c>
      <c r="AV1739" s="82">
        <f t="shared" si="138"/>
        <v>0</v>
      </c>
      <c r="AW1739" s="82">
        <f t="shared" si="138"/>
        <v>2.9870000000000001E-2</v>
      </c>
      <c r="AX1739" s="82">
        <f t="shared" si="138"/>
        <v>0</v>
      </c>
      <c r="AY1739" s="82">
        <f t="shared" si="138"/>
        <v>0</v>
      </c>
      <c r="AZ1739" s="82">
        <f t="shared" si="138"/>
        <v>0</v>
      </c>
      <c r="BA1739" s="82">
        <f t="shared" si="138"/>
        <v>0</v>
      </c>
    </row>
    <row r="1740" spans="1:53" x14ac:dyDescent="0.25">
      <c r="A1740" t="s">
        <v>4390</v>
      </c>
      <c r="B1740" t="s">
        <v>4391</v>
      </c>
      <c r="C1740" t="s">
        <v>4392</v>
      </c>
      <c r="D1740" t="s">
        <v>4393</v>
      </c>
      <c r="E1740">
        <v>6</v>
      </c>
      <c r="F1740" s="143">
        <v>42460</v>
      </c>
      <c r="G1740" t="s">
        <v>371</v>
      </c>
      <c r="H1740" t="s">
        <v>270</v>
      </c>
      <c r="I1740" t="s">
        <v>259</v>
      </c>
      <c r="J1740" t="s">
        <v>271</v>
      </c>
      <c r="K1740" t="s">
        <v>272</v>
      </c>
      <c r="L1740" t="s">
        <v>1138</v>
      </c>
      <c r="M1740" t="s">
        <v>1347</v>
      </c>
      <c r="N1740" t="s">
        <v>304</v>
      </c>
      <c r="O1740">
        <v>275</v>
      </c>
      <c r="P1740">
        <v>109.5</v>
      </c>
      <c r="Q1740">
        <v>0.66666700000000001</v>
      </c>
      <c r="R1740">
        <v>2.6249999999999999E-2</v>
      </c>
      <c r="S1740">
        <v>0</v>
      </c>
      <c r="T1740">
        <v>2.9660000000000002</v>
      </c>
      <c r="U1740">
        <v>2.9289999999999998</v>
      </c>
      <c r="V1740">
        <v>2.9689999999999999</v>
      </c>
      <c r="W1740">
        <v>2.9289999999999998</v>
      </c>
      <c r="X1740">
        <v>250</v>
      </c>
      <c r="Y1740">
        <v>110.242</v>
      </c>
      <c r="Z1740">
        <v>0.26700000000000002</v>
      </c>
      <c r="AA1740">
        <v>2.673E-2</v>
      </c>
      <c r="AB1740">
        <v>3.0350000000000001</v>
      </c>
      <c r="AC1740">
        <v>2.7629999999999999</v>
      </c>
      <c r="AD1740">
        <v>3.036</v>
      </c>
      <c r="AE1740">
        <v>2.7629999999999999</v>
      </c>
      <c r="AF1740">
        <v>241</v>
      </c>
      <c r="AG1740">
        <v>-0.31</v>
      </c>
      <c r="AH1740">
        <v>-0.13200000000000001</v>
      </c>
      <c r="AI1740">
        <v>248</v>
      </c>
      <c r="AJ1740">
        <v>239</v>
      </c>
      <c r="AK1740">
        <v>238</v>
      </c>
      <c r="AL1740">
        <v>229</v>
      </c>
      <c r="AQ1740" s="82">
        <f t="shared" si="137"/>
        <v>0</v>
      </c>
      <c r="AR1740" s="82">
        <f t="shared" si="138"/>
        <v>2.6249999999999999E-2</v>
      </c>
      <c r="AS1740" s="82">
        <f t="shared" si="138"/>
        <v>0</v>
      </c>
      <c r="AT1740" s="82">
        <f t="shared" si="138"/>
        <v>0</v>
      </c>
      <c r="AU1740" s="82">
        <f t="shared" si="138"/>
        <v>0</v>
      </c>
      <c r="AV1740" s="82">
        <f t="shared" si="138"/>
        <v>0</v>
      </c>
      <c r="AW1740" s="82">
        <f t="shared" si="138"/>
        <v>0</v>
      </c>
      <c r="AX1740" s="82">
        <f t="shared" si="138"/>
        <v>0</v>
      </c>
      <c r="AY1740" s="82">
        <f t="shared" si="138"/>
        <v>0</v>
      </c>
      <c r="AZ1740" s="82">
        <f t="shared" si="138"/>
        <v>0</v>
      </c>
      <c r="BA1740" s="82">
        <f t="shared" si="138"/>
        <v>0</v>
      </c>
    </row>
    <row r="1741" spans="1:53" x14ac:dyDescent="0.25">
      <c r="A1741" t="s">
        <v>4398</v>
      </c>
      <c r="B1741" t="s">
        <v>4399</v>
      </c>
      <c r="C1741" t="s">
        <v>4400</v>
      </c>
      <c r="D1741" t="s">
        <v>4393</v>
      </c>
      <c r="E1741">
        <v>7.75</v>
      </c>
      <c r="F1741" s="143">
        <v>43905</v>
      </c>
      <c r="G1741" t="s">
        <v>371</v>
      </c>
      <c r="H1741" t="s">
        <v>270</v>
      </c>
      <c r="I1741" t="s">
        <v>259</v>
      </c>
      <c r="J1741" t="s">
        <v>271</v>
      </c>
      <c r="K1741" t="s">
        <v>272</v>
      </c>
      <c r="L1741" t="s">
        <v>1138</v>
      </c>
      <c r="M1741" t="s">
        <v>1347</v>
      </c>
      <c r="N1741" t="s">
        <v>304</v>
      </c>
      <c r="O1741">
        <v>250</v>
      </c>
      <c r="P1741">
        <v>124.182</v>
      </c>
      <c r="Q1741">
        <v>2.1527780000000001</v>
      </c>
      <c r="R1741">
        <v>2.7359999999999999E-2</v>
      </c>
      <c r="S1741">
        <v>0</v>
      </c>
      <c r="T1741">
        <v>5.641</v>
      </c>
      <c r="U1741">
        <v>3.8769999999999998</v>
      </c>
      <c r="V1741">
        <v>5.71</v>
      </c>
      <c r="W1741">
        <v>3.8769999999999998</v>
      </c>
      <c r="X1741">
        <v>271</v>
      </c>
      <c r="Y1741">
        <v>120.964</v>
      </c>
      <c r="Z1741">
        <v>1.6359999999999999</v>
      </c>
      <c r="AA1741">
        <v>2.6960000000000001E-2</v>
      </c>
      <c r="AB1741">
        <v>5.6689999999999996</v>
      </c>
      <c r="AC1741">
        <v>4.3600000000000003</v>
      </c>
      <c r="AD1741">
        <v>5.73</v>
      </c>
      <c r="AE1741">
        <v>4.3600000000000003</v>
      </c>
      <c r="AF1741">
        <v>335</v>
      </c>
      <c r="AG1741">
        <v>3.0459999999999998</v>
      </c>
      <c r="AH1741">
        <v>3.7730000000000001</v>
      </c>
      <c r="AI1741">
        <v>288</v>
      </c>
      <c r="AJ1741">
        <v>352</v>
      </c>
      <c r="AK1741">
        <v>261</v>
      </c>
      <c r="AL1741">
        <v>324</v>
      </c>
      <c r="AQ1741" s="82">
        <f t="shared" si="137"/>
        <v>0</v>
      </c>
      <c r="AR1741" s="82">
        <f t="shared" si="138"/>
        <v>0</v>
      </c>
      <c r="AS1741" s="82">
        <f t="shared" si="138"/>
        <v>2.7359999999999999E-2</v>
      </c>
      <c r="AT1741" s="82">
        <f t="shared" si="138"/>
        <v>0</v>
      </c>
      <c r="AU1741" s="82">
        <f t="shared" si="138"/>
        <v>0</v>
      </c>
      <c r="AV1741" s="82">
        <f t="shared" si="138"/>
        <v>0</v>
      </c>
      <c r="AW1741" s="82">
        <f t="shared" si="138"/>
        <v>0</v>
      </c>
      <c r="AX1741" s="82">
        <f t="shared" si="138"/>
        <v>0</v>
      </c>
      <c r="AY1741" s="82">
        <f t="shared" si="138"/>
        <v>0</v>
      </c>
      <c r="AZ1741" s="82">
        <f t="shared" si="138"/>
        <v>0</v>
      </c>
      <c r="BA1741" s="82">
        <f t="shared" si="138"/>
        <v>0</v>
      </c>
    </row>
    <row r="1742" spans="1:53" x14ac:dyDescent="0.25">
      <c r="A1742" t="s">
        <v>4413</v>
      </c>
      <c r="B1742" t="s">
        <v>4414</v>
      </c>
      <c r="C1742" t="s">
        <v>4400</v>
      </c>
      <c r="D1742" t="s">
        <v>4393</v>
      </c>
      <c r="E1742">
        <v>5</v>
      </c>
      <c r="F1742" s="143">
        <v>43327</v>
      </c>
      <c r="G1742" t="s">
        <v>371</v>
      </c>
      <c r="H1742" t="s">
        <v>270</v>
      </c>
      <c r="I1742" t="s">
        <v>259</v>
      </c>
      <c r="J1742" t="s">
        <v>271</v>
      </c>
      <c r="K1742" t="s">
        <v>272</v>
      </c>
      <c r="L1742" t="s">
        <v>1138</v>
      </c>
      <c r="M1742" t="s">
        <v>1347</v>
      </c>
      <c r="N1742" t="s">
        <v>304</v>
      </c>
      <c r="O1742">
        <v>250</v>
      </c>
      <c r="P1742">
        <v>108.321</v>
      </c>
      <c r="Q1742">
        <v>1.8055559999999999</v>
      </c>
      <c r="R1742">
        <v>2.385E-2</v>
      </c>
      <c r="S1742">
        <v>0</v>
      </c>
      <c r="T1742">
        <v>4.7249999999999996</v>
      </c>
      <c r="U1742">
        <v>3.3239999999999998</v>
      </c>
      <c r="V1742">
        <v>4.8460000000000001</v>
      </c>
      <c r="W1742">
        <v>3.339</v>
      </c>
      <c r="X1742">
        <v>246</v>
      </c>
      <c r="Y1742">
        <v>108.246</v>
      </c>
      <c r="Z1742">
        <v>1.472</v>
      </c>
      <c r="AA1742">
        <v>2.4129999999999999E-2</v>
      </c>
      <c r="AB1742">
        <v>4.79</v>
      </c>
      <c r="AC1742">
        <v>3.3559999999999999</v>
      </c>
      <c r="AD1742">
        <v>4.9080000000000004</v>
      </c>
      <c r="AE1742">
        <v>3.3679999999999999</v>
      </c>
      <c r="AF1742">
        <v>262</v>
      </c>
      <c r="AG1742">
        <v>0.372</v>
      </c>
      <c r="AH1742">
        <v>0.92100000000000004</v>
      </c>
      <c r="AI1742">
        <v>239</v>
      </c>
      <c r="AJ1742">
        <v>256</v>
      </c>
      <c r="AK1742">
        <v>234</v>
      </c>
      <c r="AL1742">
        <v>251</v>
      </c>
      <c r="AQ1742" s="82">
        <f t="shared" si="137"/>
        <v>0</v>
      </c>
      <c r="AR1742" s="82">
        <f t="shared" si="138"/>
        <v>0</v>
      </c>
      <c r="AS1742" s="82">
        <f t="shared" si="138"/>
        <v>2.385E-2</v>
      </c>
      <c r="AT1742" s="82">
        <f t="shared" si="138"/>
        <v>0</v>
      </c>
      <c r="AU1742" s="82">
        <f t="shared" si="138"/>
        <v>0</v>
      </c>
      <c r="AV1742" s="82">
        <f t="shared" si="138"/>
        <v>0</v>
      </c>
      <c r="AW1742" s="82">
        <f t="shared" si="138"/>
        <v>0</v>
      </c>
      <c r="AX1742" s="82">
        <f t="shared" si="138"/>
        <v>0</v>
      </c>
      <c r="AY1742" s="82">
        <f t="shared" si="138"/>
        <v>0</v>
      </c>
      <c r="AZ1742" s="82">
        <f t="shared" si="138"/>
        <v>0</v>
      </c>
      <c r="BA1742" s="82">
        <f t="shared" si="138"/>
        <v>0</v>
      </c>
    </row>
    <row r="1743" spans="1:53" x14ac:dyDescent="0.25">
      <c r="A1743" t="s">
        <v>6599</v>
      </c>
      <c r="B1743" t="s">
        <v>6600</v>
      </c>
      <c r="C1743" t="s">
        <v>4400</v>
      </c>
      <c r="D1743" t="s">
        <v>4393</v>
      </c>
      <c r="E1743">
        <v>4.5</v>
      </c>
      <c r="F1743" s="143">
        <v>44896</v>
      </c>
      <c r="G1743" t="s">
        <v>371</v>
      </c>
      <c r="H1743" t="s">
        <v>270</v>
      </c>
      <c r="I1743" t="s">
        <v>259</v>
      </c>
      <c r="J1743" t="s">
        <v>271</v>
      </c>
      <c r="K1743" t="s">
        <v>272</v>
      </c>
      <c r="L1743" t="s">
        <v>1138</v>
      </c>
      <c r="M1743" t="s">
        <v>1347</v>
      </c>
      <c r="N1743" t="s">
        <v>304</v>
      </c>
      <c r="O1743">
        <v>200</v>
      </c>
      <c r="P1743">
        <v>100.199</v>
      </c>
      <c r="Q1743">
        <v>0.5</v>
      </c>
      <c r="R1743">
        <v>1.745E-2</v>
      </c>
      <c r="S1743">
        <v>0</v>
      </c>
      <c r="T1743">
        <v>7.7450000000000001</v>
      </c>
      <c r="U1743">
        <v>4.4740000000000002</v>
      </c>
      <c r="V1743">
        <v>8.1050000000000004</v>
      </c>
      <c r="W1743">
        <v>4.468</v>
      </c>
      <c r="X1743">
        <v>276</v>
      </c>
      <c r="Y1743">
        <v>101.13200000000001</v>
      </c>
      <c r="Z1743">
        <v>0.2</v>
      </c>
      <c r="AA1743">
        <v>1.7829999999999999E-2</v>
      </c>
      <c r="AB1743">
        <v>7.8250000000000002</v>
      </c>
      <c r="AC1743">
        <v>4.3559999999999999</v>
      </c>
      <c r="AD1743">
        <v>8.173</v>
      </c>
      <c r="AE1743">
        <v>4.3520000000000003</v>
      </c>
      <c r="AF1743">
        <v>282</v>
      </c>
      <c r="AG1743">
        <v>-0.625</v>
      </c>
      <c r="AH1743">
        <v>0.68200000000000005</v>
      </c>
      <c r="AI1743">
        <v>261</v>
      </c>
      <c r="AJ1743">
        <v>267</v>
      </c>
      <c r="AK1743">
        <v>273</v>
      </c>
      <c r="AL1743">
        <v>278</v>
      </c>
      <c r="AQ1743" s="82">
        <f t="shared" si="137"/>
        <v>0</v>
      </c>
      <c r="AR1743" s="82">
        <f t="shared" si="138"/>
        <v>0</v>
      </c>
      <c r="AS1743" s="82">
        <f t="shared" si="138"/>
        <v>0</v>
      </c>
      <c r="AT1743" s="82">
        <f t="shared" si="138"/>
        <v>1.745E-2</v>
      </c>
      <c r="AU1743" s="82">
        <f t="shared" si="138"/>
        <v>0</v>
      </c>
      <c r="AV1743" s="82">
        <f t="shared" si="138"/>
        <v>0</v>
      </c>
      <c r="AW1743" s="82">
        <f t="shared" si="138"/>
        <v>0</v>
      </c>
      <c r="AX1743" s="82">
        <f t="shared" si="138"/>
        <v>0</v>
      </c>
      <c r="AY1743" s="82">
        <f t="shared" si="138"/>
        <v>0</v>
      </c>
      <c r="AZ1743" s="82">
        <f t="shared" si="138"/>
        <v>0</v>
      </c>
      <c r="BA1743" s="82">
        <f t="shared" si="138"/>
        <v>0</v>
      </c>
    </row>
    <row r="1744" spans="1:53" x14ac:dyDescent="0.25">
      <c r="A1744" t="s">
        <v>6601</v>
      </c>
      <c r="B1744" t="s">
        <v>6602</v>
      </c>
      <c r="C1744" t="s">
        <v>4425</v>
      </c>
      <c r="D1744" t="s">
        <v>4426</v>
      </c>
      <c r="E1744">
        <v>5</v>
      </c>
      <c r="F1744" s="143">
        <v>43922</v>
      </c>
      <c r="G1744" t="s">
        <v>282</v>
      </c>
      <c r="H1744" t="s">
        <v>270</v>
      </c>
      <c r="I1744" t="s">
        <v>259</v>
      </c>
      <c r="J1744" t="s">
        <v>271</v>
      </c>
      <c r="K1744" t="s">
        <v>272</v>
      </c>
      <c r="L1744" t="s">
        <v>381</v>
      </c>
      <c r="M1744" t="s">
        <v>387</v>
      </c>
      <c r="N1744" t="s">
        <v>304</v>
      </c>
      <c r="O1744">
        <v>500</v>
      </c>
      <c r="P1744">
        <v>104</v>
      </c>
      <c r="Q1744">
        <v>1.1666669999999999</v>
      </c>
      <c r="R1744">
        <v>4.5560000000000003E-2</v>
      </c>
      <c r="S1744">
        <v>0</v>
      </c>
      <c r="T1744">
        <v>4.5629999999999997</v>
      </c>
      <c r="U1744">
        <v>4.1449999999999996</v>
      </c>
      <c r="V1744">
        <v>5.58</v>
      </c>
      <c r="W1744">
        <v>4.2060000000000004</v>
      </c>
      <c r="X1744">
        <v>300</v>
      </c>
      <c r="Y1744">
        <v>102.5</v>
      </c>
      <c r="Z1744">
        <v>0.83299999999999996</v>
      </c>
      <c r="AA1744">
        <v>4.5440000000000001E-2</v>
      </c>
      <c r="AB1744">
        <v>4.6159999999999997</v>
      </c>
      <c r="AC1744">
        <v>4.4669999999999996</v>
      </c>
      <c r="AD1744">
        <v>5.8170000000000002</v>
      </c>
      <c r="AE1744">
        <v>4.5019999999999998</v>
      </c>
      <c r="AF1744">
        <v>345</v>
      </c>
      <c r="AG1744">
        <v>1.774</v>
      </c>
      <c r="AH1744">
        <v>2.5089999999999999</v>
      </c>
      <c r="AI1744">
        <v>280</v>
      </c>
      <c r="AJ1744">
        <v>324</v>
      </c>
      <c r="AK1744">
        <v>287</v>
      </c>
      <c r="AL1744">
        <v>333</v>
      </c>
      <c r="AQ1744" s="82">
        <f t="shared" si="137"/>
        <v>0</v>
      </c>
      <c r="AR1744" s="82">
        <f t="shared" si="138"/>
        <v>0</v>
      </c>
      <c r="AS1744" s="82">
        <f t="shared" si="138"/>
        <v>0</v>
      </c>
      <c r="AT1744" s="82">
        <f t="shared" si="138"/>
        <v>4.5560000000000003E-2</v>
      </c>
      <c r="AU1744" s="82">
        <f t="shared" si="138"/>
        <v>0</v>
      </c>
      <c r="AV1744" s="82">
        <f t="shared" si="138"/>
        <v>0</v>
      </c>
      <c r="AW1744" s="82">
        <f t="shared" si="138"/>
        <v>0</v>
      </c>
      <c r="AX1744" s="82">
        <f t="shared" si="138"/>
        <v>0</v>
      </c>
      <c r="AY1744" s="82">
        <f t="shared" si="138"/>
        <v>0</v>
      </c>
      <c r="AZ1744" s="82">
        <f t="shared" si="138"/>
        <v>0</v>
      </c>
      <c r="BA1744" s="82">
        <f t="shared" si="138"/>
        <v>0</v>
      </c>
    </row>
    <row r="1745" spans="1:53" x14ac:dyDescent="0.25">
      <c r="A1745" t="s">
        <v>4409</v>
      </c>
      <c r="B1745" t="s">
        <v>4410</v>
      </c>
      <c r="C1745" t="s">
        <v>4411</v>
      </c>
      <c r="D1745" t="s">
        <v>4412</v>
      </c>
      <c r="E1745">
        <v>6.75</v>
      </c>
      <c r="F1745" s="143">
        <v>43266</v>
      </c>
      <c r="G1745" t="s">
        <v>423</v>
      </c>
      <c r="H1745" t="s">
        <v>270</v>
      </c>
      <c r="I1745" t="s">
        <v>259</v>
      </c>
      <c r="J1745" t="s">
        <v>271</v>
      </c>
      <c r="K1745" t="s">
        <v>272</v>
      </c>
      <c r="L1745" t="s">
        <v>291</v>
      </c>
      <c r="M1745" t="s">
        <v>303</v>
      </c>
      <c r="N1745" t="s">
        <v>304</v>
      </c>
      <c r="O1745">
        <v>850</v>
      </c>
      <c r="P1745">
        <v>106.75</v>
      </c>
      <c r="Q1745">
        <v>0.1875</v>
      </c>
      <c r="R1745">
        <v>7.8750000000000001E-2</v>
      </c>
      <c r="S1745">
        <v>3.375</v>
      </c>
      <c r="T1745">
        <v>1.397</v>
      </c>
      <c r="U1745">
        <v>4.218</v>
      </c>
      <c r="V1745">
        <v>2.516</v>
      </c>
      <c r="W1745">
        <v>4.5810000000000004</v>
      </c>
      <c r="X1745">
        <v>375</v>
      </c>
      <c r="Y1745">
        <v>107.25</v>
      </c>
      <c r="Z1745">
        <v>3.1120000000000001</v>
      </c>
      <c r="AA1745">
        <v>8.251E-2</v>
      </c>
      <c r="AB1745">
        <v>1.42</v>
      </c>
      <c r="AC1745">
        <v>3.992</v>
      </c>
      <c r="AD1745">
        <v>2.3239999999999998</v>
      </c>
      <c r="AE1745">
        <v>4.3220000000000001</v>
      </c>
      <c r="AF1745">
        <v>362</v>
      </c>
      <c r="AG1745">
        <v>-4.4999999999999998E-2</v>
      </c>
      <c r="AH1745">
        <v>9.2999999999999999E-2</v>
      </c>
      <c r="AI1745">
        <v>363</v>
      </c>
      <c r="AJ1745">
        <v>309</v>
      </c>
      <c r="AK1745">
        <v>358</v>
      </c>
      <c r="AL1745">
        <v>346</v>
      </c>
      <c r="AQ1745" s="82">
        <f t="shared" si="137"/>
        <v>0</v>
      </c>
      <c r="AR1745" s="82">
        <f t="shared" si="138"/>
        <v>0</v>
      </c>
      <c r="AS1745" s="82">
        <f t="shared" si="138"/>
        <v>0</v>
      </c>
      <c r="AT1745" s="82">
        <f t="shared" si="138"/>
        <v>7.8750000000000001E-2</v>
      </c>
      <c r="AU1745" s="82">
        <f t="shared" si="138"/>
        <v>0</v>
      </c>
      <c r="AV1745" s="82">
        <f t="shared" si="138"/>
        <v>0</v>
      </c>
      <c r="AW1745" s="82">
        <f t="shared" si="138"/>
        <v>0</v>
      </c>
      <c r="AX1745" s="82">
        <f t="shared" si="138"/>
        <v>0</v>
      </c>
      <c r="AY1745" s="82">
        <f t="shared" si="138"/>
        <v>0</v>
      </c>
      <c r="AZ1745" s="82">
        <f t="shared" si="138"/>
        <v>0</v>
      </c>
      <c r="BA1745" s="82">
        <f t="shared" si="138"/>
        <v>0</v>
      </c>
    </row>
    <row r="1746" spans="1:53" x14ac:dyDescent="0.25">
      <c r="A1746" t="s">
        <v>4419</v>
      </c>
      <c r="B1746" t="s">
        <v>4420</v>
      </c>
      <c r="C1746" t="s">
        <v>4421</v>
      </c>
      <c r="D1746" t="s">
        <v>4422</v>
      </c>
      <c r="E1746">
        <v>6.625</v>
      </c>
      <c r="F1746" s="143">
        <v>43511</v>
      </c>
      <c r="G1746" t="s">
        <v>282</v>
      </c>
      <c r="H1746" t="s">
        <v>270</v>
      </c>
      <c r="I1746" t="s">
        <v>259</v>
      </c>
      <c r="J1746" t="s">
        <v>271</v>
      </c>
      <c r="K1746" t="s">
        <v>272</v>
      </c>
      <c r="L1746" t="s">
        <v>442</v>
      </c>
      <c r="M1746" t="s">
        <v>443</v>
      </c>
      <c r="N1746" t="s">
        <v>304</v>
      </c>
      <c r="O1746">
        <v>350</v>
      </c>
      <c r="P1746">
        <v>106.25</v>
      </c>
      <c r="Q1746">
        <v>2.3923610000000002</v>
      </c>
      <c r="R1746">
        <v>3.2939999999999997E-2</v>
      </c>
      <c r="S1746">
        <v>0</v>
      </c>
      <c r="T1746">
        <v>3.536</v>
      </c>
      <c r="U1746">
        <v>4.9349999999999996</v>
      </c>
      <c r="V1746">
        <v>3.923</v>
      </c>
      <c r="W1746">
        <v>5.0540000000000003</v>
      </c>
      <c r="X1746">
        <v>409</v>
      </c>
      <c r="Y1746">
        <v>105.75</v>
      </c>
      <c r="Z1746">
        <v>1.9510000000000001</v>
      </c>
      <c r="AA1746">
        <v>3.3149999999999999E-2</v>
      </c>
      <c r="AB1746">
        <v>3.597</v>
      </c>
      <c r="AC1746">
        <v>5.0860000000000003</v>
      </c>
      <c r="AD1746">
        <v>4.1479999999999997</v>
      </c>
      <c r="AE1746">
        <v>5.2039999999999997</v>
      </c>
      <c r="AF1746">
        <v>438</v>
      </c>
      <c r="AG1746">
        <v>0.874</v>
      </c>
      <c r="AH1746">
        <v>1.2829999999999999</v>
      </c>
      <c r="AI1746">
        <v>380</v>
      </c>
      <c r="AJ1746">
        <v>411</v>
      </c>
      <c r="AK1746">
        <v>394</v>
      </c>
      <c r="AL1746">
        <v>423</v>
      </c>
      <c r="AQ1746" s="82">
        <f t="shared" si="137"/>
        <v>0</v>
      </c>
      <c r="AR1746" s="82">
        <f t="shared" si="138"/>
        <v>0</v>
      </c>
      <c r="AS1746" s="82">
        <f t="shared" si="138"/>
        <v>0</v>
      </c>
      <c r="AT1746" s="82">
        <f t="shared" si="138"/>
        <v>3.2939999999999997E-2</v>
      </c>
      <c r="AU1746" s="82">
        <f t="shared" si="138"/>
        <v>0</v>
      </c>
      <c r="AV1746" s="82">
        <f t="shared" si="138"/>
        <v>0</v>
      </c>
      <c r="AW1746" s="82">
        <f t="shared" si="138"/>
        <v>0</v>
      </c>
      <c r="AX1746" s="82">
        <f t="shared" si="138"/>
        <v>0</v>
      </c>
      <c r="AY1746" s="82">
        <f t="shared" si="138"/>
        <v>0</v>
      </c>
      <c r="AZ1746" s="82">
        <f t="shared" si="138"/>
        <v>0</v>
      </c>
      <c r="BA1746" s="82">
        <f t="shared" si="138"/>
        <v>0</v>
      </c>
    </row>
    <row r="1747" spans="1:53" x14ac:dyDescent="0.25">
      <c r="A1747" t="s">
        <v>4423</v>
      </c>
      <c r="B1747" t="s">
        <v>4424</v>
      </c>
      <c r="C1747" t="s">
        <v>4421</v>
      </c>
      <c r="D1747" t="s">
        <v>4422</v>
      </c>
      <c r="E1747">
        <v>6.5</v>
      </c>
      <c r="F1747" s="143">
        <v>44515</v>
      </c>
      <c r="G1747" t="s">
        <v>282</v>
      </c>
      <c r="H1747" t="s">
        <v>270</v>
      </c>
      <c r="I1747" t="s">
        <v>259</v>
      </c>
      <c r="J1747" t="s">
        <v>271</v>
      </c>
      <c r="K1747" t="s">
        <v>272</v>
      </c>
      <c r="L1747" t="s">
        <v>442</v>
      </c>
      <c r="M1747" t="s">
        <v>443</v>
      </c>
      <c r="N1747" t="s">
        <v>304</v>
      </c>
      <c r="O1747">
        <v>349.1</v>
      </c>
      <c r="P1747">
        <v>107.5</v>
      </c>
      <c r="Q1747">
        <v>0.72222200000000003</v>
      </c>
      <c r="R1747">
        <v>3.2730000000000002E-2</v>
      </c>
      <c r="S1747">
        <v>0</v>
      </c>
      <c r="T1747">
        <v>3.4089999999999998</v>
      </c>
      <c r="U1747">
        <v>5.1130000000000004</v>
      </c>
      <c r="V1747">
        <v>5.9950000000000001</v>
      </c>
      <c r="W1747">
        <v>5.1669999999999998</v>
      </c>
      <c r="X1747">
        <v>368</v>
      </c>
      <c r="Y1747">
        <v>105.5</v>
      </c>
      <c r="Z1747">
        <v>0.28899999999999998</v>
      </c>
      <c r="AA1747">
        <v>3.2480000000000002E-2</v>
      </c>
      <c r="AB1747">
        <v>5.5739999999999998</v>
      </c>
      <c r="AC1747">
        <v>5.5359999999999996</v>
      </c>
      <c r="AD1747">
        <v>6.2809999999999997</v>
      </c>
      <c r="AE1747">
        <v>5.5410000000000004</v>
      </c>
      <c r="AF1747">
        <v>423</v>
      </c>
      <c r="AG1747">
        <v>2.2999999999999998</v>
      </c>
      <c r="AH1747">
        <v>3.16</v>
      </c>
      <c r="AI1747">
        <v>355</v>
      </c>
      <c r="AJ1747">
        <v>406</v>
      </c>
      <c r="AK1747">
        <v>359</v>
      </c>
      <c r="AL1747">
        <v>413</v>
      </c>
      <c r="AQ1747" s="82">
        <f t="shared" si="137"/>
        <v>0</v>
      </c>
      <c r="AR1747" s="82">
        <f t="shared" si="138"/>
        <v>0</v>
      </c>
      <c r="AS1747" s="82">
        <f t="shared" si="138"/>
        <v>0</v>
      </c>
      <c r="AT1747" s="82">
        <f t="shared" si="138"/>
        <v>0</v>
      </c>
      <c r="AU1747" s="82">
        <f t="shared" si="138"/>
        <v>3.2730000000000002E-2</v>
      </c>
      <c r="AV1747" s="82">
        <f t="shared" si="138"/>
        <v>0</v>
      </c>
      <c r="AW1747" s="82">
        <f t="shared" si="138"/>
        <v>0</v>
      </c>
      <c r="AX1747" s="82">
        <f t="shared" si="138"/>
        <v>0</v>
      </c>
      <c r="AY1747" s="82">
        <f t="shared" si="138"/>
        <v>0</v>
      </c>
      <c r="AZ1747" s="82">
        <f t="shared" si="138"/>
        <v>0</v>
      </c>
      <c r="BA1747" s="82">
        <f t="shared" si="138"/>
        <v>0</v>
      </c>
    </row>
    <row r="1748" spans="1:53" x14ac:dyDescent="0.25">
      <c r="A1748" t="s">
        <v>6603</v>
      </c>
      <c r="B1748" t="s">
        <v>6604</v>
      </c>
      <c r="C1748" t="s">
        <v>4421</v>
      </c>
      <c r="D1748" t="s">
        <v>4422</v>
      </c>
      <c r="E1748">
        <v>6.5</v>
      </c>
      <c r="F1748" s="143">
        <v>44927</v>
      </c>
      <c r="G1748" t="s">
        <v>282</v>
      </c>
      <c r="H1748" t="s">
        <v>270</v>
      </c>
      <c r="I1748" t="s">
        <v>259</v>
      </c>
      <c r="J1748" t="s">
        <v>271</v>
      </c>
      <c r="K1748" t="s">
        <v>272</v>
      </c>
      <c r="L1748" t="s">
        <v>442</v>
      </c>
      <c r="M1748" t="s">
        <v>443</v>
      </c>
      <c r="N1748" t="s">
        <v>304</v>
      </c>
      <c r="O1748">
        <v>400</v>
      </c>
      <c r="P1748">
        <v>107</v>
      </c>
      <c r="Q1748">
        <v>3.177778</v>
      </c>
      <c r="R1748">
        <v>3.8179999999999999E-2</v>
      </c>
      <c r="S1748">
        <v>0</v>
      </c>
      <c r="T1748">
        <v>5.1660000000000004</v>
      </c>
      <c r="U1748">
        <v>5.3540000000000001</v>
      </c>
      <c r="V1748">
        <v>6.5940000000000003</v>
      </c>
      <c r="W1748">
        <v>5.3479999999999999</v>
      </c>
      <c r="X1748">
        <v>368</v>
      </c>
      <c r="Y1748">
        <v>105.5</v>
      </c>
      <c r="Z1748">
        <v>2.7440000000000002</v>
      </c>
      <c r="AA1748">
        <v>3.8080000000000003E-2</v>
      </c>
      <c r="AB1748">
        <v>5.8330000000000002</v>
      </c>
      <c r="AC1748">
        <v>5.5990000000000002</v>
      </c>
      <c r="AD1748">
        <v>6.7839999999999998</v>
      </c>
      <c r="AE1748">
        <v>5.5940000000000003</v>
      </c>
      <c r="AF1748">
        <v>411</v>
      </c>
      <c r="AG1748">
        <v>1.786</v>
      </c>
      <c r="AH1748">
        <v>2.7839999999999998</v>
      </c>
      <c r="AI1748">
        <v>349</v>
      </c>
      <c r="AJ1748">
        <v>388</v>
      </c>
      <c r="AK1748">
        <v>362</v>
      </c>
      <c r="AL1748">
        <v>404</v>
      </c>
      <c r="AQ1748" s="82">
        <f t="shared" si="137"/>
        <v>0</v>
      </c>
      <c r="AR1748" s="82">
        <f t="shared" si="138"/>
        <v>0</v>
      </c>
      <c r="AS1748" s="82">
        <f t="shared" si="138"/>
        <v>0</v>
      </c>
      <c r="AT1748" s="82">
        <f t="shared" si="138"/>
        <v>0</v>
      </c>
      <c r="AU1748" s="82">
        <f t="shared" si="138"/>
        <v>3.8179999999999999E-2</v>
      </c>
      <c r="AV1748" s="82">
        <f t="shared" si="138"/>
        <v>0</v>
      </c>
      <c r="AW1748" s="82">
        <f t="shared" si="138"/>
        <v>0</v>
      </c>
      <c r="AX1748" s="82">
        <f t="shared" si="138"/>
        <v>0</v>
      </c>
      <c r="AY1748" s="82">
        <f t="shared" si="138"/>
        <v>0</v>
      </c>
      <c r="AZ1748" s="82">
        <f t="shared" si="138"/>
        <v>0</v>
      </c>
      <c r="BA1748" s="82">
        <f t="shared" si="138"/>
        <v>0</v>
      </c>
    </row>
    <row r="1749" spans="1:53" x14ac:dyDescent="0.25">
      <c r="A1749" t="s">
        <v>4415</v>
      </c>
      <c r="B1749" t="s">
        <v>4416</v>
      </c>
      <c r="C1749" t="s">
        <v>4417</v>
      </c>
      <c r="D1749" t="s">
        <v>4418</v>
      </c>
      <c r="E1749">
        <v>8</v>
      </c>
      <c r="F1749" s="143">
        <v>42536</v>
      </c>
      <c r="G1749" t="s">
        <v>41</v>
      </c>
      <c r="H1749" t="s">
        <v>270</v>
      </c>
      <c r="I1749" t="s">
        <v>259</v>
      </c>
      <c r="J1749" t="s">
        <v>271</v>
      </c>
      <c r="K1749" t="s">
        <v>272</v>
      </c>
      <c r="L1749" t="s">
        <v>335</v>
      </c>
      <c r="M1749" t="s">
        <v>353</v>
      </c>
      <c r="N1749" t="s">
        <v>283</v>
      </c>
      <c r="O1749">
        <v>341</v>
      </c>
      <c r="P1749">
        <v>103.5</v>
      </c>
      <c r="Q1749">
        <v>0.222222</v>
      </c>
      <c r="R1749">
        <v>3.0640000000000001E-2</v>
      </c>
      <c r="S1749">
        <v>4</v>
      </c>
      <c r="T1749">
        <v>2.2189999999999999</v>
      </c>
      <c r="U1749">
        <v>6.444</v>
      </c>
      <c r="V1749">
        <v>2.6219999999999999</v>
      </c>
      <c r="W1749">
        <v>6.5060000000000002</v>
      </c>
      <c r="X1749">
        <v>605</v>
      </c>
      <c r="Y1749">
        <v>103</v>
      </c>
      <c r="Z1749">
        <v>3.6890000000000001</v>
      </c>
      <c r="AA1749">
        <v>3.2000000000000001E-2</v>
      </c>
      <c r="AB1749">
        <v>2.1970000000000001</v>
      </c>
      <c r="AC1749">
        <v>6.6929999999999996</v>
      </c>
      <c r="AD1749">
        <v>2.4529999999999998</v>
      </c>
      <c r="AE1749">
        <v>6.774</v>
      </c>
      <c r="AF1749">
        <v>640</v>
      </c>
      <c r="AG1749">
        <v>0.96899999999999997</v>
      </c>
      <c r="AH1749">
        <v>1.0820000000000001</v>
      </c>
      <c r="AI1749">
        <v>591</v>
      </c>
      <c r="AJ1749">
        <v>603</v>
      </c>
      <c r="AK1749">
        <v>591</v>
      </c>
      <c r="AL1749">
        <v>626</v>
      </c>
      <c r="AQ1749" s="82">
        <f t="shared" si="137"/>
        <v>0</v>
      </c>
      <c r="AR1749" s="82">
        <f t="shared" si="138"/>
        <v>0</v>
      </c>
      <c r="AS1749" s="82">
        <f t="shared" si="138"/>
        <v>0</v>
      </c>
      <c r="AT1749" s="82">
        <f t="shared" si="138"/>
        <v>0</v>
      </c>
      <c r="AU1749" s="82">
        <f t="shared" si="138"/>
        <v>0</v>
      </c>
      <c r="AV1749" s="82">
        <f t="shared" si="138"/>
        <v>3.0640000000000001E-2</v>
      </c>
      <c r="AW1749" s="82">
        <f t="shared" si="138"/>
        <v>0</v>
      </c>
      <c r="AX1749" s="82">
        <f t="shared" si="138"/>
        <v>0</v>
      </c>
      <c r="AY1749" s="82">
        <f t="shared" si="138"/>
        <v>0</v>
      </c>
      <c r="AZ1749" s="82">
        <f t="shared" si="138"/>
        <v>0</v>
      </c>
      <c r="BA1749" s="82">
        <f t="shared" si="138"/>
        <v>0</v>
      </c>
    </row>
    <row r="1750" spans="1:53" x14ac:dyDescent="0.25">
      <c r="A1750" t="s">
        <v>4394</v>
      </c>
      <c r="B1750" t="s">
        <v>4395</v>
      </c>
      <c r="C1750" t="s">
        <v>4396</v>
      </c>
      <c r="D1750" t="s">
        <v>4397</v>
      </c>
      <c r="E1750">
        <v>7.25</v>
      </c>
      <c r="F1750" s="143">
        <v>43115</v>
      </c>
      <c r="G1750" t="s">
        <v>282</v>
      </c>
      <c r="H1750" t="s">
        <v>270</v>
      </c>
      <c r="I1750" t="s">
        <v>259</v>
      </c>
      <c r="J1750" t="s">
        <v>271</v>
      </c>
      <c r="K1750" t="s">
        <v>272</v>
      </c>
      <c r="L1750" t="s">
        <v>609</v>
      </c>
      <c r="M1750" t="s">
        <v>610</v>
      </c>
      <c r="N1750" t="s">
        <v>304</v>
      </c>
      <c r="O1750">
        <v>200</v>
      </c>
      <c r="P1750">
        <v>107.625</v>
      </c>
      <c r="Q1750">
        <v>3.2222219999999999</v>
      </c>
      <c r="R1750">
        <v>1.9210000000000001E-2</v>
      </c>
      <c r="S1750">
        <v>0</v>
      </c>
      <c r="T1750">
        <v>0.99099999999999999</v>
      </c>
      <c r="U1750">
        <v>3.2440000000000002</v>
      </c>
      <c r="V1750">
        <v>1.17</v>
      </c>
      <c r="W1750">
        <v>3.78</v>
      </c>
      <c r="X1750">
        <v>304</v>
      </c>
      <c r="Y1750">
        <v>107.75</v>
      </c>
      <c r="Z1750">
        <v>2.7389999999999999</v>
      </c>
      <c r="AA1750">
        <v>1.9439999999999999E-2</v>
      </c>
      <c r="AB1750">
        <v>1.056</v>
      </c>
      <c r="AC1750">
        <v>3.3479999999999999</v>
      </c>
      <c r="AD1750">
        <v>1.288</v>
      </c>
      <c r="AE1750">
        <v>3.7639999999999998</v>
      </c>
      <c r="AF1750">
        <v>313</v>
      </c>
      <c r="AG1750">
        <v>0.32400000000000001</v>
      </c>
      <c r="AH1750">
        <v>0.33600000000000002</v>
      </c>
      <c r="AI1750">
        <v>233</v>
      </c>
      <c r="AJ1750">
        <v>255</v>
      </c>
      <c r="AK1750">
        <v>289</v>
      </c>
      <c r="AL1750">
        <v>300</v>
      </c>
      <c r="AQ1750" s="82">
        <f t="shared" si="137"/>
        <v>0</v>
      </c>
      <c r="AR1750" s="82">
        <f t="shared" ref="AR1750:BA1765" si="139">IF(AND($U1750&gt;AQ$4,$U1750&lt;=AR$4),$R1750,0)</f>
        <v>0</v>
      </c>
      <c r="AS1750" s="82">
        <f t="shared" si="139"/>
        <v>1.9210000000000001E-2</v>
      </c>
      <c r="AT1750" s="82">
        <f t="shared" si="139"/>
        <v>0</v>
      </c>
      <c r="AU1750" s="82">
        <f t="shared" si="139"/>
        <v>0</v>
      </c>
      <c r="AV1750" s="82">
        <f t="shared" si="139"/>
        <v>0</v>
      </c>
      <c r="AW1750" s="82">
        <f t="shared" si="139"/>
        <v>0</v>
      </c>
      <c r="AX1750" s="82">
        <f t="shared" si="139"/>
        <v>0</v>
      </c>
      <c r="AY1750" s="82">
        <f t="shared" si="139"/>
        <v>0</v>
      </c>
      <c r="AZ1750" s="82">
        <f t="shared" si="139"/>
        <v>0</v>
      </c>
      <c r="BA1750" s="82">
        <f t="shared" si="139"/>
        <v>0</v>
      </c>
    </row>
    <row r="1751" spans="1:53" x14ac:dyDescent="0.25">
      <c r="A1751" t="s">
        <v>4453</v>
      </c>
      <c r="B1751" t="s">
        <v>4454</v>
      </c>
      <c r="C1751" t="s">
        <v>4396</v>
      </c>
      <c r="D1751" t="s">
        <v>4397</v>
      </c>
      <c r="E1751">
        <v>6.625</v>
      </c>
      <c r="F1751" s="143">
        <v>44180</v>
      </c>
      <c r="G1751" t="s">
        <v>282</v>
      </c>
      <c r="H1751" t="s">
        <v>270</v>
      </c>
      <c r="I1751" t="s">
        <v>259</v>
      </c>
      <c r="J1751" t="s">
        <v>271</v>
      </c>
      <c r="K1751" t="s">
        <v>272</v>
      </c>
      <c r="L1751" t="s">
        <v>609</v>
      </c>
      <c r="M1751" t="s">
        <v>610</v>
      </c>
      <c r="N1751" t="s">
        <v>304</v>
      </c>
      <c r="O1751">
        <v>200</v>
      </c>
      <c r="P1751">
        <v>110</v>
      </c>
      <c r="Q1751">
        <v>0.184028</v>
      </c>
      <c r="R1751">
        <v>1.9089999999999999E-2</v>
      </c>
      <c r="S1751">
        <v>3.3119999999999998</v>
      </c>
      <c r="T1751">
        <v>2.702</v>
      </c>
      <c r="U1751">
        <v>4.0780000000000003</v>
      </c>
      <c r="V1751">
        <v>4.6790000000000003</v>
      </c>
      <c r="W1751">
        <v>4.4480000000000004</v>
      </c>
      <c r="X1751">
        <v>313</v>
      </c>
      <c r="Y1751">
        <v>108.25</v>
      </c>
      <c r="Z1751">
        <v>3.0550000000000002</v>
      </c>
      <c r="AA1751">
        <v>1.958E-2</v>
      </c>
      <c r="AB1751">
        <v>2.6760000000000002</v>
      </c>
      <c r="AC1751">
        <v>4.7060000000000004</v>
      </c>
      <c r="AD1751">
        <v>4.907</v>
      </c>
      <c r="AE1751">
        <v>4.8789999999999996</v>
      </c>
      <c r="AF1751">
        <v>372</v>
      </c>
      <c r="AG1751">
        <v>1.9690000000000001</v>
      </c>
      <c r="AH1751">
        <v>2.5489999999999999</v>
      </c>
      <c r="AI1751">
        <v>304</v>
      </c>
      <c r="AJ1751">
        <v>346</v>
      </c>
      <c r="AK1751">
        <v>299</v>
      </c>
      <c r="AL1751">
        <v>359</v>
      </c>
      <c r="AQ1751" s="82">
        <f t="shared" si="137"/>
        <v>0</v>
      </c>
      <c r="AR1751" s="82">
        <f t="shared" si="139"/>
        <v>0</v>
      </c>
      <c r="AS1751" s="82">
        <f t="shared" si="139"/>
        <v>0</v>
      </c>
      <c r="AT1751" s="82">
        <f t="shared" si="139"/>
        <v>1.9089999999999999E-2</v>
      </c>
      <c r="AU1751" s="82">
        <f t="shared" si="139"/>
        <v>0</v>
      </c>
      <c r="AV1751" s="82">
        <f t="shared" si="139"/>
        <v>0</v>
      </c>
      <c r="AW1751" s="82">
        <f t="shared" si="139"/>
        <v>0</v>
      </c>
      <c r="AX1751" s="82">
        <f t="shared" si="139"/>
        <v>0</v>
      </c>
      <c r="AY1751" s="82">
        <f t="shared" si="139"/>
        <v>0</v>
      </c>
      <c r="AZ1751" s="82">
        <f t="shared" si="139"/>
        <v>0</v>
      </c>
      <c r="BA1751" s="82">
        <f t="shared" si="139"/>
        <v>0</v>
      </c>
    </row>
    <row r="1752" spans="1:53" x14ac:dyDescent="0.25">
      <c r="A1752" t="s">
        <v>4431</v>
      </c>
      <c r="B1752" t="s">
        <v>4432</v>
      </c>
      <c r="C1752" t="s">
        <v>4433</v>
      </c>
      <c r="D1752" t="s">
        <v>4434</v>
      </c>
      <c r="E1752">
        <v>9.125</v>
      </c>
      <c r="F1752" s="143">
        <v>42036</v>
      </c>
      <c r="G1752" t="s">
        <v>42</v>
      </c>
      <c r="H1752" t="s">
        <v>270</v>
      </c>
      <c r="I1752" t="s">
        <v>259</v>
      </c>
      <c r="J1752" t="s">
        <v>271</v>
      </c>
      <c r="K1752" t="s">
        <v>272</v>
      </c>
      <c r="L1752" t="s">
        <v>291</v>
      </c>
      <c r="M1752" t="s">
        <v>600</v>
      </c>
      <c r="N1752" t="s">
        <v>283</v>
      </c>
      <c r="O1752">
        <v>170</v>
      </c>
      <c r="P1752">
        <v>100.25</v>
      </c>
      <c r="Q1752">
        <v>3.65</v>
      </c>
      <c r="R1752">
        <v>1.5299999999999999E-2</v>
      </c>
      <c r="S1752">
        <v>0</v>
      </c>
      <c r="T1752">
        <v>9.9000000000000005E-2</v>
      </c>
      <c r="U1752">
        <v>6.3760000000000003</v>
      </c>
      <c r="V1752">
        <v>0.10100000000000001</v>
      </c>
      <c r="W1752">
        <v>6.4160000000000004</v>
      </c>
      <c r="X1752">
        <v>613</v>
      </c>
      <c r="Y1752">
        <v>101</v>
      </c>
      <c r="Z1752">
        <v>3.0419999999999998</v>
      </c>
      <c r="AA1752">
        <v>1.5559999999999999E-2</v>
      </c>
      <c r="AB1752">
        <v>0.16600000000000001</v>
      </c>
      <c r="AC1752">
        <v>3.004</v>
      </c>
      <c r="AD1752">
        <v>0.16700000000000001</v>
      </c>
      <c r="AE1752">
        <v>3.1120000000000001</v>
      </c>
      <c r="AF1752">
        <v>286</v>
      </c>
      <c r="AG1752">
        <v>-0.13600000000000001</v>
      </c>
      <c r="AH1752">
        <v>-0.14899999999999999</v>
      </c>
      <c r="AI1752">
        <v>601</v>
      </c>
      <c r="AJ1752">
        <v>106</v>
      </c>
      <c r="AK1752">
        <v>589</v>
      </c>
      <c r="AL1752">
        <v>265</v>
      </c>
      <c r="AQ1752" s="82">
        <f t="shared" si="137"/>
        <v>0</v>
      </c>
      <c r="AR1752" s="82">
        <f t="shared" si="139"/>
        <v>0</v>
      </c>
      <c r="AS1752" s="82">
        <f t="shared" si="139"/>
        <v>0</v>
      </c>
      <c r="AT1752" s="82">
        <f t="shared" si="139"/>
        <v>0</v>
      </c>
      <c r="AU1752" s="82">
        <f t="shared" si="139"/>
        <v>0</v>
      </c>
      <c r="AV1752" s="82">
        <f t="shared" si="139"/>
        <v>1.5299999999999999E-2</v>
      </c>
      <c r="AW1752" s="82">
        <f t="shared" si="139"/>
        <v>0</v>
      </c>
      <c r="AX1752" s="82">
        <f t="shared" si="139"/>
        <v>0</v>
      </c>
      <c r="AY1752" s="82">
        <f t="shared" si="139"/>
        <v>0</v>
      </c>
      <c r="AZ1752" s="82">
        <f t="shared" si="139"/>
        <v>0</v>
      </c>
      <c r="BA1752" s="82">
        <f t="shared" si="139"/>
        <v>0</v>
      </c>
    </row>
    <row r="1753" spans="1:53" x14ac:dyDescent="0.25">
      <c r="A1753" t="s">
        <v>4435</v>
      </c>
      <c r="B1753" t="s">
        <v>4436</v>
      </c>
      <c r="C1753" t="s">
        <v>4437</v>
      </c>
      <c r="D1753" t="s">
        <v>4438</v>
      </c>
      <c r="E1753">
        <v>10</v>
      </c>
      <c r="F1753" s="143">
        <v>41835</v>
      </c>
      <c r="G1753" t="s">
        <v>280</v>
      </c>
      <c r="H1753" t="s">
        <v>270</v>
      </c>
      <c r="I1753" t="s">
        <v>259</v>
      </c>
      <c r="J1753" t="s">
        <v>271</v>
      </c>
      <c r="K1753" t="s">
        <v>272</v>
      </c>
      <c r="L1753" t="s">
        <v>442</v>
      </c>
      <c r="M1753" t="s">
        <v>650</v>
      </c>
      <c r="N1753" t="s">
        <v>304</v>
      </c>
      <c r="O1753">
        <v>150</v>
      </c>
      <c r="P1753">
        <v>100.125</v>
      </c>
      <c r="Q1753">
        <v>4.444445</v>
      </c>
      <c r="R1753">
        <v>1.359E-2</v>
      </c>
      <c r="S1753">
        <v>0</v>
      </c>
      <c r="T1753">
        <v>7.0999999999999994E-2</v>
      </c>
      <c r="U1753">
        <v>8.2089999999999996</v>
      </c>
      <c r="V1753">
        <v>7.8E-2</v>
      </c>
      <c r="W1753">
        <v>8.3019999999999996</v>
      </c>
      <c r="X1753">
        <v>808</v>
      </c>
      <c r="Y1753">
        <v>99.25</v>
      </c>
      <c r="Z1753">
        <v>3.778</v>
      </c>
      <c r="AA1753">
        <v>1.359E-2</v>
      </c>
      <c r="AB1753">
        <v>1.409</v>
      </c>
      <c r="AC1753">
        <v>10.499000000000001</v>
      </c>
      <c r="AD1753">
        <v>1.36</v>
      </c>
      <c r="AE1753">
        <v>10.499000000000001</v>
      </c>
      <c r="AF1753">
        <v>1030</v>
      </c>
      <c r="AG1753">
        <v>1.496</v>
      </c>
      <c r="AH1753">
        <v>1.4990000000000001</v>
      </c>
      <c r="AI1753">
        <v>787</v>
      </c>
      <c r="AJ1753">
        <v>408</v>
      </c>
      <c r="AK1753">
        <v>785</v>
      </c>
      <c r="AL1753">
        <v>1017</v>
      </c>
      <c r="AQ1753" s="82">
        <f t="shared" si="137"/>
        <v>0</v>
      </c>
      <c r="AR1753" s="82">
        <f t="shared" si="139"/>
        <v>0</v>
      </c>
      <c r="AS1753" s="82">
        <f t="shared" si="139"/>
        <v>0</v>
      </c>
      <c r="AT1753" s="82">
        <f t="shared" si="139"/>
        <v>0</v>
      </c>
      <c r="AU1753" s="82">
        <f t="shared" si="139"/>
        <v>0</v>
      </c>
      <c r="AV1753" s="82">
        <f t="shared" si="139"/>
        <v>0</v>
      </c>
      <c r="AW1753" s="82">
        <f t="shared" si="139"/>
        <v>0</v>
      </c>
      <c r="AX1753" s="82">
        <f t="shared" si="139"/>
        <v>1.359E-2</v>
      </c>
      <c r="AY1753" s="82">
        <f t="shared" si="139"/>
        <v>0</v>
      </c>
      <c r="AZ1753" s="82">
        <f t="shared" si="139"/>
        <v>0</v>
      </c>
      <c r="BA1753" s="82">
        <f t="shared" si="139"/>
        <v>0</v>
      </c>
    </row>
    <row r="1754" spans="1:53" x14ac:dyDescent="0.25">
      <c r="A1754" t="s">
        <v>4427</v>
      </c>
      <c r="B1754" t="s">
        <v>4428</v>
      </c>
      <c r="C1754" t="s">
        <v>4429</v>
      </c>
      <c r="D1754" t="s">
        <v>4430</v>
      </c>
      <c r="E1754">
        <v>5.125</v>
      </c>
      <c r="F1754" s="143">
        <v>42901</v>
      </c>
      <c r="G1754" t="s">
        <v>41</v>
      </c>
      <c r="H1754" t="s">
        <v>270</v>
      </c>
      <c r="I1754" t="s">
        <v>259</v>
      </c>
      <c r="J1754" t="s">
        <v>271</v>
      </c>
      <c r="K1754" t="s">
        <v>284</v>
      </c>
      <c r="L1754" t="s">
        <v>524</v>
      </c>
      <c r="M1754" t="s">
        <v>524</v>
      </c>
      <c r="N1754" t="s">
        <v>531</v>
      </c>
      <c r="O1754">
        <v>450</v>
      </c>
      <c r="P1754">
        <v>98.5</v>
      </c>
      <c r="Q1754">
        <v>0.14236099999999999</v>
      </c>
      <c r="R1754">
        <v>3.8460000000000001E-2</v>
      </c>
      <c r="S1754">
        <v>2.5619999999999998</v>
      </c>
      <c r="T1754">
        <v>3.9350000000000001</v>
      </c>
      <c r="U1754">
        <v>5.508</v>
      </c>
      <c r="V1754">
        <v>3.952</v>
      </c>
      <c r="W1754">
        <v>5.508</v>
      </c>
      <c r="X1754">
        <v>487</v>
      </c>
      <c r="Y1754">
        <v>97</v>
      </c>
      <c r="Z1754">
        <v>2.363</v>
      </c>
      <c r="AA1754">
        <v>3.9329999999999997E-2</v>
      </c>
      <c r="AB1754">
        <v>3.8879999999999999</v>
      </c>
      <c r="AC1754">
        <v>5.8869999999999996</v>
      </c>
      <c r="AD1754">
        <v>3.9</v>
      </c>
      <c r="AE1754">
        <v>5.8869999999999996</v>
      </c>
      <c r="AF1754">
        <v>535</v>
      </c>
      <c r="AG1754">
        <v>1.853</v>
      </c>
      <c r="AH1754">
        <v>2.2090000000000001</v>
      </c>
      <c r="AI1754">
        <v>462</v>
      </c>
      <c r="AJ1754">
        <v>506</v>
      </c>
      <c r="AK1754">
        <v>476</v>
      </c>
      <c r="AL1754">
        <v>525</v>
      </c>
      <c r="AQ1754" s="82">
        <f t="shared" si="137"/>
        <v>0</v>
      </c>
      <c r="AR1754" s="82">
        <f t="shared" si="139"/>
        <v>0</v>
      </c>
      <c r="AS1754" s="82">
        <f t="shared" si="139"/>
        <v>0</v>
      </c>
      <c r="AT1754" s="82">
        <f t="shared" si="139"/>
        <v>0</v>
      </c>
      <c r="AU1754" s="82">
        <f t="shared" si="139"/>
        <v>3.8460000000000001E-2</v>
      </c>
      <c r="AV1754" s="82">
        <f t="shared" si="139"/>
        <v>0</v>
      </c>
      <c r="AW1754" s="82">
        <f t="shared" si="139"/>
        <v>0</v>
      </c>
      <c r="AX1754" s="82">
        <f t="shared" si="139"/>
        <v>0</v>
      </c>
      <c r="AY1754" s="82">
        <f t="shared" si="139"/>
        <v>0</v>
      </c>
      <c r="AZ1754" s="82">
        <f t="shared" si="139"/>
        <v>0</v>
      </c>
      <c r="BA1754" s="82">
        <f t="shared" si="139"/>
        <v>0</v>
      </c>
    </row>
    <row r="1755" spans="1:53" x14ac:dyDescent="0.25">
      <c r="A1755" t="s">
        <v>4451</v>
      </c>
      <c r="B1755" t="s">
        <v>4452</v>
      </c>
      <c r="C1755" t="s">
        <v>4429</v>
      </c>
      <c r="D1755" t="s">
        <v>4430</v>
      </c>
      <c r="E1755">
        <v>7.875</v>
      </c>
      <c r="F1755" s="143">
        <v>43511</v>
      </c>
      <c r="G1755" t="s">
        <v>40</v>
      </c>
      <c r="H1755" t="s">
        <v>270</v>
      </c>
      <c r="I1755" t="s">
        <v>259</v>
      </c>
      <c r="J1755" t="s">
        <v>271</v>
      </c>
      <c r="K1755" t="s">
        <v>284</v>
      </c>
      <c r="L1755" t="s">
        <v>524</v>
      </c>
      <c r="M1755" t="s">
        <v>524</v>
      </c>
      <c r="N1755" t="s">
        <v>304</v>
      </c>
      <c r="O1755">
        <v>300</v>
      </c>
      <c r="P1755">
        <v>110.5</v>
      </c>
      <c r="Q1755">
        <v>2.84375</v>
      </c>
      <c r="R1755">
        <v>2.946E-2</v>
      </c>
      <c r="S1755">
        <v>0</v>
      </c>
      <c r="T1755">
        <v>4.7859999999999996</v>
      </c>
      <c r="U1755">
        <v>5.8140000000000001</v>
      </c>
      <c r="V1755">
        <v>4.83</v>
      </c>
      <c r="W1755">
        <v>5.8140000000000001</v>
      </c>
      <c r="X1755">
        <v>486</v>
      </c>
      <c r="Y1755">
        <v>110</v>
      </c>
      <c r="Z1755">
        <v>2.319</v>
      </c>
      <c r="AA1755">
        <v>2.964E-2</v>
      </c>
      <c r="AB1755">
        <v>4.8440000000000003</v>
      </c>
      <c r="AC1755">
        <v>5.923</v>
      </c>
      <c r="AD1755">
        <v>4.883</v>
      </c>
      <c r="AE1755">
        <v>5.923</v>
      </c>
      <c r="AF1755">
        <v>511</v>
      </c>
      <c r="AG1755">
        <v>0.91300000000000003</v>
      </c>
      <c r="AH1755">
        <v>1.472</v>
      </c>
      <c r="AI1755">
        <v>490</v>
      </c>
      <c r="AJ1755">
        <v>515</v>
      </c>
      <c r="AK1755">
        <v>475</v>
      </c>
      <c r="AL1755">
        <v>499</v>
      </c>
      <c r="AQ1755" s="82">
        <f t="shared" si="137"/>
        <v>0</v>
      </c>
      <c r="AR1755" s="82">
        <f t="shared" si="139"/>
        <v>0</v>
      </c>
      <c r="AS1755" s="82">
        <f t="shared" si="139"/>
        <v>0</v>
      </c>
      <c r="AT1755" s="82">
        <f t="shared" si="139"/>
        <v>0</v>
      </c>
      <c r="AU1755" s="82">
        <f t="shared" si="139"/>
        <v>2.946E-2</v>
      </c>
      <c r="AV1755" s="82">
        <f t="shared" si="139"/>
        <v>0</v>
      </c>
      <c r="AW1755" s="82">
        <f t="shared" si="139"/>
        <v>0</v>
      </c>
      <c r="AX1755" s="82">
        <f t="shared" si="139"/>
        <v>0</v>
      </c>
      <c r="AY1755" s="82">
        <f t="shared" si="139"/>
        <v>0</v>
      </c>
      <c r="AZ1755" s="82">
        <f t="shared" si="139"/>
        <v>0</v>
      </c>
      <c r="BA1755" s="82">
        <f t="shared" si="139"/>
        <v>0</v>
      </c>
    </row>
    <row r="1756" spans="1:53" x14ac:dyDescent="0.25">
      <c r="A1756" t="s">
        <v>4439</v>
      </c>
      <c r="B1756" t="s">
        <v>4440</v>
      </c>
      <c r="C1756" t="s">
        <v>4441</v>
      </c>
      <c r="D1756" t="s">
        <v>4442</v>
      </c>
      <c r="E1756">
        <v>5.9219999999999997</v>
      </c>
      <c r="F1756" s="143">
        <v>42830</v>
      </c>
      <c r="G1756" t="s">
        <v>371</v>
      </c>
      <c r="H1756" t="s">
        <v>270</v>
      </c>
      <c r="I1756" t="s">
        <v>256</v>
      </c>
      <c r="J1756" t="s">
        <v>271</v>
      </c>
      <c r="K1756" t="s">
        <v>284</v>
      </c>
      <c r="L1756" t="s">
        <v>524</v>
      </c>
      <c r="M1756" t="s">
        <v>524</v>
      </c>
      <c r="N1756" t="s">
        <v>828</v>
      </c>
      <c r="O1756">
        <v>807.7</v>
      </c>
      <c r="P1756">
        <v>92.442999999999998</v>
      </c>
      <c r="Q1756">
        <v>1.3160000000000001</v>
      </c>
      <c r="R1756">
        <v>6.5610000000000002E-2</v>
      </c>
      <c r="S1756">
        <v>0</v>
      </c>
      <c r="T1756">
        <v>3.6230000000000002</v>
      </c>
      <c r="U1756">
        <v>3.125</v>
      </c>
      <c r="V1756">
        <v>3.637</v>
      </c>
      <c r="W1756">
        <v>8.0410000000000004</v>
      </c>
      <c r="X1756">
        <v>744</v>
      </c>
      <c r="Y1756">
        <v>87.5</v>
      </c>
      <c r="Z1756">
        <v>0.92100000000000004</v>
      </c>
      <c r="AA1756">
        <v>6.2820000000000001E-2</v>
      </c>
      <c r="AB1756">
        <v>3.645</v>
      </c>
      <c r="AC1756">
        <v>9.4960000000000004</v>
      </c>
      <c r="AD1756">
        <v>3.6549999999999998</v>
      </c>
      <c r="AE1756">
        <v>9.4960000000000004</v>
      </c>
      <c r="AF1756">
        <v>900</v>
      </c>
      <c r="AG1756">
        <v>6.0369999999999999</v>
      </c>
      <c r="AH1756">
        <v>6.3479999999999999</v>
      </c>
      <c r="AI1756">
        <v>688</v>
      </c>
      <c r="AJ1756">
        <v>809</v>
      </c>
      <c r="AK1756">
        <v>733</v>
      </c>
      <c r="AL1756">
        <v>889</v>
      </c>
      <c r="AQ1756" s="82">
        <f t="shared" si="137"/>
        <v>0</v>
      </c>
      <c r="AR1756" s="82">
        <f t="shared" si="139"/>
        <v>0</v>
      </c>
      <c r="AS1756" s="82">
        <f t="shared" si="139"/>
        <v>6.5610000000000002E-2</v>
      </c>
      <c r="AT1756" s="82">
        <f t="shared" si="139"/>
        <v>0</v>
      </c>
      <c r="AU1756" s="82">
        <f t="shared" si="139"/>
        <v>0</v>
      </c>
      <c r="AV1756" s="82">
        <f t="shared" si="139"/>
        <v>0</v>
      </c>
      <c r="AW1756" s="82">
        <f t="shared" si="139"/>
        <v>0</v>
      </c>
      <c r="AX1756" s="82">
        <f t="shared" si="139"/>
        <v>0</v>
      </c>
      <c r="AY1756" s="82">
        <f t="shared" si="139"/>
        <v>0</v>
      </c>
      <c r="AZ1756" s="82">
        <f t="shared" si="139"/>
        <v>0</v>
      </c>
      <c r="BA1756" s="82">
        <f t="shared" si="139"/>
        <v>0</v>
      </c>
    </row>
    <row r="1757" spans="1:53" x14ac:dyDescent="0.25">
      <c r="A1757" t="s">
        <v>4443</v>
      </c>
      <c r="B1757" t="s">
        <v>4444</v>
      </c>
      <c r="C1757" t="s">
        <v>4445</v>
      </c>
      <c r="D1757" t="s">
        <v>4446</v>
      </c>
      <c r="E1757">
        <v>11.25</v>
      </c>
      <c r="F1757" s="143">
        <v>42139</v>
      </c>
      <c r="G1757" t="s">
        <v>42</v>
      </c>
      <c r="H1757" t="s">
        <v>270</v>
      </c>
      <c r="I1757" t="s">
        <v>259</v>
      </c>
      <c r="J1757" t="s">
        <v>271</v>
      </c>
      <c r="K1757" t="s">
        <v>272</v>
      </c>
      <c r="L1757" t="s">
        <v>609</v>
      </c>
      <c r="M1757" t="s">
        <v>907</v>
      </c>
      <c r="N1757" t="s">
        <v>304</v>
      </c>
      <c r="O1757">
        <v>130</v>
      </c>
      <c r="P1757">
        <v>104.25</v>
      </c>
      <c r="Q1757">
        <v>1.25</v>
      </c>
      <c r="R1757">
        <v>1.188E-2</v>
      </c>
      <c r="S1757">
        <v>0</v>
      </c>
      <c r="T1757">
        <v>1.262</v>
      </c>
      <c r="U1757">
        <v>7.9429999999999996</v>
      </c>
      <c r="V1757">
        <v>1.2589999999999999</v>
      </c>
      <c r="W1757">
        <v>8.0329999999999995</v>
      </c>
      <c r="X1757">
        <v>774</v>
      </c>
      <c r="Y1757">
        <v>104</v>
      </c>
      <c r="Z1757">
        <v>0.5</v>
      </c>
      <c r="AA1757">
        <v>1.1950000000000001E-2</v>
      </c>
      <c r="AB1757">
        <v>1.3240000000000001</v>
      </c>
      <c r="AC1757">
        <v>8.27</v>
      </c>
      <c r="AD1757">
        <v>1.32</v>
      </c>
      <c r="AE1757">
        <v>8.327</v>
      </c>
      <c r="AF1757">
        <v>808</v>
      </c>
      <c r="AG1757">
        <v>0.95699999999999996</v>
      </c>
      <c r="AH1757">
        <v>0.95399999999999996</v>
      </c>
      <c r="AI1757">
        <v>747</v>
      </c>
      <c r="AJ1757">
        <v>795</v>
      </c>
      <c r="AK1757">
        <v>759</v>
      </c>
      <c r="AL1757">
        <v>795</v>
      </c>
      <c r="AQ1757" s="82">
        <f t="shared" si="137"/>
        <v>0</v>
      </c>
      <c r="AR1757" s="82">
        <f t="shared" si="139"/>
        <v>0</v>
      </c>
      <c r="AS1757" s="82">
        <f t="shared" si="139"/>
        <v>0</v>
      </c>
      <c r="AT1757" s="82">
        <f t="shared" si="139"/>
        <v>0</v>
      </c>
      <c r="AU1757" s="82">
        <f t="shared" si="139"/>
        <v>0</v>
      </c>
      <c r="AV1757" s="82">
        <f t="shared" si="139"/>
        <v>0</v>
      </c>
      <c r="AW1757" s="82">
        <f t="shared" si="139"/>
        <v>1.188E-2</v>
      </c>
      <c r="AX1757" s="82">
        <f t="shared" si="139"/>
        <v>0</v>
      </c>
      <c r="AY1757" s="82">
        <f t="shared" si="139"/>
        <v>0</v>
      </c>
      <c r="AZ1757" s="82">
        <f t="shared" si="139"/>
        <v>0</v>
      </c>
      <c r="BA1757" s="82">
        <f t="shared" si="139"/>
        <v>0</v>
      </c>
    </row>
    <row r="1758" spans="1:53" x14ac:dyDescent="0.25">
      <c r="A1758" t="s">
        <v>4447</v>
      </c>
      <c r="B1758" t="s">
        <v>4448</v>
      </c>
      <c r="C1758" t="s">
        <v>4449</v>
      </c>
      <c r="D1758" t="s">
        <v>4450</v>
      </c>
      <c r="E1758">
        <v>9.75</v>
      </c>
      <c r="F1758" s="143">
        <v>43480</v>
      </c>
      <c r="G1758" t="s">
        <v>280</v>
      </c>
      <c r="H1758" t="s">
        <v>270</v>
      </c>
      <c r="I1758" t="s">
        <v>259</v>
      </c>
      <c r="J1758" t="s">
        <v>271</v>
      </c>
      <c r="K1758" t="s">
        <v>272</v>
      </c>
      <c r="L1758" t="s">
        <v>551</v>
      </c>
      <c r="M1758" t="s">
        <v>552</v>
      </c>
      <c r="N1758" t="s">
        <v>304</v>
      </c>
      <c r="O1758">
        <v>530</v>
      </c>
      <c r="P1758">
        <v>107.75</v>
      </c>
      <c r="Q1758">
        <v>4.3333329999999997</v>
      </c>
      <c r="R1758">
        <v>5.1459999999999999E-2</v>
      </c>
      <c r="S1758">
        <v>0</v>
      </c>
      <c r="T1758">
        <v>3.839</v>
      </c>
      <c r="U1758">
        <v>7.86</v>
      </c>
      <c r="V1758">
        <v>4.1970000000000001</v>
      </c>
      <c r="W1758">
        <v>7.9619999999999997</v>
      </c>
      <c r="X1758">
        <v>705</v>
      </c>
      <c r="Y1758">
        <v>106.5</v>
      </c>
      <c r="Z1758">
        <v>3.6829999999999998</v>
      </c>
      <c r="AA1758">
        <v>5.1360000000000003E-2</v>
      </c>
      <c r="AB1758">
        <v>3.89</v>
      </c>
      <c r="AC1758">
        <v>8.1669999999999998</v>
      </c>
      <c r="AD1758">
        <v>4.266</v>
      </c>
      <c r="AE1758">
        <v>8.2479999999999993</v>
      </c>
      <c r="AF1758">
        <v>747</v>
      </c>
      <c r="AG1758">
        <v>1.724</v>
      </c>
      <c r="AH1758">
        <v>2.1800000000000002</v>
      </c>
      <c r="AI1758">
        <v>693</v>
      </c>
      <c r="AJ1758">
        <v>738</v>
      </c>
      <c r="AK1758">
        <v>693</v>
      </c>
      <c r="AL1758">
        <v>735</v>
      </c>
      <c r="AQ1758" s="82">
        <f t="shared" si="137"/>
        <v>0</v>
      </c>
      <c r="AR1758" s="82">
        <f t="shared" si="139"/>
        <v>0</v>
      </c>
      <c r="AS1758" s="82">
        <f t="shared" si="139"/>
        <v>0</v>
      </c>
      <c r="AT1758" s="82">
        <f t="shared" si="139"/>
        <v>0</v>
      </c>
      <c r="AU1758" s="82">
        <f t="shared" si="139"/>
        <v>0</v>
      </c>
      <c r="AV1758" s="82">
        <f t="shared" si="139"/>
        <v>0</v>
      </c>
      <c r="AW1758" s="82">
        <f t="shared" si="139"/>
        <v>5.1459999999999999E-2</v>
      </c>
      <c r="AX1758" s="82">
        <f t="shared" si="139"/>
        <v>0</v>
      </c>
      <c r="AY1758" s="82">
        <f t="shared" si="139"/>
        <v>0</v>
      </c>
      <c r="AZ1758" s="82">
        <f t="shared" si="139"/>
        <v>0</v>
      </c>
      <c r="BA1758" s="82">
        <f t="shared" si="139"/>
        <v>0</v>
      </c>
    </row>
    <row r="1759" spans="1:53" x14ac:dyDescent="0.25">
      <c r="A1759" t="s">
        <v>6605</v>
      </c>
      <c r="B1759" t="s">
        <v>6606</v>
      </c>
      <c r="C1759" t="s">
        <v>6607</v>
      </c>
      <c r="D1759" t="s">
        <v>6608</v>
      </c>
      <c r="E1759">
        <v>7.9080000000000004</v>
      </c>
      <c r="F1759" s="143">
        <v>49839</v>
      </c>
      <c r="G1759" t="s">
        <v>423</v>
      </c>
      <c r="H1759" t="s">
        <v>270</v>
      </c>
      <c r="I1759" t="s">
        <v>259</v>
      </c>
      <c r="J1759" t="s">
        <v>271</v>
      </c>
      <c r="K1759" t="s">
        <v>284</v>
      </c>
      <c r="L1759" t="s">
        <v>524</v>
      </c>
      <c r="M1759" t="s">
        <v>524</v>
      </c>
      <c r="N1759" t="s">
        <v>828</v>
      </c>
      <c r="O1759">
        <v>136</v>
      </c>
      <c r="P1759">
        <v>104</v>
      </c>
      <c r="Q1759">
        <v>0.2636</v>
      </c>
      <c r="R1759">
        <v>1.2290000000000001E-2</v>
      </c>
      <c r="S1759">
        <v>3.9540000000000002</v>
      </c>
      <c r="T1759">
        <v>3.0009999999999999</v>
      </c>
      <c r="U1759">
        <v>6.5970000000000004</v>
      </c>
      <c r="V1759">
        <v>7.3449999999999998</v>
      </c>
      <c r="W1759">
        <v>6.7220000000000004</v>
      </c>
      <c r="X1759">
        <v>430</v>
      </c>
      <c r="Y1759">
        <v>104</v>
      </c>
      <c r="Z1759">
        <v>3.69</v>
      </c>
      <c r="AA1759">
        <v>1.2880000000000001E-2</v>
      </c>
      <c r="AB1759">
        <v>2.9540000000000002</v>
      </c>
      <c r="AC1759">
        <v>6.6189999999999998</v>
      </c>
      <c r="AD1759">
        <v>7.1040000000000001</v>
      </c>
      <c r="AE1759">
        <v>6.68</v>
      </c>
      <c r="AF1759">
        <v>440</v>
      </c>
      <c r="AG1759">
        <v>0.49</v>
      </c>
      <c r="AH1759">
        <v>1.4</v>
      </c>
      <c r="AI1759">
        <v>376</v>
      </c>
      <c r="AJ1759">
        <v>371</v>
      </c>
      <c r="AK1759">
        <v>428</v>
      </c>
      <c r="AL1759">
        <v>440</v>
      </c>
      <c r="AQ1759" s="82">
        <f t="shared" si="137"/>
        <v>0</v>
      </c>
      <c r="AR1759" s="82">
        <f t="shared" si="139"/>
        <v>0</v>
      </c>
      <c r="AS1759" s="82">
        <f t="shared" si="139"/>
        <v>0</v>
      </c>
      <c r="AT1759" s="82">
        <f t="shared" si="139"/>
        <v>0</v>
      </c>
      <c r="AU1759" s="82">
        <f t="shared" si="139"/>
        <v>0</v>
      </c>
      <c r="AV1759" s="82">
        <f t="shared" si="139"/>
        <v>1.2290000000000001E-2</v>
      </c>
      <c r="AW1759" s="82">
        <f t="shared" si="139"/>
        <v>0</v>
      </c>
      <c r="AX1759" s="82">
        <f t="shared" si="139"/>
        <v>0</v>
      </c>
      <c r="AY1759" s="82">
        <f t="shared" si="139"/>
        <v>0</v>
      </c>
      <c r="AZ1759" s="82">
        <f t="shared" si="139"/>
        <v>0</v>
      </c>
      <c r="BA1759" s="82">
        <f t="shared" si="139"/>
        <v>0</v>
      </c>
    </row>
    <row r="1760" spans="1:53" x14ac:dyDescent="0.25">
      <c r="A1760" t="s">
        <v>4470</v>
      </c>
      <c r="B1760" t="s">
        <v>4471</v>
      </c>
      <c r="C1760" t="s">
        <v>4459</v>
      </c>
      <c r="D1760" t="s">
        <v>4460</v>
      </c>
      <c r="E1760">
        <v>9.5</v>
      </c>
      <c r="F1760" s="143">
        <v>43266</v>
      </c>
      <c r="G1760" t="s">
        <v>40</v>
      </c>
      <c r="H1760" t="s">
        <v>270</v>
      </c>
      <c r="I1760" t="s">
        <v>259</v>
      </c>
      <c r="J1760" t="s">
        <v>271</v>
      </c>
      <c r="K1760" t="s">
        <v>272</v>
      </c>
      <c r="L1760" t="s">
        <v>609</v>
      </c>
      <c r="M1760" t="s">
        <v>610</v>
      </c>
      <c r="N1760" t="s">
        <v>283</v>
      </c>
      <c r="O1760">
        <v>950</v>
      </c>
      <c r="P1760">
        <v>113.5</v>
      </c>
      <c r="Q1760">
        <v>0.26388899999999998</v>
      </c>
      <c r="R1760">
        <v>9.3630000000000005E-2</v>
      </c>
      <c r="S1760">
        <v>4.75</v>
      </c>
      <c r="T1760">
        <v>1.389</v>
      </c>
      <c r="U1760">
        <v>3.2130000000000001</v>
      </c>
      <c r="V1760">
        <v>1.431</v>
      </c>
      <c r="W1760">
        <v>3.7949999999999999</v>
      </c>
      <c r="X1760">
        <v>298</v>
      </c>
      <c r="Y1760">
        <v>113.875</v>
      </c>
      <c r="Z1760">
        <v>4.3810000000000002</v>
      </c>
      <c r="AA1760">
        <v>9.8809999999999995E-2</v>
      </c>
      <c r="AB1760">
        <v>1.397</v>
      </c>
      <c r="AC1760">
        <v>3.22</v>
      </c>
      <c r="AD1760">
        <v>1.46</v>
      </c>
      <c r="AE1760">
        <v>3.6909999999999998</v>
      </c>
      <c r="AF1760">
        <v>300</v>
      </c>
      <c r="AG1760">
        <v>0.218</v>
      </c>
      <c r="AH1760">
        <v>0.23100000000000001</v>
      </c>
      <c r="AI1760">
        <v>306</v>
      </c>
      <c r="AJ1760">
        <v>262</v>
      </c>
      <c r="AK1760">
        <v>284</v>
      </c>
      <c r="AL1760">
        <v>288</v>
      </c>
      <c r="AQ1760" s="82">
        <f t="shared" si="137"/>
        <v>0</v>
      </c>
      <c r="AR1760" s="82">
        <f t="shared" si="139"/>
        <v>0</v>
      </c>
      <c r="AS1760" s="82">
        <f t="shared" si="139"/>
        <v>9.3630000000000005E-2</v>
      </c>
      <c r="AT1760" s="82">
        <f t="shared" si="139"/>
        <v>0</v>
      </c>
      <c r="AU1760" s="82">
        <f t="shared" si="139"/>
        <v>0</v>
      </c>
      <c r="AV1760" s="82">
        <f t="shared" si="139"/>
        <v>0</v>
      </c>
      <c r="AW1760" s="82">
        <f t="shared" si="139"/>
        <v>0</v>
      </c>
      <c r="AX1760" s="82">
        <f t="shared" si="139"/>
        <v>0</v>
      </c>
      <c r="AY1760" s="82">
        <f t="shared" si="139"/>
        <v>0</v>
      </c>
      <c r="AZ1760" s="82">
        <f t="shared" si="139"/>
        <v>0</v>
      </c>
      <c r="BA1760" s="82">
        <f t="shared" si="139"/>
        <v>0</v>
      </c>
    </row>
    <row r="1761" spans="1:53" x14ac:dyDescent="0.25">
      <c r="A1761" t="s">
        <v>4483</v>
      </c>
      <c r="B1761" t="s">
        <v>4484</v>
      </c>
      <c r="C1761" t="s">
        <v>4459</v>
      </c>
      <c r="D1761" t="s">
        <v>4460</v>
      </c>
      <c r="E1761">
        <v>6.75</v>
      </c>
      <c r="F1761" s="143">
        <v>43905</v>
      </c>
      <c r="G1761" t="s">
        <v>41</v>
      </c>
      <c r="H1761" t="s">
        <v>270</v>
      </c>
      <c r="I1761" t="s">
        <v>259</v>
      </c>
      <c r="J1761" t="s">
        <v>271</v>
      </c>
      <c r="K1761" t="s">
        <v>272</v>
      </c>
      <c r="L1761" t="s">
        <v>609</v>
      </c>
      <c r="M1761" t="s">
        <v>610</v>
      </c>
      <c r="N1761" t="s">
        <v>304</v>
      </c>
      <c r="O1761">
        <v>300</v>
      </c>
      <c r="P1761">
        <v>106.5</v>
      </c>
      <c r="Q1761">
        <v>1.875</v>
      </c>
      <c r="R1761">
        <v>2.8170000000000001E-2</v>
      </c>
      <c r="S1761">
        <v>0</v>
      </c>
      <c r="T1761">
        <v>4.3230000000000004</v>
      </c>
      <c r="U1761">
        <v>5.306</v>
      </c>
      <c r="V1761">
        <v>4.9850000000000003</v>
      </c>
      <c r="W1761">
        <v>5.407</v>
      </c>
      <c r="X1761">
        <v>424</v>
      </c>
      <c r="Y1761">
        <v>104.25</v>
      </c>
      <c r="Z1761">
        <v>1.425</v>
      </c>
      <c r="AA1761">
        <v>2.7879999999999999E-2</v>
      </c>
      <c r="AB1761">
        <v>4.367</v>
      </c>
      <c r="AC1761">
        <v>5.8029999999999999</v>
      </c>
      <c r="AD1761">
        <v>5.39</v>
      </c>
      <c r="AE1761">
        <v>5.883</v>
      </c>
      <c r="AF1761">
        <v>487</v>
      </c>
      <c r="AG1761">
        <v>2.5550000000000002</v>
      </c>
      <c r="AH1761">
        <v>3.214</v>
      </c>
      <c r="AI1761">
        <v>401</v>
      </c>
      <c r="AJ1761">
        <v>466</v>
      </c>
      <c r="AK1761">
        <v>410</v>
      </c>
      <c r="AL1761">
        <v>475</v>
      </c>
      <c r="AQ1761" s="82">
        <f t="shared" si="137"/>
        <v>0</v>
      </c>
      <c r="AR1761" s="82">
        <f t="shared" si="139"/>
        <v>0</v>
      </c>
      <c r="AS1761" s="82">
        <f t="shared" si="139"/>
        <v>0</v>
      </c>
      <c r="AT1761" s="82">
        <f t="shared" si="139"/>
        <v>0</v>
      </c>
      <c r="AU1761" s="82">
        <f t="shared" si="139"/>
        <v>2.8170000000000001E-2</v>
      </c>
      <c r="AV1761" s="82">
        <f t="shared" si="139"/>
        <v>0</v>
      </c>
      <c r="AW1761" s="82">
        <f t="shared" si="139"/>
        <v>0</v>
      </c>
      <c r="AX1761" s="82">
        <f t="shared" si="139"/>
        <v>0</v>
      </c>
      <c r="AY1761" s="82">
        <f t="shared" si="139"/>
        <v>0</v>
      </c>
      <c r="AZ1761" s="82">
        <f t="shared" si="139"/>
        <v>0</v>
      </c>
      <c r="BA1761" s="82">
        <f t="shared" si="139"/>
        <v>0</v>
      </c>
    </row>
    <row r="1762" spans="1:53" x14ac:dyDescent="0.25">
      <c r="A1762" t="s">
        <v>6609</v>
      </c>
      <c r="B1762" t="s">
        <v>6610</v>
      </c>
      <c r="C1762" t="s">
        <v>6611</v>
      </c>
      <c r="D1762" t="s">
        <v>4460</v>
      </c>
      <c r="E1762">
        <v>6.375</v>
      </c>
      <c r="F1762" s="143">
        <v>44150</v>
      </c>
      <c r="G1762" t="s">
        <v>42</v>
      </c>
      <c r="H1762" t="s">
        <v>270</v>
      </c>
      <c r="I1762" t="s">
        <v>259</v>
      </c>
      <c r="J1762" t="s">
        <v>271</v>
      </c>
      <c r="K1762" t="s">
        <v>272</v>
      </c>
      <c r="L1762" t="s">
        <v>609</v>
      </c>
      <c r="M1762" t="s">
        <v>610</v>
      </c>
      <c r="N1762" t="s">
        <v>304</v>
      </c>
      <c r="O1762">
        <v>520</v>
      </c>
      <c r="P1762">
        <v>105.5</v>
      </c>
      <c r="Q1762">
        <v>0.69062500000000004</v>
      </c>
      <c r="R1762">
        <v>4.7840000000000001E-2</v>
      </c>
      <c r="S1762">
        <v>0</v>
      </c>
      <c r="T1762">
        <v>4.8689999999999998</v>
      </c>
      <c r="U1762">
        <v>5.2750000000000004</v>
      </c>
      <c r="V1762">
        <v>5.8369999999999997</v>
      </c>
      <c r="W1762">
        <v>5.3440000000000003</v>
      </c>
      <c r="X1762">
        <v>404</v>
      </c>
      <c r="Y1762">
        <v>103.75</v>
      </c>
      <c r="Z1762">
        <v>0.26600000000000001</v>
      </c>
      <c r="AA1762">
        <v>4.7570000000000001E-2</v>
      </c>
      <c r="AB1762">
        <v>4.9169999999999998</v>
      </c>
      <c r="AC1762">
        <v>5.625</v>
      </c>
      <c r="AD1762">
        <v>6.0140000000000002</v>
      </c>
      <c r="AE1762">
        <v>5.6660000000000004</v>
      </c>
      <c r="AF1762">
        <v>453</v>
      </c>
      <c r="AG1762">
        <v>2.0910000000000002</v>
      </c>
      <c r="AH1762">
        <v>2.8780000000000001</v>
      </c>
      <c r="AI1762">
        <v>388</v>
      </c>
      <c r="AJ1762">
        <v>434</v>
      </c>
      <c r="AK1762">
        <v>393</v>
      </c>
      <c r="AL1762">
        <v>441</v>
      </c>
      <c r="AQ1762" s="82">
        <f t="shared" si="137"/>
        <v>0</v>
      </c>
      <c r="AR1762" s="82">
        <f t="shared" si="139"/>
        <v>0</v>
      </c>
      <c r="AS1762" s="82">
        <f t="shared" si="139"/>
        <v>0</v>
      </c>
      <c r="AT1762" s="82">
        <f t="shared" si="139"/>
        <v>0</v>
      </c>
      <c r="AU1762" s="82">
        <f t="shared" si="139"/>
        <v>4.7840000000000001E-2</v>
      </c>
      <c r="AV1762" s="82">
        <f t="shared" si="139"/>
        <v>0</v>
      </c>
      <c r="AW1762" s="82">
        <f t="shared" si="139"/>
        <v>0</v>
      </c>
      <c r="AX1762" s="82">
        <f t="shared" si="139"/>
        <v>0</v>
      </c>
      <c r="AY1762" s="82">
        <f t="shared" si="139"/>
        <v>0</v>
      </c>
      <c r="AZ1762" s="82">
        <f t="shared" si="139"/>
        <v>0</v>
      </c>
      <c r="BA1762" s="82">
        <f t="shared" si="139"/>
        <v>0</v>
      </c>
    </row>
    <row r="1763" spans="1:53" x14ac:dyDescent="0.25">
      <c r="A1763" t="s">
        <v>6612</v>
      </c>
      <c r="B1763" t="s">
        <v>6613</v>
      </c>
      <c r="C1763" t="s">
        <v>6611</v>
      </c>
      <c r="D1763" t="s">
        <v>4460</v>
      </c>
      <c r="E1763">
        <v>6.625</v>
      </c>
      <c r="F1763" s="143">
        <v>44880</v>
      </c>
      <c r="G1763" t="s">
        <v>42</v>
      </c>
      <c r="H1763" t="s">
        <v>270</v>
      </c>
      <c r="I1763" t="s">
        <v>259</v>
      </c>
      <c r="J1763" t="s">
        <v>271</v>
      </c>
      <c r="K1763" t="s">
        <v>272</v>
      </c>
      <c r="L1763" t="s">
        <v>609</v>
      </c>
      <c r="M1763" t="s">
        <v>610</v>
      </c>
      <c r="N1763" t="s">
        <v>304</v>
      </c>
      <c r="O1763">
        <v>570</v>
      </c>
      <c r="P1763">
        <v>106.5</v>
      </c>
      <c r="Q1763">
        <v>0.71770800000000001</v>
      </c>
      <c r="R1763">
        <v>5.2949999999999997E-2</v>
      </c>
      <c r="S1763">
        <v>0</v>
      </c>
      <c r="T1763">
        <v>6.1159999999999997</v>
      </c>
      <c r="U1763">
        <v>5.593</v>
      </c>
      <c r="V1763">
        <v>6.8460000000000001</v>
      </c>
      <c r="W1763">
        <v>5.59</v>
      </c>
      <c r="X1763">
        <v>395</v>
      </c>
      <c r="Y1763">
        <v>104.75</v>
      </c>
      <c r="Z1763">
        <v>0.27600000000000002</v>
      </c>
      <c r="AA1763">
        <v>5.2650000000000002E-2</v>
      </c>
      <c r="AB1763">
        <v>6.157</v>
      </c>
      <c r="AC1763">
        <v>5.8689999999999998</v>
      </c>
      <c r="AD1763">
        <v>7.0270000000000001</v>
      </c>
      <c r="AE1763">
        <v>5.8689999999999998</v>
      </c>
      <c r="AF1763">
        <v>441</v>
      </c>
      <c r="AG1763">
        <v>2.0870000000000002</v>
      </c>
      <c r="AH1763">
        <v>3.13</v>
      </c>
      <c r="AI1763">
        <v>382</v>
      </c>
      <c r="AJ1763">
        <v>423</v>
      </c>
      <c r="AK1763">
        <v>389</v>
      </c>
      <c r="AL1763">
        <v>434</v>
      </c>
      <c r="AQ1763" s="82">
        <f t="shared" si="137"/>
        <v>0</v>
      </c>
      <c r="AR1763" s="82">
        <f t="shared" si="139"/>
        <v>0</v>
      </c>
      <c r="AS1763" s="82">
        <f t="shared" si="139"/>
        <v>0</v>
      </c>
      <c r="AT1763" s="82">
        <f t="shared" si="139"/>
        <v>0</v>
      </c>
      <c r="AU1763" s="82">
        <f t="shared" si="139"/>
        <v>5.2949999999999997E-2</v>
      </c>
      <c r="AV1763" s="82">
        <f t="shared" si="139"/>
        <v>0</v>
      </c>
      <c r="AW1763" s="82">
        <f t="shared" si="139"/>
        <v>0</v>
      </c>
      <c r="AX1763" s="82">
        <f t="shared" si="139"/>
        <v>0</v>
      </c>
      <c r="AY1763" s="82">
        <f t="shared" si="139"/>
        <v>0</v>
      </c>
      <c r="AZ1763" s="82">
        <f t="shared" si="139"/>
        <v>0</v>
      </c>
      <c r="BA1763" s="82">
        <f t="shared" si="139"/>
        <v>0</v>
      </c>
    </row>
    <row r="1764" spans="1:53" x14ac:dyDescent="0.25">
      <c r="A1764" t="s">
        <v>4478</v>
      </c>
      <c r="B1764" t="s">
        <v>4479</v>
      </c>
      <c r="C1764" t="s">
        <v>6614</v>
      </c>
      <c r="D1764" t="s">
        <v>4480</v>
      </c>
      <c r="E1764">
        <v>10.75</v>
      </c>
      <c r="F1764" s="143">
        <v>43235</v>
      </c>
      <c r="G1764" t="s">
        <v>42</v>
      </c>
      <c r="H1764" t="s">
        <v>270</v>
      </c>
      <c r="I1764" t="s">
        <v>259</v>
      </c>
      <c r="J1764" t="s">
        <v>271</v>
      </c>
      <c r="K1764" t="s">
        <v>284</v>
      </c>
      <c r="L1764" t="s">
        <v>285</v>
      </c>
      <c r="M1764" t="s">
        <v>309</v>
      </c>
      <c r="N1764" t="s">
        <v>283</v>
      </c>
      <c r="O1764">
        <v>340</v>
      </c>
      <c r="P1764">
        <v>107</v>
      </c>
      <c r="Q1764">
        <v>1.1944440000000001</v>
      </c>
      <c r="R1764">
        <v>3.1870000000000002E-2</v>
      </c>
      <c r="S1764">
        <v>0</v>
      </c>
      <c r="T1764">
        <v>3.452</v>
      </c>
      <c r="U1764">
        <v>8.7880000000000003</v>
      </c>
      <c r="V1764">
        <v>3.79</v>
      </c>
      <c r="W1764">
        <v>8.8889999999999993</v>
      </c>
      <c r="X1764">
        <v>811</v>
      </c>
      <c r="Y1764">
        <v>106.75</v>
      </c>
      <c r="Z1764">
        <v>0.47799999999999998</v>
      </c>
      <c r="AA1764">
        <v>3.2070000000000001E-2</v>
      </c>
      <c r="AB1764">
        <v>3.5129999999999999</v>
      </c>
      <c r="AC1764">
        <v>8.8800000000000008</v>
      </c>
      <c r="AD1764">
        <v>3.8580000000000001</v>
      </c>
      <c r="AE1764">
        <v>8.9629999999999992</v>
      </c>
      <c r="AF1764">
        <v>831</v>
      </c>
      <c r="AG1764">
        <v>0.90200000000000002</v>
      </c>
      <c r="AH1764">
        <v>1.2689999999999999</v>
      </c>
      <c r="AI1764">
        <v>811</v>
      </c>
      <c r="AJ1764">
        <v>832</v>
      </c>
      <c r="AK1764">
        <v>799</v>
      </c>
      <c r="AL1764">
        <v>819</v>
      </c>
      <c r="AQ1764" s="82">
        <f t="shared" si="137"/>
        <v>0</v>
      </c>
      <c r="AR1764" s="82">
        <f t="shared" si="139"/>
        <v>0</v>
      </c>
      <c r="AS1764" s="82">
        <f t="shared" si="139"/>
        <v>0</v>
      </c>
      <c r="AT1764" s="82">
        <f t="shared" si="139"/>
        <v>0</v>
      </c>
      <c r="AU1764" s="82">
        <f t="shared" si="139"/>
        <v>0</v>
      </c>
      <c r="AV1764" s="82">
        <f t="shared" si="139"/>
        <v>0</v>
      </c>
      <c r="AW1764" s="82">
        <f t="shared" si="139"/>
        <v>0</v>
      </c>
      <c r="AX1764" s="82">
        <f t="shared" si="139"/>
        <v>3.1870000000000002E-2</v>
      </c>
      <c r="AY1764" s="82">
        <f t="shared" si="139"/>
        <v>0</v>
      </c>
      <c r="AZ1764" s="82">
        <f t="shared" si="139"/>
        <v>0</v>
      </c>
      <c r="BA1764" s="82">
        <f t="shared" si="139"/>
        <v>0</v>
      </c>
    </row>
    <row r="1765" spans="1:53" x14ac:dyDescent="0.25">
      <c r="A1765" t="s">
        <v>4474</v>
      </c>
      <c r="B1765" t="s">
        <v>4475</v>
      </c>
      <c r="C1765" t="s">
        <v>4476</v>
      </c>
      <c r="D1765" t="s">
        <v>4477</v>
      </c>
      <c r="E1765">
        <v>11</v>
      </c>
      <c r="F1765" s="143">
        <v>42856</v>
      </c>
      <c r="G1765" t="s">
        <v>41</v>
      </c>
      <c r="H1765" t="s">
        <v>270</v>
      </c>
      <c r="I1765" t="s">
        <v>259</v>
      </c>
      <c r="J1765" t="s">
        <v>271</v>
      </c>
      <c r="K1765" t="s">
        <v>272</v>
      </c>
      <c r="L1765" t="s">
        <v>273</v>
      </c>
      <c r="M1765" t="s">
        <v>281</v>
      </c>
      <c r="N1765" t="s">
        <v>283</v>
      </c>
      <c r="O1765">
        <v>175</v>
      </c>
      <c r="P1765">
        <v>108</v>
      </c>
      <c r="Q1765">
        <v>1.65</v>
      </c>
      <c r="R1765">
        <v>1.6619999999999999E-2</v>
      </c>
      <c r="S1765">
        <v>0</v>
      </c>
      <c r="T1765">
        <v>2.7570000000000001</v>
      </c>
      <c r="U1765">
        <v>8.2119999999999997</v>
      </c>
      <c r="V1765">
        <v>2.819</v>
      </c>
      <c r="W1765">
        <v>8.3209999999999997</v>
      </c>
      <c r="X1765">
        <v>773</v>
      </c>
      <c r="Y1765">
        <v>106</v>
      </c>
      <c r="Z1765">
        <v>0.91700000000000004</v>
      </c>
      <c r="AA1765">
        <v>1.6459999999999999E-2</v>
      </c>
      <c r="AB1765">
        <v>2.806</v>
      </c>
      <c r="AC1765">
        <v>8.9179999999999993</v>
      </c>
      <c r="AD1765">
        <v>3.1240000000000001</v>
      </c>
      <c r="AE1765">
        <v>8.9960000000000004</v>
      </c>
      <c r="AF1765">
        <v>851</v>
      </c>
      <c r="AG1765">
        <v>2.5569999999999999</v>
      </c>
      <c r="AH1765">
        <v>2.7719999999999998</v>
      </c>
      <c r="AI1765">
        <v>768</v>
      </c>
      <c r="AJ1765">
        <v>849</v>
      </c>
      <c r="AK1765">
        <v>760</v>
      </c>
      <c r="AL1765">
        <v>838</v>
      </c>
      <c r="AQ1765" s="82">
        <f t="shared" si="137"/>
        <v>0</v>
      </c>
      <c r="AR1765" s="82">
        <f t="shared" si="139"/>
        <v>0</v>
      </c>
      <c r="AS1765" s="82">
        <f t="shared" si="139"/>
        <v>0</v>
      </c>
      <c r="AT1765" s="82">
        <f t="shared" si="139"/>
        <v>0</v>
      </c>
      <c r="AU1765" s="82">
        <f t="shared" si="139"/>
        <v>0</v>
      </c>
      <c r="AV1765" s="82">
        <f t="shared" si="139"/>
        <v>0</v>
      </c>
      <c r="AW1765" s="82">
        <f t="shared" si="139"/>
        <v>0</v>
      </c>
      <c r="AX1765" s="82">
        <f t="shared" si="139"/>
        <v>1.6619999999999999E-2</v>
      </c>
      <c r="AY1765" s="82">
        <f t="shared" si="139"/>
        <v>0</v>
      </c>
      <c r="AZ1765" s="82">
        <f t="shared" si="139"/>
        <v>0</v>
      </c>
      <c r="BA1765" s="82">
        <f t="shared" si="139"/>
        <v>0</v>
      </c>
    </row>
    <row r="1766" spans="1:53" x14ac:dyDescent="0.25">
      <c r="A1766" t="s">
        <v>4461</v>
      </c>
      <c r="B1766" t="s">
        <v>4462</v>
      </c>
      <c r="C1766" t="s">
        <v>4463</v>
      </c>
      <c r="D1766" t="s">
        <v>152</v>
      </c>
      <c r="E1766">
        <v>10.75</v>
      </c>
      <c r="F1766" s="143">
        <v>42628</v>
      </c>
      <c r="G1766" t="s">
        <v>42</v>
      </c>
      <c r="H1766" t="s">
        <v>270</v>
      </c>
      <c r="I1766" t="s">
        <v>259</v>
      </c>
      <c r="J1766" t="s">
        <v>271</v>
      </c>
      <c r="K1766" t="s">
        <v>272</v>
      </c>
      <c r="L1766" t="s">
        <v>291</v>
      </c>
      <c r="M1766" t="s">
        <v>1069</v>
      </c>
      <c r="N1766" t="s">
        <v>283</v>
      </c>
      <c r="O1766">
        <v>279</v>
      </c>
      <c r="P1766">
        <v>125</v>
      </c>
      <c r="Q1766">
        <v>2.9861110000000002</v>
      </c>
      <c r="R1766">
        <v>3.0939999999999999E-2</v>
      </c>
      <c r="S1766">
        <v>0</v>
      </c>
      <c r="T1766">
        <v>3.1040000000000001</v>
      </c>
      <c r="U1766">
        <v>3.5219999999999998</v>
      </c>
      <c r="V1766">
        <v>3.1120000000000001</v>
      </c>
      <c r="W1766">
        <v>3.5219999999999998</v>
      </c>
      <c r="X1766">
        <v>303</v>
      </c>
      <c r="Y1766">
        <v>122.5</v>
      </c>
      <c r="Z1766">
        <v>2.2690000000000001</v>
      </c>
      <c r="AA1766">
        <v>3.0620000000000001E-2</v>
      </c>
      <c r="AB1766">
        <v>3.15</v>
      </c>
      <c r="AC1766">
        <v>4.2530000000000001</v>
      </c>
      <c r="AD1766">
        <v>3.1560000000000001</v>
      </c>
      <c r="AE1766">
        <v>4.2530000000000001</v>
      </c>
      <c r="AF1766">
        <v>384</v>
      </c>
      <c r="AG1766">
        <v>2.5779999999999998</v>
      </c>
      <c r="AH1766">
        <v>2.7930000000000001</v>
      </c>
      <c r="AI1766">
        <v>328</v>
      </c>
      <c r="AJ1766">
        <v>415</v>
      </c>
      <c r="AK1766">
        <v>291</v>
      </c>
      <c r="AL1766">
        <v>373</v>
      </c>
      <c r="AQ1766" s="82">
        <f t="shared" si="137"/>
        <v>0</v>
      </c>
      <c r="AR1766" s="82">
        <f t="shared" ref="AR1766:BA1781" si="140">IF(AND($U1766&gt;AQ$4,$U1766&lt;=AR$4),$R1766,0)</f>
        <v>0</v>
      </c>
      <c r="AS1766" s="82">
        <f t="shared" si="140"/>
        <v>3.0939999999999999E-2</v>
      </c>
      <c r="AT1766" s="82">
        <f t="shared" si="140"/>
        <v>0</v>
      </c>
      <c r="AU1766" s="82">
        <f t="shared" si="140"/>
        <v>0</v>
      </c>
      <c r="AV1766" s="82">
        <f t="shared" si="140"/>
        <v>0</v>
      </c>
      <c r="AW1766" s="82">
        <f t="shared" si="140"/>
        <v>0</v>
      </c>
      <c r="AX1766" s="82">
        <f t="shared" si="140"/>
        <v>0</v>
      </c>
      <c r="AY1766" s="82">
        <f t="shared" si="140"/>
        <v>0</v>
      </c>
      <c r="AZ1766" s="82">
        <f t="shared" si="140"/>
        <v>0</v>
      </c>
      <c r="BA1766" s="82">
        <f t="shared" si="140"/>
        <v>0</v>
      </c>
    </row>
    <row r="1767" spans="1:53" x14ac:dyDescent="0.25">
      <c r="A1767" t="s">
        <v>4468</v>
      </c>
      <c r="B1767" t="s">
        <v>4469</v>
      </c>
      <c r="C1767" t="s">
        <v>4463</v>
      </c>
      <c r="D1767" t="s">
        <v>152</v>
      </c>
      <c r="E1767">
        <v>8.375</v>
      </c>
      <c r="F1767" s="143">
        <v>43235</v>
      </c>
      <c r="G1767" t="s">
        <v>42</v>
      </c>
      <c r="H1767" t="s">
        <v>270</v>
      </c>
      <c r="I1767" t="s">
        <v>259</v>
      </c>
      <c r="J1767" t="s">
        <v>271</v>
      </c>
      <c r="K1767" t="s">
        <v>272</v>
      </c>
      <c r="L1767" t="s">
        <v>291</v>
      </c>
      <c r="M1767" t="s">
        <v>1069</v>
      </c>
      <c r="N1767" t="s">
        <v>283</v>
      </c>
      <c r="O1767">
        <v>575</v>
      </c>
      <c r="P1767">
        <v>116.5</v>
      </c>
      <c r="Q1767">
        <v>0.93055600000000005</v>
      </c>
      <c r="R1767">
        <v>5.8500000000000003E-2</v>
      </c>
      <c r="S1767">
        <v>0</v>
      </c>
      <c r="T1767">
        <v>4.3849999999999998</v>
      </c>
      <c r="U1767">
        <v>4.8559999999999999</v>
      </c>
      <c r="V1767">
        <v>4.4109999999999996</v>
      </c>
      <c r="W1767">
        <v>4.8559999999999999</v>
      </c>
      <c r="X1767">
        <v>406</v>
      </c>
      <c r="Y1767">
        <v>115.5</v>
      </c>
      <c r="Z1767">
        <v>0.372</v>
      </c>
      <c r="AA1767">
        <v>5.8599999999999999E-2</v>
      </c>
      <c r="AB1767">
        <v>4.4400000000000004</v>
      </c>
      <c r="AC1767">
        <v>5.085</v>
      </c>
      <c r="AD1767">
        <v>4.4610000000000003</v>
      </c>
      <c r="AE1767">
        <v>5.085</v>
      </c>
      <c r="AF1767">
        <v>441</v>
      </c>
      <c r="AG1767">
        <v>1.345</v>
      </c>
      <c r="AH1767">
        <v>1.8169999999999999</v>
      </c>
      <c r="AI1767">
        <v>422</v>
      </c>
      <c r="AJ1767">
        <v>458</v>
      </c>
      <c r="AK1767">
        <v>394</v>
      </c>
      <c r="AL1767">
        <v>430</v>
      </c>
      <c r="AQ1767" s="82">
        <f t="shared" si="137"/>
        <v>0</v>
      </c>
      <c r="AR1767" s="82">
        <f t="shared" si="140"/>
        <v>0</v>
      </c>
      <c r="AS1767" s="82">
        <f t="shared" si="140"/>
        <v>0</v>
      </c>
      <c r="AT1767" s="82">
        <f t="shared" si="140"/>
        <v>5.8500000000000003E-2</v>
      </c>
      <c r="AU1767" s="82">
        <f t="shared" si="140"/>
        <v>0</v>
      </c>
      <c r="AV1767" s="82">
        <f t="shared" si="140"/>
        <v>0</v>
      </c>
      <c r="AW1767" s="82">
        <f t="shared" si="140"/>
        <v>0</v>
      </c>
      <c r="AX1767" s="82">
        <f t="shared" si="140"/>
        <v>0</v>
      </c>
      <c r="AY1767" s="82">
        <f t="shared" si="140"/>
        <v>0</v>
      </c>
      <c r="AZ1767" s="82">
        <f t="shared" si="140"/>
        <v>0</v>
      </c>
      <c r="BA1767" s="82">
        <f t="shared" si="140"/>
        <v>0</v>
      </c>
    </row>
    <row r="1768" spans="1:53" x14ac:dyDescent="0.25">
      <c r="A1768" t="s">
        <v>4472</v>
      </c>
      <c r="B1768" t="s">
        <v>4473</v>
      </c>
      <c r="C1768" t="s">
        <v>4463</v>
      </c>
      <c r="D1768" t="s">
        <v>152</v>
      </c>
      <c r="E1768">
        <v>8.375</v>
      </c>
      <c r="F1768" s="143">
        <v>44211</v>
      </c>
      <c r="G1768" t="s">
        <v>42</v>
      </c>
      <c r="H1768" t="s">
        <v>270</v>
      </c>
      <c r="I1768" t="s">
        <v>259</v>
      </c>
      <c r="J1768" t="s">
        <v>271</v>
      </c>
      <c r="K1768" t="s">
        <v>272</v>
      </c>
      <c r="L1768" t="s">
        <v>291</v>
      </c>
      <c r="M1768" t="s">
        <v>1069</v>
      </c>
      <c r="N1768" t="s">
        <v>304</v>
      </c>
      <c r="O1768">
        <v>400</v>
      </c>
      <c r="P1768">
        <v>116.75</v>
      </c>
      <c r="Q1768">
        <v>3.7222219999999999</v>
      </c>
      <c r="R1768">
        <v>4.1750000000000002E-2</v>
      </c>
      <c r="S1768">
        <v>0</v>
      </c>
      <c r="T1768">
        <v>5.8310000000000004</v>
      </c>
      <c r="U1768">
        <v>5.7469999999999999</v>
      </c>
      <c r="V1768">
        <v>5.9160000000000004</v>
      </c>
      <c r="W1768">
        <v>5.7469999999999999</v>
      </c>
      <c r="X1768">
        <v>445</v>
      </c>
      <c r="Y1768">
        <v>114.5</v>
      </c>
      <c r="Z1768">
        <v>3.1640000000000001</v>
      </c>
      <c r="AA1768">
        <v>4.1399999999999999E-2</v>
      </c>
      <c r="AB1768">
        <v>5.8620000000000001</v>
      </c>
      <c r="AC1768">
        <v>6.0839999999999996</v>
      </c>
      <c r="AD1768">
        <v>5.9390000000000001</v>
      </c>
      <c r="AE1768">
        <v>6.0839999999999996</v>
      </c>
      <c r="AF1768">
        <v>495</v>
      </c>
      <c r="AG1768">
        <v>2.387</v>
      </c>
      <c r="AH1768">
        <v>3.1840000000000002</v>
      </c>
      <c r="AI1768">
        <v>461</v>
      </c>
      <c r="AJ1768">
        <v>508</v>
      </c>
      <c r="AK1768">
        <v>436</v>
      </c>
      <c r="AL1768">
        <v>485</v>
      </c>
      <c r="AQ1768" s="82">
        <f t="shared" si="137"/>
        <v>0</v>
      </c>
      <c r="AR1768" s="82">
        <f t="shared" si="140"/>
        <v>0</v>
      </c>
      <c r="AS1768" s="82">
        <f t="shared" si="140"/>
        <v>0</v>
      </c>
      <c r="AT1768" s="82">
        <f t="shared" si="140"/>
        <v>0</v>
      </c>
      <c r="AU1768" s="82">
        <f t="shared" si="140"/>
        <v>4.1750000000000002E-2</v>
      </c>
      <c r="AV1768" s="82">
        <f t="shared" si="140"/>
        <v>0</v>
      </c>
      <c r="AW1768" s="82">
        <f t="shared" si="140"/>
        <v>0</v>
      </c>
      <c r="AX1768" s="82">
        <f t="shared" si="140"/>
        <v>0</v>
      </c>
      <c r="AY1768" s="82">
        <f t="shared" si="140"/>
        <v>0</v>
      </c>
      <c r="AZ1768" s="82">
        <f t="shared" si="140"/>
        <v>0</v>
      </c>
      <c r="BA1768" s="82">
        <f t="shared" si="140"/>
        <v>0</v>
      </c>
    </row>
    <row r="1769" spans="1:53" x14ac:dyDescent="0.25">
      <c r="A1769" t="s">
        <v>4464</v>
      </c>
      <c r="B1769" t="s">
        <v>4465</v>
      </c>
      <c r="C1769" t="s">
        <v>4466</v>
      </c>
      <c r="D1769" t="s">
        <v>4467</v>
      </c>
      <c r="E1769">
        <v>7.375</v>
      </c>
      <c r="F1769" s="143">
        <v>43905</v>
      </c>
      <c r="G1769" t="s">
        <v>282</v>
      </c>
      <c r="H1769" t="s">
        <v>270</v>
      </c>
      <c r="I1769" t="s">
        <v>259</v>
      </c>
      <c r="J1769" t="s">
        <v>271</v>
      </c>
      <c r="K1769" t="s">
        <v>272</v>
      </c>
      <c r="L1769" t="s">
        <v>442</v>
      </c>
      <c r="M1769" t="s">
        <v>697</v>
      </c>
      <c r="N1769" t="s">
        <v>304</v>
      </c>
      <c r="O1769">
        <v>250</v>
      </c>
      <c r="P1769">
        <v>108.25</v>
      </c>
      <c r="Q1769">
        <v>2.0486110000000002</v>
      </c>
      <c r="R1769">
        <v>2.3890000000000002E-2</v>
      </c>
      <c r="S1769">
        <v>0</v>
      </c>
      <c r="T1769">
        <v>2.0110000000000001</v>
      </c>
      <c r="U1769">
        <v>4.9909999999999997</v>
      </c>
      <c r="V1769">
        <v>3.8450000000000002</v>
      </c>
      <c r="W1769">
        <v>5.3449999999999998</v>
      </c>
      <c r="X1769">
        <v>418</v>
      </c>
      <c r="Y1769">
        <v>107</v>
      </c>
      <c r="Z1769">
        <v>1.5569999999999999</v>
      </c>
      <c r="AA1769">
        <v>2.3869999999999999E-2</v>
      </c>
      <c r="AB1769">
        <v>2.0680000000000001</v>
      </c>
      <c r="AC1769">
        <v>5.601</v>
      </c>
      <c r="AD1769">
        <v>4.274</v>
      </c>
      <c r="AE1769">
        <v>5.726</v>
      </c>
      <c r="AF1769">
        <v>472</v>
      </c>
      <c r="AG1769">
        <v>1.6040000000000001</v>
      </c>
      <c r="AH1769">
        <v>2.0609999999999999</v>
      </c>
      <c r="AI1769">
        <v>391</v>
      </c>
      <c r="AJ1769">
        <v>446</v>
      </c>
      <c r="AK1769">
        <v>403</v>
      </c>
      <c r="AL1769">
        <v>456</v>
      </c>
      <c r="AQ1769" s="82">
        <f t="shared" si="137"/>
        <v>0</v>
      </c>
      <c r="AR1769" s="82">
        <f t="shared" si="140"/>
        <v>0</v>
      </c>
      <c r="AS1769" s="82">
        <f t="shared" si="140"/>
        <v>0</v>
      </c>
      <c r="AT1769" s="82">
        <f t="shared" si="140"/>
        <v>2.3890000000000002E-2</v>
      </c>
      <c r="AU1769" s="82">
        <f t="shared" si="140"/>
        <v>0</v>
      </c>
      <c r="AV1769" s="82">
        <f t="shared" si="140"/>
        <v>0</v>
      </c>
      <c r="AW1769" s="82">
        <f t="shared" si="140"/>
        <v>0</v>
      </c>
      <c r="AX1769" s="82">
        <f t="shared" si="140"/>
        <v>0</v>
      </c>
      <c r="AY1769" s="82">
        <f t="shared" si="140"/>
        <v>0</v>
      </c>
      <c r="AZ1769" s="82">
        <f t="shared" si="140"/>
        <v>0</v>
      </c>
      <c r="BA1769" s="82">
        <f t="shared" si="140"/>
        <v>0</v>
      </c>
    </row>
    <row r="1770" spans="1:53" x14ac:dyDescent="0.25">
      <c r="A1770" t="s">
        <v>6615</v>
      </c>
      <c r="B1770" t="s">
        <v>6616</v>
      </c>
      <c r="C1770" t="s">
        <v>4466</v>
      </c>
      <c r="D1770" t="s">
        <v>4467</v>
      </c>
      <c r="E1770">
        <v>7.5</v>
      </c>
      <c r="F1770" s="143">
        <v>43374</v>
      </c>
      <c r="G1770" t="s">
        <v>282</v>
      </c>
      <c r="H1770" t="s">
        <v>270</v>
      </c>
      <c r="I1770" t="s">
        <v>259</v>
      </c>
      <c r="J1770" t="s">
        <v>271</v>
      </c>
      <c r="K1770" t="s">
        <v>272</v>
      </c>
      <c r="L1770" t="s">
        <v>442</v>
      </c>
      <c r="M1770" t="s">
        <v>697</v>
      </c>
      <c r="N1770" t="s">
        <v>304</v>
      </c>
      <c r="O1770">
        <v>496.6</v>
      </c>
      <c r="P1770">
        <v>107.75</v>
      </c>
      <c r="Q1770">
        <v>1.75</v>
      </c>
      <c r="R1770">
        <v>4.7109999999999999E-2</v>
      </c>
      <c r="S1770">
        <v>0</v>
      </c>
      <c r="T1770">
        <v>1.627</v>
      </c>
      <c r="U1770">
        <v>4.9169999999999998</v>
      </c>
      <c r="V1770">
        <v>2.9470000000000001</v>
      </c>
      <c r="W1770">
        <v>5.23</v>
      </c>
      <c r="X1770">
        <v>435</v>
      </c>
      <c r="Y1770">
        <v>107</v>
      </c>
      <c r="Z1770">
        <v>1.25</v>
      </c>
      <c r="AA1770">
        <v>4.7280000000000003E-2</v>
      </c>
      <c r="AB1770">
        <v>1.6870000000000001</v>
      </c>
      <c r="AC1770">
        <v>5.4050000000000002</v>
      </c>
      <c r="AD1770">
        <v>3.3410000000000002</v>
      </c>
      <c r="AE1770">
        <v>5.5149999999999997</v>
      </c>
      <c r="AF1770">
        <v>477</v>
      </c>
      <c r="AG1770">
        <v>1.155</v>
      </c>
      <c r="AH1770">
        <v>1.4339999999999999</v>
      </c>
      <c r="AI1770">
        <v>408</v>
      </c>
      <c r="AJ1770">
        <v>455</v>
      </c>
      <c r="AK1770">
        <v>418</v>
      </c>
      <c r="AL1770">
        <v>460</v>
      </c>
      <c r="AQ1770" s="82">
        <f t="shared" si="137"/>
        <v>0</v>
      </c>
      <c r="AR1770" s="82">
        <f t="shared" si="140"/>
        <v>0</v>
      </c>
      <c r="AS1770" s="82">
        <f t="shared" si="140"/>
        <v>0</v>
      </c>
      <c r="AT1770" s="82">
        <f t="shared" si="140"/>
        <v>4.7109999999999999E-2</v>
      </c>
      <c r="AU1770" s="82">
        <f t="shared" si="140"/>
        <v>0</v>
      </c>
      <c r="AV1770" s="82">
        <f t="shared" si="140"/>
        <v>0</v>
      </c>
      <c r="AW1770" s="82">
        <f t="shared" si="140"/>
        <v>0</v>
      </c>
      <c r="AX1770" s="82">
        <f t="shared" si="140"/>
        <v>0</v>
      </c>
      <c r="AY1770" s="82">
        <f t="shared" si="140"/>
        <v>0</v>
      </c>
      <c r="AZ1770" s="82">
        <f t="shared" si="140"/>
        <v>0</v>
      </c>
      <c r="BA1770" s="82">
        <f t="shared" si="140"/>
        <v>0</v>
      </c>
    </row>
    <row r="1771" spans="1:53" x14ac:dyDescent="0.25">
      <c r="A1771" t="s">
        <v>6617</v>
      </c>
      <c r="B1771" t="s">
        <v>6618</v>
      </c>
      <c r="C1771" t="s">
        <v>4466</v>
      </c>
      <c r="D1771" t="s">
        <v>4467</v>
      </c>
      <c r="E1771">
        <v>7.375</v>
      </c>
      <c r="F1771" s="143">
        <v>44409</v>
      </c>
      <c r="G1771" t="s">
        <v>282</v>
      </c>
      <c r="H1771" t="s">
        <v>270</v>
      </c>
      <c r="I1771" t="s">
        <v>259</v>
      </c>
      <c r="J1771" t="s">
        <v>271</v>
      </c>
      <c r="K1771" t="s">
        <v>272</v>
      </c>
      <c r="L1771" t="s">
        <v>442</v>
      </c>
      <c r="M1771" t="s">
        <v>697</v>
      </c>
      <c r="N1771" t="s">
        <v>304</v>
      </c>
      <c r="O1771">
        <v>503.4</v>
      </c>
      <c r="P1771">
        <v>108.75</v>
      </c>
      <c r="Q1771">
        <v>2.95</v>
      </c>
      <c r="R1771">
        <v>4.8719999999999999E-2</v>
      </c>
      <c r="S1771">
        <v>0</v>
      </c>
      <c r="T1771">
        <v>3.0779999999999998</v>
      </c>
      <c r="U1771">
        <v>5.5940000000000003</v>
      </c>
      <c r="V1771">
        <v>5.3849999999999998</v>
      </c>
      <c r="W1771">
        <v>5.73</v>
      </c>
      <c r="X1771">
        <v>432</v>
      </c>
      <c r="Y1771">
        <v>107</v>
      </c>
      <c r="Z1771">
        <v>2.4580000000000002</v>
      </c>
      <c r="AA1771">
        <v>4.8469999999999999E-2</v>
      </c>
      <c r="AB1771">
        <v>4.53</v>
      </c>
      <c r="AC1771">
        <v>6.0789999999999997</v>
      </c>
      <c r="AD1771">
        <v>5.6580000000000004</v>
      </c>
      <c r="AE1771">
        <v>6.0880000000000001</v>
      </c>
      <c r="AF1771">
        <v>484</v>
      </c>
      <c r="AG1771">
        <v>2.048</v>
      </c>
      <c r="AH1771">
        <v>2.7850000000000001</v>
      </c>
      <c r="AI1771">
        <v>413</v>
      </c>
      <c r="AJ1771">
        <v>463</v>
      </c>
      <c r="AK1771">
        <v>421</v>
      </c>
      <c r="AL1771">
        <v>473</v>
      </c>
      <c r="AQ1771" s="82">
        <f t="shared" si="137"/>
        <v>0</v>
      </c>
      <c r="AR1771" s="82">
        <f t="shared" si="140"/>
        <v>0</v>
      </c>
      <c r="AS1771" s="82">
        <f t="shared" si="140"/>
        <v>0</v>
      </c>
      <c r="AT1771" s="82">
        <f t="shared" si="140"/>
        <v>0</v>
      </c>
      <c r="AU1771" s="82">
        <f t="shared" si="140"/>
        <v>4.8719999999999999E-2</v>
      </c>
      <c r="AV1771" s="82">
        <f t="shared" si="140"/>
        <v>0</v>
      </c>
      <c r="AW1771" s="82">
        <f t="shared" si="140"/>
        <v>0</v>
      </c>
      <c r="AX1771" s="82">
        <f t="shared" si="140"/>
        <v>0</v>
      </c>
      <c r="AY1771" s="82">
        <f t="shared" si="140"/>
        <v>0</v>
      </c>
      <c r="AZ1771" s="82">
        <f t="shared" si="140"/>
        <v>0</v>
      </c>
      <c r="BA1771" s="82">
        <f t="shared" si="140"/>
        <v>0</v>
      </c>
    </row>
    <row r="1772" spans="1:53" x14ac:dyDescent="0.25">
      <c r="A1772" t="s">
        <v>6619</v>
      </c>
      <c r="B1772" t="s">
        <v>6620</v>
      </c>
      <c r="C1772" t="s">
        <v>6621</v>
      </c>
      <c r="D1772" t="s">
        <v>6622</v>
      </c>
      <c r="E1772">
        <v>8.875</v>
      </c>
      <c r="F1772" s="143">
        <v>44044</v>
      </c>
      <c r="G1772" t="s">
        <v>41</v>
      </c>
      <c r="H1772" t="s">
        <v>270</v>
      </c>
      <c r="I1772" t="s">
        <v>259</v>
      </c>
      <c r="J1772" t="s">
        <v>271</v>
      </c>
      <c r="K1772" t="s">
        <v>272</v>
      </c>
      <c r="L1772" t="s">
        <v>381</v>
      </c>
      <c r="M1772" t="s">
        <v>455</v>
      </c>
      <c r="N1772" t="s">
        <v>283</v>
      </c>
      <c r="O1772">
        <v>450</v>
      </c>
      <c r="P1772">
        <v>106</v>
      </c>
      <c r="Q1772">
        <v>3.5746530000000001</v>
      </c>
      <c r="R1772">
        <v>4.2720000000000001E-2</v>
      </c>
      <c r="S1772">
        <v>0</v>
      </c>
      <c r="T1772">
        <v>4.26</v>
      </c>
      <c r="U1772">
        <v>7.5389999999999997</v>
      </c>
      <c r="V1772">
        <v>5.1050000000000004</v>
      </c>
      <c r="W1772">
        <v>7.6470000000000002</v>
      </c>
      <c r="X1772">
        <v>644</v>
      </c>
      <c r="Y1772">
        <v>107</v>
      </c>
      <c r="Z1772">
        <v>2.9830000000000001</v>
      </c>
      <c r="AA1772">
        <v>4.3529999999999999E-2</v>
      </c>
      <c r="AB1772">
        <v>4.3339999999999996</v>
      </c>
      <c r="AC1772">
        <v>7.3390000000000004</v>
      </c>
      <c r="AD1772">
        <v>5.141</v>
      </c>
      <c r="AE1772">
        <v>7.4550000000000001</v>
      </c>
      <c r="AF1772">
        <v>640</v>
      </c>
      <c r="AG1772">
        <v>-0.371</v>
      </c>
      <c r="AH1772">
        <v>0.255</v>
      </c>
      <c r="AI1772">
        <v>624</v>
      </c>
      <c r="AJ1772">
        <v>624</v>
      </c>
      <c r="AK1772">
        <v>632</v>
      </c>
      <c r="AL1772">
        <v>628</v>
      </c>
      <c r="AQ1772" s="82">
        <f t="shared" si="137"/>
        <v>0</v>
      </c>
      <c r="AR1772" s="82">
        <f t="shared" si="140"/>
        <v>0</v>
      </c>
      <c r="AS1772" s="82">
        <f t="shared" si="140"/>
        <v>0</v>
      </c>
      <c r="AT1772" s="82">
        <f t="shared" si="140"/>
        <v>0</v>
      </c>
      <c r="AU1772" s="82">
        <f t="shared" si="140"/>
        <v>0</v>
      </c>
      <c r="AV1772" s="82">
        <f t="shared" si="140"/>
        <v>0</v>
      </c>
      <c r="AW1772" s="82">
        <f t="shared" si="140"/>
        <v>4.2720000000000001E-2</v>
      </c>
      <c r="AX1772" s="82">
        <f t="shared" si="140"/>
        <v>0</v>
      </c>
      <c r="AY1772" s="82">
        <f t="shared" si="140"/>
        <v>0</v>
      </c>
      <c r="AZ1772" s="82">
        <f t="shared" si="140"/>
        <v>0</v>
      </c>
      <c r="BA1772" s="82">
        <f t="shared" si="140"/>
        <v>0</v>
      </c>
    </row>
    <row r="1773" spans="1:53" x14ac:dyDescent="0.25">
      <c r="A1773" t="s">
        <v>4455</v>
      </c>
      <c r="B1773" t="s">
        <v>4456</v>
      </c>
      <c r="C1773" t="s">
        <v>4457</v>
      </c>
      <c r="D1773" t="s">
        <v>4458</v>
      </c>
      <c r="E1773">
        <v>6.875</v>
      </c>
      <c r="F1773" s="143">
        <v>41791</v>
      </c>
      <c r="G1773" t="s">
        <v>371</v>
      </c>
      <c r="H1773" t="s">
        <v>270</v>
      </c>
      <c r="I1773" t="s">
        <v>259</v>
      </c>
      <c r="J1773" t="s">
        <v>271</v>
      </c>
      <c r="K1773" t="s">
        <v>272</v>
      </c>
      <c r="L1773" t="s">
        <v>442</v>
      </c>
      <c r="M1773" t="s">
        <v>650</v>
      </c>
      <c r="N1773" t="s">
        <v>304</v>
      </c>
      <c r="O1773">
        <v>150</v>
      </c>
      <c r="P1773">
        <v>100.125</v>
      </c>
      <c r="Q1773">
        <v>0.45833299999999999</v>
      </c>
      <c r="R1773">
        <v>1.307E-2</v>
      </c>
      <c r="S1773">
        <v>0</v>
      </c>
      <c r="T1773">
        <v>1.339</v>
      </c>
      <c r="U1773">
        <v>6.7770000000000001</v>
      </c>
      <c r="V1773">
        <v>2.7E-2</v>
      </c>
      <c r="W1773">
        <v>2.298</v>
      </c>
      <c r="X1773">
        <v>207</v>
      </c>
      <c r="Y1773">
        <v>100.062</v>
      </c>
      <c r="Z1773">
        <v>0</v>
      </c>
      <c r="AA1773">
        <v>1.32E-2</v>
      </c>
      <c r="AB1773">
        <v>1.403</v>
      </c>
      <c r="AC1773">
        <v>6.8310000000000004</v>
      </c>
      <c r="AD1773">
        <v>2.7E-2</v>
      </c>
      <c r="AE1773">
        <v>4.7919999999999998</v>
      </c>
      <c r="AF1773">
        <v>458</v>
      </c>
      <c r="AG1773">
        <v>0.52100000000000002</v>
      </c>
      <c r="AH1773">
        <v>0.51300000000000001</v>
      </c>
      <c r="AI1773">
        <v>189</v>
      </c>
      <c r="AJ1773">
        <v>439</v>
      </c>
      <c r="AK1773">
        <v>184</v>
      </c>
      <c r="AL1773">
        <v>437</v>
      </c>
      <c r="AQ1773" s="82">
        <f t="shared" si="137"/>
        <v>0</v>
      </c>
      <c r="AR1773" s="82">
        <f t="shared" si="140"/>
        <v>0</v>
      </c>
      <c r="AS1773" s="82">
        <f t="shared" si="140"/>
        <v>0</v>
      </c>
      <c r="AT1773" s="82">
        <f t="shared" si="140"/>
        <v>0</v>
      </c>
      <c r="AU1773" s="82">
        <f t="shared" si="140"/>
        <v>0</v>
      </c>
      <c r="AV1773" s="82">
        <f t="shared" si="140"/>
        <v>1.307E-2</v>
      </c>
      <c r="AW1773" s="82">
        <f t="shared" si="140"/>
        <v>0</v>
      </c>
      <c r="AX1773" s="82">
        <f t="shared" si="140"/>
        <v>0</v>
      </c>
      <c r="AY1773" s="82">
        <f t="shared" si="140"/>
        <v>0</v>
      </c>
      <c r="AZ1773" s="82">
        <f t="shared" si="140"/>
        <v>0</v>
      </c>
      <c r="BA1773" s="82">
        <f t="shared" si="140"/>
        <v>0</v>
      </c>
    </row>
    <row r="1774" spans="1:53" x14ac:dyDescent="0.25">
      <c r="A1774" t="s">
        <v>4481</v>
      </c>
      <c r="B1774" t="s">
        <v>4482</v>
      </c>
      <c r="C1774" t="s">
        <v>4457</v>
      </c>
      <c r="D1774" t="s">
        <v>4458</v>
      </c>
      <c r="E1774">
        <v>6.375</v>
      </c>
      <c r="F1774" s="143">
        <v>43586</v>
      </c>
      <c r="G1774" t="s">
        <v>371</v>
      </c>
      <c r="H1774" t="s">
        <v>270</v>
      </c>
      <c r="I1774" t="s">
        <v>259</v>
      </c>
      <c r="J1774" t="s">
        <v>271</v>
      </c>
      <c r="K1774" t="s">
        <v>272</v>
      </c>
      <c r="L1774" t="s">
        <v>442</v>
      </c>
      <c r="M1774" t="s">
        <v>650</v>
      </c>
      <c r="N1774" t="s">
        <v>304</v>
      </c>
      <c r="O1774">
        <v>500</v>
      </c>
      <c r="P1774">
        <v>107</v>
      </c>
      <c r="Q1774">
        <v>0.95625000000000004</v>
      </c>
      <c r="R1774">
        <v>4.6760000000000003E-2</v>
      </c>
      <c r="S1774">
        <v>0</v>
      </c>
      <c r="T1774">
        <v>2.1589999999999998</v>
      </c>
      <c r="U1774">
        <v>4.5010000000000003</v>
      </c>
      <c r="V1774">
        <v>4.048</v>
      </c>
      <c r="W1774">
        <v>4.6589999999999998</v>
      </c>
      <c r="X1774">
        <v>365</v>
      </c>
      <c r="Y1774">
        <v>106.5</v>
      </c>
      <c r="Z1774">
        <v>0.53100000000000003</v>
      </c>
      <c r="AA1774">
        <v>4.7070000000000001E-2</v>
      </c>
      <c r="AB1774">
        <v>3.8279999999999998</v>
      </c>
      <c r="AC1774">
        <v>4.726</v>
      </c>
      <c r="AD1774">
        <v>4.25</v>
      </c>
      <c r="AE1774">
        <v>4.8079999999999998</v>
      </c>
      <c r="AF1774">
        <v>394</v>
      </c>
      <c r="AG1774">
        <v>0.86399999999999999</v>
      </c>
      <c r="AH1774">
        <v>1.29</v>
      </c>
      <c r="AI1774">
        <v>348</v>
      </c>
      <c r="AJ1774">
        <v>380</v>
      </c>
      <c r="AK1774">
        <v>350</v>
      </c>
      <c r="AL1774">
        <v>379</v>
      </c>
      <c r="AQ1774" s="82">
        <f t="shared" si="137"/>
        <v>0</v>
      </c>
      <c r="AR1774" s="82">
        <f t="shared" si="140"/>
        <v>0</v>
      </c>
      <c r="AS1774" s="82">
        <f t="shared" si="140"/>
        <v>0</v>
      </c>
      <c r="AT1774" s="82">
        <f t="shared" si="140"/>
        <v>4.6760000000000003E-2</v>
      </c>
      <c r="AU1774" s="82">
        <f t="shared" si="140"/>
        <v>0</v>
      </c>
      <c r="AV1774" s="82">
        <f t="shared" si="140"/>
        <v>0</v>
      </c>
      <c r="AW1774" s="82">
        <f t="shared" si="140"/>
        <v>0</v>
      </c>
      <c r="AX1774" s="82">
        <f t="shared" si="140"/>
        <v>0</v>
      </c>
      <c r="AY1774" s="82">
        <f t="shared" si="140"/>
        <v>0</v>
      </c>
      <c r="AZ1774" s="82">
        <f t="shared" si="140"/>
        <v>0</v>
      </c>
      <c r="BA1774" s="82">
        <f t="shared" si="140"/>
        <v>0</v>
      </c>
    </row>
    <row r="1775" spans="1:53" x14ac:dyDescent="0.25">
      <c r="A1775" t="s">
        <v>6623</v>
      </c>
      <c r="B1775" t="s">
        <v>6624</v>
      </c>
      <c r="C1775" t="s">
        <v>4457</v>
      </c>
      <c r="D1775" t="s">
        <v>4458</v>
      </c>
      <c r="E1775">
        <v>7.125</v>
      </c>
      <c r="F1775" s="143">
        <v>44545</v>
      </c>
      <c r="G1775" t="s">
        <v>371</v>
      </c>
      <c r="H1775" t="s">
        <v>270</v>
      </c>
      <c r="I1775" t="s">
        <v>259</v>
      </c>
      <c r="J1775" t="s">
        <v>271</v>
      </c>
      <c r="K1775" t="s">
        <v>272</v>
      </c>
      <c r="L1775" t="s">
        <v>442</v>
      </c>
      <c r="M1775" t="s">
        <v>650</v>
      </c>
      <c r="N1775" t="s">
        <v>304</v>
      </c>
      <c r="O1775">
        <v>798.2</v>
      </c>
      <c r="P1775">
        <v>111.75</v>
      </c>
      <c r="Q1775">
        <v>0.19791700000000001</v>
      </c>
      <c r="R1775">
        <v>7.7410000000000007E-2</v>
      </c>
      <c r="S1775">
        <v>3.5619999999999998</v>
      </c>
      <c r="T1775">
        <v>3.4740000000000002</v>
      </c>
      <c r="U1775">
        <v>4.6760000000000002</v>
      </c>
      <c r="V1775">
        <v>5.5629999999999997</v>
      </c>
      <c r="W1775">
        <v>4.9870000000000001</v>
      </c>
      <c r="X1775">
        <v>350</v>
      </c>
      <c r="Y1775">
        <v>111.25</v>
      </c>
      <c r="Z1775">
        <v>3.2850000000000001</v>
      </c>
      <c r="AA1775">
        <v>8.0409999999999995E-2</v>
      </c>
      <c r="AB1775">
        <v>3.427</v>
      </c>
      <c r="AC1775">
        <v>4.8339999999999996</v>
      </c>
      <c r="AD1775">
        <v>5.4969999999999999</v>
      </c>
      <c r="AE1775">
        <v>5.08</v>
      </c>
      <c r="AF1775">
        <v>377</v>
      </c>
      <c r="AG1775">
        <v>0.85099999999999998</v>
      </c>
      <c r="AH1775">
        <v>1.5580000000000001</v>
      </c>
      <c r="AI1775">
        <v>347</v>
      </c>
      <c r="AJ1775">
        <v>362</v>
      </c>
      <c r="AK1775">
        <v>340</v>
      </c>
      <c r="AL1775">
        <v>365</v>
      </c>
      <c r="AQ1775" s="82">
        <f t="shared" si="137"/>
        <v>0</v>
      </c>
      <c r="AR1775" s="82">
        <f t="shared" si="140"/>
        <v>0</v>
      </c>
      <c r="AS1775" s="82">
        <f t="shared" si="140"/>
        <v>0</v>
      </c>
      <c r="AT1775" s="82">
        <f t="shared" si="140"/>
        <v>7.7410000000000007E-2</v>
      </c>
      <c r="AU1775" s="82">
        <f t="shared" si="140"/>
        <v>0</v>
      </c>
      <c r="AV1775" s="82">
        <f t="shared" si="140"/>
        <v>0</v>
      </c>
      <c r="AW1775" s="82">
        <f t="shared" si="140"/>
        <v>0</v>
      </c>
      <c r="AX1775" s="82">
        <f t="shared" si="140"/>
        <v>0</v>
      </c>
      <c r="AY1775" s="82">
        <f t="shared" si="140"/>
        <v>0</v>
      </c>
      <c r="AZ1775" s="82">
        <f t="shared" si="140"/>
        <v>0</v>
      </c>
      <c r="BA1775" s="82">
        <f t="shared" si="140"/>
        <v>0</v>
      </c>
    </row>
    <row r="1776" spans="1:53" x14ac:dyDescent="0.25">
      <c r="A1776" t="s">
        <v>4503</v>
      </c>
      <c r="B1776" t="s">
        <v>4504</v>
      </c>
      <c r="C1776" t="s">
        <v>4505</v>
      </c>
      <c r="D1776" t="s">
        <v>4506</v>
      </c>
      <c r="E1776">
        <v>7.5</v>
      </c>
      <c r="F1776" s="143">
        <v>43009</v>
      </c>
      <c r="G1776" t="s">
        <v>282</v>
      </c>
      <c r="H1776" t="s">
        <v>270</v>
      </c>
      <c r="I1776" t="s">
        <v>259</v>
      </c>
      <c r="J1776" t="s">
        <v>271</v>
      </c>
      <c r="K1776" t="s">
        <v>272</v>
      </c>
      <c r="L1776" t="s">
        <v>381</v>
      </c>
      <c r="M1776" t="s">
        <v>382</v>
      </c>
      <c r="N1776" t="s">
        <v>304</v>
      </c>
      <c r="O1776">
        <v>300</v>
      </c>
      <c r="P1776">
        <v>107</v>
      </c>
      <c r="Q1776">
        <v>1.75</v>
      </c>
      <c r="R1776">
        <v>2.826E-2</v>
      </c>
      <c r="S1776">
        <v>0</v>
      </c>
      <c r="T1776">
        <v>0.73799999999999999</v>
      </c>
      <c r="U1776">
        <v>3.0550000000000002</v>
      </c>
      <c r="V1776">
        <v>0.77600000000000002</v>
      </c>
      <c r="W1776">
        <v>3.5680000000000001</v>
      </c>
      <c r="X1776">
        <v>288</v>
      </c>
      <c r="Y1776">
        <v>107</v>
      </c>
      <c r="Z1776">
        <v>1.25</v>
      </c>
      <c r="AA1776">
        <v>2.8559999999999999E-2</v>
      </c>
      <c r="AB1776">
        <v>0.80300000000000005</v>
      </c>
      <c r="AC1776">
        <v>3.3769999999999998</v>
      </c>
      <c r="AD1776">
        <v>0.90700000000000003</v>
      </c>
      <c r="AE1776">
        <v>3.762</v>
      </c>
      <c r="AF1776">
        <v>318</v>
      </c>
      <c r="AG1776">
        <v>0.46200000000000002</v>
      </c>
      <c r="AH1776">
        <v>0.44700000000000001</v>
      </c>
      <c r="AI1776">
        <v>230</v>
      </c>
      <c r="AJ1776">
        <v>276</v>
      </c>
      <c r="AK1776">
        <v>272</v>
      </c>
      <c r="AL1776">
        <v>305</v>
      </c>
      <c r="AQ1776" s="82">
        <f t="shared" si="137"/>
        <v>0</v>
      </c>
      <c r="AR1776" s="82">
        <f t="shared" si="140"/>
        <v>0</v>
      </c>
      <c r="AS1776" s="82">
        <f t="shared" si="140"/>
        <v>2.826E-2</v>
      </c>
      <c r="AT1776" s="82">
        <f t="shared" si="140"/>
        <v>0</v>
      </c>
      <c r="AU1776" s="82">
        <f t="shared" si="140"/>
        <v>0</v>
      </c>
      <c r="AV1776" s="82">
        <f t="shared" si="140"/>
        <v>0</v>
      </c>
      <c r="AW1776" s="82">
        <f t="shared" si="140"/>
        <v>0</v>
      </c>
      <c r="AX1776" s="82">
        <f t="shared" si="140"/>
        <v>0</v>
      </c>
      <c r="AY1776" s="82">
        <f t="shared" si="140"/>
        <v>0</v>
      </c>
      <c r="AZ1776" s="82">
        <f t="shared" si="140"/>
        <v>0</v>
      </c>
      <c r="BA1776" s="82">
        <f t="shared" si="140"/>
        <v>0</v>
      </c>
    </row>
    <row r="1777" spans="1:53" x14ac:dyDescent="0.25">
      <c r="A1777" t="s">
        <v>4513</v>
      </c>
      <c r="B1777" t="s">
        <v>4514</v>
      </c>
      <c r="C1777" t="s">
        <v>4505</v>
      </c>
      <c r="D1777" t="s">
        <v>4506</v>
      </c>
      <c r="E1777">
        <v>6.75</v>
      </c>
      <c r="F1777" s="143">
        <v>44180</v>
      </c>
      <c r="G1777" t="s">
        <v>282</v>
      </c>
      <c r="H1777" t="s">
        <v>270</v>
      </c>
      <c r="I1777" t="s">
        <v>259</v>
      </c>
      <c r="J1777" t="s">
        <v>271</v>
      </c>
      <c r="K1777" t="s">
        <v>272</v>
      </c>
      <c r="L1777" t="s">
        <v>381</v>
      </c>
      <c r="M1777" t="s">
        <v>382</v>
      </c>
      <c r="N1777" t="s">
        <v>304</v>
      </c>
      <c r="O1777">
        <v>300</v>
      </c>
      <c r="P1777">
        <v>106.875</v>
      </c>
      <c r="Q1777">
        <v>0.1875</v>
      </c>
      <c r="R1777">
        <v>2.7830000000000001E-2</v>
      </c>
      <c r="S1777">
        <v>3.375</v>
      </c>
      <c r="T1777">
        <v>2.6789999999999998</v>
      </c>
      <c r="U1777">
        <v>5.2830000000000004</v>
      </c>
      <c r="V1777">
        <v>5.2279999999999998</v>
      </c>
      <c r="W1777">
        <v>5.3339999999999996</v>
      </c>
      <c r="X1777">
        <v>402</v>
      </c>
      <c r="Y1777">
        <v>106</v>
      </c>
      <c r="Z1777">
        <v>3.1120000000000001</v>
      </c>
      <c r="AA1777">
        <v>2.879E-2</v>
      </c>
      <c r="AB1777">
        <v>4.1399999999999997</v>
      </c>
      <c r="AC1777">
        <v>5.5640000000000001</v>
      </c>
      <c r="AD1777">
        <v>5.2850000000000001</v>
      </c>
      <c r="AE1777">
        <v>5.5330000000000004</v>
      </c>
      <c r="AF1777">
        <v>438</v>
      </c>
      <c r="AG1777">
        <v>1.214</v>
      </c>
      <c r="AH1777">
        <v>1.8720000000000001</v>
      </c>
      <c r="AI1777">
        <v>387</v>
      </c>
      <c r="AJ1777">
        <v>407</v>
      </c>
      <c r="AK1777">
        <v>389</v>
      </c>
      <c r="AL1777">
        <v>425</v>
      </c>
      <c r="AQ1777" s="82">
        <f t="shared" si="137"/>
        <v>0</v>
      </c>
      <c r="AR1777" s="82">
        <f t="shared" si="140"/>
        <v>0</v>
      </c>
      <c r="AS1777" s="82">
        <f t="shared" si="140"/>
        <v>0</v>
      </c>
      <c r="AT1777" s="82">
        <f t="shared" si="140"/>
        <v>0</v>
      </c>
      <c r="AU1777" s="82">
        <f t="shared" si="140"/>
        <v>2.7830000000000001E-2</v>
      </c>
      <c r="AV1777" s="82">
        <f t="shared" si="140"/>
        <v>0</v>
      </c>
      <c r="AW1777" s="82">
        <f t="shared" si="140"/>
        <v>0</v>
      </c>
      <c r="AX1777" s="82">
        <f t="shared" si="140"/>
        <v>0</v>
      </c>
      <c r="AY1777" s="82">
        <f t="shared" si="140"/>
        <v>0</v>
      </c>
      <c r="AZ1777" s="82">
        <f t="shared" si="140"/>
        <v>0</v>
      </c>
      <c r="BA1777" s="82">
        <f t="shared" si="140"/>
        <v>0</v>
      </c>
    </row>
    <row r="1778" spans="1:53" x14ac:dyDescent="0.25">
      <c r="A1778" t="s">
        <v>4499</v>
      </c>
      <c r="B1778" t="s">
        <v>4500</v>
      </c>
      <c r="C1778" t="s">
        <v>4501</v>
      </c>
      <c r="D1778" t="s">
        <v>4502</v>
      </c>
      <c r="E1778">
        <v>7.625</v>
      </c>
      <c r="F1778" s="143">
        <v>41988</v>
      </c>
      <c r="G1778" t="s">
        <v>423</v>
      </c>
      <c r="H1778" t="s">
        <v>270</v>
      </c>
      <c r="I1778" t="s">
        <v>259</v>
      </c>
      <c r="J1778" t="s">
        <v>271</v>
      </c>
      <c r="K1778" t="s">
        <v>272</v>
      </c>
      <c r="L1778" t="s">
        <v>381</v>
      </c>
      <c r="M1778" t="s">
        <v>661</v>
      </c>
      <c r="N1778" t="s">
        <v>304</v>
      </c>
      <c r="O1778">
        <v>500</v>
      </c>
      <c r="P1778">
        <v>109.75</v>
      </c>
      <c r="Q1778">
        <v>0.21180599999999999</v>
      </c>
      <c r="R1778">
        <v>4.7629999999999999E-2</v>
      </c>
      <c r="S1778">
        <v>3.8119999999999998</v>
      </c>
      <c r="T1778">
        <v>1.847</v>
      </c>
      <c r="U1778">
        <v>2.5249999999999999</v>
      </c>
      <c r="V1778">
        <v>1.847</v>
      </c>
      <c r="W1778">
        <v>2.5249999999999999</v>
      </c>
      <c r="X1778">
        <v>226</v>
      </c>
      <c r="Y1778">
        <v>110</v>
      </c>
      <c r="Z1778">
        <v>3.516</v>
      </c>
      <c r="AA1778">
        <v>4.9919999999999999E-2</v>
      </c>
      <c r="AB1778">
        <v>1.85</v>
      </c>
      <c r="AC1778">
        <v>2.5590000000000002</v>
      </c>
      <c r="AD1778">
        <v>1.8480000000000001</v>
      </c>
      <c r="AE1778">
        <v>2.5590000000000002</v>
      </c>
      <c r="AF1778">
        <v>232</v>
      </c>
      <c r="AG1778">
        <v>0.22700000000000001</v>
      </c>
      <c r="AH1778">
        <v>0.26600000000000001</v>
      </c>
      <c r="AI1778">
        <v>222</v>
      </c>
      <c r="AJ1778">
        <v>229</v>
      </c>
      <c r="AK1778">
        <v>212</v>
      </c>
      <c r="AL1778">
        <v>219</v>
      </c>
      <c r="AQ1778" s="82">
        <f t="shared" si="137"/>
        <v>0</v>
      </c>
      <c r="AR1778" s="82">
        <f t="shared" si="140"/>
        <v>4.7629999999999999E-2</v>
      </c>
      <c r="AS1778" s="82">
        <f t="shared" si="140"/>
        <v>0</v>
      </c>
      <c r="AT1778" s="82">
        <f t="shared" si="140"/>
        <v>0</v>
      </c>
      <c r="AU1778" s="82">
        <f t="shared" si="140"/>
        <v>0</v>
      </c>
      <c r="AV1778" s="82">
        <f t="shared" si="140"/>
        <v>0</v>
      </c>
      <c r="AW1778" s="82">
        <f t="shared" si="140"/>
        <v>0</v>
      </c>
      <c r="AX1778" s="82">
        <f t="shared" si="140"/>
        <v>0</v>
      </c>
      <c r="AY1778" s="82">
        <f t="shared" si="140"/>
        <v>0</v>
      </c>
      <c r="AZ1778" s="82">
        <f t="shared" si="140"/>
        <v>0</v>
      </c>
      <c r="BA1778" s="82">
        <f t="shared" si="140"/>
        <v>0</v>
      </c>
    </row>
    <row r="1779" spans="1:53" x14ac:dyDescent="0.25">
      <c r="A1779" t="s">
        <v>4507</v>
      </c>
      <c r="B1779" t="s">
        <v>4508</v>
      </c>
      <c r="C1779" t="s">
        <v>4501</v>
      </c>
      <c r="D1779" t="s">
        <v>4502</v>
      </c>
      <c r="E1779">
        <v>6.875</v>
      </c>
      <c r="F1779" s="143">
        <v>42979</v>
      </c>
      <c r="G1779" t="s">
        <v>423</v>
      </c>
      <c r="H1779" t="s">
        <v>270</v>
      </c>
      <c r="I1779" t="s">
        <v>259</v>
      </c>
      <c r="J1779" t="s">
        <v>271</v>
      </c>
      <c r="K1779" t="s">
        <v>272</v>
      </c>
      <c r="L1779" t="s">
        <v>381</v>
      </c>
      <c r="M1779" t="s">
        <v>661</v>
      </c>
      <c r="N1779" t="s">
        <v>304</v>
      </c>
      <c r="O1779">
        <v>600</v>
      </c>
      <c r="P1779">
        <v>111.5</v>
      </c>
      <c r="Q1779">
        <v>2.1770830000000001</v>
      </c>
      <c r="R1779">
        <v>5.9089999999999997E-2</v>
      </c>
      <c r="S1779">
        <v>0</v>
      </c>
      <c r="T1779">
        <v>3.9609999999999999</v>
      </c>
      <c r="U1779">
        <v>4.1459999999999999</v>
      </c>
      <c r="V1779">
        <v>3.9809999999999999</v>
      </c>
      <c r="W1779">
        <v>4.1459999999999999</v>
      </c>
      <c r="X1779">
        <v>347</v>
      </c>
      <c r="Y1779">
        <v>112</v>
      </c>
      <c r="Z1779">
        <v>1.7190000000000001</v>
      </c>
      <c r="AA1779">
        <v>6.0010000000000001E-2</v>
      </c>
      <c r="AB1779">
        <v>4.0289999999999999</v>
      </c>
      <c r="AC1779">
        <v>4.069</v>
      </c>
      <c r="AD1779">
        <v>4.0460000000000003</v>
      </c>
      <c r="AE1779">
        <v>4.069</v>
      </c>
      <c r="AF1779">
        <v>350</v>
      </c>
      <c r="AG1779">
        <v>-3.6999999999999998E-2</v>
      </c>
      <c r="AH1779">
        <v>0.35099999999999998</v>
      </c>
      <c r="AI1779">
        <v>351</v>
      </c>
      <c r="AJ1779">
        <v>356</v>
      </c>
      <c r="AK1779">
        <v>336</v>
      </c>
      <c r="AL1779">
        <v>339</v>
      </c>
      <c r="AQ1779" s="82">
        <f t="shared" si="137"/>
        <v>0</v>
      </c>
      <c r="AR1779" s="82">
        <f t="shared" si="140"/>
        <v>0</v>
      </c>
      <c r="AS1779" s="82">
        <f t="shared" si="140"/>
        <v>0</v>
      </c>
      <c r="AT1779" s="82">
        <f t="shared" si="140"/>
        <v>5.9089999999999997E-2</v>
      </c>
      <c r="AU1779" s="82">
        <f t="shared" si="140"/>
        <v>0</v>
      </c>
      <c r="AV1779" s="82">
        <f t="shared" si="140"/>
        <v>0</v>
      </c>
      <c r="AW1779" s="82">
        <f t="shared" si="140"/>
        <v>0</v>
      </c>
      <c r="AX1779" s="82">
        <f t="shared" si="140"/>
        <v>0</v>
      </c>
      <c r="AY1779" s="82">
        <f t="shared" si="140"/>
        <v>0</v>
      </c>
      <c r="AZ1779" s="82">
        <f t="shared" si="140"/>
        <v>0</v>
      </c>
      <c r="BA1779" s="82">
        <f t="shared" si="140"/>
        <v>0</v>
      </c>
    </row>
    <row r="1780" spans="1:53" x14ac:dyDescent="0.25">
      <c r="A1780" t="s">
        <v>4493</v>
      </c>
      <c r="B1780" t="s">
        <v>4494</v>
      </c>
      <c r="C1780" t="s">
        <v>4495</v>
      </c>
      <c r="D1780" t="s">
        <v>4496</v>
      </c>
      <c r="E1780">
        <v>13.5</v>
      </c>
      <c r="F1780" s="143">
        <v>42339</v>
      </c>
      <c r="G1780" t="s">
        <v>348</v>
      </c>
      <c r="H1780" t="s">
        <v>270</v>
      </c>
      <c r="I1780" t="s">
        <v>259</v>
      </c>
      <c r="J1780" t="s">
        <v>271</v>
      </c>
      <c r="K1780" t="s">
        <v>272</v>
      </c>
      <c r="L1780" t="s">
        <v>381</v>
      </c>
      <c r="M1780" t="s">
        <v>382</v>
      </c>
      <c r="N1780" t="s">
        <v>304</v>
      </c>
      <c r="O1780">
        <v>258</v>
      </c>
      <c r="P1780">
        <v>103.45</v>
      </c>
      <c r="Q1780">
        <v>0.9</v>
      </c>
      <c r="R1780">
        <v>2.332E-2</v>
      </c>
      <c r="S1780">
        <v>0</v>
      </c>
      <c r="T1780">
        <v>1.4E-2</v>
      </c>
      <c r="U1780">
        <v>0.10299999999999999</v>
      </c>
      <c r="V1780">
        <v>0.14099999999999999</v>
      </c>
      <c r="W1780">
        <v>9.1910000000000007</v>
      </c>
      <c r="X1780">
        <v>882</v>
      </c>
      <c r="Y1780">
        <v>104</v>
      </c>
      <c r="Z1780">
        <v>0</v>
      </c>
      <c r="AA1780">
        <v>2.3599999999999999E-2</v>
      </c>
      <c r="AB1780">
        <v>0.93200000000000005</v>
      </c>
      <c r="AC1780">
        <v>9.266</v>
      </c>
      <c r="AD1780">
        <v>0.08</v>
      </c>
      <c r="AE1780">
        <v>6.1310000000000002</v>
      </c>
      <c r="AF1780">
        <v>582</v>
      </c>
      <c r="AG1780">
        <v>0.33700000000000002</v>
      </c>
      <c r="AH1780">
        <v>0.32700000000000001</v>
      </c>
      <c r="AI1780">
        <v>891</v>
      </c>
      <c r="AJ1780">
        <v>611</v>
      </c>
      <c r="AK1780">
        <v>859</v>
      </c>
      <c r="AL1780">
        <v>562</v>
      </c>
      <c r="AQ1780" s="82">
        <f t="shared" si="137"/>
        <v>2.332E-2</v>
      </c>
      <c r="AR1780" s="82">
        <f t="shared" si="140"/>
        <v>0</v>
      </c>
      <c r="AS1780" s="82">
        <f t="shared" si="140"/>
        <v>0</v>
      </c>
      <c r="AT1780" s="82">
        <f t="shared" si="140"/>
        <v>0</v>
      </c>
      <c r="AU1780" s="82">
        <f t="shared" si="140"/>
        <v>0</v>
      </c>
      <c r="AV1780" s="82">
        <f t="shared" si="140"/>
        <v>0</v>
      </c>
      <c r="AW1780" s="82">
        <f t="shared" si="140"/>
        <v>0</v>
      </c>
      <c r="AX1780" s="82">
        <f t="shared" si="140"/>
        <v>0</v>
      </c>
      <c r="AY1780" s="82">
        <f t="shared" si="140"/>
        <v>0</v>
      </c>
      <c r="AZ1780" s="82">
        <f t="shared" si="140"/>
        <v>0</v>
      </c>
      <c r="BA1780" s="82">
        <f t="shared" si="140"/>
        <v>0</v>
      </c>
    </row>
    <row r="1781" spans="1:53" x14ac:dyDescent="0.25">
      <c r="A1781" t="s">
        <v>4497</v>
      </c>
      <c r="B1781" t="s">
        <v>4498</v>
      </c>
      <c r="C1781" t="s">
        <v>4495</v>
      </c>
      <c r="D1781" t="s">
        <v>4496</v>
      </c>
      <c r="E1781">
        <v>11.75</v>
      </c>
      <c r="F1781" s="143">
        <v>42339</v>
      </c>
      <c r="G1781" t="s">
        <v>348</v>
      </c>
      <c r="H1781" t="s">
        <v>270</v>
      </c>
      <c r="I1781" t="s">
        <v>259</v>
      </c>
      <c r="J1781" t="s">
        <v>271</v>
      </c>
      <c r="K1781" t="s">
        <v>272</v>
      </c>
      <c r="L1781" t="s">
        <v>381</v>
      </c>
      <c r="M1781" t="s">
        <v>382</v>
      </c>
      <c r="N1781" t="s">
        <v>304</v>
      </c>
      <c r="O1781">
        <v>500</v>
      </c>
      <c r="P1781">
        <v>103.003</v>
      </c>
      <c r="Q1781">
        <v>0.78333299999999995</v>
      </c>
      <c r="R1781">
        <v>4.496E-2</v>
      </c>
      <c r="S1781">
        <v>0</v>
      </c>
      <c r="T1781">
        <v>1.4E-2</v>
      </c>
      <c r="U1781">
        <v>4.8000000000000001E-2</v>
      </c>
      <c r="V1781">
        <v>0.33200000000000002</v>
      </c>
      <c r="W1781">
        <v>8.2409999999999997</v>
      </c>
      <c r="X1781">
        <v>787</v>
      </c>
      <c r="Y1781">
        <v>103.5</v>
      </c>
      <c r="Z1781">
        <v>0</v>
      </c>
      <c r="AA1781">
        <v>4.5519999999999998E-2</v>
      </c>
      <c r="AB1781">
        <v>0.94</v>
      </c>
      <c r="AC1781">
        <v>8.0719999999999992</v>
      </c>
      <c r="AD1781">
        <v>0.08</v>
      </c>
      <c r="AE1781">
        <v>5.1660000000000004</v>
      </c>
      <c r="AF1781">
        <v>485</v>
      </c>
      <c r="AG1781">
        <v>0.27700000000000002</v>
      </c>
      <c r="AH1781">
        <v>0.26700000000000002</v>
      </c>
      <c r="AI1781">
        <v>784</v>
      </c>
      <c r="AJ1781">
        <v>501</v>
      </c>
      <c r="AK1781">
        <v>764</v>
      </c>
      <c r="AL1781">
        <v>465</v>
      </c>
      <c r="AQ1781" s="82">
        <f t="shared" si="137"/>
        <v>4.496E-2</v>
      </c>
      <c r="AR1781" s="82">
        <f t="shared" si="140"/>
        <v>0</v>
      </c>
      <c r="AS1781" s="82">
        <f t="shared" si="140"/>
        <v>0</v>
      </c>
      <c r="AT1781" s="82">
        <f t="shared" si="140"/>
        <v>0</v>
      </c>
      <c r="AU1781" s="82">
        <f t="shared" si="140"/>
        <v>0</v>
      </c>
      <c r="AV1781" s="82">
        <f t="shared" si="140"/>
        <v>0</v>
      </c>
      <c r="AW1781" s="82">
        <f t="shared" si="140"/>
        <v>0</v>
      </c>
      <c r="AX1781" s="82">
        <f t="shared" si="140"/>
        <v>0</v>
      </c>
      <c r="AY1781" s="82">
        <f t="shared" si="140"/>
        <v>0</v>
      </c>
      <c r="AZ1781" s="82">
        <f t="shared" si="140"/>
        <v>0</v>
      </c>
      <c r="BA1781" s="82">
        <f t="shared" si="140"/>
        <v>0</v>
      </c>
    </row>
    <row r="1782" spans="1:53" x14ac:dyDescent="0.25">
      <c r="A1782" t="s">
        <v>4515</v>
      </c>
      <c r="B1782" t="s">
        <v>4516</v>
      </c>
      <c r="C1782" t="s">
        <v>4517</v>
      </c>
      <c r="D1782" t="s">
        <v>4518</v>
      </c>
      <c r="E1782">
        <v>11.625</v>
      </c>
      <c r="F1782" s="143">
        <v>42826</v>
      </c>
      <c r="G1782" t="s">
        <v>41</v>
      </c>
      <c r="H1782" t="s">
        <v>270</v>
      </c>
      <c r="I1782" t="s">
        <v>259</v>
      </c>
      <c r="J1782" t="s">
        <v>271</v>
      </c>
      <c r="K1782" t="s">
        <v>272</v>
      </c>
      <c r="L1782" t="s">
        <v>291</v>
      </c>
      <c r="M1782" t="s">
        <v>303</v>
      </c>
      <c r="N1782" t="s">
        <v>283</v>
      </c>
      <c r="O1782">
        <v>290</v>
      </c>
      <c r="P1782">
        <v>94.5</v>
      </c>
      <c r="Q1782">
        <v>2.7124999999999999</v>
      </c>
      <c r="R1782">
        <v>2.4420000000000001E-2</v>
      </c>
      <c r="S1782">
        <v>0</v>
      </c>
      <c r="T1782">
        <v>3.1549999999999998</v>
      </c>
      <c r="U1782">
        <v>13.342000000000001</v>
      </c>
      <c r="V1782">
        <v>3.1669999999999998</v>
      </c>
      <c r="W1782">
        <v>13.342000000000001</v>
      </c>
      <c r="X1782">
        <v>1277</v>
      </c>
      <c r="Y1782">
        <v>93.5</v>
      </c>
      <c r="Z1782">
        <v>1.9379999999999999</v>
      </c>
      <c r="AA1782">
        <v>2.4340000000000001E-2</v>
      </c>
      <c r="AB1782">
        <v>3.2080000000000002</v>
      </c>
      <c r="AC1782">
        <v>13.648</v>
      </c>
      <c r="AD1782">
        <v>3.218</v>
      </c>
      <c r="AE1782">
        <v>13.648</v>
      </c>
      <c r="AF1782">
        <v>1318</v>
      </c>
      <c r="AG1782">
        <v>1.86</v>
      </c>
      <c r="AH1782">
        <v>2.1160000000000001</v>
      </c>
      <c r="AI1782">
        <v>1203</v>
      </c>
      <c r="AJ1782">
        <v>1234</v>
      </c>
      <c r="AK1782">
        <v>1266</v>
      </c>
      <c r="AL1782">
        <v>1306</v>
      </c>
      <c r="AQ1782" s="82">
        <f t="shared" si="137"/>
        <v>0</v>
      </c>
      <c r="AR1782" s="82">
        <f t="shared" ref="AR1782:BA1797" si="141">IF(AND($U1782&gt;AQ$4,$U1782&lt;=AR$4),$R1782,0)</f>
        <v>0</v>
      </c>
      <c r="AS1782" s="82">
        <f t="shared" si="141"/>
        <v>0</v>
      </c>
      <c r="AT1782" s="82">
        <f t="shared" si="141"/>
        <v>0</v>
      </c>
      <c r="AU1782" s="82">
        <f t="shared" si="141"/>
        <v>0</v>
      </c>
      <c r="AV1782" s="82">
        <f t="shared" si="141"/>
        <v>0</v>
      </c>
      <c r="AW1782" s="82">
        <f t="shared" si="141"/>
        <v>0</v>
      </c>
      <c r="AX1782" s="82">
        <f t="shared" si="141"/>
        <v>0</v>
      </c>
      <c r="AY1782" s="82">
        <f t="shared" si="141"/>
        <v>0</v>
      </c>
      <c r="AZ1782" s="82">
        <f t="shared" si="141"/>
        <v>0</v>
      </c>
      <c r="BA1782" s="82">
        <f t="shared" si="141"/>
        <v>2.4420000000000001E-2</v>
      </c>
    </row>
    <row r="1783" spans="1:53" x14ac:dyDescent="0.25">
      <c r="A1783" t="s">
        <v>4509</v>
      </c>
      <c r="B1783" t="s">
        <v>4510</v>
      </c>
      <c r="C1783" t="s">
        <v>4511</v>
      </c>
      <c r="D1783" t="s">
        <v>4512</v>
      </c>
      <c r="E1783">
        <v>9.5</v>
      </c>
      <c r="F1783" s="143">
        <v>43023</v>
      </c>
      <c r="G1783" t="s">
        <v>40</v>
      </c>
      <c r="H1783" t="s">
        <v>270</v>
      </c>
      <c r="I1783" t="s">
        <v>259</v>
      </c>
      <c r="J1783" t="s">
        <v>271</v>
      </c>
      <c r="K1783" t="s">
        <v>272</v>
      </c>
      <c r="L1783" t="s">
        <v>343</v>
      </c>
      <c r="M1783" t="s">
        <v>344</v>
      </c>
      <c r="N1783" t="s">
        <v>283</v>
      </c>
      <c r="O1783">
        <v>175</v>
      </c>
      <c r="P1783">
        <v>106.5</v>
      </c>
      <c r="Q1783">
        <v>1.8472219999999999</v>
      </c>
      <c r="R1783">
        <v>1.643E-2</v>
      </c>
      <c r="S1783">
        <v>0</v>
      </c>
      <c r="T1783">
        <v>3.13</v>
      </c>
      <c r="U1783">
        <v>7.4989999999999997</v>
      </c>
      <c r="V1783">
        <v>3.4580000000000002</v>
      </c>
      <c r="W1783">
        <v>7.6059999999999999</v>
      </c>
      <c r="X1783">
        <v>693</v>
      </c>
      <c r="Y1783">
        <v>107</v>
      </c>
      <c r="Z1783">
        <v>1.214</v>
      </c>
      <c r="AA1783">
        <v>1.6660000000000001E-2</v>
      </c>
      <c r="AB1783">
        <v>3.1970000000000001</v>
      </c>
      <c r="AC1783">
        <v>7.3840000000000003</v>
      </c>
      <c r="AD1783">
        <v>3.51</v>
      </c>
      <c r="AE1783">
        <v>7.4770000000000003</v>
      </c>
      <c r="AF1783">
        <v>691</v>
      </c>
      <c r="AG1783">
        <v>0.123</v>
      </c>
      <c r="AH1783">
        <v>0.40600000000000003</v>
      </c>
      <c r="AI1783">
        <v>685</v>
      </c>
      <c r="AJ1783">
        <v>688</v>
      </c>
      <c r="AK1783">
        <v>680</v>
      </c>
      <c r="AL1783">
        <v>678</v>
      </c>
      <c r="AQ1783" s="82">
        <f t="shared" si="137"/>
        <v>0</v>
      </c>
      <c r="AR1783" s="82">
        <f t="shared" si="141"/>
        <v>0</v>
      </c>
      <c r="AS1783" s="82">
        <f t="shared" si="141"/>
        <v>0</v>
      </c>
      <c r="AT1783" s="82">
        <f t="shared" si="141"/>
        <v>0</v>
      </c>
      <c r="AU1783" s="82">
        <f t="shared" si="141"/>
        <v>0</v>
      </c>
      <c r="AV1783" s="82">
        <f t="shared" si="141"/>
        <v>0</v>
      </c>
      <c r="AW1783" s="82">
        <f t="shared" si="141"/>
        <v>1.643E-2</v>
      </c>
      <c r="AX1783" s="82">
        <f t="shared" si="141"/>
        <v>0</v>
      </c>
      <c r="AY1783" s="82">
        <f t="shared" si="141"/>
        <v>0</v>
      </c>
      <c r="AZ1783" s="82">
        <f t="shared" si="141"/>
        <v>0</v>
      </c>
      <c r="BA1783" s="82">
        <f t="shared" si="141"/>
        <v>0</v>
      </c>
    </row>
    <row r="1784" spans="1:53" x14ac:dyDescent="0.25">
      <c r="A1784" t="s">
        <v>4485</v>
      </c>
      <c r="B1784" t="s">
        <v>4486</v>
      </c>
      <c r="C1784" t="s">
        <v>4487</v>
      </c>
      <c r="D1784" t="s">
        <v>4488</v>
      </c>
      <c r="E1784">
        <v>10.375</v>
      </c>
      <c r="F1784" s="143">
        <v>42444</v>
      </c>
      <c r="G1784" t="s">
        <v>280</v>
      </c>
      <c r="H1784" t="s">
        <v>270</v>
      </c>
      <c r="I1784" t="s">
        <v>259</v>
      </c>
      <c r="J1784" t="s">
        <v>271</v>
      </c>
      <c r="K1784" t="s">
        <v>272</v>
      </c>
      <c r="L1784" t="s">
        <v>551</v>
      </c>
      <c r="M1784" t="s">
        <v>552</v>
      </c>
      <c r="N1784" t="s">
        <v>275</v>
      </c>
      <c r="O1784">
        <v>101.5</v>
      </c>
      <c r="P1784">
        <v>102.5</v>
      </c>
      <c r="Q1784">
        <v>2.8819439999999998</v>
      </c>
      <c r="R1784">
        <v>9.2700000000000005E-3</v>
      </c>
      <c r="S1784">
        <v>0</v>
      </c>
      <c r="T1784">
        <v>0.219</v>
      </c>
      <c r="U1784">
        <v>6.5529999999999999</v>
      </c>
      <c r="V1784">
        <v>0.21199999999999999</v>
      </c>
      <c r="W1784">
        <v>7.0430000000000001</v>
      </c>
      <c r="X1784">
        <v>663</v>
      </c>
      <c r="Y1784">
        <v>102</v>
      </c>
      <c r="Z1784">
        <v>2.19</v>
      </c>
      <c r="AA1784">
        <v>9.2999999999999992E-3</v>
      </c>
      <c r="AB1784">
        <v>1.1659999999999999</v>
      </c>
      <c r="AC1784">
        <v>8.6790000000000003</v>
      </c>
      <c r="AD1784">
        <v>1.105</v>
      </c>
      <c r="AE1784">
        <v>8.8249999999999993</v>
      </c>
      <c r="AF1784">
        <v>849</v>
      </c>
      <c r="AG1784">
        <v>1.1439999999999999</v>
      </c>
      <c r="AH1784">
        <v>1.151</v>
      </c>
      <c r="AI1784">
        <v>667</v>
      </c>
      <c r="AJ1784">
        <v>844</v>
      </c>
      <c r="AK1784">
        <v>640</v>
      </c>
      <c r="AL1784">
        <v>834</v>
      </c>
      <c r="AQ1784" s="82">
        <f t="shared" si="137"/>
        <v>0</v>
      </c>
      <c r="AR1784" s="82">
        <f t="shared" si="141"/>
        <v>0</v>
      </c>
      <c r="AS1784" s="82">
        <f t="shared" si="141"/>
        <v>0</v>
      </c>
      <c r="AT1784" s="82">
        <f t="shared" si="141"/>
        <v>0</v>
      </c>
      <c r="AU1784" s="82">
        <f t="shared" si="141"/>
        <v>0</v>
      </c>
      <c r="AV1784" s="82">
        <f t="shared" si="141"/>
        <v>9.2700000000000005E-3</v>
      </c>
      <c r="AW1784" s="82">
        <f t="shared" si="141"/>
        <v>0</v>
      </c>
      <c r="AX1784" s="82">
        <f t="shared" si="141"/>
        <v>0</v>
      </c>
      <c r="AY1784" s="82">
        <f t="shared" si="141"/>
        <v>0</v>
      </c>
      <c r="AZ1784" s="82">
        <f t="shared" si="141"/>
        <v>0</v>
      </c>
      <c r="BA1784" s="82">
        <f t="shared" si="141"/>
        <v>0</v>
      </c>
    </row>
    <row r="1785" spans="1:53" x14ac:dyDescent="0.25">
      <c r="A1785" t="s">
        <v>6625</v>
      </c>
      <c r="B1785" t="s">
        <v>6626</v>
      </c>
      <c r="C1785" t="s">
        <v>4519</v>
      </c>
      <c r="D1785" t="s">
        <v>4520</v>
      </c>
      <c r="E1785">
        <v>11</v>
      </c>
      <c r="F1785" s="143">
        <v>43739</v>
      </c>
      <c r="G1785" t="s">
        <v>280</v>
      </c>
      <c r="H1785" t="s">
        <v>270</v>
      </c>
      <c r="I1785" t="s">
        <v>259</v>
      </c>
      <c r="J1785" t="s">
        <v>271</v>
      </c>
      <c r="K1785" t="s">
        <v>272</v>
      </c>
      <c r="L1785" t="s">
        <v>551</v>
      </c>
      <c r="M1785" t="s">
        <v>552</v>
      </c>
      <c r="N1785" t="s">
        <v>304</v>
      </c>
      <c r="O1785">
        <v>400</v>
      </c>
      <c r="P1785">
        <v>102</v>
      </c>
      <c r="Q1785">
        <v>2.5666669999999998</v>
      </c>
      <c r="R1785">
        <v>3.6240000000000001E-2</v>
      </c>
      <c r="S1785">
        <v>0</v>
      </c>
      <c r="T1785">
        <v>3.5680000000000001</v>
      </c>
      <c r="U1785">
        <v>10.446999999999999</v>
      </c>
      <c r="V1785">
        <v>4.4480000000000004</v>
      </c>
      <c r="W1785">
        <v>10.497999999999999</v>
      </c>
      <c r="X1785">
        <v>948</v>
      </c>
      <c r="Y1785">
        <v>101</v>
      </c>
      <c r="Z1785">
        <v>1.833</v>
      </c>
      <c r="AA1785">
        <v>3.6179999999999997E-2</v>
      </c>
      <c r="AB1785">
        <v>3.621</v>
      </c>
      <c r="AC1785">
        <v>10.721</v>
      </c>
      <c r="AD1785">
        <v>4.5389999999999997</v>
      </c>
      <c r="AE1785">
        <v>10.731999999999999</v>
      </c>
      <c r="AF1785">
        <v>986</v>
      </c>
      <c r="AG1785">
        <v>1.6859999999999999</v>
      </c>
      <c r="AH1785">
        <v>2.1989999999999998</v>
      </c>
      <c r="AI1785">
        <v>912</v>
      </c>
      <c r="AJ1785">
        <v>946</v>
      </c>
      <c r="AK1785">
        <v>936</v>
      </c>
      <c r="AL1785">
        <v>973</v>
      </c>
      <c r="AQ1785" s="82">
        <f t="shared" si="137"/>
        <v>0</v>
      </c>
      <c r="AR1785" s="82">
        <f t="shared" si="141"/>
        <v>0</v>
      </c>
      <c r="AS1785" s="82">
        <f t="shared" si="141"/>
        <v>0</v>
      </c>
      <c r="AT1785" s="82">
        <f t="shared" si="141"/>
        <v>0</v>
      </c>
      <c r="AU1785" s="82">
        <f t="shared" si="141"/>
        <v>0</v>
      </c>
      <c r="AV1785" s="82">
        <f t="shared" si="141"/>
        <v>0</v>
      </c>
      <c r="AW1785" s="82">
        <f t="shared" si="141"/>
        <v>0</v>
      </c>
      <c r="AX1785" s="82">
        <f t="shared" si="141"/>
        <v>0</v>
      </c>
      <c r="AY1785" s="82">
        <f t="shared" si="141"/>
        <v>0</v>
      </c>
      <c r="AZ1785" s="82">
        <f t="shared" si="141"/>
        <v>3.6240000000000001E-2</v>
      </c>
      <c r="BA1785" s="82">
        <f t="shared" si="141"/>
        <v>0</v>
      </c>
    </row>
    <row r="1786" spans="1:53" x14ac:dyDescent="0.25">
      <c r="A1786" t="s">
        <v>4489</v>
      </c>
      <c r="B1786" t="s">
        <v>4490</v>
      </c>
      <c r="C1786" t="s">
        <v>4491</v>
      </c>
      <c r="D1786" t="s">
        <v>4492</v>
      </c>
      <c r="E1786">
        <v>6.75</v>
      </c>
      <c r="F1786" s="143">
        <v>42430</v>
      </c>
      <c r="G1786" t="s">
        <v>371</v>
      </c>
      <c r="H1786" t="s">
        <v>270</v>
      </c>
      <c r="I1786" t="s">
        <v>259</v>
      </c>
      <c r="J1786" t="s">
        <v>271</v>
      </c>
      <c r="K1786" t="s">
        <v>272</v>
      </c>
      <c r="L1786" t="s">
        <v>442</v>
      </c>
      <c r="M1786" t="s">
        <v>697</v>
      </c>
      <c r="N1786" t="s">
        <v>304</v>
      </c>
      <c r="O1786">
        <v>200</v>
      </c>
      <c r="P1786">
        <v>101.75</v>
      </c>
      <c r="Q1786">
        <v>2.1375000000000002</v>
      </c>
      <c r="R1786">
        <v>1.7999999999999999E-2</v>
      </c>
      <c r="S1786">
        <v>0</v>
      </c>
      <c r="T1786">
        <v>0.182</v>
      </c>
      <c r="U1786">
        <v>3.2160000000000002</v>
      </c>
      <c r="V1786">
        <v>0.17799999999999999</v>
      </c>
      <c r="W1786">
        <v>3.617</v>
      </c>
      <c r="X1786">
        <v>320</v>
      </c>
      <c r="Y1786">
        <v>101.875</v>
      </c>
      <c r="Z1786">
        <v>1.6879999999999999</v>
      </c>
      <c r="AA1786">
        <v>1.822E-2</v>
      </c>
      <c r="AB1786">
        <v>0.248</v>
      </c>
      <c r="AC1786">
        <v>3.621</v>
      </c>
      <c r="AD1786">
        <v>0.24199999999999999</v>
      </c>
      <c r="AE1786">
        <v>3.931</v>
      </c>
      <c r="AF1786">
        <v>359</v>
      </c>
      <c r="AG1786">
        <v>0.314</v>
      </c>
      <c r="AH1786">
        <v>0.29799999999999999</v>
      </c>
      <c r="AI1786">
        <v>120</v>
      </c>
      <c r="AJ1786">
        <v>182</v>
      </c>
      <c r="AK1786">
        <v>297</v>
      </c>
      <c r="AL1786">
        <v>338</v>
      </c>
      <c r="AQ1786" s="82">
        <f t="shared" si="137"/>
        <v>0</v>
      </c>
      <c r="AR1786" s="82">
        <f t="shared" si="141"/>
        <v>0</v>
      </c>
      <c r="AS1786" s="82">
        <f t="shared" si="141"/>
        <v>1.7999999999999999E-2</v>
      </c>
      <c r="AT1786" s="82">
        <f t="shared" si="141"/>
        <v>0</v>
      </c>
      <c r="AU1786" s="82">
        <f t="shared" si="141"/>
        <v>0</v>
      </c>
      <c r="AV1786" s="82">
        <f t="shared" si="141"/>
        <v>0</v>
      </c>
      <c r="AW1786" s="82">
        <f t="shared" si="141"/>
        <v>0</v>
      </c>
      <c r="AX1786" s="82">
        <f t="shared" si="141"/>
        <v>0</v>
      </c>
      <c r="AY1786" s="82">
        <f t="shared" si="141"/>
        <v>0</v>
      </c>
      <c r="AZ1786" s="82">
        <f t="shared" si="141"/>
        <v>0</v>
      </c>
      <c r="BA1786" s="82">
        <f t="shared" si="141"/>
        <v>0</v>
      </c>
    </row>
    <row r="1787" spans="1:53" x14ac:dyDescent="0.25">
      <c r="A1787" t="s">
        <v>4553</v>
      </c>
      <c r="B1787" t="s">
        <v>4554</v>
      </c>
      <c r="C1787" t="s">
        <v>4555</v>
      </c>
      <c r="D1787" t="s">
        <v>4556</v>
      </c>
      <c r="E1787">
        <v>6.5</v>
      </c>
      <c r="F1787" s="143">
        <v>43600</v>
      </c>
      <c r="G1787" t="s">
        <v>41</v>
      </c>
      <c r="H1787" t="s">
        <v>270</v>
      </c>
      <c r="I1787" t="s">
        <v>258</v>
      </c>
      <c r="J1787" t="s">
        <v>271</v>
      </c>
      <c r="K1787" t="s">
        <v>272</v>
      </c>
      <c r="L1787" t="s">
        <v>551</v>
      </c>
      <c r="M1787" t="s">
        <v>604</v>
      </c>
      <c r="N1787" t="s">
        <v>283</v>
      </c>
      <c r="O1787">
        <v>700</v>
      </c>
      <c r="P1787">
        <v>106.5</v>
      </c>
      <c r="Q1787">
        <v>0.72222200000000003</v>
      </c>
      <c r="R1787">
        <v>6.5019999999999994E-2</v>
      </c>
      <c r="S1787">
        <v>0</v>
      </c>
      <c r="T1787">
        <v>3.79</v>
      </c>
      <c r="U1787">
        <v>4.8369999999999997</v>
      </c>
      <c r="V1787">
        <v>4.25</v>
      </c>
      <c r="W1787">
        <v>4.95</v>
      </c>
      <c r="X1787">
        <v>394</v>
      </c>
      <c r="Y1787">
        <v>105.5</v>
      </c>
      <c r="Z1787">
        <v>0.28899999999999998</v>
      </c>
      <c r="AA1787">
        <v>6.5129999999999993E-2</v>
      </c>
      <c r="AB1787">
        <v>3.847</v>
      </c>
      <c r="AC1787">
        <v>5.1029999999999998</v>
      </c>
      <c r="AD1787">
        <v>4.5679999999999996</v>
      </c>
      <c r="AE1787">
        <v>5.2229999999999999</v>
      </c>
      <c r="AF1787">
        <v>436</v>
      </c>
      <c r="AG1787">
        <v>1.355</v>
      </c>
      <c r="AH1787">
        <v>1.839</v>
      </c>
      <c r="AI1787">
        <v>378</v>
      </c>
      <c r="AJ1787">
        <v>421</v>
      </c>
      <c r="AK1787">
        <v>379</v>
      </c>
      <c r="AL1787">
        <v>421</v>
      </c>
      <c r="AQ1787" s="82">
        <f t="shared" si="137"/>
        <v>0</v>
      </c>
      <c r="AR1787" s="82">
        <f t="shared" si="141"/>
        <v>0</v>
      </c>
      <c r="AS1787" s="82">
        <f t="shared" si="141"/>
        <v>0</v>
      </c>
      <c r="AT1787" s="82">
        <f t="shared" si="141"/>
        <v>6.5019999999999994E-2</v>
      </c>
      <c r="AU1787" s="82">
        <f t="shared" si="141"/>
        <v>0</v>
      </c>
      <c r="AV1787" s="82">
        <f t="shared" si="141"/>
        <v>0</v>
      </c>
      <c r="AW1787" s="82">
        <f t="shared" si="141"/>
        <v>0</v>
      </c>
      <c r="AX1787" s="82">
        <f t="shared" si="141"/>
        <v>0</v>
      </c>
      <c r="AY1787" s="82">
        <f t="shared" si="141"/>
        <v>0</v>
      </c>
      <c r="AZ1787" s="82">
        <f t="shared" si="141"/>
        <v>0</v>
      </c>
      <c r="BA1787" s="82">
        <f t="shared" si="141"/>
        <v>0</v>
      </c>
    </row>
    <row r="1788" spans="1:53" x14ac:dyDescent="0.25">
      <c r="A1788" t="s">
        <v>6627</v>
      </c>
      <c r="B1788" t="s">
        <v>6628</v>
      </c>
      <c r="C1788" t="s">
        <v>4563</v>
      </c>
      <c r="D1788" t="s">
        <v>4564</v>
      </c>
      <c r="E1788">
        <v>3.66</v>
      </c>
      <c r="F1788" s="143">
        <v>43269</v>
      </c>
      <c r="G1788" t="s">
        <v>348</v>
      </c>
      <c r="H1788" t="s">
        <v>270</v>
      </c>
      <c r="I1788" t="s">
        <v>259</v>
      </c>
      <c r="J1788" t="s">
        <v>271</v>
      </c>
      <c r="K1788" t="s">
        <v>272</v>
      </c>
      <c r="L1788" t="s">
        <v>291</v>
      </c>
      <c r="M1788" t="s">
        <v>600</v>
      </c>
      <c r="N1788" t="s">
        <v>304</v>
      </c>
      <c r="O1788">
        <v>625</v>
      </c>
      <c r="P1788">
        <v>86</v>
      </c>
      <c r="Q1788">
        <v>0.10166699999999999</v>
      </c>
      <c r="R1788">
        <v>4.6620000000000002E-2</v>
      </c>
      <c r="S1788">
        <v>1.83</v>
      </c>
      <c r="T1788">
        <v>3.9089999999999998</v>
      </c>
      <c r="U1788">
        <v>8.9390000000000001</v>
      </c>
      <c r="V1788">
        <v>4.8449999999999998</v>
      </c>
      <c r="W1788">
        <v>0</v>
      </c>
      <c r="X1788">
        <v>591</v>
      </c>
      <c r="Y1788">
        <v>84.75</v>
      </c>
      <c r="Z1788">
        <v>1.6879999999999999</v>
      </c>
      <c r="AA1788">
        <v>4.752E-2</v>
      </c>
      <c r="AB1788">
        <v>4.5960000000000001</v>
      </c>
      <c r="AC1788">
        <v>9.4459999999999997</v>
      </c>
      <c r="AD1788">
        <v>4.4989999999999997</v>
      </c>
      <c r="AE1788">
        <v>9.0350000000000001</v>
      </c>
      <c r="AF1788">
        <v>833</v>
      </c>
      <c r="AG1788">
        <v>1.728</v>
      </c>
      <c r="AH1788">
        <v>2.2090000000000001</v>
      </c>
      <c r="AI1788">
        <v>520</v>
      </c>
      <c r="AJ1788">
        <v>756</v>
      </c>
      <c r="AK1788">
        <v>579</v>
      </c>
      <c r="AL1788">
        <v>821</v>
      </c>
      <c r="AQ1788" s="82">
        <f t="shared" si="137"/>
        <v>0</v>
      </c>
      <c r="AR1788" s="82">
        <f t="shared" si="141"/>
        <v>0</v>
      </c>
      <c r="AS1788" s="82">
        <f t="shared" si="141"/>
        <v>0</v>
      </c>
      <c r="AT1788" s="82">
        <f t="shared" si="141"/>
        <v>0</v>
      </c>
      <c r="AU1788" s="82">
        <f t="shared" si="141"/>
        <v>0</v>
      </c>
      <c r="AV1788" s="82">
        <f t="shared" si="141"/>
        <v>0</v>
      </c>
      <c r="AW1788" s="82">
        <f t="shared" si="141"/>
        <v>0</v>
      </c>
      <c r="AX1788" s="82">
        <f t="shared" si="141"/>
        <v>4.6620000000000002E-2</v>
      </c>
      <c r="AY1788" s="82">
        <f t="shared" si="141"/>
        <v>0</v>
      </c>
      <c r="AZ1788" s="82">
        <f t="shared" si="141"/>
        <v>0</v>
      </c>
      <c r="BA1788" s="82">
        <f t="shared" si="141"/>
        <v>0</v>
      </c>
    </row>
    <row r="1789" spans="1:53" x14ac:dyDescent="0.25">
      <c r="A1789" t="s">
        <v>4526</v>
      </c>
      <c r="B1789" t="s">
        <v>4527</v>
      </c>
      <c r="C1789" t="s">
        <v>4528</v>
      </c>
      <c r="D1789" t="s">
        <v>4529</v>
      </c>
      <c r="E1789">
        <v>10</v>
      </c>
      <c r="F1789" s="143">
        <v>41866</v>
      </c>
      <c r="G1789" t="s">
        <v>348</v>
      </c>
      <c r="H1789" t="s">
        <v>270</v>
      </c>
      <c r="I1789" t="s">
        <v>259</v>
      </c>
      <c r="J1789" t="s">
        <v>271</v>
      </c>
      <c r="K1789" t="s">
        <v>272</v>
      </c>
      <c r="L1789" t="s">
        <v>343</v>
      </c>
      <c r="M1789" t="s">
        <v>344</v>
      </c>
      <c r="N1789" t="s">
        <v>275</v>
      </c>
      <c r="O1789">
        <v>160</v>
      </c>
      <c r="P1789">
        <v>93</v>
      </c>
      <c r="Q1789">
        <v>3.6111110000000002</v>
      </c>
      <c r="R1789">
        <v>1.3390000000000001E-2</v>
      </c>
      <c r="S1789">
        <v>0</v>
      </c>
      <c r="T1789">
        <v>1.39</v>
      </c>
      <c r="U1789">
        <v>14.946999999999999</v>
      </c>
      <c r="V1789">
        <v>1.389</v>
      </c>
      <c r="W1789">
        <v>14.946999999999999</v>
      </c>
      <c r="X1789">
        <v>1471</v>
      </c>
      <c r="Y1789">
        <v>91</v>
      </c>
      <c r="Z1789">
        <v>2.944</v>
      </c>
      <c r="AA1789">
        <v>1.3220000000000001E-2</v>
      </c>
      <c r="AB1789">
        <v>1.4419999999999999</v>
      </c>
      <c r="AC1789">
        <v>16.216999999999999</v>
      </c>
      <c r="AD1789">
        <v>1.44</v>
      </c>
      <c r="AE1789">
        <v>16.216999999999999</v>
      </c>
      <c r="AF1789">
        <v>1601</v>
      </c>
      <c r="AG1789">
        <v>2.839</v>
      </c>
      <c r="AH1789">
        <v>2.85</v>
      </c>
      <c r="AI1789">
        <v>1371</v>
      </c>
      <c r="AJ1789">
        <v>1475</v>
      </c>
      <c r="AK1789">
        <v>1457</v>
      </c>
      <c r="AL1789">
        <v>1588</v>
      </c>
      <c r="AQ1789" s="82">
        <f t="shared" si="137"/>
        <v>0</v>
      </c>
      <c r="AR1789" s="82">
        <f t="shared" si="141"/>
        <v>0</v>
      </c>
      <c r="AS1789" s="82">
        <f t="shared" si="141"/>
        <v>0</v>
      </c>
      <c r="AT1789" s="82">
        <f t="shared" si="141"/>
        <v>0</v>
      </c>
      <c r="AU1789" s="82">
        <f t="shared" si="141"/>
        <v>0</v>
      </c>
      <c r="AV1789" s="82">
        <f t="shared" si="141"/>
        <v>0</v>
      </c>
      <c r="AW1789" s="82">
        <f t="shared" si="141"/>
        <v>0</v>
      </c>
      <c r="AX1789" s="82">
        <f t="shared" si="141"/>
        <v>0</v>
      </c>
      <c r="AY1789" s="82">
        <f t="shared" si="141"/>
        <v>0</v>
      </c>
      <c r="AZ1789" s="82">
        <f t="shared" si="141"/>
        <v>0</v>
      </c>
      <c r="BA1789" s="82">
        <f t="shared" si="141"/>
        <v>1.3390000000000001E-2</v>
      </c>
    </row>
    <row r="1790" spans="1:53" x14ac:dyDescent="0.25">
      <c r="A1790" t="s">
        <v>4530</v>
      </c>
      <c r="B1790" t="s">
        <v>4531</v>
      </c>
      <c r="C1790" t="s">
        <v>4532</v>
      </c>
      <c r="D1790" t="s">
        <v>4529</v>
      </c>
      <c r="E1790">
        <v>12</v>
      </c>
      <c r="F1790" s="143">
        <v>42050</v>
      </c>
      <c r="G1790" t="s">
        <v>488</v>
      </c>
      <c r="H1790" t="s">
        <v>270</v>
      </c>
      <c r="I1790" t="s">
        <v>259</v>
      </c>
      <c r="J1790" t="s">
        <v>271</v>
      </c>
      <c r="K1790" t="s">
        <v>272</v>
      </c>
      <c r="L1790" t="s">
        <v>343</v>
      </c>
      <c r="M1790" t="s">
        <v>344</v>
      </c>
      <c r="N1790" t="s">
        <v>304</v>
      </c>
      <c r="O1790">
        <v>100</v>
      </c>
      <c r="P1790">
        <v>56</v>
      </c>
      <c r="Q1790">
        <v>4.3333329999999997</v>
      </c>
      <c r="R1790">
        <v>5.2300000000000003E-3</v>
      </c>
      <c r="S1790">
        <v>0</v>
      </c>
      <c r="T1790">
        <v>1.42</v>
      </c>
      <c r="U1790">
        <v>46.521000000000001</v>
      </c>
      <c r="V1790">
        <v>1.423</v>
      </c>
      <c r="W1790">
        <v>46.521000000000001</v>
      </c>
      <c r="X1790">
        <v>4618</v>
      </c>
      <c r="Y1790">
        <v>66</v>
      </c>
      <c r="Z1790">
        <v>3.5329999999999999</v>
      </c>
      <c r="AA1790">
        <v>6.1199999999999996E-3</v>
      </c>
      <c r="AB1790">
        <v>1.579</v>
      </c>
      <c r="AC1790">
        <v>35.392000000000003</v>
      </c>
      <c r="AD1790">
        <v>1.581</v>
      </c>
      <c r="AE1790">
        <v>35.392000000000003</v>
      </c>
      <c r="AF1790">
        <v>3512</v>
      </c>
      <c r="AG1790">
        <v>-13.231</v>
      </c>
      <c r="AH1790">
        <v>-13.194000000000001</v>
      </c>
      <c r="AI1790">
        <v>3176</v>
      </c>
      <c r="AJ1790">
        <v>2670</v>
      </c>
      <c r="AK1790">
        <v>4605</v>
      </c>
      <c r="AL1790">
        <v>3499</v>
      </c>
      <c r="AQ1790" s="82">
        <f t="shared" si="137"/>
        <v>0</v>
      </c>
      <c r="AR1790" s="82">
        <f t="shared" si="141"/>
        <v>0</v>
      </c>
      <c r="AS1790" s="82">
        <f t="shared" si="141"/>
        <v>0</v>
      </c>
      <c r="AT1790" s="82">
        <f t="shared" si="141"/>
        <v>0</v>
      </c>
      <c r="AU1790" s="82">
        <f t="shared" si="141"/>
        <v>0</v>
      </c>
      <c r="AV1790" s="82">
        <f t="shared" si="141"/>
        <v>0</v>
      </c>
      <c r="AW1790" s="82">
        <f t="shared" si="141"/>
        <v>0</v>
      </c>
      <c r="AX1790" s="82">
        <f t="shared" si="141"/>
        <v>0</v>
      </c>
      <c r="AY1790" s="82">
        <f t="shared" si="141"/>
        <v>0</v>
      </c>
      <c r="AZ1790" s="82">
        <f t="shared" si="141"/>
        <v>0</v>
      </c>
      <c r="BA1790" s="82">
        <f t="shared" si="141"/>
        <v>5.2300000000000003E-3</v>
      </c>
    </row>
    <row r="1791" spans="1:53" x14ac:dyDescent="0.25">
      <c r="A1791" t="s">
        <v>4542</v>
      </c>
      <c r="B1791" t="s">
        <v>4543</v>
      </c>
      <c r="C1791" t="s">
        <v>4544</v>
      </c>
      <c r="D1791" t="s">
        <v>4545</v>
      </c>
      <c r="E1791">
        <v>10.5</v>
      </c>
      <c r="F1791" s="143">
        <v>42050</v>
      </c>
      <c r="G1791" t="s">
        <v>42</v>
      </c>
      <c r="H1791" t="s">
        <v>270</v>
      </c>
      <c r="I1791" t="s">
        <v>259</v>
      </c>
      <c r="J1791" t="s">
        <v>271</v>
      </c>
      <c r="K1791" t="s">
        <v>272</v>
      </c>
      <c r="L1791" t="s">
        <v>442</v>
      </c>
      <c r="M1791" t="s">
        <v>650</v>
      </c>
      <c r="N1791" t="s">
        <v>283</v>
      </c>
      <c r="O1791">
        <v>157.5</v>
      </c>
      <c r="P1791">
        <v>106.25</v>
      </c>
      <c r="Q1791">
        <v>3.7916669999999999</v>
      </c>
      <c r="R1791">
        <v>1.502E-2</v>
      </c>
      <c r="S1791">
        <v>0</v>
      </c>
      <c r="T1791">
        <v>0.13800000000000001</v>
      </c>
      <c r="U1791">
        <v>2.9990000000000001</v>
      </c>
      <c r="V1791">
        <v>0.14000000000000001</v>
      </c>
      <c r="W1791">
        <v>3.1520000000000001</v>
      </c>
      <c r="X1791">
        <v>286</v>
      </c>
      <c r="Y1791">
        <v>106.25</v>
      </c>
      <c r="Z1791">
        <v>3.0920000000000001</v>
      </c>
      <c r="AA1791">
        <v>1.515E-2</v>
      </c>
      <c r="AB1791">
        <v>1.107</v>
      </c>
      <c r="AC1791">
        <v>5.0759999999999996</v>
      </c>
      <c r="AD1791">
        <v>0.68100000000000005</v>
      </c>
      <c r="AE1791">
        <v>5.0999999999999996</v>
      </c>
      <c r="AF1791">
        <v>485</v>
      </c>
      <c r="AG1791">
        <v>0.64</v>
      </c>
      <c r="AH1791">
        <v>0.626</v>
      </c>
      <c r="AI1791">
        <v>284</v>
      </c>
      <c r="AJ1791">
        <v>243</v>
      </c>
      <c r="AK1791">
        <v>263</v>
      </c>
      <c r="AL1791">
        <v>469</v>
      </c>
      <c r="AQ1791" s="82">
        <f t="shared" si="137"/>
        <v>0</v>
      </c>
      <c r="AR1791" s="82">
        <f t="shared" si="141"/>
        <v>1.502E-2</v>
      </c>
      <c r="AS1791" s="82">
        <f t="shared" si="141"/>
        <v>0</v>
      </c>
      <c r="AT1791" s="82">
        <f t="shared" si="141"/>
        <v>0</v>
      </c>
      <c r="AU1791" s="82">
        <f t="shared" si="141"/>
        <v>0</v>
      </c>
      <c r="AV1791" s="82">
        <f t="shared" si="141"/>
        <v>0</v>
      </c>
      <c r="AW1791" s="82">
        <f t="shared" si="141"/>
        <v>0</v>
      </c>
      <c r="AX1791" s="82">
        <f t="shared" si="141"/>
        <v>0</v>
      </c>
      <c r="AY1791" s="82">
        <f t="shared" si="141"/>
        <v>0</v>
      </c>
      <c r="AZ1791" s="82">
        <f t="shared" si="141"/>
        <v>0</v>
      </c>
      <c r="BA1791" s="82">
        <f t="shared" si="141"/>
        <v>0</v>
      </c>
    </row>
    <row r="1792" spans="1:53" x14ac:dyDescent="0.25">
      <c r="A1792" t="s">
        <v>4538</v>
      </c>
      <c r="B1792" t="s">
        <v>4539</v>
      </c>
      <c r="C1792" t="s">
        <v>4540</v>
      </c>
      <c r="D1792" t="s">
        <v>4541</v>
      </c>
      <c r="E1792">
        <v>7.75</v>
      </c>
      <c r="F1792" s="143">
        <v>42109</v>
      </c>
      <c r="G1792" t="s">
        <v>41</v>
      </c>
      <c r="H1792" t="s">
        <v>270</v>
      </c>
      <c r="I1792" t="s">
        <v>259</v>
      </c>
      <c r="J1792" t="s">
        <v>271</v>
      </c>
      <c r="K1792" t="s">
        <v>272</v>
      </c>
      <c r="L1792" t="s">
        <v>273</v>
      </c>
      <c r="M1792" t="s">
        <v>932</v>
      </c>
      <c r="N1792" t="s">
        <v>304</v>
      </c>
      <c r="O1792">
        <v>285</v>
      </c>
      <c r="P1792">
        <v>102</v>
      </c>
      <c r="Q1792">
        <v>1.5069440000000001</v>
      </c>
      <c r="R1792">
        <v>2.5559999999999999E-2</v>
      </c>
      <c r="S1792">
        <v>0</v>
      </c>
      <c r="T1792">
        <v>0.30399999999999999</v>
      </c>
      <c r="U1792">
        <v>1.1639999999999999</v>
      </c>
      <c r="V1792">
        <v>0.30199999999999999</v>
      </c>
      <c r="W1792">
        <v>1.379</v>
      </c>
      <c r="X1792">
        <v>108</v>
      </c>
      <c r="Y1792">
        <v>102.062</v>
      </c>
      <c r="Z1792">
        <v>0.99</v>
      </c>
      <c r="AA1792">
        <v>2.5829999999999999E-2</v>
      </c>
      <c r="AB1792">
        <v>0.36899999999999999</v>
      </c>
      <c r="AC1792">
        <v>2.145</v>
      </c>
      <c r="AD1792">
        <v>0.36599999999999999</v>
      </c>
      <c r="AE1792">
        <v>2.2869999999999999</v>
      </c>
      <c r="AF1792">
        <v>203</v>
      </c>
      <c r="AG1792">
        <v>0.441</v>
      </c>
      <c r="AH1792">
        <v>0.42099999999999999</v>
      </c>
      <c r="AI1792">
        <v>57</v>
      </c>
      <c r="AJ1792">
        <v>146</v>
      </c>
      <c r="AK1792">
        <v>86</v>
      </c>
      <c r="AL1792">
        <v>185</v>
      </c>
      <c r="AQ1792" s="82">
        <f t="shared" si="137"/>
        <v>2.5559999999999999E-2</v>
      </c>
      <c r="AR1792" s="82">
        <f t="shared" si="141"/>
        <v>0</v>
      </c>
      <c r="AS1792" s="82">
        <f t="shared" si="141"/>
        <v>0</v>
      </c>
      <c r="AT1792" s="82">
        <f t="shared" si="141"/>
        <v>0</v>
      </c>
      <c r="AU1792" s="82">
        <f t="shared" si="141"/>
        <v>0</v>
      </c>
      <c r="AV1792" s="82">
        <f t="shared" si="141"/>
        <v>0</v>
      </c>
      <c r="AW1792" s="82">
        <f t="shared" si="141"/>
        <v>0</v>
      </c>
      <c r="AX1792" s="82">
        <f t="shared" si="141"/>
        <v>0</v>
      </c>
      <c r="AY1792" s="82">
        <f t="shared" si="141"/>
        <v>0</v>
      </c>
      <c r="AZ1792" s="82">
        <f t="shared" si="141"/>
        <v>0</v>
      </c>
      <c r="BA1792" s="82">
        <f t="shared" si="141"/>
        <v>0</v>
      </c>
    </row>
    <row r="1793" spans="1:53" x14ac:dyDescent="0.25">
      <c r="A1793" t="s">
        <v>4561</v>
      </c>
      <c r="B1793" t="s">
        <v>4562</v>
      </c>
      <c r="C1793" t="s">
        <v>4540</v>
      </c>
      <c r="D1793" t="s">
        <v>4541</v>
      </c>
      <c r="E1793">
        <v>7.375</v>
      </c>
      <c r="F1793" s="143">
        <v>43419</v>
      </c>
      <c r="G1793" t="s">
        <v>41</v>
      </c>
      <c r="H1793" t="s">
        <v>270</v>
      </c>
      <c r="I1793" t="s">
        <v>259</v>
      </c>
      <c r="J1793" t="s">
        <v>271</v>
      </c>
      <c r="K1793" t="s">
        <v>272</v>
      </c>
      <c r="L1793" t="s">
        <v>273</v>
      </c>
      <c r="M1793" t="s">
        <v>932</v>
      </c>
      <c r="N1793" t="s">
        <v>304</v>
      </c>
      <c r="O1793">
        <v>255</v>
      </c>
      <c r="P1793">
        <v>107.5</v>
      </c>
      <c r="Q1793">
        <v>0.81944399999999995</v>
      </c>
      <c r="R1793">
        <v>2.393E-2</v>
      </c>
      <c r="S1793">
        <v>0</v>
      </c>
      <c r="T1793">
        <v>0.85199999999999998</v>
      </c>
      <c r="U1793">
        <v>4.8109999999999999</v>
      </c>
      <c r="V1793">
        <v>2.2410000000000001</v>
      </c>
      <c r="W1793">
        <v>5.1319999999999997</v>
      </c>
      <c r="X1793">
        <v>422</v>
      </c>
      <c r="Y1793">
        <v>107.75</v>
      </c>
      <c r="Z1793">
        <v>0.32800000000000001</v>
      </c>
      <c r="AA1793">
        <v>2.4240000000000001E-2</v>
      </c>
      <c r="AB1793">
        <v>0.91700000000000004</v>
      </c>
      <c r="AC1793">
        <v>4.7089999999999996</v>
      </c>
      <c r="AD1793">
        <v>2.1640000000000001</v>
      </c>
      <c r="AE1793">
        <v>4.9880000000000004</v>
      </c>
      <c r="AF1793">
        <v>421</v>
      </c>
      <c r="AG1793">
        <v>0.224</v>
      </c>
      <c r="AH1793">
        <v>0.373</v>
      </c>
      <c r="AI1793">
        <v>394</v>
      </c>
      <c r="AJ1793">
        <v>406</v>
      </c>
      <c r="AK1793">
        <v>404</v>
      </c>
      <c r="AL1793">
        <v>403</v>
      </c>
      <c r="AQ1793" s="82">
        <f t="shared" si="137"/>
        <v>0</v>
      </c>
      <c r="AR1793" s="82">
        <f t="shared" si="141"/>
        <v>0</v>
      </c>
      <c r="AS1793" s="82">
        <f t="shared" si="141"/>
        <v>0</v>
      </c>
      <c r="AT1793" s="82">
        <f t="shared" si="141"/>
        <v>2.393E-2</v>
      </c>
      <c r="AU1793" s="82">
        <f t="shared" si="141"/>
        <v>0</v>
      </c>
      <c r="AV1793" s="82">
        <f t="shared" si="141"/>
        <v>0</v>
      </c>
      <c r="AW1793" s="82">
        <f t="shared" si="141"/>
        <v>0</v>
      </c>
      <c r="AX1793" s="82">
        <f t="shared" si="141"/>
        <v>0</v>
      </c>
      <c r="AY1793" s="82">
        <f t="shared" si="141"/>
        <v>0</v>
      </c>
      <c r="AZ1793" s="82">
        <f t="shared" si="141"/>
        <v>0</v>
      </c>
      <c r="BA1793" s="82">
        <f t="shared" si="141"/>
        <v>0</v>
      </c>
    </row>
    <row r="1794" spans="1:53" x14ac:dyDescent="0.25">
      <c r="A1794" t="s">
        <v>4557</v>
      </c>
      <c r="B1794" t="s">
        <v>4558</v>
      </c>
      <c r="C1794" t="s">
        <v>4559</v>
      </c>
      <c r="D1794" t="s">
        <v>4560</v>
      </c>
      <c r="E1794">
        <v>6.5</v>
      </c>
      <c r="F1794" s="143">
        <v>43570</v>
      </c>
      <c r="G1794" t="s">
        <v>40</v>
      </c>
      <c r="H1794" t="s">
        <v>270</v>
      </c>
      <c r="I1794" t="s">
        <v>259</v>
      </c>
      <c r="J1794" t="s">
        <v>271</v>
      </c>
      <c r="K1794" t="s">
        <v>272</v>
      </c>
      <c r="L1794" t="s">
        <v>335</v>
      </c>
      <c r="M1794" t="s">
        <v>912</v>
      </c>
      <c r="N1794" t="s">
        <v>304</v>
      </c>
      <c r="O1794">
        <v>200</v>
      </c>
      <c r="P1794">
        <v>107</v>
      </c>
      <c r="Q1794">
        <v>1.263889</v>
      </c>
      <c r="R1794">
        <v>1.8759999999999999E-2</v>
      </c>
      <c r="S1794">
        <v>0</v>
      </c>
      <c r="T1794">
        <v>1.2330000000000001</v>
      </c>
      <c r="U1794">
        <v>4.5750000000000002</v>
      </c>
      <c r="V1794">
        <v>3.294</v>
      </c>
      <c r="W1794">
        <v>4.681</v>
      </c>
      <c r="X1794">
        <v>369</v>
      </c>
      <c r="Y1794">
        <v>107.5</v>
      </c>
      <c r="Z1794">
        <v>0.83099999999999996</v>
      </c>
      <c r="AA1794">
        <v>1.9060000000000001E-2</v>
      </c>
      <c r="AB1794">
        <v>1.3</v>
      </c>
      <c r="AC1794">
        <v>4.2949999999999999</v>
      </c>
      <c r="AD1794">
        <v>3.0819999999999999</v>
      </c>
      <c r="AE1794">
        <v>4.4720000000000004</v>
      </c>
      <c r="AF1794">
        <v>362</v>
      </c>
      <c r="AG1794">
        <v>-6.2E-2</v>
      </c>
      <c r="AH1794">
        <v>0.20300000000000001</v>
      </c>
      <c r="AI1794">
        <v>340</v>
      </c>
      <c r="AJ1794">
        <v>339</v>
      </c>
      <c r="AK1794">
        <v>351</v>
      </c>
      <c r="AL1794">
        <v>344</v>
      </c>
      <c r="AQ1794" s="82">
        <f t="shared" si="137"/>
        <v>0</v>
      </c>
      <c r="AR1794" s="82">
        <f t="shared" si="141"/>
        <v>0</v>
      </c>
      <c r="AS1794" s="82">
        <f t="shared" si="141"/>
        <v>0</v>
      </c>
      <c r="AT1794" s="82">
        <f t="shared" si="141"/>
        <v>1.8759999999999999E-2</v>
      </c>
      <c r="AU1794" s="82">
        <f t="shared" si="141"/>
        <v>0</v>
      </c>
      <c r="AV1794" s="82">
        <f t="shared" si="141"/>
        <v>0</v>
      </c>
      <c r="AW1794" s="82">
        <f t="shared" si="141"/>
        <v>0</v>
      </c>
      <c r="AX1794" s="82">
        <f t="shared" si="141"/>
        <v>0</v>
      </c>
      <c r="AY1794" s="82">
        <f t="shared" si="141"/>
        <v>0</v>
      </c>
      <c r="AZ1794" s="82">
        <f t="shared" si="141"/>
        <v>0</v>
      </c>
      <c r="BA1794" s="82">
        <f t="shared" si="141"/>
        <v>0</v>
      </c>
    </row>
    <row r="1795" spans="1:53" x14ac:dyDescent="0.25">
      <c r="A1795" t="s">
        <v>4521</v>
      </c>
      <c r="B1795" t="s">
        <v>4522</v>
      </c>
      <c r="C1795" t="s">
        <v>4523</v>
      </c>
      <c r="D1795" t="s">
        <v>4524</v>
      </c>
      <c r="E1795">
        <v>7</v>
      </c>
      <c r="F1795" s="143">
        <v>42705</v>
      </c>
      <c r="G1795" t="s">
        <v>40</v>
      </c>
      <c r="H1795" t="s">
        <v>270</v>
      </c>
      <c r="I1795" t="s">
        <v>4525</v>
      </c>
      <c r="J1795" t="s">
        <v>271</v>
      </c>
      <c r="K1795" t="s">
        <v>272</v>
      </c>
      <c r="L1795" t="s">
        <v>291</v>
      </c>
      <c r="M1795" t="s">
        <v>327</v>
      </c>
      <c r="N1795" t="s">
        <v>304</v>
      </c>
      <c r="O1795">
        <v>129</v>
      </c>
      <c r="P1795">
        <v>99.75</v>
      </c>
      <c r="Q1795">
        <v>0.466667</v>
      </c>
      <c r="R1795">
        <v>1.12E-2</v>
      </c>
      <c r="S1795">
        <v>0</v>
      </c>
      <c r="T1795">
        <v>3.371</v>
      </c>
      <c r="U1795">
        <v>7.0720000000000001</v>
      </c>
      <c r="V1795">
        <v>1.825</v>
      </c>
      <c r="W1795">
        <v>6.9980000000000002</v>
      </c>
      <c r="X1795">
        <v>646</v>
      </c>
      <c r="Y1795">
        <v>99.5</v>
      </c>
      <c r="Z1795">
        <v>0</v>
      </c>
      <c r="AA1795">
        <v>1.129E-2</v>
      </c>
      <c r="AB1795">
        <v>3.4329999999999998</v>
      </c>
      <c r="AC1795">
        <v>7.1459999999999999</v>
      </c>
      <c r="AD1795">
        <v>2.1869999999999998</v>
      </c>
      <c r="AE1795">
        <v>7.1109999999999998</v>
      </c>
      <c r="AF1795">
        <v>666</v>
      </c>
      <c r="AG1795">
        <v>0.72</v>
      </c>
      <c r="AH1795">
        <v>0.90300000000000002</v>
      </c>
      <c r="AI1795">
        <v>620</v>
      </c>
      <c r="AJ1795">
        <v>636</v>
      </c>
      <c r="AK1795">
        <v>630</v>
      </c>
      <c r="AL1795">
        <v>652</v>
      </c>
      <c r="AQ1795" s="82">
        <f t="shared" si="137"/>
        <v>0</v>
      </c>
      <c r="AR1795" s="82">
        <f t="shared" si="141"/>
        <v>0</v>
      </c>
      <c r="AS1795" s="82">
        <f t="shared" si="141"/>
        <v>0</v>
      </c>
      <c r="AT1795" s="82">
        <f t="shared" si="141"/>
        <v>0</v>
      </c>
      <c r="AU1795" s="82">
        <f t="shared" si="141"/>
        <v>0</v>
      </c>
      <c r="AV1795" s="82">
        <f t="shared" si="141"/>
        <v>0</v>
      </c>
      <c r="AW1795" s="82">
        <f t="shared" si="141"/>
        <v>1.12E-2</v>
      </c>
      <c r="AX1795" s="82">
        <f t="shared" si="141"/>
        <v>0</v>
      </c>
      <c r="AY1795" s="82">
        <f t="shared" si="141"/>
        <v>0</v>
      </c>
      <c r="AZ1795" s="82">
        <f t="shared" si="141"/>
        <v>0</v>
      </c>
      <c r="BA1795" s="82">
        <f t="shared" si="141"/>
        <v>0</v>
      </c>
    </row>
    <row r="1796" spans="1:53" x14ac:dyDescent="0.25">
      <c r="A1796" t="s">
        <v>4549</v>
      </c>
      <c r="B1796" t="s">
        <v>4550</v>
      </c>
      <c r="C1796" t="s">
        <v>4551</v>
      </c>
      <c r="D1796" t="s">
        <v>4552</v>
      </c>
      <c r="E1796">
        <v>8</v>
      </c>
      <c r="F1796" s="143">
        <v>43174</v>
      </c>
      <c r="G1796" t="s">
        <v>41</v>
      </c>
      <c r="H1796" t="s">
        <v>270</v>
      </c>
      <c r="I1796" t="s">
        <v>259</v>
      </c>
      <c r="J1796" t="s">
        <v>271</v>
      </c>
      <c r="K1796" t="s">
        <v>272</v>
      </c>
      <c r="L1796" t="s">
        <v>335</v>
      </c>
      <c r="M1796" t="s">
        <v>912</v>
      </c>
      <c r="N1796" t="s">
        <v>283</v>
      </c>
      <c r="O1796">
        <v>475</v>
      </c>
      <c r="P1796">
        <v>107.5</v>
      </c>
      <c r="Q1796">
        <v>2.2222219999999999</v>
      </c>
      <c r="R1796">
        <v>4.5150000000000003E-2</v>
      </c>
      <c r="S1796">
        <v>0</v>
      </c>
      <c r="T1796">
        <v>3.512</v>
      </c>
      <c r="U1796">
        <v>5.9610000000000003</v>
      </c>
      <c r="V1796">
        <v>3.32</v>
      </c>
      <c r="W1796">
        <v>6.0259999999999998</v>
      </c>
      <c r="X1796">
        <v>526</v>
      </c>
      <c r="Y1796">
        <v>108.75</v>
      </c>
      <c r="Z1796">
        <v>1.6890000000000001</v>
      </c>
      <c r="AA1796">
        <v>4.614E-2</v>
      </c>
      <c r="AB1796">
        <v>1.2030000000000001</v>
      </c>
      <c r="AC1796">
        <v>5.4260000000000002</v>
      </c>
      <c r="AD1796">
        <v>2.585</v>
      </c>
      <c r="AE1796">
        <v>5.5469999999999997</v>
      </c>
      <c r="AF1796">
        <v>490</v>
      </c>
      <c r="AG1796">
        <v>-0.64900000000000002</v>
      </c>
      <c r="AH1796">
        <v>-0.46100000000000002</v>
      </c>
      <c r="AI1796">
        <v>498</v>
      </c>
      <c r="AJ1796">
        <v>462</v>
      </c>
      <c r="AK1796">
        <v>511</v>
      </c>
      <c r="AL1796">
        <v>473</v>
      </c>
      <c r="AQ1796" s="82">
        <f t="shared" si="137"/>
        <v>0</v>
      </c>
      <c r="AR1796" s="82">
        <f t="shared" si="141"/>
        <v>0</v>
      </c>
      <c r="AS1796" s="82">
        <f t="shared" si="141"/>
        <v>0</v>
      </c>
      <c r="AT1796" s="82">
        <f t="shared" si="141"/>
        <v>0</v>
      </c>
      <c r="AU1796" s="82">
        <f t="shared" si="141"/>
        <v>4.5150000000000003E-2</v>
      </c>
      <c r="AV1796" s="82">
        <f t="shared" si="141"/>
        <v>0</v>
      </c>
      <c r="AW1796" s="82">
        <f t="shared" si="141"/>
        <v>0</v>
      </c>
      <c r="AX1796" s="82">
        <f t="shared" si="141"/>
        <v>0</v>
      </c>
      <c r="AY1796" s="82">
        <f t="shared" si="141"/>
        <v>0</v>
      </c>
      <c r="AZ1796" s="82">
        <f t="shared" si="141"/>
        <v>0</v>
      </c>
      <c r="BA1796" s="82">
        <f t="shared" si="141"/>
        <v>0</v>
      </c>
    </row>
    <row r="1797" spans="1:53" x14ac:dyDescent="0.25">
      <c r="A1797" t="s">
        <v>4533</v>
      </c>
      <c r="B1797" t="s">
        <v>4534</v>
      </c>
      <c r="C1797" t="s">
        <v>4535</v>
      </c>
      <c r="D1797" t="s">
        <v>4536</v>
      </c>
      <c r="E1797">
        <v>6.4039999999999999</v>
      </c>
      <c r="F1797" s="143">
        <v>42475</v>
      </c>
      <c r="G1797" t="s">
        <v>423</v>
      </c>
      <c r="H1797" t="s">
        <v>270</v>
      </c>
      <c r="I1797" t="s">
        <v>4537</v>
      </c>
      <c r="J1797" t="s">
        <v>271</v>
      </c>
      <c r="K1797" t="s">
        <v>272</v>
      </c>
      <c r="L1797" t="s">
        <v>296</v>
      </c>
      <c r="M1797" t="s">
        <v>297</v>
      </c>
      <c r="N1797" t="s">
        <v>304</v>
      </c>
      <c r="O1797">
        <v>507.9</v>
      </c>
      <c r="P1797">
        <v>105.75</v>
      </c>
      <c r="Q1797">
        <v>1.2452220000000001</v>
      </c>
      <c r="R1797">
        <v>4.7079999999999997E-2</v>
      </c>
      <c r="S1797">
        <v>0</v>
      </c>
      <c r="T1797">
        <v>2.94</v>
      </c>
      <c r="U1797">
        <v>4.5090000000000003</v>
      </c>
      <c r="V1797">
        <v>2.9449999999999998</v>
      </c>
      <c r="W1797">
        <v>4.5090000000000003</v>
      </c>
      <c r="X1797">
        <v>407</v>
      </c>
      <c r="Y1797">
        <v>103.25</v>
      </c>
      <c r="Z1797">
        <v>0.81799999999999995</v>
      </c>
      <c r="AA1797">
        <v>4.6489999999999997E-2</v>
      </c>
      <c r="AB1797">
        <v>2.9889999999999999</v>
      </c>
      <c r="AC1797">
        <v>5.3360000000000003</v>
      </c>
      <c r="AD1797">
        <v>2.9910000000000001</v>
      </c>
      <c r="AE1797">
        <v>5.3360000000000003</v>
      </c>
      <c r="AF1797">
        <v>498</v>
      </c>
      <c r="AG1797">
        <v>2.8130000000000002</v>
      </c>
      <c r="AH1797">
        <v>2.9889999999999999</v>
      </c>
      <c r="AI1797">
        <v>403</v>
      </c>
      <c r="AJ1797">
        <v>488</v>
      </c>
      <c r="AK1797">
        <v>396</v>
      </c>
      <c r="AL1797">
        <v>486</v>
      </c>
      <c r="AQ1797" s="82">
        <f t="shared" si="137"/>
        <v>0</v>
      </c>
      <c r="AR1797" s="82">
        <f t="shared" si="141"/>
        <v>0</v>
      </c>
      <c r="AS1797" s="82">
        <f t="shared" si="141"/>
        <v>0</v>
      </c>
      <c r="AT1797" s="82">
        <f t="shared" si="141"/>
        <v>4.7079999999999997E-2</v>
      </c>
      <c r="AU1797" s="82">
        <f t="shared" si="141"/>
        <v>0</v>
      </c>
      <c r="AV1797" s="82">
        <f t="shared" si="141"/>
        <v>0</v>
      </c>
      <c r="AW1797" s="82">
        <f t="shared" si="141"/>
        <v>0</v>
      </c>
      <c r="AX1797" s="82">
        <f t="shared" si="141"/>
        <v>0</v>
      </c>
      <c r="AY1797" s="82">
        <f t="shared" si="141"/>
        <v>0</v>
      </c>
      <c r="AZ1797" s="82">
        <f t="shared" si="141"/>
        <v>0</v>
      </c>
      <c r="BA1797" s="82">
        <f t="shared" si="141"/>
        <v>0</v>
      </c>
    </row>
    <row r="1798" spans="1:53" x14ac:dyDescent="0.25">
      <c r="A1798" t="s">
        <v>4565</v>
      </c>
      <c r="B1798" t="s">
        <v>4566</v>
      </c>
      <c r="C1798" t="s">
        <v>4535</v>
      </c>
      <c r="D1798" t="s">
        <v>4536</v>
      </c>
      <c r="E1798">
        <v>7.25</v>
      </c>
      <c r="F1798" s="143">
        <v>49780</v>
      </c>
      <c r="G1798" t="s">
        <v>423</v>
      </c>
      <c r="H1798" t="s">
        <v>270</v>
      </c>
      <c r="I1798" t="s">
        <v>259</v>
      </c>
      <c r="J1798" t="s">
        <v>271</v>
      </c>
      <c r="K1798" t="s">
        <v>272</v>
      </c>
      <c r="L1798" t="s">
        <v>296</v>
      </c>
      <c r="M1798" t="s">
        <v>297</v>
      </c>
      <c r="N1798" t="s">
        <v>304</v>
      </c>
      <c r="O1798">
        <v>300</v>
      </c>
      <c r="P1798">
        <v>93</v>
      </c>
      <c r="Q1798">
        <v>1.4097219999999999</v>
      </c>
      <c r="R1798">
        <v>2.4539999999999999E-2</v>
      </c>
      <c r="S1798">
        <v>0</v>
      </c>
      <c r="T1798">
        <v>10.587</v>
      </c>
      <c r="U1798">
        <v>7.9109999999999996</v>
      </c>
      <c r="V1798">
        <v>10.682</v>
      </c>
      <c r="W1798">
        <v>7.9109999999999996</v>
      </c>
      <c r="X1798">
        <v>554</v>
      </c>
      <c r="Y1798">
        <v>90.5</v>
      </c>
      <c r="Z1798">
        <v>0.92600000000000005</v>
      </c>
      <c r="AA1798">
        <v>2.4119999999999999E-2</v>
      </c>
      <c r="AB1798">
        <v>10.487</v>
      </c>
      <c r="AC1798">
        <v>8.1660000000000004</v>
      </c>
      <c r="AD1798">
        <v>10.571999999999999</v>
      </c>
      <c r="AE1798">
        <v>8.1660000000000004</v>
      </c>
      <c r="AF1798">
        <v>596</v>
      </c>
      <c r="AG1798">
        <v>3.2629999999999999</v>
      </c>
      <c r="AH1798">
        <v>4.62</v>
      </c>
      <c r="AI1798">
        <v>491</v>
      </c>
      <c r="AJ1798">
        <v>522</v>
      </c>
      <c r="AK1798">
        <v>559</v>
      </c>
      <c r="AL1798">
        <v>605</v>
      </c>
      <c r="AQ1798" s="82">
        <f t="shared" ref="AQ1798:AQ1861" si="142">IF($U1798&lt;=AQ$4,$R1798,0)</f>
        <v>0</v>
      </c>
      <c r="AR1798" s="82">
        <f t="shared" ref="AR1798:BA1813" si="143">IF(AND($U1798&gt;AQ$4,$U1798&lt;=AR$4),$R1798,0)</f>
        <v>0</v>
      </c>
      <c r="AS1798" s="82">
        <f t="shared" si="143"/>
        <v>0</v>
      </c>
      <c r="AT1798" s="82">
        <f t="shared" si="143"/>
        <v>0</v>
      </c>
      <c r="AU1798" s="82">
        <f t="shared" si="143"/>
        <v>0</v>
      </c>
      <c r="AV1798" s="82">
        <f t="shared" si="143"/>
        <v>0</v>
      </c>
      <c r="AW1798" s="82">
        <f t="shared" si="143"/>
        <v>2.4539999999999999E-2</v>
      </c>
      <c r="AX1798" s="82">
        <f t="shared" si="143"/>
        <v>0</v>
      </c>
      <c r="AY1798" s="82">
        <f t="shared" si="143"/>
        <v>0</v>
      </c>
      <c r="AZ1798" s="82">
        <f t="shared" si="143"/>
        <v>0</v>
      </c>
      <c r="BA1798" s="82">
        <f t="shared" si="143"/>
        <v>0</v>
      </c>
    </row>
    <row r="1799" spans="1:53" x14ac:dyDescent="0.25">
      <c r="A1799" t="s">
        <v>4571</v>
      </c>
      <c r="B1799" t="s">
        <v>4572</v>
      </c>
      <c r="C1799" t="s">
        <v>4573</v>
      </c>
      <c r="D1799" t="s">
        <v>4574</v>
      </c>
      <c r="E1799">
        <v>6.75</v>
      </c>
      <c r="F1799" s="143">
        <v>42095</v>
      </c>
      <c r="G1799" t="s">
        <v>423</v>
      </c>
      <c r="H1799" t="s">
        <v>270</v>
      </c>
      <c r="I1799" t="s">
        <v>259</v>
      </c>
      <c r="J1799" t="s">
        <v>271</v>
      </c>
      <c r="K1799" t="s">
        <v>272</v>
      </c>
      <c r="L1799" t="s">
        <v>296</v>
      </c>
      <c r="M1799" t="s">
        <v>492</v>
      </c>
      <c r="N1799" t="s">
        <v>304</v>
      </c>
      <c r="O1799">
        <v>500</v>
      </c>
      <c r="P1799">
        <v>101.25</v>
      </c>
      <c r="Q1799">
        <v>1.575</v>
      </c>
      <c r="R1799">
        <v>4.4540000000000003E-2</v>
      </c>
      <c r="S1799">
        <v>0</v>
      </c>
      <c r="T1799">
        <v>0.26500000000000001</v>
      </c>
      <c r="U1799">
        <v>2.0059999999999998</v>
      </c>
      <c r="V1799">
        <v>0.26300000000000001</v>
      </c>
      <c r="W1799">
        <v>2.234</v>
      </c>
      <c r="X1799">
        <v>193</v>
      </c>
      <c r="Y1799">
        <v>101.75</v>
      </c>
      <c r="Z1799">
        <v>1.125</v>
      </c>
      <c r="AA1799">
        <v>4.5240000000000002E-2</v>
      </c>
      <c r="AB1799">
        <v>0.33200000000000002</v>
      </c>
      <c r="AC1799">
        <v>1.458</v>
      </c>
      <c r="AD1799">
        <v>0.32900000000000001</v>
      </c>
      <c r="AE1799">
        <v>1.6</v>
      </c>
      <c r="AF1799">
        <v>134</v>
      </c>
      <c r="AG1799">
        <v>-4.9000000000000002E-2</v>
      </c>
      <c r="AH1799">
        <v>-6.7000000000000004E-2</v>
      </c>
      <c r="AI1799">
        <v>101</v>
      </c>
      <c r="AJ1799">
        <v>83</v>
      </c>
      <c r="AK1799">
        <v>171</v>
      </c>
      <c r="AL1799">
        <v>115</v>
      </c>
      <c r="AQ1799" s="82">
        <f t="shared" si="142"/>
        <v>0</v>
      </c>
      <c r="AR1799" s="82">
        <f t="shared" si="143"/>
        <v>4.4540000000000003E-2</v>
      </c>
      <c r="AS1799" s="82">
        <f t="shared" si="143"/>
        <v>0</v>
      </c>
      <c r="AT1799" s="82">
        <f t="shared" si="143"/>
        <v>0</v>
      </c>
      <c r="AU1799" s="82">
        <f t="shared" si="143"/>
        <v>0</v>
      </c>
      <c r="AV1799" s="82">
        <f t="shared" si="143"/>
        <v>0</v>
      </c>
      <c r="AW1799" s="82">
        <f t="shared" si="143"/>
        <v>0</v>
      </c>
      <c r="AX1799" s="82">
        <f t="shared" si="143"/>
        <v>0</v>
      </c>
      <c r="AY1799" s="82">
        <f t="shared" si="143"/>
        <v>0</v>
      </c>
      <c r="AZ1799" s="82">
        <f t="shared" si="143"/>
        <v>0</v>
      </c>
      <c r="BA1799" s="82">
        <f t="shared" si="143"/>
        <v>0</v>
      </c>
    </row>
    <row r="1800" spans="1:53" x14ac:dyDescent="0.25">
      <c r="A1800" t="s">
        <v>4579</v>
      </c>
      <c r="B1800" t="s">
        <v>4580</v>
      </c>
      <c r="C1800" t="s">
        <v>4573</v>
      </c>
      <c r="D1800" t="s">
        <v>4574</v>
      </c>
      <c r="E1800">
        <v>7.625</v>
      </c>
      <c r="F1800" s="143">
        <v>43905</v>
      </c>
      <c r="G1800" t="s">
        <v>423</v>
      </c>
      <c r="H1800" t="s">
        <v>270</v>
      </c>
      <c r="I1800" t="s">
        <v>259</v>
      </c>
      <c r="J1800" t="s">
        <v>271</v>
      </c>
      <c r="K1800" t="s">
        <v>272</v>
      </c>
      <c r="L1800" t="s">
        <v>296</v>
      </c>
      <c r="M1800" t="s">
        <v>492</v>
      </c>
      <c r="N1800" t="s">
        <v>304</v>
      </c>
      <c r="O1800">
        <v>350</v>
      </c>
      <c r="P1800">
        <v>110.625</v>
      </c>
      <c r="Q1800">
        <v>2.1180560000000002</v>
      </c>
      <c r="R1800">
        <v>3.4189999999999998E-2</v>
      </c>
      <c r="S1800">
        <v>0</v>
      </c>
      <c r="T1800">
        <v>2.016</v>
      </c>
      <c r="U1800">
        <v>4.2160000000000002</v>
      </c>
      <c r="V1800">
        <v>3.282</v>
      </c>
      <c r="W1800">
        <v>4.7969999999999997</v>
      </c>
      <c r="X1800">
        <v>363</v>
      </c>
      <c r="Y1800">
        <v>110.25</v>
      </c>
      <c r="Z1800">
        <v>1.61</v>
      </c>
      <c r="AA1800">
        <v>3.4439999999999998E-2</v>
      </c>
      <c r="AB1800">
        <v>2.0779999999999998</v>
      </c>
      <c r="AC1800">
        <v>4.4610000000000003</v>
      </c>
      <c r="AD1800">
        <v>3.464</v>
      </c>
      <c r="AE1800">
        <v>4.92</v>
      </c>
      <c r="AF1800">
        <v>391</v>
      </c>
      <c r="AG1800">
        <v>0.79</v>
      </c>
      <c r="AH1800">
        <v>1.095</v>
      </c>
      <c r="AI1800">
        <v>341</v>
      </c>
      <c r="AJ1800">
        <v>373</v>
      </c>
      <c r="AK1800">
        <v>348</v>
      </c>
      <c r="AL1800">
        <v>375</v>
      </c>
      <c r="AQ1800" s="82">
        <f t="shared" si="142"/>
        <v>0</v>
      </c>
      <c r="AR1800" s="82">
        <f t="shared" si="143"/>
        <v>0</v>
      </c>
      <c r="AS1800" s="82">
        <f t="shared" si="143"/>
        <v>0</v>
      </c>
      <c r="AT1800" s="82">
        <f t="shared" si="143"/>
        <v>3.4189999999999998E-2</v>
      </c>
      <c r="AU1800" s="82">
        <f t="shared" si="143"/>
        <v>0</v>
      </c>
      <c r="AV1800" s="82">
        <f t="shared" si="143"/>
        <v>0</v>
      </c>
      <c r="AW1800" s="82">
        <f t="shared" si="143"/>
        <v>0</v>
      </c>
      <c r="AX1800" s="82">
        <f t="shared" si="143"/>
        <v>0</v>
      </c>
      <c r="AY1800" s="82">
        <f t="shared" si="143"/>
        <v>0</v>
      </c>
      <c r="AZ1800" s="82">
        <f t="shared" si="143"/>
        <v>0</v>
      </c>
      <c r="BA1800" s="82">
        <f t="shared" si="143"/>
        <v>0</v>
      </c>
    </row>
    <row r="1801" spans="1:53" x14ac:dyDescent="0.25">
      <c r="A1801" t="s">
        <v>6629</v>
      </c>
      <c r="B1801" t="s">
        <v>6630</v>
      </c>
      <c r="C1801" t="s">
        <v>4573</v>
      </c>
      <c r="D1801" t="s">
        <v>4574</v>
      </c>
      <c r="E1801">
        <v>6.125</v>
      </c>
      <c r="F1801" s="143">
        <v>43692</v>
      </c>
      <c r="G1801" t="s">
        <v>423</v>
      </c>
      <c r="H1801" t="s">
        <v>270</v>
      </c>
      <c r="I1801" t="s">
        <v>259</v>
      </c>
      <c r="J1801" t="s">
        <v>271</v>
      </c>
      <c r="K1801" t="s">
        <v>272</v>
      </c>
      <c r="L1801" t="s">
        <v>296</v>
      </c>
      <c r="M1801" t="s">
        <v>492</v>
      </c>
      <c r="N1801" t="s">
        <v>304</v>
      </c>
      <c r="O1801">
        <v>400</v>
      </c>
      <c r="P1801">
        <v>106</v>
      </c>
      <c r="Q1801">
        <v>2.1947920000000001</v>
      </c>
      <c r="R1801">
        <v>3.7490000000000002E-2</v>
      </c>
      <c r="S1801">
        <v>0</v>
      </c>
      <c r="T1801">
        <v>4.6680000000000001</v>
      </c>
      <c r="U1801">
        <v>4.8929999999999998</v>
      </c>
      <c r="V1801">
        <v>5.1120000000000001</v>
      </c>
      <c r="W1801">
        <v>4.944</v>
      </c>
      <c r="X1801">
        <v>388</v>
      </c>
      <c r="Y1801">
        <v>104.5</v>
      </c>
      <c r="Z1801">
        <v>1.786</v>
      </c>
      <c r="AA1801">
        <v>3.739E-2</v>
      </c>
      <c r="AB1801">
        <v>4.718</v>
      </c>
      <c r="AC1801">
        <v>5.2009999999999996</v>
      </c>
      <c r="AD1801">
        <v>5.274</v>
      </c>
      <c r="AE1801">
        <v>5.2450000000000001</v>
      </c>
      <c r="AF1801">
        <v>433</v>
      </c>
      <c r="AG1801">
        <v>1.7949999999999999</v>
      </c>
      <c r="AH1801">
        <v>2.4249999999999998</v>
      </c>
      <c r="AI1801">
        <v>372</v>
      </c>
      <c r="AJ1801">
        <v>417</v>
      </c>
      <c r="AK1801">
        <v>375</v>
      </c>
      <c r="AL1801">
        <v>421</v>
      </c>
      <c r="AQ1801" s="82">
        <f t="shared" si="142"/>
        <v>0</v>
      </c>
      <c r="AR1801" s="82">
        <f t="shared" si="143"/>
        <v>0</v>
      </c>
      <c r="AS1801" s="82">
        <f t="shared" si="143"/>
        <v>0</v>
      </c>
      <c r="AT1801" s="82">
        <f t="shared" si="143"/>
        <v>3.7490000000000002E-2</v>
      </c>
      <c r="AU1801" s="82">
        <f t="shared" si="143"/>
        <v>0</v>
      </c>
      <c r="AV1801" s="82">
        <f t="shared" si="143"/>
        <v>0</v>
      </c>
      <c r="AW1801" s="82">
        <f t="shared" si="143"/>
        <v>0</v>
      </c>
      <c r="AX1801" s="82">
        <f t="shared" si="143"/>
        <v>0</v>
      </c>
      <c r="AY1801" s="82">
        <f t="shared" si="143"/>
        <v>0</v>
      </c>
      <c r="AZ1801" s="82">
        <f t="shared" si="143"/>
        <v>0</v>
      </c>
      <c r="BA1801" s="82">
        <f t="shared" si="143"/>
        <v>0</v>
      </c>
    </row>
    <row r="1802" spans="1:53" x14ac:dyDescent="0.25">
      <c r="A1802" t="s">
        <v>6631</v>
      </c>
      <c r="B1802" t="s">
        <v>6632</v>
      </c>
      <c r="C1802" t="s">
        <v>4573</v>
      </c>
      <c r="D1802" t="s">
        <v>4574</v>
      </c>
      <c r="E1802">
        <v>6.375</v>
      </c>
      <c r="F1802" s="143">
        <v>44788</v>
      </c>
      <c r="G1802" t="s">
        <v>423</v>
      </c>
      <c r="H1802" t="s">
        <v>270</v>
      </c>
      <c r="I1802" t="s">
        <v>259</v>
      </c>
      <c r="J1802" t="s">
        <v>271</v>
      </c>
      <c r="K1802" t="s">
        <v>272</v>
      </c>
      <c r="L1802" t="s">
        <v>296</v>
      </c>
      <c r="M1802" t="s">
        <v>492</v>
      </c>
      <c r="N1802" t="s">
        <v>304</v>
      </c>
      <c r="O1802">
        <v>350</v>
      </c>
      <c r="P1802">
        <v>106</v>
      </c>
      <c r="Q1802">
        <v>2.2843749999999998</v>
      </c>
      <c r="R1802">
        <v>3.2840000000000001E-2</v>
      </c>
      <c r="S1802">
        <v>0</v>
      </c>
      <c r="T1802">
        <v>5.9249999999999998</v>
      </c>
      <c r="U1802">
        <v>5.4050000000000002</v>
      </c>
      <c r="V1802">
        <v>6.6589999999999998</v>
      </c>
      <c r="W1802">
        <v>5.3979999999999997</v>
      </c>
      <c r="X1802">
        <v>379</v>
      </c>
      <c r="Y1802">
        <v>104.5</v>
      </c>
      <c r="Z1802">
        <v>1.859</v>
      </c>
      <c r="AA1802">
        <v>3.2739999999999998E-2</v>
      </c>
      <c r="AB1802">
        <v>5.9690000000000003</v>
      </c>
      <c r="AC1802">
        <v>5.6449999999999996</v>
      </c>
      <c r="AD1802">
        <v>6.835</v>
      </c>
      <c r="AE1802">
        <v>5.6440000000000001</v>
      </c>
      <c r="AF1802">
        <v>422</v>
      </c>
      <c r="AG1802">
        <v>1.81</v>
      </c>
      <c r="AH1802">
        <v>2.8119999999999998</v>
      </c>
      <c r="AI1802">
        <v>362</v>
      </c>
      <c r="AJ1802">
        <v>401</v>
      </c>
      <c r="AK1802">
        <v>373</v>
      </c>
      <c r="AL1802">
        <v>414</v>
      </c>
      <c r="AQ1802" s="82">
        <f t="shared" si="142"/>
        <v>0</v>
      </c>
      <c r="AR1802" s="82">
        <f t="shared" si="143"/>
        <v>0</v>
      </c>
      <c r="AS1802" s="82">
        <f t="shared" si="143"/>
        <v>0</v>
      </c>
      <c r="AT1802" s="82">
        <f t="shared" si="143"/>
        <v>0</v>
      </c>
      <c r="AU1802" s="82">
        <f t="shared" si="143"/>
        <v>3.2840000000000001E-2</v>
      </c>
      <c r="AV1802" s="82">
        <f t="shared" si="143"/>
        <v>0</v>
      </c>
      <c r="AW1802" s="82">
        <f t="shared" si="143"/>
        <v>0</v>
      </c>
      <c r="AX1802" s="82">
        <f t="shared" si="143"/>
        <v>0</v>
      </c>
      <c r="AY1802" s="82">
        <f t="shared" si="143"/>
        <v>0</v>
      </c>
      <c r="AZ1802" s="82">
        <f t="shared" si="143"/>
        <v>0</v>
      </c>
      <c r="BA1802" s="82">
        <f t="shared" si="143"/>
        <v>0</v>
      </c>
    </row>
    <row r="1803" spans="1:53" x14ac:dyDescent="0.25">
      <c r="A1803" t="s">
        <v>4575</v>
      </c>
      <c r="B1803" t="s">
        <v>4576</v>
      </c>
      <c r="C1803" t="s">
        <v>4577</v>
      </c>
      <c r="D1803" t="s">
        <v>4578</v>
      </c>
      <c r="E1803">
        <v>10.25</v>
      </c>
      <c r="F1803" s="143">
        <v>43070</v>
      </c>
      <c r="G1803" t="s">
        <v>42</v>
      </c>
      <c r="H1803" t="s">
        <v>270</v>
      </c>
      <c r="I1803" t="s">
        <v>259</v>
      </c>
      <c r="J1803" t="s">
        <v>271</v>
      </c>
      <c r="K1803" t="s">
        <v>272</v>
      </c>
      <c r="L1803" t="s">
        <v>335</v>
      </c>
      <c r="M1803" t="s">
        <v>912</v>
      </c>
      <c r="N1803" t="s">
        <v>304</v>
      </c>
      <c r="O1803">
        <v>150</v>
      </c>
      <c r="P1803">
        <v>102.375</v>
      </c>
      <c r="Q1803">
        <v>0.68333299999999997</v>
      </c>
      <c r="R1803">
        <v>1.3390000000000001E-2</v>
      </c>
      <c r="S1803">
        <v>0</v>
      </c>
      <c r="T1803">
        <v>2.48</v>
      </c>
      <c r="U1803">
        <v>9.3010000000000002</v>
      </c>
      <c r="V1803">
        <v>3.2930000000000001</v>
      </c>
      <c r="W1803">
        <v>9.4280000000000008</v>
      </c>
      <c r="X1803">
        <v>873</v>
      </c>
      <c r="Y1803">
        <v>102</v>
      </c>
      <c r="Z1803">
        <v>0</v>
      </c>
      <c r="AA1803">
        <v>1.346E-2</v>
      </c>
      <c r="AB1803">
        <v>2.5409999999999999</v>
      </c>
      <c r="AC1803">
        <v>9.4689999999999994</v>
      </c>
      <c r="AD1803">
        <v>3.395</v>
      </c>
      <c r="AE1803">
        <v>9.5510000000000002</v>
      </c>
      <c r="AF1803">
        <v>896</v>
      </c>
      <c r="AG1803">
        <v>1.038</v>
      </c>
      <c r="AH1803">
        <v>1.304</v>
      </c>
      <c r="AI1803">
        <v>847</v>
      </c>
      <c r="AJ1803">
        <v>874</v>
      </c>
      <c r="AK1803">
        <v>859</v>
      </c>
      <c r="AL1803">
        <v>883</v>
      </c>
      <c r="AQ1803" s="82">
        <f t="shared" si="142"/>
        <v>0</v>
      </c>
      <c r="AR1803" s="82">
        <f t="shared" si="143"/>
        <v>0</v>
      </c>
      <c r="AS1803" s="82">
        <f t="shared" si="143"/>
        <v>0</v>
      </c>
      <c r="AT1803" s="82">
        <f t="shared" si="143"/>
        <v>0</v>
      </c>
      <c r="AU1803" s="82">
        <f t="shared" si="143"/>
        <v>0</v>
      </c>
      <c r="AV1803" s="82">
        <f t="shared" si="143"/>
        <v>0</v>
      </c>
      <c r="AW1803" s="82">
        <f t="shared" si="143"/>
        <v>0</v>
      </c>
      <c r="AX1803" s="82">
        <f t="shared" si="143"/>
        <v>0</v>
      </c>
      <c r="AY1803" s="82">
        <f t="shared" si="143"/>
        <v>1.3390000000000001E-2</v>
      </c>
      <c r="AZ1803" s="82">
        <f t="shared" si="143"/>
        <v>0</v>
      </c>
      <c r="BA1803" s="82">
        <f t="shared" si="143"/>
        <v>0</v>
      </c>
    </row>
    <row r="1804" spans="1:53" x14ac:dyDescent="0.25">
      <c r="A1804" t="s">
        <v>4586</v>
      </c>
      <c r="B1804" t="s">
        <v>4587</v>
      </c>
      <c r="C1804" t="s">
        <v>4588</v>
      </c>
      <c r="D1804" t="s">
        <v>4589</v>
      </c>
      <c r="E1804">
        <v>12</v>
      </c>
      <c r="F1804" s="143">
        <v>42092</v>
      </c>
      <c r="G1804" t="s">
        <v>42</v>
      </c>
      <c r="H1804" t="s">
        <v>270</v>
      </c>
      <c r="I1804" t="s">
        <v>2717</v>
      </c>
      <c r="J1804" t="s">
        <v>271</v>
      </c>
      <c r="K1804" t="s">
        <v>272</v>
      </c>
      <c r="L1804" t="s">
        <v>551</v>
      </c>
      <c r="M1804" t="s">
        <v>552</v>
      </c>
      <c r="N1804" t="s">
        <v>283</v>
      </c>
      <c r="O1804">
        <v>205</v>
      </c>
      <c r="P1804">
        <v>99</v>
      </c>
      <c r="Q1804">
        <v>2.3333330000000001</v>
      </c>
      <c r="R1804">
        <v>1.7999999999999999E-2</v>
      </c>
      <c r="S1804">
        <v>0</v>
      </c>
      <c r="T1804">
        <v>1.8839999999999999</v>
      </c>
      <c r="U1804">
        <v>12.505000000000001</v>
      </c>
      <c r="V1804">
        <v>1.881</v>
      </c>
      <c r="W1804">
        <v>12.505000000000001</v>
      </c>
      <c r="X1804">
        <v>1224</v>
      </c>
      <c r="Y1804">
        <v>95.25</v>
      </c>
      <c r="Z1804">
        <v>1.5329999999999999</v>
      </c>
      <c r="AA1804">
        <v>1.745E-2</v>
      </c>
      <c r="AB1804">
        <v>1.923</v>
      </c>
      <c r="AC1804">
        <v>14.461</v>
      </c>
      <c r="AD1804">
        <v>1.919</v>
      </c>
      <c r="AE1804">
        <v>14.461</v>
      </c>
      <c r="AF1804">
        <v>1424</v>
      </c>
      <c r="AG1804">
        <v>4.7009999999999996</v>
      </c>
      <c r="AH1804">
        <v>4.7549999999999999</v>
      </c>
      <c r="AI1804">
        <v>1186</v>
      </c>
      <c r="AJ1804">
        <v>1350</v>
      </c>
      <c r="AK1804">
        <v>1210</v>
      </c>
      <c r="AL1804">
        <v>1411</v>
      </c>
      <c r="AQ1804" s="82">
        <f t="shared" si="142"/>
        <v>0</v>
      </c>
      <c r="AR1804" s="82">
        <f t="shared" si="143"/>
        <v>0</v>
      </c>
      <c r="AS1804" s="82">
        <f t="shared" si="143"/>
        <v>0</v>
      </c>
      <c r="AT1804" s="82">
        <f t="shared" si="143"/>
        <v>0</v>
      </c>
      <c r="AU1804" s="82">
        <f t="shared" si="143"/>
        <v>0</v>
      </c>
      <c r="AV1804" s="82">
        <f t="shared" si="143"/>
        <v>0</v>
      </c>
      <c r="AW1804" s="82">
        <f t="shared" si="143"/>
        <v>0</v>
      </c>
      <c r="AX1804" s="82">
        <f t="shared" si="143"/>
        <v>0</v>
      </c>
      <c r="AY1804" s="82">
        <f t="shared" si="143"/>
        <v>0</v>
      </c>
      <c r="AZ1804" s="82">
        <f t="shared" si="143"/>
        <v>0</v>
      </c>
      <c r="BA1804" s="82">
        <f t="shared" si="143"/>
        <v>1.7999999999999999E-2</v>
      </c>
    </row>
    <row r="1805" spans="1:53" x14ac:dyDescent="0.25">
      <c r="A1805" t="s">
        <v>4567</v>
      </c>
      <c r="B1805" t="s">
        <v>4568</v>
      </c>
      <c r="C1805" t="s">
        <v>4569</v>
      </c>
      <c r="D1805" t="s">
        <v>4570</v>
      </c>
      <c r="E1805">
        <v>6.8</v>
      </c>
      <c r="F1805" s="143">
        <v>42644</v>
      </c>
      <c r="G1805" t="s">
        <v>371</v>
      </c>
      <c r="H1805" t="s">
        <v>270</v>
      </c>
      <c r="I1805" t="s">
        <v>259</v>
      </c>
      <c r="J1805" t="s">
        <v>271</v>
      </c>
      <c r="K1805" t="s">
        <v>272</v>
      </c>
      <c r="L1805" t="s">
        <v>551</v>
      </c>
      <c r="M1805" t="s">
        <v>1014</v>
      </c>
      <c r="N1805" t="s">
        <v>304</v>
      </c>
      <c r="O1805">
        <v>600</v>
      </c>
      <c r="P1805">
        <v>111.75</v>
      </c>
      <c r="Q1805">
        <v>1.586667</v>
      </c>
      <c r="R1805">
        <v>5.8909999999999997E-2</v>
      </c>
      <c r="S1805">
        <v>0</v>
      </c>
      <c r="T1805">
        <v>3.3069999999999999</v>
      </c>
      <c r="U1805">
        <v>3.4449999999999998</v>
      </c>
      <c r="V1805">
        <v>3.3170000000000002</v>
      </c>
      <c r="W1805">
        <v>3.4449999999999998</v>
      </c>
      <c r="X1805">
        <v>293</v>
      </c>
      <c r="Y1805">
        <v>110.875</v>
      </c>
      <c r="Z1805">
        <v>1.133</v>
      </c>
      <c r="AA1805">
        <v>5.9110000000000003E-2</v>
      </c>
      <c r="AB1805">
        <v>3.3660000000000001</v>
      </c>
      <c r="AC1805">
        <v>3.7269999999999999</v>
      </c>
      <c r="AD1805">
        <v>3.3730000000000002</v>
      </c>
      <c r="AE1805">
        <v>3.7269999999999999</v>
      </c>
      <c r="AF1805">
        <v>330</v>
      </c>
      <c r="AG1805">
        <v>1.1859999999999999</v>
      </c>
      <c r="AH1805">
        <v>1.427</v>
      </c>
      <c r="AI1805">
        <v>297</v>
      </c>
      <c r="AJ1805">
        <v>334</v>
      </c>
      <c r="AK1805">
        <v>282</v>
      </c>
      <c r="AL1805">
        <v>319</v>
      </c>
      <c r="AQ1805" s="82">
        <f t="shared" si="142"/>
        <v>0</v>
      </c>
      <c r="AR1805" s="82">
        <f t="shared" si="143"/>
        <v>0</v>
      </c>
      <c r="AS1805" s="82">
        <f t="shared" si="143"/>
        <v>5.8909999999999997E-2</v>
      </c>
      <c r="AT1805" s="82">
        <f t="shared" si="143"/>
        <v>0</v>
      </c>
      <c r="AU1805" s="82">
        <f t="shared" si="143"/>
        <v>0</v>
      </c>
      <c r="AV1805" s="82">
        <f t="shared" si="143"/>
        <v>0</v>
      </c>
      <c r="AW1805" s="82">
        <f t="shared" si="143"/>
        <v>0</v>
      </c>
      <c r="AX1805" s="82">
        <f t="shared" si="143"/>
        <v>0</v>
      </c>
      <c r="AY1805" s="82">
        <f t="shared" si="143"/>
        <v>0</v>
      </c>
      <c r="AZ1805" s="82">
        <f t="shared" si="143"/>
        <v>0</v>
      </c>
      <c r="BA1805" s="82">
        <f t="shared" si="143"/>
        <v>0</v>
      </c>
    </row>
    <row r="1806" spans="1:53" x14ac:dyDescent="0.25">
      <c r="A1806" t="s">
        <v>4581</v>
      </c>
      <c r="B1806" t="s">
        <v>4582</v>
      </c>
      <c r="C1806" t="s">
        <v>4583</v>
      </c>
      <c r="D1806" t="s">
        <v>4570</v>
      </c>
      <c r="E1806">
        <v>6.875</v>
      </c>
      <c r="F1806" s="143">
        <v>43952</v>
      </c>
      <c r="G1806" t="s">
        <v>371</v>
      </c>
      <c r="H1806" t="s">
        <v>270</v>
      </c>
      <c r="I1806" t="s">
        <v>259</v>
      </c>
      <c r="J1806" t="s">
        <v>271</v>
      </c>
      <c r="K1806" t="s">
        <v>272</v>
      </c>
      <c r="L1806" t="s">
        <v>551</v>
      </c>
      <c r="M1806" t="s">
        <v>1014</v>
      </c>
      <c r="N1806" t="s">
        <v>304</v>
      </c>
      <c r="O1806">
        <v>600</v>
      </c>
      <c r="P1806">
        <v>106.5</v>
      </c>
      <c r="Q1806">
        <v>1.03125</v>
      </c>
      <c r="R1806">
        <v>5.5899999999999998E-2</v>
      </c>
      <c r="S1806">
        <v>0</v>
      </c>
      <c r="T1806">
        <v>2.14</v>
      </c>
      <c r="U1806">
        <v>5.2859999999999996</v>
      </c>
      <c r="V1806">
        <v>4.5199999999999996</v>
      </c>
      <c r="W1806">
        <v>5.3920000000000003</v>
      </c>
      <c r="X1806">
        <v>420</v>
      </c>
      <c r="Y1806">
        <v>104.375</v>
      </c>
      <c r="Z1806">
        <v>0.57299999999999995</v>
      </c>
      <c r="AA1806">
        <v>5.5379999999999999E-2</v>
      </c>
      <c r="AB1806">
        <v>4.4770000000000003</v>
      </c>
      <c r="AC1806">
        <v>5.9180000000000001</v>
      </c>
      <c r="AD1806">
        <v>5.1440000000000001</v>
      </c>
      <c r="AE1806">
        <v>5.94</v>
      </c>
      <c r="AF1806">
        <v>490</v>
      </c>
      <c r="AG1806">
        <v>2.4620000000000002</v>
      </c>
      <c r="AH1806">
        <v>3.0779999999999998</v>
      </c>
      <c r="AI1806">
        <v>398</v>
      </c>
      <c r="AJ1806">
        <v>467</v>
      </c>
      <c r="AK1806">
        <v>405</v>
      </c>
      <c r="AL1806">
        <v>476</v>
      </c>
      <c r="AQ1806" s="82">
        <f t="shared" si="142"/>
        <v>0</v>
      </c>
      <c r="AR1806" s="82">
        <f t="shared" si="143"/>
        <v>0</v>
      </c>
      <c r="AS1806" s="82">
        <f t="shared" si="143"/>
        <v>0</v>
      </c>
      <c r="AT1806" s="82">
        <f t="shared" si="143"/>
        <v>0</v>
      </c>
      <c r="AU1806" s="82">
        <f t="shared" si="143"/>
        <v>5.5899999999999998E-2</v>
      </c>
      <c r="AV1806" s="82">
        <f t="shared" si="143"/>
        <v>0</v>
      </c>
      <c r="AW1806" s="82">
        <f t="shared" si="143"/>
        <v>0</v>
      </c>
      <c r="AX1806" s="82">
        <f t="shared" si="143"/>
        <v>0</v>
      </c>
      <c r="AY1806" s="82">
        <f t="shared" si="143"/>
        <v>0</v>
      </c>
      <c r="AZ1806" s="82">
        <f t="shared" si="143"/>
        <v>0</v>
      </c>
      <c r="BA1806" s="82">
        <f t="shared" si="143"/>
        <v>0</v>
      </c>
    </row>
    <row r="1807" spans="1:53" x14ac:dyDescent="0.25">
      <c r="A1807" t="s">
        <v>4584</v>
      </c>
      <c r="B1807" t="s">
        <v>4585</v>
      </c>
      <c r="C1807" t="s">
        <v>4583</v>
      </c>
      <c r="D1807" t="s">
        <v>4570</v>
      </c>
      <c r="E1807">
        <v>7.75</v>
      </c>
      <c r="F1807" s="143">
        <v>43449</v>
      </c>
      <c r="G1807" t="s">
        <v>371</v>
      </c>
      <c r="H1807" t="s">
        <v>270</v>
      </c>
      <c r="I1807" t="s">
        <v>259</v>
      </c>
      <c r="J1807" t="s">
        <v>271</v>
      </c>
      <c r="K1807" t="s">
        <v>272</v>
      </c>
      <c r="L1807" t="s">
        <v>551</v>
      </c>
      <c r="M1807" t="s">
        <v>1014</v>
      </c>
      <c r="N1807" t="s">
        <v>304</v>
      </c>
      <c r="O1807">
        <v>750</v>
      </c>
      <c r="P1807">
        <v>109.75</v>
      </c>
      <c r="Q1807">
        <v>0.215278</v>
      </c>
      <c r="R1807">
        <v>7.145E-2</v>
      </c>
      <c r="S1807">
        <v>3.875</v>
      </c>
      <c r="T1807">
        <v>1.83</v>
      </c>
      <c r="U1807">
        <v>4.4329999999999998</v>
      </c>
      <c r="V1807">
        <v>2.8420000000000001</v>
      </c>
      <c r="W1807">
        <v>4.8780000000000001</v>
      </c>
      <c r="X1807">
        <v>396</v>
      </c>
      <c r="Y1807">
        <v>108.75</v>
      </c>
      <c r="Z1807">
        <v>3.5739999999999998</v>
      </c>
      <c r="AA1807">
        <v>7.4099999999999999E-2</v>
      </c>
      <c r="AB1807">
        <v>1.825</v>
      </c>
      <c r="AC1807">
        <v>5.0090000000000003</v>
      </c>
      <c r="AD1807">
        <v>3.113</v>
      </c>
      <c r="AE1807">
        <v>5.2759999999999998</v>
      </c>
      <c r="AF1807">
        <v>449</v>
      </c>
      <c r="AG1807">
        <v>1.35</v>
      </c>
      <c r="AH1807">
        <v>1.5880000000000001</v>
      </c>
      <c r="AI1807">
        <v>393</v>
      </c>
      <c r="AJ1807">
        <v>408</v>
      </c>
      <c r="AK1807">
        <v>380</v>
      </c>
      <c r="AL1807">
        <v>433</v>
      </c>
      <c r="AQ1807" s="82">
        <f t="shared" si="142"/>
        <v>0</v>
      </c>
      <c r="AR1807" s="82">
        <f t="shared" si="143"/>
        <v>0</v>
      </c>
      <c r="AS1807" s="82">
        <f t="shared" si="143"/>
        <v>0</v>
      </c>
      <c r="AT1807" s="82">
        <f t="shared" si="143"/>
        <v>7.145E-2</v>
      </c>
      <c r="AU1807" s="82">
        <f t="shared" si="143"/>
        <v>0</v>
      </c>
      <c r="AV1807" s="82">
        <f t="shared" si="143"/>
        <v>0</v>
      </c>
      <c r="AW1807" s="82">
        <f t="shared" si="143"/>
        <v>0</v>
      </c>
      <c r="AX1807" s="82">
        <f t="shared" si="143"/>
        <v>0</v>
      </c>
      <c r="AY1807" s="82">
        <f t="shared" si="143"/>
        <v>0</v>
      </c>
      <c r="AZ1807" s="82">
        <f t="shared" si="143"/>
        <v>0</v>
      </c>
      <c r="BA1807" s="82">
        <f t="shared" si="143"/>
        <v>0</v>
      </c>
    </row>
    <row r="1808" spans="1:53" x14ac:dyDescent="0.25">
      <c r="A1808" t="s">
        <v>6633</v>
      </c>
      <c r="B1808" t="s">
        <v>6634</v>
      </c>
      <c r="C1808" t="s">
        <v>4583</v>
      </c>
      <c r="D1808" t="s">
        <v>4570</v>
      </c>
      <c r="E1808">
        <v>7</v>
      </c>
      <c r="F1808" s="143">
        <v>44501</v>
      </c>
      <c r="G1808" t="s">
        <v>371</v>
      </c>
      <c r="H1808" t="s">
        <v>270</v>
      </c>
      <c r="I1808" t="s">
        <v>259</v>
      </c>
      <c r="J1808" t="s">
        <v>271</v>
      </c>
      <c r="K1808" t="s">
        <v>272</v>
      </c>
      <c r="L1808" t="s">
        <v>551</v>
      </c>
      <c r="M1808" t="s">
        <v>1014</v>
      </c>
      <c r="N1808" t="s">
        <v>304</v>
      </c>
      <c r="O1808">
        <v>600</v>
      </c>
      <c r="P1808">
        <v>107.5</v>
      </c>
      <c r="Q1808">
        <v>3.3833329999999999</v>
      </c>
      <c r="R1808">
        <v>5.7639999999999997E-2</v>
      </c>
      <c r="S1808">
        <v>0</v>
      </c>
      <c r="T1808">
        <v>2.8860000000000001</v>
      </c>
      <c r="U1808">
        <v>5.4870000000000001</v>
      </c>
      <c r="V1808">
        <v>5.4850000000000003</v>
      </c>
      <c r="W1808">
        <v>5.5750000000000002</v>
      </c>
      <c r="X1808">
        <v>411</v>
      </c>
      <c r="Y1808">
        <v>104.5</v>
      </c>
      <c r="Z1808">
        <v>2.9169999999999998</v>
      </c>
      <c r="AA1808">
        <v>5.6689999999999997E-2</v>
      </c>
      <c r="AB1808">
        <v>5.0090000000000003</v>
      </c>
      <c r="AC1808">
        <v>6.141</v>
      </c>
      <c r="AD1808">
        <v>5.97</v>
      </c>
      <c r="AE1808">
        <v>6.1749999999999998</v>
      </c>
      <c r="AF1808">
        <v>488</v>
      </c>
      <c r="AG1808">
        <v>3.2269999999999999</v>
      </c>
      <c r="AH1808">
        <v>4.0359999999999996</v>
      </c>
      <c r="AI1808">
        <v>385</v>
      </c>
      <c r="AJ1808">
        <v>457</v>
      </c>
      <c r="AK1808">
        <v>401</v>
      </c>
      <c r="AL1808">
        <v>478</v>
      </c>
      <c r="AQ1808" s="82">
        <f t="shared" si="142"/>
        <v>0</v>
      </c>
      <c r="AR1808" s="82">
        <f t="shared" si="143"/>
        <v>0</v>
      </c>
      <c r="AS1808" s="82">
        <f t="shared" si="143"/>
        <v>0</v>
      </c>
      <c r="AT1808" s="82">
        <f t="shared" si="143"/>
        <v>0</v>
      </c>
      <c r="AU1808" s="82">
        <f t="shared" si="143"/>
        <v>5.7639999999999997E-2</v>
      </c>
      <c r="AV1808" s="82">
        <f t="shared" si="143"/>
        <v>0</v>
      </c>
      <c r="AW1808" s="82">
        <f t="shared" si="143"/>
        <v>0</v>
      </c>
      <c r="AX1808" s="82">
        <f t="shared" si="143"/>
        <v>0</v>
      </c>
      <c r="AY1808" s="82">
        <f t="shared" si="143"/>
        <v>0</v>
      </c>
      <c r="AZ1808" s="82">
        <f t="shared" si="143"/>
        <v>0</v>
      </c>
      <c r="BA1808" s="82">
        <f t="shared" si="143"/>
        <v>0</v>
      </c>
    </row>
    <row r="1809" spans="1:53" x14ac:dyDescent="0.25">
      <c r="A1809" t="s">
        <v>4594</v>
      </c>
      <c r="B1809" t="s">
        <v>4595</v>
      </c>
      <c r="C1809" t="s">
        <v>4596</v>
      </c>
      <c r="D1809" t="s">
        <v>4597</v>
      </c>
      <c r="E1809">
        <v>7.25</v>
      </c>
      <c r="F1809" s="143">
        <v>42614</v>
      </c>
      <c r="G1809" t="s">
        <v>371</v>
      </c>
      <c r="H1809" t="s">
        <v>270</v>
      </c>
      <c r="I1809" t="s">
        <v>259</v>
      </c>
      <c r="J1809" t="s">
        <v>271</v>
      </c>
      <c r="K1809" t="s">
        <v>272</v>
      </c>
      <c r="L1809" t="s">
        <v>609</v>
      </c>
      <c r="M1809" t="s">
        <v>883</v>
      </c>
      <c r="N1809" t="s">
        <v>304</v>
      </c>
      <c r="O1809">
        <v>700</v>
      </c>
      <c r="P1809">
        <v>115.75</v>
      </c>
      <c r="Q1809">
        <v>2.295833</v>
      </c>
      <c r="R1809">
        <v>7.1590000000000001E-2</v>
      </c>
      <c r="S1809">
        <v>0</v>
      </c>
      <c r="T1809">
        <v>3.2229999999999999</v>
      </c>
      <c r="U1809">
        <v>2.7250000000000001</v>
      </c>
      <c r="V1809">
        <v>3.2330000000000001</v>
      </c>
      <c r="W1809">
        <v>2.7250000000000001</v>
      </c>
      <c r="X1809">
        <v>223</v>
      </c>
      <c r="Y1809">
        <v>115.5</v>
      </c>
      <c r="Z1809">
        <v>1.8120000000000001</v>
      </c>
      <c r="AA1809">
        <v>7.2230000000000003E-2</v>
      </c>
      <c r="AB1809">
        <v>3.2850000000000001</v>
      </c>
      <c r="AC1809">
        <v>2.86</v>
      </c>
      <c r="AD1809">
        <v>3.2919999999999998</v>
      </c>
      <c r="AE1809">
        <v>2.86</v>
      </c>
      <c r="AF1809">
        <v>245</v>
      </c>
      <c r="AG1809">
        <v>0.625</v>
      </c>
      <c r="AH1809">
        <v>0.85299999999999998</v>
      </c>
      <c r="AI1809">
        <v>227</v>
      </c>
      <c r="AJ1809">
        <v>250</v>
      </c>
      <c r="AK1809">
        <v>211</v>
      </c>
      <c r="AL1809">
        <v>233</v>
      </c>
      <c r="AQ1809" s="82">
        <f t="shared" si="142"/>
        <v>0</v>
      </c>
      <c r="AR1809" s="82">
        <f t="shared" si="143"/>
        <v>7.1590000000000001E-2</v>
      </c>
      <c r="AS1809" s="82">
        <f t="shared" si="143"/>
        <v>0</v>
      </c>
      <c r="AT1809" s="82">
        <f t="shared" si="143"/>
        <v>0</v>
      </c>
      <c r="AU1809" s="82">
        <f t="shared" si="143"/>
        <v>0</v>
      </c>
      <c r="AV1809" s="82">
        <f t="shared" si="143"/>
        <v>0</v>
      </c>
      <c r="AW1809" s="82">
        <f t="shared" si="143"/>
        <v>0</v>
      </c>
      <c r="AX1809" s="82">
        <f t="shared" si="143"/>
        <v>0</v>
      </c>
      <c r="AY1809" s="82">
        <f t="shared" si="143"/>
        <v>0</v>
      </c>
      <c r="AZ1809" s="82">
        <f t="shared" si="143"/>
        <v>0</v>
      </c>
      <c r="BA1809" s="82">
        <f t="shared" si="143"/>
        <v>0</v>
      </c>
    </row>
    <row r="1810" spans="1:53" x14ac:dyDescent="0.25">
      <c r="A1810" t="s">
        <v>4602</v>
      </c>
      <c r="B1810" t="s">
        <v>4603</v>
      </c>
      <c r="C1810" t="s">
        <v>4596</v>
      </c>
      <c r="D1810" t="s">
        <v>4597</v>
      </c>
      <c r="E1810">
        <v>8.375</v>
      </c>
      <c r="F1810" s="143">
        <v>41988</v>
      </c>
      <c r="G1810" t="s">
        <v>371</v>
      </c>
      <c r="H1810" t="s">
        <v>270</v>
      </c>
      <c r="I1810" t="s">
        <v>259</v>
      </c>
      <c r="J1810" t="s">
        <v>271</v>
      </c>
      <c r="K1810" t="s">
        <v>272</v>
      </c>
      <c r="L1810" t="s">
        <v>609</v>
      </c>
      <c r="M1810" t="s">
        <v>883</v>
      </c>
      <c r="N1810" t="s">
        <v>304</v>
      </c>
      <c r="O1810">
        <v>500</v>
      </c>
      <c r="P1810">
        <v>111.75</v>
      </c>
      <c r="Q1810">
        <v>0.23263900000000001</v>
      </c>
      <c r="R1810">
        <v>4.8509999999999998E-2</v>
      </c>
      <c r="S1810">
        <v>4.1879999999999997</v>
      </c>
      <c r="T1810">
        <v>1.841</v>
      </c>
      <c r="U1810">
        <v>2.25</v>
      </c>
      <c r="V1810">
        <v>1.841</v>
      </c>
      <c r="W1810">
        <v>2.25</v>
      </c>
      <c r="X1810">
        <v>198</v>
      </c>
      <c r="Y1810">
        <v>111.75</v>
      </c>
      <c r="Z1810">
        <v>3.8620000000000001</v>
      </c>
      <c r="AA1810">
        <v>5.0840000000000003E-2</v>
      </c>
      <c r="AB1810">
        <v>1.8380000000000001</v>
      </c>
      <c r="AC1810">
        <v>2.4319999999999999</v>
      </c>
      <c r="AD1810">
        <v>1.8360000000000001</v>
      </c>
      <c r="AE1810">
        <v>2.4319999999999999</v>
      </c>
      <c r="AF1810">
        <v>219</v>
      </c>
      <c r="AG1810">
        <v>0.48299999999999998</v>
      </c>
      <c r="AH1810">
        <v>0.52200000000000002</v>
      </c>
      <c r="AI1810">
        <v>195</v>
      </c>
      <c r="AJ1810">
        <v>218</v>
      </c>
      <c r="AK1810">
        <v>185</v>
      </c>
      <c r="AL1810">
        <v>206</v>
      </c>
      <c r="AQ1810" s="82">
        <f t="shared" si="142"/>
        <v>0</v>
      </c>
      <c r="AR1810" s="82">
        <f t="shared" si="143"/>
        <v>4.8509999999999998E-2</v>
      </c>
      <c r="AS1810" s="82">
        <f t="shared" si="143"/>
        <v>0</v>
      </c>
      <c r="AT1810" s="82">
        <f t="shared" si="143"/>
        <v>0</v>
      </c>
      <c r="AU1810" s="82">
        <f t="shared" si="143"/>
        <v>0</v>
      </c>
      <c r="AV1810" s="82">
        <f t="shared" si="143"/>
        <v>0</v>
      </c>
      <c r="AW1810" s="82">
        <f t="shared" si="143"/>
        <v>0</v>
      </c>
      <c r="AX1810" s="82">
        <f t="shared" si="143"/>
        <v>0</v>
      </c>
      <c r="AY1810" s="82">
        <f t="shared" si="143"/>
        <v>0</v>
      </c>
      <c r="AZ1810" s="82">
        <f t="shared" si="143"/>
        <v>0</v>
      </c>
      <c r="BA1810" s="82">
        <f t="shared" si="143"/>
        <v>0</v>
      </c>
    </row>
    <row r="1811" spans="1:53" x14ac:dyDescent="0.25">
      <c r="A1811" t="s">
        <v>4604</v>
      </c>
      <c r="B1811" t="s">
        <v>4605</v>
      </c>
      <c r="C1811" t="s">
        <v>4596</v>
      </c>
      <c r="D1811" t="s">
        <v>4597</v>
      </c>
      <c r="E1811">
        <v>7.25</v>
      </c>
      <c r="F1811" s="143">
        <v>42870</v>
      </c>
      <c r="G1811" t="s">
        <v>371</v>
      </c>
      <c r="H1811" t="s">
        <v>270</v>
      </c>
      <c r="I1811" t="s">
        <v>259</v>
      </c>
      <c r="J1811" t="s">
        <v>271</v>
      </c>
      <c r="K1811" t="s">
        <v>272</v>
      </c>
      <c r="L1811" t="s">
        <v>609</v>
      </c>
      <c r="M1811" t="s">
        <v>883</v>
      </c>
      <c r="N1811" t="s">
        <v>304</v>
      </c>
      <c r="O1811">
        <v>700</v>
      </c>
      <c r="P1811">
        <v>117.25</v>
      </c>
      <c r="Q1811">
        <v>0.80555600000000005</v>
      </c>
      <c r="R1811">
        <v>7.1599999999999997E-2</v>
      </c>
      <c r="S1811">
        <v>0</v>
      </c>
      <c r="T1811">
        <v>3.8039999999999998</v>
      </c>
      <c r="U1811">
        <v>3.0219999999999998</v>
      </c>
      <c r="V1811">
        <v>3.8170000000000002</v>
      </c>
      <c r="W1811">
        <v>3.0219999999999998</v>
      </c>
      <c r="X1811">
        <v>241</v>
      </c>
      <c r="Y1811">
        <v>117.437</v>
      </c>
      <c r="Z1811">
        <v>0.32200000000000001</v>
      </c>
      <c r="AA1811">
        <v>7.2499999999999995E-2</v>
      </c>
      <c r="AB1811">
        <v>3.8690000000000002</v>
      </c>
      <c r="AC1811">
        <v>3.036</v>
      </c>
      <c r="AD1811">
        <v>3.879</v>
      </c>
      <c r="AE1811">
        <v>3.036</v>
      </c>
      <c r="AF1811">
        <v>252</v>
      </c>
      <c r="AG1811">
        <v>0.252</v>
      </c>
      <c r="AH1811">
        <v>0.59199999999999997</v>
      </c>
      <c r="AI1811">
        <v>247</v>
      </c>
      <c r="AJ1811">
        <v>261</v>
      </c>
      <c r="AK1811">
        <v>229</v>
      </c>
      <c r="AL1811">
        <v>241</v>
      </c>
      <c r="AQ1811" s="82">
        <f t="shared" si="142"/>
        <v>0</v>
      </c>
      <c r="AR1811" s="82">
        <f t="shared" si="143"/>
        <v>0</v>
      </c>
      <c r="AS1811" s="82">
        <f t="shared" si="143"/>
        <v>7.1599999999999997E-2</v>
      </c>
      <c r="AT1811" s="82">
        <f t="shared" si="143"/>
        <v>0</v>
      </c>
      <c r="AU1811" s="82">
        <f t="shared" si="143"/>
        <v>0</v>
      </c>
      <c r="AV1811" s="82">
        <f t="shared" si="143"/>
        <v>0</v>
      </c>
      <c r="AW1811" s="82">
        <f t="shared" si="143"/>
        <v>0</v>
      </c>
      <c r="AX1811" s="82">
        <f t="shared" si="143"/>
        <v>0</v>
      </c>
      <c r="AY1811" s="82">
        <f t="shared" si="143"/>
        <v>0</v>
      </c>
      <c r="AZ1811" s="82">
        <f t="shared" si="143"/>
        <v>0</v>
      </c>
      <c r="BA1811" s="82">
        <f t="shared" si="143"/>
        <v>0</v>
      </c>
    </row>
    <row r="1812" spans="1:53" x14ac:dyDescent="0.25">
      <c r="A1812" t="s">
        <v>6635</v>
      </c>
      <c r="B1812" t="s">
        <v>6636</v>
      </c>
      <c r="C1812" t="s">
        <v>4596</v>
      </c>
      <c r="D1812" t="s">
        <v>4597</v>
      </c>
      <c r="E1812">
        <v>6</v>
      </c>
      <c r="F1812" s="143">
        <v>44682</v>
      </c>
      <c r="G1812" t="s">
        <v>371</v>
      </c>
      <c r="H1812" t="s">
        <v>270</v>
      </c>
      <c r="I1812" t="s">
        <v>259</v>
      </c>
      <c r="J1812" t="s">
        <v>271</v>
      </c>
      <c r="K1812" t="s">
        <v>272</v>
      </c>
      <c r="L1812" t="s">
        <v>609</v>
      </c>
      <c r="M1812" t="s">
        <v>883</v>
      </c>
      <c r="N1812" t="s">
        <v>304</v>
      </c>
      <c r="O1812">
        <v>600</v>
      </c>
      <c r="P1812">
        <v>114.75</v>
      </c>
      <c r="Q1812">
        <v>0.9</v>
      </c>
      <c r="R1812">
        <v>6.012E-2</v>
      </c>
      <c r="S1812">
        <v>0</v>
      </c>
      <c r="T1812">
        <v>7.2450000000000001</v>
      </c>
      <c r="U1812">
        <v>4.085</v>
      </c>
      <c r="V1812">
        <v>7.3979999999999997</v>
      </c>
      <c r="W1812">
        <v>4.085</v>
      </c>
      <c r="X1812">
        <v>251</v>
      </c>
      <c r="Y1812">
        <v>114.375</v>
      </c>
      <c r="Z1812">
        <v>0.5</v>
      </c>
      <c r="AA1812">
        <v>6.062E-2</v>
      </c>
      <c r="AB1812">
        <v>7.3029999999999999</v>
      </c>
      <c r="AC1812">
        <v>4.1399999999999997</v>
      </c>
      <c r="AD1812">
        <v>7.4450000000000003</v>
      </c>
      <c r="AE1812">
        <v>4.1399999999999997</v>
      </c>
      <c r="AF1812">
        <v>274</v>
      </c>
      <c r="AG1812">
        <v>0.67500000000000004</v>
      </c>
      <c r="AH1812">
        <v>1.806</v>
      </c>
      <c r="AI1812">
        <v>256</v>
      </c>
      <c r="AJ1812">
        <v>278</v>
      </c>
      <c r="AK1812">
        <v>246</v>
      </c>
      <c r="AL1812">
        <v>268</v>
      </c>
      <c r="AQ1812" s="82">
        <f t="shared" si="142"/>
        <v>0</v>
      </c>
      <c r="AR1812" s="82">
        <f t="shared" si="143"/>
        <v>0</v>
      </c>
      <c r="AS1812" s="82">
        <f t="shared" si="143"/>
        <v>0</v>
      </c>
      <c r="AT1812" s="82">
        <f t="shared" si="143"/>
        <v>6.012E-2</v>
      </c>
      <c r="AU1812" s="82">
        <f t="shared" si="143"/>
        <v>0</v>
      </c>
      <c r="AV1812" s="82">
        <f t="shared" si="143"/>
        <v>0</v>
      </c>
      <c r="AW1812" s="82">
        <f t="shared" si="143"/>
        <v>0</v>
      </c>
      <c r="AX1812" s="82">
        <f t="shared" si="143"/>
        <v>0</v>
      </c>
      <c r="AY1812" s="82">
        <f t="shared" si="143"/>
        <v>0</v>
      </c>
      <c r="AZ1812" s="82">
        <f t="shared" si="143"/>
        <v>0</v>
      </c>
      <c r="BA1812" s="82">
        <f t="shared" si="143"/>
        <v>0</v>
      </c>
    </row>
    <row r="1813" spans="1:53" x14ac:dyDescent="0.25">
      <c r="A1813" t="s">
        <v>6637</v>
      </c>
      <c r="B1813" t="s">
        <v>6638</v>
      </c>
      <c r="C1813" t="s">
        <v>4596</v>
      </c>
      <c r="D1813" t="s">
        <v>4597</v>
      </c>
      <c r="E1813">
        <v>4.625</v>
      </c>
      <c r="F1813" s="143">
        <v>44986</v>
      </c>
      <c r="G1813" t="s">
        <v>371</v>
      </c>
      <c r="H1813" t="s">
        <v>270</v>
      </c>
      <c r="I1813" t="s">
        <v>259</v>
      </c>
      <c r="J1813" t="s">
        <v>271</v>
      </c>
      <c r="K1813" t="s">
        <v>272</v>
      </c>
      <c r="L1813" t="s">
        <v>609</v>
      </c>
      <c r="M1813" t="s">
        <v>883</v>
      </c>
      <c r="N1813" t="s">
        <v>304</v>
      </c>
      <c r="O1813">
        <v>650</v>
      </c>
      <c r="P1813">
        <v>104.625</v>
      </c>
      <c r="Q1813">
        <v>1.6829860000000001</v>
      </c>
      <c r="R1813">
        <v>5.987E-2</v>
      </c>
      <c r="S1813">
        <v>0</v>
      </c>
      <c r="T1813">
        <v>7.9950000000000001</v>
      </c>
      <c r="U1813">
        <v>4.0650000000000004</v>
      </c>
      <c r="V1813">
        <v>8.2029999999999994</v>
      </c>
      <c r="W1813">
        <v>4.0650000000000004</v>
      </c>
      <c r="X1813">
        <v>232</v>
      </c>
      <c r="Y1813">
        <v>103</v>
      </c>
      <c r="Z1813">
        <v>1.375</v>
      </c>
      <c r="AA1813">
        <v>5.9670000000000001E-2</v>
      </c>
      <c r="AB1813">
        <v>8.0340000000000007</v>
      </c>
      <c r="AC1813">
        <v>4.26</v>
      </c>
      <c r="AD1813">
        <v>8.2279999999999998</v>
      </c>
      <c r="AE1813">
        <v>4.26</v>
      </c>
      <c r="AF1813">
        <v>270</v>
      </c>
      <c r="AG1813">
        <v>1.8520000000000001</v>
      </c>
      <c r="AH1813">
        <v>3.1669999999999998</v>
      </c>
      <c r="AI1813">
        <v>225</v>
      </c>
      <c r="AJ1813">
        <v>259</v>
      </c>
      <c r="AK1813">
        <v>229</v>
      </c>
      <c r="AL1813">
        <v>266</v>
      </c>
      <c r="AQ1813" s="82">
        <f t="shared" si="142"/>
        <v>0</v>
      </c>
      <c r="AR1813" s="82">
        <f t="shared" si="143"/>
        <v>0</v>
      </c>
      <c r="AS1813" s="82">
        <f t="shared" si="143"/>
        <v>0</v>
      </c>
      <c r="AT1813" s="82">
        <f t="shared" si="143"/>
        <v>5.987E-2</v>
      </c>
      <c r="AU1813" s="82">
        <f t="shared" si="143"/>
        <v>0</v>
      </c>
      <c r="AV1813" s="82">
        <f t="shared" si="143"/>
        <v>0</v>
      </c>
      <c r="AW1813" s="82">
        <f t="shared" si="143"/>
        <v>0</v>
      </c>
      <c r="AX1813" s="82">
        <f t="shared" si="143"/>
        <v>0</v>
      </c>
      <c r="AY1813" s="82">
        <f t="shared" si="143"/>
        <v>0</v>
      </c>
      <c r="AZ1813" s="82">
        <f t="shared" si="143"/>
        <v>0</v>
      </c>
      <c r="BA1813" s="82">
        <f t="shared" si="143"/>
        <v>0</v>
      </c>
    </row>
    <row r="1814" spans="1:53" x14ac:dyDescent="0.25">
      <c r="A1814" t="s">
        <v>4598</v>
      </c>
      <c r="B1814" t="s">
        <v>4599</v>
      </c>
      <c r="C1814" t="s">
        <v>4600</v>
      </c>
      <c r="D1814" t="s">
        <v>4601</v>
      </c>
      <c r="E1814">
        <v>6.0780000000000003</v>
      </c>
      <c r="F1814" s="143">
        <v>42760</v>
      </c>
      <c r="G1814" t="s">
        <v>371</v>
      </c>
      <c r="H1814" t="s">
        <v>270</v>
      </c>
      <c r="I1814" t="s">
        <v>1873</v>
      </c>
      <c r="J1814" t="s">
        <v>271</v>
      </c>
      <c r="K1814" t="s">
        <v>284</v>
      </c>
      <c r="L1814" t="s">
        <v>524</v>
      </c>
      <c r="M1814" t="s">
        <v>524</v>
      </c>
      <c r="N1814" t="s">
        <v>828</v>
      </c>
      <c r="O1814">
        <v>649.1</v>
      </c>
      <c r="P1814">
        <v>110.7</v>
      </c>
      <c r="Q1814">
        <v>2.5325000000000002</v>
      </c>
      <c r="R1814">
        <v>6.368E-2</v>
      </c>
      <c r="S1814">
        <v>0</v>
      </c>
      <c r="T1814">
        <v>3.5609999999999999</v>
      </c>
      <c r="U1814">
        <v>2.6829999999999998</v>
      </c>
      <c r="V1814">
        <v>3.5750000000000002</v>
      </c>
      <c r="W1814">
        <v>3.2570000000000001</v>
      </c>
      <c r="X1814">
        <v>269</v>
      </c>
      <c r="Y1814">
        <v>108.25</v>
      </c>
      <c r="Z1814">
        <v>2.1269999999999998</v>
      </c>
      <c r="AA1814">
        <v>6.3020000000000007E-2</v>
      </c>
      <c r="AB1814">
        <v>3.6080000000000001</v>
      </c>
      <c r="AC1814">
        <v>3.9039999999999999</v>
      </c>
      <c r="AD1814">
        <v>3.6190000000000002</v>
      </c>
      <c r="AE1814">
        <v>3.9039999999999999</v>
      </c>
      <c r="AF1814">
        <v>343</v>
      </c>
      <c r="AG1814">
        <v>2.5870000000000002</v>
      </c>
      <c r="AH1814">
        <v>2.8780000000000001</v>
      </c>
      <c r="AI1814">
        <v>269</v>
      </c>
      <c r="AJ1814">
        <v>342</v>
      </c>
      <c r="AK1814">
        <v>258</v>
      </c>
      <c r="AL1814">
        <v>332</v>
      </c>
      <c r="AQ1814" s="82">
        <f t="shared" si="142"/>
        <v>0</v>
      </c>
      <c r="AR1814" s="82">
        <f t="shared" ref="AR1814:BA1829" si="144">IF(AND($U1814&gt;AQ$4,$U1814&lt;=AR$4),$R1814,0)</f>
        <v>6.368E-2</v>
      </c>
      <c r="AS1814" s="82">
        <f t="shared" si="144"/>
        <v>0</v>
      </c>
      <c r="AT1814" s="82">
        <f t="shared" si="144"/>
        <v>0</v>
      </c>
      <c r="AU1814" s="82">
        <f t="shared" si="144"/>
        <v>0</v>
      </c>
      <c r="AV1814" s="82">
        <f t="shared" si="144"/>
        <v>0</v>
      </c>
      <c r="AW1814" s="82">
        <f t="shared" si="144"/>
        <v>0</v>
      </c>
      <c r="AX1814" s="82">
        <f t="shared" si="144"/>
        <v>0</v>
      </c>
      <c r="AY1814" s="82">
        <f t="shared" si="144"/>
        <v>0</v>
      </c>
      <c r="AZ1814" s="82">
        <f t="shared" si="144"/>
        <v>0</v>
      </c>
      <c r="BA1814" s="82">
        <f t="shared" si="144"/>
        <v>0</v>
      </c>
    </row>
    <row r="1815" spans="1:53" x14ac:dyDescent="0.25">
      <c r="A1815" t="s">
        <v>4614</v>
      </c>
      <c r="B1815" t="s">
        <v>4615</v>
      </c>
      <c r="C1815" t="s">
        <v>4616</v>
      </c>
      <c r="D1815" t="s">
        <v>4617</v>
      </c>
      <c r="E1815">
        <v>10.5</v>
      </c>
      <c r="F1815" s="143">
        <v>43861</v>
      </c>
      <c r="G1815" t="s">
        <v>42</v>
      </c>
      <c r="H1815" t="s">
        <v>270</v>
      </c>
      <c r="I1815" t="s">
        <v>259</v>
      </c>
      <c r="J1815" t="s">
        <v>271</v>
      </c>
      <c r="K1815" t="s">
        <v>272</v>
      </c>
      <c r="L1815" t="s">
        <v>296</v>
      </c>
      <c r="M1815" t="s">
        <v>982</v>
      </c>
      <c r="N1815" t="s">
        <v>304</v>
      </c>
      <c r="O1815">
        <v>250</v>
      </c>
      <c r="P1815">
        <v>107.75</v>
      </c>
      <c r="Q1815">
        <v>4.2291670000000003</v>
      </c>
      <c r="R1815">
        <v>2.4250000000000001E-2</v>
      </c>
      <c r="S1815">
        <v>0</v>
      </c>
      <c r="T1815">
        <v>3.8010000000000002</v>
      </c>
      <c r="U1815">
        <v>8.5860000000000003</v>
      </c>
      <c r="V1815">
        <v>4.476</v>
      </c>
      <c r="W1815">
        <v>8.7569999999999997</v>
      </c>
      <c r="X1815">
        <v>766</v>
      </c>
      <c r="Y1815">
        <v>106</v>
      </c>
      <c r="Z1815">
        <v>3.5289999999999999</v>
      </c>
      <c r="AA1815">
        <v>2.4080000000000001E-2</v>
      </c>
      <c r="AB1815">
        <v>3.8460000000000001</v>
      </c>
      <c r="AC1815">
        <v>9.0150000000000006</v>
      </c>
      <c r="AD1815">
        <v>4.5709999999999997</v>
      </c>
      <c r="AE1815">
        <v>9.141</v>
      </c>
      <c r="AF1815">
        <v>819</v>
      </c>
      <c r="AG1815">
        <v>2.2370000000000001</v>
      </c>
      <c r="AH1815">
        <v>2.758</v>
      </c>
      <c r="AI1815">
        <v>751</v>
      </c>
      <c r="AJ1815">
        <v>802</v>
      </c>
      <c r="AK1815">
        <v>754</v>
      </c>
      <c r="AL1815">
        <v>807</v>
      </c>
      <c r="AQ1815" s="82">
        <f t="shared" si="142"/>
        <v>0</v>
      </c>
      <c r="AR1815" s="82">
        <f t="shared" si="144"/>
        <v>0</v>
      </c>
      <c r="AS1815" s="82">
        <f t="shared" si="144"/>
        <v>0</v>
      </c>
      <c r="AT1815" s="82">
        <f t="shared" si="144"/>
        <v>0</v>
      </c>
      <c r="AU1815" s="82">
        <f t="shared" si="144"/>
        <v>0</v>
      </c>
      <c r="AV1815" s="82">
        <f t="shared" si="144"/>
        <v>0</v>
      </c>
      <c r="AW1815" s="82">
        <f t="shared" si="144"/>
        <v>0</v>
      </c>
      <c r="AX1815" s="82">
        <f t="shared" si="144"/>
        <v>2.4250000000000001E-2</v>
      </c>
      <c r="AY1815" s="82">
        <f t="shared" si="144"/>
        <v>0</v>
      </c>
      <c r="AZ1815" s="82">
        <f t="shared" si="144"/>
        <v>0</v>
      </c>
      <c r="BA1815" s="82">
        <f t="shared" si="144"/>
        <v>0</v>
      </c>
    </row>
    <row r="1816" spans="1:53" x14ac:dyDescent="0.25">
      <c r="A1816" t="s">
        <v>4610</v>
      </c>
      <c r="B1816" t="s">
        <v>4611</v>
      </c>
      <c r="C1816" t="s">
        <v>4612</v>
      </c>
      <c r="D1816" t="s">
        <v>4613</v>
      </c>
      <c r="E1816">
        <v>12</v>
      </c>
      <c r="F1816" s="143">
        <v>42536</v>
      </c>
      <c r="G1816" t="s">
        <v>280</v>
      </c>
      <c r="H1816" t="s">
        <v>270</v>
      </c>
      <c r="I1816" t="s">
        <v>259</v>
      </c>
      <c r="J1816" t="s">
        <v>271</v>
      </c>
      <c r="K1816" t="s">
        <v>272</v>
      </c>
      <c r="L1816" t="s">
        <v>291</v>
      </c>
      <c r="M1816" t="s">
        <v>303</v>
      </c>
      <c r="N1816" t="s">
        <v>283</v>
      </c>
      <c r="O1816">
        <v>170</v>
      </c>
      <c r="P1816">
        <v>107.75</v>
      </c>
      <c r="Q1816">
        <v>0.33333299999999999</v>
      </c>
      <c r="R1816">
        <v>1.592E-2</v>
      </c>
      <c r="S1816">
        <v>6</v>
      </c>
      <c r="T1816">
        <v>2.484</v>
      </c>
      <c r="U1816">
        <v>8.9689999999999994</v>
      </c>
      <c r="V1816">
        <v>2.4489999999999998</v>
      </c>
      <c r="W1816">
        <v>9.0079999999999991</v>
      </c>
      <c r="X1816">
        <v>856</v>
      </c>
      <c r="Y1816">
        <v>107.5</v>
      </c>
      <c r="Z1816">
        <v>5.5330000000000004</v>
      </c>
      <c r="AA1816">
        <v>1.6899999999999998E-2</v>
      </c>
      <c r="AB1816">
        <v>2.4119999999999999</v>
      </c>
      <c r="AC1816">
        <v>9.1150000000000002</v>
      </c>
      <c r="AD1816">
        <v>2.44</v>
      </c>
      <c r="AE1816">
        <v>9.1690000000000005</v>
      </c>
      <c r="AF1816">
        <v>880</v>
      </c>
      <c r="AG1816">
        <v>0.92900000000000005</v>
      </c>
      <c r="AH1816">
        <v>1.0529999999999999</v>
      </c>
      <c r="AI1816">
        <v>867</v>
      </c>
      <c r="AJ1816">
        <v>788</v>
      </c>
      <c r="AK1816">
        <v>843</v>
      </c>
      <c r="AL1816">
        <v>868</v>
      </c>
      <c r="AQ1816" s="82">
        <f t="shared" si="142"/>
        <v>0</v>
      </c>
      <c r="AR1816" s="82">
        <f t="shared" si="144"/>
        <v>0</v>
      </c>
      <c r="AS1816" s="82">
        <f t="shared" si="144"/>
        <v>0</v>
      </c>
      <c r="AT1816" s="82">
        <f t="shared" si="144"/>
        <v>0</v>
      </c>
      <c r="AU1816" s="82">
        <f t="shared" si="144"/>
        <v>0</v>
      </c>
      <c r="AV1816" s="82">
        <f t="shared" si="144"/>
        <v>0</v>
      </c>
      <c r="AW1816" s="82">
        <f t="shared" si="144"/>
        <v>0</v>
      </c>
      <c r="AX1816" s="82">
        <f t="shared" si="144"/>
        <v>1.592E-2</v>
      </c>
      <c r="AY1816" s="82">
        <f t="shared" si="144"/>
        <v>0</v>
      </c>
      <c r="AZ1816" s="82">
        <f t="shared" si="144"/>
        <v>0</v>
      </c>
      <c r="BA1816" s="82">
        <f t="shared" si="144"/>
        <v>0</v>
      </c>
    </row>
    <row r="1817" spans="1:53" x14ac:dyDescent="0.25">
      <c r="A1817" t="s">
        <v>4606</v>
      </c>
      <c r="B1817" t="s">
        <v>4607</v>
      </c>
      <c r="C1817" t="s">
        <v>4608</v>
      </c>
      <c r="D1817" t="s">
        <v>4609</v>
      </c>
      <c r="E1817">
        <v>8.5</v>
      </c>
      <c r="F1817" s="143">
        <v>42505</v>
      </c>
      <c r="G1817" t="s">
        <v>41</v>
      </c>
      <c r="H1817" t="s">
        <v>270</v>
      </c>
      <c r="I1817" t="s">
        <v>259</v>
      </c>
      <c r="J1817" t="s">
        <v>271</v>
      </c>
      <c r="K1817" t="s">
        <v>272</v>
      </c>
      <c r="L1817" t="s">
        <v>273</v>
      </c>
      <c r="M1817" t="s">
        <v>281</v>
      </c>
      <c r="N1817" t="s">
        <v>304</v>
      </c>
      <c r="O1817">
        <v>425</v>
      </c>
      <c r="P1817">
        <v>106.25</v>
      </c>
      <c r="Q1817">
        <v>0.94444399999999995</v>
      </c>
      <c r="R1817">
        <v>3.9469999999999998E-2</v>
      </c>
      <c r="S1817">
        <v>0</v>
      </c>
      <c r="T1817">
        <v>0.38400000000000001</v>
      </c>
      <c r="U1817">
        <v>3.1320000000000001</v>
      </c>
      <c r="V1817">
        <v>0.38</v>
      </c>
      <c r="W1817">
        <v>3.4929999999999999</v>
      </c>
      <c r="X1817">
        <v>305</v>
      </c>
      <c r="Y1817">
        <v>107</v>
      </c>
      <c r="Z1817">
        <v>0.378</v>
      </c>
      <c r="AA1817">
        <v>4.0140000000000002E-2</v>
      </c>
      <c r="AB1817">
        <v>0.45100000000000001</v>
      </c>
      <c r="AC1817">
        <v>2.294</v>
      </c>
      <c r="AD1817">
        <v>0.44700000000000001</v>
      </c>
      <c r="AE1817">
        <v>2.5369999999999999</v>
      </c>
      <c r="AF1817">
        <v>217</v>
      </c>
      <c r="AG1817">
        <v>-0.17100000000000001</v>
      </c>
      <c r="AH1817">
        <v>-0.19400000000000001</v>
      </c>
      <c r="AI1817">
        <v>239</v>
      </c>
      <c r="AJ1817">
        <v>194</v>
      </c>
      <c r="AK1817">
        <v>284</v>
      </c>
      <c r="AL1817">
        <v>200</v>
      </c>
      <c r="AQ1817" s="82">
        <f t="shared" si="142"/>
        <v>0</v>
      </c>
      <c r="AR1817" s="82">
        <f t="shared" si="144"/>
        <v>0</v>
      </c>
      <c r="AS1817" s="82">
        <f t="shared" si="144"/>
        <v>3.9469999999999998E-2</v>
      </c>
      <c r="AT1817" s="82">
        <f t="shared" si="144"/>
        <v>0</v>
      </c>
      <c r="AU1817" s="82">
        <f t="shared" si="144"/>
        <v>0</v>
      </c>
      <c r="AV1817" s="82">
        <f t="shared" si="144"/>
        <v>0</v>
      </c>
      <c r="AW1817" s="82">
        <f t="shared" si="144"/>
        <v>0</v>
      </c>
      <c r="AX1817" s="82">
        <f t="shared" si="144"/>
        <v>0</v>
      </c>
      <c r="AY1817" s="82">
        <f t="shared" si="144"/>
        <v>0</v>
      </c>
      <c r="AZ1817" s="82">
        <f t="shared" si="144"/>
        <v>0</v>
      </c>
      <c r="BA1817" s="82">
        <f t="shared" si="144"/>
        <v>0</v>
      </c>
    </row>
    <row r="1818" spans="1:53" x14ac:dyDescent="0.25">
      <c r="A1818" t="s">
        <v>4590</v>
      </c>
      <c r="B1818" t="s">
        <v>4591</v>
      </c>
      <c r="C1818" t="s">
        <v>4592</v>
      </c>
      <c r="D1818" t="s">
        <v>4593</v>
      </c>
      <c r="E1818">
        <v>7.45</v>
      </c>
      <c r="F1818" s="143">
        <v>46614</v>
      </c>
      <c r="G1818" t="s">
        <v>280</v>
      </c>
      <c r="H1818" t="s">
        <v>270</v>
      </c>
      <c r="I1818" t="s">
        <v>259</v>
      </c>
      <c r="J1818" t="s">
        <v>271</v>
      </c>
      <c r="K1818" t="s">
        <v>272</v>
      </c>
      <c r="L1818" t="s">
        <v>291</v>
      </c>
      <c r="M1818" t="s">
        <v>303</v>
      </c>
      <c r="N1818" t="s">
        <v>304</v>
      </c>
      <c r="O1818">
        <v>195</v>
      </c>
      <c r="P1818">
        <v>81</v>
      </c>
      <c r="Q1818">
        <v>2.6902780000000002</v>
      </c>
      <c r="R1818">
        <v>1.414E-2</v>
      </c>
      <c r="S1818">
        <v>0</v>
      </c>
      <c r="T1818">
        <v>7.8449999999999998</v>
      </c>
      <c r="U1818">
        <v>9.9380000000000006</v>
      </c>
      <c r="V1818">
        <v>7.9909999999999997</v>
      </c>
      <c r="W1818">
        <v>9.9380000000000006</v>
      </c>
      <c r="X1818">
        <v>791</v>
      </c>
      <c r="Y1818">
        <v>80</v>
      </c>
      <c r="Z1818">
        <v>2.194</v>
      </c>
      <c r="AA1818">
        <v>1.41E-2</v>
      </c>
      <c r="AB1818">
        <v>7.8650000000000002</v>
      </c>
      <c r="AC1818">
        <v>10.085000000000001</v>
      </c>
      <c r="AD1818">
        <v>8.0039999999999996</v>
      </c>
      <c r="AE1818">
        <v>10.085000000000001</v>
      </c>
      <c r="AF1818">
        <v>823</v>
      </c>
      <c r="AG1818">
        <v>1.821</v>
      </c>
      <c r="AH1818">
        <v>2.9409999999999998</v>
      </c>
      <c r="AI1818">
        <v>650</v>
      </c>
      <c r="AJ1818">
        <v>673</v>
      </c>
      <c r="AK1818">
        <v>793</v>
      </c>
      <c r="AL1818">
        <v>825</v>
      </c>
      <c r="AQ1818" s="82">
        <f t="shared" si="142"/>
        <v>0</v>
      </c>
      <c r="AR1818" s="82">
        <f t="shared" si="144"/>
        <v>0</v>
      </c>
      <c r="AS1818" s="82">
        <f t="shared" si="144"/>
        <v>0</v>
      </c>
      <c r="AT1818" s="82">
        <f t="shared" si="144"/>
        <v>0</v>
      </c>
      <c r="AU1818" s="82">
        <f t="shared" si="144"/>
        <v>0</v>
      </c>
      <c r="AV1818" s="82">
        <f t="shared" si="144"/>
        <v>0</v>
      </c>
      <c r="AW1818" s="82">
        <f t="shared" si="144"/>
        <v>0</v>
      </c>
      <c r="AX1818" s="82">
        <f t="shared" si="144"/>
        <v>0</v>
      </c>
      <c r="AY1818" s="82">
        <f t="shared" si="144"/>
        <v>1.414E-2</v>
      </c>
      <c r="AZ1818" s="82">
        <f t="shared" si="144"/>
        <v>0</v>
      </c>
      <c r="BA1818" s="82">
        <f t="shared" si="144"/>
        <v>0</v>
      </c>
    </row>
    <row r="1819" spans="1:53" x14ac:dyDescent="0.25">
      <c r="A1819" t="s">
        <v>6639</v>
      </c>
      <c r="B1819" t="s">
        <v>6640</v>
      </c>
      <c r="C1819" t="s">
        <v>4592</v>
      </c>
      <c r="D1819" t="s">
        <v>4593</v>
      </c>
      <c r="E1819">
        <v>8</v>
      </c>
      <c r="F1819" s="143">
        <v>43876</v>
      </c>
      <c r="G1819" t="s">
        <v>42</v>
      </c>
      <c r="H1819" t="s">
        <v>270</v>
      </c>
      <c r="I1819" t="s">
        <v>259</v>
      </c>
      <c r="J1819" t="s">
        <v>271</v>
      </c>
      <c r="K1819" t="s">
        <v>272</v>
      </c>
      <c r="L1819" t="s">
        <v>291</v>
      </c>
      <c r="M1819" t="s">
        <v>303</v>
      </c>
      <c r="N1819" t="s">
        <v>304</v>
      </c>
      <c r="O1819">
        <v>600</v>
      </c>
      <c r="P1819">
        <v>104.5</v>
      </c>
      <c r="Q1819">
        <v>2.8888889999999998</v>
      </c>
      <c r="R1819">
        <v>5.5820000000000002E-2</v>
      </c>
      <c r="S1819">
        <v>0</v>
      </c>
      <c r="T1819">
        <v>4.0780000000000003</v>
      </c>
      <c r="U1819">
        <v>6.9409999999999998</v>
      </c>
      <c r="V1819">
        <v>5.0090000000000003</v>
      </c>
      <c r="W1819">
        <v>7.04</v>
      </c>
      <c r="X1819">
        <v>590</v>
      </c>
      <c r="Y1819">
        <v>101.75</v>
      </c>
      <c r="Z1819">
        <v>2.3559999999999999</v>
      </c>
      <c r="AA1819">
        <v>5.4940000000000003E-2</v>
      </c>
      <c r="AB1819">
        <v>4.1150000000000002</v>
      </c>
      <c r="AC1819">
        <v>7.5830000000000002</v>
      </c>
      <c r="AD1819">
        <v>5.1559999999999997</v>
      </c>
      <c r="AE1819">
        <v>7.6029999999999998</v>
      </c>
      <c r="AF1819">
        <v>662</v>
      </c>
      <c r="AG1819">
        <v>3.1539999999999999</v>
      </c>
      <c r="AH1819">
        <v>3.778</v>
      </c>
      <c r="AI1819">
        <v>566</v>
      </c>
      <c r="AJ1819">
        <v>631</v>
      </c>
      <c r="AK1819">
        <v>578</v>
      </c>
      <c r="AL1819">
        <v>650</v>
      </c>
      <c r="AQ1819" s="82">
        <f t="shared" si="142"/>
        <v>0</v>
      </c>
      <c r="AR1819" s="82">
        <f t="shared" si="144"/>
        <v>0</v>
      </c>
      <c r="AS1819" s="82">
        <f t="shared" si="144"/>
        <v>0</v>
      </c>
      <c r="AT1819" s="82">
        <f t="shared" si="144"/>
        <v>0</v>
      </c>
      <c r="AU1819" s="82">
        <f t="shared" si="144"/>
        <v>0</v>
      </c>
      <c r="AV1819" s="82">
        <f t="shared" si="144"/>
        <v>5.5820000000000002E-2</v>
      </c>
      <c r="AW1819" s="82">
        <f t="shared" si="144"/>
        <v>0</v>
      </c>
      <c r="AX1819" s="82">
        <f t="shared" si="144"/>
        <v>0</v>
      </c>
      <c r="AY1819" s="82">
        <f t="shared" si="144"/>
        <v>0</v>
      </c>
      <c r="AZ1819" s="82">
        <f t="shared" si="144"/>
        <v>0</v>
      </c>
      <c r="BA1819" s="82">
        <f t="shared" si="144"/>
        <v>0</v>
      </c>
    </row>
    <row r="1820" spans="1:53" x14ac:dyDescent="0.25">
      <c r="A1820" t="s">
        <v>6641</v>
      </c>
      <c r="B1820" t="s">
        <v>6642</v>
      </c>
      <c r="C1820" t="s">
        <v>4592</v>
      </c>
      <c r="D1820" t="s">
        <v>4593</v>
      </c>
      <c r="E1820">
        <v>7</v>
      </c>
      <c r="F1820" s="143">
        <v>44058</v>
      </c>
      <c r="G1820" t="s">
        <v>42</v>
      </c>
      <c r="H1820" t="s">
        <v>270</v>
      </c>
      <c r="I1820" t="s">
        <v>259</v>
      </c>
      <c r="J1820" t="s">
        <v>271</v>
      </c>
      <c r="K1820" t="s">
        <v>272</v>
      </c>
      <c r="L1820" t="s">
        <v>291</v>
      </c>
      <c r="M1820" t="s">
        <v>303</v>
      </c>
      <c r="N1820" t="s">
        <v>304</v>
      </c>
      <c r="O1820">
        <v>750</v>
      </c>
      <c r="P1820">
        <v>100.75</v>
      </c>
      <c r="Q1820">
        <v>2.411111</v>
      </c>
      <c r="R1820">
        <v>6.7030000000000006E-2</v>
      </c>
      <c r="S1820">
        <v>0</v>
      </c>
      <c r="T1820">
        <v>4.4960000000000004</v>
      </c>
      <c r="U1820">
        <v>6.835</v>
      </c>
      <c r="V1820">
        <v>5.64</v>
      </c>
      <c r="W1820">
        <v>6.8140000000000001</v>
      </c>
      <c r="X1820">
        <v>557</v>
      </c>
      <c r="Y1820">
        <v>97.875</v>
      </c>
      <c r="Z1820">
        <v>1.944</v>
      </c>
      <c r="AA1820">
        <v>6.5850000000000006E-2</v>
      </c>
      <c r="AB1820">
        <v>5.7370000000000001</v>
      </c>
      <c r="AC1820">
        <v>7.3639999999999999</v>
      </c>
      <c r="AD1820">
        <v>5.7590000000000003</v>
      </c>
      <c r="AE1820">
        <v>7.3490000000000002</v>
      </c>
      <c r="AF1820">
        <v>627</v>
      </c>
      <c r="AG1820">
        <v>3.3479999999999999</v>
      </c>
      <c r="AH1820">
        <v>4.0960000000000001</v>
      </c>
      <c r="AI1820">
        <v>525</v>
      </c>
      <c r="AJ1820">
        <v>589</v>
      </c>
      <c r="AK1820">
        <v>546</v>
      </c>
      <c r="AL1820">
        <v>616</v>
      </c>
      <c r="AQ1820" s="82">
        <f t="shared" si="142"/>
        <v>0</v>
      </c>
      <c r="AR1820" s="82">
        <f t="shared" si="144"/>
        <v>0</v>
      </c>
      <c r="AS1820" s="82">
        <f t="shared" si="144"/>
        <v>0</v>
      </c>
      <c r="AT1820" s="82">
        <f t="shared" si="144"/>
        <v>0</v>
      </c>
      <c r="AU1820" s="82">
        <f t="shared" si="144"/>
        <v>0</v>
      </c>
      <c r="AV1820" s="82">
        <f t="shared" si="144"/>
        <v>6.7030000000000006E-2</v>
      </c>
      <c r="AW1820" s="82">
        <f t="shared" si="144"/>
        <v>0</v>
      </c>
      <c r="AX1820" s="82">
        <f t="shared" si="144"/>
        <v>0</v>
      </c>
      <c r="AY1820" s="82">
        <f t="shared" si="144"/>
        <v>0</v>
      </c>
      <c r="AZ1820" s="82">
        <f t="shared" si="144"/>
        <v>0</v>
      </c>
      <c r="BA1820" s="82">
        <f t="shared" si="144"/>
        <v>0</v>
      </c>
    </row>
    <row r="1821" spans="1:53" x14ac:dyDescent="0.25">
      <c r="A1821" t="s">
        <v>4644</v>
      </c>
      <c r="B1821" t="s">
        <v>4645</v>
      </c>
      <c r="C1821" t="s">
        <v>4646</v>
      </c>
      <c r="D1821" t="s">
        <v>4647</v>
      </c>
      <c r="E1821">
        <v>9.125</v>
      </c>
      <c r="F1821" s="143">
        <v>43480</v>
      </c>
      <c r="G1821" t="s">
        <v>280</v>
      </c>
      <c r="H1821" t="s">
        <v>270</v>
      </c>
      <c r="I1821" t="s">
        <v>259</v>
      </c>
      <c r="J1821" t="s">
        <v>271</v>
      </c>
      <c r="K1821" t="s">
        <v>272</v>
      </c>
      <c r="L1821" t="s">
        <v>551</v>
      </c>
      <c r="M1821" t="s">
        <v>552</v>
      </c>
      <c r="N1821" t="s">
        <v>304</v>
      </c>
      <c r="O1821">
        <v>475</v>
      </c>
      <c r="P1821">
        <v>107</v>
      </c>
      <c r="Q1821">
        <v>4.055555</v>
      </c>
      <c r="R1821">
        <v>4.5699999999999998E-2</v>
      </c>
      <c r="S1821">
        <v>0</v>
      </c>
      <c r="T1821">
        <v>3.2589999999999999</v>
      </c>
      <c r="U1821">
        <v>7.1059999999999999</v>
      </c>
      <c r="V1821">
        <v>3.8420000000000001</v>
      </c>
      <c r="W1821">
        <v>7.3179999999999996</v>
      </c>
      <c r="X1821">
        <v>640</v>
      </c>
      <c r="Y1821">
        <v>106.75</v>
      </c>
      <c r="Z1821">
        <v>3.4470000000000001</v>
      </c>
      <c r="AA1821">
        <v>4.6039999999999998E-2</v>
      </c>
      <c r="AB1821">
        <v>3.3210000000000002</v>
      </c>
      <c r="AC1821">
        <v>7.1989999999999998</v>
      </c>
      <c r="AD1821">
        <v>3.9620000000000002</v>
      </c>
      <c r="AE1821">
        <v>7.383</v>
      </c>
      <c r="AF1821">
        <v>660</v>
      </c>
      <c r="AG1821">
        <v>0.77900000000000003</v>
      </c>
      <c r="AH1821">
        <v>1.163</v>
      </c>
      <c r="AI1821">
        <v>605</v>
      </c>
      <c r="AJ1821">
        <v>631</v>
      </c>
      <c r="AK1821">
        <v>626</v>
      </c>
      <c r="AL1821">
        <v>647</v>
      </c>
      <c r="AQ1821" s="82">
        <f t="shared" si="142"/>
        <v>0</v>
      </c>
      <c r="AR1821" s="82">
        <f t="shared" si="144"/>
        <v>0</v>
      </c>
      <c r="AS1821" s="82">
        <f t="shared" si="144"/>
        <v>0</v>
      </c>
      <c r="AT1821" s="82">
        <f t="shared" si="144"/>
        <v>0</v>
      </c>
      <c r="AU1821" s="82">
        <f t="shared" si="144"/>
        <v>0</v>
      </c>
      <c r="AV1821" s="82">
        <f t="shared" si="144"/>
        <v>0</v>
      </c>
      <c r="AW1821" s="82">
        <f t="shared" si="144"/>
        <v>4.5699999999999998E-2</v>
      </c>
      <c r="AX1821" s="82">
        <f t="shared" si="144"/>
        <v>0</v>
      </c>
      <c r="AY1821" s="82">
        <f t="shared" si="144"/>
        <v>0</v>
      </c>
      <c r="AZ1821" s="82">
        <f t="shared" si="144"/>
        <v>0</v>
      </c>
      <c r="BA1821" s="82">
        <f t="shared" si="144"/>
        <v>0</v>
      </c>
    </row>
    <row r="1822" spans="1:53" x14ac:dyDescent="0.25">
      <c r="A1822" t="s">
        <v>4618</v>
      </c>
      <c r="B1822" t="s">
        <v>4619</v>
      </c>
      <c r="C1822" t="s">
        <v>4620</v>
      </c>
      <c r="D1822" t="s">
        <v>4621</v>
      </c>
      <c r="E1822">
        <v>7.1</v>
      </c>
      <c r="F1822" s="143">
        <v>46832</v>
      </c>
      <c r="G1822" t="s">
        <v>42</v>
      </c>
      <c r="H1822" t="s">
        <v>270</v>
      </c>
      <c r="I1822" t="s">
        <v>259</v>
      </c>
      <c r="J1822" t="s">
        <v>271</v>
      </c>
      <c r="K1822" t="s">
        <v>272</v>
      </c>
      <c r="L1822" t="s">
        <v>273</v>
      </c>
      <c r="M1822" t="s">
        <v>932</v>
      </c>
      <c r="N1822" t="s">
        <v>304</v>
      </c>
      <c r="O1822">
        <v>100</v>
      </c>
      <c r="P1822">
        <v>83.25</v>
      </c>
      <c r="Q1822">
        <v>1.8736109999999999</v>
      </c>
      <c r="R1822">
        <v>7.3699999999999998E-3</v>
      </c>
      <c r="S1822">
        <v>0</v>
      </c>
      <c r="T1822">
        <v>8.3889999999999993</v>
      </c>
      <c r="U1822">
        <v>9.1579999999999995</v>
      </c>
      <c r="V1822">
        <v>8.5549999999999997</v>
      </c>
      <c r="W1822">
        <v>9.1579999999999995</v>
      </c>
      <c r="X1822">
        <v>707</v>
      </c>
      <c r="Y1822">
        <v>78.5</v>
      </c>
      <c r="Z1822">
        <v>1.4</v>
      </c>
      <c r="AA1822">
        <v>7.0299999999999998E-3</v>
      </c>
      <c r="AB1822">
        <v>8.2330000000000005</v>
      </c>
      <c r="AC1822">
        <v>9.8460000000000001</v>
      </c>
      <c r="AD1822">
        <v>8.3800000000000008</v>
      </c>
      <c r="AE1822">
        <v>9.8460000000000001</v>
      </c>
      <c r="AF1822">
        <v>795</v>
      </c>
      <c r="AG1822">
        <v>6.5369999999999999</v>
      </c>
      <c r="AH1822">
        <v>7.702</v>
      </c>
      <c r="AI1822">
        <v>590</v>
      </c>
      <c r="AJ1822">
        <v>641</v>
      </c>
      <c r="AK1822">
        <v>709</v>
      </c>
      <c r="AL1822">
        <v>797</v>
      </c>
      <c r="AQ1822" s="82">
        <f t="shared" si="142"/>
        <v>0</v>
      </c>
      <c r="AR1822" s="82">
        <f t="shared" si="144"/>
        <v>0</v>
      </c>
      <c r="AS1822" s="82">
        <f t="shared" si="144"/>
        <v>0</v>
      </c>
      <c r="AT1822" s="82">
        <f t="shared" si="144"/>
        <v>0</v>
      </c>
      <c r="AU1822" s="82">
        <f t="shared" si="144"/>
        <v>0</v>
      </c>
      <c r="AV1822" s="82">
        <f t="shared" si="144"/>
        <v>0</v>
      </c>
      <c r="AW1822" s="82">
        <f t="shared" si="144"/>
        <v>0</v>
      </c>
      <c r="AX1822" s="82">
        <f t="shared" si="144"/>
        <v>0</v>
      </c>
      <c r="AY1822" s="82">
        <f t="shared" si="144"/>
        <v>7.3699999999999998E-3</v>
      </c>
      <c r="AZ1822" s="82">
        <f t="shared" si="144"/>
        <v>0</v>
      </c>
      <c r="BA1822" s="82">
        <f t="shared" si="144"/>
        <v>0</v>
      </c>
    </row>
    <row r="1823" spans="1:53" x14ac:dyDescent="0.25">
      <c r="A1823" t="s">
        <v>4622</v>
      </c>
      <c r="B1823" t="s">
        <v>4623</v>
      </c>
      <c r="C1823" t="s">
        <v>4624</v>
      </c>
      <c r="D1823" t="s">
        <v>4621</v>
      </c>
      <c r="E1823">
        <v>6.625</v>
      </c>
      <c r="F1823" s="143">
        <v>46905</v>
      </c>
      <c r="G1823" t="s">
        <v>280</v>
      </c>
      <c r="H1823" t="s">
        <v>270</v>
      </c>
      <c r="I1823" t="s">
        <v>259</v>
      </c>
      <c r="J1823" t="s">
        <v>271</v>
      </c>
      <c r="K1823" t="s">
        <v>272</v>
      </c>
      <c r="L1823" t="s">
        <v>273</v>
      </c>
      <c r="M1823" t="s">
        <v>932</v>
      </c>
      <c r="N1823" t="s">
        <v>304</v>
      </c>
      <c r="O1823">
        <v>150</v>
      </c>
      <c r="P1823">
        <v>58.25</v>
      </c>
      <c r="Q1823">
        <v>0.44166699999999998</v>
      </c>
      <c r="R1823">
        <v>7.6299999999999996E-3</v>
      </c>
      <c r="S1823">
        <v>0</v>
      </c>
      <c r="T1823">
        <v>7.5129999999999999</v>
      </c>
      <c r="U1823">
        <v>12.936</v>
      </c>
      <c r="V1823">
        <v>7.6079999999999997</v>
      </c>
      <c r="W1823">
        <v>12.936</v>
      </c>
      <c r="X1823">
        <v>1093</v>
      </c>
      <c r="Y1823">
        <v>52</v>
      </c>
      <c r="Z1823">
        <v>0</v>
      </c>
      <c r="AA1823">
        <v>6.8599999999999998E-3</v>
      </c>
      <c r="AB1823">
        <v>7.1150000000000002</v>
      </c>
      <c r="AC1823">
        <v>14.471</v>
      </c>
      <c r="AD1823">
        <v>7.18</v>
      </c>
      <c r="AE1823">
        <v>14.471</v>
      </c>
      <c r="AF1823">
        <v>1269</v>
      </c>
      <c r="AG1823">
        <v>12.869</v>
      </c>
      <c r="AH1823">
        <v>13.831</v>
      </c>
      <c r="AI1823">
        <v>725</v>
      </c>
      <c r="AJ1823">
        <v>783</v>
      </c>
      <c r="AK1823">
        <v>1094</v>
      </c>
      <c r="AL1823">
        <v>1270</v>
      </c>
      <c r="AQ1823" s="82">
        <f t="shared" si="142"/>
        <v>0</v>
      </c>
      <c r="AR1823" s="82">
        <f t="shared" si="144"/>
        <v>0</v>
      </c>
      <c r="AS1823" s="82">
        <f t="shared" si="144"/>
        <v>0</v>
      </c>
      <c r="AT1823" s="82">
        <f t="shared" si="144"/>
        <v>0</v>
      </c>
      <c r="AU1823" s="82">
        <f t="shared" si="144"/>
        <v>0</v>
      </c>
      <c r="AV1823" s="82">
        <f t="shared" si="144"/>
        <v>0</v>
      </c>
      <c r="AW1823" s="82">
        <f t="shared" si="144"/>
        <v>0</v>
      </c>
      <c r="AX1823" s="82">
        <f t="shared" si="144"/>
        <v>0</v>
      </c>
      <c r="AY1823" s="82">
        <f t="shared" si="144"/>
        <v>0</v>
      </c>
      <c r="AZ1823" s="82">
        <f t="shared" si="144"/>
        <v>0</v>
      </c>
      <c r="BA1823" s="82">
        <f t="shared" si="144"/>
        <v>7.6299999999999996E-3</v>
      </c>
    </row>
    <row r="1824" spans="1:53" x14ac:dyDescent="0.25">
      <c r="A1824" t="s">
        <v>4625</v>
      </c>
      <c r="B1824" t="s">
        <v>4626</v>
      </c>
      <c r="C1824" t="s">
        <v>4624</v>
      </c>
      <c r="D1824" t="s">
        <v>4621</v>
      </c>
      <c r="E1824">
        <v>7.75</v>
      </c>
      <c r="F1824" s="143">
        <v>46188</v>
      </c>
      <c r="G1824" t="s">
        <v>280</v>
      </c>
      <c r="H1824" t="s">
        <v>270</v>
      </c>
      <c r="I1824" t="s">
        <v>259</v>
      </c>
      <c r="J1824" t="s">
        <v>271</v>
      </c>
      <c r="K1824" t="s">
        <v>272</v>
      </c>
      <c r="L1824" t="s">
        <v>273</v>
      </c>
      <c r="M1824" t="s">
        <v>932</v>
      </c>
      <c r="N1824" t="s">
        <v>304</v>
      </c>
      <c r="O1824">
        <v>200</v>
      </c>
      <c r="P1824">
        <v>59.5</v>
      </c>
      <c r="Q1824">
        <v>0.215278</v>
      </c>
      <c r="R1824">
        <v>1.035E-2</v>
      </c>
      <c r="S1824">
        <v>3.875</v>
      </c>
      <c r="T1824">
        <v>6.5529999999999999</v>
      </c>
      <c r="U1824">
        <v>14.753</v>
      </c>
      <c r="V1824">
        <v>6.6269999999999998</v>
      </c>
      <c r="W1824">
        <v>14.753</v>
      </c>
      <c r="X1824">
        <v>1294</v>
      </c>
      <c r="Y1824">
        <v>56</v>
      </c>
      <c r="Z1824">
        <v>3.5739999999999998</v>
      </c>
      <c r="AA1824">
        <v>1.048E-2</v>
      </c>
      <c r="AB1824">
        <v>5.9930000000000003</v>
      </c>
      <c r="AC1824">
        <v>15.670999999999999</v>
      </c>
      <c r="AD1824">
        <v>6.0490000000000004</v>
      </c>
      <c r="AE1824">
        <v>15.670999999999999</v>
      </c>
      <c r="AF1824">
        <v>1405</v>
      </c>
      <c r="AG1824">
        <v>6.742</v>
      </c>
      <c r="AH1824">
        <v>7.5659999999999998</v>
      </c>
      <c r="AI1824">
        <v>875</v>
      </c>
      <c r="AJ1824">
        <v>916</v>
      </c>
      <c r="AK1824">
        <v>1293</v>
      </c>
      <c r="AL1824">
        <v>1404</v>
      </c>
      <c r="AQ1824" s="82">
        <f t="shared" si="142"/>
        <v>0</v>
      </c>
      <c r="AR1824" s="82">
        <f t="shared" si="144"/>
        <v>0</v>
      </c>
      <c r="AS1824" s="82">
        <f t="shared" si="144"/>
        <v>0</v>
      </c>
      <c r="AT1824" s="82">
        <f t="shared" si="144"/>
        <v>0</v>
      </c>
      <c r="AU1824" s="82">
        <f t="shared" si="144"/>
        <v>0</v>
      </c>
      <c r="AV1824" s="82">
        <f t="shared" si="144"/>
        <v>0</v>
      </c>
      <c r="AW1824" s="82">
        <f t="shared" si="144"/>
        <v>0</v>
      </c>
      <c r="AX1824" s="82">
        <f t="shared" si="144"/>
        <v>0</v>
      </c>
      <c r="AY1824" s="82">
        <f t="shared" si="144"/>
        <v>0</v>
      </c>
      <c r="AZ1824" s="82">
        <f t="shared" si="144"/>
        <v>0</v>
      </c>
      <c r="BA1824" s="82">
        <f t="shared" si="144"/>
        <v>1.035E-2</v>
      </c>
    </row>
    <row r="1825" spans="1:53" x14ac:dyDescent="0.25">
      <c r="A1825" t="s">
        <v>4627</v>
      </c>
      <c r="B1825" t="s">
        <v>4628</v>
      </c>
      <c r="C1825" t="s">
        <v>4620</v>
      </c>
      <c r="D1825" t="s">
        <v>4621</v>
      </c>
      <c r="E1825">
        <v>8</v>
      </c>
      <c r="F1825" s="143">
        <v>46174</v>
      </c>
      <c r="G1825" t="s">
        <v>42</v>
      </c>
      <c r="H1825" t="s">
        <v>270</v>
      </c>
      <c r="I1825" t="s">
        <v>259</v>
      </c>
      <c r="J1825" t="s">
        <v>271</v>
      </c>
      <c r="K1825" t="s">
        <v>272</v>
      </c>
      <c r="L1825" t="s">
        <v>273</v>
      </c>
      <c r="M1825" t="s">
        <v>932</v>
      </c>
      <c r="N1825" t="s">
        <v>304</v>
      </c>
      <c r="O1825">
        <v>271.8</v>
      </c>
      <c r="P1825">
        <v>87</v>
      </c>
      <c r="Q1825">
        <v>0.53333299999999995</v>
      </c>
      <c r="R1825">
        <v>2.061E-2</v>
      </c>
      <c r="S1825">
        <v>0</v>
      </c>
      <c r="T1825">
        <v>7.6660000000000004</v>
      </c>
      <c r="U1825">
        <v>9.7550000000000008</v>
      </c>
      <c r="V1825">
        <v>7.81</v>
      </c>
      <c r="W1825">
        <v>9.7550000000000008</v>
      </c>
      <c r="X1825">
        <v>782</v>
      </c>
      <c r="Y1825">
        <v>86.75</v>
      </c>
      <c r="Z1825">
        <v>0</v>
      </c>
      <c r="AA1825">
        <v>2.0740000000000001E-2</v>
      </c>
      <c r="AB1825">
        <v>7.7210000000000001</v>
      </c>
      <c r="AC1825">
        <v>9.7899999999999991</v>
      </c>
      <c r="AD1825">
        <v>7.859</v>
      </c>
      <c r="AE1825">
        <v>9.7899999999999991</v>
      </c>
      <c r="AF1825">
        <v>803</v>
      </c>
      <c r="AG1825">
        <v>0.90300000000000002</v>
      </c>
      <c r="AH1825">
        <v>2.0249999999999999</v>
      </c>
      <c r="AI1825">
        <v>675</v>
      </c>
      <c r="AJ1825">
        <v>693</v>
      </c>
      <c r="AK1825">
        <v>783</v>
      </c>
      <c r="AL1825">
        <v>804</v>
      </c>
      <c r="AQ1825" s="82">
        <f t="shared" si="142"/>
        <v>0</v>
      </c>
      <c r="AR1825" s="82">
        <f t="shared" si="144"/>
        <v>0</v>
      </c>
      <c r="AS1825" s="82">
        <f t="shared" si="144"/>
        <v>0</v>
      </c>
      <c r="AT1825" s="82">
        <f t="shared" si="144"/>
        <v>0</v>
      </c>
      <c r="AU1825" s="82">
        <f t="shared" si="144"/>
        <v>0</v>
      </c>
      <c r="AV1825" s="82">
        <f t="shared" si="144"/>
        <v>0</v>
      </c>
      <c r="AW1825" s="82">
        <f t="shared" si="144"/>
        <v>0</v>
      </c>
      <c r="AX1825" s="82">
        <f t="shared" si="144"/>
        <v>0</v>
      </c>
      <c r="AY1825" s="82">
        <f t="shared" si="144"/>
        <v>2.061E-2</v>
      </c>
      <c r="AZ1825" s="82">
        <f t="shared" si="144"/>
        <v>0</v>
      </c>
      <c r="BA1825" s="82">
        <f t="shared" si="144"/>
        <v>0</v>
      </c>
    </row>
    <row r="1826" spans="1:53" x14ac:dyDescent="0.25">
      <c r="A1826" t="s">
        <v>4629</v>
      </c>
      <c r="B1826" t="s">
        <v>4630</v>
      </c>
      <c r="C1826" t="s">
        <v>4624</v>
      </c>
      <c r="D1826" t="s">
        <v>4621</v>
      </c>
      <c r="E1826">
        <v>7.45</v>
      </c>
      <c r="F1826" s="143">
        <v>47331</v>
      </c>
      <c r="G1826" t="s">
        <v>280</v>
      </c>
      <c r="H1826" t="s">
        <v>270</v>
      </c>
      <c r="I1826" t="s">
        <v>259</v>
      </c>
      <c r="J1826" t="s">
        <v>271</v>
      </c>
      <c r="K1826" t="s">
        <v>272</v>
      </c>
      <c r="L1826" t="s">
        <v>273</v>
      </c>
      <c r="M1826" t="s">
        <v>932</v>
      </c>
      <c r="N1826" t="s">
        <v>304</v>
      </c>
      <c r="O1826">
        <v>650</v>
      </c>
      <c r="P1826">
        <v>59.25</v>
      </c>
      <c r="Q1826">
        <v>2.98</v>
      </c>
      <c r="R1826">
        <v>3.5040000000000002E-2</v>
      </c>
      <c r="S1826">
        <v>0</v>
      </c>
      <c r="T1826">
        <v>6.9050000000000002</v>
      </c>
      <c r="U1826">
        <v>13.739000000000001</v>
      </c>
      <c r="V1826">
        <v>6.95</v>
      </c>
      <c r="W1826">
        <v>13.739000000000001</v>
      </c>
      <c r="X1826">
        <v>1176</v>
      </c>
      <c r="Y1826">
        <v>56</v>
      </c>
      <c r="Z1826">
        <v>2.4830000000000001</v>
      </c>
      <c r="AA1826">
        <v>3.3430000000000001E-2</v>
      </c>
      <c r="AB1826">
        <v>6.7149999999999999</v>
      </c>
      <c r="AC1826">
        <v>14.516999999999999</v>
      </c>
      <c r="AD1826">
        <v>6.7460000000000004</v>
      </c>
      <c r="AE1826">
        <v>14.516999999999999</v>
      </c>
      <c r="AF1826">
        <v>1273</v>
      </c>
      <c r="AG1826">
        <v>6.4059999999999997</v>
      </c>
      <c r="AH1826">
        <v>7.29</v>
      </c>
      <c r="AI1826">
        <v>776</v>
      </c>
      <c r="AJ1826">
        <v>812</v>
      </c>
      <c r="AK1826">
        <v>1176</v>
      </c>
      <c r="AL1826">
        <v>1275</v>
      </c>
      <c r="AQ1826" s="82">
        <f t="shared" si="142"/>
        <v>0</v>
      </c>
      <c r="AR1826" s="82">
        <f t="shared" si="144"/>
        <v>0</v>
      </c>
      <c r="AS1826" s="82">
        <f t="shared" si="144"/>
        <v>0</v>
      </c>
      <c r="AT1826" s="82">
        <f t="shared" si="144"/>
        <v>0</v>
      </c>
      <c r="AU1826" s="82">
        <f t="shared" si="144"/>
        <v>0</v>
      </c>
      <c r="AV1826" s="82">
        <f t="shared" si="144"/>
        <v>0</v>
      </c>
      <c r="AW1826" s="82">
        <f t="shared" si="144"/>
        <v>0</v>
      </c>
      <c r="AX1826" s="82">
        <f t="shared" si="144"/>
        <v>0</v>
      </c>
      <c r="AY1826" s="82">
        <f t="shared" si="144"/>
        <v>0</v>
      </c>
      <c r="AZ1826" s="82">
        <f t="shared" si="144"/>
        <v>0</v>
      </c>
      <c r="BA1826" s="82">
        <f t="shared" si="144"/>
        <v>3.5040000000000002E-2</v>
      </c>
    </row>
    <row r="1827" spans="1:53" x14ac:dyDescent="0.25">
      <c r="A1827" t="s">
        <v>4631</v>
      </c>
      <c r="B1827" t="s">
        <v>4632</v>
      </c>
      <c r="C1827" t="s">
        <v>4624</v>
      </c>
      <c r="D1827" t="s">
        <v>4621</v>
      </c>
      <c r="E1827">
        <v>8.6999999999999993</v>
      </c>
      <c r="F1827" s="143">
        <v>47604</v>
      </c>
      <c r="G1827" t="s">
        <v>280</v>
      </c>
      <c r="H1827" t="s">
        <v>270</v>
      </c>
      <c r="I1827" t="s">
        <v>259</v>
      </c>
      <c r="J1827" t="s">
        <v>271</v>
      </c>
      <c r="K1827" t="s">
        <v>272</v>
      </c>
      <c r="L1827" t="s">
        <v>273</v>
      </c>
      <c r="M1827" t="s">
        <v>932</v>
      </c>
      <c r="N1827" t="s">
        <v>304</v>
      </c>
      <c r="O1827">
        <v>225</v>
      </c>
      <c r="P1827">
        <v>62.25</v>
      </c>
      <c r="Q1827">
        <v>1.3049999999999999</v>
      </c>
      <c r="R1827">
        <v>1.239E-2</v>
      </c>
      <c r="S1827">
        <v>0</v>
      </c>
      <c r="T1827">
        <v>6.6139999999999999</v>
      </c>
      <c r="U1827">
        <v>14.791</v>
      </c>
      <c r="V1827">
        <v>6.6150000000000002</v>
      </c>
      <c r="W1827">
        <v>14.791</v>
      </c>
      <c r="X1827">
        <v>1288</v>
      </c>
      <c r="Y1827">
        <v>57.5</v>
      </c>
      <c r="Z1827">
        <v>0.72499999999999998</v>
      </c>
      <c r="AA1827">
        <v>1.1520000000000001E-2</v>
      </c>
      <c r="AB1827">
        <v>6.3090000000000002</v>
      </c>
      <c r="AC1827">
        <v>15.994</v>
      </c>
      <c r="AD1827">
        <v>6.2939999999999996</v>
      </c>
      <c r="AE1827">
        <v>15.994</v>
      </c>
      <c r="AF1827">
        <v>1430</v>
      </c>
      <c r="AG1827">
        <v>9.1539999999999999</v>
      </c>
      <c r="AH1827">
        <v>9.9570000000000007</v>
      </c>
      <c r="AI1827">
        <v>866</v>
      </c>
      <c r="AJ1827">
        <v>912</v>
      </c>
      <c r="AK1827">
        <v>1288</v>
      </c>
      <c r="AL1827">
        <v>1431</v>
      </c>
      <c r="AQ1827" s="82">
        <f t="shared" si="142"/>
        <v>0</v>
      </c>
      <c r="AR1827" s="82">
        <f t="shared" si="144"/>
        <v>0</v>
      </c>
      <c r="AS1827" s="82">
        <f t="shared" si="144"/>
        <v>0</v>
      </c>
      <c r="AT1827" s="82">
        <f t="shared" si="144"/>
        <v>0</v>
      </c>
      <c r="AU1827" s="82">
        <f t="shared" si="144"/>
        <v>0</v>
      </c>
      <c r="AV1827" s="82">
        <f t="shared" si="144"/>
        <v>0</v>
      </c>
      <c r="AW1827" s="82">
        <f t="shared" si="144"/>
        <v>0</v>
      </c>
      <c r="AX1827" s="82">
        <f t="shared" si="144"/>
        <v>0</v>
      </c>
      <c r="AY1827" s="82">
        <f t="shared" si="144"/>
        <v>0</v>
      </c>
      <c r="AZ1827" s="82">
        <f t="shared" si="144"/>
        <v>0</v>
      </c>
      <c r="BA1827" s="82">
        <f t="shared" si="144"/>
        <v>1.239E-2</v>
      </c>
    </row>
    <row r="1828" spans="1:53" x14ac:dyDescent="0.25">
      <c r="A1828" t="s">
        <v>4633</v>
      </c>
      <c r="B1828" t="s">
        <v>4634</v>
      </c>
      <c r="C1828" t="s">
        <v>4624</v>
      </c>
      <c r="D1828" t="s">
        <v>4621</v>
      </c>
      <c r="E1828">
        <v>8</v>
      </c>
      <c r="F1828" s="143">
        <v>47969</v>
      </c>
      <c r="G1828" t="s">
        <v>280</v>
      </c>
      <c r="H1828" t="s">
        <v>270</v>
      </c>
      <c r="I1828" t="s">
        <v>259</v>
      </c>
      <c r="J1828" t="s">
        <v>271</v>
      </c>
      <c r="K1828" t="s">
        <v>272</v>
      </c>
      <c r="L1828" t="s">
        <v>273</v>
      </c>
      <c r="M1828" t="s">
        <v>932</v>
      </c>
      <c r="N1828" t="s">
        <v>304</v>
      </c>
      <c r="O1828">
        <v>400</v>
      </c>
      <c r="P1828">
        <v>61</v>
      </c>
      <c r="Q1828">
        <v>1.2</v>
      </c>
      <c r="R1828">
        <v>2.1559999999999999E-2</v>
      </c>
      <c r="S1828">
        <v>0</v>
      </c>
      <c r="T1828">
        <v>7.0640000000000001</v>
      </c>
      <c r="U1828">
        <v>13.93</v>
      </c>
      <c r="V1828">
        <v>7.0629999999999997</v>
      </c>
      <c r="W1828">
        <v>13.93</v>
      </c>
      <c r="X1828">
        <v>1195</v>
      </c>
      <c r="Y1828">
        <v>55.5</v>
      </c>
      <c r="Z1828">
        <v>0.66700000000000004</v>
      </c>
      <c r="AA1828">
        <v>1.976E-2</v>
      </c>
      <c r="AB1828">
        <v>6.6609999999999996</v>
      </c>
      <c r="AC1828">
        <v>15.28</v>
      </c>
      <c r="AD1828">
        <v>6.641</v>
      </c>
      <c r="AE1828">
        <v>15.28</v>
      </c>
      <c r="AF1828">
        <v>1352</v>
      </c>
      <c r="AG1828">
        <v>10.742000000000001</v>
      </c>
      <c r="AH1828">
        <v>11.585000000000001</v>
      </c>
      <c r="AI1828">
        <v>791</v>
      </c>
      <c r="AJ1828">
        <v>840</v>
      </c>
      <c r="AK1828">
        <v>1196</v>
      </c>
      <c r="AL1828">
        <v>1354</v>
      </c>
      <c r="AQ1828" s="82">
        <f t="shared" si="142"/>
        <v>0</v>
      </c>
      <c r="AR1828" s="82">
        <f t="shared" si="144"/>
        <v>0</v>
      </c>
      <c r="AS1828" s="82">
        <f t="shared" si="144"/>
        <v>0</v>
      </c>
      <c r="AT1828" s="82">
        <f t="shared" si="144"/>
        <v>0</v>
      </c>
      <c r="AU1828" s="82">
        <f t="shared" si="144"/>
        <v>0</v>
      </c>
      <c r="AV1828" s="82">
        <f t="shared" si="144"/>
        <v>0</v>
      </c>
      <c r="AW1828" s="82">
        <f t="shared" si="144"/>
        <v>0</v>
      </c>
      <c r="AX1828" s="82">
        <f t="shared" si="144"/>
        <v>0</v>
      </c>
      <c r="AY1828" s="82">
        <f t="shared" si="144"/>
        <v>0</v>
      </c>
      <c r="AZ1828" s="82">
        <f t="shared" si="144"/>
        <v>0</v>
      </c>
      <c r="BA1828" s="82">
        <f t="shared" si="144"/>
        <v>2.1559999999999999E-2</v>
      </c>
    </row>
    <row r="1829" spans="1:53" x14ac:dyDescent="0.25">
      <c r="A1829" t="s">
        <v>4635</v>
      </c>
      <c r="B1829" t="s">
        <v>4636</v>
      </c>
      <c r="C1829" t="s">
        <v>4637</v>
      </c>
      <c r="D1829" t="s">
        <v>4621</v>
      </c>
      <c r="E1829">
        <v>7.5</v>
      </c>
      <c r="F1829" s="143">
        <v>41958</v>
      </c>
      <c r="G1829" t="s">
        <v>280</v>
      </c>
      <c r="H1829" t="s">
        <v>270</v>
      </c>
      <c r="I1829" t="s">
        <v>259</v>
      </c>
      <c r="J1829" t="s">
        <v>271</v>
      </c>
      <c r="K1829" t="s">
        <v>272</v>
      </c>
      <c r="L1829" t="s">
        <v>273</v>
      </c>
      <c r="M1829" t="s">
        <v>932</v>
      </c>
      <c r="N1829" t="s">
        <v>304</v>
      </c>
      <c r="O1829">
        <v>489.9</v>
      </c>
      <c r="P1829">
        <v>97.5</v>
      </c>
      <c r="Q1829">
        <v>0.83333299999999999</v>
      </c>
      <c r="R1829">
        <v>4.1739999999999999E-2</v>
      </c>
      <c r="S1829">
        <v>0</v>
      </c>
      <c r="T1829">
        <v>1.7050000000000001</v>
      </c>
      <c r="U1829">
        <v>8.9600000000000009</v>
      </c>
      <c r="V1829">
        <v>1.706</v>
      </c>
      <c r="W1829">
        <v>8.9600000000000009</v>
      </c>
      <c r="X1829">
        <v>869</v>
      </c>
      <c r="Y1829">
        <v>94.5</v>
      </c>
      <c r="Z1829">
        <v>0.33300000000000002</v>
      </c>
      <c r="AA1829">
        <v>4.086E-2</v>
      </c>
      <c r="AB1829">
        <v>1.7529999999999999</v>
      </c>
      <c r="AC1829">
        <v>10.686</v>
      </c>
      <c r="AD1829">
        <v>1.752</v>
      </c>
      <c r="AE1829">
        <v>10.686</v>
      </c>
      <c r="AF1829">
        <v>1045</v>
      </c>
      <c r="AG1829">
        <v>3.6909999999999998</v>
      </c>
      <c r="AH1829">
        <v>3.7229999999999999</v>
      </c>
      <c r="AI1829">
        <v>830</v>
      </c>
      <c r="AJ1829">
        <v>982</v>
      </c>
      <c r="AK1829">
        <v>856</v>
      </c>
      <c r="AL1829">
        <v>1032</v>
      </c>
      <c r="AQ1829" s="82">
        <f t="shared" si="142"/>
        <v>0</v>
      </c>
      <c r="AR1829" s="82">
        <f t="shared" si="144"/>
        <v>0</v>
      </c>
      <c r="AS1829" s="82">
        <f t="shared" si="144"/>
        <v>0</v>
      </c>
      <c r="AT1829" s="82">
        <f t="shared" si="144"/>
        <v>0</v>
      </c>
      <c r="AU1829" s="82">
        <f t="shared" si="144"/>
        <v>0</v>
      </c>
      <c r="AV1829" s="82">
        <f t="shared" si="144"/>
        <v>0</v>
      </c>
      <c r="AW1829" s="82">
        <f t="shared" si="144"/>
        <v>0</v>
      </c>
      <c r="AX1829" s="82">
        <f t="shared" si="144"/>
        <v>4.1739999999999999E-2</v>
      </c>
      <c r="AY1829" s="82">
        <f t="shared" si="144"/>
        <v>0</v>
      </c>
      <c r="AZ1829" s="82">
        <f t="shared" si="144"/>
        <v>0</v>
      </c>
      <c r="BA1829" s="82">
        <f t="shared" si="144"/>
        <v>0</v>
      </c>
    </row>
    <row r="1830" spans="1:53" x14ac:dyDescent="0.25">
      <c r="A1830" t="s">
        <v>4638</v>
      </c>
      <c r="B1830" t="s">
        <v>4639</v>
      </c>
      <c r="C1830" t="s">
        <v>4637</v>
      </c>
      <c r="D1830" t="s">
        <v>4621</v>
      </c>
      <c r="E1830">
        <v>8</v>
      </c>
      <c r="F1830" s="143">
        <v>42491</v>
      </c>
      <c r="G1830" t="s">
        <v>280</v>
      </c>
      <c r="H1830" t="s">
        <v>270</v>
      </c>
      <c r="I1830" t="s">
        <v>259</v>
      </c>
      <c r="J1830" t="s">
        <v>271</v>
      </c>
      <c r="K1830" t="s">
        <v>272</v>
      </c>
      <c r="L1830" t="s">
        <v>273</v>
      </c>
      <c r="M1830" t="s">
        <v>932</v>
      </c>
      <c r="N1830" t="s">
        <v>304</v>
      </c>
      <c r="O1830">
        <v>1000</v>
      </c>
      <c r="P1830">
        <v>95.5</v>
      </c>
      <c r="Q1830">
        <v>1.2</v>
      </c>
      <c r="R1830">
        <v>8.3779999999999993E-2</v>
      </c>
      <c r="S1830">
        <v>0</v>
      </c>
      <c r="T1830">
        <v>2.8250000000000002</v>
      </c>
      <c r="U1830">
        <v>9.5950000000000006</v>
      </c>
      <c r="V1830">
        <v>2.8290000000000002</v>
      </c>
      <c r="W1830">
        <v>9.5950000000000006</v>
      </c>
      <c r="X1830">
        <v>916</v>
      </c>
      <c r="Y1830">
        <v>92</v>
      </c>
      <c r="Z1830">
        <v>0.66700000000000004</v>
      </c>
      <c r="AA1830">
        <v>8.1500000000000003E-2</v>
      </c>
      <c r="AB1830">
        <v>2.863</v>
      </c>
      <c r="AC1830">
        <v>10.86</v>
      </c>
      <c r="AD1830">
        <v>2.8639999999999999</v>
      </c>
      <c r="AE1830">
        <v>10.86</v>
      </c>
      <c r="AF1830">
        <v>1050</v>
      </c>
      <c r="AG1830">
        <v>4.3529999999999998</v>
      </c>
      <c r="AH1830">
        <v>4.5209999999999999</v>
      </c>
      <c r="AI1830">
        <v>866</v>
      </c>
      <c r="AJ1830">
        <v>973</v>
      </c>
      <c r="AK1830">
        <v>904</v>
      </c>
      <c r="AL1830">
        <v>1039</v>
      </c>
      <c r="AQ1830" s="82">
        <f t="shared" si="142"/>
        <v>0</v>
      </c>
      <c r="AR1830" s="82">
        <f t="shared" ref="AR1830:BA1845" si="145">IF(AND($U1830&gt;AQ$4,$U1830&lt;=AR$4),$R1830,0)</f>
        <v>0</v>
      </c>
      <c r="AS1830" s="82">
        <f t="shared" si="145"/>
        <v>0</v>
      </c>
      <c r="AT1830" s="82">
        <f t="shared" si="145"/>
        <v>0</v>
      </c>
      <c r="AU1830" s="82">
        <f t="shared" si="145"/>
        <v>0</v>
      </c>
      <c r="AV1830" s="82">
        <f t="shared" si="145"/>
        <v>0</v>
      </c>
      <c r="AW1830" s="82">
        <f t="shared" si="145"/>
        <v>0</v>
      </c>
      <c r="AX1830" s="82">
        <f t="shared" si="145"/>
        <v>0</v>
      </c>
      <c r="AY1830" s="82">
        <f t="shared" si="145"/>
        <v>8.3779999999999993E-2</v>
      </c>
      <c r="AZ1830" s="82">
        <f t="shared" si="145"/>
        <v>0</v>
      </c>
      <c r="BA1830" s="82">
        <f t="shared" si="145"/>
        <v>0</v>
      </c>
    </row>
    <row r="1831" spans="1:53" x14ac:dyDescent="0.25">
      <c r="A1831" t="s">
        <v>4640</v>
      </c>
      <c r="B1831" t="s">
        <v>4641</v>
      </c>
      <c r="C1831" t="s">
        <v>4642</v>
      </c>
      <c r="D1831" t="s">
        <v>4643</v>
      </c>
      <c r="E1831">
        <v>10</v>
      </c>
      <c r="F1831" s="143">
        <v>43419</v>
      </c>
      <c r="G1831" t="s">
        <v>42</v>
      </c>
      <c r="H1831" t="s">
        <v>270</v>
      </c>
      <c r="I1831" t="s">
        <v>259</v>
      </c>
      <c r="J1831" t="s">
        <v>271</v>
      </c>
      <c r="K1831" t="s">
        <v>272</v>
      </c>
      <c r="L1831" t="s">
        <v>291</v>
      </c>
      <c r="M1831" t="s">
        <v>327</v>
      </c>
      <c r="N1831" t="s">
        <v>283</v>
      </c>
      <c r="O1831">
        <v>500</v>
      </c>
      <c r="P1831">
        <v>110.25</v>
      </c>
      <c r="Q1831">
        <v>1.111111</v>
      </c>
      <c r="R1831">
        <v>4.8239999999999998E-2</v>
      </c>
      <c r="S1831">
        <v>0</v>
      </c>
      <c r="T1831">
        <v>1.704</v>
      </c>
      <c r="U1831">
        <v>6.6550000000000002</v>
      </c>
      <c r="V1831">
        <v>2.8450000000000002</v>
      </c>
      <c r="W1831">
        <v>7.0149999999999997</v>
      </c>
      <c r="X1831">
        <v>613</v>
      </c>
      <c r="Y1831">
        <v>110</v>
      </c>
      <c r="Z1831">
        <v>0.44400000000000001</v>
      </c>
      <c r="AA1831">
        <v>4.8570000000000002E-2</v>
      </c>
      <c r="AB1831">
        <v>1.766</v>
      </c>
      <c r="AC1831">
        <v>6.8760000000000003</v>
      </c>
      <c r="AD1831">
        <v>3.02</v>
      </c>
      <c r="AE1831">
        <v>7.1269999999999998</v>
      </c>
      <c r="AF1831">
        <v>638</v>
      </c>
      <c r="AG1831">
        <v>0.83</v>
      </c>
      <c r="AH1831">
        <v>1.054</v>
      </c>
      <c r="AI1831">
        <v>610</v>
      </c>
      <c r="AJ1831">
        <v>643</v>
      </c>
      <c r="AK1831">
        <v>597</v>
      </c>
      <c r="AL1831">
        <v>622</v>
      </c>
      <c r="AQ1831" s="82">
        <f t="shared" si="142"/>
        <v>0</v>
      </c>
      <c r="AR1831" s="82">
        <f t="shared" si="145"/>
        <v>0</v>
      </c>
      <c r="AS1831" s="82">
        <f t="shared" si="145"/>
        <v>0</v>
      </c>
      <c r="AT1831" s="82">
        <f t="shared" si="145"/>
        <v>0</v>
      </c>
      <c r="AU1831" s="82">
        <f t="shared" si="145"/>
        <v>0</v>
      </c>
      <c r="AV1831" s="82">
        <f t="shared" si="145"/>
        <v>4.8239999999999998E-2</v>
      </c>
      <c r="AW1831" s="82">
        <f t="shared" si="145"/>
        <v>0</v>
      </c>
      <c r="AX1831" s="82">
        <f t="shared" si="145"/>
        <v>0</v>
      </c>
      <c r="AY1831" s="82">
        <f t="shared" si="145"/>
        <v>0</v>
      </c>
      <c r="AZ1831" s="82">
        <f t="shared" si="145"/>
        <v>0</v>
      </c>
      <c r="BA1831" s="82">
        <f t="shared" si="145"/>
        <v>0</v>
      </c>
    </row>
    <row r="1832" spans="1:53" x14ac:dyDescent="0.25">
      <c r="A1832" t="s">
        <v>4679</v>
      </c>
      <c r="B1832" t="s">
        <v>4680</v>
      </c>
      <c r="C1832" t="s">
        <v>4681</v>
      </c>
      <c r="D1832" t="s">
        <v>4682</v>
      </c>
      <c r="E1832">
        <v>7.625</v>
      </c>
      <c r="F1832" s="143">
        <v>43678</v>
      </c>
      <c r="G1832" t="s">
        <v>40</v>
      </c>
      <c r="H1832" t="s">
        <v>270</v>
      </c>
      <c r="I1832" t="s">
        <v>259</v>
      </c>
      <c r="J1832" t="s">
        <v>271</v>
      </c>
      <c r="K1832" t="s">
        <v>272</v>
      </c>
      <c r="L1832" t="s">
        <v>296</v>
      </c>
      <c r="M1832" t="s">
        <v>322</v>
      </c>
      <c r="N1832" t="s">
        <v>304</v>
      </c>
      <c r="O1832">
        <v>400</v>
      </c>
      <c r="P1832">
        <v>103</v>
      </c>
      <c r="Q1832">
        <v>3.05</v>
      </c>
      <c r="R1832">
        <v>3.6749999999999998E-2</v>
      </c>
      <c r="S1832">
        <v>0</v>
      </c>
      <c r="T1832">
        <v>3.7360000000000002</v>
      </c>
      <c r="U1832">
        <v>6.851</v>
      </c>
      <c r="V1832">
        <v>4.7380000000000004</v>
      </c>
      <c r="W1832">
        <v>6.9320000000000004</v>
      </c>
      <c r="X1832">
        <v>590</v>
      </c>
      <c r="Y1832">
        <v>103</v>
      </c>
      <c r="Z1832">
        <v>2.5419999999999998</v>
      </c>
      <c r="AA1832">
        <v>3.7130000000000003E-2</v>
      </c>
      <c r="AB1832">
        <v>3.8</v>
      </c>
      <c r="AC1832">
        <v>6.859</v>
      </c>
      <c r="AD1832">
        <v>4.79</v>
      </c>
      <c r="AE1832">
        <v>6.9320000000000004</v>
      </c>
      <c r="AF1832">
        <v>604</v>
      </c>
      <c r="AG1832">
        <v>0.48199999999999998</v>
      </c>
      <c r="AH1832">
        <v>1.0289999999999999</v>
      </c>
      <c r="AI1832">
        <v>561</v>
      </c>
      <c r="AJ1832">
        <v>578</v>
      </c>
      <c r="AK1832">
        <v>577</v>
      </c>
      <c r="AL1832">
        <v>591</v>
      </c>
      <c r="AQ1832" s="82">
        <f t="shared" si="142"/>
        <v>0</v>
      </c>
      <c r="AR1832" s="82">
        <f t="shared" si="145"/>
        <v>0</v>
      </c>
      <c r="AS1832" s="82">
        <f t="shared" si="145"/>
        <v>0</v>
      </c>
      <c r="AT1832" s="82">
        <f t="shared" si="145"/>
        <v>0</v>
      </c>
      <c r="AU1832" s="82">
        <f t="shared" si="145"/>
        <v>0</v>
      </c>
      <c r="AV1832" s="82">
        <f t="shared" si="145"/>
        <v>3.6749999999999998E-2</v>
      </c>
      <c r="AW1832" s="82">
        <f t="shared" si="145"/>
        <v>0</v>
      </c>
      <c r="AX1832" s="82">
        <f t="shared" si="145"/>
        <v>0</v>
      </c>
      <c r="AY1832" s="82">
        <f t="shared" si="145"/>
        <v>0</v>
      </c>
      <c r="AZ1832" s="82">
        <f t="shared" si="145"/>
        <v>0</v>
      </c>
      <c r="BA1832" s="82">
        <f t="shared" si="145"/>
        <v>0</v>
      </c>
    </row>
    <row r="1833" spans="1:53" x14ac:dyDescent="0.25">
      <c r="A1833" t="s">
        <v>4648</v>
      </c>
      <c r="B1833" t="s">
        <v>4649</v>
      </c>
      <c r="C1833" t="s">
        <v>4650</v>
      </c>
      <c r="D1833" t="s">
        <v>4651</v>
      </c>
      <c r="E1833">
        <v>8.3000000000000007</v>
      </c>
      <c r="F1833" s="143">
        <v>43023</v>
      </c>
      <c r="G1833" t="s">
        <v>371</v>
      </c>
      <c r="H1833" t="s">
        <v>270</v>
      </c>
      <c r="I1833" t="s">
        <v>259</v>
      </c>
      <c r="J1833" t="s">
        <v>271</v>
      </c>
      <c r="K1833" t="s">
        <v>284</v>
      </c>
      <c r="L1833" t="s">
        <v>497</v>
      </c>
      <c r="M1833" t="s">
        <v>1455</v>
      </c>
      <c r="N1833" t="s">
        <v>461</v>
      </c>
      <c r="O1833">
        <v>150</v>
      </c>
      <c r="P1833">
        <v>103.212</v>
      </c>
      <c r="Q1833">
        <v>1.6138889999999999</v>
      </c>
      <c r="R1833">
        <v>1.362E-2</v>
      </c>
      <c r="S1833">
        <v>0</v>
      </c>
      <c r="T1833">
        <v>3.8679999999999999</v>
      </c>
      <c r="U1833">
        <v>5.4480000000000004</v>
      </c>
      <c r="V1833">
        <v>3.887</v>
      </c>
      <c r="W1833">
        <v>7.4870000000000001</v>
      </c>
      <c r="X1833">
        <v>680</v>
      </c>
      <c r="Y1833">
        <v>103.212</v>
      </c>
      <c r="Z1833">
        <v>1.0609999999999999</v>
      </c>
      <c r="AA1833">
        <v>1.376E-2</v>
      </c>
      <c r="AB1833">
        <v>3.9319999999999999</v>
      </c>
      <c r="AC1833">
        <v>7.4969999999999999</v>
      </c>
      <c r="AD1833">
        <v>3.9470000000000001</v>
      </c>
      <c r="AE1833">
        <v>7.4969999999999999</v>
      </c>
      <c r="AF1833">
        <v>692</v>
      </c>
      <c r="AG1833">
        <v>0.53100000000000003</v>
      </c>
      <c r="AH1833">
        <v>0.91300000000000003</v>
      </c>
      <c r="AI1833">
        <v>668</v>
      </c>
      <c r="AJ1833">
        <v>681</v>
      </c>
      <c r="AK1833">
        <v>669</v>
      </c>
      <c r="AL1833">
        <v>681</v>
      </c>
      <c r="AQ1833" s="82">
        <f t="shared" si="142"/>
        <v>0</v>
      </c>
      <c r="AR1833" s="82">
        <f t="shared" si="145"/>
        <v>0</v>
      </c>
      <c r="AS1833" s="82">
        <f t="shared" si="145"/>
        <v>0</v>
      </c>
      <c r="AT1833" s="82">
        <f t="shared" si="145"/>
        <v>0</v>
      </c>
      <c r="AU1833" s="82">
        <f t="shared" si="145"/>
        <v>1.362E-2</v>
      </c>
      <c r="AV1833" s="82">
        <f t="shared" si="145"/>
        <v>0</v>
      </c>
      <c r="AW1833" s="82">
        <f t="shared" si="145"/>
        <v>0</v>
      </c>
      <c r="AX1833" s="82">
        <f t="shared" si="145"/>
        <v>0</v>
      </c>
      <c r="AY1833" s="82">
        <f t="shared" si="145"/>
        <v>0</v>
      </c>
      <c r="AZ1833" s="82">
        <f t="shared" si="145"/>
        <v>0</v>
      </c>
      <c r="BA1833" s="82">
        <f t="shared" si="145"/>
        <v>0</v>
      </c>
    </row>
    <row r="1834" spans="1:53" x14ac:dyDescent="0.25">
      <c r="A1834" t="s">
        <v>4658</v>
      </c>
      <c r="B1834" t="s">
        <v>4659</v>
      </c>
      <c r="C1834" t="s">
        <v>4660</v>
      </c>
      <c r="D1834" t="s">
        <v>4661</v>
      </c>
      <c r="E1834">
        <v>9.5</v>
      </c>
      <c r="F1834" s="143">
        <v>43221</v>
      </c>
      <c r="G1834" t="s">
        <v>42</v>
      </c>
      <c r="H1834" t="s">
        <v>270</v>
      </c>
      <c r="I1834" t="s">
        <v>259</v>
      </c>
      <c r="J1834" t="s">
        <v>271</v>
      </c>
      <c r="K1834" t="s">
        <v>272</v>
      </c>
      <c r="L1834" t="s">
        <v>291</v>
      </c>
      <c r="M1834" t="s">
        <v>327</v>
      </c>
      <c r="N1834" t="s">
        <v>304</v>
      </c>
      <c r="O1834">
        <v>300</v>
      </c>
      <c r="P1834">
        <v>104</v>
      </c>
      <c r="Q1834">
        <v>1.425</v>
      </c>
      <c r="R1834">
        <v>2.7400000000000001E-2</v>
      </c>
      <c r="S1834">
        <v>0</v>
      </c>
      <c r="T1834">
        <v>2.8050000000000002</v>
      </c>
      <c r="U1834">
        <v>8.1059999999999999</v>
      </c>
      <c r="V1834">
        <v>3.5569999999999999</v>
      </c>
      <c r="W1834">
        <v>8.2690000000000001</v>
      </c>
      <c r="X1834">
        <v>749</v>
      </c>
      <c r="Y1834">
        <v>103</v>
      </c>
      <c r="Z1834">
        <v>0.79200000000000004</v>
      </c>
      <c r="AA1834">
        <v>2.7390000000000001E-2</v>
      </c>
      <c r="AB1834">
        <v>2.8620000000000001</v>
      </c>
      <c r="AC1834">
        <v>8.4659999999999993</v>
      </c>
      <c r="AD1834">
        <v>3.6970000000000001</v>
      </c>
      <c r="AE1834">
        <v>8.5670000000000002</v>
      </c>
      <c r="AF1834">
        <v>791</v>
      </c>
      <c r="AG1834">
        <v>1.5740000000000001</v>
      </c>
      <c r="AH1834">
        <v>1.901</v>
      </c>
      <c r="AI1834">
        <v>728</v>
      </c>
      <c r="AJ1834">
        <v>769</v>
      </c>
      <c r="AK1834">
        <v>736</v>
      </c>
      <c r="AL1834">
        <v>778</v>
      </c>
      <c r="AQ1834" s="82">
        <f t="shared" si="142"/>
        <v>0</v>
      </c>
      <c r="AR1834" s="82">
        <f t="shared" si="145"/>
        <v>0</v>
      </c>
      <c r="AS1834" s="82">
        <f t="shared" si="145"/>
        <v>0</v>
      </c>
      <c r="AT1834" s="82">
        <f t="shared" si="145"/>
        <v>0</v>
      </c>
      <c r="AU1834" s="82">
        <f t="shared" si="145"/>
        <v>0</v>
      </c>
      <c r="AV1834" s="82">
        <f t="shared" si="145"/>
        <v>0</v>
      </c>
      <c r="AW1834" s="82">
        <f t="shared" si="145"/>
        <v>0</v>
      </c>
      <c r="AX1834" s="82">
        <f t="shared" si="145"/>
        <v>2.7400000000000001E-2</v>
      </c>
      <c r="AY1834" s="82">
        <f t="shared" si="145"/>
        <v>0</v>
      </c>
      <c r="AZ1834" s="82">
        <f t="shared" si="145"/>
        <v>0</v>
      </c>
      <c r="BA1834" s="82">
        <f t="shared" si="145"/>
        <v>0</v>
      </c>
    </row>
    <row r="1835" spans="1:53" x14ac:dyDescent="0.25">
      <c r="A1835" t="s">
        <v>4683</v>
      </c>
      <c r="B1835" t="s">
        <v>4684</v>
      </c>
      <c r="C1835" t="s">
        <v>4685</v>
      </c>
      <c r="D1835" t="s">
        <v>4686</v>
      </c>
      <c r="E1835">
        <v>9.75</v>
      </c>
      <c r="F1835" s="143">
        <v>43921</v>
      </c>
      <c r="G1835" t="s">
        <v>280</v>
      </c>
      <c r="H1835" t="s">
        <v>270</v>
      </c>
      <c r="I1835" t="s">
        <v>4687</v>
      </c>
      <c r="J1835" t="s">
        <v>271</v>
      </c>
      <c r="K1835" t="s">
        <v>272</v>
      </c>
      <c r="L1835" t="s">
        <v>296</v>
      </c>
      <c r="M1835" t="s">
        <v>431</v>
      </c>
      <c r="N1835" t="s">
        <v>283</v>
      </c>
      <c r="O1835">
        <v>400</v>
      </c>
      <c r="P1835">
        <v>109.25</v>
      </c>
      <c r="Q1835">
        <v>2.3020830000000001</v>
      </c>
      <c r="R1835">
        <v>3.866E-2</v>
      </c>
      <c r="S1835">
        <v>0</v>
      </c>
      <c r="T1835">
        <v>4.0519999999999996</v>
      </c>
      <c r="U1835">
        <v>7.5810000000000004</v>
      </c>
      <c r="V1835">
        <v>4.6669999999999998</v>
      </c>
      <c r="W1835">
        <v>7.7590000000000003</v>
      </c>
      <c r="X1835">
        <v>662</v>
      </c>
      <c r="Y1835">
        <v>108</v>
      </c>
      <c r="Z1835">
        <v>1.6519999999999999</v>
      </c>
      <c r="AA1835">
        <v>3.8580000000000003E-2</v>
      </c>
      <c r="AB1835">
        <v>4.1029999999999998</v>
      </c>
      <c r="AC1835">
        <v>7.8780000000000001</v>
      </c>
      <c r="AD1835">
        <v>4.8179999999999996</v>
      </c>
      <c r="AE1835">
        <v>8.0310000000000006</v>
      </c>
      <c r="AF1835">
        <v>705</v>
      </c>
      <c r="AG1835">
        <v>1.7330000000000001</v>
      </c>
      <c r="AH1835">
        <v>2.2930000000000001</v>
      </c>
      <c r="AI1835">
        <v>653</v>
      </c>
      <c r="AJ1835">
        <v>697</v>
      </c>
      <c r="AK1835">
        <v>650</v>
      </c>
      <c r="AL1835">
        <v>693</v>
      </c>
      <c r="AQ1835" s="82">
        <f t="shared" si="142"/>
        <v>0</v>
      </c>
      <c r="AR1835" s="82">
        <f t="shared" si="145"/>
        <v>0</v>
      </c>
      <c r="AS1835" s="82">
        <f t="shared" si="145"/>
        <v>0</v>
      </c>
      <c r="AT1835" s="82">
        <f t="shared" si="145"/>
        <v>0</v>
      </c>
      <c r="AU1835" s="82">
        <f t="shared" si="145"/>
        <v>0</v>
      </c>
      <c r="AV1835" s="82">
        <f t="shared" si="145"/>
        <v>0</v>
      </c>
      <c r="AW1835" s="82">
        <f t="shared" si="145"/>
        <v>3.866E-2</v>
      </c>
      <c r="AX1835" s="82">
        <f t="shared" si="145"/>
        <v>0</v>
      </c>
      <c r="AY1835" s="82">
        <f t="shared" si="145"/>
        <v>0</v>
      </c>
      <c r="AZ1835" s="82">
        <f t="shared" si="145"/>
        <v>0</v>
      </c>
      <c r="BA1835" s="82">
        <f t="shared" si="145"/>
        <v>0</v>
      </c>
    </row>
    <row r="1836" spans="1:53" x14ac:dyDescent="0.25">
      <c r="A1836" t="s">
        <v>6643</v>
      </c>
      <c r="B1836" t="s">
        <v>6644</v>
      </c>
      <c r="C1836" t="s">
        <v>6645</v>
      </c>
      <c r="D1836" t="s">
        <v>4671</v>
      </c>
      <c r="E1836">
        <v>11.25</v>
      </c>
      <c r="F1836" s="143">
        <v>43235</v>
      </c>
      <c r="G1836" t="s">
        <v>42</v>
      </c>
      <c r="H1836" t="s">
        <v>270</v>
      </c>
      <c r="I1836" t="s">
        <v>259</v>
      </c>
      <c r="J1836" t="s">
        <v>271</v>
      </c>
      <c r="K1836" t="s">
        <v>272</v>
      </c>
      <c r="L1836" t="s">
        <v>273</v>
      </c>
      <c r="M1836" t="s">
        <v>927</v>
      </c>
      <c r="N1836" t="s">
        <v>283</v>
      </c>
      <c r="O1836">
        <v>150</v>
      </c>
      <c r="P1836">
        <v>111.25</v>
      </c>
      <c r="Q1836">
        <v>1.25</v>
      </c>
      <c r="R1836">
        <v>1.4619999999999999E-2</v>
      </c>
      <c r="S1836">
        <v>0</v>
      </c>
      <c r="T1836">
        <v>2.798</v>
      </c>
      <c r="U1836">
        <v>8.1170000000000009</v>
      </c>
      <c r="V1836">
        <v>3.4159999999999999</v>
      </c>
      <c r="W1836">
        <v>8.2270000000000003</v>
      </c>
      <c r="X1836">
        <v>745</v>
      </c>
      <c r="Y1836">
        <v>109.75</v>
      </c>
      <c r="Z1836">
        <v>0.5</v>
      </c>
      <c r="AA1836">
        <v>1.455E-2</v>
      </c>
      <c r="AB1836">
        <v>3.5009999999999999</v>
      </c>
      <c r="AC1836">
        <v>8.5690000000000008</v>
      </c>
      <c r="AD1836">
        <v>3.7490000000000001</v>
      </c>
      <c r="AE1836">
        <v>8.673</v>
      </c>
      <c r="AF1836">
        <v>802</v>
      </c>
      <c r="AG1836">
        <v>2.0409999999999999</v>
      </c>
      <c r="AH1836">
        <v>2.38</v>
      </c>
      <c r="AI1836">
        <v>759</v>
      </c>
      <c r="AJ1836">
        <v>817</v>
      </c>
      <c r="AK1836">
        <v>731</v>
      </c>
      <c r="AL1836">
        <v>790</v>
      </c>
      <c r="AQ1836" s="82">
        <f t="shared" si="142"/>
        <v>0</v>
      </c>
      <c r="AR1836" s="82">
        <f t="shared" si="145"/>
        <v>0</v>
      </c>
      <c r="AS1836" s="82">
        <f t="shared" si="145"/>
        <v>0</v>
      </c>
      <c r="AT1836" s="82">
        <f t="shared" si="145"/>
        <v>0</v>
      </c>
      <c r="AU1836" s="82">
        <f t="shared" si="145"/>
        <v>0</v>
      </c>
      <c r="AV1836" s="82">
        <f t="shared" si="145"/>
        <v>0</v>
      </c>
      <c r="AW1836" s="82">
        <f t="shared" si="145"/>
        <v>0</v>
      </c>
      <c r="AX1836" s="82">
        <f t="shared" si="145"/>
        <v>1.4619999999999999E-2</v>
      </c>
      <c r="AY1836" s="82">
        <f t="shared" si="145"/>
        <v>0</v>
      </c>
      <c r="AZ1836" s="82">
        <f t="shared" si="145"/>
        <v>0</v>
      </c>
      <c r="BA1836" s="82">
        <f t="shared" si="145"/>
        <v>0</v>
      </c>
    </row>
    <row r="1837" spans="1:53" x14ac:dyDescent="0.25">
      <c r="A1837" t="s">
        <v>6646</v>
      </c>
      <c r="B1837" t="s">
        <v>6647</v>
      </c>
      <c r="C1837" t="s">
        <v>6648</v>
      </c>
      <c r="D1837" t="s">
        <v>6649</v>
      </c>
      <c r="E1837">
        <v>7.75</v>
      </c>
      <c r="F1837" s="143">
        <v>43936</v>
      </c>
      <c r="G1837" t="s">
        <v>40</v>
      </c>
      <c r="H1837" t="s">
        <v>270</v>
      </c>
      <c r="I1837" t="s">
        <v>259</v>
      </c>
      <c r="J1837" t="s">
        <v>271</v>
      </c>
      <c r="K1837" t="s">
        <v>272</v>
      </c>
      <c r="L1837" t="s">
        <v>291</v>
      </c>
      <c r="M1837" t="s">
        <v>1069</v>
      </c>
      <c r="N1837" t="s">
        <v>304</v>
      </c>
      <c r="O1837">
        <v>550</v>
      </c>
      <c r="P1837">
        <v>106.5</v>
      </c>
      <c r="Q1837">
        <v>1.5069440000000001</v>
      </c>
      <c r="R1837">
        <v>5.1459999999999999E-2</v>
      </c>
      <c r="S1837">
        <v>0</v>
      </c>
      <c r="T1837">
        <v>4.2859999999999996</v>
      </c>
      <c r="U1837">
        <v>6.2869999999999999</v>
      </c>
      <c r="V1837">
        <v>5.1079999999999997</v>
      </c>
      <c r="W1837">
        <v>6.4260000000000002</v>
      </c>
      <c r="X1837">
        <v>525</v>
      </c>
      <c r="Y1837">
        <v>105</v>
      </c>
      <c r="Z1837">
        <v>0.99</v>
      </c>
      <c r="AA1837">
        <v>5.1270000000000003E-2</v>
      </c>
      <c r="AB1837">
        <v>4.3360000000000003</v>
      </c>
      <c r="AC1837">
        <v>6.6260000000000003</v>
      </c>
      <c r="AD1837">
        <v>5.266</v>
      </c>
      <c r="AE1837">
        <v>6.73</v>
      </c>
      <c r="AF1837">
        <v>571</v>
      </c>
      <c r="AG1837">
        <v>1.903</v>
      </c>
      <c r="AH1837">
        <v>2.5409999999999999</v>
      </c>
      <c r="AI1837">
        <v>509</v>
      </c>
      <c r="AJ1837">
        <v>555</v>
      </c>
      <c r="AK1837">
        <v>513</v>
      </c>
      <c r="AL1837">
        <v>560</v>
      </c>
      <c r="AQ1837" s="82">
        <f t="shared" si="142"/>
        <v>0</v>
      </c>
      <c r="AR1837" s="82">
        <f t="shared" si="145"/>
        <v>0</v>
      </c>
      <c r="AS1837" s="82">
        <f t="shared" si="145"/>
        <v>0</v>
      </c>
      <c r="AT1837" s="82">
        <f t="shared" si="145"/>
        <v>0</v>
      </c>
      <c r="AU1837" s="82">
        <f t="shared" si="145"/>
        <v>0</v>
      </c>
      <c r="AV1837" s="82">
        <f t="shared" si="145"/>
        <v>5.1459999999999999E-2</v>
      </c>
      <c r="AW1837" s="82">
        <f t="shared" si="145"/>
        <v>0</v>
      </c>
      <c r="AX1837" s="82">
        <f t="shared" si="145"/>
        <v>0</v>
      </c>
      <c r="AY1837" s="82">
        <f t="shared" si="145"/>
        <v>0</v>
      </c>
      <c r="AZ1837" s="82">
        <f t="shared" si="145"/>
        <v>0</v>
      </c>
      <c r="BA1837" s="82">
        <f t="shared" si="145"/>
        <v>0</v>
      </c>
    </row>
    <row r="1838" spans="1:53" x14ac:dyDescent="0.25">
      <c r="A1838" t="s">
        <v>6650</v>
      </c>
      <c r="B1838" t="s">
        <v>6651</v>
      </c>
      <c r="C1838" t="s">
        <v>6648</v>
      </c>
      <c r="D1838" t="s">
        <v>6649</v>
      </c>
      <c r="E1838">
        <v>7.75</v>
      </c>
      <c r="F1838" s="143">
        <v>43936</v>
      </c>
      <c r="G1838" t="s">
        <v>40</v>
      </c>
      <c r="H1838" t="s">
        <v>270</v>
      </c>
      <c r="I1838" t="s">
        <v>259</v>
      </c>
      <c r="J1838" t="s">
        <v>271</v>
      </c>
      <c r="K1838" t="s">
        <v>272</v>
      </c>
      <c r="L1838" t="s">
        <v>291</v>
      </c>
      <c r="M1838" t="s">
        <v>1069</v>
      </c>
      <c r="N1838" t="s">
        <v>304</v>
      </c>
      <c r="O1838">
        <v>125</v>
      </c>
      <c r="P1838">
        <v>106.5</v>
      </c>
      <c r="Q1838">
        <v>1.5069440000000001</v>
      </c>
      <c r="R1838">
        <v>1.17E-2</v>
      </c>
      <c r="S1838">
        <v>0</v>
      </c>
      <c r="T1838">
        <v>4.2859999999999996</v>
      </c>
      <c r="U1838">
        <v>6.2869999999999999</v>
      </c>
      <c r="V1838">
        <v>5.1079999999999997</v>
      </c>
      <c r="W1838">
        <v>6.4260000000000002</v>
      </c>
      <c r="X1838">
        <v>525</v>
      </c>
      <c r="Y1838">
        <v>105</v>
      </c>
      <c r="Z1838">
        <v>0.99</v>
      </c>
      <c r="AA1838">
        <v>1.1650000000000001E-2</v>
      </c>
      <c r="AB1838">
        <v>4.3360000000000003</v>
      </c>
      <c r="AC1838">
        <v>6.6260000000000003</v>
      </c>
      <c r="AD1838">
        <v>5.266</v>
      </c>
      <c r="AE1838">
        <v>6.73</v>
      </c>
      <c r="AF1838">
        <v>571</v>
      </c>
      <c r="AG1838">
        <v>1.903</v>
      </c>
      <c r="AH1838">
        <v>2.5409999999999999</v>
      </c>
      <c r="AI1838">
        <v>509</v>
      </c>
      <c r="AJ1838">
        <v>555</v>
      </c>
      <c r="AK1838">
        <v>513</v>
      </c>
      <c r="AL1838">
        <v>560</v>
      </c>
      <c r="AQ1838" s="82">
        <f t="shared" si="142"/>
        <v>0</v>
      </c>
      <c r="AR1838" s="82">
        <f t="shared" si="145"/>
        <v>0</v>
      </c>
      <c r="AS1838" s="82">
        <f t="shared" si="145"/>
        <v>0</v>
      </c>
      <c r="AT1838" s="82">
        <f t="shared" si="145"/>
        <v>0</v>
      </c>
      <c r="AU1838" s="82">
        <f t="shared" si="145"/>
        <v>0</v>
      </c>
      <c r="AV1838" s="82">
        <f t="shared" si="145"/>
        <v>1.17E-2</v>
      </c>
      <c r="AW1838" s="82">
        <f t="shared" si="145"/>
        <v>0</v>
      </c>
      <c r="AX1838" s="82">
        <f t="shared" si="145"/>
        <v>0</v>
      </c>
      <c r="AY1838" s="82">
        <f t="shared" si="145"/>
        <v>0</v>
      </c>
      <c r="AZ1838" s="82">
        <f t="shared" si="145"/>
        <v>0</v>
      </c>
      <c r="BA1838" s="82">
        <f t="shared" si="145"/>
        <v>0</v>
      </c>
    </row>
    <row r="1839" spans="1:53" x14ac:dyDescent="0.25">
      <c r="A1839" t="s">
        <v>4675</v>
      </c>
      <c r="B1839" t="s">
        <v>4676</v>
      </c>
      <c r="C1839" t="s">
        <v>4677</v>
      </c>
      <c r="D1839" t="s">
        <v>4678</v>
      </c>
      <c r="E1839">
        <v>7.375</v>
      </c>
      <c r="F1839" s="143">
        <v>43252</v>
      </c>
      <c r="G1839" t="s">
        <v>488</v>
      </c>
      <c r="H1839" t="s">
        <v>270</v>
      </c>
      <c r="I1839" t="s">
        <v>259</v>
      </c>
      <c r="J1839" t="s">
        <v>271</v>
      </c>
      <c r="K1839" t="s">
        <v>272</v>
      </c>
      <c r="L1839" t="s">
        <v>296</v>
      </c>
      <c r="M1839" t="s">
        <v>322</v>
      </c>
      <c r="N1839" t="s">
        <v>304</v>
      </c>
      <c r="O1839">
        <v>349.6</v>
      </c>
      <c r="P1839">
        <v>81.5</v>
      </c>
      <c r="Q1839">
        <v>0.49166700000000002</v>
      </c>
      <c r="R1839">
        <v>2.4830000000000001E-2</v>
      </c>
      <c r="S1839">
        <v>0</v>
      </c>
      <c r="T1839">
        <v>4.1849999999999996</v>
      </c>
      <c r="U1839">
        <v>12.118</v>
      </c>
      <c r="V1839">
        <v>4.218</v>
      </c>
      <c r="W1839">
        <v>12.118</v>
      </c>
      <c r="X1839">
        <v>1131</v>
      </c>
      <c r="Y1839">
        <v>76.75</v>
      </c>
      <c r="Z1839">
        <v>0</v>
      </c>
      <c r="AA1839">
        <v>2.3599999999999999E-2</v>
      </c>
      <c r="AB1839">
        <v>4.1870000000000003</v>
      </c>
      <c r="AC1839">
        <v>13.499000000000001</v>
      </c>
      <c r="AD1839">
        <v>4.2169999999999996</v>
      </c>
      <c r="AE1839">
        <v>13.499000000000001</v>
      </c>
      <c r="AF1839">
        <v>1282</v>
      </c>
      <c r="AG1839">
        <v>6.83</v>
      </c>
      <c r="AH1839">
        <v>7.2729999999999997</v>
      </c>
      <c r="AI1839">
        <v>973</v>
      </c>
      <c r="AJ1839">
        <v>1068</v>
      </c>
      <c r="AK1839">
        <v>1120</v>
      </c>
      <c r="AL1839">
        <v>1271</v>
      </c>
      <c r="AQ1839" s="82">
        <f t="shared" si="142"/>
        <v>0</v>
      </c>
      <c r="AR1839" s="82">
        <f t="shared" si="145"/>
        <v>0</v>
      </c>
      <c r="AS1839" s="82">
        <f t="shared" si="145"/>
        <v>0</v>
      </c>
      <c r="AT1839" s="82">
        <f t="shared" si="145"/>
        <v>0</v>
      </c>
      <c r="AU1839" s="82">
        <f t="shared" si="145"/>
        <v>0</v>
      </c>
      <c r="AV1839" s="82">
        <f t="shared" si="145"/>
        <v>0</v>
      </c>
      <c r="AW1839" s="82">
        <f t="shared" si="145"/>
        <v>0</v>
      </c>
      <c r="AX1839" s="82">
        <f t="shared" si="145"/>
        <v>0</v>
      </c>
      <c r="AY1839" s="82">
        <f t="shared" si="145"/>
        <v>0</v>
      </c>
      <c r="AZ1839" s="82">
        <f t="shared" si="145"/>
        <v>0</v>
      </c>
      <c r="BA1839" s="82">
        <f t="shared" si="145"/>
        <v>2.4830000000000001E-2</v>
      </c>
    </row>
    <row r="1840" spans="1:53" x14ac:dyDescent="0.25">
      <c r="A1840" t="s">
        <v>6652</v>
      </c>
      <c r="B1840" t="s">
        <v>6653</v>
      </c>
      <c r="C1840" t="s">
        <v>4677</v>
      </c>
      <c r="D1840" t="s">
        <v>4678</v>
      </c>
      <c r="E1840">
        <v>12.5</v>
      </c>
      <c r="F1840" s="143">
        <v>43586</v>
      </c>
      <c r="G1840" t="s">
        <v>488</v>
      </c>
      <c r="H1840" t="s">
        <v>270</v>
      </c>
      <c r="I1840" t="s">
        <v>259</v>
      </c>
      <c r="J1840" t="s">
        <v>271</v>
      </c>
      <c r="K1840" t="s">
        <v>272</v>
      </c>
      <c r="L1840" t="s">
        <v>296</v>
      </c>
      <c r="M1840" t="s">
        <v>322</v>
      </c>
      <c r="N1840" t="s">
        <v>304</v>
      </c>
      <c r="O1840">
        <v>200</v>
      </c>
      <c r="P1840">
        <v>95.5</v>
      </c>
      <c r="Q1840">
        <v>1.875</v>
      </c>
      <c r="R1840">
        <v>1.687E-2</v>
      </c>
      <c r="S1840">
        <v>0</v>
      </c>
      <c r="T1840">
        <v>4.1550000000000002</v>
      </c>
      <c r="U1840">
        <v>13.569000000000001</v>
      </c>
      <c r="V1840">
        <v>4.1929999999999996</v>
      </c>
      <c r="W1840">
        <v>13.569000000000001</v>
      </c>
      <c r="X1840">
        <v>1265</v>
      </c>
      <c r="Y1840">
        <v>90</v>
      </c>
      <c r="Z1840">
        <v>1.042</v>
      </c>
      <c r="AA1840">
        <v>1.602E-2</v>
      </c>
      <c r="AB1840">
        <v>4.1310000000000002</v>
      </c>
      <c r="AC1840">
        <v>14.971</v>
      </c>
      <c r="AD1840">
        <v>4.165</v>
      </c>
      <c r="AE1840">
        <v>14.971</v>
      </c>
      <c r="AF1840">
        <v>1419</v>
      </c>
      <c r="AG1840">
        <v>6.9569999999999999</v>
      </c>
      <c r="AH1840">
        <v>7.4080000000000004</v>
      </c>
      <c r="AI1840">
        <v>1188</v>
      </c>
      <c r="AJ1840">
        <v>1288</v>
      </c>
      <c r="AK1840">
        <v>1253</v>
      </c>
      <c r="AL1840">
        <v>1408</v>
      </c>
      <c r="AQ1840" s="82">
        <f t="shared" si="142"/>
        <v>0</v>
      </c>
      <c r="AR1840" s="82">
        <f t="shared" si="145"/>
        <v>0</v>
      </c>
      <c r="AS1840" s="82">
        <f t="shared" si="145"/>
        <v>0</v>
      </c>
      <c r="AT1840" s="82">
        <f t="shared" si="145"/>
        <v>0</v>
      </c>
      <c r="AU1840" s="82">
        <f t="shared" si="145"/>
        <v>0</v>
      </c>
      <c r="AV1840" s="82">
        <f t="shared" si="145"/>
        <v>0</v>
      </c>
      <c r="AW1840" s="82">
        <f t="shared" si="145"/>
        <v>0</v>
      </c>
      <c r="AX1840" s="82">
        <f t="shared" si="145"/>
        <v>0</v>
      </c>
      <c r="AY1840" s="82">
        <f t="shared" si="145"/>
        <v>0</v>
      </c>
      <c r="AZ1840" s="82">
        <f t="shared" si="145"/>
        <v>0</v>
      </c>
      <c r="BA1840" s="82">
        <f t="shared" si="145"/>
        <v>1.687E-2</v>
      </c>
    </row>
    <row r="1841" spans="1:53" x14ac:dyDescent="0.25">
      <c r="A1841" t="s">
        <v>6654</v>
      </c>
      <c r="B1841" t="s">
        <v>6655</v>
      </c>
      <c r="C1841" t="s">
        <v>4677</v>
      </c>
      <c r="D1841" t="s">
        <v>4678</v>
      </c>
      <c r="E1841">
        <v>9.75</v>
      </c>
      <c r="F1841" s="143">
        <v>43070</v>
      </c>
      <c r="G1841" t="s">
        <v>41</v>
      </c>
      <c r="H1841" t="s">
        <v>270</v>
      </c>
      <c r="I1841" t="s">
        <v>259</v>
      </c>
      <c r="J1841" t="s">
        <v>271</v>
      </c>
      <c r="K1841" t="s">
        <v>272</v>
      </c>
      <c r="L1841" t="s">
        <v>296</v>
      </c>
      <c r="M1841" t="s">
        <v>322</v>
      </c>
      <c r="N1841" t="s">
        <v>283</v>
      </c>
      <c r="O1841">
        <v>350</v>
      </c>
      <c r="P1841">
        <v>106</v>
      </c>
      <c r="Q1841">
        <v>0.75833300000000003</v>
      </c>
      <c r="R1841">
        <v>3.2370000000000003E-2</v>
      </c>
      <c r="S1841">
        <v>0</v>
      </c>
      <c r="T1841">
        <v>3.2229999999999999</v>
      </c>
      <c r="U1841">
        <v>7.9509999999999996</v>
      </c>
      <c r="V1841">
        <v>3.6240000000000001</v>
      </c>
      <c r="W1841">
        <v>8.0760000000000005</v>
      </c>
      <c r="X1841">
        <v>737</v>
      </c>
      <c r="Y1841">
        <v>104</v>
      </c>
      <c r="Z1841">
        <v>0.108</v>
      </c>
      <c r="AA1841">
        <v>3.2050000000000002E-2</v>
      </c>
      <c r="AB1841">
        <v>3.2709999999999999</v>
      </c>
      <c r="AC1841">
        <v>8.5589999999999993</v>
      </c>
      <c r="AD1841">
        <v>3.7080000000000002</v>
      </c>
      <c r="AE1841">
        <v>8.6259999999999994</v>
      </c>
      <c r="AF1841">
        <v>803</v>
      </c>
      <c r="AG1841">
        <v>2.5449999999999999</v>
      </c>
      <c r="AH1841">
        <v>2.8730000000000002</v>
      </c>
      <c r="AI1841">
        <v>733</v>
      </c>
      <c r="AJ1841">
        <v>793</v>
      </c>
      <c r="AK1841">
        <v>725</v>
      </c>
      <c r="AL1841">
        <v>792</v>
      </c>
      <c r="AQ1841" s="82">
        <f t="shared" si="142"/>
        <v>0</v>
      </c>
      <c r="AR1841" s="82">
        <f t="shared" si="145"/>
        <v>0</v>
      </c>
      <c r="AS1841" s="82">
        <f t="shared" si="145"/>
        <v>0</v>
      </c>
      <c r="AT1841" s="82">
        <f t="shared" si="145"/>
        <v>0</v>
      </c>
      <c r="AU1841" s="82">
        <f t="shared" si="145"/>
        <v>0</v>
      </c>
      <c r="AV1841" s="82">
        <f t="shared" si="145"/>
        <v>0</v>
      </c>
      <c r="AW1841" s="82">
        <f t="shared" si="145"/>
        <v>3.2370000000000003E-2</v>
      </c>
      <c r="AX1841" s="82">
        <f t="shared" si="145"/>
        <v>0</v>
      </c>
      <c r="AY1841" s="82">
        <f t="shared" si="145"/>
        <v>0</v>
      </c>
      <c r="AZ1841" s="82">
        <f t="shared" si="145"/>
        <v>0</v>
      </c>
      <c r="BA1841" s="82">
        <f t="shared" si="145"/>
        <v>0</v>
      </c>
    </row>
    <row r="1842" spans="1:53" x14ac:dyDescent="0.25">
      <c r="A1842" t="s">
        <v>4672</v>
      </c>
      <c r="B1842" t="s">
        <v>4673</v>
      </c>
      <c r="C1842" t="s">
        <v>4674</v>
      </c>
      <c r="D1842" t="s">
        <v>209</v>
      </c>
      <c r="E1842">
        <v>7.75</v>
      </c>
      <c r="F1842" s="143">
        <v>43449</v>
      </c>
      <c r="G1842" t="s">
        <v>42</v>
      </c>
      <c r="H1842" t="s">
        <v>270</v>
      </c>
      <c r="I1842" t="s">
        <v>259</v>
      </c>
      <c r="J1842" t="s">
        <v>271</v>
      </c>
      <c r="K1842" t="s">
        <v>272</v>
      </c>
      <c r="L1842" t="s">
        <v>381</v>
      </c>
      <c r="M1842" t="s">
        <v>382</v>
      </c>
      <c r="N1842" t="s">
        <v>275</v>
      </c>
      <c r="O1842">
        <v>1600</v>
      </c>
      <c r="P1842">
        <v>110.5</v>
      </c>
      <c r="Q1842">
        <v>0.215278</v>
      </c>
      <c r="R1842">
        <v>0.15347</v>
      </c>
      <c r="S1842">
        <v>3.875</v>
      </c>
      <c r="T1842">
        <v>1.833</v>
      </c>
      <c r="U1842">
        <v>4.0620000000000003</v>
      </c>
      <c r="V1842">
        <v>2.6230000000000002</v>
      </c>
      <c r="W1842">
        <v>4.5730000000000004</v>
      </c>
      <c r="X1842">
        <v>365</v>
      </c>
      <c r="Y1842">
        <v>110.5</v>
      </c>
      <c r="Z1842">
        <v>3.5739999999999998</v>
      </c>
      <c r="AA1842">
        <v>0.16053000000000001</v>
      </c>
      <c r="AB1842">
        <v>1.835</v>
      </c>
      <c r="AC1842">
        <v>4.1639999999999997</v>
      </c>
      <c r="AD1842">
        <v>2.6619999999999999</v>
      </c>
      <c r="AE1842">
        <v>4.57</v>
      </c>
      <c r="AF1842">
        <v>379</v>
      </c>
      <c r="AG1842">
        <v>0.45300000000000001</v>
      </c>
      <c r="AH1842">
        <v>0.622</v>
      </c>
      <c r="AI1842">
        <v>364</v>
      </c>
      <c r="AJ1842">
        <v>342</v>
      </c>
      <c r="AK1842">
        <v>349</v>
      </c>
      <c r="AL1842">
        <v>363</v>
      </c>
      <c r="AQ1842" s="82">
        <f t="shared" si="142"/>
        <v>0</v>
      </c>
      <c r="AR1842" s="82">
        <f t="shared" si="145"/>
        <v>0</v>
      </c>
      <c r="AS1842" s="82">
        <f t="shared" si="145"/>
        <v>0</v>
      </c>
      <c r="AT1842" s="82">
        <f t="shared" si="145"/>
        <v>0.15347</v>
      </c>
      <c r="AU1842" s="82">
        <f t="shared" si="145"/>
        <v>0</v>
      </c>
      <c r="AV1842" s="82">
        <f t="shared" si="145"/>
        <v>0</v>
      </c>
      <c r="AW1842" s="82">
        <f t="shared" si="145"/>
        <v>0</v>
      </c>
      <c r="AX1842" s="82">
        <f t="shared" si="145"/>
        <v>0</v>
      </c>
      <c r="AY1842" s="82">
        <f t="shared" si="145"/>
        <v>0</v>
      </c>
      <c r="AZ1842" s="82">
        <f t="shared" si="145"/>
        <v>0</v>
      </c>
      <c r="BA1842" s="82">
        <f t="shared" si="145"/>
        <v>0</v>
      </c>
    </row>
    <row r="1843" spans="1:53" x14ac:dyDescent="0.25">
      <c r="A1843" t="s">
        <v>6656</v>
      </c>
      <c r="B1843" t="s">
        <v>6657</v>
      </c>
      <c r="C1843" t="s">
        <v>4674</v>
      </c>
      <c r="D1843" t="s">
        <v>209</v>
      </c>
      <c r="E1843">
        <v>5.5</v>
      </c>
      <c r="F1843" s="143">
        <v>44119</v>
      </c>
      <c r="G1843" t="s">
        <v>42</v>
      </c>
      <c r="H1843" t="s">
        <v>270</v>
      </c>
      <c r="I1843" t="s">
        <v>259</v>
      </c>
      <c r="J1843" t="s">
        <v>271</v>
      </c>
      <c r="K1843" t="s">
        <v>272</v>
      </c>
      <c r="L1843" t="s">
        <v>381</v>
      </c>
      <c r="M1843" t="s">
        <v>382</v>
      </c>
      <c r="N1843" t="s">
        <v>275</v>
      </c>
      <c r="O1843">
        <v>550</v>
      </c>
      <c r="P1843">
        <v>104</v>
      </c>
      <c r="Q1843">
        <v>1.0694440000000001</v>
      </c>
      <c r="R1843">
        <v>5.006E-2</v>
      </c>
      <c r="S1843">
        <v>0</v>
      </c>
      <c r="T1843">
        <v>4.9009999999999998</v>
      </c>
      <c r="U1843">
        <v>4.7030000000000003</v>
      </c>
      <c r="V1843">
        <v>5.9240000000000004</v>
      </c>
      <c r="W1843">
        <v>4.7389999999999999</v>
      </c>
      <c r="X1843">
        <v>343</v>
      </c>
      <c r="Y1843">
        <v>102.25</v>
      </c>
      <c r="Z1843">
        <v>0.70299999999999996</v>
      </c>
      <c r="AA1843">
        <v>4.9799999999999997E-2</v>
      </c>
      <c r="AB1843">
        <v>4.9489999999999998</v>
      </c>
      <c r="AC1843">
        <v>5.0510000000000002</v>
      </c>
      <c r="AD1843">
        <v>6.1630000000000003</v>
      </c>
      <c r="AE1843">
        <v>5.0599999999999996</v>
      </c>
      <c r="AF1843">
        <v>392</v>
      </c>
      <c r="AG1843">
        <v>2.056</v>
      </c>
      <c r="AH1843">
        <v>2.87</v>
      </c>
      <c r="AI1843">
        <v>323</v>
      </c>
      <c r="AJ1843">
        <v>370</v>
      </c>
      <c r="AK1843">
        <v>332</v>
      </c>
      <c r="AL1843">
        <v>381</v>
      </c>
      <c r="AQ1843" s="82">
        <f t="shared" si="142"/>
        <v>0</v>
      </c>
      <c r="AR1843" s="82">
        <f t="shared" si="145"/>
        <v>0</v>
      </c>
      <c r="AS1843" s="82">
        <f t="shared" si="145"/>
        <v>0</v>
      </c>
      <c r="AT1843" s="82">
        <f t="shared" si="145"/>
        <v>5.006E-2</v>
      </c>
      <c r="AU1843" s="82">
        <f t="shared" si="145"/>
        <v>0</v>
      </c>
      <c r="AV1843" s="82">
        <f t="shared" si="145"/>
        <v>0</v>
      </c>
      <c r="AW1843" s="82">
        <f t="shared" si="145"/>
        <v>0</v>
      </c>
      <c r="AX1843" s="82">
        <f t="shared" si="145"/>
        <v>0</v>
      </c>
      <c r="AY1843" s="82">
        <f t="shared" si="145"/>
        <v>0</v>
      </c>
      <c r="AZ1843" s="82">
        <f t="shared" si="145"/>
        <v>0</v>
      </c>
      <c r="BA1843" s="82">
        <f t="shared" si="145"/>
        <v>0</v>
      </c>
    </row>
    <row r="1844" spans="1:53" x14ac:dyDescent="0.25">
      <c r="A1844" t="s">
        <v>4662</v>
      </c>
      <c r="B1844" t="s">
        <v>4663</v>
      </c>
      <c r="C1844" t="s">
        <v>4664</v>
      </c>
      <c r="D1844" t="s">
        <v>4665</v>
      </c>
      <c r="E1844">
        <v>7.875</v>
      </c>
      <c r="F1844" s="143">
        <v>43480</v>
      </c>
      <c r="G1844" t="s">
        <v>40</v>
      </c>
      <c r="H1844" t="s">
        <v>270</v>
      </c>
      <c r="I1844" t="s">
        <v>254</v>
      </c>
      <c r="J1844" t="s">
        <v>271</v>
      </c>
      <c r="K1844" t="s">
        <v>272</v>
      </c>
      <c r="L1844" t="s">
        <v>442</v>
      </c>
      <c r="M1844" t="s">
        <v>650</v>
      </c>
      <c r="N1844" t="s">
        <v>304</v>
      </c>
      <c r="O1844">
        <v>450</v>
      </c>
      <c r="P1844">
        <v>106</v>
      </c>
      <c r="Q1844">
        <v>3.5</v>
      </c>
      <c r="R1844">
        <v>4.2689999999999999E-2</v>
      </c>
      <c r="S1844">
        <v>0</v>
      </c>
      <c r="T1844">
        <v>3.35</v>
      </c>
      <c r="U1844">
        <v>6.1779999999999999</v>
      </c>
      <c r="V1844">
        <v>3.9929999999999999</v>
      </c>
      <c r="W1844">
        <v>6.3630000000000004</v>
      </c>
      <c r="X1844">
        <v>543</v>
      </c>
      <c r="Y1844">
        <v>105.75</v>
      </c>
      <c r="Z1844">
        <v>2.9750000000000001</v>
      </c>
      <c r="AA1844">
        <v>4.3029999999999999E-2</v>
      </c>
      <c r="AB1844">
        <v>3.4119999999999999</v>
      </c>
      <c r="AC1844">
        <v>6.2670000000000003</v>
      </c>
      <c r="AD1844">
        <v>4.1390000000000002</v>
      </c>
      <c r="AE1844">
        <v>6.4290000000000003</v>
      </c>
      <c r="AF1844">
        <v>563</v>
      </c>
      <c r="AG1844">
        <v>0.71299999999999997</v>
      </c>
      <c r="AH1844">
        <v>1.1240000000000001</v>
      </c>
      <c r="AI1844">
        <v>508</v>
      </c>
      <c r="AJ1844">
        <v>533</v>
      </c>
      <c r="AK1844">
        <v>529</v>
      </c>
      <c r="AL1844">
        <v>550</v>
      </c>
      <c r="AQ1844" s="82">
        <f t="shared" si="142"/>
        <v>0</v>
      </c>
      <c r="AR1844" s="82">
        <f t="shared" si="145"/>
        <v>0</v>
      </c>
      <c r="AS1844" s="82">
        <f t="shared" si="145"/>
        <v>0</v>
      </c>
      <c r="AT1844" s="82">
        <f t="shared" si="145"/>
        <v>0</v>
      </c>
      <c r="AU1844" s="82">
        <f t="shared" si="145"/>
        <v>0</v>
      </c>
      <c r="AV1844" s="82">
        <f t="shared" si="145"/>
        <v>4.2689999999999999E-2</v>
      </c>
      <c r="AW1844" s="82">
        <f t="shared" si="145"/>
        <v>0</v>
      </c>
      <c r="AX1844" s="82">
        <f t="shared" si="145"/>
        <v>0</v>
      </c>
      <c r="AY1844" s="82">
        <f t="shared" si="145"/>
        <v>0</v>
      </c>
      <c r="AZ1844" s="82">
        <f t="shared" si="145"/>
        <v>0</v>
      </c>
      <c r="BA1844" s="82">
        <f t="shared" si="145"/>
        <v>0</v>
      </c>
    </row>
    <row r="1845" spans="1:53" x14ac:dyDescent="0.25">
      <c r="A1845" t="s">
        <v>6658</v>
      </c>
      <c r="B1845" t="s">
        <v>6659</v>
      </c>
      <c r="C1845" t="s">
        <v>6660</v>
      </c>
      <c r="D1845" t="s">
        <v>6661</v>
      </c>
      <c r="E1845">
        <v>9.75</v>
      </c>
      <c r="F1845" s="143">
        <v>43617</v>
      </c>
      <c r="G1845" t="s">
        <v>280</v>
      </c>
      <c r="H1845" t="s">
        <v>270</v>
      </c>
      <c r="I1845" t="s">
        <v>259</v>
      </c>
      <c r="J1845" t="s">
        <v>271</v>
      </c>
      <c r="K1845" t="s">
        <v>272</v>
      </c>
      <c r="L1845" t="s">
        <v>381</v>
      </c>
      <c r="M1845" t="s">
        <v>387</v>
      </c>
      <c r="N1845" t="s">
        <v>283</v>
      </c>
      <c r="O1845">
        <v>485</v>
      </c>
      <c r="P1845">
        <v>109.5</v>
      </c>
      <c r="Q1845">
        <v>0.65</v>
      </c>
      <c r="R1845">
        <v>4.6280000000000002E-2</v>
      </c>
      <c r="S1845">
        <v>0</v>
      </c>
      <c r="T1845">
        <v>4.2149999999999999</v>
      </c>
      <c r="U1845">
        <v>7.5819999999999999</v>
      </c>
      <c r="V1845">
        <v>4.5410000000000004</v>
      </c>
      <c r="W1845">
        <v>7.681</v>
      </c>
      <c r="X1845">
        <v>670</v>
      </c>
      <c r="Y1845">
        <v>108</v>
      </c>
      <c r="Z1845">
        <v>0</v>
      </c>
      <c r="AA1845">
        <v>4.607E-2</v>
      </c>
      <c r="AB1845">
        <v>4.2640000000000002</v>
      </c>
      <c r="AC1845">
        <v>7.9269999999999996</v>
      </c>
      <c r="AD1845">
        <v>4.6449999999999996</v>
      </c>
      <c r="AE1845">
        <v>8.01</v>
      </c>
      <c r="AF1845">
        <v>717</v>
      </c>
      <c r="AG1845">
        <v>1.9910000000000001</v>
      </c>
      <c r="AH1845">
        <v>2.5070000000000001</v>
      </c>
      <c r="AI1845">
        <v>674</v>
      </c>
      <c r="AJ1845">
        <v>719</v>
      </c>
      <c r="AK1845">
        <v>657</v>
      </c>
      <c r="AL1845">
        <v>705</v>
      </c>
      <c r="AQ1845" s="82">
        <f t="shared" si="142"/>
        <v>0</v>
      </c>
      <c r="AR1845" s="82">
        <f t="shared" si="145"/>
        <v>0</v>
      </c>
      <c r="AS1845" s="82">
        <f t="shared" si="145"/>
        <v>0</v>
      </c>
      <c r="AT1845" s="82">
        <f t="shared" si="145"/>
        <v>0</v>
      </c>
      <c r="AU1845" s="82">
        <f t="shared" si="145"/>
        <v>0</v>
      </c>
      <c r="AV1845" s="82">
        <f t="shared" si="145"/>
        <v>0</v>
      </c>
      <c r="AW1845" s="82">
        <f t="shared" si="145"/>
        <v>4.6280000000000002E-2</v>
      </c>
      <c r="AX1845" s="82">
        <f t="shared" si="145"/>
        <v>0</v>
      </c>
      <c r="AY1845" s="82">
        <f t="shared" si="145"/>
        <v>0</v>
      </c>
      <c r="AZ1845" s="82">
        <f t="shared" si="145"/>
        <v>0</v>
      </c>
      <c r="BA1845" s="82">
        <f t="shared" si="145"/>
        <v>0</v>
      </c>
    </row>
    <row r="1846" spans="1:53" x14ac:dyDescent="0.25">
      <c r="A1846" t="s">
        <v>4656</v>
      </c>
      <c r="B1846" t="s">
        <v>4657</v>
      </c>
      <c r="C1846" t="s">
        <v>4654</v>
      </c>
      <c r="D1846" t="s">
        <v>4655</v>
      </c>
      <c r="E1846">
        <v>12.5</v>
      </c>
      <c r="F1846" s="143">
        <v>43040</v>
      </c>
      <c r="G1846" t="s">
        <v>42</v>
      </c>
      <c r="H1846" t="s">
        <v>270</v>
      </c>
      <c r="I1846" t="s">
        <v>254</v>
      </c>
      <c r="J1846" t="s">
        <v>271</v>
      </c>
      <c r="K1846" t="s">
        <v>272</v>
      </c>
      <c r="L1846" t="s">
        <v>1124</v>
      </c>
      <c r="M1846" t="s">
        <v>1131</v>
      </c>
      <c r="N1846" t="s">
        <v>275</v>
      </c>
      <c r="O1846">
        <v>217.2</v>
      </c>
      <c r="P1846">
        <v>109.75</v>
      </c>
      <c r="Q1846">
        <v>1.875</v>
      </c>
      <c r="R1846">
        <v>2.1000000000000001E-2</v>
      </c>
      <c r="S1846">
        <v>0</v>
      </c>
      <c r="T1846">
        <v>0.34699999999999998</v>
      </c>
      <c r="U1846">
        <v>2.2400000000000002</v>
      </c>
      <c r="V1846">
        <v>0.34399999999999997</v>
      </c>
      <c r="W1846">
        <v>2.8380000000000001</v>
      </c>
      <c r="X1846">
        <v>215</v>
      </c>
      <c r="Y1846">
        <v>109.5</v>
      </c>
      <c r="Z1846">
        <v>1.042</v>
      </c>
      <c r="AA1846">
        <v>2.112E-2</v>
      </c>
      <c r="AB1846">
        <v>0.40899999999999997</v>
      </c>
      <c r="AC1846">
        <v>4.2519999999999998</v>
      </c>
      <c r="AD1846">
        <v>0.40500000000000003</v>
      </c>
      <c r="AE1846">
        <v>4.7240000000000002</v>
      </c>
      <c r="AF1846">
        <v>415</v>
      </c>
      <c r="AG1846">
        <v>0.98</v>
      </c>
      <c r="AH1846">
        <v>0.95899999999999996</v>
      </c>
      <c r="AI1846">
        <v>153</v>
      </c>
      <c r="AJ1846">
        <v>364</v>
      </c>
      <c r="AK1846">
        <v>194</v>
      </c>
      <c r="AL1846">
        <v>398</v>
      </c>
      <c r="AQ1846" s="82">
        <f t="shared" si="142"/>
        <v>0</v>
      </c>
      <c r="AR1846" s="82">
        <f t="shared" ref="AR1846:BA1861" si="146">IF(AND($U1846&gt;AQ$4,$U1846&lt;=AR$4),$R1846,0)</f>
        <v>2.1000000000000001E-2</v>
      </c>
      <c r="AS1846" s="82">
        <f t="shared" si="146"/>
        <v>0</v>
      </c>
      <c r="AT1846" s="82">
        <f t="shared" si="146"/>
        <v>0</v>
      </c>
      <c r="AU1846" s="82">
        <f t="shared" si="146"/>
        <v>0</v>
      </c>
      <c r="AV1846" s="82">
        <f t="shared" si="146"/>
        <v>0</v>
      </c>
      <c r="AW1846" s="82">
        <f t="shared" si="146"/>
        <v>0</v>
      </c>
      <c r="AX1846" s="82">
        <f t="shared" si="146"/>
        <v>0</v>
      </c>
      <c r="AY1846" s="82">
        <f t="shared" si="146"/>
        <v>0</v>
      </c>
      <c r="AZ1846" s="82">
        <f t="shared" si="146"/>
        <v>0</v>
      </c>
      <c r="BA1846" s="82">
        <f t="shared" si="146"/>
        <v>0</v>
      </c>
    </row>
    <row r="1847" spans="1:53" x14ac:dyDescent="0.25">
      <c r="A1847" t="s">
        <v>6662</v>
      </c>
      <c r="B1847" t="s">
        <v>6663</v>
      </c>
      <c r="C1847" t="s">
        <v>4654</v>
      </c>
      <c r="D1847" t="s">
        <v>4655</v>
      </c>
      <c r="E1847">
        <v>6</v>
      </c>
      <c r="F1847" s="143">
        <v>42870</v>
      </c>
      <c r="G1847" t="s">
        <v>42</v>
      </c>
      <c r="H1847" t="s">
        <v>270</v>
      </c>
      <c r="I1847" t="s">
        <v>254</v>
      </c>
      <c r="J1847" t="s">
        <v>271</v>
      </c>
      <c r="K1847" t="s">
        <v>272</v>
      </c>
      <c r="L1847" t="s">
        <v>1124</v>
      </c>
      <c r="M1847" t="s">
        <v>1131</v>
      </c>
      <c r="N1847" t="s">
        <v>304</v>
      </c>
      <c r="O1847">
        <v>900</v>
      </c>
      <c r="P1847">
        <v>105</v>
      </c>
      <c r="Q1847">
        <v>0.66666700000000001</v>
      </c>
      <c r="R1847">
        <v>8.2390000000000005E-2</v>
      </c>
      <c r="S1847">
        <v>0</v>
      </c>
      <c r="T1847">
        <v>1.319</v>
      </c>
      <c r="U1847">
        <v>4.3650000000000002</v>
      </c>
      <c r="V1847">
        <v>2.7280000000000002</v>
      </c>
      <c r="W1847">
        <v>4.399</v>
      </c>
      <c r="X1847">
        <v>378</v>
      </c>
      <c r="Y1847">
        <v>104.5</v>
      </c>
      <c r="Z1847">
        <v>0.26700000000000002</v>
      </c>
      <c r="AA1847">
        <v>8.2930000000000004E-2</v>
      </c>
      <c r="AB1847">
        <v>3.101</v>
      </c>
      <c r="AC1847">
        <v>4.5759999999999996</v>
      </c>
      <c r="AD1847">
        <v>3.0920000000000001</v>
      </c>
      <c r="AE1847">
        <v>4.6100000000000003</v>
      </c>
      <c r="AF1847">
        <v>409</v>
      </c>
      <c r="AG1847">
        <v>0.85899999999999999</v>
      </c>
      <c r="AH1847">
        <v>1.0820000000000001</v>
      </c>
      <c r="AI1847">
        <v>358</v>
      </c>
      <c r="AJ1847">
        <v>395</v>
      </c>
      <c r="AK1847">
        <v>362</v>
      </c>
      <c r="AL1847">
        <v>395</v>
      </c>
      <c r="AQ1847" s="82">
        <f t="shared" si="142"/>
        <v>0</v>
      </c>
      <c r="AR1847" s="82">
        <f t="shared" si="146"/>
        <v>0</v>
      </c>
      <c r="AS1847" s="82">
        <f t="shared" si="146"/>
        <v>0</v>
      </c>
      <c r="AT1847" s="82">
        <f t="shared" si="146"/>
        <v>8.2390000000000005E-2</v>
      </c>
      <c r="AU1847" s="82">
        <f t="shared" si="146"/>
        <v>0</v>
      </c>
      <c r="AV1847" s="82">
        <f t="shared" si="146"/>
        <v>0</v>
      </c>
      <c r="AW1847" s="82">
        <f t="shared" si="146"/>
        <v>0</v>
      </c>
      <c r="AX1847" s="82">
        <f t="shared" si="146"/>
        <v>0</v>
      </c>
      <c r="AY1847" s="82">
        <f t="shared" si="146"/>
        <v>0</v>
      </c>
      <c r="AZ1847" s="82">
        <f t="shared" si="146"/>
        <v>0</v>
      </c>
      <c r="BA1847" s="82">
        <f t="shared" si="146"/>
        <v>0</v>
      </c>
    </row>
    <row r="1848" spans="1:53" x14ac:dyDescent="0.25">
      <c r="A1848" t="s">
        <v>4666</v>
      </c>
      <c r="B1848" t="s">
        <v>4667</v>
      </c>
      <c r="C1848" t="s">
        <v>4668</v>
      </c>
      <c r="D1848" t="s">
        <v>4669</v>
      </c>
      <c r="E1848">
        <v>12</v>
      </c>
      <c r="F1848" s="143">
        <v>42597</v>
      </c>
      <c r="G1848" t="s">
        <v>42</v>
      </c>
      <c r="H1848" t="s">
        <v>270</v>
      </c>
      <c r="I1848" t="s">
        <v>259</v>
      </c>
      <c r="J1848" t="s">
        <v>271</v>
      </c>
      <c r="K1848" t="s">
        <v>272</v>
      </c>
      <c r="L1848" t="s">
        <v>296</v>
      </c>
      <c r="M1848" t="s">
        <v>492</v>
      </c>
      <c r="N1848" t="s">
        <v>283</v>
      </c>
      <c r="O1848">
        <v>135</v>
      </c>
      <c r="P1848">
        <v>90</v>
      </c>
      <c r="Q1848">
        <v>4.3333329999999997</v>
      </c>
      <c r="R1848">
        <v>1.103E-2</v>
      </c>
      <c r="S1848">
        <v>0</v>
      </c>
      <c r="T1848">
        <v>2.673</v>
      </c>
      <c r="U1848">
        <v>15.694000000000001</v>
      </c>
      <c r="V1848">
        <v>2.681</v>
      </c>
      <c r="W1848">
        <v>15.694000000000001</v>
      </c>
      <c r="X1848">
        <v>1522</v>
      </c>
      <c r="Y1848">
        <v>90</v>
      </c>
      <c r="Z1848">
        <v>3.5329999999999999</v>
      </c>
      <c r="AA1848">
        <v>1.111E-2</v>
      </c>
      <c r="AB1848">
        <v>2.7360000000000002</v>
      </c>
      <c r="AC1848">
        <v>15.637</v>
      </c>
      <c r="AD1848">
        <v>2.742</v>
      </c>
      <c r="AE1848">
        <v>15.637</v>
      </c>
      <c r="AF1848">
        <v>1525</v>
      </c>
      <c r="AG1848">
        <v>0.85499999999999998</v>
      </c>
      <c r="AH1848">
        <v>1.03</v>
      </c>
      <c r="AI1848">
        <v>1396</v>
      </c>
      <c r="AJ1848">
        <v>1399</v>
      </c>
      <c r="AK1848">
        <v>1511</v>
      </c>
      <c r="AL1848">
        <v>1513</v>
      </c>
      <c r="AQ1848" s="82">
        <f t="shared" si="142"/>
        <v>0</v>
      </c>
      <c r="AR1848" s="82">
        <f t="shared" si="146"/>
        <v>0</v>
      </c>
      <c r="AS1848" s="82">
        <f t="shared" si="146"/>
        <v>0</v>
      </c>
      <c r="AT1848" s="82">
        <f t="shared" si="146"/>
        <v>0</v>
      </c>
      <c r="AU1848" s="82">
        <f t="shared" si="146"/>
        <v>0</v>
      </c>
      <c r="AV1848" s="82">
        <f t="shared" si="146"/>
        <v>0</v>
      </c>
      <c r="AW1848" s="82">
        <f t="shared" si="146"/>
        <v>0</v>
      </c>
      <c r="AX1848" s="82">
        <f t="shared" si="146"/>
        <v>0</v>
      </c>
      <c r="AY1848" s="82">
        <f t="shared" si="146"/>
        <v>0</v>
      </c>
      <c r="AZ1848" s="82">
        <f t="shared" si="146"/>
        <v>0</v>
      </c>
      <c r="BA1848" s="82">
        <f t="shared" si="146"/>
        <v>1.103E-2</v>
      </c>
    </row>
    <row r="1849" spans="1:53" x14ac:dyDescent="0.25">
      <c r="A1849" t="s">
        <v>4706</v>
      </c>
      <c r="B1849" t="s">
        <v>4707</v>
      </c>
      <c r="C1849" t="s">
        <v>4652</v>
      </c>
      <c r="D1849" t="s">
        <v>4653</v>
      </c>
      <c r="E1849">
        <v>7.75</v>
      </c>
      <c r="F1849" s="143">
        <v>43327</v>
      </c>
      <c r="G1849" t="s">
        <v>282</v>
      </c>
      <c r="H1849" t="s">
        <v>270</v>
      </c>
      <c r="I1849" t="s">
        <v>259</v>
      </c>
      <c r="J1849" t="s">
        <v>271</v>
      </c>
      <c r="K1849" t="s">
        <v>272</v>
      </c>
      <c r="L1849" t="s">
        <v>343</v>
      </c>
      <c r="M1849" t="s">
        <v>344</v>
      </c>
      <c r="N1849" t="s">
        <v>304</v>
      </c>
      <c r="O1849">
        <v>225</v>
      </c>
      <c r="P1849">
        <v>108.25</v>
      </c>
      <c r="Q1849">
        <v>2.7986110000000002</v>
      </c>
      <c r="R1849">
        <v>2.1649999999999999E-2</v>
      </c>
      <c r="S1849">
        <v>0</v>
      </c>
      <c r="T1849">
        <v>1.5009999999999999</v>
      </c>
      <c r="U1849">
        <v>4.7539999999999996</v>
      </c>
      <c r="V1849">
        <v>2.496</v>
      </c>
      <c r="W1849">
        <v>5.1609999999999996</v>
      </c>
      <c r="X1849">
        <v>431</v>
      </c>
      <c r="Y1849">
        <v>108.5</v>
      </c>
      <c r="Z1849">
        <v>2.282</v>
      </c>
      <c r="AA1849">
        <v>2.1919999999999999E-2</v>
      </c>
      <c r="AB1849">
        <v>1.5660000000000001</v>
      </c>
      <c r="AC1849">
        <v>4.7069999999999999</v>
      </c>
      <c r="AD1849">
        <v>2.5019999999999998</v>
      </c>
      <c r="AE1849">
        <v>5.0449999999999999</v>
      </c>
      <c r="AF1849">
        <v>432</v>
      </c>
      <c r="AG1849">
        <v>0.24099999999999999</v>
      </c>
      <c r="AH1849">
        <v>0.39900000000000002</v>
      </c>
      <c r="AI1849">
        <v>388</v>
      </c>
      <c r="AJ1849">
        <v>398</v>
      </c>
      <c r="AK1849">
        <v>414</v>
      </c>
      <c r="AL1849">
        <v>416</v>
      </c>
      <c r="AQ1849" s="82">
        <f t="shared" si="142"/>
        <v>0</v>
      </c>
      <c r="AR1849" s="82">
        <f t="shared" si="146"/>
        <v>0</v>
      </c>
      <c r="AS1849" s="82">
        <f t="shared" si="146"/>
        <v>0</v>
      </c>
      <c r="AT1849" s="82">
        <f t="shared" si="146"/>
        <v>2.1649999999999999E-2</v>
      </c>
      <c r="AU1849" s="82">
        <f t="shared" si="146"/>
        <v>0</v>
      </c>
      <c r="AV1849" s="82">
        <f t="shared" si="146"/>
        <v>0</v>
      </c>
      <c r="AW1849" s="82">
        <f t="shared" si="146"/>
        <v>0</v>
      </c>
      <c r="AX1849" s="82">
        <f t="shared" si="146"/>
        <v>0</v>
      </c>
      <c r="AY1849" s="82">
        <f t="shared" si="146"/>
        <v>0</v>
      </c>
      <c r="AZ1849" s="82">
        <f t="shared" si="146"/>
        <v>0</v>
      </c>
      <c r="BA1849" s="82">
        <f t="shared" si="146"/>
        <v>0</v>
      </c>
    </row>
    <row r="1850" spans="1:53" x14ac:dyDescent="0.25">
      <c r="A1850" t="s">
        <v>4708</v>
      </c>
      <c r="B1850" t="s">
        <v>4709</v>
      </c>
      <c r="C1850" t="s">
        <v>4652</v>
      </c>
      <c r="D1850" t="s">
        <v>4653</v>
      </c>
      <c r="E1850">
        <v>6.875</v>
      </c>
      <c r="F1850" s="143">
        <v>44180</v>
      </c>
      <c r="G1850" t="s">
        <v>282</v>
      </c>
      <c r="H1850" t="s">
        <v>270</v>
      </c>
      <c r="I1850" t="s">
        <v>259</v>
      </c>
      <c r="J1850" t="s">
        <v>271</v>
      </c>
      <c r="K1850" t="s">
        <v>272</v>
      </c>
      <c r="L1850" t="s">
        <v>343</v>
      </c>
      <c r="M1850" t="s">
        <v>344</v>
      </c>
      <c r="N1850" t="s">
        <v>304</v>
      </c>
      <c r="O1850">
        <v>500</v>
      </c>
      <c r="P1850">
        <v>109</v>
      </c>
      <c r="Q1850">
        <v>0.190972</v>
      </c>
      <c r="R1850">
        <v>4.7300000000000002E-2</v>
      </c>
      <c r="S1850">
        <v>3.4380000000000002</v>
      </c>
      <c r="T1850">
        <v>2.6850000000000001</v>
      </c>
      <c r="U1850">
        <v>4.6870000000000003</v>
      </c>
      <c r="V1850">
        <v>4.8479999999999999</v>
      </c>
      <c r="W1850">
        <v>4.9550000000000001</v>
      </c>
      <c r="X1850">
        <v>364</v>
      </c>
      <c r="Y1850">
        <v>107.625</v>
      </c>
      <c r="Z1850">
        <v>3.17</v>
      </c>
      <c r="AA1850">
        <v>4.8719999999999999E-2</v>
      </c>
      <c r="AB1850">
        <v>2.6579999999999999</v>
      </c>
      <c r="AC1850">
        <v>5.1879999999999997</v>
      </c>
      <c r="AD1850">
        <v>5.0019999999999998</v>
      </c>
      <c r="AE1850">
        <v>5.2850000000000001</v>
      </c>
      <c r="AF1850">
        <v>414</v>
      </c>
      <c r="AG1850">
        <v>1.655</v>
      </c>
      <c r="AH1850">
        <v>2.2559999999999998</v>
      </c>
      <c r="AI1850">
        <v>354</v>
      </c>
      <c r="AJ1850">
        <v>385</v>
      </c>
      <c r="AK1850">
        <v>351</v>
      </c>
      <c r="AL1850">
        <v>400</v>
      </c>
      <c r="AQ1850" s="82">
        <f t="shared" si="142"/>
        <v>0</v>
      </c>
      <c r="AR1850" s="82">
        <f t="shared" si="146"/>
        <v>0</v>
      </c>
      <c r="AS1850" s="82">
        <f t="shared" si="146"/>
        <v>0</v>
      </c>
      <c r="AT1850" s="82">
        <f t="shared" si="146"/>
        <v>4.7300000000000002E-2</v>
      </c>
      <c r="AU1850" s="82">
        <f t="shared" si="146"/>
        <v>0</v>
      </c>
      <c r="AV1850" s="82">
        <f t="shared" si="146"/>
        <v>0</v>
      </c>
      <c r="AW1850" s="82">
        <f t="shared" si="146"/>
        <v>0</v>
      </c>
      <c r="AX1850" s="82">
        <f t="shared" si="146"/>
        <v>0</v>
      </c>
      <c r="AY1850" s="82">
        <f t="shared" si="146"/>
        <v>0</v>
      </c>
      <c r="AZ1850" s="82">
        <f t="shared" si="146"/>
        <v>0</v>
      </c>
      <c r="BA1850" s="82">
        <f t="shared" si="146"/>
        <v>0</v>
      </c>
    </row>
    <row r="1851" spans="1:53" x14ac:dyDescent="0.25">
      <c r="A1851" t="s">
        <v>4688</v>
      </c>
      <c r="B1851" t="s">
        <v>4689</v>
      </c>
      <c r="C1851" t="s">
        <v>4690</v>
      </c>
      <c r="D1851" t="s">
        <v>4691</v>
      </c>
      <c r="E1851">
        <v>7</v>
      </c>
      <c r="F1851" s="143">
        <v>44377</v>
      </c>
      <c r="G1851" t="s">
        <v>423</v>
      </c>
      <c r="H1851" t="s">
        <v>270</v>
      </c>
      <c r="I1851" t="s">
        <v>259</v>
      </c>
      <c r="J1851" t="s">
        <v>271</v>
      </c>
      <c r="K1851" t="s">
        <v>358</v>
      </c>
      <c r="L1851" t="s">
        <v>358</v>
      </c>
      <c r="M1851" t="s">
        <v>389</v>
      </c>
      <c r="N1851" t="s">
        <v>283</v>
      </c>
      <c r="O1851">
        <v>254.4</v>
      </c>
      <c r="P1851">
        <v>105</v>
      </c>
      <c r="Q1851">
        <v>1.6527780000000001</v>
      </c>
      <c r="R1851">
        <v>2.351E-2</v>
      </c>
      <c r="S1851">
        <v>0</v>
      </c>
      <c r="T1851">
        <v>6.3419999999999996</v>
      </c>
      <c r="U1851">
        <v>6.2380000000000004</v>
      </c>
      <c r="V1851">
        <v>3.82</v>
      </c>
      <c r="W1851">
        <v>6.2869999999999999</v>
      </c>
      <c r="X1851">
        <v>486</v>
      </c>
      <c r="Y1851">
        <v>104.375</v>
      </c>
      <c r="Z1851">
        <v>1.1859999999999999</v>
      </c>
      <c r="AA1851">
        <v>2.3619999999999999E-2</v>
      </c>
      <c r="AB1851">
        <v>6.399</v>
      </c>
      <c r="AC1851">
        <v>6.335</v>
      </c>
      <c r="AD1851">
        <v>3.8690000000000002</v>
      </c>
      <c r="AE1851">
        <v>6.3849999999999998</v>
      </c>
      <c r="AF1851">
        <v>516</v>
      </c>
      <c r="AG1851">
        <v>1.034</v>
      </c>
      <c r="AH1851">
        <v>1.4390000000000001</v>
      </c>
      <c r="AI1851">
        <v>462</v>
      </c>
      <c r="AJ1851">
        <v>490</v>
      </c>
      <c r="AK1851">
        <v>475</v>
      </c>
      <c r="AL1851">
        <v>505</v>
      </c>
      <c r="AQ1851" s="82">
        <f t="shared" si="142"/>
        <v>0</v>
      </c>
      <c r="AR1851" s="82">
        <f t="shared" si="146"/>
        <v>0</v>
      </c>
      <c r="AS1851" s="82">
        <f t="shared" si="146"/>
        <v>0</v>
      </c>
      <c r="AT1851" s="82">
        <f t="shared" si="146"/>
        <v>0</v>
      </c>
      <c r="AU1851" s="82">
        <f t="shared" si="146"/>
        <v>0</v>
      </c>
      <c r="AV1851" s="82">
        <f t="shared" si="146"/>
        <v>2.351E-2</v>
      </c>
      <c r="AW1851" s="82">
        <f t="shared" si="146"/>
        <v>0</v>
      </c>
      <c r="AX1851" s="82">
        <f t="shared" si="146"/>
        <v>0</v>
      </c>
      <c r="AY1851" s="82">
        <f t="shared" si="146"/>
        <v>0</v>
      </c>
      <c r="AZ1851" s="82">
        <f t="shared" si="146"/>
        <v>0</v>
      </c>
      <c r="BA1851" s="82">
        <f t="shared" si="146"/>
        <v>0</v>
      </c>
    </row>
    <row r="1852" spans="1:53" x14ac:dyDescent="0.25">
      <c r="A1852" t="s">
        <v>4696</v>
      </c>
      <c r="B1852" t="s">
        <v>4697</v>
      </c>
      <c r="C1852" t="s">
        <v>4698</v>
      </c>
      <c r="D1852" t="s">
        <v>183</v>
      </c>
      <c r="E1852">
        <v>8</v>
      </c>
      <c r="F1852" s="143">
        <v>43054</v>
      </c>
      <c r="G1852" t="s">
        <v>42</v>
      </c>
      <c r="H1852" t="s">
        <v>270</v>
      </c>
      <c r="I1852" t="s">
        <v>259</v>
      </c>
      <c r="J1852" t="s">
        <v>271</v>
      </c>
      <c r="K1852" t="s">
        <v>272</v>
      </c>
      <c r="L1852" t="s">
        <v>381</v>
      </c>
      <c r="M1852" t="s">
        <v>455</v>
      </c>
      <c r="N1852" t="s">
        <v>275</v>
      </c>
      <c r="O1852">
        <v>800</v>
      </c>
      <c r="P1852">
        <v>104.02200000000001</v>
      </c>
      <c r="Q1852">
        <v>0.88888900000000004</v>
      </c>
      <c r="R1852">
        <v>7.2709999999999997E-2</v>
      </c>
      <c r="S1852">
        <v>0</v>
      </c>
      <c r="T1852">
        <v>1.0999999999999999E-2</v>
      </c>
      <c r="U1852">
        <v>7.5999999999999998E-2</v>
      </c>
      <c r="V1852">
        <v>1.6E-2</v>
      </c>
      <c r="W1852">
        <v>7.5999999999999998E-2</v>
      </c>
      <c r="X1852">
        <v>0</v>
      </c>
      <c r="Y1852">
        <v>104.548</v>
      </c>
      <c r="Z1852">
        <v>0.35599999999999998</v>
      </c>
      <c r="AA1852">
        <v>7.3810000000000001E-2</v>
      </c>
      <c r="AB1852">
        <v>6.9000000000000006E-2</v>
      </c>
      <c r="AC1852">
        <v>0.107</v>
      </c>
      <c r="AD1852">
        <v>6.8000000000000005E-2</v>
      </c>
      <c r="AE1852">
        <v>0.108</v>
      </c>
      <c r="AF1852">
        <v>0</v>
      </c>
      <c r="AG1852">
        <v>7.0000000000000001E-3</v>
      </c>
      <c r="AH1852">
        <v>-2E-3</v>
      </c>
      <c r="AI1852">
        <v>-25</v>
      </c>
      <c r="AJ1852">
        <v>-21</v>
      </c>
      <c r="AK1852">
        <v>-23</v>
      </c>
      <c r="AL1852">
        <v>-20</v>
      </c>
      <c r="AQ1852" s="82">
        <f t="shared" si="142"/>
        <v>7.2709999999999997E-2</v>
      </c>
      <c r="AR1852" s="82">
        <f t="shared" si="146"/>
        <v>0</v>
      </c>
      <c r="AS1852" s="82">
        <f t="shared" si="146"/>
        <v>0</v>
      </c>
      <c r="AT1852" s="82">
        <f t="shared" si="146"/>
        <v>0</v>
      </c>
      <c r="AU1852" s="82">
        <f t="shared" si="146"/>
        <v>0</v>
      </c>
      <c r="AV1852" s="82">
        <f t="shared" si="146"/>
        <v>0</v>
      </c>
      <c r="AW1852" s="82">
        <f t="shared" si="146"/>
        <v>0</v>
      </c>
      <c r="AX1852" s="82">
        <f t="shared" si="146"/>
        <v>0</v>
      </c>
      <c r="AY1852" s="82">
        <f t="shared" si="146"/>
        <v>0</v>
      </c>
      <c r="AZ1852" s="82">
        <f t="shared" si="146"/>
        <v>0</v>
      </c>
      <c r="BA1852" s="82">
        <f t="shared" si="146"/>
        <v>0</v>
      </c>
    </row>
    <row r="1853" spans="1:53" x14ac:dyDescent="0.25">
      <c r="A1853" t="s">
        <v>4718</v>
      </c>
      <c r="B1853" t="s">
        <v>4719</v>
      </c>
      <c r="C1853" t="s">
        <v>4698</v>
      </c>
      <c r="D1853" t="s">
        <v>183</v>
      </c>
      <c r="E1853">
        <v>6.5</v>
      </c>
      <c r="F1853" s="143">
        <v>43922</v>
      </c>
      <c r="G1853" t="s">
        <v>41</v>
      </c>
      <c r="H1853" t="s">
        <v>270</v>
      </c>
      <c r="I1853" t="s">
        <v>259</v>
      </c>
      <c r="J1853" t="s">
        <v>271</v>
      </c>
      <c r="K1853" t="s">
        <v>272</v>
      </c>
      <c r="L1853" t="s">
        <v>381</v>
      </c>
      <c r="M1853" t="s">
        <v>455</v>
      </c>
      <c r="N1853" t="s">
        <v>304</v>
      </c>
      <c r="O1853">
        <v>300</v>
      </c>
      <c r="P1853">
        <v>106</v>
      </c>
      <c r="Q1853">
        <v>1.516667</v>
      </c>
      <c r="R1853">
        <v>2.794E-2</v>
      </c>
      <c r="S1853">
        <v>0</v>
      </c>
      <c r="T1853">
        <v>4.3920000000000003</v>
      </c>
      <c r="U1853">
        <v>5.181</v>
      </c>
      <c r="V1853">
        <v>5.2350000000000003</v>
      </c>
      <c r="W1853">
        <v>5.2830000000000004</v>
      </c>
      <c r="X1853">
        <v>410</v>
      </c>
      <c r="Y1853">
        <v>105</v>
      </c>
      <c r="Z1853">
        <v>1.083</v>
      </c>
      <c r="AA1853">
        <v>2.7990000000000001E-2</v>
      </c>
      <c r="AB1853">
        <v>4.4470000000000001</v>
      </c>
      <c r="AC1853">
        <v>5.4059999999999997</v>
      </c>
      <c r="AD1853">
        <v>5.4160000000000004</v>
      </c>
      <c r="AE1853">
        <v>5.4939999999999998</v>
      </c>
      <c r="AF1853">
        <v>446</v>
      </c>
      <c r="AG1853">
        <v>1.351</v>
      </c>
      <c r="AH1853">
        <v>2.0129999999999999</v>
      </c>
      <c r="AI1853">
        <v>392</v>
      </c>
      <c r="AJ1853">
        <v>428</v>
      </c>
      <c r="AK1853">
        <v>397</v>
      </c>
      <c r="AL1853">
        <v>434</v>
      </c>
      <c r="AQ1853" s="82">
        <f t="shared" si="142"/>
        <v>0</v>
      </c>
      <c r="AR1853" s="82">
        <f t="shared" si="146"/>
        <v>0</v>
      </c>
      <c r="AS1853" s="82">
        <f t="shared" si="146"/>
        <v>0</v>
      </c>
      <c r="AT1853" s="82">
        <f t="shared" si="146"/>
        <v>0</v>
      </c>
      <c r="AU1853" s="82">
        <f t="shared" si="146"/>
        <v>2.794E-2</v>
      </c>
      <c r="AV1853" s="82">
        <f t="shared" si="146"/>
        <v>0</v>
      </c>
      <c r="AW1853" s="82">
        <f t="shared" si="146"/>
        <v>0</v>
      </c>
      <c r="AX1853" s="82">
        <f t="shared" si="146"/>
        <v>0</v>
      </c>
      <c r="AY1853" s="82">
        <f t="shared" si="146"/>
        <v>0</v>
      </c>
      <c r="AZ1853" s="82">
        <f t="shared" si="146"/>
        <v>0</v>
      </c>
      <c r="BA1853" s="82">
        <f t="shared" si="146"/>
        <v>0</v>
      </c>
    </row>
    <row r="1854" spans="1:53" x14ac:dyDescent="0.25">
      <c r="A1854" t="s">
        <v>6664</v>
      </c>
      <c r="B1854" t="s">
        <v>6665</v>
      </c>
      <c r="C1854" t="s">
        <v>4698</v>
      </c>
      <c r="D1854" t="s">
        <v>183</v>
      </c>
      <c r="E1854">
        <v>6</v>
      </c>
      <c r="F1854" s="143">
        <v>44331</v>
      </c>
      <c r="G1854" t="s">
        <v>41</v>
      </c>
      <c r="H1854" t="s">
        <v>270</v>
      </c>
      <c r="I1854" t="s">
        <v>259</v>
      </c>
      <c r="J1854" t="s">
        <v>271</v>
      </c>
      <c r="K1854" t="s">
        <v>272</v>
      </c>
      <c r="L1854" t="s">
        <v>381</v>
      </c>
      <c r="M1854" t="s">
        <v>455</v>
      </c>
      <c r="N1854" t="s">
        <v>304</v>
      </c>
      <c r="O1854">
        <v>850</v>
      </c>
      <c r="P1854">
        <v>105</v>
      </c>
      <c r="Q1854">
        <v>0.48333300000000001</v>
      </c>
      <c r="R1854">
        <v>7.7679999999999999E-2</v>
      </c>
      <c r="S1854">
        <v>0</v>
      </c>
      <c r="T1854">
        <v>4.9249999999999998</v>
      </c>
      <c r="U1854">
        <v>5.008</v>
      </c>
      <c r="V1854">
        <v>6.1470000000000002</v>
      </c>
      <c r="W1854">
        <v>5.0609999999999999</v>
      </c>
      <c r="X1854">
        <v>366</v>
      </c>
      <c r="Y1854">
        <v>103.75</v>
      </c>
      <c r="Z1854">
        <v>8.3000000000000004E-2</v>
      </c>
      <c r="AA1854">
        <v>7.7630000000000005E-2</v>
      </c>
      <c r="AB1854">
        <v>4.9779999999999998</v>
      </c>
      <c r="AC1854">
        <v>5.2590000000000003</v>
      </c>
      <c r="AD1854">
        <v>6.3220000000000001</v>
      </c>
      <c r="AE1854">
        <v>5.2919999999999998</v>
      </c>
      <c r="AF1854">
        <v>406</v>
      </c>
      <c r="AG1854">
        <v>1.589</v>
      </c>
      <c r="AH1854">
        <v>2.4460000000000002</v>
      </c>
      <c r="AI1854">
        <v>349</v>
      </c>
      <c r="AJ1854">
        <v>387</v>
      </c>
      <c r="AK1854">
        <v>356</v>
      </c>
      <c r="AL1854">
        <v>395</v>
      </c>
      <c r="AQ1854" s="82">
        <f t="shared" si="142"/>
        <v>0</v>
      </c>
      <c r="AR1854" s="82">
        <f t="shared" si="146"/>
        <v>0</v>
      </c>
      <c r="AS1854" s="82">
        <f t="shared" si="146"/>
        <v>0</v>
      </c>
      <c r="AT1854" s="82">
        <f t="shared" si="146"/>
        <v>0</v>
      </c>
      <c r="AU1854" s="82">
        <f t="shared" si="146"/>
        <v>7.7679999999999999E-2</v>
      </c>
      <c r="AV1854" s="82">
        <f t="shared" si="146"/>
        <v>0</v>
      </c>
      <c r="AW1854" s="82">
        <f t="shared" si="146"/>
        <v>0</v>
      </c>
      <c r="AX1854" s="82">
        <f t="shared" si="146"/>
        <v>0</v>
      </c>
      <c r="AY1854" s="82">
        <f t="shared" si="146"/>
        <v>0</v>
      </c>
      <c r="AZ1854" s="82">
        <f t="shared" si="146"/>
        <v>0</v>
      </c>
      <c r="BA1854" s="82">
        <f t="shared" si="146"/>
        <v>0</v>
      </c>
    </row>
    <row r="1855" spans="1:53" x14ac:dyDescent="0.25">
      <c r="A1855" t="s">
        <v>4710</v>
      </c>
      <c r="B1855" t="s">
        <v>4711</v>
      </c>
      <c r="C1855" t="s">
        <v>4712</v>
      </c>
      <c r="D1855" t="s">
        <v>4713</v>
      </c>
      <c r="E1855">
        <v>11</v>
      </c>
      <c r="F1855" s="143">
        <v>43296</v>
      </c>
      <c r="G1855" t="s">
        <v>42</v>
      </c>
      <c r="H1855" t="s">
        <v>270</v>
      </c>
      <c r="I1855" t="s">
        <v>253</v>
      </c>
      <c r="J1855" t="s">
        <v>271</v>
      </c>
      <c r="K1855" t="s">
        <v>272</v>
      </c>
      <c r="L1855" t="s">
        <v>296</v>
      </c>
      <c r="M1855" t="s">
        <v>297</v>
      </c>
      <c r="N1855" t="s">
        <v>283</v>
      </c>
      <c r="O1855">
        <v>150</v>
      </c>
      <c r="P1855">
        <v>94</v>
      </c>
      <c r="Q1855">
        <v>4.8888889999999998</v>
      </c>
      <c r="R1855">
        <v>1.285E-2</v>
      </c>
      <c r="S1855">
        <v>0</v>
      </c>
      <c r="T1855">
        <v>3.8090000000000002</v>
      </c>
      <c r="U1855">
        <v>12.526999999999999</v>
      </c>
      <c r="V1855">
        <v>3.835</v>
      </c>
      <c r="W1855">
        <v>12.526999999999999</v>
      </c>
      <c r="X1855">
        <v>1173</v>
      </c>
      <c r="Y1855">
        <v>94.5</v>
      </c>
      <c r="Z1855">
        <v>4.1559999999999997</v>
      </c>
      <c r="AA1855">
        <v>1.302E-2</v>
      </c>
      <c r="AB1855">
        <v>3.879</v>
      </c>
      <c r="AC1855">
        <v>12.379</v>
      </c>
      <c r="AD1855">
        <v>3.9039999999999999</v>
      </c>
      <c r="AE1855">
        <v>12.379</v>
      </c>
      <c r="AF1855">
        <v>1171</v>
      </c>
      <c r="AG1855">
        <v>0.23699999999999999</v>
      </c>
      <c r="AH1855">
        <v>0.63800000000000001</v>
      </c>
      <c r="AI1855">
        <v>1094</v>
      </c>
      <c r="AJ1855">
        <v>1097</v>
      </c>
      <c r="AK1855">
        <v>1162</v>
      </c>
      <c r="AL1855">
        <v>1159</v>
      </c>
      <c r="AQ1855" s="82">
        <f t="shared" si="142"/>
        <v>0</v>
      </c>
      <c r="AR1855" s="82">
        <f t="shared" si="146"/>
        <v>0</v>
      </c>
      <c r="AS1855" s="82">
        <f t="shared" si="146"/>
        <v>0</v>
      </c>
      <c r="AT1855" s="82">
        <f t="shared" si="146"/>
        <v>0</v>
      </c>
      <c r="AU1855" s="82">
        <f t="shared" si="146"/>
        <v>0</v>
      </c>
      <c r="AV1855" s="82">
        <f t="shared" si="146"/>
        <v>0</v>
      </c>
      <c r="AW1855" s="82">
        <f t="shared" si="146"/>
        <v>0</v>
      </c>
      <c r="AX1855" s="82">
        <f t="shared" si="146"/>
        <v>0</v>
      </c>
      <c r="AY1855" s="82">
        <f t="shared" si="146"/>
        <v>0</v>
      </c>
      <c r="AZ1855" s="82">
        <f t="shared" si="146"/>
        <v>0</v>
      </c>
      <c r="BA1855" s="82">
        <f t="shared" si="146"/>
        <v>1.285E-2</v>
      </c>
    </row>
    <row r="1856" spans="1:53" x14ac:dyDescent="0.25">
      <c r="A1856" t="s">
        <v>4714</v>
      </c>
      <c r="B1856" t="s">
        <v>4715</v>
      </c>
      <c r="C1856" t="s">
        <v>4716</v>
      </c>
      <c r="D1856" t="s">
        <v>4717</v>
      </c>
      <c r="E1856">
        <v>6.875</v>
      </c>
      <c r="F1856" s="143">
        <v>43617</v>
      </c>
      <c r="G1856" t="s">
        <v>40</v>
      </c>
      <c r="H1856" t="s">
        <v>270</v>
      </c>
      <c r="I1856" t="s">
        <v>259</v>
      </c>
      <c r="J1856" t="s">
        <v>271</v>
      </c>
      <c r="K1856" t="s">
        <v>272</v>
      </c>
      <c r="L1856" t="s">
        <v>335</v>
      </c>
      <c r="M1856" t="s">
        <v>336</v>
      </c>
      <c r="N1856" t="s">
        <v>275</v>
      </c>
      <c r="O1856">
        <v>250</v>
      </c>
      <c r="P1856">
        <v>108</v>
      </c>
      <c r="Q1856">
        <v>0.45833299999999999</v>
      </c>
      <c r="R1856">
        <v>2.349E-2</v>
      </c>
      <c r="S1856">
        <v>0</v>
      </c>
      <c r="T1856">
        <v>2.2290000000000001</v>
      </c>
      <c r="U1856">
        <v>4.7050000000000001</v>
      </c>
      <c r="V1856">
        <v>3.988</v>
      </c>
      <c r="W1856">
        <v>4.9210000000000003</v>
      </c>
      <c r="X1856">
        <v>390</v>
      </c>
      <c r="Y1856">
        <v>107.75</v>
      </c>
      <c r="Z1856">
        <v>0</v>
      </c>
      <c r="AA1856">
        <v>2.3689999999999999E-2</v>
      </c>
      <c r="AB1856">
        <v>2.2919999999999998</v>
      </c>
      <c r="AC1856">
        <v>4.8559999999999999</v>
      </c>
      <c r="AD1856">
        <v>4.1230000000000002</v>
      </c>
      <c r="AE1856">
        <v>4.9950000000000001</v>
      </c>
      <c r="AF1856">
        <v>412</v>
      </c>
      <c r="AG1856">
        <v>0.65700000000000003</v>
      </c>
      <c r="AH1856">
        <v>1.06</v>
      </c>
      <c r="AI1856">
        <v>379</v>
      </c>
      <c r="AJ1856">
        <v>404</v>
      </c>
      <c r="AK1856">
        <v>375</v>
      </c>
      <c r="AL1856">
        <v>397</v>
      </c>
      <c r="AQ1856" s="82">
        <f t="shared" si="142"/>
        <v>0</v>
      </c>
      <c r="AR1856" s="82">
        <f t="shared" si="146"/>
        <v>0</v>
      </c>
      <c r="AS1856" s="82">
        <f t="shared" si="146"/>
        <v>0</v>
      </c>
      <c r="AT1856" s="82">
        <f t="shared" si="146"/>
        <v>2.349E-2</v>
      </c>
      <c r="AU1856" s="82">
        <f t="shared" si="146"/>
        <v>0</v>
      </c>
      <c r="AV1856" s="82">
        <f t="shared" si="146"/>
        <v>0</v>
      </c>
      <c r="AW1856" s="82">
        <f t="shared" si="146"/>
        <v>0</v>
      </c>
      <c r="AX1856" s="82">
        <f t="shared" si="146"/>
        <v>0</v>
      </c>
      <c r="AY1856" s="82">
        <f t="shared" si="146"/>
        <v>0</v>
      </c>
      <c r="AZ1856" s="82">
        <f t="shared" si="146"/>
        <v>0</v>
      </c>
      <c r="BA1856" s="82">
        <f t="shared" si="146"/>
        <v>0</v>
      </c>
    </row>
    <row r="1857" spans="1:53" x14ac:dyDescent="0.25">
      <c r="A1857" t="s">
        <v>4701</v>
      </c>
      <c r="B1857" t="s">
        <v>4702</v>
      </c>
      <c r="C1857" t="s">
        <v>4703</v>
      </c>
      <c r="D1857" t="s">
        <v>210</v>
      </c>
      <c r="E1857">
        <v>8</v>
      </c>
      <c r="F1857" s="143">
        <v>43054</v>
      </c>
      <c r="G1857" t="s">
        <v>40</v>
      </c>
      <c r="H1857" t="s">
        <v>270</v>
      </c>
      <c r="I1857" t="s">
        <v>259</v>
      </c>
      <c r="J1857" t="s">
        <v>271</v>
      </c>
      <c r="K1857" t="s">
        <v>272</v>
      </c>
      <c r="L1857" t="s">
        <v>381</v>
      </c>
      <c r="M1857" t="s">
        <v>382</v>
      </c>
      <c r="N1857" t="s">
        <v>275</v>
      </c>
      <c r="O1857">
        <v>175</v>
      </c>
      <c r="P1857">
        <v>108</v>
      </c>
      <c r="Q1857">
        <v>0.88888900000000004</v>
      </c>
      <c r="R1857">
        <v>1.651E-2</v>
      </c>
      <c r="S1857">
        <v>0</v>
      </c>
      <c r="T1857">
        <v>0.85699999999999998</v>
      </c>
      <c r="U1857">
        <v>3.2610000000000001</v>
      </c>
      <c r="V1857">
        <v>0.89900000000000002</v>
      </c>
      <c r="W1857">
        <v>3.778</v>
      </c>
      <c r="X1857">
        <v>307</v>
      </c>
      <c r="Y1857">
        <v>108</v>
      </c>
      <c r="Z1857">
        <v>0.35599999999999998</v>
      </c>
      <c r="AA1857">
        <v>1.668E-2</v>
      </c>
      <c r="AB1857">
        <v>0.92100000000000004</v>
      </c>
      <c r="AC1857">
        <v>3.56</v>
      </c>
      <c r="AD1857">
        <v>1.022</v>
      </c>
      <c r="AE1857">
        <v>3.952</v>
      </c>
      <c r="AF1857">
        <v>335</v>
      </c>
      <c r="AG1857">
        <v>0.49199999999999999</v>
      </c>
      <c r="AH1857">
        <v>0.47899999999999998</v>
      </c>
      <c r="AI1857">
        <v>281</v>
      </c>
      <c r="AJ1857">
        <v>329</v>
      </c>
      <c r="AK1857">
        <v>292</v>
      </c>
      <c r="AL1857">
        <v>323</v>
      </c>
      <c r="AQ1857" s="82">
        <f t="shared" si="142"/>
        <v>0</v>
      </c>
      <c r="AR1857" s="82">
        <f t="shared" si="146"/>
        <v>0</v>
      </c>
      <c r="AS1857" s="82">
        <f t="shared" si="146"/>
        <v>1.651E-2</v>
      </c>
      <c r="AT1857" s="82">
        <f t="shared" si="146"/>
        <v>0</v>
      </c>
      <c r="AU1857" s="82">
        <f t="shared" si="146"/>
        <v>0</v>
      </c>
      <c r="AV1857" s="82">
        <f t="shared" si="146"/>
        <v>0</v>
      </c>
      <c r="AW1857" s="82">
        <f t="shared" si="146"/>
        <v>0</v>
      </c>
      <c r="AX1857" s="82">
        <f t="shared" si="146"/>
        <v>0</v>
      </c>
      <c r="AY1857" s="82">
        <f t="shared" si="146"/>
        <v>0</v>
      </c>
      <c r="AZ1857" s="82">
        <f t="shared" si="146"/>
        <v>0</v>
      </c>
      <c r="BA1857" s="82">
        <f t="shared" si="146"/>
        <v>0</v>
      </c>
    </row>
    <row r="1858" spans="1:53" x14ac:dyDescent="0.25">
      <c r="A1858" t="s">
        <v>4704</v>
      </c>
      <c r="B1858" t="s">
        <v>4705</v>
      </c>
      <c r="C1858" t="s">
        <v>4703</v>
      </c>
      <c r="D1858" t="s">
        <v>210</v>
      </c>
      <c r="E1858">
        <v>8.625</v>
      </c>
      <c r="F1858" s="143">
        <v>43296</v>
      </c>
      <c r="G1858" t="s">
        <v>40</v>
      </c>
      <c r="H1858" t="s">
        <v>270</v>
      </c>
      <c r="I1858" t="s">
        <v>259</v>
      </c>
      <c r="J1858" t="s">
        <v>271</v>
      </c>
      <c r="K1858" t="s">
        <v>272</v>
      </c>
      <c r="L1858" t="s">
        <v>381</v>
      </c>
      <c r="M1858" t="s">
        <v>382</v>
      </c>
      <c r="N1858" t="s">
        <v>304</v>
      </c>
      <c r="O1858">
        <v>350</v>
      </c>
      <c r="P1858">
        <v>111</v>
      </c>
      <c r="Q1858">
        <v>3.8333330000000001</v>
      </c>
      <c r="R1858">
        <v>3.4819999999999997E-2</v>
      </c>
      <c r="S1858">
        <v>0</v>
      </c>
      <c r="T1858">
        <v>1.4159999999999999</v>
      </c>
      <c r="U1858">
        <v>3.9750000000000001</v>
      </c>
      <c r="V1858">
        <v>1.7030000000000001</v>
      </c>
      <c r="W1858">
        <v>4.5540000000000003</v>
      </c>
      <c r="X1858">
        <v>373</v>
      </c>
      <c r="Y1858">
        <v>111.5</v>
      </c>
      <c r="Z1858">
        <v>3.258</v>
      </c>
      <c r="AA1858">
        <v>3.533E-2</v>
      </c>
      <c r="AB1858">
        <v>1.4830000000000001</v>
      </c>
      <c r="AC1858">
        <v>3.8420000000000001</v>
      </c>
      <c r="AD1858">
        <v>1.7669999999999999</v>
      </c>
      <c r="AE1858">
        <v>4.3250000000000002</v>
      </c>
      <c r="AF1858">
        <v>362</v>
      </c>
      <c r="AG1858">
        <v>6.5000000000000002E-2</v>
      </c>
      <c r="AH1858">
        <v>0.11899999999999999</v>
      </c>
      <c r="AI1858">
        <v>324</v>
      </c>
      <c r="AJ1858">
        <v>325</v>
      </c>
      <c r="AK1858">
        <v>357</v>
      </c>
      <c r="AL1858">
        <v>347</v>
      </c>
      <c r="AQ1858" s="82">
        <f t="shared" si="142"/>
        <v>0</v>
      </c>
      <c r="AR1858" s="82">
        <f t="shared" si="146"/>
        <v>0</v>
      </c>
      <c r="AS1858" s="82">
        <f t="shared" si="146"/>
        <v>3.4819999999999997E-2</v>
      </c>
      <c r="AT1858" s="82">
        <f t="shared" si="146"/>
        <v>0</v>
      </c>
      <c r="AU1858" s="82">
        <f t="shared" si="146"/>
        <v>0</v>
      </c>
      <c r="AV1858" s="82">
        <f t="shared" si="146"/>
        <v>0</v>
      </c>
      <c r="AW1858" s="82">
        <f t="shared" si="146"/>
        <v>0</v>
      </c>
      <c r="AX1858" s="82">
        <f t="shared" si="146"/>
        <v>0</v>
      </c>
      <c r="AY1858" s="82">
        <f t="shared" si="146"/>
        <v>0</v>
      </c>
      <c r="AZ1858" s="82">
        <f t="shared" si="146"/>
        <v>0</v>
      </c>
      <c r="BA1858" s="82">
        <f t="shared" si="146"/>
        <v>0</v>
      </c>
    </row>
    <row r="1859" spans="1:53" x14ac:dyDescent="0.25">
      <c r="A1859" t="s">
        <v>4720</v>
      </c>
      <c r="B1859" t="s">
        <v>4721</v>
      </c>
      <c r="C1859" t="s">
        <v>4694</v>
      </c>
      <c r="D1859" t="s">
        <v>4695</v>
      </c>
      <c r="E1859">
        <v>6.875</v>
      </c>
      <c r="F1859" s="143">
        <v>48167</v>
      </c>
      <c r="G1859" t="s">
        <v>280</v>
      </c>
      <c r="H1859" t="s">
        <v>270</v>
      </c>
      <c r="I1859" t="s">
        <v>259</v>
      </c>
      <c r="J1859" t="s">
        <v>271</v>
      </c>
      <c r="K1859" t="s">
        <v>272</v>
      </c>
      <c r="L1859" t="s">
        <v>335</v>
      </c>
      <c r="M1859" t="s">
        <v>353</v>
      </c>
      <c r="N1859" t="s">
        <v>304</v>
      </c>
      <c r="O1859">
        <v>428.5</v>
      </c>
      <c r="P1859">
        <v>88.5</v>
      </c>
      <c r="Q1859">
        <v>0.76388900000000004</v>
      </c>
      <c r="R1859">
        <v>3.3140000000000003E-2</v>
      </c>
      <c r="S1859">
        <v>0</v>
      </c>
      <c r="T1859">
        <v>9.85</v>
      </c>
      <c r="U1859">
        <v>8.07</v>
      </c>
      <c r="V1859">
        <v>10.02</v>
      </c>
      <c r="W1859">
        <v>8.07</v>
      </c>
      <c r="X1859">
        <v>579</v>
      </c>
      <c r="Y1859">
        <v>87.5</v>
      </c>
      <c r="Z1859">
        <v>0.30599999999999999</v>
      </c>
      <c r="AA1859">
        <v>3.3090000000000001E-2</v>
      </c>
      <c r="AB1859">
        <v>9.8610000000000007</v>
      </c>
      <c r="AC1859">
        <v>8.1839999999999993</v>
      </c>
      <c r="AD1859">
        <v>10.029999999999999</v>
      </c>
      <c r="AE1859">
        <v>8.1839999999999993</v>
      </c>
      <c r="AF1859">
        <v>607</v>
      </c>
      <c r="AG1859">
        <v>1.661</v>
      </c>
      <c r="AH1859">
        <v>2.9740000000000002</v>
      </c>
      <c r="AI1859">
        <v>500</v>
      </c>
      <c r="AJ1859">
        <v>523</v>
      </c>
      <c r="AK1859">
        <v>583</v>
      </c>
      <c r="AL1859">
        <v>614</v>
      </c>
      <c r="AQ1859" s="82">
        <f t="shared" si="142"/>
        <v>0</v>
      </c>
      <c r="AR1859" s="82">
        <f t="shared" si="146"/>
        <v>0</v>
      </c>
      <c r="AS1859" s="82">
        <f t="shared" si="146"/>
        <v>0</v>
      </c>
      <c r="AT1859" s="82">
        <f t="shared" si="146"/>
        <v>0</v>
      </c>
      <c r="AU1859" s="82">
        <f t="shared" si="146"/>
        <v>0</v>
      </c>
      <c r="AV1859" s="82">
        <f t="shared" si="146"/>
        <v>0</v>
      </c>
      <c r="AW1859" s="82">
        <f t="shared" si="146"/>
        <v>0</v>
      </c>
      <c r="AX1859" s="82">
        <f t="shared" si="146"/>
        <v>3.3140000000000003E-2</v>
      </c>
      <c r="AY1859" s="82">
        <f t="shared" si="146"/>
        <v>0</v>
      </c>
      <c r="AZ1859" s="82">
        <f t="shared" si="146"/>
        <v>0</v>
      </c>
      <c r="BA1859" s="82">
        <f t="shared" si="146"/>
        <v>0</v>
      </c>
    </row>
    <row r="1860" spans="1:53" x14ac:dyDescent="0.25">
      <c r="A1860" t="s">
        <v>4692</v>
      </c>
      <c r="B1860" t="s">
        <v>4693</v>
      </c>
      <c r="C1860" t="s">
        <v>4694</v>
      </c>
      <c r="D1860" t="s">
        <v>4695</v>
      </c>
      <c r="E1860">
        <v>9.25</v>
      </c>
      <c r="F1860" s="143">
        <v>42036</v>
      </c>
      <c r="G1860" t="s">
        <v>280</v>
      </c>
      <c r="H1860" t="s">
        <v>270</v>
      </c>
      <c r="I1860" t="s">
        <v>259</v>
      </c>
      <c r="J1860" t="s">
        <v>271</v>
      </c>
      <c r="K1860" t="s">
        <v>272</v>
      </c>
      <c r="L1860" t="s">
        <v>335</v>
      </c>
      <c r="M1860" t="s">
        <v>353</v>
      </c>
      <c r="N1860" t="s">
        <v>304</v>
      </c>
      <c r="O1860">
        <v>473</v>
      </c>
      <c r="P1860">
        <v>112.5</v>
      </c>
      <c r="Q1860">
        <v>3.7</v>
      </c>
      <c r="R1860">
        <v>4.7620000000000003E-2</v>
      </c>
      <c r="S1860">
        <v>0</v>
      </c>
      <c r="T1860">
        <v>1.8759999999999999</v>
      </c>
      <c r="U1860">
        <v>3.056</v>
      </c>
      <c r="V1860">
        <v>1.879</v>
      </c>
      <c r="W1860">
        <v>3.056</v>
      </c>
      <c r="X1860">
        <v>277</v>
      </c>
      <c r="Y1860">
        <v>112.75</v>
      </c>
      <c r="Z1860">
        <v>3.0830000000000002</v>
      </c>
      <c r="AA1860">
        <v>4.8189999999999997E-2</v>
      </c>
      <c r="AB1860">
        <v>1.9410000000000001</v>
      </c>
      <c r="AC1860">
        <v>3.1150000000000002</v>
      </c>
      <c r="AD1860">
        <v>1.9430000000000001</v>
      </c>
      <c r="AE1860">
        <v>3.1150000000000002</v>
      </c>
      <c r="AF1860">
        <v>286</v>
      </c>
      <c r="AG1860">
        <v>0.317</v>
      </c>
      <c r="AH1860">
        <v>0.36499999999999999</v>
      </c>
      <c r="AI1860">
        <v>280</v>
      </c>
      <c r="AJ1860">
        <v>291</v>
      </c>
      <c r="AK1860">
        <v>263</v>
      </c>
      <c r="AL1860">
        <v>273</v>
      </c>
      <c r="AQ1860" s="82">
        <f t="shared" si="142"/>
        <v>0</v>
      </c>
      <c r="AR1860" s="82">
        <f t="shared" si="146"/>
        <v>0</v>
      </c>
      <c r="AS1860" s="82">
        <f t="shared" si="146"/>
        <v>4.7620000000000003E-2</v>
      </c>
      <c r="AT1860" s="82">
        <f t="shared" si="146"/>
        <v>0</v>
      </c>
      <c r="AU1860" s="82">
        <f t="shared" si="146"/>
        <v>0</v>
      </c>
      <c r="AV1860" s="82">
        <f t="shared" si="146"/>
        <v>0</v>
      </c>
      <c r="AW1860" s="82">
        <f t="shared" si="146"/>
        <v>0</v>
      </c>
      <c r="AX1860" s="82">
        <f t="shared" si="146"/>
        <v>0</v>
      </c>
      <c r="AY1860" s="82">
        <f t="shared" si="146"/>
        <v>0</v>
      </c>
      <c r="AZ1860" s="82">
        <f t="shared" si="146"/>
        <v>0</v>
      </c>
      <c r="BA1860" s="82">
        <f t="shared" si="146"/>
        <v>0</v>
      </c>
    </row>
    <row r="1861" spans="1:53" x14ac:dyDescent="0.25">
      <c r="A1861" t="s">
        <v>4699</v>
      </c>
      <c r="B1861" t="s">
        <v>4700</v>
      </c>
      <c r="C1861" t="s">
        <v>4694</v>
      </c>
      <c r="D1861" t="s">
        <v>4695</v>
      </c>
      <c r="E1861">
        <v>10</v>
      </c>
      <c r="F1861" s="143">
        <v>43221</v>
      </c>
      <c r="G1861" t="s">
        <v>282</v>
      </c>
      <c r="H1861" t="s">
        <v>270</v>
      </c>
      <c r="I1861" t="s">
        <v>259</v>
      </c>
      <c r="J1861" t="s">
        <v>271</v>
      </c>
      <c r="K1861" t="s">
        <v>272</v>
      </c>
      <c r="L1861" t="s">
        <v>335</v>
      </c>
      <c r="M1861" t="s">
        <v>353</v>
      </c>
      <c r="N1861" t="s">
        <v>283</v>
      </c>
      <c r="O1861">
        <v>714</v>
      </c>
      <c r="P1861">
        <v>114.125</v>
      </c>
      <c r="Q1861">
        <v>1.5</v>
      </c>
      <c r="R1861">
        <v>7.152E-2</v>
      </c>
      <c r="S1861">
        <v>0</v>
      </c>
      <c r="T1861">
        <v>1.268</v>
      </c>
      <c r="U1861">
        <v>2.907</v>
      </c>
      <c r="V1861">
        <v>1.2649999999999999</v>
      </c>
      <c r="W1861">
        <v>3.4740000000000002</v>
      </c>
      <c r="X1861">
        <v>269</v>
      </c>
      <c r="Y1861">
        <v>114</v>
      </c>
      <c r="Z1861">
        <v>0.83299999999999996</v>
      </c>
      <c r="AA1861">
        <v>7.2109999999999994E-2</v>
      </c>
      <c r="AB1861">
        <v>1.331</v>
      </c>
      <c r="AC1861">
        <v>3.278</v>
      </c>
      <c r="AD1861">
        <v>1.327</v>
      </c>
      <c r="AE1861">
        <v>3.7330000000000001</v>
      </c>
      <c r="AF1861">
        <v>307</v>
      </c>
      <c r="AG1861">
        <v>0.68899999999999995</v>
      </c>
      <c r="AH1861">
        <v>0.68600000000000005</v>
      </c>
      <c r="AI1861">
        <v>259</v>
      </c>
      <c r="AJ1861">
        <v>309</v>
      </c>
      <c r="AK1861">
        <v>255</v>
      </c>
      <c r="AL1861">
        <v>294</v>
      </c>
      <c r="AQ1861" s="82">
        <f t="shared" si="142"/>
        <v>0</v>
      </c>
      <c r="AR1861" s="82">
        <f t="shared" si="146"/>
        <v>7.152E-2</v>
      </c>
      <c r="AS1861" s="82">
        <f t="shared" si="146"/>
        <v>0</v>
      </c>
      <c r="AT1861" s="82">
        <f t="shared" si="146"/>
        <v>0</v>
      </c>
      <c r="AU1861" s="82">
        <f t="shared" si="146"/>
        <v>0</v>
      </c>
      <c r="AV1861" s="82">
        <f t="shared" si="146"/>
        <v>0</v>
      </c>
      <c r="AW1861" s="82">
        <f t="shared" si="146"/>
        <v>0</v>
      </c>
      <c r="AX1861" s="82">
        <f t="shared" si="146"/>
        <v>0</v>
      </c>
      <c r="AY1861" s="82">
        <f t="shared" si="146"/>
        <v>0</v>
      </c>
      <c r="AZ1861" s="82">
        <f t="shared" si="146"/>
        <v>0</v>
      </c>
      <c r="BA1861" s="82">
        <f t="shared" si="146"/>
        <v>0</v>
      </c>
    </row>
    <row r="1862" spans="1:53" x14ac:dyDescent="0.25">
      <c r="A1862" t="s">
        <v>4726</v>
      </c>
      <c r="B1862" t="s">
        <v>4727</v>
      </c>
      <c r="C1862" t="s">
        <v>4694</v>
      </c>
      <c r="D1862" t="s">
        <v>4695</v>
      </c>
      <c r="E1862">
        <v>8.875</v>
      </c>
      <c r="F1862" s="143">
        <v>43647</v>
      </c>
      <c r="G1862" t="s">
        <v>282</v>
      </c>
      <c r="H1862" t="s">
        <v>270</v>
      </c>
      <c r="I1862" t="s">
        <v>259</v>
      </c>
      <c r="J1862" t="s">
        <v>271</v>
      </c>
      <c r="K1862" t="s">
        <v>272</v>
      </c>
      <c r="L1862" t="s">
        <v>335</v>
      </c>
      <c r="M1862" t="s">
        <v>353</v>
      </c>
      <c r="N1862" t="s">
        <v>283</v>
      </c>
      <c r="O1862">
        <v>925</v>
      </c>
      <c r="P1862">
        <v>111.5</v>
      </c>
      <c r="Q1862">
        <v>4.2895830000000004</v>
      </c>
      <c r="R1862">
        <v>9.2789999999999997E-2</v>
      </c>
      <c r="S1862">
        <v>0</v>
      </c>
      <c r="T1862">
        <v>1.377</v>
      </c>
      <c r="U1862">
        <v>3.8639999999999999</v>
      </c>
      <c r="V1862">
        <v>1.633</v>
      </c>
      <c r="W1862">
        <v>4.6459999999999999</v>
      </c>
      <c r="X1862">
        <v>363</v>
      </c>
      <c r="Y1862">
        <v>112</v>
      </c>
      <c r="Z1862">
        <v>3.698</v>
      </c>
      <c r="AA1862">
        <v>9.4130000000000005E-2</v>
      </c>
      <c r="AB1862">
        <v>1.4430000000000001</v>
      </c>
      <c r="AC1862">
        <v>3.742</v>
      </c>
      <c r="AD1862">
        <v>1.744</v>
      </c>
      <c r="AE1862">
        <v>4.3979999999999997</v>
      </c>
      <c r="AF1862">
        <v>353</v>
      </c>
      <c r="AG1862">
        <v>7.9000000000000001E-2</v>
      </c>
      <c r="AH1862">
        <v>0.126</v>
      </c>
      <c r="AI1862">
        <v>306</v>
      </c>
      <c r="AJ1862">
        <v>309</v>
      </c>
      <c r="AK1862">
        <v>348</v>
      </c>
      <c r="AL1862">
        <v>338</v>
      </c>
      <c r="AQ1862" s="82">
        <f t="shared" ref="AQ1862:AQ1925" si="147">IF($U1862&lt;=AQ$4,$R1862,0)</f>
        <v>0</v>
      </c>
      <c r="AR1862" s="82">
        <f t="shared" ref="AR1862:BA1877" si="148">IF(AND($U1862&gt;AQ$4,$U1862&lt;=AR$4),$R1862,0)</f>
        <v>0</v>
      </c>
      <c r="AS1862" s="82">
        <f t="shared" si="148"/>
        <v>9.2789999999999997E-2</v>
      </c>
      <c r="AT1862" s="82">
        <f t="shared" si="148"/>
        <v>0</v>
      </c>
      <c r="AU1862" s="82">
        <f t="shared" si="148"/>
        <v>0</v>
      </c>
      <c r="AV1862" s="82">
        <f t="shared" si="148"/>
        <v>0</v>
      </c>
      <c r="AW1862" s="82">
        <f t="shared" si="148"/>
        <v>0</v>
      </c>
      <c r="AX1862" s="82">
        <f t="shared" si="148"/>
        <v>0</v>
      </c>
      <c r="AY1862" s="82">
        <f t="shared" si="148"/>
        <v>0</v>
      </c>
      <c r="AZ1862" s="82">
        <f t="shared" si="148"/>
        <v>0</v>
      </c>
      <c r="BA1862" s="82">
        <f t="shared" si="148"/>
        <v>0</v>
      </c>
    </row>
    <row r="1863" spans="1:53" x14ac:dyDescent="0.25">
      <c r="A1863" t="s">
        <v>4744</v>
      </c>
      <c r="B1863" t="s">
        <v>4745</v>
      </c>
      <c r="C1863" t="s">
        <v>4694</v>
      </c>
      <c r="D1863" t="s">
        <v>4695</v>
      </c>
      <c r="E1863">
        <v>8</v>
      </c>
      <c r="F1863" s="143">
        <v>44044</v>
      </c>
      <c r="G1863" t="s">
        <v>280</v>
      </c>
      <c r="H1863" t="s">
        <v>270</v>
      </c>
      <c r="I1863" t="s">
        <v>259</v>
      </c>
      <c r="J1863" t="s">
        <v>271</v>
      </c>
      <c r="K1863" t="s">
        <v>272</v>
      </c>
      <c r="L1863" t="s">
        <v>335</v>
      </c>
      <c r="M1863" t="s">
        <v>353</v>
      </c>
      <c r="N1863" t="s">
        <v>304</v>
      </c>
      <c r="O1863">
        <v>750</v>
      </c>
      <c r="P1863">
        <v>107.75</v>
      </c>
      <c r="Q1863">
        <v>3.2</v>
      </c>
      <c r="R1863">
        <v>7.2090000000000001E-2</v>
      </c>
      <c r="S1863">
        <v>0</v>
      </c>
      <c r="T1863">
        <v>2.2719999999999998</v>
      </c>
      <c r="U1863">
        <v>6.1660000000000004</v>
      </c>
      <c r="V1863">
        <v>4.5049999999999999</v>
      </c>
      <c r="W1863">
        <v>6.2919999999999998</v>
      </c>
      <c r="X1863">
        <v>507</v>
      </c>
      <c r="Y1863">
        <v>107.25</v>
      </c>
      <c r="Z1863">
        <v>2.6669999999999998</v>
      </c>
      <c r="AA1863">
        <v>7.2510000000000005E-2</v>
      </c>
      <c r="AB1863">
        <v>2.3330000000000002</v>
      </c>
      <c r="AC1863">
        <v>6.3940000000000001</v>
      </c>
      <c r="AD1863">
        <v>4.6790000000000003</v>
      </c>
      <c r="AE1863">
        <v>6.4240000000000004</v>
      </c>
      <c r="AF1863">
        <v>536</v>
      </c>
      <c r="AG1863">
        <v>0.94</v>
      </c>
      <c r="AH1863">
        <v>1.4790000000000001</v>
      </c>
      <c r="AI1863">
        <v>476</v>
      </c>
      <c r="AJ1863">
        <v>507</v>
      </c>
      <c r="AK1863">
        <v>493</v>
      </c>
      <c r="AL1863">
        <v>521</v>
      </c>
      <c r="AQ1863" s="82">
        <f t="shared" si="147"/>
        <v>0</v>
      </c>
      <c r="AR1863" s="82">
        <f t="shared" si="148"/>
        <v>0</v>
      </c>
      <c r="AS1863" s="82">
        <f t="shared" si="148"/>
        <v>0</v>
      </c>
      <c r="AT1863" s="82">
        <f t="shared" si="148"/>
        <v>0</v>
      </c>
      <c r="AU1863" s="82">
        <f t="shared" si="148"/>
        <v>0</v>
      </c>
      <c r="AV1863" s="82">
        <f t="shared" si="148"/>
        <v>7.2090000000000001E-2</v>
      </c>
      <c r="AW1863" s="82">
        <f t="shared" si="148"/>
        <v>0</v>
      </c>
      <c r="AX1863" s="82">
        <f t="shared" si="148"/>
        <v>0</v>
      </c>
      <c r="AY1863" s="82">
        <f t="shared" si="148"/>
        <v>0</v>
      </c>
      <c r="AZ1863" s="82">
        <f t="shared" si="148"/>
        <v>0</v>
      </c>
      <c r="BA1863" s="82">
        <f t="shared" si="148"/>
        <v>0</v>
      </c>
    </row>
    <row r="1864" spans="1:53" x14ac:dyDescent="0.25">
      <c r="A1864" t="s">
        <v>6666</v>
      </c>
      <c r="B1864" t="s">
        <v>6667</v>
      </c>
      <c r="C1864" t="s">
        <v>4694</v>
      </c>
      <c r="D1864" t="s">
        <v>4695</v>
      </c>
      <c r="E1864">
        <v>6.25</v>
      </c>
      <c r="F1864" s="143">
        <v>43405</v>
      </c>
      <c r="G1864" t="s">
        <v>282</v>
      </c>
      <c r="H1864" t="s">
        <v>270</v>
      </c>
      <c r="I1864" t="s">
        <v>259</v>
      </c>
      <c r="J1864" t="s">
        <v>271</v>
      </c>
      <c r="K1864" t="s">
        <v>272</v>
      </c>
      <c r="L1864" t="s">
        <v>335</v>
      </c>
      <c r="M1864" t="s">
        <v>353</v>
      </c>
      <c r="N1864" t="s">
        <v>283</v>
      </c>
      <c r="O1864">
        <v>900</v>
      </c>
      <c r="P1864">
        <v>109.75</v>
      </c>
      <c r="Q1864">
        <v>0.9375</v>
      </c>
      <c r="R1864">
        <v>8.6309999999999998E-2</v>
      </c>
      <c r="S1864">
        <v>0</v>
      </c>
      <c r="T1864">
        <v>4.8879999999999999</v>
      </c>
      <c r="U1864">
        <v>4.343</v>
      </c>
      <c r="V1864">
        <v>4.931</v>
      </c>
      <c r="W1864">
        <v>4.343</v>
      </c>
      <c r="X1864">
        <v>343</v>
      </c>
      <c r="Y1864">
        <v>110</v>
      </c>
      <c r="Z1864">
        <v>0.52100000000000002</v>
      </c>
      <c r="AA1864">
        <v>8.7489999999999998E-2</v>
      </c>
      <c r="AB1864">
        <v>4.9550000000000001</v>
      </c>
      <c r="AC1864">
        <v>4.3159999999999998</v>
      </c>
      <c r="AD1864">
        <v>4.9909999999999997</v>
      </c>
      <c r="AE1864">
        <v>4.3159999999999998</v>
      </c>
      <c r="AF1864">
        <v>354</v>
      </c>
      <c r="AG1864">
        <v>0.151</v>
      </c>
      <c r="AH1864">
        <v>0.71599999999999997</v>
      </c>
      <c r="AI1864">
        <v>341</v>
      </c>
      <c r="AJ1864">
        <v>354</v>
      </c>
      <c r="AK1864">
        <v>332</v>
      </c>
      <c r="AL1864">
        <v>343</v>
      </c>
      <c r="AQ1864" s="82">
        <f t="shared" si="147"/>
        <v>0</v>
      </c>
      <c r="AR1864" s="82">
        <f t="shared" si="148"/>
        <v>0</v>
      </c>
      <c r="AS1864" s="82">
        <f t="shared" si="148"/>
        <v>0</v>
      </c>
      <c r="AT1864" s="82">
        <f t="shared" si="148"/>
        <v>8.6309999999999998E-2</v>
      </c>
      <c r="AU1864" s="82">
        <f t="shared" si="148"/>
        <v>0</v>
      </c>
      <c r="AV1864" s="82">
        <f t="shared" si="148"/>
        <v>0</v>
      </c>
      <c r="AW1864" s="82">
        <f t="shared" si="148"/>
        <v>0</v>
      </c>
      <c r="AX1864" s="82">
        <f t="shared" si="148"/>
        <v>0</v>
      </c>
      <c r="AY1864" s="82">
        <f t="shared" si="148"/>
        <v>0</v>
      </c>
      <c r="AZ1864" s="82">
        <f t="shared" si="148"/>
        <v>0</v>
      </c>
      <c r="BA1864" s="82">
        <f t="shared" si="148"/>
        <v>0</v>
      </c>
    </row>
    <row r="1865" spans="1:53" x14ac:dyDescent="0.25">
      <c r="A1865" t="s">
        <v>6668</v>
      </c>
      <c r="B1865" t="s">
        <v>6669</v>
      </c>
      <c r="C1865" t="s">
        <v>4694</v>
      </c>
      <c r="D1865" t="s">
        <v>4695</v>
      </c>
      <c r="E1865">
        <v>6.25</v>
      </c>
      <c r="F1865" s="143">
        <v>43405</v>
      </c>
      <c r="G1865" t="s">
        <v>282</v>
      </c>
      <c r="H1865" t="s">
        <v>270</v>
      </c>
      <c r="I1865" t="s">
        <v>259</v>
      </c>
      <c r="J1865" t="s">
        <v>271</v>
      </c>
      <c r="K1865" t="s">
        <v>272</v>
      </c>
      <c r="L1865" t="s">
        <v>335</v>
      </c>
      <c r="M1865" t="s">
        <v>353</v>
      </c>
      <c r="N1865" t="s">
        <v>283</v>
      </c>
      <c r="O1865">
        <v>141.19999999999999</v>
      </c>
      <c r="P1865">
        <v>109.75</v>
      </c>
      <c r="Q1865">
        <v>0.9375</v>
      </c>
      <c r="R1865">
        <v>1.354E-2</v>
      </c>
      <c r="S1865">
        <v>0</v>
      </c>
      <c r="T1865">
        <v>4.8879999999999999</v>
      </c>
      <c r="U1865">
        <v>4.343</v>
      </c>
      <c r="V1865">
        <v>4.931</v>
      </c>
      <c r="W1865">
        <v>4.343</v>
      </c>
      <c r="X1865">
        <v>343</v>
      </c>
      <c r="Y1865">
        <v>110</v>
      </c>
      <c r="Z1865">
        <v>0.52100000000000002</v>
      </c>
      <c r="AA1865">
        <v>1.3729999999999999E-2</v>
      </c>
      <c r="AB1865">
        <v>4.9550000000000001</v>
      </c>
      <c r="AC1865">
        <v>4.3159999999999998</v>
      </c>
      <c r="AD1865">
        <v>4.9909999999999997</v>
      </c>
      <c r="AE1865">
        <v>4.3159999999999998</v>
      </c>
      <c r="AF1865">
        <v>354</v>
      </c>
      <c r="AG1865">
        <v>0.151</v>
      </c>
      <c r="AH1865">
        <v>0.71599999999999997</v>
      </c>
      <c r="AI1865">
        <v>341</v>
      </c>
      <c r="AJ1865">
        <v>354</v>
      </c>
      <c r="AK1865">
        <v>332</v>
      </c>
      <c r="AL1865">
        <v>343</v>
      </c>
      <c r="AQ1865" s="82">
        <f t="shared" si="147"/>
        <v>0</v>
      </c>
      <c r="AR1865" s="82">
        <f t="shared" si="148"/>
        <v>0</v>
      </c>
      <c r="AS1865" s="82">
        <f t="shared" si="148"/>
        <v>0</v>
      </c>
      <c r="AT1865" s="82">
        <f t="shared" si="148"/>
        <v>1.354E-2</v>
      </c>
      <c r="AU1865" s="82">
        <f t="shared" si="148"/>
        <v>0</v>
      </c>
      <c r="AV1865" s="82">
        <f t="shared" si="148"/>
        <v>0</v>
      </c>
      <c r="AW1865" s="82">
        <f t="shared" si="148"/>
        <v>0</v>
      </c>
      <c r="AX1865" s="82">
        <f t="shared" si="148"/>
        <v>0</v>
      </c>
      <c r="AY1865" s="82">
        <f t="shared" si="148"/>
        <v>0</v>
      </c>
      <c r="AZ1865" s="82">
        <f t="shared" si="148"/>
        <v>0</v>
      </c>
      <c r="BA1865" s="82">
        <f t="shared" si="148"/>
        <v>0</v>
      </c>
    </row>
    <row r="1866" spans="1:53" x14ac:dyDescent="0.25">
      <c r="A1866" t="s">
        <v>6670</v>
      </c>
      <c r="B1866" t="s">
        <v>6671</v>
      </c>
      <c r="C1866" t="s">
        <v>4694</v>
      </c>
      <c r="D1866" t="s">
        <v>4695</v>
      </c>
      <c r="E1866">
        <v>4.75</v>
      </c>
      <c r="F1866" s="143">
        <v>43983</v>
      </c>
      <c r="G1866" t="s">
        <v>282</v>
      </c>
      <c r="H1866" t="s">
        <v>270</v>
      </c>
      <c r="I1866" t="s">
        <v>259</v>
      </c>
      <c r="J1866" t="s">
        <v>271</v>
      </c>
      <c r="K1866" t="s">
        <v>272</v>
      </c>
      <c r="L1866" t="s">
        <v>335</v>
      </c>
      <c r="M1866" t="s">
        <v>353</v>
      </c>
      <c r="N1866" t="s">
        <v>283</v>
      </c>
      <c r="O1866">
        <v>500</v>
      </c>
      <c r="P1866">
        <v>101.25</v>
      </c>
      <c r="Q1866">
        <v>0.91041700000000003</v>
      </c>
      <c r="R1866">
        <v>4.4249999999999998E-2</v>
      </c>
      <c r="S1866">
        <v>0</v>
      </c>
      <c r="T1866">
        <v>6.1639999999999997</v>
      </c>
      <c r="U1866">
        <v>4.548</v>
      </c>
      <c r="V1866">
        <v>6.258</v>
      </c>
      <c r="W1866">
        <v>4.548</v>
      </c>
      <c r="X1866">
        <v>330</v>
      </c>
      <c r="Y1866">
        <v>100.75</v>
      </c>
      <c r="Z1866">
        <v>0.59399999999999997</v>
      </c>
      <c r="AA1866">
        <v>4.4569999999999999E-2</v>
      </c>
      <c r="AB1866">
        <v>6.2240000000000002</v>
      </c>
      <c r="AC1866">
        <v>4.6280000000000001</v>
      </c>
      <c r="AD1866">
        <v>6.3079999999999998</v>
      </c>
      <c r="AE1866">
        <v>4.6280000000000001</v>
      </c>
      <c r="AF1866">
        <v>355</v>
      </c>
      <c r="AG1866">
        <v>0.80600000000000005</v>
      </c>
      <c r="AH1866">
        <v>1.6419999999999999</v>
      </c>
      <c r="AI1866">
        <v>312</v>
      </c>
      <c r="AJ1866">
        <v>335</v>
      </c>
      <c r="AK1866">
        <v>320</v>
      </c>
      <c r="AL1866">
        <v>344</v>
      </c>
      <c r="AQ1866" s="82">
        <f t="shared" si="147"/>
        <v>0</v>
      </c>
      <c r="AR1866" s="82">
        <f t="shared" si="148"/>
        <v>0</v>
      </c>
      <c r="AS1866" s="82">
        <f t="shared" si="148"/>
        <v>0</v>
      </c>
      <c r="AT1866" s="82">
        <f t="shared" si="148"/>
        <v>4.4249999999999998E-2</v>
      </c>
      <c r="AU1866" s="82">
        <f t="shared" si="148"/>
        <v>0</v>
      </c>
      <c r="AV1866" s="82">
        <f t="shared" si="148"/>
        <v>0</v>
      </c>
      <c r="AW1866" s="82">
        <f t="shared" si="148"/>
        <v>0</v>
      </c>
      <c r="AX1866" s="82">
        <f t="shared" si="148"/>
        <v>0</v>
      </c>
      <c r="AY1866" s="82">
        <f t="shared" si="148"/>
        <v>0</v>
      </c>
      <c r="AZ1866" s="82">
        <f t="shared" si="148"/>
        <v>0</v>
      </c>
      <c r="BA1866" s="82">
        <f t="shared" si="148"/>
        <v>0</v>
      </c>
    </row>
    <row r="1867" spans="1:53" x14ac:dyDescent="0.25">
      <c r="A1867" t="s">
        <v>6672</v>
      </c>
      <c r="B1867" t="s">
        <v>6673</v>
      </c>
      <c r="C1867" t="s">
        <v>4694</v>
      </c>
      <c r="D1867" t="s">
        <v>4695</v>
      </c>
      <c r="E1867">
        <v>6.75</v>
      </c>
      <c r="F1867" s="143">
        <v>43862</v>
      </c>
      <c r="G1867" t="s">
        <v>280</v>
      </c>
      <c r="H1867" t="s">
        <v>270</v>
      </c>
      <c r="I1867" t="s">
        <v>259</v>
      </c>
      <c r="J1867" t="s">
        <v>271</v>
      </c>
      <c r="K1867" t="s">
        <v>272</v>
      </c>
      <c r="L1867" t="s">
        <v>335</v>
      </c>
      <c r="M1867" t="s">
        <v>353</v>
      </c>
      <c r="N1867" t="s">
        <v>304</v>
      </c>
      <c r="O1867">
        <v>300</v>
      </c>
      <c r="P1867">
        <v>102.25</v>
      </c>
      <c r="Q1867">
        <v>1.29375</v>
      </c>
      <c r="R1867">
        <v>2.691E-2</v>
      </c>
      <c r="S1867">
        <v>0</v>
      </c>
      <c r="T1867">
        <v>5.5259999999999998</v>
      </c>
      <c r="U1867">
        <v>6.351</v>
      </c>
      <c r="V1867">
        <v>5.5960000000000001</v>
      </c>
      <c r="W1867">
        <v>6.351</v>
      </c>
      <c r="X1867">
        <v>520</v>
      </c>
      <c r="Y1867">
        <v>101.375</v>
      </c>
      <c r="Z1867">
        <v>0.84399999999999997</v>
      </c>
      <c r="AA1867">
        <v>2.6970000000000001E-2</v>
      </c>
      <c r="AB1867">
        <v>5.5789999999999997</v>
      </c>
      <c r="AC1867">
        <v>6.5069999999999997</v>
      </c>
      <c r="AD1867">
        <v>5.6420000000000003</v>
      </c>
      <c r="AE1867">
        <v>6.5069999999999997</v>
      </c>
      <c r="AF1867">
        <v>551</v>
      </c>
      <c r="AG1867">
        <v>1.296</v>
      </c>
      <c r="AH1867">
        <v>2.0070000000000001</v>
      </c>
      <c r="AI1867">
        <v>500</v>
      </c>
      <c r="AJ1867">
        <v>529</v>
      </c>
      <c r="AK1867">
        <v>510</v>
      </c>
      <c r="AL1867">
        <v>540</v>
      </c>
      <c r="AQ1867" s="82">
        <f t="shared" si="147"/>
        <v>0</v>
      </c>
      <c r="AR1867" s="82">
        <f t="shared" si="148"/>
        <v>0</v>
      </c>
      <c r="AS1867" s="82">
        <f t="shared" si="148"/>
        <v>0</v>
      </c>
      <c r="AT1867" s="82">
        <f t="shared" si="148"/>
        <v>0</v>
      </c>
      <c r="AU1867" s="82">
        <f t="shared" si="148"/>
        <v>0</v>
      </c>
      <c r="AV1867" s="82">
        <f t="shared" si="148"/>
        <v>2.691E-2</v>
      </c>
      <c r="AW1867" s="82">
        <f t="shared" si="148"/>
        <v>0</v>
      </c>
      <c r="AX1867" s="82">
        <f t="shared" si="148"/>
        <v>0</v>
      </c>
      <c r="AY1867" s="82">
        <f t="shared" si="148"/>
        <v>0</v>
      </c>
      <c r="AZ1867" s="82">
        <f t="shared" si="148"/>
        <v>0</v>
      </c>
      <c r="BA1867" s="82">
        <f t="shared" si="148"/>
        <v>0</v>
      </c>
    </row>
    <row r="1868" spans="1:53" x14ac:dyDescent="0.25">
      <c r="A1868" t="s">
        <v>4736</v>
      </c>
      <c r="B1868" t="s">
        <v>4737</v>
      </c>
      <c r="C1868" t="s">
        <v>4738</v>
      </c>
      <c r="D1868" t="s">
        <v>4739</v>
      </c>
      <c r="E1868">
        <v>11.875</v>
      </c>
      <c r="F1868" s="143">
        <v>42658</v>
      </c>
      <c r="G1868" t="s">
        <v>41</v>
      </c>
      <c r="H1868" t="s">
        <v>270</v>
      </c>
      <c r="I1868" t="s">
        <v>259</v>
      </c>
      <c r="J1868" t="s">
        <v>271</v>
      </c>
      <c r="K1868" t="s">
        <v>272</v>
      </c>
      <c r="L1868" t="s">
        <v>273</v>
      </c>
      <c r="M1868" t="s">
        <v>274</v>
      </c>
      <c r="N1868" t="s">
        <v>283</v>
      </c>
      <c r="O1868">
        <v>205</v>
      </c>
      <c r="P1868">
        <v>92.5</v>
      </c>
      <c r="Q1868">
        <v>2.3090280000000001</v>
      </c>
      <c r="R1868">
        <v>1.6840000000000001E-2</v>
      </c>
      <c r="S1868">
        <v>0</v>
      </c>
      <c r="T1868">
        <v>2.863</v>
      </c>
      <c r="U1868">
        <v>14.49</v>
      </c>
      <c r="V1868">
        <v>2.871</v>
      </c>
      <c r="W1868">
        <v>14.49</v>
      </c>
      <c r="X1868">
        <v>1399</v>
      </c>
      <c r="Y1868">
        <v>94.75</v>
      </c>
      <c r="Z1868">
        <v>1.5169999999999999</v>
      </c>
      <c r="AA1868">
        <v>1.736E-2</v>
      </c>
      <c r="AB1868">
        <v>2.9460000000000002</v>
      </c>
      <c r="AC1868">
        <v>13.653</v>
      </c>
      <c r="AD1868">
        <v>2.952</v>
      </c>
      <c r="AE1868">
        <v>13.653</v>
      </c>
      <c r="AF1868">
        <v>1324</v>
      </c>
      <c r="AG1868">
        <v>-1.5149999999999999</v>
      </c>
      <c r="AH1868">
        <v>-1.3129999999999999</v>
      </c>
      <c r="AI1868">
        <v>1303</v>
      </c>
      <c r="AJ1868">
        <v>1251</v>
      </c>
      <c r="AK1868">
        <v>1388</v>
      </c>
      <c r="AL1868">
        <v>1313</v>
      </c>
      <c r="AQ1868" s="82">
        <f t="shared" si="147"/>
        <v>0</v>
      </c>
      <c r="AR1868" s="82">
        <f t="shared" si="148"/>
        <v>0</v>
      </c>
      <c r="AS1868" s="82">
        <f t="shared" si="148"/>
        <v>0</v>
      </c>
      <c r="AT1868" s="82">
        <f t="shared" si="148"/>
        <v>0</v>
      </c>
      <c r="AU1868" s="82">
        <f t="shared" si="148"/>
        <v>0</v>
      </c>
      <c r="AV1868" s="82">
        <f t="shared" si="148"/>
        <v>0</v>
      </c>
      <c r="AW1868" s="82">
        <f t="shared" si="148"/>
        <v>0</v>
      </c>
      <c r="AX1868" s="82">
        <f t="shared" si="148"/>
        <v>0</v>
      </c>
      <c r="AY1868" s="82">
        <f t="shared" si="148"/>
        <v>0</v>
      </c>
      <c r="AZ1868" s="82">
        <f t="shared" si="148"/>
        <v>0</v>
      </c>
      <c r="BA1868" s="82">
        <f t="shared" si="148"/>
        <v>1.6840000000000001E-2</v>
      </c>
    </row>
    <row r="1869" spans="1:53" x14ac:dyDescent="0.25">
      <c r="A1869" t="s">
        <v>4750</v>
      </c>
      <c r="B1869" t="s">
        <v>4751</v>
      </c>
      <c r="C1869" t="s">
        <v>4752</v>
      </c>
      <c r="D1869" t="s">
        <v>4753</v>
      </c>
      <c r="E1869">
        <v>9</v>
      </c>
      <c r="F1869" s="143">
        <v>43084</v>
      </c>
      <c r="G1869" t="s">
        <v>42</v>
      </c>
      <c r="H1869" t="s">
        <v>270</v>
      </c>
      <c r="I1869" t="s">
        <v>259</v>
      </c>
      <c r="J1869" t="s">
        <v>271</v>
      </c>
      <c r="K1869" t="s">
        <v>272</v>
      </c>
      <c r="L1869" t="s">
        <v>381</v>
      </c>
      <c r="M1869" t="s">
        <v>455</v>
      </c>
      <c r="N1869" t="s">
        <v>283</v>
      </c>
      <c r="O1869">
        <v>360</v>
      </c>
      <c r="P1869">
        <v>106.5</v>
      </c>
      <c r="Q1869">
        <v>0.25</v>
      </c>
      <c r="R1869">
        <v>3.329E-2</v>
      </c>
      <c r="S1869">
        <v>4.5</v>
      </c>
      <c r="T1869">
        <v>3.3210000000000002</v>
      </c>
      <c r="U1869">
        <v>7.0919999999999996</v>
      </c>
      <c r="V1869">
        <v>3.6720000000000002</v>
      </c>
      <c r="W1869">
        <v>7.1970000000000001</v>
      </c>
      <c r="X1869">
        <v>648</v>
      </c>
      <c r="Y1869">
        <v>106</v>
      </c>
      <c r="Z1869">
        <v>4.1500000000000004</v>
      </c>
      <c r="AA1869">
        <v>3.4880000000000001E-2</v>
      </c>
      <c r="AB1869">
        <v>3.2450000000000001</v>
      </c>
      <c r="AC1869">
        <v>7.258</v>
      </c>
      <c r="AD1869">
        <v>3.6059999999999999</v>
      </c>
      <c r="AE1869">
        <v>7.34</v>
      </c>
      <c r="AF1869">
        <v>674</v>
      </c>
      <c r="AG1869">
        <v>0.999</v>
      </c>
      <c r="AH1869">
        <v>1.3129999999999999</v>
      </c>
      <c r="AI1869">
        <v>646</v>
      </c>
      <c r="AJ1869">
        <v>647</v>
      </c>
      <c r="AK1869">
        <v>636</v>
      </c>
      <c r="AL1869">
        <v>662</v>
      </c>
      <c r="AQ1869" s="82">
        <f t="shared" si="147"/>
        <v>0</v>
      </c>
      <c r="AR1869" s="82">
        <f t="shared" si="148"/>
        <v>0</v>
      </c>
      <c r="AS1869" s="82">
        <f t="shared" si="148"/>
        <v>0</v>
      </c>
      <c r="AT1869" s="82">
        <f t="shared" si="148"/>
        <v>0</v>
      </c>
      <c r="AU1869" s="82">
        <f t="shared" si="148"/>
        <v>0</v>
      </c>
      <c r="AV1869" s="82">
        <f t="shared" si="148"/>
        <v>0</v>
      </c>
      <c r="AW1869" s="82">
        <f t="shared" si="148"/>
        <v>3.329E-2</v>
      </c>
      <c r="AX1869" s="82">
        <f t="shared" si="148"/>
        <v>0</v>
      </c>
      <c r="AY1869" s="82">
        <f t="shared" si="148"/>
        <v>0</v>
      </c>
      <c r="AZ1869" s="82">
        <f t="shared" si="148"/>
        <v>0</v>
      </c>
      <c r="BA1869" s="82">
        <f t="shared" si="148"/>
        <v>0</v>
      </c>
    </row>
    <row r="1870" spans="1:53" x14ac:dyDescent="0.25">
      <c r="A1870" t="s">
        <v>4740</v>
      </c>
      <c r="B1870" t="s">
        <v>4741</v>
      </c>
      <c r="C1870" t="s">
        <v>4742</v>
      </c>
      <c r="D1870" t="s">
        <v>4743</v>
      </c>
      <c r="E1870">
        <v>9.5</v>
      </c>
      <c r="F1870" s="143">
        <v>42856</v>
      </c>
      <c r="G1870" t="s">
        <v>40</v>
      </c>
      <c r="H1870" t="s">
        <v>270</v>
      </c>
      <c r="I1870" t="s">
        <v>259</v>
      </c>
      <c r="J1870" t="s">
        <v>271</v>
      </c>
      <c r="K1870" t="s">
        <v>272</v>
      </c>
      <c r="L1870" t="s">
        <v>442</v>
      </c>
      <c r="M1870" t="s">
        <v>650</v>
      </c>
      <c r="N1870" t="s">
        <v>283</v>
      </c>
      <c r="O1870">
        <v>118.1</v>
      </c>
      <c r="P1870">
        <v>111.5</v>
      </c>
      <c r="Q1870">
        <v>1.425</v>
      </c>
      <c r="R1870">
        <v>1.155E-2</v>
      </c>
      <c r="S1870">
        <v>0</v>
      </c>
      <c r="T1870">
        <v>1.262</v>
      </c>
      <c r="U1870">
        <v>4.1059999999999999</v>
      </c>
      <c r="V1870">
        <v>1.3240000000000001</v>
      </c>
      <c r="W1870">
        <v>4.49</v>
      </c>
      <c r="X1870">
        <v>389</v>
      </c>
      <c r="Y1870">
        <v>111.625</v>
      </c>
      <c r="Z1870">
        <v>0.79200000000000004</v>
      </c>
      <c r="AA1870">
        <v>1.1679999999999999E-2</v>
      </c>
      <c r="AB1870">
        <v>1.327</v>
      </c>
      <c r="AC1870">
        <v>4.242</v>
      </c>
      <c r="AD1870">
        <v>1.4259999999999999</v>
      </c>
      <c r="AE1870">
        <v>4.5369999999999999</v>
      </c>
      <c r="AF1870">
        <v>404</v>
      </c>
      <c r="AG1870">
        <v>0.45200000000000001</v>
      </c>
      <c r="AH1870">
        <v>0.46100000000000002</v>
      </c>
      <c r="AI1870">
        <v>376</v>
      </c>
      <c r="AJ1870">
        <v>405</v>
      </c>
      <c r="AK1870">
        <v>375</v>
      </c>
      <c r="AL1870">
        <v>391</v>
      </c>
      <c r="AQ1870" s="82">
        <f t="shared" si="147"/>
        <v>0</v>
      </c>
      <c r="AR1870" s="82">
        <f t="shared" si="148"/>
        <v>0</v>
      </c>
      <c r="AS1870" s="82">
        <f t="shared" si="148"/>
        <v>0</v>
      </c>
      <c r="AT1870" s="82">
        <f t="shared" si="148"/>
        <v>1.155E-2</v>
      </c>
      <c r="AU1870" s="82">
        <f t="shared" si="148"/>
        <v>0</v>
      </c>
      <c r="AV1870" s="82">
        <f t="shared" si="148"/>
        <v>0</v>
      </c>
      <c r="AW1870" s="82">
        <f t="shared" si="148"/>
        <v>0</v>
      </c>
      <c r="AX1870" s="82">
        <f t="shared" si="148"/>
        <v>0</v>
      </c>
      <c r="AY1870" s="82">
        <f t="shared" si="148"/>
        <v>0</v>
      </c>
      <c r="AZ1870" s="82">
        <f t="shared" si="148"/>
        <v>0</v>
      </c>
      <c r="BA1870" s="82">
        <f t="shared" si="148"/>
        <v>0</v>
      </c>
    </row>
    <row r="1871" spans="1:53" x14ac:dyDescent="0.25">
      <c r="A1871" t="s">
        <v>4732</v>
      </c>
      <c r="B1871" t="s">
        <v>4733</v>
      </c>
      <c r="C1871" t="s">
        <v>4734</v>
      </c>
      <c r="D1871" t="s">
        <v>4735</v>
      </c>
      <c r="E1871">
        <v>7.75</v>
      </c>
      <c r="F1871" s="143">
        <v>43160</v>
      </c>
      <c r="G1871" t="s">
        <v>282</v>
      </c>
      <c r="H1871" t="s">
        <v>270</v>
      </c>
      <c r="I1871" t="s">
        <v>259</v>
      </c>
      <c r="J1871" t="s">
        <v>271</v>
      </c>
      <c r="K1871" t="s">
        <v>272</v>
      </c>
      <c r="L1871" t="s">
        <v>609</v>
      </c>
      <c r="M1871" t="s">
        <v>907</v>
      </c>
      <c r="N1871" t="s">
        <v>304</v>
      </c>
      <c r="O1871">
        <v>400</v>
      </c>
      <c r="P1871">
        <v>108.75</v>
      </c>
      <c r="Q1871">
        <v>2.454167</v>
      </c>
      <c r="R1871">
        <v>3.8539999999999998E-2</v>
      </c>
      <c r="S1871">
        <v>0</v>
      </c>
      <c r="T1871">
        <v>1.113</v>
      </c>
      <c r="U1871">
        <v>3.375</v>
      </c>
      <c r="V1871">
        <v>1.2769999999999999</v>
      </c>
      <c r="W1871">
        <v>3.9350000000000001</v>
      </c>
      <c r="X1871">
        <v>317</v>
      </c>
      <c r="Y1871">
        <v>109.5</v>
      </c>
      <c r="Z1871">
        <v>1.9379999999999999</v>
      </c>
      <c r="AA1871">
        <v>3.9210000000000002E-2</v>
      </c>
      <c r="AB1871">
        <v>1.181</v>
      </c>
      <c r="AC1871">
        <v>3.0089999999999999</v>
      </c>
      <c r="AD1871">
        <v>1.3160000000000001</v>
      </c>
      <c r="AE1871">
        <v>3.4510000000000001</v>
      </c>
      <c r="AF1871">
        <v>280</v>
      </c>
      <c r="AG1871">
        <v>-0.20899999999999999</v>
      </c>
      <c r="AH1871">
        <v>-0.20399999999999999</v>
      </c>
      <c r="AI1871">
        <v>269</v>
      </c>
      <c r="AJ1871">
        <v>249</v>
      </c>
      <c r="AK1871">
        <v>303</v>
      </c>
      <c r="AL1871">
        <v>268</v>
      </c>
      <c r="AQ1871" s="82">
        <f t="shared" si="147"/>
        <v>0</v>
      </c>
      <c r="AR1871" s="82">
        <f t="shared" si="148"/>
        <v>0</v>
      </c>
      <c r="AS1871" s="82">
        <f t="shared" si="148"/>
        <v>3.8539999999999998E-2</v>
      </c>
      <c r="AT1871" s="82">
        <f t="shared" si="148"/>
        <v>0</v>
      </c>
      <c r="AU1871" s="82">
        <f t="shared" si="148"/>
        <v>0</v>
      </c>
      <c r="AV1871" s="82">
        <f t="shared" si="148"/>
        <v>0</v>
      </c>
      <c r="AW1871" s="82">
        <f t="shared" si="148"/>
        <v>0</v>
      </c>
      <c r="AX1871" s="82">
        <f t="shared" si="148"/>
        <v>0</v>
      </c>
      <c r="AY1871" s="82">
        <f t="shared" si="148"/>
        <v>0</v>
      </c>
      <c r="AZ1871" s="82">
        <f t="shared" si="148"/>
        <v>0</v>
      </c>
      <c r="BA1871" s="82">
        <f t="shared" si="148"/>
        <v>0</v>
      </c>
    </row>
    <row r="1872" spans="1:53" x14ac:dyDescent="0.25">
      <c r="A1872" t="s">
        <v>4728</v>
      </c>
      <c r="B1872" t="s">
        <v>4729</v>
      </c>
      <c r="C1872" t="s">
        <v>4730</v>
      </c>
      <c r="D1872" t="s">
        <v>4731</v>
      </c>
      <c r="E1872">
        <v>8.5</v>
      </c>
      <c r="F1872" s="143">
        <v>43845</v>
      </c>
      <c r="G1872" t="s">
        <v>40</v>
      </c>
      <c r="H1872" t="s">
        <v>270</v>
      </c>
      <c r="I1872" t="s">
        <v>254</v>
      </c>
      <c r="J1872" t="s">
        <v>271</v>
      </c>
      <c r="K1872" t="s">
        <v>272</v>
      </c>
      <c r="L1872" t="s">
        <v>291</v>
      </c>
      <c r="M1872" t="s">
        <v>327</v>
      </c>
      <c r="N1872" t="s">
        <v>304</v>
      </c>
      <c r="O1872">
        <v>450</v>
      </c>
      <c r="P1872">
        <v>106</v>
      </c>
      <c r="Q1872">
        <v>3.7777780000000001</v>
      </c>
      <c r="R1872">
        <v>4.2799999999999998E-2</v>
      </c>
      <c r="S1872">
        <v>0</v>
      </c>
      <c r="T1872">
        <v>5.1239999999999997</v>
      </c>
      <c r="U1872">
        <v>7.3920000000000003</v>
      </c>
      <c r="V1872">
        <v>5.18</v>
      </c>
      <c r="W1872">
        <v>7.3920000000000003</v>
      </c>
      <c r="X1872">
        <v>628</v>
      </c>
      <c r="Y1872">
        <v>105.25</v>
      </c>
      <c r="Z1872">
        <v>3.2109999999999999</v>
      </c>
      <c r="AA1872">
        <v>4.2930000000000003E-2</v>
      </c>
      <c r="AB1872">
        <v>5.1769999999999996</v>
      </c>
      <c r="AC1872">
        <v>7.5309999999999997</v>
      </c>
      <c r="AD1872">
        <v>5.2270000000000003</v>
      </c>
      <c r="AE1872">
        <v>7.5309999999999997</v>
      </c>
      <c r="AF1872">
        <v>657</v>
      </c>
      <c r="AG1872">
        <v>1.214</v>
      </c>
      <c r="AH1872">
        <v>1.857</v>
      </c>
      <c r="AI1872">
        <v>620</v>
      </c>
      <c r="AJ1872">
        <v>647</v>
      </c>
      <c r="AK1872">
        <v>617</v>
      </c>
      <c r="AL1872">
        <v>646</v>
      </c>
      <c r="AQ1872" s="82">
        <f t="shared" si="147"/>
        <v>0</v>
      </c>
      <c r="AR1872" s="82">
        <f t="shared" si="148"/>
        <v>0</v>
      </c>
      <c r="AS1872" s="82">
        <f t="shared" si="148"/>
        <v>0</v>
      </c>
      <c r="AT1872" s="82">
        <f t="shared" si="148"/>
        <v>0</v>
      </c>
      <c r="AU1872" s="82">
        <f t="shared" si="148"/>
        <v>0</v>
      </c>
      <c r="AV1872" s="82">
        <f t="shared" si="148"/>
        <v>0</v>
      </c>
      <c r="AW1872" s="82">
        <f t="shared" si="148"/>
        <v>4.2799999999999998E-2</v>
      </c>
      <c r="AX1872" s="82">
        <f t="shared" si="148"/>
        <v>0</v>
      </c>
      <c r="AY1872" s="82">
        <f t="shared" si="148"/>
        <v>0</v>
      </c>
      <c r="AZ1872" s="82">
        <f t="shared" si="148"/>
        <v>0</v>
      </c>
      <c r="BA1872" s="82">
        <f t="shared" si="148"/>
        <v>0</v>
      </c>
    </row>
    <row r="1873" spans="1:53" x14ac:dyDescent="0.25">
      <c r="A1873" t="s">
        <v>4746</v>
      </c>
      <c r="B1873" t="s">
        <v>4747</v>
      </c>
      <c r="C1873" t="s">
        <v>4748</v>
      </c>
      <c r="D1873" t="s">
        <v>4749</v>
      </c>
      <c r="E1873">
        <v>7.75</v>
      </c>
      <c r="F1873" s="143">
        <v>43570</v>
      </c>
      <c r="G1873" t="s">
        <v>42</v>
      </c>
      <c r="H1873" t="s">
        <v>270</v>
      </c>
      <c r="I1873" t="s">
        <v>254</v>
      </c>
      <c r="J1873" t="s">
        <v>271</v>
      </c>
      <c r="K1873" t="s">
        <v>272</v>
      </c>
      <c r="L1873" t="s">
        <v>296</v>
      </c>
      <c r="M1873" t="s">
        <v>322</v>
      </c>
      <c r="N1873" t="s">
        <v>304</v>
      </c>
      <c r="O1873">
        <v>200</v>
      </c>
      <c r="P1873">
        <v>96.5</v>
      </c>
      <c r="Q1873">
        <v>1.5069440000000001</v>
      </c>
      <c r="R1873">
        <v>1.6979999999999999E-2</v>
      </c>
      <c r="S1873">
        <v>0</v>
      </c>
      <c r="T1873">
        <v>4.8019999999999996</v>
      </c>
      <c r="U1873">
        <v>8.4740000000000002</v>
      </c>
      <c r="V1873">
        <v>4.8490000000000002</v>
      </c>
      <c r="W1873">
        <v>8.4740000000000002</v>
      </c>
      <c r="X1873">
        <v>750</v>
      </c>
      <c r="Y1873">
        <v>95</v>
      </c>
      <c r="Z1873">
        <v>0.99</v>
      </c>
      <c r="AA1873">
        <v>1.6889999999999999E-2</v>
      </c>
      <c r="AB1873">
        <v>4.8470000000000004</v>
      </c>
      <c r="AC1873">
        <v>8.7880000000000003</v>
      </c>
      <c r="AD1873">
        <v>4.8929999999999998</v>
      </c>
      <c r="AE1873">
        <v>8.7880000000000003</v>
      </c>
      <c r="AF1873">
        <v>796</v>
      </c>
      <c r="AG1873">
        <v>2.101</v>
      </c>
      <c r="AH1873">
        <v>2.6659999999999999</v>
      </c>
      <c r="AI1873">
        <v>704</v>
      </c>
      <c r="AJ1873">
        <v>742</v>
      </c>
      <c r="AK1873">
        <v>738</v>
      </c>
      <c r="AL1873">
        <v>784</v>
      </c>
      <c r="AQ1873" s="82">
        <f t="shared" si="147"/>
        <v>0</v>
      </c>
      <c r="AR1873" s="82">
        <f t="shared" si="148"/>
        <v>0</v>
      </c>
      <c r="AS1873" s="82">
        <f t="shared" si="148"/>
        <v>0</v>
      </c>
      <c r="AT1873" s="82">
        <f t="shared" si="148"/>
        <v>0</v>
      </c>
      <c r="AU1873" s="82">
        <f t="shared" si="148"/>
        <v>0</v>
      </c>
      <c r="AV1873" s="82">
        <f t="shared" si="148"/>
        <v>0</v>
      </c>
      <c r="AW1873" s="82">
        <f t="shared" si="148"/>
        <v>0</v>
      </c>
      <c r="AX1873" s="82">
        <f t="shared" si="148"/>
        <v>1.6979999999999999E-2</v>
      </c>
      <c r="AY1873" s="82">
        <f t="shared" si="148"/>
        <v>0</v>
      </c>
      <c r="AZ1873" s="82">
        <f t="shared" si="148"/>
        <v>0</v>
      </c>
      <c r="BA1873" s="82">
        <f t="shared" si="148"/>
        <v>0</v>
      </c>
    </row>
    <row r="1874" spans="1:53" x14ac:dyDescent="0.25">
      <c r="A1874" t="s">
        <v>4722</v>
      </c>
      <c r="B1874" t="s">
        <v>4723</v>
      </c>
      <c r="C1874" t="s">
        <v>4724</v>
      </c>
      <c r="D1874" t="s">
        <v>4725</v>
      </c>
      <c r="E1874">
        <v>10.5</v>
      </c>
      <c r="F1874" s="143">
        <v>42019</v>
      </c>
      <c r="G1874" t="s">
        <v>430</v>
      </c>
      <c r="H1874" t="s">
        <v>270</v>
      </c>
      <c r="I1874" t="s">
        <v>259</v>
      </c>
      <c r="J1874" t="s">
        <v>271</v>
      </c>
      <c r="K1874" t="s">
        <v>272</v>
      </c>
      <c r="L1874" t="s">
        <v>320</v>
      </c>
      <c r="M1874" t="s">
        <v>321</v>
      </c>
      <c r="N1874" t="s">
        <v>304</v>
      </c>
      <c r="O1874">
        <v>403.9</v>
      </c>
      <c r="P1874">
        <v>33.5</v>
      </c>
      <c r="Q1874">
        <v>4.6666670000000003</v>
      </c>
      <c r="R1874">
        <v>1.336E-2</v>
      </c>
      <c r="S1874">
        <v>0</v>
      </c>
      <c r="T1874">
        <v>1.103</v>
      </c>
      <c r="U1874">
        <v>83.05</v>
      </c>
      <c r="V1874">
        <v>1.105</v>
      </c>
      <c r="W1874">
        <v>83.05</v>
      </c>
      <c r="X1874">
        <v>8276</v>
      </c>
      <c r="Y1874">
        <v>31.5</v>
      </c>
      <c r="Z1874">
        <v>3.9670000000000001</v>
      </c>
      <c r="AA1874">
        <v>1.26E-2</v>
      </c>
      <c r="AB1874">
        <v>1.1339999999999999</v>
      </c>
      <c r="AC1874">
        <v>85.42</v>
      </c>
      <c r="AD1874">
        <v>1.1339999999999999</v>
      </c>
      <c r="AE1874">
        <v>85.42</v>
      </c>
      <c r="AF1874">
        <v>8522</v>
      </c>
      <c r="AG1874">
        <v>7.6130000000000004</v>
      </c>
      <c r="AH1874">
        <v>7.633</v>
      </c>
      <c r="AI1874">
        <v>4197</v>
      </c>
      <c r="AJ1874">
        <v>4194</v>
      </c>
      <c r="AK1874">
        <v>8262</v>
      </c>
      <c r="AL1874">
        <v>8508</v>
      </c>
      <c r="AQ1874" s="82">
        <f t="shared" si="147"/>
        <v>0</v>
      </c>
      <c r="AR1874" s="82">
        <f t="shared" si="148"/>
        <v>0</v>
      </c>
      <c r="AS1874" s="82">
        <f t="shared" si="148"/>
        <v>0</v>
      </c>
      <c r="AT1874" s="82">
        <f t="shared" si="148"/>
        <v>0</v>
      </c>
      <c r="AU1874" s="82">
        <f t="shared" si="148"/>
        <v>0</v>
      </c>
      <c r="AV1874" s="82">
        <f t="shared" si="148"/>
        <v>0</v>
      </c>
      <c r="AW1874" s="82">
        <f t="shared" si="148"/>
        <v>0</v>
      </c>
      <c r="AX1874" s="82">
        <f t="shared" si="148"/>
        <v>0</v>
      </c>
      <c r="AY1874" s="82">
        <f t="shared" si="148"/>
        <v>0</v>
      </c>
      <c r="AZ1874" s="82">
        <f t="shared" si="148"/>
        <v>0</v>
      </c>
      <c r="BA1874" s="82">
        <f t="shared" si="148"/>
        <v>1.336E-2</v>
      </c>
    </row>
    <row r="1875" spans="1:53" x14ac:dyDescent="0.25">
      <c r="A1875" t="s">
        <v>4760</v>
      </c>
      <c r="B1875" t="s">
        <v>4761</v>
      </c>
      <c r="C1875" t="s">
        <v>4724</v>
      </c>
      <c r="D1875" t="s">
        <v>4725</v>
      </c>
      <c r="E1875">
        <v>13.25</v>
      </c>
      <c r="F1875" s="143">
        <v>42200</v>
      </c>
      <c r="G1875" t="s">
        <v>430</v>
      </c>
      <c r="H1875" t="s">
        <v>270</v>
      </c>
      <c r="I1875" t="s">
        <v>259</v>
      </c>
      <c r="J1875" t="s">
        <v>271</v>
      </c>
      <c r="K1875" t="s">
        <v>272</v>
      </c>
      <c r="L1875" t="s">
        <v>320</v>
      </c>
      <c r="M1875" t="s">
        <v>321</v>
      </c>
      <c r="N1875" t="s">
        <v>275</v>
      </c>
      <c r="O1875">
        <v>174.9</v>
      </c>
      <c r="P1875">
        <v>31</v>
      </c>
      <c r="Q1875">
        <v>5.8888889999999998</v>
      </c>
      <c r="R1875">
        <v>5.5900000000000004E-3</v>
      </c>
      <c r="S1875">
        <v>0</v>
      </c>
      <c r="T1875">
        <v>1.1819999999999999</v>
      </c>
      <c r="U1875">
        <v>80.891000000000005</v>
      </c>
      <c r="V1875">
        <v>1.1819999999999999</v>
      </c>
      <c r="W1875">
        <v>80.891000000000005</v>
      </c>
      <c r="X1875">
        <v>8069</v>
      </c>
      <c r="Y1875">
        <v>29.5</v>
      </c>
      <c r="Z1875">
        <v>5.0060000000000002</v>
      </c>
      <c r="AA1875">
        <v>5.3099999999999996E-3</v>
      </c>
      <c r="AB1875">
        <v>1.2130000000000001</v>
      </c>
      <c r="AC1875">
        <v>82.652000000000001</v>
      </c>
      <c r="AD1875">
        <v>1.212</v>
      </c>
      <c r="AE1875">
        <v>82.652000000000001</v>
      </c>
      <c r="AF1875">
        <v>8255</v>
      </c>
      <c r="AG1875">
        <v>6.907</v>
      </c>
      <c r="AH1875">
        <v>6.9409999999999998</v>
      </c>
      <c r="AI1875">
        <v>3944</v>
      </c>
      <c r="AJ1875">
        <v>3938</v>
      </c>
      <c r="AK1875">
        <v>8056</v>
      </c>
      <c r="AL1875">
        <v>8242</v>
      </c>
      <c r="AQ1875" s="82">
        <f t="shared" si="147"/>
        <v>0</v>
      </c>
      <c r="AR1875" s="82">
        <f t="shared" si="148"/>
        <v>0</v>
      </c>
      <c r="AS1875" s="82">
        <f t="shared" si="148"/>
        <v>0</v>
      </c>
      <c r="AT1875" s="82">
        <f t="shared" si="148"/>
        <v>0</v>
      </c>
      <c r="AU1875" s="82">
        <f t="shared" si="148"/>
        <v>0</v>
      </c>
      <c r="AV1875" s="82">
        <f t="shared" si="148"/>
        <v>0</v>
      </c>
      <c r="AW1875" s="82">
        <f t="shared" si="148"/>
        <v>0</v>
      </c>
      <c r="AX1875" s="82">
        <f t="shared" si="148"/>
        <v>0</v>
      </c>
      <c r="AY1875" s="82">
        <f t="shared" si="148"/>
        <v>0</v>
      </c>
      <c r="AZ1875" s="82">
        <f t="shared" si="148"/>
        <v>0</v>
      </c>
      <c r="BA1875" s="82">
        <f t="shared" si="148"/>
        <v>5.5900000000000004E-3</v>
      </c>
    </row>
    <row r="1876" spans="1:53" x14ac:dyDescent="0.25">
      <c r="A1876" t="s">
        <v>6674</v>
      </c>
      <c r="B1876" t="s">
        <v>6675</v>
      </c>
      <c r="C1876" t="s">
        <v>6676</v>
      </c>
      <c r="D1876" t="s">
        <v>4725</v>
      </c>
      <c r="E1876">
        <v>11.5</v>
      </c>
      <c r="F1876" s="143">
        <v>43936</v>
      </c>
      <c r="G1876" t="s">
        <v>348</v>
      </c>
      <c r="H1876" t="s">
        <v>270</v>
      </c>
      <c r="I1876" t="s">
        <v>259</v>
      </c>
      <c r="J1876" t="s">
        <v>271</v>
      </c>
      <c r="K1876" t="s">
        <v>272</v>
      </c>
      <c r="L1876" t="s">
        <v>320</v>
      </c>
      <c r="M1876" t="s">
        <v>321</v>
      </c>
      <c r="N1876" t="s">
        <v>283</v>
      </c>
      <c r="O1876">
        <v>725</v>
      </c>
      <c r="P1876">
        <v>86</v>
      </c>
      <c r="Q1876">
        <v>2.2361110000000002</v>
      </c>
      <c r="R1876">
        <v>5.5419999999999997E-2</v>
      </c>
      <c r="S1876">
        <v>0</v>
      </c>
      <c r="T1876">
        <v>4.4980000000000002</v>
      </c>
      <c r="U1876">
        <v>14.676</v>
      </c>
      <c r="V1876">
        <v>4.5519999999999996</v>
      </c>
      <c r="W1876">
        <v>14.676</v>
      </c>
      <c r="X1876">
        <v>1359</v>
      </c>
      <c r="Y1876">
        <v>83</v>
      </c>
      <c r="Z1876">
        <v>1.4690000000000001</v>
      </c>
      <c r="AA1876">
        <v>5.3859999999999998E-2</v>
      </c>
      <c r="AB1876">
        <v>4.4989999999999997</v>
      </c>
      <c r="AC1876">
        <v>15.430999999999999</v>
      </c>
      <c r="AD1876">
        <v>4.55</v>
      </c>
      <c r="AE1876">
        <v>15.430999999999999</v>
      </c>
      <c r="AF1876">
        <v>1450</v>
      </c>
      <c r="AG1876">
        <v>4.4589999999999996</v>
      </c>
      <c r="AH1876">
        <v>4.9960000000000004</v>
      </c>
      <c r="AI1876">
        <v>1193</v>
      </c>
      <c r="AJ1876">
        <v>1247</v>
      </c>
      <c r="AK1876">
        <v>1349</v>
      </c>
      <c r="AL1876">
        <v>1439</v>
      </c>
      <c r="AQ1876" s="82">
        <f t="shared" si="147"/>
        <v>0</v>
      </c>
      <c r="AR1876" s="82">
        <f t="shared" si="148"/>
        <v>0</v>
      </c>
      <c r="AS1876" s="82">
        <f t="shared" si="148"/>
        <v>0</v>
      </c>
      <c r="AT1876" s="82">
        <f t="shared" si="148"/>
        <v>0</v>
      </c>
      <c r="AU1876" s="82">
        <f t="shared" si="148"/>
        <v>0</v>
      </c>
      <c r="AV1876" s="82">
        <f t="shared" si="148"/>
        <v>0</v>
      </c>
      <c r="AW1876" s="82">
        <f t="shared" si="148"/>
        <v>0</v>
      </c>
      <c r="AX1876" s="82">
        <f t="shared" si="148"/>
        <v>0</v>
      </c>
      <c r="AY1876" s="82">
        <f t="shared" si="148"/>
        <v>0</v>
      </c>
      <c r="AZ1876" s="82">
        <f t="shared" si="148"/>
        <v>0</v>
      </c>
      <c r="BA1876" s="82">
        <f t="shared" si="148"/>
        <v>5.5419999999999997E-2</v>
      </c>
    </row>
    <row r="1877" spans="1:53" x14ac:dyDescent="0.25">
      <c r="A1877" t="s">
        <v>6677</v>
      </c>
      <c r="B1877" t="s">
        <v>6678</v>
      </c>
      <c r="C1877" t="s">
        <v>6676</v>
      </c>
      <c r="D1877" t="s">
        <v>4725</v>
      </c>
      <c r="E1877">
        <v>12</v>
      </c>
      <c r="F1877" s="143">
        <v>43646</v>
      </c>
      <c r="G1877" t="s">
        <v>430</v>
      </c>
      <c r="H1877" t="s">
        <v>270</v>
      </c>
      <c r="I1877" t="s">
        <v>259</v>
      </c>
      <c r="J1877" t="s">
        <v>271</v>
      </c>
      <c r="K1877" t="s">
        <v>272</v>
      </c>
      <c r="L1877" t="s">
        <v>320</v>
      </c>
      <c r="M1877" t="s">
        <v>321</v>
      </c>
      <c r="N1877" t="s">
        <v>283</v>
      </c>
      <c r="O1877">
        <v>710</v>
      </c>
      <c r="P1877">
        <v>45</v>
      </c>
      <c r="Q1877">
        <v>5.6666670000000003</v>
      </c>
      <c r="R1877">
        <v>3.117E-2</v>
      </c>
      <c r="S1877">
        <v>0</v>
      </c>
      <c r="T1877">
        <v>2.8330000000000002</v>
      </c>
      <c r="U1877">
        <v>33.036999999999999</v>
      </c>
      <c r="V1877">
        <v>2.8570000000000002</v>
      </c>
      <c r="W1877">
        <v>33.036999999999999</v>
      </c>
      <c r="X1877">
        <v>3220</v>
      </c>
      <c r="Y1877">
        <v>41.5</v>
      </c>
      <c r="Z1877">
        <v>4.867</v>
      </c>
      <c r="AA1877">
        <v>2.896E-2</v>
      </c>
      <c r="AB1877">
        <v>2.7530000000000001</v>
      </c>
      <c r="AC1877">
        <v>35.459000000000003</v>
      </c>
      <c r="AD1877">
        <v>2.774</v>
      </c>
      <c r="AE1877">
        <v>35.459000000000003</v>
      </c>
      <c r="AF1877">
        <v>3477</v>
      </c>
      <c r="AG1877">
        <v>9.2739999999999991</v>
      </c>
      <c r="AH1877">
        <v>9.5429999999999993</v>
      </c>
      <c r="AI1877">
        <v>1920</v>
      </c>
      <c r="AJ1877">
        <v>1977</v>
      </c>
      <c r="AK1877">
        <v>3208</v>
      </c>
      <c r="AL1877">
        <v>3465</v>
      </c>
      <c r="AQ1877" s="82">
        <f t="shared" si="147"/>
        <v>0</v>
      </c>
      <c r="AR1877" s="82">
        <f t="shared" si="148"/>
        <v>0</v>
      </c>
      <c r="AS1877" s="82">
        <f t="shared" si="148"/>
        <v>0</v>
      </c>
      <c r="AT1877" s="82">
        <f t="shared" si="148"/>
        <v>0</v>
      </c>
      <c r="AU1877" s="82">
        <f t="shared" si="148"/>
        <v>0</v>
      </c>
      <c r="AV1877" s="82">
        <f t="shared" si="148"/>
        <v>0</v>
      </c>
      <c r="AW1877" s="82">
        <f t="shared" si="148"/>
        <v>0</v>
      </c>
      <c r="AX1877" s="82">
        <f t="shared" si="148"/>
        <v>0</v>
      </c>
      <c r="AY1877" s="82">
        <f t="shared" si="148"/>
        <v>0</v>
      </c>
      <c r="AZ1877" s="82">
        <f t="shared" si="148"/>
        <v>0</v>
      </c>
      <c r="BA1877" s="82">
        <f t="shared" si="148"/>
        <v>3.117E-2</v>
      </c>
    </row>
    <row r="1878" spans="1:53" x14ac:dyDescent="0.25">
      <c r="A1878" t="s">
        <v>6679</v>
      </c>
      <c r="B1878" t="s">
        <v>6680</v>
      </c>
      <c r="C1878" t="s">
        <v>6681</v>
      </c>
      <c r="D1878" t="s">
        <v>6682</v>
      </c>
      <c r="E1878">
        <v>5.875</v>
      </c>
      <c r="F1878" s="143">
        <v>44105</v>
      </c>
      <c r="G1878" t="s">
        <v>40</v>
      </c>
      <c r="H1878" t="s">
        <v>270</v>
      </c>
      <c r="I1878" t="s">
        <v>259</v>
      </c>
      <c r="J1878" t="s">
        <v>271</v>
      </c>
      <c r="K1878" t="s">
        <v>272</v>
      </c>
      <c r="L1878" t="s">
        <v>442</v>
      </c>
      <c r="M1878" t="s">
        <v>697</v>
      </c>
      <c r="N1878" t="s">
        <v>304</v>
      </c>
      <c r="O1878">
        <v>350</v>
      </c>
      <c r="P1878">
        <v>103.75</v>
      </c>
      <c r="Q1878">
        <v>1.648264</v>
      </c>
      <c r="R1878">
        <v>3.1960000000000002E-2</v>
      </c>
      <c r="S1878">
        <v>0</v>
      </c>
      <c r="T1878">
        <v>4.7939999999999996</v>
      </c>
      <c r="U1878">
        <v>5.1130000000000004</v>
      </c>
      <c r="V1878">
        <v>5.8879999999999999</v>
      </c>
      <c r="W1878">
        <v>5.1580000000000004</v>
      </c>
      <c r="X1878">
        <v>387</v>
      </c>
      <c r="Y1878">
        <v>104</v>
      </c>
      <c r="Z1878">
        <v>1.2569999999999999</v>
      </c>
      <c r="AA1878">
        <v>3.2399999999999998E-2</v>
      </c>
      <c r="AB1878">
        <v>4.8609999999999998</v>
      </c>
      <c r="AC1878">
        <v>5.0720000000000001</v>
      </c>
      <c r="AD1878">
        <v>5.944</v>
      </c>
      <c r="AE1878">
        <v>5.117</v>
      </c>
      <c r="AF1878">
        <v>399</v>
      </c>
      <c r="AG1878">
        <v>0.13500000000000001</v>
      </c>
      <c r="AH1878">
        <v>0.90600000000000003</v>
      </c>
      <c r="AI1878">
        <v>366</v>
      </c>
      <c r="AJ1878">
        <v>378</v>
      </c>
      <c r="AK1878">
        <v>376</v>
      </c>
      <c r="AL1878">
        <v>387</v>
      </c>
      <c r="AQ1878" s="82">
        <f t="shared" si="147"/>
        <v>0</v>
      </c>
      <c r="AR1878" s="82">
        <f t="shared" ref="AR1878:BA1893" si="149">IF(AND($U1878&gt;AQ$4,$U1878&lt;=AR$4),$R1878,0)</f>
        <v>0</v>
      </c>
      <c r="AS1878" s="82">
        <f t="shared" si="149"/>
        <v>0</v>
      </c>
      <c r="AT1878" s="82">
        <f t="shared" si="149"/>
        <v>0</v>
      </c>
      <c r="AU1878" s="82">
        <f t="shared" si="149"/>
        <v>3.1960000000000002E-2</v>
      </c>
      <c r="AV1878" s="82">
        <f t="shared" si="149"/>
        <v>0</v>
      </c>
      <c r="AW1878" s="82">
        <f t="shared" si="149"/>
        <v>0</v>
      </c>
      <c r="AX1878" s="82">
        <f t="shared" si="149"/>
        <v>0</v>
      </c>
      <c r="AY1878" s="82">
        <f t="shared" si="149"/>
        <v>0</v>
      </c>
      <c r="AZ1878" s="82">
        <f t="shared" si="149"/>
        <v>0</v>
      </c>
      <c r="BA1878" s="82">
        <f t="shared" si="149"/>
        <v>0</v>
      </c>
    </row>
    <row r="1879" spans="1:53" x14ac:dyDescent="0.25">
      <c r="A1879" t="s">
        <v>4772</v>
      </c>
      <c r="B1879" t="s">
        <v>4773</v>
      </c>
      <c r="C1879" t="s">
        <v>4774</v>
      </c>
      <c r="D1879" t="s">
        <v>4775</v>
      </c>
      <c r="E1879">
        <v>11.25</v>
      </c>
      <c r="F1879" s="143">
        <v>43449</v>
      </c>
      <c r="G1879" t="s">
        <v>42</v>
      </c>
      <c r="H1879" t="s">
        <v>270</v>
      </c>
      <c r="I1879" t="s">
        <v>254</v>
      </c>
      <c r="J1879" t="s">
        <v>271</v>
      </c>
      <c r="K1879" t="s">
        <v>272</v>
      </c>
      <c r="L1879" t="s">
        <v>296</v>
      </c>
      <c r="M1879" t="s">
        <v>297</v>
      </c>
      <c r="N1879" t="s">
        <v>283</v>
      </c>
      <c r="O1879">
        <v>305</v>
      </c>
      <c r="P1879">
        <v>106</v>
      </c>
      <c r="Q1879">
        <v>0.3125</v>
      </c>
      <c r="R1879">
        <v>2.809E-2</v>
      </c>
      <c r="S1879">
        <v>5.625</v>
      </c>
      <c r="T1879">
        <v>3.1739999999999999</v>
      </c>
      <c r="U1879">
        <v>9.4030000000000005</v>
      </c>
      <c r="V1879">
        <v>3.8340000000000001</v>
      </c>
      <c r="W1879">
        <v>9.5830000000000002</v>
      </c>
      <c r="X1879">
        <v>870</v>
      </c>
      <c r="Y1879">
        <v>105.25</v>
      </c>
      <c r="Z1879">
        <v>5.1879999999999997</v>
      </c>
      <c r="AA1879">
        <v>2.963E-2</v>
      </c>
      <c r="AB1879">
        <v>3.069</v>
      </c>
      <c r="AC1879">
        <v>9.6470000000000002</v>
      </c>
      <c r="AD1879">
        <v>3.7</v>
      </c>
      <c r="AE1879">
        <v>9.8049999999999997</v>
      </c>
      <c r="AF1879">
        <v>906</v>
      </c>
      <c r="AG1879">
        <v>1.3580000000000001</v>
      </c>
      <c r="AH1879">
        <v>1.7110000000000001</v>
      </c>
      <c r="AI1879">
        <v>863</v>
      </c>
      <c r="AJ1879">
        <v>876</v>
      </c>
      <c r="AK1879">
        <v>857</v>
      </c>
      <c r="AL1879">
        <v>893</v>
      </c>
      <c r="AQ1879" s="82">
        <f t="shared" si="147"/>
        <v>0</v>
      </c>
      <c r="AR1879" s="82">
        <f t="shared" si="149"/>
        <v>0</v>
      </c>
      <c r="AS1879" s="82">
        <f t="shared" si="149"/>
        <v>0</v>
      </c>
      <c r="AT1879" s="82">
        <f t="shared" si="149"/>
        <v>0</v>
      </c>
      <c r="AU1879" s="82">
        <f t="shared" si="149"/>
        <v>0</v>
      </c>
      <c r="AV1879" s="82">
        <f t="shared" si="149"/>
        <v>0</v>
      </c>
      <c r="AW1879" s="82">
        <f t="shared" si="149"/>
        <v>0</v>
      </c>
      <c r="AX1879" s="82">
        <f t="shared" si="149"/>
        <v>0</v>
      </c>
      <c r="AY1879" s="82">
        <f t="shared" si="149"/>
        <v>2.809E-2</v>
      </c>
      <c r="AZ1879" s="82">
        <f t="shared" si="149"/>
        <v>0</v>
      </c>
      <c r="BA1879" s="82">
        <f t="shared" si="149"/>
        <v>0</v>
      </c>
    </row>
    <row r="1880" spans="1:53" x14ac:dyDescent="0.25">
      <c r="A1880" t="s">
        <v>4776</v>
      </c>
      <c r="B1880" t="s">
        <v>4777</v>
      </c>
      <c r="C1880" t="s">
        <v>4778</v>
      </c>
      <c r="D1880" t="s">
        <v>4779</v>
      </c>
      <c r="E1880">
        <v>13.25</v>
      </c>
      <c r="F1880" s="143">
        <v>42200</v>
      </c>
      <c r="G1880" t="s">
        <v>41</v>
      </c>
      <c r="H1880" t="s">
        <v>270</v>
      </c>
      <c r="I1880" t="s">
        <v>259</v>
      </c>
      <c r="J1880" t="s">
        <v>271</v>
      </c>
      <c r="K1880" t="s">
        <v>284</v>
      </c>
      <c r="L1880" t="s">
        <v>285</v>
      </c>
      <c r="M1880" t="s">
        <v>309</v>
      </c>
      <c r="N1880" t="s">
        <v>283</v>
      </c>
      <c r="O1880">
        <v>250</v>
      </c>
      <c r="P1880">
        <v>111</v>
      </c>
      <c r="Q1880">
        <v>5.8888889999999998</v>
      </c>
      <c r="R1880">
        <v>2.5319999999999999E-2</v>
      </c>
      <c r="S1880">
        <v>0</v>
      </c>
      <c r="T1880">
        <v>0.51500000000000001</v>
      </c>
      <c r="U1880">
        <v>4.8390000000000004</v>
      </c>
      <c r="V1880">
        <v>0.51300000000000001</v>
      </c>
      <c r="W1880">
        <v>5.0389999999999997</v>
      </c>
      <c r="X1880">
        <v>472</v>
      </c>
      <c r="Y1880">
        <v>110.875</v>
      </c>
      <c r="Z1880">
        <v>5.0060000000000002</v>
      </c>
      <c r="AA1880">
        <v>2.5479999999999999E-2</v>
      </c>
      <c r="AB1880">
        <v>0.57699999999999996</v>
      </c>
      <c r="AC1880">
        <v>5.7850000000000001</v>
      </c>
      <c r="AD1880">
        <v>0.72599999999999998</v>
      </c>
      <c r="AE1880">
        <v>5.9119999999999999</v>
      </c>
      <c r="AF1880">
        <v>564</v>
      </c>
      <c r="AG1880">
        <v>0.87</v>
      </c>
      <c r="AH1880">
        <v>0.85199999999999998</v>
      </c>
      <c r="AI1880">
        <v>323</v>
      </c>
      <c r="AJ1880">
        <v>426</v>
      </c>
      <c r="AK1880">
        <v>454</v>
      </c>
      <c r="AL1880">
        <v>549</v>
      </c>
      <c r="AQ1880" s="82">
        <f t="shared" si="147"/>
        <v>0</v>
      </c>
      <c r="AR1880" s="82">
        <f t="shared" si="149"/>
        <v>0</v>
      </c>
      <c r="AS1880" s="82">
        <f t="shared" si="149"/>
        <v>0</v>
      </c>
      <c r="AT1880" s="82">
        <f t="shared" si="149"/>
        <v>2.5319999999999999E-2</v>
      </c>
      <c r="AU1880" s="82">
        <f t="shared" si="149"/>
        <v>0</v>
      </c>
      <c r="AV1880" s="82">
        <f t="shared" si="149"/>
        <v>0</v>
      </c>
      <c r="AW1880" s="82">
        <f t="shared" si="149"/>
        <v>0</v>
      </c>
      <c r="AX1880" s="82">
        <f t="shared" si="149"/>
        <v>0</v>
      </c>
      <c r="AY1880" s="82">
        <f t="shared" si="149"/>
        <v>0</v>
      </c>
      <c r="AZ1880" s="82">
        <f t="shared" si="149"/>
        <v>0</v>
      </c>
      <c r="BA1880" s="82">
        <f t="shared" si="149"/>
        <v>0</v>
      </c>
    </row>
    <row r="1881" spans="1:53" x14ac:dyDescent="0.25">
      <c r="A1881" t="s">
        <v>4764</v>
      </c>
      <c r="B1881" t="s">
        <v>4765</v>
      </c>
      <c r="C1881" t="s">
        <v>4766</v>
      </c>
      <c r="D1881" t="s">
        <v>4767</v>
      </c>
      <c r="E1881">
        <v>11.625</v>
      </c>
      <c r="F1881" s="143">
        <v>42644</v>
      </c>
      <c r="G1881" t="s">
        <v>280</v>
      </c>
      <c r="H1881" t="s">
        <v>270</v>
      </c>
      <c r="I1881" t="s">
        <v>257</v>
      </c>
      <c r="J1881" t="s">
        <v>271</v>
      </c>
      <c r="K1881" t="s">
        <v>272</v>
      </c>
      <c r="L1881" t="s">
        <v>291</v>
      </c>
      <c r="M1881" t="s">
        <v>327</v>
      </c>
      <c r="N1881" t="s">
        <v>283</v>
      </c>
      <c r="O1881">
        <v>210</v>
      </c>
      <c r="P1881">
        <v>102.75</v>
      </c>
      <c r="Q1881">
        <v>2.7124999999999999</v>
      </c>
      <c r="R1881">
        <v>1.9189999999999999E-2</v>
      </c>
      <c r="S1881">
        <v>0</v>
      </c>
      <c r="T1881">
        <v>2.2709999999999999</v>
      </c>
      <c r="U1881">
        <v>10.439</v>
      </c>
      <c r="V1881">
        <v>2.585</v>
      </c>
      <c r="W1881">
        <v>10.53</v>
      </c>
      <c r="X1881">
        <v>1003</v>
      </c>
      <c r="Y1881">
        <v>102</v>
      </c>
      <c r="Z1881">
        <v>1.9379999999999999</v>
      </c>
      <c r="AA1881">
        <v>1.9199999999999998E-2</v>
      </c>
      <c r="AB1881">
        <v>2.3290000000000002</v>
      </c>
      <c r="AC1881">
        <v>10.773</v>
      </c>
      <c r="AD1881">
        <v>2.702</v>
      </c>
      <c r="AE1881">
        <v>10.826000000000001</v>
      </c>
      <c r="AF1881">
        <v>1042</v>
      </c>
      <c r="AG1881">
        <v>1.4670000000000001</v>
      </c>
      <c r="AH1881">
        <v>1.619</v>
      </c>
      <c r="AI1881">
        <v>974</v>
      </c>
      <c r="AJ1881">
        <v>1012</v>
      </c>
      <c r="AK1881">
        <v>990</v>
      </c>
      <c r="AL1881">
        <v>1029</v>
      </c>
      <c r="AQ1881" s="82">
        <f t="shared" si="147"/>
        <v>0</v>
      </c>
      <c r="AR1881" s="82">
        <f t="shared" si="149"/>
        <v>0</v>
      </c>
      <c r="AS1881" s="82">
        <f t="shared" si="149"/>
        <v>0</v>
      </c>
      <c r="AT1881" s="82">
        <f t="shared" si="149"/>
        <v>0</v>
      </c>
      <c r="AU1881" s="82">
        <f t="shared" si="149"/>
        <v>0</v>
      </c>
      <c r="AV1881" s="82">
        <f t="shared" si="149"/>
        <v>0</v>
      </c>
      <c r="AW1881" s="82">
        <f t="shared" si="149"/>
        <v>0</v>
      </c>
      <c r="AX1881" s="82">
        <f t="shared" si="149"/>
        <v>0</v>
      </c>
      <c r="AY1881" s="82">
        <f t="shared" si="149"/>
        <v>0</v>
      </c>
      <c r="AZ1881" s="82">
        <f t="shared" si="149"/>
        <v>1.9189999999999999E-2</v>
      </c>
      <c r="BA1881" s="82">
        <f t="shared" si="149"/>
        <v>0</v>
      </c>
    </row>
    <row r="1882" spans="1:53" x14ac:dyDescent="0.25">
      <c r="A1882" t="s">
        <v>4768</v>
      </c>
      <c r="B1882" t="s">
        <v>4769</v>
      </c>
      <c r="C1882" t="s">
        <v>4766</v>
      </c>
      <c r="D1882" t="s">
        <v>4767</v>
      </c>
      <c r="E1882">
        <v>11.5</v>
      </c>
      <c r="F1882" s="143">
        <v>43191</v>
      </c>
      <c r="G1882" t="s">
        <v>280</v>
      </c>
      <c r="H1882" t="s">
        <v>270</v>
      </c>
      <c r="I1882" t="s">
        <v>257</v>
      </c>
      <c r="J1882" t="s">
        <v>271</v>
      </c>
      <c r="K1882" t="s">
        <v>272</v>
      </c>
      <c r="L1882" t="s">
        <v>291</v>
      </c>
      <c r="M1882" t="s">
        <v>327</v>
      </c>
      <c r="N1882" t="s">
        <v>283</v>
      </c>
      <c r="O1882">
        <v>701.8</v>
      </c>
      <c r="P1882">
        <v>83.25</v>
      </c>
      <c r="Q1882">
        <v>2.6833330000000002</v>
      </c>
      <c r="R1882">
        <v>5.2249999999999998E-2</v>
      </c>
      <c r="S1882">
        <v>0</v>
      </c>
      <c r="T1882">
        <v>3.5569999999999999</v>
      </c>
      <c r="U1882">
        <v>16.347999999999999</v>
      </c>
      <c r="V1882">
        <v>3.58</v>
      </c>
      <c r="W1882">
        <v>16.347999999999999</v>
      </c>
      <c r="X1882">
        <v>1561</v>
      </c>
      <c r="Y1882">
        <v>84.5</v>
      </c>
      <c r="Z1882">
        <v>1.917</v>
      </c>
      <c r="AA1882">
        <v>5.3339999999999999E-2</v>
      </c>
      <c r="AB1882">
        <v>3.6379999999999999</v>
      </c>
      <c r="AC1882">
        <v>15.904999999999999</v>
      </c>
      <c r="AD1882">
        <v>3.6589999999999998</v>
      </c>
      <c r="AE1882">
        <v>15.904999999999999</v>
      </c>
      <c r="AF1882">
        <v>1529</v>
      </c>
      <c r="AG1882">
        <v>-0.55900000000000005</v>
      </c>
      <c r="AH1882">
        <v>-0.2</v>
      </c>
      <c r="AI1882">
        <v>1360</v>
      </c>
      <c r="AJ1882">
        <v>1345</v>
      </c>
      <c r="AK1882">
        <v>1550</v>
      </c>
      <c r="AL1882">
        <v>1517</v>
      </c>
      <c r="AQ1882" s="82">
        <f t="shared" si="147"/>
        <v>0</v>
      </c>
      <c r="AR1882" s="82">
        <f t="shared" si="149"/>
        <v>0</v>
      </c>
      <c r="AS1882" s="82">
        <f t="shared" si="149"/>
        <v>0</v>
      </c>
      <c r="AT1882" s="82">
        <f t="shared" si="149"/>
        <v>0</v>
      </c>
      <c r="AU1882" s="82">
        <f t="shared" si="149"/>
        <v>0</v>
      </c>
      <c r="AV1882" s="82">
        <f t="shared" si="149"/>
        <v>0</v>
      </c>
      <c r="AW1882" s="82">
        <f t="shared" si="149"/>
        <v>0</v>
      </c>
      <c r="AX1882" s="82">
        <f t="shared" si="149"/>
        <v>0</v>
      </c>
      <c r="AY1882" s="82">
        <f t="shared" si="149"/>
        <v>0</v>
      </c>
      <c r="AZ1882" s="82">
        <f t="shared" si="149"/>
        <v>0</v>
      </c>
      <c r="BA1882" s="82">
        <f t="shared" si="149"/>
        <v>5.2249999999999998E-2</v>
      </c>
    </row>
    <row r="1883" spans="1:53" x14ac:dyDescent="0.25">
      <c r="A1883" t="s">
        <v>4770</v>
      </c>
      <c r="B1883" t="s">
        <v>4771</v>
      </c>
      <c r="C1883" t="s">
        <v>4766</v>
      </c>
      <c r="D1883" t="s">
        <v>4767</v>
      </c>
      <c r="E1883">
        <v>8.375</v>
      </c>
      <c r="F1883" s="143">
        <v>43070</v>
      </c>
      <c r="G1883" t="s">
        <v>41</v>
      </c>
      <c r="H1883" t="s">
        <v>270</v>
      </c>
      <c r="I1883" t="s">
        <v>257</v>
      </c>
      <c r="J1883" t="s">
        <v>271</v>
      </c>
      <c r="K1883" t="s">
        <v>272</v>
      </c>
      <c r="L1883" t="s">
        <v>291</v>
      </c>
      <c r="M1883" t="s">
        <v>327</v>
      </c>
      <c r="N1883" t="s">
        <v>283</v>
      </c>
      <c r="O1883">
        <v>775</v>
      </c>
      <c r="P1883">
        <v>98</v>
      </c>
      <c r="Q1883">
        <v>2.6520830000000002</v>
      </c>
      <c r="R1883">
        <v>6.7580000000000001E-2</v>
      </c>
      <c r="S1883">
        <v>0</v>
      </c>
      <c r="T1883">
        <v>3.8530000000000002</v>
      </c>
      <c r="U1883">
        <v>8.8829999999999991</v>
      </c>
      <c r="V1883">
        <v>3.8730000000000002</v>
      </c>
      <c r="W1883">
        <v>8.8819999999999997</v>
      </c>
      <c r="X1883">
        <v>817</v>
      </c>
      <c r="Y1883">
        <v>97</v>
      </c>
      <c r="Z1883">
        <v>2.0939999999999999</v>
      </c>
      <c r="AA1883">
        <v>6.7549999999999999E-2</v>
      </c>
      <c r="AB1883">
        <v>3.907</v>
      </c>
      <c r="AC1883">
        <v>9.1340000000000003</v>
      </c>
      <c r="AD1883">
        <v>3.927</v>
      </c>
      <c r="AE1883">
        <v>9.1340000000000003</v>
      </c>
      <c r="AF1883">
        <v>854</v>
      </c>
      <c r="AG1883">
        <v>1.573</v>
      </c>
      <c r="AH1883">
        <v>1.962</v>
      </c>
      <c r="AI1883">
        <v>780</v>
      </c>
      <c r="AJ1883">
        <v>812</v>
      </c>
      <c r="AK1883">
        <v>806</v>
      </c>
      <c r="AL1883">
        <v>843</v>
      </c>
      <c r="AQ1883" s="82">
        <f t="shared" si="147"/>
        <v>0</v>
      </c>
      <c r="AR1883" s="82">
        <f t="shared" si="149"/>
        <v>0</v>
      </c>
      <c r="AS1883" s="82">
        <f t="shared" si="149"/>
        <v>0</v>
      </c>
      <c r="AT1883" s="82">
        <f t="shared" si="149"/>
        <v>0</v>
      </c>
      <c r="AU1883" s="82">
        <f t="shared" si="149"/>
        <v>0</v>
      </c>
      <c r="AV1883" s="82">
        <f t="shared" si="149"/>
        <v>0</v>
      </c>
      <c r="AW1883" s="82">
        <f t="shared" si="149"/>
        <v>0</v>
      </c>
      <c r="AX1883" s="82">
        <f t="shared" si="149"/>
        <v>6.7580000000000001E-2</v>
      </c>
      <c r="AY1883" s="82">
        <f t="shared" si="149"/>
        <v>0</v>
      </c>
      <c r="AZ1883" s="82">
        <f t="shared" si="149"/>
        <v>0</v>
      </c>
      <c r="BA1883" s="82">
        <f t="shared" si="149"/>
        <v>0</v>
      </c>
    </row>
    <row r="1884" spans="1:53" x14ac:dyDescent="0.25">
      <c r="A1884" t="s">
        <v>4780</v>
      </c>
      <c r="B1884" t="s">
        <v>4781</v>
      </c>
      <c r="C1884" t="s">
        <v>4766</v>
      </c>
      <c r="D1884" t="s">
        <v>4767</v>
      </c>
      <c r="E1884">
        <v>12.75</v>
      </c>
      <c r="F1884" s="143">
        <v>43921</v>
      </c>
      <c r="G1884" t="s">
        <v>348</v>
      </c>
      <c r="H1884" t="s">
        <v>270</v>
      </c>
      <c r="I1884" t="s">
        <v>257</v>
      </c>
      <c r="J1884" t="s">
        <v>271</v>
      </c>
      <c r="K1884" t="s">
        <v>272</v>
      </c>
      <c r="L1884" t="s">
        <v>291</v>
      </c>
      <c r="M1884" t="s">
        <v>327</v>
      </c>
      <c r="N1884" t="s">
        <v>304</v>
      </c>
      <c r="O1884">
        <v>619.70000000000005</v>
      </c>
      <c r="P1884">
        <v>73</v>
      </c>
      <c r="Q1884">
        <v>3.0104169999999999</v>
      </c>
      <c r="R1884">
        <v>4.0809999999999999E-2</v>
      </c>
      <c r="S1884">
        <v>0</v>
      </c>
      <c r="T1884">
        <v>3.956</v>
      </c>
      <c r="U1884">
        <v>19.917000000000002</v>
      </c>
      <c r="V1884">
        <v>4</v>
      </c>
      <c r="W1884">
        <v>19.917000000000002</v>
      </c>
      <c r="X1884">
        <v>1889</v>
      </c>
      <c r="Y1884">
        <v>75.5</v>
      </c>
      <c r="Z1884">
        <v>2.16</v>
      </c>
      <c r="AA1884">
        <v>4.233E-2</v>
      </c>
      <c r="AB1884">
        <v>4.0810000000000004</v>
      </c>
      <c r="AC1884">
        <v>19.074000000000002</v>
      </c>
      <c r="AD1884">
        <v>4.125</v>
      </c>
      <c r="AE1884">
        <v>19.074000000000002</v>
      </c>
      <c r="AF1884">
        <v>1818</v>
      </c>
      <c r="AG1884">
        <v>-2.125</v>
      </c>
      <c r="AH1884">
        <v>-1.655</v>
      </c>
      <c r="AI1884">
        <v>1501</v>
      </c>
      <c r="AJ1884">
        <v>1477</v>
      </c>
      <c r="AK1884">
        <v>1878</v>
      </c>
      <c r="AL1884">
        <v>1807</v>
      </c>
      <c r="AQ1884" s="82">
        <f t="shared" si="147"/>
        <v>0</v>
      </c>
      <c r="AR1884" s="82">
        <f t="shared" si="149"/>
        <v>0</v>
      </c>
      <c r="AS1884" s="82">
        <f t="shared" si="149"/>
        <v>0</v>
      </c>
      <c r="AT1884" s="82">
        <f t="shared" si="149"/>
        <v>0</v>
      </c>
      <c r="AU1884" s="82">
        <f t="shared" si="149"/>
        <v>0</v>
      </c>
      <c r="AV1884" s="82">
        <f t="shared" si="149"/>
        <v>0</v>
      </c>
      <c r="AW1884" s="82">
        <f t="shared" si="149"/>
        <v>0</v>
      </c>
      <c r="AX1884" s="82">
        <f t="shared" si="149"/>
        <v>0</v>
      </c>
      <c r="AY1884" s="82">
        <f t="shared" si="149"/>
        <v>0</v>
      </c>
      <c r="AZ1884" s="82">
        <f t="shared" si="149"/>
        <v>0</v>
      </c>
      <c r="BA1884" s="82">
        <f t="shared" si="149"/>
        <v>4.0809999999999999E-2</v>
      </c>
    </row>
    <row r="1885" spans="1:53" x14ac:dyDescent="0.25">
      <c r="A1885" t="s">
        <v>4756</v>
      </c>
      <c r="B1885" t="s">
        <v>4757</v>
      </c>
      <c r="C1885" t="s">
        <v>4754</v>
      </c>
      <c r="D1885" t="s">
        <v>4755</v>
      </c>
      <c r="E1885">
        <v>4.95</v>
      </c>
      <c r="F1885" s="143">
        <v>41713</v>
      </c>
      <c r="G1885" t="s">
        <v>371</v>
      </c>
      <c r="H1885" t="s">
        <v>270</v>
      </c>
      <c r="I1885" t="s">
        <v>259</v>
      </c>
      <c r="J1885" t="s">
        <v>271</v>
      </c>
      <c r="K1885" t="s">
        <v>272</v>
      </c>
      <c r="L1885" t="s">
        <v>291</v>
      </c>
      <c r="M1885" t="s">
        <v>1069</v>
      </c>
      <c r="N1885" t="s">
        <v>304</v>
      </c>
      <c r="O1885">
        <v>268</v>
      </c>
      <c r="P1885">
        <v>103.922</v>
      </c>
      <c r="Q1885">
        <v>1.375</v>
      </c>
      <c r="R1885">
        <v>2.445E-2</v>
      </c>
      <c r="S1885">
        <v>0</v>
      </c>
      <c r="T1885">
        <v>1.177</v>
      </c>
      <c r="U1885">
        <v>1.6919999999999999</v>
      </c>
      <c r="V1885">
        <v>1.1739999999999999</v>
      </c>
      <c r="W1885">
        <v>1.6919999999999999</v>
      </c>
      <c r="X1885">
        <v>148</v>
      </c>
      <c r="Y1885">
        <v>104.15300000000001</v>
      </c>
      <c r="Z1885">
        <v>1.0449999999999999</v>
      </c>
      <c r="AA1885">
        <v>2.4799999999999999E-2</v>
      </c>
      <c r="AB1885">
        <v>1.2430000000000001</v>
      </c>
      <c r="AC1885">
        <v>1.677</v>
      </c>
      <c r="AD1885">
        <v>1.2390000000000001</v>
      </c>
      <c r="AE1885">
        <v>1.677</v>
      </c>
      <c r="AF1885">
        <v>147</v>
      </c>
      <c r="AG1885">
        <v>9.4E-2</v>
      </c>
      <c r="AH1885">
        <v>8.4000000000000005E-2</v>
      </c>
      <c r="AI1885">
        <v>136</v>
      </c>
      <c r="AJ1885">
        <v>136</v>
      </c>
      <c r="AK1885">
        <v>134</v>
      </c>
      <c r="AL1885">
        <v>134</v>
      </c>
      <c r="AQ1885" s="82">
        <f t="shared" si="147"/>
        <v>2.445E-2</v>
      </c>
      <c r="AR1885" s="82">
        <f t="shared" si="149"/>
        <v>0</v>
      </c>
      <c r="AS1885" s="82">
        <f t="shared" si="149"/>
        <v>0</v>
      </c>
      <c r="AT1885" s="82">
        <f t="shared" si="149"/>
        <v>0</v>
      </c>
      <c r="AU1885" s="82">
        <f t="shared" si="149"/>
        <v>0</v>
      </c>
      <c r="AV1885" s="82">
        <f t="shared" si="149"/>
        <v>0</v>
      </c>
      <c r="AW1885" s="82">
        <f t="shared" si="149"/>
        <v>0</v>
      </c>
      <c r="AX1885" s="82">
        <f t="shared" si="149"/>
        <v>0</v>
      </c>
      <c r="AY1885" s="82">
        <f t="shared" si="149"/>
        <v>0</v>
      </c>
      <c r="AZ1885" s="82">
        <f t="shared" si="149"/>
        <v>0</v>
      </c>
      <c r="BA1885" s="82">
        <f t="shared" si="149"/>
        <v>0</v>
      </c>
    </row>
    <row r="1886" spans="1:53" x14ac:dyDescent="0.25">
      <c r="A1886" t="s">
        <v>4758</v>
      </c>
      <c r="B1886" t="s">
        <v>4759</v>
      </c>
      <c r="C1886" t="s">
        <v>4754</v>
      </c>
      <c r="D1886" t="s">
        <v>4755</v>
      </c>
      <c r="E1886">
        <v>5.15</v>
      </c>
      <c r="F1886" s="143">
        <v>42139</v>
      </c>
      <c r="G1886" t="s">
        <v>371</v>
      </c>
      <c r="H1886" t="s">
        <v>270</v>
      </c>
      <c r="I1886" t="s">
        <v>259</v>
      </c>
      <c r="J1886" t="s">
        <v>271</v>
      </c>
      <c r="K1886" t="s">
        <v>272</v>
      </c>
      <c r="L1886" t="s">
        <v>291</v>
      </c>
      <c r="M1886" t="s">
        <v>1069</v>
      </c>
      <c r="N1886" t="s">
        <v>304</v>
      </c>
      <c r="O1886">
        <v>300</v>
      </c>
      <c r="P1886">
        <v>106.726</v>
      </c>
      <c r="Q1886">
        <v>0.57222200000000001</v>
      </c>
      <c r="R1886">
        <v>2.7890000000000002E-2</v>
      </c>
      <c r="S1886">
        <v>0</v>
      </c>
      <c r="T1886">
        <v>2.246</v>
      </c>
      <c r="U1886">
        <v>2.242</v>
      </c>
      <c r="V1886">
        <v>2.2440000000000002</v>
      </c>
      <c r="W1886">
        <v>2.242</v>
      </c>
      <c r="X1886">
        <v>193</v>
      </c>
      <c r="Y1886">
        <v>107.621</v>
      </c>
      <c r="Z1886">
        <v>0.22900000000000001</v>
      </c>
      <c r="AA1886">
        <v>2.8459999999999999E-2</v>
      </c>
      <c r="AB1886">
        <v>2.3159999999999998</v>
      </c>
      <c r="AC1886">
        <v>1.956</v>
      </c>
      <c r="AD1886">
        <v>2.3119999999999998</v>
      </c>
      <c r="AE1886">
        <v>1.956</v>
      </c>
      <c r="AF1886">
        <v>169</v>
      </c>
      <c r="AG1886">
        <v>-0.51200000000000001</v>
      </c>
      <c r="AH1886">
        <v>-0.433</v>
      </c>
      <c r="AI1886">
        <v>185</v>
      </c>
      <c r="AJ1886">
        <v>161</v>
      </c>
      <c r="AK1886">
        <v>180</v>
      </c>
      <c r="AL1886">
        <v>156</v>
      </c>
      <c r="AQ1886" s="82">
        <f t="shared" si="147"/>
        <v>0</v>
      </c>
      <c r="AR1886" s="82">
        <f t="shared" si="149"/>
        <v>2.7890000000000002E-2</v>
      </c>
      <c r="AS1886" s="82">
        <f t="shared" si="149"/>
        <v>0</v>
      </c>
      <c r="AT1886" s="82">
        <f t="shared" si="149"/>
        <v>0</v>
      </c>
      <c r="AU1886" s="82">
        <f t="shared" si="149"/>
        <v>0</v>
      </c>
      <c r="AV1886" s="82">
        <f t="shared" si="149"/>
        <v>0</v>
      </c>
      <c r="AW1886" s="82">
        <f t="shared" si="149"/>
        <v>0</v>
      </c>
      <c r="AX1886" s="82">
        <f t="shared" si="149"/>
        <v>0</v>
      </c>
      <c r="AY1886" s="82">
        <f t="shared" si="149"/>
        <v>0</v>
      </c>
      <c r="AZ1886" s="82">
        <f t="shared" si="149"/>
        <v>0</v>
      </c>
      <c r="BA1886" s="82">
        <f t="shared" si="149"/>
        <v>0</v>
      </c>
    </row>
    <row r="1887" spans="1:53" x14ac:dyDescent="0.25">
      <c r="A1887" t="s">
        <v>4762</v>
      </c>
      <c r="B1887" t="s">
        <v>4763</v>
      </c>
      <c r="C1887" t="s">
        <v>4754</v>
      </c>
      <c r="D1887" t="s">
        <v>4755</v>
      </c>
      <c r="E1887">
        <v>8.91</v>
      </c>
      <c r="F1887" s="143">
        <v>43023</v>
      </c>
      <c r="G1887" t="s">
        <v>371</v>
      </c>
      <c r="H1887" t="s">
        <v>270</v>
      </c>
      <c r="I1887" t="s">
        <v>259</v>
      </c>
      <c r="J1887" t="s">
        <v>271</v>
      </c>
      <c r="K1887" t="s">
        <v>272</v>
      </c>
      <c r="L1887" t="s">
        <v>291</v>
      </c>
      <c r="M1887" t="s">
        <v>1069</v>
      </c>
      <c r="N1887" t="s">
        <v>304</v>
      </c>
      <c r="O1887">
        <v>400</v>
      </c>
      <c r="P1887">
        <v>126.05200000000001</v>
      </c>
      <c r="Q1887">
        <v>1.7324999999999999</v>
      </c>
      <c r="R1887">
        <v>4.428E-2</v>
      </c>
      <c r="S1887">
        <v>0</v>
      </c>
      <c r="T1887">
        <v>3.9980000000000002</v>
      </c>
      <c r="U1887">
        <v>3.04</v>
      </c>
      <c r="V1887">
        <v>4.0170000000000003</v>
      </c>
      <c r="W1887">
        <v>3.04</v>
      </c>
      <c r="X1887">
        <v>235</v>
      </c>
      <c r="Y1887">
        <v>127.253</v>
      </c>
      <c r="Z1887">
        <v>1.139</v>
      </c>
      <c r="AA1887">
        <v>4.5170000000000002E-2</v>
      </c>
      <c r="AB1887">
        <v>4.07</v>
      </c>
      <c r="AC1887">
        <v>2.8740000000000001</v>
      </c>
      <c r="AD1887">
        <v>4.085</v>
      </c>
      <c r="AE1887">
        <v>2.8740000000000001</v>
      </c>
      <c r="AF1887">
        <v>230</v>
      </c>
      <c r="AG1887">
        <v>-0.47299999999999998</v>
      </c>
      <c r="AH1887">
        <v>-7.4999999999999997E-2</v>
      </c>
      <c r="AI1887">
        <v>252</v>
      </c>
      <c r="AJ1887">
        <v>248</v>
      </c>
      <c r="AK1887">
        <v>224</v>
      </c>
      <c r="AL1887">
        <v>219</v>
      </c>
      <c r="AQ1887" s="82">
        <f t="shared" si="147"/>
        <v>0</v>
      </c>
      <c r="AR1887" s="82">
        <f t="shared" si="149"/>
        <v>0</v>
      </c>
      <c r="AS1887" s="82">
        <f t="shared" si="149"/>
        <v>4.428E-2</v>
      </c>
      <c r="AT1887" s="82">
        <f t="shared" si="149"/>
        <v>0</v>
      </c>
      <c r="AU1887" s="82">
        <f t="shared" si="149"/>
        <v>0</v>
      </c>
      <c r="AV1887" s="82">
        <f t="shared" si="149"/>
        <v>0</v>
      </c>
      <c r="AW1887" s="82">
        <f t="shared" si="149"/>
        <v>0</v>
      </c>
      <c r="AX1887" s="82">
        <f t="shared" si="149"/>
        <v>0</v>
      </c>
      <c r="AY1887" s="82">
        <f t="shared" si="149"/>
        <v>0</v>
      </c>
      <c r="AZ1887" s="82">
        <f t="shared" si="149"/>
        <v>0</v>
      </c>
      <c r="BA1887" s="82">
        <f t="shared" si="149"/>
        <v>0</v>
      </c>
    </row>
    <row r="1888" spans="1:53" x14ac:dyDescent="0.25">
      <c r="A1888" t="s">
        <v>4790</v>
      </c>
      <c r="B1888" t="s">
        <v>4791</v>
      </c>
      <c r="C1888" t="s">
        <v>4754</v>
      </c>
      <c r="D1888" t="s">
        <v>4755</v>
      </c>
      <c r="E1888">
        <v>6.75</v>
      </c>
      <c r="F1888" s="143">
        <v>43770</v>
      </c>
      <c r="G1888" t="s">
        <v>371</v>
      </c>
      <c r="H1888" t="s">
        <v>270</v>
      </c>
      <c r="I1888" t="s">
        <v>259</v>
      </c>
      <c r="J1888" t="s">
        <v>271</v>
      </c>
      <c r="K1888" t="s">
        <v>272</v>
      </c>
      <c r="L1888" t="s">
        <v>291</v>
      </c>
      <c r="M1888" t="s">
        <v>1069</v>
      </c>
      <c r="N1888" t="s">
        <v>304</v>
      </c>
      <c r="O1888">
        <v>250</v>
      </c>
      <c r="P1888">
        <v>118.71899999999999</v>
      </c>
      <c r="Q1888">
        <v>1.0125</v>
      </c>
      <c r="R1888">
        <v>2.5930000000000002E-2</v>
      </c>
      <c r="S1888">
        <v>0</v>
      </c>
      <c r="T1888">
        <v>5.5679999999999996</v>
      </c>
      <c r="U1888">
        <v>3.637</v>
      </c>
      <c r="V1888">
        <v>5.6349999999999998</v>
      </c>
      <c r="W1888">
        <v>3.637</v>
      </c>
      <c r="X1888">
        <v>253</v>
      </c>
      <c r="Y1888">
        <v>117.991</v>
      </c>
      <c r="Z1888">
        <v>0.56200000000000006</v>
      </c>
      <c r="AA1888">
        <v>2.6069999999999999E-2</v>
      </c>
      <c r="AB1888">
        <v>5.625</v>
      </c>
      <c r="AC1888">
        <v>3.77</v>
      </c>
      <c r="AD1888">
        <v>5.6840000000000002</v>
      </c>
      <c r="AE1888">
        <v>3.77</v>
      </c>
      <c r="AF1888">
        <v>282</v>
      </c>
      <c r="AG1888">
        <v>0.99399999999999999</v>
      </c>
      <c r="AH1888">
        <v>1.6990000000000001</v>
      </c>
      <c r="AI1888">
        <v>260</v>
      </c>
      <c r="AJ1888">
        <v>289</v>
      </c>
      <c r="AK1888">
        <v>242</v>
      </c>
      <c r="AL1888">
        <v>270</v>
      </c>
      <c r="AQ1888" s="82">
        <f t="shared" si="147"/>
        <v>0</v>
      </c>
      <c r="AR1888" s="82">
        <f t="shared" si="149"/>
        <v>0</v>
      </c>
      <c r="AS1888" s="82">
        <f t="shared" si="149"/>
        <v>2.5930000000000002E-2</v>
      </c>
      <c r="AT1888" s="82">
        <f t="shared" si="149"/>
        <v>0</v>
      </c>
      <c r="AU1888" s="82">
        <f t="shared" si="149"/>
        <v>0</v>
      </c>
      <c r="AV1888" s="82">
        <f t="shared" si="149"/>
        <v>0</v>
      </c>
      <c r="AW1888" s="82">
        <f t="shared" si="149"/>
        <v>0</v>
      </c>
      <c r="AX1888" s="82">
        <f t="shared" si="149"/>
        <v>0</v>
      </c>
      <c r="AY1888" s="82">
        <f t="shared" si="149"/>
        <v>0</v>
      </c>
      <c r="AZ1888" s="82">
        <f t="shared" si="149"/>
        <v>0</v>
      </c>
      <c r="BA1888" s="82">
        <f t="shared" si="149"/>
        <v>0</v>
      </c>
    </row>
    <row r="1889" spans="1:53" x14ac:dyDescent="0.25">
      <c r="A1889" t="s">
        <v>4816</v>
      </c>
      <c r="B1889" t="s">
        <v>4817</v>
      </c>
      <c r="C1889" t="s">
        <v>4754</v>
      </c>
      <c r="D1889" t="s">
        <v>4755</v>
      </c>
      <c r="E1889">
        <v>5.875</v>
      </c>
      <c r="F1889" s="143">
        <v>44607</v>
      </c>
      <c r="G1889" t="s">
        <v>371</v>
      </c>
      <c r="H1889" t="s">
        <v>270</v>
      </c>
      <c r="I1889" t="s">
        <v>259</v>
      </c>
      <c r="J1889" t="s">
        <v>271</v>
      </c>
      <c r="K1889" t="s">
        <v>272</v>
      </c>
      <c r="L1889" t="s">
        <v>291</v>
      </c>
      <c r="M1889" t="s">
        <v>1069</v>
      </c>
      <c r="N1889" t="s">
        <v>304</v>
      </c>
      <c r="O1889">
        <v>419.9</v>
      </c>
      <c r="P1889">
        <v>113.227</v>
      </c>
      <c r="Q1889">
        <v>2.1215280000000001</v>
      </c>
      <c r="R1889">
        <v>4.1959999999999997E-2</v>
      </c>
      <c r="S1889">
        <v>0</v>
      </c>
      <c r="T1889">
        <v>6.9059999999999997</v>
      </c>
      <c r="U1889">
        <v>4.085</v>
      </c>
      <c r="V1889">
        <v>7.2060000000000004</v>
      </c>
      <c r="W1889">
        <v>4.1219999999999999</v>
      </c>
      <c r="X1889">
        <v>258</v>
      </c>
      <c r="Y1889">
        <v>113.369</v>
      </c>
      <c r="Z1889">
        <v>1.73</v>
      </c>
      <c r="AA1889">
        <v>4.2509999999999999E-2</v>
      </c>
      <c r="AB1889">
        <v>6.9720000000000004</v>
      </c>
      <c r="AC1889">
        <v>4.0780000000000003</v>
      </c>
      <c r="AD1889">
        <v>7.2619999999999996</v>
      </c>
      <c r="AE1889">
        <v>4.1150000000000002</v>
      </c>
      <c r="AF1889">
        <v>274</v>
      </c>
      <c r="AG1889">
        <v>0.217</v>
      </c>
      <c r="AH1889">
        <v>1.306</v>
      </c>
      <c r="AI1889">
        <v>260</v>
      </c>
      <c r="AJ1889">
        <v>277</v>
      </c>
      <c r="AK1889">
        <v>252</v>
      </c>
      <c r="AL1889">
        <v>267</v>
      </c>
      <c r="AQ1889" s="82">
        <f t="shared" si="147"/>
        <v>0</v>
      </c>
      <c r="AR1889" s="82">
        <f t="shared" si="149"/>
        <v>0</v>
      </c>
      <c r="AS1889" s="82">
        <f t="shared" si="149"/>
        <v>0</v>
      </c>
      <c r="AT1889" s="82">
        <f t="shared" si="149"/>
        <v>4.1959999999999997E-2</v>
      </c>
      <c r="AU1889" s="82">
        <f t="shared" si="149"/>
        <v>0</v>
      </c>
      <c r="AV1889" s="82">
        <f t="shared" si="149"/>
        <v>0</v>
      </c>
      <c r="AW1889" s="82">
        <f t="shared" si="149"/>
        <v>0</v>
      </c>
      <c r="AX1889" s="82">
        <f t="shared" si="149"/>
        <v>0</v>
      </c>
      <c r="AY1889" s="82">
        <f t="shared" si="149"/>
        <v>0</v>
      </c>
      <c r="AZ1889" s="82">
        <f t="shared" si="149"/>
        <v>0</v>
      </c>
      <c r="BA1889" s="82">
        <f t="shared" si="149"/>
        <v>0</v>
      </c>
    </row>
    <row r="1890" spans="1:53" x14ac:dyDescent="0.25">
      <c r="A1890" t="s">
        <v>4802</v>
      </c>
      <c r="B1890" t="s">
        <v>4803</v>
      </c>
      <c r="C1890" t="s">
        <v>4804</v>
      </c>
      <c r="D1890" t="s">
        <v>4805</v>
      </c>
      <c r="E1890">
        <v>10.125</v>
      </c>
      <c r="F1890" s="143">
        <v>42292</v>
      </c>
      <c r="G1890" t="s">
        <v>41</v>
      </c>
      <c r="H1890" t="s">
        <v>270</v>
      </c>
      <c r="I1890" t="s">
        <v>259</v>
      </c>
      <c r="J1890" t="s">
        <v>271</v>
      </c>
      <c r="K1890" t="s">
        <v>272</v>
      </c>
      <c r="L1890" t="s">
        <v>273</v>
      </c>
      <c r="M1890" t="s">
        <v>932</v>
      </c>
      <c r="N1890" t="s">
        <v>283</v>
      </c>
      <c r="O1890">
        <v>350</v>
      </c>
      <c r="P1890">
        <v>105.45</v>
      </c>
      <c r="Q1890">
        <v>1.96875</v>
      </c>
      <c r="R1890">
        <v>3.2570000000000002E-2</v>
      </c>
      <c r="S1890">
        <v>0</v>
      </c>
      <c r="T1890">
        <v>7.4999999999999997E-2</v>
      </c>
      <c r="U1890">
        <v>4.6219999999999999</v>
      </c>
      <c r="V1890">
        <v>0.08</v>
      </c>
      <c r="W1890">
        <v>5.476</v>
      </c>
      <c r="X1890">
        <v>512</v>
      </c>
      <c r="Y1890">
        <v>105.5</v>
      </c>
      <c r="Z1890">
        <v>1.294</v>
      </c>
      <c r="AA1890">
        <v>3.288E-2</v>
      </c>
      <c r="AB1890">
        <v>0.82299999999999995</v>
      </c>
      <c r="AC1890">
        <v>6.391</v>
      </c>
      <c r="AD1890">
        <v>0.08</v>
      </c>
      <c r="AE1890">
        <v>4.9290000000000003</v>
      </c>
      <c r="AF1890">
        <v>463</v>
      </c>
      <c r="AG1890">
        <v>0.58499999999999996</v>
      </c>
      <c r="AH1890">
        <v>0.57499999999999996</v>
      </c>
      <c r="AI1890">
        <v>517</v>
      </c>
      <c r="AJ1890">
        <v>472</v>
      </c>
      <c r="AK1890">
        <v>489</v>
      </c>
      <c r="AL1890">
        <v>442</v>
      </c>
      <c r="AQ1890" s="82">
        <f t="shared" si="147"/>
        <v>0</v>
      </c>
      <c r="AR1890" s="82">
        <f t="shared" si="149"/>
        <v>0</v>
      </c>
      <c r="AS1890" s="82">
        <f t="shared" si="149"/>
        <v>0</v>
      </c>
      <c r="AT1890" s="82">
        <f t="shared" si="149"/>
        <v>3.2570000000000002E-2</v>
      </c>
      <c r="AU1890" s="82">
        <f t="shared" si="149"/>
        <v>0</v>
      </c>
      <c r="AV1890" s="82">
        <f t="shared" si="149"/>
        <v>0</v>
      </c>
      <c r="AW1890" s="82">
        <f t="shared" si="149"/>
        <v>0</v>
      </c>
      <c r="AX1890" s="82">
        <f t="shared" si="149"/>
        <v>0</v>
      </c>
      <c r="AY1890" s="82">
        <f t="shared" si="149"/>
        <v>0</v>
      </c>
      <c r="AZ1890" s="82">
        <f t="shared" si="149"/>
        <v>0</v>
      </c>
      <c r="BA1890" s="82">
        <f t="shared" si="149"/>
        <v>0</v>
      </c>
    </row>
    <row r="1891" spans="1:53" x14ac:dyDescent="0.25">
      <c r="A1891" t="s">
        <v>6683</v>
      </c>
      <c r="B1891" t="s">
        <v>6684</v>
      </c>
      <c r="C1891" t="s">
        <v>6685</v>
      </c>
      <c r="D1891" t="s">
        <v>6686</v>
      </c>
      <c r="E1891">
        <v>9</v>
      </c>
      <c r="F1891" s="143">
        <v>43556</v>
      </c>
      <c r="G1891" t="s">
        <v>42</v>
      </c>
      <c r="H1891" t="s">
        <v>270</v>
      </c>
      <c r="I1891" t="s">
        <v>259</v>
      </c>
      <c r="J1891" t="s">
        <v>271</v>
      </c>
      <c r="K1891" t="s">
        <v>272</v>
      </c>
      <c r="L1891" t="s">
        <v>320</v>
      </c>
      <c r="M1891" t="s">
        <v>543</v>
      </c>
      <c r="N1891" t="s">
        <v>304</v>
      </c>
      <c r="O1891">
        <v>265</v>
      </c>
      <c r="P1891">
        <v>110.25</v>
      </c>
      <c r="Q1891">
        <v>2.1</v>
      </c>
      <c r="R1891">
        <v>2.579E-2</v>
      </c>
      <c r="S1891">
        <v>0</v>
      </c>
      <c r="T1891">
        <v>4.1440000000000001</v>
      </c>
      <c r="U1891">
        <v>6.657</v>
      </c>
      <c r="V1891">
        <v>4.173</v>
      </c>
      <c r="W1891">
        <v>6.7240000000000002</v>
      </c>
      <c r="X1891">
        <v>576</v>
      </c>
      <c r="Y1891">
        <v>109</v>
      </c>
      <c r="Z1891">
        <v>1.5</v>
      </c>
      <c r="AA1891">
        <v>2.5760000000000002E-2</v>
      </c>
      <c r="AB1891">
        <v>4.1959999999999997</v>
      </c>
      <c r="AC1891">
        <v>6.9480000000000004</v>
      </c>
      <c r="AD1891">
        <v>4.49</v>
      </c>
      <c r="AE1891">
        <v>7.0369999999999999</v>
      </c>
      <c r="AF1891">
        <v>622</v>
      </c>
      <c r="AG1891">
        <v>1.6739999999999999</v>
      </c>
      <c r="AH1891">
        <v>2.1560000000000001</v>
      </c>
      <c r="AI1891">
        <v>571</v>
      </c>
      <c r="AJ1891">
        <v>620</v>
      </c>
      <c r="AK1891">
        <v>562</v>
      </c>
      <c r="AL1891">
        <v>609</v>
      </c>
      <c r="AQ1891" s="82">
        <f t="shared" si="147"/>
        <v>0</v>
      </c>
      <c r="AR1891" s="82">
        <f t="shared" si="149"/>
        <v>0</v>
      </c>
      <c r="AS1891" s="82">
        <f t="shared" si="149"/>
        <v>0</v>
      </c>
      <c r="AT1891" s="82">
        <f t="shared" si="149"/>
        <v>0</v>
      </c>
      <c r="AU1891" s="82">
        <f t="shared" si="149"/>
        <v>0</v>
      </c>
      <c r="AV1891" s="82">
        <f t="shared" si="149"/>
        <v>2.579E-2</v>
      </c>
      <c r="AW1891" s="82">
        <f t="shared" si="149"/>
        <v>0</v>
      </c>
      <c r="AX1891" s="82">
        <f t="shared" si="149"/>
        <v>0</v>
      </c>
      <c r="AY1891" s="82">
        <f t="shared" si="149"/>
        <v>0</v>
      </c>
      <c r="AZ1891" s="82">
        <f t="shared" si="149"/>
        <v>0</v>
      </c>
      <c r="BA1891" s="82">
        <f t="shared" si="149"/>
        <v>0</v>
      </c>
    </row>
    <row r="1892" spans="1:53" x14ac:dyDescent="0.25">
      <c r="A1892" t="s">
        <v>4795</v>
      </c>
      <c r="B1892" t="s">
        <v>4796</v>
      </c>
      <c r="C1892" t="s">
        <v>4797</v>
      </c>
      <c r="D1892" t="s">
        <v>4798</v>
      </c>
      <c r="E1892">
        <v>10.625</v>
      </c>
      <c r="F1892" s="143">
        <v>42979</v>
      </c>
      <c r="G1892" t="s">
        <v>40</v>
      </c>
      <c r="H1892" t="s">
        <v>270</v>
      </c>
      <c r="I1892" t="s">
        <v>259</v>
      </c>
      <c r="J1892" t="s">
        <v>271</v>
      </c>
      <c r="K1892" t="s">
        <v>272</v>
      </c>
      <c r="L1892" t="s">
        <v>343</v>
      </c>
      <c r="M1892" t="s">
        <v>344</v>
      </c>
      <c r="N1892" t="s">
        <v>283</v>
      </c>
      <c r="O1892">
        <v>362</v>
      </c>
      <c r="P1892">
        <v>110</v>
      </c>
      <c r="Q1892">
        <v>3.3645830000000001</v>
      </c>
      <c r="R1892">
        <v>3.5549999999999998E-2</v>
      </c>
      <c r="S1892">
        <v>0</v>
      </c>
      <c r="T1892">
        <v>1.494</v>
      </c>
      <c r="U1892">
        <v>7.22</v>
      </c>
      <c r="V1892">
        <v>2.387</v>
      </c>
      <c r="W1892">
        <v>7.4470000000000001</v>
      </c>
      <c r="X1892">
        <v>679</v>
      </c>
      <c r="Y1892">
        <v>109</v>
      </c>
      <c r="Z1892">
        <v>2.6560000000000001</v>
      </c>
      <c r="AA1892">
        <v>3.5549999999999998E-2</v>
      </c>
      <c r="AB1892">
        <v>2.3260000000000001</v>
      </c>
      <c r="AC1892">
        <v>7.8</v>
      </c>
      <c r="AD1892">
        <v>2.8959999999999999</v>
      </c>
      <c r="AE1892">
        <v>7.8789999999999996</v>
      </c>
      <c r="AF1892">
        <v>733</v>
      </c>
      <c r="AG1892">
        <v>1.53</v>
      </c>
      <c r="AH1892">
        <v>1.726</v>
      </c>
      <c r="AI1892">
        <v>649</v>
      </c>
      <c r="AJ1892">
        <v>718</v>
      </c>
      <c r="AK1892">
        <v>664</v>
      </c>
      <c r="AL1892">
        <v>719</v>
      </c>
      <c r="AQ1892" s="82">
        <f t="shared" si="147"/>
        <v>0</v>
      </c>
      <c r="AR1892" s="82">
        <f t="shared" si="149"/>
        <v>0</v>
      </c>
      <c r="AS1892" s="82">
        <f t="shared" si="149"/>
        <v>0</v>
      </c>
      <c r="AT1892" s="82">
        <f t="shared" si="149"/>
        <v>0</v>
      </c>
      <c r="AU1892" s="82">
        <f t="shared" si="149"/>
        <v>0</v>
      </c>
      <c r="AV1892" s="82">
        <f t="shared" si="149"/>
        <v>0</v>
      </c>
      <c r="AW1892" s="82">
        <f t="shared" si="149"/>
        <v>3.5549999999999998E-2</v>
      </c>
      <c r="AX1892" s="82">
        <f t="shared" si="149"/>
        <v>0</v>
      </c>
      <c r="AY1892" s="82">
        <f t="shared" si="149"/>
        <v>0</v>
      </c>
      <c r="AZ1892" s="82">
        <f t="shared" si="149"/>
        <v>0</v>
      </c>
      <c r="BA1892" s="82">
        <f t="shared" si="149"/>
        <v>0</v>
      </c>
    </row>
    <row r="1893" spans="1:53" x14ac:dyDescent="0.25">
      <c r="A1893" t="s">
        <v>4784</v>
      </c>
      <c r="B1893" t="s">
        <v>4785</v>
      </c>
      <c r="C1893" t="s">
        <v>4782</v>
      </c>
      <c r="D1893" t="s">
        <v>4783</v>
      </c>
      <c r="E1893">
        <v>7.375</v>
      </c>
      <c r="F1893" s="143">
        <v>43388</v>
      </c>
      <c r="G1893" t="s">
        <v>42</v>
      </c>
      <c r="H1893" t="s">
        <v>270</v>
      </c>
      <c r="I1893" t="s">
        <v>259</v>
      </c>
      <c r="J1893" t="s">
        <v>271</v>
      </c>
      <c r="K1893" t="s">
        <v>272</v>
      </c>
      <c r="L1893" t="s">
        <v>273</v>
      </c>
      <c r="M1893" t="s">
        <v>281</v>
      </c>
      <c r="N1893" t="s">
        <v>304</v>
      </c>
      <c r="O1893">
        <v>400</v>
      </c>
      <c r="P1893">
        <v>91.5</v>
      </c>
      <c r="Q1893">
        <v>1.4340280000000001</v>
      </c>
      <c r="R1893">
        <v>3.2210000000000003E-2</v>
      </c>
      <c r="S1893">
        <v>0</v>
      </c>
      <c r="T1893">
        <v>4.4939999999999998</v>
      </c>
      <c r="U1893">
        <v>9.298</v>
      </c>
      <c r="V1893">
        <v>4.5279999999999996</v>
      </c>
      <c r="W1893">
        <v>9.298</v>
      </c>
      <c r="X1893">
        <v>842</v>
      </c>
      <c r="Y1893">
        <v>89.875</v>
      </c>
      <c r="Z1893">
        <v>0.94199999999999995</v>
      </c>
      <c r="AA1893">
        <v>3.1949999999999999E-2</v>
      </c>
      <c r="AB1893">
        <v>4.5389999999999997</v>
      </c>
      <c r="AC1893">
        <v>9.6709999999999994</v>
      </c>
      <c r="AD1893">
        <v>4.5670000000000002</v>
      </c>
      <c r="AE1893">
        <v>9.6709999999999994</v>
      </c>
      <c r="AF1893">
        <v>893</v>
      </c>
      <c r="AG1893">
        <v>2.331</v>
      </c>
      <c r="AH1893">
        <v>2.8340000000000001</v>
      </c>
      <c r="AI1893">
        <v>769</v>
      </c>
      <c r="AJ1893">
        <v>809</v>
      </c>
      <c r="AK1893">
        <v>830</v>
      </c>
      <c r="AL1893">
        <v>881</v>
      </c>
      <c r="AQ1893" s="82">
        <f t="shared" si="147"/>
        <v>0</v>
      </c>
      <c r="AR1893" s="82">
        <f t="shared" si="149"/>
        <v>0</v>
      </c>
      <c r="AS1893" s="82">
        <f t="shared" si="149"/>
        <v>0</v>
      </c>
      <c r="AT1893" s="82">
        <f t="shared" si="149"/>
        <v>0</v>
      </c>
      <c r="AU1893" s="82">
        <f t="shared" si="149"/>
        <v>0</v>
      </c>
      <c r="AV1893" s="82">
        <f t="shared" si="149"/>
        <v>0</v>
      </c>
      <c r="AW1893" s="82">
        <f t="shared" si="149"/>
        <v>0</v>
      </c>
      <c r="AX1893" s="82">
        <f t="shared" si="149"/>
        <v>0</v>
      </c>
      <c r="AY1893" s="82">
        <f t="shared" si="149"/>
        <v>3.2210000000000003E-2</v>
      </c>
      <c r="AZ1893" s="82">
        <f t="shared" si="149"/>
        <v>0</v>
      </c>
      <c r="BA1893" s="82">
        <f t="shared" si="149"/>
        <v>0</v>
      </c>
    </row>
    <row r="1894" spans="1:53" x14ac:dyDescent="0.25">
      <c r="A1894" t="s">
        <v>4792</v>
      </c>
      <c r="B1894" t="s">
        <v>4793</v>
      </c>
      <c r="C1894" t="s">
        <v>4794</v>
      </c>
      <c r="D1894" t="s">
        <v>4783</v>
      </c>
      <c r="E1894">
        <v>10.75</v>
      </c>
      <c r="F1894" s="143">
        <v>42931</v>
      </c>
      <c r="G1894" t="s">
        <v>40</v>
      </c>
      <c r="H1894" t="s">
        <v>270</v>
      </c>
      <c r="I1894" t="s">
        <v>259</v>
      </c>
      <c r="J1894" t="s">
        <v>271</v>
      </c>
      <c r="K1894" t="s">
        <v>272</v>
      </c>
      <c r="L1894" t="s">
        <v>273</v>
      </c>
      <c r="M1894" t="s">
        <v>281</v>
      </c>
      <c r="N1894" t="s">
        <v>304</v>
      </c>
      <c r="O1894">
        <v>950</v>
      </c>
      <c r="P1894">
        <v>108</v>
      </c>
      <c r="Q1894">
        <v>4.7777779999999996</v>
      </c>
      <c r="R1894">
        <v>9.282E-2</v>
      </c>
      <c r="S1894">
        <v>0</v>
      </c>
      <c r="T1894">
        <v>0.51700000000000002</v>
      </c>
      <c r="U1894">
        <v>5.5730000000000004</v>
      </c>
      <c r="V1894">
        <v>0.51500000000000001</v>
      </c>
      <c r="W1894">
        <v>6.0860000000000003</v>
      </c>
      <c r="X1894">
        <v>546</v>
      </c>
      <c r="Y1894">
        <v>109</v>
      </c>
      <c r="Z1894">
        <v>4.0609999999999999</v>
      </c>
      <c r="AA1894">
        <v>9.4469999999999998E-2</v>
      </c>
      <c r="AB1894">
        <v>0.58499999999999996</v>
      </c>
      <c r="AC1894">
        <v>4.5149999999999997</v>
      </c>
      <c r="AD1894">
        <v>0.58199999999999996</v>
      </c>
      <c r="AE1894">
        <v>4.8940000000000001</v>
      </c>
      <c r="AF1894">
        <v>437</v>
      </c>
      <c r="AG1894">
        <v>-0.251</v>
      </c>
      <c r="AH1894">
        <v>-0.27400000000000002</v>
      </c>
      <c r="AI1894">
        <v>342</v>
      </c>
      <c r="AJ1894">
        <v>304</v>
      </c>
      <c r="AK1894">
        <v>527</v>
      </c>
      <c r="AL1894">
        <v>422</v>
      </c>
      <c r="AQ1894" s="82">
        <f t="shared" si="147"/>
        <v>0</v>
      </c>
      <c r="AR1894" s="82">
        <f t="shared" ref="AR1894:BA1909" si="150">IF(AND($U1894&gt;AQ$4,$U1894&lt;=AR$4),$R1894,0)</f>
        <v>0</v>
      </c>
      <c r="AS1894" s="82">
        <f t="shared" si="150"/>
        <v>0</v>
      </c>
      <c r="AT1894" s="82">
        <f t="shared" si="150"/>
        <v>0</v>
      </c>
      <c r="AU1894" s="82">
        <f t="shared" si="150"/>
        <v>9.282E-2</v>
      </c>
      <c r="AV1894" s="82">
        <f t="shared" si="150"/>
        <v>0</v>
      </c>
      <c r="AW1894" s="82">
        <f t="shared" si="150"/>
        <v>0</v>
      </c>
      <c r="AX1894" s="82">
        <f t="shared" si="150"/>
        <v>0</v>
      </c>
      <c r="AY1894" s="82">
        <f t="shared" si="150"/>
        <v>0</v>
      </c>
      <c r="AZ1894" s="82">
        <f t="shared" si="150"/>
        <v>0</v>
      </c>
      <c r="BA1894" s="82">
        <f t="shared" si="150"/>
        <v>0</v>
      </c>
    </row>
    <row r="1895" spans="1:53" x14ac:dyDescent="0.25">
      <c r="A1895" t="s">
        <v>4799</v>
      </c>
      <c r="B1895" t="s">
        <v>4800</v>
      </c>
      <c r="C1895" t="s">
        <v>4801</v>
      </c>
      <c r="D1895" t="s">
        <v>4783</v>
      </c>
      <c r="E1895">
        <v>7.375</v>
      </c>
      <c r="F1895" s="143">
        <v>42614</v>
      </c>
      <c r="G1895" t="s">
        <v>41</v>
      </c>
      <c r="H1895" t="s">
        <v>270</v>
      </c>
      <c r="I1895" t="s">
        <v>259</v>
      </c>
      <c r="J1895" t="s">
        <v>271</v>
      </c>
      <c r="K1895" t="s">
        <v>272</v>
      </c>
      <c r="L1895" t="s">
        <v>273</v>
      </c>
      <c r="M1895" t="s">
        <v>281</v>
      </c>
      <c r="N1895" t="s">
        <v>283</v>
      </c>
      <c r="O1895">
        <v>350</v>
      </c>
      <c r="P1895">
        <v>102.5</v>
      </c>
      <c r="Q1895">
        <v>2.3354170000000001</v>
      </c>
      <c r="R1895">
        <v>3.1789999999999999E-2</v>
      </c>
      <c r="S1895">
        <v>0</v>
      </c>
      <c r="T1895">
        <v>2.3580000000000001</v>
      </c>
      <c r="U1895">
        <v>6.3419999999999996</v>
      </c>
      <c r="V1895">
        <v>2.73</v>
      </c>
      <c r="W1895">
        <v>6.4279999999999999</v>
      </c>
      <c r="X1895">
        <v>593</v>
      </c>
      <c r="Y1895">
        <v>102.5</v>
      </c>
      <c r="Z1895">
        <v>1.8440000000000001</v>
      </c>
      <c r="AA1895">
        <v>3.2120000000000003E-2</v>
      </c>
      <c r="AB1895">
        <v>2.4220000000000002</v>
      </c>
      <c r="AC1895">
        <v>6.3639999999999999</v>
      </c>
      <c r="AD1895">
        <v>2.8039999999999998</v>
      </c>
      <c r="AE1895">
        <v>6.4260000000000002</v>
      </c>
      <c r="AF1895">
        <v>601</v>
      </c>
      <c r="AG1895">
        <v>0.47099999999999997</v>
      </c>
      <c r="AH1895">
        <v>0.625</v>
      </c>
      <c r="AI1895">
        <v>565</v>
      </c>
      <c r="AJ1895">
        <v>577</v>
      </c>
      <c r="AK1895">
        <v>580</v>
      </c>
      <c r="AL1895">
        <v>588</v>
      </c>
      <c r="AQ1895" s="82">
        <f t="shared" si="147"/>
        <v>0</v>
      </c>
      <c r="AR1895" s="82">
        <f t="shared" si="150"/>
        <v>0</v>
      </c>
      <c r="AS1895" s="82">
        <f t="shared" si="150"/>
        <v>0</v>
      </c>
      <c r="AT1895" s="82">
        <f t="shared" si="150"/>
        <v>0</v>
      </c>
      <c r="AU1895" s="82">
        <f t="shared" si="150"/>
        <v>0</v>
      </c>
      <c r="AV1895" s="82">
        <f t="shared" si="150"/>
        <v>3.1789999999999999E-2</v>
      </c>
      <c r="AW1895" s="82">
        <f t="shared" si="150"/>
        <v>0</v>
      </c>
      <c r="AX1895" s="82">
        <f t="shared" si="150"/>
        <v>0</v>
      </c>
      <c r="AY1895" s="82">
        <f t="shared" si="150"/>
        <v>0</v>
      </c>
      <c r="AZ1895" s="82">
        <f t="shared" si="150"/>
        <v>0</v>
      </c>
      <c r="BA1895" s="82">
        <f t="shared" si="150"/>
        <v>0</v>
      </c>
    </row>
    <row r="1896" spans="1:53" x14ac:dyDescent="0.25">
      <c r="A1896" t="s">
        <v>4806</v>
      </c>
      <c r="B1896" t="s">
        <v>4807</v>
      </c>
      <c r="C1896" t="s">
        <v>4794</v>
      </c>
      <c r="D1896" t="s">
        <v>4783</v>
      </c>
      <c r="E1896">
        <v>8.5</v>
      </c>
      <c r="F1896" s="143">
        <v>43070</v>
      </c>
      <c r="G1896" t="s">
        <v>423</v>
      </c>
      <c r="H1896" t="s">
        <v>270</v>
      </c>
      <c r="I1896" t="s">
        <v>259</v>
      </c>
      <c r="J1896" t="s">
        <v>271</v>
      </c>
      <c r="K1896" t="s">
        <v>272</v>
      </c>
      <c r="L1896" t="s">
        <v>273</v>
      </c>
      <c r="M1896" t="s">
        <v>281</v>
      </c>
      <c r="N1896" t="s">
        <v>283</v>
      </c>
      <c r="O1896">
        <v>725</v>
      </c>
      <c r="P1896">
        <v>106.25</v>
      </c>
      <c r="Q1896">
        <v>0.56666700000000003</v>
      </c>
      <c r="R1896">
        <v>6.7089999999999997E-2</v>
      </c>
      <c r="S1896">
        <v>0</v>
      </c>
      <c r="T1896">
        <v>0.88700000000000001</v>
      </c>
      <c r="U1896">
        <v>6.0010000000000003</v>
      </c>
      <c r="V1896">
        <v>1.9970000000000001</v>
      </c>
      <c r="W1896">
        <v>6.258</v>
      </c>
      <c r="X1896">
        <v>554</v>
      </c>
      <c r="Y1896">
        <v>106.75</v>
      </c>
      <c r="Z1896">
        <v>0</v>
      </c>
      <c r="AA1896">
        <v>6.8070000000000006E-2</v>
      </c>
      <c r="AB1896">
        <v>0.95399999999999996</v>
      </c>
      <c r="AC1896">
        <v>5.6529999999999996</v>
      </c>
      <c r="AD1896">
        <v>1.738</v>
      </c>
      <c r="AE1896">
        <v>5.9359999999999999</v>
      </c>
      <c r="AF1896">
        <v>534</v>
      </c>
      <c r="AG1896">
        <v>6.2E-2</v>
      </c>
      <c r="AH1896">
        <v>0.14099999999999999</v>
      </c>
      <c r="AI1896">
        <v>534</v>
      </c>
      <c r="AJ1896">
        <v>532</v>
      </c>
      <c r="AK1896">
        <v>537</v>
      </c>
      <c r="AL1896">
        <v>517</v>
      </c>
      <c r="AQ1896" s="82">
        <f t="shared" si="147"/>
        <v>0</v>
      </c>
      <c r="AR1896" s="82">
        <f t="shared" si="150"/>
        <v>0</v>
      </c>
      <c r="AS1896" s="82">
        <f t="shared" si="150"/>
        <v>0</v>
      </c>
      <c r="AT1896" s="82">
        <f t="shared" si="150"/>
        <v>0</v>
      </c>
      <c r="AU1896" s="82">
        <f t="shared" si="150"/>
        <v>0</v>
      </c>
      <c r="AV1896" s="82">
        <f t="shared" si="150"/>
        <v>6.7089999999999997E-2</v>
      </c>
      <c r="AW1896" s="82">
        <f t="shared" si="150"/>
        <v>0</v>
      </c>
      <c r="AX1896" s="82">
        <f t="shared" si="150"/>
        <v>0</v>
      </c>
      <c r="AY1896" s="82">
        <f t="shared" si="150"/>
        <v>0</v>
      </c>
      <c r="AZ1896" s="82">
        <f t="shared" si="150"/>
        <v>0</v>
      </c>
      <c r="BA1896" s="82">
        <f t="shared" si="150"/>
        <v>0</v>
      </c>
    </row>
    <row r="1897" spans="1:53" x14ac:dyDescent="0.25">
      <c r="A1897" t="s">
        <v>6687</v>
      </c>
      <c r="B1897" t="s">
        <v>6688</v>
      </c>
      <c r="C1897" t="s">
        <v>4782</v>
      </c>
      <c r="D1897" t="s">
        <v>4783</v>
      </c>
      <c r="E1897">
        <v>10.375</v>
      </c>
      <c r="F1897" s="143">
        <v>42962</v>
      </c>
      <c r="G1897" t="s">
        <v>42</v>
      </c>
      <c r="H1897" t="s">
        <v>270</v>
      </c>
      <c r="I1897" t="s">
        <v>259</v>
      </c>
      <c r="J1897" t="s">
        <v>271</v>
      </c>
      <c r="K1897" t="s">
        <v>272</v>
      </c>
      <c r="L1897" t="s">
        <v>273</v>
      </c>
      <c r="M1897" t="s">
        <v>281</v>
      </c>
      <c r="N1897" t="s">
        <v>304</v>
      </c>
      <c r="O1897">
        <v>450</v>
      </c>
      <c r="P1897">
        <v>104.625</v>
      </c>
      <c r="Q1897">
        <v>4.1500000000000004</v>
      </c>
      <c r="R1897">
        <v>4.2410000000000003E-2</v>
      </c>
      <c r="S1897">
        <v>0</v>
      </c>
      <c r="T1897">
        <v>3.2120000000000002</v>
      </c>
      <c r="U1897">
        <v>9.0039999999999996</v>
      </c>
      <c r="V1897">
        <v>3.4049999999999998</v>
      </c>
      <c r="W1897">
        <v>9.0399999999999991</v>
      </c>
      <c r="X1897">
        <v>839</v>
      </c>
      <c r="Y1897">
        <v>102.375</v>
      </c>
      <c r="Z1897">
        <v>3.4580000000000002</v>
      </c>
      <c r="AA1897">
        <v>4.1889999999999997E-2</v>
      </c>
      <c r="AB1897">
        <v>3.2549999999999999</v>
      </c>
      <c r="AC1897">
        <v>9.6630000000000003</v>
      </c>
      <c r="AD1897">
        <v>3.484</v>
      </c>
      <c r="AE1897">
        <v>9.6780000000000008</v>
      </c>
      <c r="AF1897">
        <v>914</v>
      </c>
      <c r="AG1897">
        <v>2.7789999999999999</v>
      </c>
      <c r="AH1897">
        <v>3.0779999999999998</v>
      </c>
      <c r="AI1897">
        <v>829</v>
      </c>
      <c r="AJ1897">
        <v>894</v>
      </c>
      <c r="AK1897">
        <v>828</v>
      </c>
      <c r="AL1897">
        <v>902</v>
      </c>
      <c r="AQ1897" s="82">
        <f t="shared" si="147"/>
        <v>0</v>
      </c>
      <c r="AR1897" s="82">
        <f t="shared" si="150"/>
        <v>0</v>
      </c>
      <c r="AS1897" s="82">
        <f t="shared" si="150"/>
        <v>0</v>
      </c>
      <c r="AT1897" s="82">
        <f t="shared" si="150"/>
        <v>0</v>
      </c>
      <c r="AU1897" s="82">
        <f t="shared" si="150"/>
        <v>0</v>
      </c>
      <c r="AV1897" s="82">
        <f t="shared" si="150"/>
        <v>0</v>
      </c>
      <c r="AW1897" s="82">
        <f t="shared" si="150"/>
        <v>0</v>
      </c>
      <c r="AX1897" s="82">
        <f t="shared" si="150"/>
        <v>0</v>
      </c>
      <c r="AY1897" s="82">
        <f t="shared" si="150"/>
        <v>4.2410000000000003E-2</v>
      </c>
      <c r="AZ1897" s="82">
        <f t="shared" si="150"/>
        <v>0</v>
      </c>
      <c r="BA1897" s="82">
        <f t="shared" si="150"/>
        <v>0</v>
      </c>
    </row>
    <row r="1898" spans="1:53" x14ac:dyDescent="0.25">
      <c r="A1898" t="s">
        <v>4808</v>
      </c>
      <c r="B1898" t="s">
        <v>4809</v>
      </c>
      <c r="C1898" t="s">
        <v>4810</v>
      </c>
      <c r="D1898" t="s">
        <v>4811</v>
      </c>
      <c r="E1898">
        <v>7.625</v>
      </c>
      <c r="F1898" s="143">
        <v>43405</v>
      </c>
      <c r="G1898" t="s">
        <v>40</v>
      </c>
      <c r="H1898" t="s">
        <v>270</v>
      </c>
      <c r="I1898" t="s">
        <v>259</v>
      </c>
      <c r="J1898" t="s">
        <v>271</v>
      </c>
      <c r="K1898" t="s">
        <v>272</v>
      </c>
      <c r="L1898" t="s">
        <v>291</v>
      </c>
      <c r="M1898" t="s">
        <v>1069</v>
      </c>
      <c r="N1898" t="s">
        <v>304</v>
      </c>
      <c r="O1898">
        <v>300</v>
      </c>
      <c r="P1898">
        <v>103</v>
      </c>
      <c r="Q1898">
        <v>1.14375</v>
      </c>
      <c r="R1898">
        <v>2.707E-2</v>
      </c>
      <c r="S1898">
        <v>0</v>
      </c>
      <c r="T1898">
        <v>3.2709999999999999</v>
      </c>
      <c r="U1898">
        <v>6.7240000000000002</v>
      </c>
      <c r="V1898">
        <v>4.2549999999999999</v>
      </c>
      <c r="W1898">
        <v>6.819</v>
      </c>
      <c r="X1898">
        <v>592</v>
      </c>
      <c r="Y1898">
        <v>102.75</v>
      </c>
      <c r="Z1898">
        <v>0.63500000000000001</v>
      </c>
      <c r="AA1898">
        <v>2.7279999999999999E-2</v>
      </c>
      <c r="AB1898">
        <v>3.3330000000000002</v>
      </c>
      <c r="AC1898">
        <v>6.8109999999999999</v>
      </c>
      <c r="AD1898">
        <v>4.3310000000000004</v>
      </c>
      <c r="AE1898">
        <v>6.8780000000000001</v>
      </c>
      <c r="AF1898">
        <v>612</v>
      </c>
      <c r="AG1898">
        <v>0.73299999999999998</v>
      </c>
      <c r="AH1898">
        <v>1.179</v>
      </c>
      <c r="AI1898">
        <v>569</v>
      </c>
      <c r="AJ1898">
        <v>590</v>
      </c>
      <c r="AK1898">
        <v>579</v>
      </c>
      <c r="AL1898">
        <v>599</v>
      </c>
      <c r="AQ1898" s="82">
        <f t="shared" si="147"/>
        <v>0</v>
      </c>
      <c r="AR1898" s="82">
        <f t="shared" si="150"/>
        <v>0</v>
      </c>
      <c r="AS1898" s="82">
        <f t="shared" si="150"/>
        <v>0</v>
      </c>
      <c r="AT1898" s="82">
        <f t="shared" si="150"/>
        <v>0</v>
      </c>
      <c r="AU1898" s="82">
        <f t="shared" si="150"/>
        <v>0</v>
      </c>
      <c r="AV1898" s="82">
        <f t="shared" si="150"/>
        <v>2.707E-2</v>
      </c>
      <c r="AW1898" s="82">
        <f t="shared" si="150"/>
        <v>0</v>
      </c>
      <c r="AX1898" s="82">
        <f t="shared" si="150"/>
        <v>0</v>
      </c>
      <c r="AY1898" s="82">
        <f t="shared" si="150"/>
        <v>0</v>
      </c>
      <c r="AZ1898" s="82">
        <f t="shared" si="150"/>
        <v>0</v>
      </c>
      <c r="BA1898" s="82">
        <f t="shared" si="150"/>
        <v>0</v>
      </c>
    </row>
    <row r="1899" spans="1:53" x14ac:dyDescent="0.25">
      <c r="A1899" t="s">
        <v>4812</v>
      </c>
      <c r="B1899" t="s">
        <v>4813</v>
      </c>
      <c r="C1899" t="s">
        <v>4814</v>
      </c>
      <c r="D1899" t="s">
        <v>4815</v>
      </c>
      <c r="E1899">
        <v>8.25</v>
      </c>
      <c r="F1899" s="143">
        <v>43009</v>
      </c>
      <c r="G1899" t="s">
        <v>40</v>
      </c>
      <c r="H1899" t="s">
        <v>270</v>
      </c>
      <c r="I1899" t="s">
        <v>259</v>
      </c>
      <c r="J1899" t="s">
        <v>271</v>
      </c>
      <c r="K1899" t="s">
        <v>272</v>
      </c>
      <c r="L1899" t="s">
        <v>296</v>
      </c>
      <c r="M1899" t="s">
        <v>431</v>
      </c>
      <c r="N1899" t="s">
        <v>283</v>
      </c>
      <c r="O1899">
        <v>350</v>
      </c>
      <c r="P1899">
        <v>108.25</v>
      </c>
      <c r="Q1899">
        <v>1.925</v>
      </c>
      <c r="R1899">
        <v>3.3410000000000002E-2</v>
      </c>
      <c r="S1899">
        <v>0</v>
      </c>
      <c r="T1899">
        <v>0.72899999999999998</v>
      </c>
      <c r="U1899">
        <v>5.1369999999999996</v>
      </c>
      <c r="V1899">
        <v>1.5209999999999999</v>
      </c>
      <c r="W1899">
        <v>5.5129999999999999</v>
      </c>
      <c r="X1899">
        <v>483</v>
      </c>
      <c r="Y1899">
        <v>111</v>
      </c>
      <c r="Z1899">
        <v>1.375</v>
      </c>
      <c r="AA1899">
        <v>3.4590000000000003E-2</v>
      </c>
      <c r="AB1899">
        <v>0.80600000000000005</v>
      </c>
      <c r="AC1899">
        <v>2.2440000000000002</v>
      </c>
      <c r="AD1899">
        <v>0.80500000000000005</v>
      </c>
      <c r="AE1899">
        <v>2.6259999999999999</v>
      </c>
      <c r="AF1899">
        <v>205</v>
      </c>
      <c r="AG1899">
        <v>-1.958</v>
      </c>
      <c r="AH1899">
        <v>-1.9810000000000001</v>
      </c>
      <c r="AI1899">
        <v>412</v>
      </c>
      <c r="AJ1899">
        <v>180</v>
      </c>
      <c r="AK1899">
        <v>464</v>
      </c>
      <c r="AL1899">
        <v>192</v>
      </c>
      <c r="AQ1899" s="82">
        <f t="shared" si="147"/>
        <v>0</v>
      </c>
      <c r="AR1899" s="82">
        <f t="shared" si="150"/>
        <v>0</v>
      </c>
      <c r="AS1899" s="82">
        <f t="shared" si="150"/>
        <v>0</v>
      </c>
      <c r="AT1899" s="82">
        <f t="shared" si="150"/>
        <v>0</v>
      </c>
      <c r="AU1899" s="82">
        <f t="shared" si="150"/>
        <v>3.3410000000000002E-2</v>
      </c>
      <c r="AV1899" s="82">
        <f t="shared" si="150"/>
        <v>0</v>
      </c>
      <c r="AW1899" s="82">
        <f t="shared" si="150"/>
        <v>0</v>
      </c>
      <c r="AX1899" s="82">
        <f t="shared" si="150"/>
        <v>0</v>
      </c>
      <c r="AY1899" s="82">
        <f t="shared" si="150"/>
        <v>0</v>
      </c>
      <c r="AZ1899" s="82">
        <f t="shared" si="150"/>
        <v>0</v>
      </c>
      <c r="BA1899" s="82">
        <f t="shared" si="150"/>
        <v>0</v>
      </c>
    </row>
    <row r="1900" spans="1:53" x14ac:dyDescent="0.25">
      <c r="A1900" t="s">
        <v>4786</v>
      </c>
      <c r="B1900" t="s">
        <v>4787</v>
      </c>
      <c r="C1900" t="s">
        <v>4788</v>
      </c>
      <c r="D1900" t="s">
        <v>4789</v>
      </c>
      <c r="E1900">
        <v>9.875</v>
      </c>
      <c r="F1900" s="143">
        <v>41883</v>
      </c>
      <c r="G1900" t="s">
        <v>348</v>
      </c>
      <c r="H1900" t="s">
        <v>270</v>
      </c>
      <c r="I1900" t="s">
        <v>259</v>
      </c>
      <c r="J1900" t="s">
        <v>271</v>
      </c>
      <c r="K1900" t="s">
        <v>272</v>
      </c>
      <c r="L1900" t="s">
        <v>291</v>
      </c>
      <c r="M1900" t="s">
        <v>303</v>
      </c>
      <c r="N1900" t="s">
        <v>304</v>
      </c>
      <c r="O1900">
        <v>424.1</v>
      </c>
      <c r="P1900">
        <v>87.25</v>
      </c>
      <c r="Q1900">
        <v>3.1270829999999998</v>
      </c>
      <c r="R1900">
        <v>3.3210000000000003E-2</v>
      </c>
      <c r="S1900">
        <v>0</v>
      </c>
      <c r="T1900">
        <v>1.4</v>
      </c>
      <c r="U1900">
        <v>19.042000000000002</v>
      </c>
      <c r="V1900">
        <v>1.401</v>
      </c>
      <c r="W1900">
        <v>19.042000000000002</v>
      </c>
      <c r="X1900">
        <v>1879</v>
      </c>
      <c r="Y1900">
        <v>78.5</v>
      </c>
      <c r="Z1900">
        <v>2.4689999999999999</v>
      </c>
      <c r="AA1900">
        <v>3.0200000000000001E-2</v>
      </c>
      <c r="AB1900">
        <v>1.4079999999999999</v>
      </c>
      <c r="AC1900">
        <v>25.859000000000002</v>
      </c>
      <c r="AD1900">
        <v>1.4079999999999999</v>
      </c>
      <c r="AE1900">
        <v>25.859000000000002</v>
      </c>
      <c r="AF1900">
        <v>2565</v>
      </c>
      <c r="AG1900">
        <v>11.62</v>
      </c>
      <c r="AH1900">
        <v>11.632999999999999</v>
      </c>
      <c r="AI1900">
        <v>1684</v>
      </c>
      <c r="AJ1900">
        <v>2154</v>
      </c>
      <c r="AK1900">
        <v>1865</v>
      </c>
      <c r="AL1900">
        <v>2551</v>
      </c>
      <c r="AQ1900" s="82">
        <f t="shared" si="147"/>
        <v>0</v>
      </c>
      <c r="AR1900" s="82">
        <f t="shared" si="150"/>
        <v>0</v>
      </c>
      <c r="AS1900" s="82">
        <f t="shared" si="150"/>
        <v>0</v>
      </c>
      <c r="AT1900" s="82">
        <f t="shared" si="150"/>
        <v>0</v>
      </c>
      <c r="AU1900" s="82">
        <f t="shared" si="150"/>
        <v>0</v>
      </c>
      <c r="AV1900" s="82">
        <f t="shared" si="150"/>
        <v>0</v>
      </c>
      <c r="AW1900" s="82">
        <f t="shared" si="150"/>
        <v>0</v>
      </c>
      <c r="AX1900" s="82">
        <f t="shared" si="150"/>
        <v>0</v>
      </c>
      <c r="AY1900" s="82">
        <f t="shared" si="150"/>
        <v>0</v>
      </c>
      <c r="AZ1900" s="82">
        <f t="shared" si="150"/>
        <v>0</v>
      </c>
      <c r="BA1900" s="82">
        <f t="shared" si="150"/>
        <v>3.3210000000000003E-2</v>
      </c>
    </row>
    <row r="1901" spans="1:53" x14ac:dyDescent="0.25">
      <c r="A1901" t="s">
        <v>4818</v>
      </c>
      <c r="B1901" t="s">
        <v>4819</v>
      </c>
      <c r="C1901" t="s">
        <v>4788</v>
      </c>
      <c r="D1901" t="s">
        <v>4789</v>
      </c>
      <c r="E1901">
        <v>11.875</v>
      </c>
      <c r="F1901" s="143">
        <v>42614</v>
      </c>
      <c r="G1901" t="s">
        <v>488</v>
      </c>
      <c r="H1901" t="s">
        <v>270</v>
      </c>
      <c r="I1901" t="s">
        <v>259</v>
      </c>
      <c r="J1901" t="s">
        <v>271</v>
      </c>
      <c r="K1901" t="s">
        <v>272</v>
      </c>
      <c r="L1901" t="s">
        <v>291</v>
      </c>
      <c r="M1901" t="s">
        <v>303</v>
      </c>
      <c r="N1901" t="s">
        <v>275</v>
      </c>
      <c r="O1901">
        <v>247.2</v>
      </c>
      <c r="P1901">
        <v>46.5</v>
      </c>
      <c r="Q1901">
        <v>3.7604169999999999</v>
      </c>
      <c r="R1901">
        <v>1.076E-2</v>
      </c>
      <c r="S1901">
        <v>0</v>
      </c>
      <c r="T1901">
        <v>2.129</v>
      </c>
      <c r="U1901">
        <v>41.295000000000002</v>
      </c>
      <c r="V1901">
        <v>2.1360000000000001</v>
      </c>
      <c r="W1901">
        <v>41.295000000000002</v>
      </c>
      <c r="X1901">
        <v>4083</v>
      </c>
      <c r="Y1901">
        <v>37</v>
      </c>
      <c r="Z1901">
        <v>2.9689999999999999</v>
      </c>
      <c r="AA1901">
        <v>8.6899999999999998E-3</v>
      </c>
      <c r="AB1901">
        <v>1.98</v>
      </c>
      <c r="AC1901">
        <v>51.103000000000002</v>
      </c>
      <c r="AD1901">
        <v>1.984</v>
      </c>
      <c r="AE1901">
        <v>51.103000000000002</v>
      </c>
      <c r="AF1901">
        <v>5074</v>
      </c>
      <c r="AG1901">
        <v>25.748999999999999</v>
      </c>
      <c r="AH1901">
        <v>25.864000000000001</v>
      </c>
      <c r="AI1901">
        <v>2554</v>
      </c>
      <c r="AJ1901">
        <v>2788</v>
      </c>
      <c r="AK1901">
        <v>4071</v>
      </c>
      <c r="AL1901">
        <v>5062</v>
      </c>
      <c r="AQ1901" s="82">
        <f t="shared" si="147"/>
        <v>0</v>
      </c>
      <c r="AR1901" s="82">
        <f t="shared" si="150"/>
        <v>0</v>
      </c>
      <c r="AS1901" s="82">
        <f t="shared" si="150"/>
        <v>0</v>
      </c>
      <c r="AT1901" s="82">
        <f t="shared" si="150"/>
        <v>0</v>
      </c>
      <c r="AU1901" s="82">
        <f t="shared" si="150"/>
        <v>0</v>
      </c>
      <c r="AV1901" s="82">
        <f t="shared" si="150"/>
        <v>0</v>
      </c>
      <c r="AW1901" s="82">
        <f t="shared" si="150"/>
        <v>0</v>
      </c>
      <c r="AX1901" s="82">
        <f t="shared" si="150"/>
        <v>0</v>
      </c>
      <c r="AY1901" s="82">
        <f t="shared" si="150"/>
        <v>0</v>
      </c>
      <c r="AZ1901" s="82">
        <f t="shared" si="150"/>
        <v>0</v>
      </c>
      <c r="BA1901" s="82">
        <f t="shared" si="150"/>
        <v>1.076E-2</v>
      </c>
    </row>
    <row r="1902" spans="1:53" x14ac:dyDescent="0.25">
      <c r="A1902" t="s">
        <v>4828</v>
      </c>
      <c r="B1902" t="s">
        <v>4829</v>
      </c>
      <c r="C1902" t="s">
        <v>4788</v>
      </c>
      <c r="D1902" t="s">
        <v>4789</v>
      </c>
      <c r="E1902">
        <v>9</v>
      </c>
      <c r="F1902" s="143">
        <v>42430</v>
      </c>
      <c r="G1902" t="s">
        <v>348</v>
      </c>
      <c r="H1902" t="s">
        <v>270</v>
      </c>
      <c r="I1902" t="s">
        <v>259</v>
      </c>
      <c r="J1902" t="s">
        <v>271</v>
      </c>
      <c r="K1902" t="s">
        <v>272</v>
      </c>
      <c r="L1902" t="s">
        <v>291</v>
      </c>
      <c r="M1902" t="s">
        <v>303</v>
      </c>
      <c r="N1902" t="s">
        <v>304</v>
      </c>
      <c r="O1902">
        <v>250</v>
      </c>
      <c r="P1902">
        <v>78</v>
      </c>
      <c r="Q1902">
        <v>2.85</v>
      </c>
      <c r="R1902">
        <v>1.7510000000000001E-2</v>
      </c>
      <c r="S1902">
        <v>0</v>
      </c>
      <c r="T1902">
        <v>2.464</v>
      </c>
      <c r="U1902">
        <v>18.419</v>
      </c>
      <c r="V1902">
        <v>2.468</v>
      </c>
      <c r="W1902">
        <v>18.419</v>
      </c>
      <c r="X1902">
        <v>1802</v>
      </c>
      <c r="Y1902">
        <v>70.5</v>
      </c>
      <c r="Z1902">
        <v>2.25</v>
      </c>
      <c r="AA1902">
        <v>1.6E-2</v>
      </c>
      <c r="AB1902">
        <v>2.4540000000000002</v>
      </c>
      <c r="AC1902">
        <v>22.187999999999999</v>
      </c>
      <c r="AD1902">
        <v>2.4569999999999999</v>
      </c>
      <c r="AE1902">
        <v>22.187999999999999</v>
      </c>
      <c r="AF1902">
        <v>2187</v>
      </c>
      <c r="AG1902">
        <v>11.134</v>
      </c>
      <c r="AH1902">
        <v>11.265000000000001</v>
      </c>
      <c r="AI1902">
        <v>1521</v>
      </c>
      <c r="AJ1902">
        <v>1744</v>
      </c>
      <c r="AK1902">
        <v>1790</v>
      </c>
      <c r="AL1902">
        <v>2175</v>
      </c>
      <c r="AQ1902" s="82">
        <f t="shared" si="147"/>
        <v>0</v>
      </c>
      <c r="AR1902" s="82">
        <f t="shared" si="150"/>
        <v>0</v>
      </c>
      <c r="AS1902" s="82">
        <f t="shared" si="150"/>
        <v>0</v>
      </c>
      <c r="AT1902" s="82">
        <f t="shared" si="150"/>
        <v>0</v>
      </c>
      <c r="AU1902" s="82">
        <f t="shared" si="150"/>
        <v>0</v>
      </c>
      <c r="AV1902" s="82">
        <f t="shared" si="150"/>
        <v>0</v>
      </c>
      <c r="AW1902" s="82">
        <f t="shared" si="150"/>
        <v>0</v>
      </c>
      <c r="AX1902" s="82">
        <f t="shared" si="150"/>
        <v>0</v>
      </c>
      <c r="AY1902" s="82">
        <f t="shared" si="150"/>
        <v>0</v>
      </c>
      <c r="AZ1902" s="82">
        <f t="shared" si="150"/>
        <v>0</v>
      </c>
      <c r="BA1902" s="82">
        <f t="shared" si="150"/>
        <v>1.7510000000000001E-2</v>
      </c>
    </row>
    <row r="1903" spans="1:53" x14ac:dyDescent="0.25">
      <c r="A1903" t="s">
        <v>4835</v>
      </c>
      <c r="B1903" t="s">
        <v>4836</v>
      </c>
      <c r="C1903" t="s">
        <v>4837</v>
      </c>
      <c r="D1903" t="s">
        <v>4838</v>
      </c>
      <c r="E1903">
        <v>9.875</v>
      </c>
      <c r="F1903" s="143">
        <v>43327</v>
      </c>
      <c r="G1903" t="s">
        <v>42</v>
      </c>
      <c r="H1903" t="s">
        <v>270</v>
      </c>
      <c r="I1903" t="s">
        <v>254</v>
      </c>
      <c r="J1903" t="s">
        <v>271</v>
      </c>
      <c r="K1903" t="s">
        <v>272</v>
      </c>
      <c r="L1903" t="s">
        <v>320</v>
      </c>
      <c r="M1903" t="s">
        <v>321</v>
      </c>
      <c r="N1903" t="s">
        <v>283</v>
      </c>
      <c r="O1903">
        <v>290</v>
      </c>
      <c r="P1903">
        <v>93.5</v>
      </c>
      <c r="Q1903">
        <v>3.5659719999999999</v>
      </c>
      <c r="R1903">
        <v>2.4389999999999998E-2</v>
      </c>
      <c r="S1903">
        <v>0</v>
      </c>
      <c r="T1903">
        <v>4.0209999999999999</v>
      </c>
      <c r="U1903">
        <v>11.465</v>
      </c>
      <c r="V1903">
        <v>4.0529999999999999</v>
      </c>
      <c r="W1903">
        <v>11.465</v>
      </c>
      <c r="X1903">
        <v>1064</v>
      </c>
      <c r="Y1903">
        <v>93.25</v>
      </c>
      <c r="Z1903">
        <v>2.9079999999999999</v>
      </c>
      <c r="AA1903">
        <v>2.453E-2</v>
      </c>
      <c r="AB1903">
        <v>4.0810000000000004</v>
      </c>
      <c r="AC1903">
        <v>11.513</v>
      </c>
      <c r="AD1903">
        <v>4.1109999999999998</v>
      </c>
      <c r="AE1903">
        <v>11.513</v>
      </c>
      <c r="AF1903">
        <v>1081</v>
      </c>
      <c r="AG1903">
        <v>0.94499999999999995</v>
      </c>
      <c r="AH1903">
        <v>1.3779999999999999</v>
      </c>
      <c r="AI1903">
        <v>988</v>
      </c>
      <c r="AJ1903">
        <v>1005</v>
      </c>
      <c r="AK1903">
        <v>1052</v>
      </c>
      <c r="AL1903">
        <v>1070</v>
      </c>
      <c r="AQ1903" s="82">
        <f t="shared" si="147"/>
        <v>0</v>
      </c>
      <c r="AR1903" s="82">
        <f t="shared" si="150"/>
        <v>0</v>
      </c>
      <c r="AS1903" s="82">
        <f t="shared" si="150"/>
        <v>0</v>
      </c>
      <c r="AT1903" s="82">
        <f t="shared" si="150"/>
        <v>0</v>
      </c>
      <c r="AU1903" s="82">
        <f t="shared" si="150"/>
        <v>0</v>
      </c>
      <c r="AV1903" s="82">
        <f t="shared" si="150"/>
        <v>0</v>
      </c>
      <c r="AW1903" s="82">
        <f t="shared" si="150"/>
        <v>0</v>
      </c>
      <c r="AX1903" s="82">
        <f t="shared" si="150"/>
        <v>0</v>
      </c>
      <c r="AY1903" s="82">
        <f t="shared" si="150"/>
        <v>0</v>
      </c>
      <c r="AZ1903" s="82">
        <f t="shared" si="150"/>
        <v>0</v>
      </c>
      <c r="BA1903" s="82">
        <f t="shared" si="150"/>
        <v>2.4389999999999998E-2</v>
      </c>
    </row>
    <row r="1904" spans="1:53" x14ac:dyDescent="0.25">
      <c r="A1904" t="s">
        <v>6689</v>
      </c>
      <c r="B1904" t="s">
        <v>6690</v>
      </c>
      <c r="C1904" t="s">
        <v>6691</v>
      </c>
      <c r="D1904" t="s">
        <v>6692</v>
      </c>
      <c r="E1904">
        <v>11</v>
      </c>
      <c r="F1904" s="143">
        <v>43692</v>
      </c>
      <c r="G1904" t="s">
        <v>42</v>
      </c>
      <c r="H1904" t="s">
        <v>270</v>
      </c>
      <c r="I1904" t="s">
        <v>259</v>
      </c>
      <c r="J1904" t="s">
        <v>271</v>
      </c>
      <c r="K1904" t="s">
        <v>272</v>
      </c>
      <c r="L1904" t="s">
        <v>291</v>
      </c>
      <c r="M1904" t="s">
        <v>327</v>
      </c>
      <c r="N1904" t="s">
        <v>283</v>
      </c>
      <c r="O1904">
        <v>300</v>
      </c>
      <c r="P1904">
        <v>104.25</v>
      </c>
      <c r="Q1904">
        <v>4.1555559999999998</v>
      </c>
      <c r="R1904">
        <v>2.8170000000000001E-2</v>
      </c>
      <c r="S1904">
        <v>0</v>
      </c>
      <c r="T1904">
        <v>4.0129999999999999</v>
      </c>
      <c r="U1904">
        <v>9.9890000000000008</v>
      </c>
      <c r="V1904">
        <v>4.43</v>
      </c>
      <c r="W1904">
        <v>10.039</v>
      </c>
      <c r="X1904">
        <v>904</v>
      </c>
      <c r="Y1904">
        <v>102.5</v>
      </c>
      <c r="Z1904">
        <v>3.4220000000000002</v>
      </c>
      <c r="AA1904">
        <v>2.7949999999999999E-2</v>
      </c>
      <c r="AB1904">
        <v>4.0549999999999997</v>
      </c>
      <c r="AC1904">
        <v>10.398999999999999</v>
      </c>
      <c r="AD1904">
        <v>4.4969999999999999</v>
      </c>
      <c r="AE1904">
        <v>10.423999999999999</v>
      </c>
      <c r="AF1904">
        <v>957</v>
      </c>
      <c r="AG1904">
        <v>2.3439999999999999</v>
      </c>
      <c r="AH1904">
        <v>2.8530000000000002</v>
      </c>
      <c r="AI1904">
        <v>884</v>
      </c>
      <c r="AJ1904">
        <v>929</v>
      </c>
      <c r="AK1904">
        <v>892</v>
      </c>
      <c r="AL1904">
        <v>945</v>
      </c>
      <c r="AQ1904" s="82">
        <f t="shared" si="147"/>
        <v>0</v>
      </c>
      <c r="AR1904" s="82">
        <f t="shared" si="150"/>
        <v>0</v>
      </c>
      <c r="AS1904" s="82">
        <f t="shared" si="150"/>
        <v>0</v>
      </c>
      <c r="AT1904" s="82">
        <f t="shared" si="150"/>
        <v>0</v>
      </c>
      <c r="AU1904" s="82">
        <f t="shared" si="150"/>
        <v>0</v>
      </c>
      <c r="AV1904" s="82">
        <f t="shared" si="150"/>
        <v>0</v>
      </c>
      <c r="AW1904" s="82">
        <f t="shared" si="150"/>
        <v>0</v>
      </c>
      <c r="AX1904" s="82">
        <f t="shared" si="150"/>
        <v>0</v>
      </c>
      <c r="AY1904" s="82">
        <f t="shared" si="150"/>
        <v>2.8170000000000001E-2</v>
      </c>
      <c r="AZ1904" s="82">
        <f t="shared" si="150"/>
        <v>0</v>
      </c>
      <c r="BA1904" s="82">
        <f t="shared" si="150"/>
        <v>0</v>
      </c>
    </row>
    <row r="1905" spans="1:53" x14ac:dyDescent="0.25">
      <c r="A1905" t="s">
        <v>4840</v>
      </c>
      <c r="B1905" t="s">
        <v>4841</v>
      </c>
      <c r="C1905" t="s">
        <v>4842</v>
      </c>
      <c r="D1905" t="s">
        <v>4843</v>
      </c>
      <c r="E1905">
        <v>11.5</v>
      </c>
      <c r="F1905" s="143">
        <v>43040</v>
      </c>
      <c r="G1905" t="s">
        <v>488</v>
      </c>
      <c r="H1905" t="s">
        <v>270</v>
      </c>
      <c r="I1905" t="s">
        <v>259</v>
      </c>
      <c r="J1905" t="s">
        <v>271</v>
      </c>
      <c r="K1905" t="s">
        <v>272</v>
      </c>
      <c r="L1905" t="s">
        <v>291</v>
      </c>
      <c r="M1905" t="s">
        <v>600</v>
      </c>
      <c r="N1905" t="s">
        <v>283</v>
      </c>
      <c r="O1905">
        <v>199.8</v>
      </c>
      <c r="P1905">
        <v>107.25</v>
      </c>
      <c r="Q1905">
        <v>1.7250000000000001</v>
      </c>
      <c r="R1905">
        <v>1.8859999999999998E-2</v>
      </c>
      <c r="S1905">
        <v>0</v>
      </c>
      <c r="T1905">
        <v>3.0529999999999999</v>
      </c>
      <c r="U1905">
        <v>9.2119999999999997</v>
      </c>
      <c r="V1905">
        <v>3.3319999999999999</v>
      </c>
      <c r="W1905">
        <v>9.3249999999999993</v>
      </c>
      <c r="X1905">
        <v>864</v>
      </c>
      <c r="Y1905">
        <v>106</v>
      </c>
      <c r="Z1905">
        <v>0.95799999999999996</v>
      </c>
      <c r="AA1905">
        <v>1.8800000000000001E-2</v>
      </c>
      <c r="AB1905">
        <v>3.1059999999999999</v>
      </c>
      <c r="AC1905">
        <v>9.6189999999999998</v>
      </c>
      <c r="AD1905">
        <v>3.4209999999999998</v>
      </c>
      <c r="AE1905">
        <v>9.7029999999999994</v>
      </c>
      <c r="AF1905">
        <v>913</v>
      </c>
      <c r="AG1905">
        <v>1.885</v>
      </c>
      <c r="AH1905">
        <v>2.1640000000000001</v>
      </c>
      <c r="AI1905">
        <v>866</v>
      </c>
      <c r="AJ1905">
        <v>913</v>
      </c>
      <c r="AK1905">
        <v>852</v>
      </c>
      <c r="AL1905">
        <v>901</v>
      </c>
      <c r="AQ1905" s="82">
        <f t="shared" si="147"/>
        <v>0</v>
      </c>
      <c r="AR1905" s="82">
        <f t="shared" si="150"/>
        <v>0</v>
      </c>
      <c r="AS1905" s="82">
        <f t="shared" si="150"/>
        <v>0</v>
      </c>
      <c r="AT1905" s="82">
        <f t="shared" si="150"/>
        <v>0</v>
      </c>
      <c r="AU1905" s="82">
        <f t="shared" si="150"/>
        <v>0</v>
      </c>
      <c r="AV1905" s="82">
        <f t="shared" si="150"/>
        <v>0</v>
      </c>
      <c r="AW1905" s="82">
        <f t="shared" si="150"/>
        <v>0</v>
      </c>
      <c r="AX1905" s="82">
        <f t="shared" si="150"/>
        <v>0</v>
      </c>
      <c r="AY1905" s="82">
        <f t="shared" si="150"/>
        <v>1.8859999999999998E-2</v>
      </c>
      <c r="AZ1905" s="82">
        <f t="shared" si="150"/>
        <v>0</v>
      </c>
      <c r="BA1905" s="82">
        <f t="shared" si="150"/>
        <v>0</v>
      </c>
    </row>
    <row r="1906" spans="1:53" x14ac:dyDescent="0.25">
      <c r="A1906" t="s">
        <v>4844</v>
      </c>
      <c r="B1906" t="s">
        <v>4845</v>
      </c>
      <c r="C1906" t="s">
        <v>4842</v>
      </c>
      <c r="D1906" t="s">
        <v>4843</v>
      </c>
      <c r="E1906">
        <v>10.5</v>
      </c>
      <c r="F1906" s="143">
        <v>42719</v>
      </c>
      <c r="G1906" t="s">
        <v>348</v>
      </c>
      <c r="H1906" t="s">
        <v>270</v>
      </c>
      <c r="I1906" t="s">
        <v>259</v>
      </c>
      <c r="J1906" t="s">
        <v>271</v>
      </c>
      <c r="K1906" t="s">
        <v>272</v>
      </c>
      <c r="L1906" t="s">
        <v>291</v>
      </c>
      <c r="M1906" t="s">
        <v>600</v>
      </c>
      <c r="N1906" t="s">
        <v>283</v>
      </c>
      <c r="O1906">
        <v>417.8</v>
      </c>
      <c r="P1906">
        <v>98</v>
      </c>
      <c r="Q1906">
        <v>0.29166700000000001</v>
      </c>
      <c r="R1906">
        <v>3.5580000000000001E-2</v>
      </c>
      <c r="S1906">
        <v>8.1370000000000005</v>
      </c>
      <c r="T1906">
        <v>3.1560000000000001</v>
      </c>
      <c r="U1906">
        <v>11.134</v>
      </c>
      <c r="V1906">
        <v>3.1669999999999998</v>
      </c>
      <c r="W1906">
        <v>11.134</v>
      </c>
      <c r="X1906">
        <v>1060</v>
      </c>
      <c r="Y1906">
        <v>94.5</v>
      </c>
      <c r="Z1906">
        <v>7.7290000000000001</v>
      </c>
      <c r="AA1906">
        <v>3.7569999999999999E-2</v>
      </c>
      <c r="AB1906">
        <v>2.94</v>
      </c>
      <c r="AC1906">
        <v>12.259</v>
      </c>
      <c r="AD1906">
        <v>2.948</v>
      </c>
      <c r="AE1906">
        <v>12.259</v>
      </c>
      <c r="AF1906">
        <v>1182</v>
      </c>
      <c r="AG1906">
        <v>4.1079999999999997</v>
      </c>
      <c r="AH1906">
        <v>4.3239999999999998</v>
      </c>
      <c r="AI1906">
        <v>1019</v>
      </c>
      <c r="AJ1906">
        <v>1114</v>
      </c>
      <c r="AK1906">
        <v>1049</v>
      </c>
      <c r="AL1906">
        <v>1171</v>
      </c>
      <c r="AQ1906" s="82">
        <f t="shared" si="147"/>
        <v>0</v>
      </c>
      <c r="AR1906" s="82">
        <f t="shared" si="150"/>
        <v>0</v>
      </c>
      <c r="AS1906" s="82">
        <f t="shared" si="150"/>
        <v>0</v>
      </c>
      <c r="AT1906" s="82">
        <f t="shared" si="150"/>
        <v>0</v>
      </c>
      <c r="AU1906" s="82">
        <f t="shared" si="150"/>
        <v>0</v>
      </c>
      <c r="AV1906" s="82">
        <f t="shared" si="150"/>
        <v>0</v>
      </c>
      <c r="AW1906" s="82">
        <f t="shared" si="150"/>
        <v>0</v>
      </c>
      <c r="AX1906" s="82">
        <f t="shared" si="150"/>
        <v>0</v>
      </c>
      <c r="AY1906" s="82">
        <f t="shared" si="150"/>
        <v>0</v>
      </c>
      <c r="AZ1906" s="82">
        <f t="shared" si="150"/>
        <v>0</v>
      </c>
      <c r="BA1906" s="82">
        <f t="shared" si="150"/>
        <v>3.5580000000000001E-2</v>
      </c>
    </row>
    <row r="1907" spans="1:53" x14ac:dyDescent="0.25">
      <c r="A1907" t="s">
        <v>4846</v>
      </c>
      <c r="B1907" t="s">
        <v>4847</v>
      </c>
      <c r="C1907" t="s">
        <v>4842</v>
      </c>
      <c r="D1907" t="s">
        <v>4843</v>
      </c>
      <c r="E1907">
        <v>11</v>
      </c>
      <c r="F1907" s="143">
        <v>43358</v>
      </c>
      <c r="G1907" t="s">
        <v>348</v>
      </c>
      <c r="H1907" t="s">
        <v>270</v>
      </c>
      <c r="I1907" t="s">
        <v>259</v>
      </c>
      <c r="J1907" t="s">
        <v>271</v>
      </c>
      <c r="K1907" t="s">
        <v>272</v>
      </c>
      <c r="L1907" t="s">
        <v>291</v>
      </c>
      <c r="M1907" t="s">
        <v>600</v>
      </c>
      <c r="N1907" t="s">
        <v>275</v>
      </c>
      <c r="O1907">
        <v>344.2</v>
      </c>
      <c r="P1907">
        <v>78.75</v>
      </c>
      <c r="Q1907">
        <v>3.0555560000000002</v>
      </c>
      <c r="R1907">
        <v>2.4400000000000002E-2</v>
      </c>
      <c r="S1907">
        <v>0</v>
      </c>
      <c r="T1907">
        <v>3.7360000000000002</v>
      </c>
      <c r="U1907">
        <v>16.925999999999998</v>
      </c>
      <c r="V1907">
        <v>3.766</v>
      </c>
      <c r="W1907">
        <v>16.925999999999998</v>
      </c>
      <c r="X1907">
        <v>1611</v>
      </c>
      <c r="Y1907">
        <v>74</v>
      </c>
      <c r="Z1907">
        <v>2.3220000000000001</v>
      </c>
      <c r="AA1907">
        <v>2.3109999999999999E-2</v>
      </c>
      <c r="AB1907">
        <v>3.7170000000000001</v>
      </c>
      <c r="AC1907">
        <v>18.484999999999999</v>
      </c>
      <c r="AD1907">
        <v>3.7440000000000002</v>
      </c>
      <c r="AE1907">
        <v>18.484999999999999</v>
      </c>
      <c r="AF1907">
        <v>1780</v>
      </c>
      <c r="AG1907">
        <v>7.1840000000000002</v>
      </c>
      <c r="AH1907">
        <v>7.5679999999999996</v>
      </c>
      <c r="AI1907">
        <v>1355</v>
      </c>
      <c r="AJ1907">
        <v>1446</v>
      </c>
      <c r="AK1907">
        <v>1599</v>
      </c>
      <c r="AL1907">
        <v>1768</v>
      </c>
      <c r="AQ1907" s="82">
        <f t="shared" si="147"/>
        <v>0</v>
      </c>
      <c r="AR1907" s="82">
        <f t="shared" si="150"/>
        <v>0</v>
      </c>
      <c r="AS1907" s="82">
        <f t="shared" si="150"/>
        <v>0</v>
      </c>
      <c r="AT1907" s="82">
        <f t="shared" si="150"/>
        <v>0</v>
      </c>
      <c r="AU1907" s="82">
        <f t="shared" si="150"/>
        <v>0</v>
      </c>
      <c r="AV1907" s="82">
        <f t="shared" si="150"/>
        <v>0</v>
      </c>
      <c r="AW1907" s="82">
        <f t="shared" si="150"/>
        <v>0</v>
      </c>
      <c r="AX1907" s="82">
        <f t="shared" si="150"/>
        <v>0</v>
      </c>
      <c r="AY1907" s="82">
        <f t="shared" si="150"/>
        <v>0</v>
      </c>
      <c r="AZ1907" s="82">
        <f t="shared" si="150"/>
        <v>0</v>
      </c>
      <c r="BA1907" s="82">
        <f t="shared" si="150"/>
        <v>2.4400000000000002E-2</v>
      </c>
    </row>
    <row r="1908" spans="1:53" x14ac:dyDescent="0.25">
      <c r="A1908" t="s">
        <v>4824</v>
      </c>
      <c r="B1908" t="s">
        <v>4825</v>
      </c>
      <c r="C1908" t="s">
        <v>4826</v>
      </c>
      <c r="D1908" t="s">
        <v>4827</v>
      </c>
      <c r="E1908">
        <v>10.25</v>
      </c>
      <c r="F1908" s="143">
        <v>42597</v>
      </c>
      <c r="G1908" t="s">
        <v>348</v>
      </c>
      <c r="H1908" t="s">
        <v>270</v>
      </c>
      <c r="I1908" t="s">
        <v>259</v>
      </c>
      <c r="J1908" t="s">
        <v>271</v>
      </c>
      <c r="K1908" t="s">
        <v>272</v>
      </c>
      <c r="L1908" t="s">
        <v>1124</v>
      </c>
      <c r="M1908" t="s">
        <v>1131</v>
      </c>
      <c r="N1908" t="s">
        <v>283</v>
      </c>
      <c r="O1908">
        <v>370</v>
      </c>
      <c r="P1908">
        <v>88</v>
      </c>
      <c r="Q1908">
        <v>3.7013889999999998</v>
      </c>
      <c r="R1908">
        <v>2.9399999999999999E-2</v>
      </c>
      <c r="S1908">
        <v>0</v>
      </c>
      <c r="T1908">
        <v>2.766</v>
      </c>
      <c r="U1908">
        <v>14.603999999999999</v>
      </c>
      <c r="V1908">
        <v>2.774</v>
      </c>
      <c r="W1908">
        <v>14.603999999999999</v>
      </c>
      <c r="X1908">
        <v>1413</v>
      </c>
      <c r="Y1908">
        <v>86</v>
      </c>
      <c r="Z1908">
        <v>3.0179999999999998</v>
      </c>
      <c r="AA1908">
        <v>2.8969999999999999E-2</v>
      </c>
      <c r="AB1908">
        <v>2.81</v>
      </c>
      <c r="AC1908">
        <v>15.324</v>
      </c>
      <c r="AD1908">
        <v>2.8159999999999998</v>
      </c>
      <c r="AE1908">
        <v>15.324</v>
      </c>
      <c r="AF1908">
        <v>1493</v>
      </c>
      <c r="AG1908">
        <v>3.0139999999999998</v>
      </c>
      <c r="AH1908">
        <v>3.1970000000000001</v>
      </c>
      <c r="AI1908">
        <v>1278</v>
      </c>
      <c r="AJ1908">
        <v>1334</v>
      </c>
      <c r="AK1908">
        <v>1401</v>
      </c>
      <c r="AL1908">
        <v>1482</v>
      </c>
      <c r="AQ1908" s="82">
        <f t="shared" si="147"/>
        <v>0</v>
      </c>
      <c r="AR1908" s="82">
        <f t="shared" si="150"/>
        <v>0</v>
      </c>
      <c r="AS1908" s="82">
        <f t="shared" si="150"/>
        <v>0</v>
      </c>
      <c r="AT1908" s="82">
        <f t="shared" si="150"/>
        <v>0</v>
      </c>
      <c r="AU1908" s="82">
        <f t="shared" si="150"/>
        <v>0</v>
      </c>
      <c r="AV1908" s="82">
        <f t="shared" si="150"/>
        <v>0</v>
      </c>
      <c r="AW1908" s="82">
        <f t="shared" si="150"/>
        <v>0</v>
      </c>
      <c r="AX1908" s="82">
        <f t="shared" si="150"/>
        <v>0</v>
      </c>
      <c r="AY1908" s="82">
        <f t="shared" si="150"/>
        <v>0</v>
      </c>
      <c r="AZ1908" s="82">
        <f t="shared" si="150"/>
        <v>0</v>
      </c>
      <c r="BA1908" s="82">
        <f t="shared" si="150"/>
        <v>2.9399999999999999E-2</v>
      </c>
    </row>
    <row r="1909" spans="1:53" x14ac:dyDescent="0.25">
      <c r="A1909" t="s">
        <v>4820</v>
      </c>
      <c r="B1909" t="s">
        <v>4821</v>
      </c>
      <c r="C1909" t="s">
        <v>4822</v>
      </c>
      <c r="D1909" t="s">
        <v>4823</v>
      </c>
      <c r="E1909">
        <v>8.75</v>
      </c>
      <c r="F1909" s="143">
        <v>42522</v>
      </c>
      <c r="G1909" t="s">
        <v>423</v>
      </c>
      <c r="H1909" t="s">
        <v>270</v>
      </c>
      <c r="I1909" t="s">
        <v>259</v>
      </c>
      <c r="J1909" t="s">
        <v>271</v>
      </c>
      <c r="K1909" t="s">
        <v>272</v>
      </c>
      <c r="L1909" t="s">
        <v>291</v>
      </c>
      <c r="M1909" t="s">
        <v>1407</v>
      </c>
      <c r="N1909" t="s">
        <v>304</v>
      </c>
      <c r="O1909">
        <v>275</v>
      </c>
      <c r="P1909">
        <v>106.75</v>
      </c>
      <c r="Q1909">
        <v>0.58333299999999999</v>
      </c>
      <c r="R1909">
        <v>2.5569999999999999E-2</v>
      </c>
      <c r="S1909">
        <v>0</v>
      </c>
      <c r="T1909">
        <v>0.42799999999999999</v>
      </c>
      <c r="U1909">
        <v>3.0459999999999998</v>
      </c>
      <c r="V1909">
        <v>0.42599999999999999</v>
      </c>
      <c r="W1909">
        <v>3.3879999999999999</v>
      </c>
      <c r="X1909">
        <v>294</v>
      </c>
      <c r="Y1909">
        <v>107</v>
      </c>
      <c r="Z1909">
        <v>0</v>
      </c>
      <c r="AA1909">
        <v>2.588E-2</v>
      </c>
      <c r="AB1909">
        <v>0.49199999999999999</v>
      </c>
      <c r="AC1909">
        <v>3.2709999999999999</v>
      </c>
      <c r="AD1909">
        <v>0.49</v>
      </c>
      <c r="AE1909">
        <v>3.5049999999999999</v>
      </c>
      <c r="AF1909">
        <v>313</v>
      </c>
      <c r="AG1909">
        <v>0.311</v>
      </c>
      <c r="AH1909">
        <v>0.28699999999999998</v>
      </c>
      <c r="AI1909">
        <v>255</v>
      </c>
      <c r="AJ1909">
        <v>312</v>
      </c>
      <c r="AK1909">
        <v>274</v>
      </c>
      <c r="AL1909">
        <v>296</v>
      </c>
      <c r="AQ1909" s="82">
        <f t="shared" si="147"/>
        <v>0</v>
      </c>
      <c r="AR1909" s="82">
        <f t="shared" si="150"/>
        <v>0</v>
      </c>
      <c r="AS1909" s="82">
        <f t="shared" si="150"/>
        <v>2.5569999999999999E-2</v>
      </c>
      <c r="AT1909" s="82">
        <f t="shared" si="150"/>
        <v>0</v>
      </c>
      <c r="AU1909" s="82">
        <f t="shared" si="150"/>
        <v>0</v>
      </c>
      <c r="AV1909" s="82">
        <f t="shared" si="150"/>
        <v>0</v>
      </c>
      <c r="AW1909" s="82">
        <f t="shared" si="150"/>
        <v>0</v>
      </c>
      <c r="AX1909" s="82">
        <f t="shared" si="150"/>
        <v>0</v>
      </c>
      <c r="AY1909" s="82">
        <f t="shared" si="150"/>
        <v>0</v>
      </c>
      <c r="AZ1909" s="82">
        <f t="shared" si="150"/>
        <v>0</v>
      </c>
      <c r="BA1909" s="82">
        <f t="shared" si="150"/>
        <v>0</v>
      </c>
    </row>
    <row r="1910" spans="1:53" x14ac:dyDescent="0.25">
      <c r="A1910" t="s">
        <v>4833</v>
      </c>
      <c r="B1910" t="s">
        <v>4834</v>
      </c>
      <c r="C1910" t="s">
        <v>4822</v>
      </c>
      <c r="D1910" t="s">
        <v>4823</v>
      </c>
      <c r="E1910">
        <v>6.75</v>
      </c>
      <c r="F1910" s="143">
        <v>43497</v>
      </c>
      <c r="G1910" t="s">
        <v>423</v>
      </c>
      <c r="H1910" t="s">
        <v>270</v>
      </c>
      <c r="I1910" t="s">
        <v>259</v>
      </c>
      <c r="J1910" t="s">
        <v>271</v>
      </c>
      <c r="K1910" t="s">
        <v>272</v>
      </c>
      <c r="L1910" t="s">
        <v>291</v>
      </c>
      <c r="M1910" t="s">
        <v>1407</v>
      </c>
      <c r="N1910" t="s">
        <v>304</v>
      </c>
      <c r="O1910">
        <v>150</v>
      </c>
      <c r="P1910">
        <v>106</v>
      </c>
      <c r="Q1910">
        <v>2.7</v>
      </c>
      <c r="R1910">
        <v>1.413E-2</v>
      </c>
      <c r="S1910">
        <v>0</v>
      </c>
      <c r="T1910">
        <v>3.4860000000000002</v>
      </c>
      <c r="U1910">
        <v>5.1079999999999997</v>
      </c>
      <c r="V1910">
        <v>3.9460000000000002</v>
      </c>
      <c r="W1910">
        <v>5.2409999999999997</v>
      </c>
      <c r="X1910">
        <v>428</v>
      </c>
      <c r="Y1910">
        <v>105</v>
      </c>
      <c r="Z1910">
        <v>2.25</v>
      </c>
      <c r="AA1910">
        <v>1.4149999999999999E-2</v>
      </c>
      <c r="AB1910">
        <v>3.5430000000000001</v>
      </c>
      <c r="AC1910">
        <v>5.391</v>
      </c>
      <c r="AD1910">
        <v>4.3090000000000002</v>
      </c>
      <c r="AE1910">
        <v>5.5259999999999998</v>
      </c>
      <c r="AF1910">
        <v>471</v>
      </c>
      <c r="AG1910">
        <v>1.3520000000000001</v>
      </c>
      <c r="AH1910">
        <v>1.79</v>
      </c>
      <c r="AI1910">
        <v>396</v>
      </c>
      <c r="AJ1910">
        <v>443</v>
      </c>
      <c r="AK1910">
        <v>413</v>
      </c>
      <c r="AL1910">
        <v>457</v>
      </c>
      <c r="AQ1910" s="82">
        <f t="shared" si="147"/>
        <v>0</v>
      </c>
      <c r="AR1910" s="82">
        <f t="shared" ref="AR1910:BA1925" si="151">IF(AND($U1910&gt;AQ$4,$U1910&lt;=AR$4),$R1910,0)</f>
        <v>0</v>
      </c>
      <c r="AS1910" s="82">
        <f t="shared" si="151"/>
        <v>0</v>
      </c>
      <c r="AT1910" s="82">
        <f t="shared" si="151"/>
        <v>0</v>
      </c>
      <c r="AU1910" s="82">
        <f t="shared" si="151"/>
        <v>1.413E-2</v>
      </c>
      <c r="AV1910" s="82">
        <f t="shared" si="151"/>
        <v>0</v>
      </c>
      <c r="AW1910" s="82">
        <f t="shared" si="151"/>
        <v>0</v>
      </c>
      <c r="AX1910" s="82">
        <f t="shared" si="151"/>
        <v>0</v>
      </c>
      <c r="AY1910" s="82">
        <f t="shared" si="151"/>
        <v>0</v>
      </c>
      <c r="AZ1910" s="82">
        <f t="shared" si="151"/>
        <v>0</v>
      </c>
      <c r="BA1910" s="82">
        <f t="shared" si="151"/>
        <v>0</v>
      </c>
    </row>
    <row r="1911" spans="1:53" x14ac:dyDescent="0.25">
      <c r="A1911" t="s">
        <v>6693</v>
      </c>
      <c r="B1911" t="s">
        <v>6694</v>
      </c>
      <c r="C1911" t="s">
        <v>6695</v>
      </c>
      <c r="D1911" t="s">
        <v>6696</v>
      </c>
      <c r="E1911">
        <v>6.375</v>
      </c>
      <c r="F1911" s="143">
        <v>44058</v>
      </c>
      <c r="G1911" t="s">
        <v>40</v>
      </c>
      <c r="H1911" t="s">
        <v>270</v>
      </c>
      <c r="I1911" t="s">
        <v>259</v>
      </c>
      <c r="J1911" t="s">
        <v>271</v>
      </c>
      <c r="K1911" t="s">
        <v>272</v>
      </c>
      <c r="L1911" t="s">
        <v>296</v>
      </c>
      <c r="M1911" t="s">
        <v>431</v>
      </c>
      <c r="N1911" t="s">
        <v>304</v>
      </c>
      <c r="O1911">
        <v>900</v>
      </c>
      <c r="P1911">
        <v>100.75</v>
      </c>
      <c r="Q1911">
        <v>2.2135419999999999</v>
      </c>
      <c r="R1911">
        <v>8.0280000000000004E-2</v>
      </c>
      <c r="S1911">
        <v>0</v>
      </c>
      <c r="T1911">
        <v>4.5830000000000002</v>
      </c>
      <c r="U1911">
        <v>6.2130000000000001</v>
      </c>
      <c r="V1911">
        <v>5.7759999999999998</v>
      </c>
      <c r="W1911">
        <v>6.19</v>
      </c>
      <c r="X1911">
        <v>493</v>
      </c>
      <c r="Y1911">
        <v>98.5</v>
      </c>
      <c r="Z1911">
        <v>1.7889999999999999</v>
      </c>
      <c r="AA1911">
        <v>7.9390000000000002E-2</v>
      </c>
      <c r="AB1911">
        <v>5.89</v>
      </c>
      <c r="AC1911">
        <v>6.625</v>
      </c>
      <c r="AD1911">
        <v>5.89</v>
      </c>
      <c r="AE1911">
        <v>6.601</v>
      </c>
      <c r="AF1911">
        <v>551</v>
      </c>
      <c r="AG1911">
        <v>2.6669999999999998</v>
      </c>
      <c r="AH1911">
        <v>3.4369999999999998</v>
      </c>
      <c r="AI1911">
        <v>464</v>
      </c>
      <c r="AJ1911">
        <v>514</v>
      </c>
      <c r="AK1911">
        <v>483</v>
      </c>
      <c r="AL1911">
        <v>540</v>
      </c>
      <c r="AQ1911" s="82">
        <f t="shared" si="147"/>
        <v>0</v>
      </c>
      <c r="AR1911" s="82">
        <f t="shared" si="151"/>
        <v>0</v>
      </c>
      <c r="AS1911" s="82">
        <f t="shared" si="151"/>
        <v>0</v>
      </c>
      <c r="AT1911" s="82">
        <f t="shared" si="151"/>
        <v>0</v>
      </c>
      <c r="AU1911" s="82">
        <f t="shared" si="151"/>
        <v>0</v>
      </c>
      <c r="AV1911" s="82">
        <f t="shared" si="151"/>
        <v>8.0280000000000004E-2</v>
      </c>
      <c r="AW1911" s="82">
        <f t="shared" si="151"/>
        <v>0</v>
      </c>
      <c r="AX1911" s="82">
        <f t="shared" si="151"/>
        <v>0</v>
      </c>
      <c r="AY1911" s="82">
        <f t="shared" si="151"/>
        <v>0</v>
      </c>
      <c r="AZ1911" s="82">
        <f t="shared" si="151"/>
        <v>0</v>
      </c>
      <c r="BA1911" s="82">
        <f t="shared" si="151"/>
        <v>0</v>
      </c>
    </row>
    <row r="1912" spans="1:53" x14ac:dyDescent="0.25">
      <c r="A1912" t="s">
        <v>6697</v>
      </c>
      <c r="B1912" t="s">
        <v>6698</v>
      </c>
      <c r="C1912" t="s">
        <v>6699</v>
      </c>
      <c r="D1912" t="s">
        <v>6700</v>
      </c>
      <c r="E1912">
        <v>10.625</v>
      </c>
      <c r="F1912" s="143">
        <v>43983</v>
      </c>
      <c r="G1912" t="s">
        <v>280</v>
      </c>
      <c r="H1912" t="s">
        <v>270</v>
      </c>
      <c r="I1912" t="s">
        <v>259</v>
      </c>
      <c r="J1912" t="s">
        <v>271</v>
      </c>
      <c r="K1912" t="s">
        <v>272</v>
      </c>
      <c r="L1912" t="s">
        <v>335</v>
      </c>
      <c r="M1912" t="s">
        <v>912</v>
      </c>
      <c r="N1912" t="s">
        <v>304</v>
      </c>
      <c r="O1912">
        <v>327.10000000000002</v>
      </c>
      <c r="P1912">
        <v>106.5</v>
      </c>
      <c r="Q1912">
        <v>0.70833299999999999</v>
      </c>
      <c r="R1912">
        <v>3.0380000000000001E-2</v>
      </c>
      <c r="S1912">
        <v>0</v>
      </c>
      <c r="T1912">
        <v>4.093</v>
      </c>
      <c r="U1912">
        <v>9.08</v>
      </c>
      <c r="V1912">
        <v>4.8360000000000003</v>
      </c>
      <c r="W1912">
        <v>9.2200000000000006</v>
      </c>
      <c r="X1912">
        <v>807</v>
      </c>
      <c r="Y1912">
        <v>107</v>
      </c>
      <c r="Z1912">
        <v>0</v>
      </c>
      <c r="AA1912">
        <v>3.0779999999999998E-2</v>
      </c>
      <c r="AB1912">
        <v>4.1609999999999996</v>
      </c>
      <c r="AC1912">
        <v>8.984</v>
      </c>
      <c r="AD1912">
        <v>4.8789999999999996</v>
      </c>
      <c r="AE1912">
        <v>9.1219999999999999</v>
      </c>
      <c r="AF1912">
        <v>813</v>
      </c>
      <c r="AG1912">
        <v>0.19500000000000001</v>
      </c>
      <c r="AH1912">
        <v>0.76700000000000002</v>
      </c>
      <c r="AI1912">
        <v>797</v>
      </c>
      <c r="AJ1912">
        <v>807</v>
      </c>
      <c r="AK1912">
        <v>796</v>
      </c>
      <c r="AL1912">
        <v>801</v>
      </c>
      <c r="AQ1912" s="82">
        <f t="shared" si="147"/>
        <v>0</v>
      </c>
      <c r="AR1912" s="82">
        <f t="shared" si="151"/>
        <v>0</v>
      </c>
      <c r="AS1912" s="82">
        <f t="shared" si="151"/>
        <v>0</v>
      </c>
      <c r="AT1912" s="82">
        <f t="shared" si="151"/>
        <v>0</v>
      </c>
      <c r="AU1912" s="82">
        <f t="shared" si="151"/>
        <v>0</v>
      </c>
      <c r="AV1912" s="82">
        <f t="shared" si="151"/>
        <v>0</v>
      </c>
      <c r="AW1912" s="82">
        <f t="shared" si="151"/>
        <v>0</v>
      </c>
      <c r="AX1912" s="82">
        <f t="shared" si="151"/>
        <v>0</v>
      </c>
      <c r="AY1912" s="82">
        <f t="shared" si="151"/>
        <v>3.0380000000000001E-2</v>
      </c>
      <c r="AZ1912" s="82">
        <f t="shared" si="151"/>
        <v>0</v>
      </c>
      <c r="BA1912" s="82">
        <f t="shared" si="151"/>
        <v>0</v>
      </c>
    </row>
    <row r="1913" spans="1:53" x14ac:dyDescent="0.25">
      <c r="A1913" t="s">
        <v>4830</v>
      </c>
      <c r="B1913" t="s">
        <v>4831</v>
      </c>
      <c r="C1913" t="s">
        <v>4832</v>
      </c>
      <c r="D1913" t="s">
        <v>6701</v>
      </c>
      <c r="E1913">
        <v>11.375</v>
      </c>
      <c r="F1913" s="143">
        <v>43266</v>
      </c>
      <c r="G1913" t="s">
        <v>42</v>
      </c>
      <c r="H1913" t="s">
        <v>270</v>
      </c>
      <c r="I1913" t="s">
        <v>259</v>
      </c>
      <c r="J1913" t="s">
        <v>271</v>
      </c>
      <c r="K1913" t="s">
        <v>272</v>
      </c>
      <c r="L1913" t="s">
        <v>291</v>
      </c>
      <c r="M1913" t="s">
        <v>303</v>
      </c>
      <c r="N1913" t="s">
        <v>304</v>
      </c>
      <c r="O1913">
        <v>645</v>
      </c>
      <c r="P1913">
        <v>116.5</v>
      </c>
      <c r="Q1913">
        <v>0.31597199999999998</v>
      </c>
      <c r="R1913">
        <v>6.5280000000000005E-2</v>
      </c>
      <c r="S1913">
        <v>5.6879999999999997</v>
      </c>
      <c r="T1913">
        <v>1.3759999999999999</v>
      </c>
      <c r="U1913">
        <v>3.5670000000000002</v>
      </c>
      <c r="V1913">
        <v>1.375</v>
      </c>
      <c r="W1913">
        <v>4.1369999999999996</v>
      </c>
      <c r="X1913">
        <v>334</v>
      </c>
      <c r="Y1913">
        <v>116</v>
      </c>
      <c r="Z1913">
        <v>5.2450000000000001</v>
      </c>
      <c r="AA1913">
        <v>6.8779999999999994E-2</v>
      </c>
      <c r="AB1913">
        <v>1.3720000000000001</v>
      </c>
      <c r="AC1913">
        <v>4.1500000000000004</v>
      </c>
      <c r="AD1913">
        <v>1.38</v>
      </c>
      <c r="AE1913">
        <v>4.6109999999999998</v>
      </c>
      <c r="AF1913">
        <v>394</v>
      </c>
      <c r="AG1913">
        <v>1.038</v>
      </c>
      <c r="AH1913">
        <v>1.044</v>
      </c>
      <c r="AI1913">
        <v>351</v>
      </c>
      <c r="AJ1913">
        <v>352</v>
      </c>
      <c r="AK1913">
        <v>320</v>
      </c>
      <c r="AL1913">
        <v>381</v>
      </c>
      <c r="AQ1913" s="82">
        <f t="shared" si="147"/>
        <v>0</v>
      </c>
      <c r="AR1913" s="82">
        <f t="shared" si="151"/>
        <v>0</v>
      </c>
      <c r="AS1913" s="82">
        <f t="shared" si="151"/>
        <v>6.5280000000000005E-2</v>
      </c>
      <c r="AT1913" s="82">
        <f t="shared" si="151"/>
        <v>0</v>
      </c>
      <c r="AU1913" s="82">
        <f t="shared" si="151"/>
        <v>0</v>
      </c>
      <c r="AV1913" s="82">
        <f t="shared" si="151"/>
        <v>0</v>
      </c>
      <c r="AW1913" s="82">
        <f t="shared" si="151"/>
        <v>0</v>
      </c>
      <c r="AX1913" s="82">
        <f t="shared" si="151"/>
        <v>0</v>
      </c>
      <c r="AY1913" s="82">
        <f t="shared" si="151"/>
        <v>0</v>
      </c>
      <c r="AZ1913" s="82">
        <f t="shared" si="151"/>
        <v>0</v>
      </c>
      <c r="BA1913" s="82">
        <f t="shared" si="151"/>
        <v>0</v>
      </c>
    </row>
    <row r="1914" spans="1:53" x14ac:dyDescent="0.25">
      <c r="A1914" t="s">
        <v>6702</v>
      </c>
      <c r="B1914" t="s">
        <v>6703</v>
      </c>
      <c r="C1914" t="s">
        <v>4839</v>
      </c>
      <c r="D1914" t="s">
        <v>6701</v>
      </c>
      <c r="E1914">
        <v>9.625</v>
      </c>
      <c r="F1914" s="143">
        <v>43266</v>
      </c>
      <c r="G1914" t="s">
        <v>280</v>
      </c>
      <c r="H1914" t="s">
        <v>270</v>
      </c>
      <c r="I1914" t="s">
        <v>259</v>
      </c>
      <c r="J1914" t="s">
        <v>271</v>
      </c>
      <c r="K1914" t="s">
        <v>272</v>
      </c>
      <c r="L1914" t="s">
        <v>291</v>
      </c>
      <c r="M1914" t="s">
        <v>303</v>
      </c>
      <c r="N1914" t="s">
        <v>304</v>
      </c>
      <c r="O1914">
        <v>600</v>
      </c>
      <c r="P1914">
        <v>106.125</v>
      </c>
      <c r="Q1914">
        <v>2.6736110000000002</v>
      </c>
      <c r="R1914">
        <v>5.6559999999999999E-2</v>
      </c>
      <c r="S1914">
        <v>0</v>
      </c>
      <c r="T1914">
        <v>2.137</v>
      </c>
      <c r="U1914">
        <v>6.8869999999999996</v>
      </c>
      <c r="V1914">
        <v>2.7839999999999998</v>
      </c>
      <c r="W1914">
        <v>7.3559999999999999</v>
      </c>
      <c r="X1914">
        <v>655</v>
      </c>
      <c r="Y1914">
        <v>105.5</v>
      </c>
      <c r="Z1914">
        <v>2.032</v>
      </c>
      <c r="AA1914">
        <v>5.6750000000000002E-2</v>
      </c>
      <c r="AB1914">
        <v>2.1970000000000001</v>
      </c>
      <c r="AC1914">
        <v>7.2140000000000004</v>
      </c>
      <c r="AD1914">
        <v>2.8759999999999999</v>
      </c>
      <c r="AE1914">
        <v>7.5439999999999996</v>
      </c>
      <c r="AF1914">
        <v>687</v>
      </c>
      <c r="AG1914">
        <v>1.1779999999999999</v>
      </c>
      <c r="AH1914">
        <v>1.365</v>
      </c>
      <c r="AI1914">
        <v>622</v>
      </c>
      <c r="AJ1914">
        <v>656</v>
      </c>
      <c r="AK1914">
        <v>641</v>
      </c>
      <c r="AL1914">
        <v>672</v>
      </c>
      <c r="AQ1914" s="82">
        <f t="shared" si="147"/>
        <v>0</v>
      </c>
      <c r="AR1914" s="82">
        <f t="shared" si="151"/>
        <v>0</v>
      </c>
      <c r="AS1914" s="82">
        <f t="shared" si="151"/>
        <v>0</v>
      </c>
      <c r="AT1914" s="82">
        <f t="shared" si="151"/>
        <v>0</v>
      </c>
      <c r="AU1914" s="82">
        <f t="shared" si="151"/>
        <v>0</v>
      </c>
      <c r="AV1914" s="82">
        <f t="shared" si="151"/>
        <v>5.6559999999999999E-2</v>
      </c>
      <c r="AW1914" s="82">
        <f t="shared" si="151"/>
        <v>0</v>
      </c>
      <c r="AX1914" s="82">
        <f t="shared" si="151"/>
        <v>0</v>
      </c>
      <c r="AY1914" s="82">
        <f t="shared" si="151"/>
        <v>0</v>
      </c>
      <c r="AZ1914" s="82">
        <f t="shared" si="151"/>
        <v>0</v>
      </c>
      <c r="BA1914" s="82">
        <f t="shared" si="151"/>
        <v>0</v>
      </c>
    </row>
    <row r="1915" spans="1:53" x14ac:dyDescent="0.25">
      <c r="A1915" t="s">
        <v>6704</v>
      </c>
      <c r="B1915" t="s">
        <v>6705</v>
      </c>
      <c r="C1915" t="s">
        <v>4839</v>
      </c>
      <c r="D1915" t="s">
        <v>6701</v>
      </c>
      <c r="E1915">
        <v>8.125</v>
      </c>
      <c r="F1915" s="143">
        <v>43266</v>
      </c>
      <c r="G1915" t="s">
        <v>280</v>
      </c>
      <c r="H1915" t="s">
        <v>270</v>
      </c>
      <c r="I1915" t="s">
        <v>259</v>
      </c>
      <c r="J1915" t="s">
        <v>271</v>
      </c>
      <c r="K1915" t="s">
        <v>272</v>
      </c>
      <c r="L1915" t="s">
        <v>291</v>
      </c>
      <c r="M1915" t="s">
        <v>303</v>
      </c>
      <c r="N1915" t="s">
        <v>304</v>
      </c>
      <c r="O1915">
        <v>400</v>
      </c>
      <c r="P1915">
        <v>103.625</v>
      </c>
      <c r="Q1915">
        <v>1.21875</v>
      </c>
      <c r="R1915">
        <v>3.6330000000000001E-2</v>
      </c>
      <c r="S1915">
        <v>0</v>
      </c>
      <c r="T1915">
        <v>2.9689999999999999</v>
      </c>
      <c r="U1915">
        <v>6.9210000000000003</v>
      </c>
      <c r="V1915">
        <v>3.8260000000000001</v>
      </c>
      <c r="W1915">
        <v>7.0629999999999997</v>
      </c>
      <c r="X1915">
        <v>625</v>
      </c>
      <c r="Y1915">
        <v>101</v>
      </c>
      <c r="Z1915">
        <v>0.67700000000000005</v>
      </c>
      <c r="AA1915">
        <v>3.5770000000000003E-2</v>
      </c>
      <c r="AB1915">
        <v>3.0150000000000001</v>
      </c>
      <c r="AC1915">
        <v>7.7850000000000001</v>
      </c>
      <c r="AD1915">
        <v>4.1109999999999998</v>
      </c>
      <c r="AE1915">
        <v>7.7939999999999996</v>
      </c>
      <c r="AF1915">
        <v>711</v>
      </c>
      <c r="AG1915">
        <v>3.1139999999999999</v>
      </c>
      <c r="AH1915">
        <v>3.5179999999999998</v>
      </c>
      <c r="AI1915">
        <v>604</v>
      </c>
      <c r="AJ1915">
        <v>683</v>
      </c>
      <c r="AK1915">
        <v>612</v>
      </c>
      <c r="AL1915">
        <v>698</v>
      </c>
      <c r="AQ1915" s="82">
        <f t="shared" si="147"/>
        <v>0</v>
      </c>
      <c r="AR1915" s="82">
        <f t="shared" si="151"/>
        <v>0</v>
      </c>
      <c r="AS1915" s="82">
        <f t="shared" si="151"/>
        <v>0</v>
      </c>
      <c r="AT1915" s="82">
        <f t="shared" si="151"/>
        <v>0</v>
      </c>
      <c r="AU1915" s="82">
        <f t="shared" si="151"/>
        <v>0</v>
      </c>
      <c r="AV1915" s="82">
        <f t="shared" si="151"/>
        <v>3.6330000000000001E-2</v>
      </c>
      <c r="AW1915" s="82">
        <f t="shared" si="151"/>
        <v>0</v>
      </c>
      <c r="AX1915" s="82">
        <f t="shared" si="151"/>
        <v>0</v>
      </c>
      <c r="AY1915" s="82">
        <f t="shared" si="151"/>
        <v>0</v>
      </c>
      <c r="AZ1915" s="82">
        <f t="shared" si="151"/>
        <v>0</v>
      </c>
      <c r="BA1915" s="82">
        <f t="shared" si="151"/>
        <v>0</v>
      </c>
    </row>
    <row r="1916" spans="1:53" x14ac:dyDescent="0.25">
      <c r="A1916" t="s">
        <v>4854</v>
      </c>
      <c r="B1916" t="s">
        <v>4855</v>
      </c>
      <c r="C1916" t="s">
        <v>4856</v>
      </c>
      <c r="D1916" t="s">
        <v>4857</v>
      </c>
      <c r="E1916">
        <v>7</v>
      </c>
      <c r="F1916" s="143">
        <v>41713</v>
      </c>
      <c r="G1916" t="s">
        <v>371</v>
      </c>
      <c r="H1916" t="s">
        <v>270</v>
      </c>
      <c r="I1916" t="s">
        <v>259</v>
      </c>
      <c r="J1916" t="s">
        <v>271</v>
      </c>
      <c r="K1916" t="s">
        <v>272</v>
      </c>
      <c r="L1916" t="s">
        <v>343</v>
      </c>
      <c r="M1916" t="s">
        <v>344</v>
      </c>
      <c r="N1916" t="s">
        <v>304</v>
      </c>
      <c r="O1916">
        <v>438.7</v>
      </c>
      <c r="P1916">
        <v>105.5</v>
      </c>
      <c r="Q1916">
        <v>1.9444440000000001</v>
      </c>
      <c r="R1916">
        <v>4.0840000000000001E-2</v>
      </c>
      <c r="S1916">
        <v>0</v>
      </c>
      <c r="T1916">
        <v>1.1599999999999999</v>
      </c>
      <c r="U1916">
        <v>2.4020000000000001</v>
      </c>
      <c r="V1916">
        <v>1.1559999999999999</v>
      </c>
      <c r="W1916">
        <v>2.4020000000000001</v>
      </c>
      <c r="X1916">
        <v>219</v>
      </c>
      <c r="Y1916">
        <v>105.75</v>
      </c>
      <c r="Z1916">
        <v>1.478</v>
      </c>
      <c r="AA1916">
        <v>4.138E-2</v>
      </c>
      <c r="AB1916">
        <v>1.226</v>
      </c>
      <c r="AC1916">
        <v>2.4369999999999998</v>
      </c>
      <c r="AD1916">
        <v>1.2210000000000001</v>
      </c>
      <c r="AE1916">
        <v>2.4369999999999998</v>
      </c>
      <c r="AF1916">
        <v>223</v>
      </c>
      <c r="AG1916">
        <v>0.20200000000000001</v>
      </c>
      <c r="AH1916">
        <v>0.192</v>
      </c>
      <c r="AI1916">
        <v>210</v>
      </c>
      <c r="AJ1916">
        <v>216</v>
      </c>
      <c r="AK1916">
        <v>205</v>
      </c>
      <c r="AL1916">
        <v>210</v>
      </c>
      <c r="AQ1916" s="82">
        <f t="shared" si="147"/>
        <v>0</v>
      </c>
      <c r="AR1916" s="82">
        <f t="shared" si="151"/>
        <v>4.0840000000000001E-2</v>
      </c>
      <c r="AS1916" s="82">
        <f t="shared" si="151"/>
        <v>0</v>
      </c>
      <c r="AT1916" s="82">
        <f t="shared" si="151"/>
        <v>0</v>
      </c>
      <c r="AU1916" s="82">
        <f t="shared" si="151"/>
        <v>0</v>
      </c>
      <c r="AV1916" s="82">
        <f t="shared" si="151"/>
        <v>0</v>
      </c>
      <c r="AW1916" s="82">
        <f t="shared" si="151"/>
        <v>0</v>
      </c>
      <c r="AX1916" s="82">
        <f t="shared" si="151"/>
        <v>0</v>
      </c>
      <c r="AY1916" s="82">
        <f t="shared" si="151"/>
        <v>0</v>
      </c>
      <c r="AZ1916" s="82">
        <f t="shared" si="151"/>
        <v>0</v>
      </c>
      <c r="BA1916" s="82">
        <f t="shared" si="151"/>
        <v>0</v>
      </c>
    </row>
    <row r="1917" spans="1:53" x14ac:dyDescent="0.25">
      <c r="A1917" t="s">
        <v>4858</v>
      </c>
      <c r="B1917" t="s">
        <v>4859</v>
      </c>
      <c r="C1917" t="s">
        <v>4856</v>
      </c>
      <c r="D1917" t="s">
        <v>4857</v>
      </c>
      <c r="E1917">
        <v>7.25</v>
      </c>
      <c r="F1917" s="143">
        <v>42809</v>
      </c>
      <c r="G1917" t="s">
        <v>371</v>
      </c>
      <c r="H1917" t="s">
        <v>270</v>
      </c>
      <c r="I1917" t="s">
        <v>259</v>
      </c>
      <c r="J1917" t="s">
        <v>271</v>
      </c>
      <c r="K1917" t="s">
        <v>272</v>
      </c>
      <c r="L1917" t="s">
        <v>343</v>
      </c>
      <c r="M1917" t="s">
        <v>344</v>
      </c>
      <c r="N1917" t="s">
        <v>304</v>
      </c>
      <c r="O1917">
        <v>491.3</v>
      </c>
      <c r="P1917">
        <v>115.125</v>
      </c>
      <c r="Q1917">
        <v>2.0138889999999998</v>
      </c>
      <c r="R1917">
        <v>4.9860000000000002E-2</v>
      </c>
      <c r="S1917">
        <v>0</v>
      </c>
      <c r="T1917">
        <v>3.629</v>
      </c>
      <c r="U1917">
        <v>3.375</v>
      </c>
      <c r="V1917">
        <v>3.64</v>
      </c>
      <c r="W1917">
        <v>3.375</v>
      </c>
      <c r="X1917">
        <v>279</v>
      </c>
      <c r="Y1917">
        <v>113.5</v>
      </c>
      <c r="Z1917">
        <v>1.5309999999999999</v>
      </c>
      <c r="AA1917">
        <v>4.9709999999999997E-2</v>
      </c>
      <c r="AB1917">
        <v>3.6819999999999999</v>
      </c>
      <c r="AC1917">
        <v>3.806</v>
      </c>
      <c r="AD1917">
        <v>3.6890000000000001</v>
      </c>
      <c r="AE1917">
        <v>3.806</v>
      </c>
      <c r="AF1917">
        <v>332</v>
      </c>
      <c r="AG1917">
        <v>1.833</v>
      </c>
      <c r="AH1917">
        <v>2.14</v>
      </c>
      <c r="AI1917">
        <v>286</v>
      </c>
      <c r="AJ1917">
        <v>340</v>
      </c>
      <c r="AK1917">
        <v>268</v>
      </c>
      <c r="AL1917">
        <v>321</v>
      </c>
      <c r="AQ1917" s="82">
        <f t="shared" si="147"/>
        <v>0</v>
      </c>
      <c r="AR1917" s="82">
        <f t="shared" si="151"/>
        <v>0</v>
      </c>
      <c r="AS1917" s="82">
        <f t="shared" si="151"/>
        <v>4.9860000000000002E-2</v>
      </c>
      <c r="AT1917" s="82">
        <f t="shared" si="151"/>
        <v>0</v>
      </c>
      <c r="AU1917" s="82">
        <f t="shared" si="151"/>
        <v>0</v>
      </c>
      <c r="AV1917" s="82">
        <f t="shared" si="151"/>
        <v>0</v>
      </c>
      <c r="AW1917" s="82">
        <f t="shared" si="151"/>
        <v>0</v>
      </c>
      <c r="AX1917" s="82">
        <f t="shared" si="151"/>
        <v>0</v>
      </c>
      <c r="AY1917" s="82">
        <f t="shared" si="151"/>
        <v>0</v>
      </c>
      <c r="AZ1917" s="82">
        <f t="shared" si="151"/>
        <v>0</v>
      </c>
      <c r="BA1917" s="82">
        <f t="shared" si="151"/>
        <v>0</v>
      </c>
    </row>
    <row r="1918" spans="1:53" x14ac:dyDescent="0.25">
      <c r="A1918" t="s">
        <v>4862</v>
      </c>
      <c r="B1918" t="s">
        <v>4863</v>
      </c>
      <c r="C1918" t="s">
        <v>4856</v>
      </c>
      <c r="D1918" t="s">
        <v>4857</v>
      </c>
      <c r="E1918">
        <v>8.875</v>
      </c>
      <c r="F1918" s="143">
        <v>43070</v>
      </c>
      <c r="G1918" t="s">
        <v>371</v>
      </c>
      <c r="H1918" t="s">
        <v>270</v>
      </c>
      <c r="I1918" t="s">
        <v>259</v>
      </c>
      <c r="J1918" t="s">
        <v>271</v>
      </c>
      <c r="K1918" t="s">
        <v>272</v>
      </c>
      <c r="L1918" t="s">
        <v>343</v>
      </c>
      <c r="M1918" t="s">
        <v>344</v>
      </c>
      <c r="N1918" t="s">
        <v>304</v>
      </c>
      <c r="O1918">
        <v>221.2</v>
      </c>
      <c r="P1918">
        <v>110</v>
      </c>
      <c r="Q1918">
        <v>0.59166700000000005</v>
      </c>
      <c r="R1918">
        <v>2.1190000000000001E-2</v>
      </c>
      <c r="S1918">
        <v>0</v>
      </c>
      <c r="T1918">
        <v>0.90100000000000002</v>
      </c>
      <c r="U1918">
        <v>2.6789999999999998</v>
      </c>
      <c r="V1918">
        <v>0.90200000000000002</v>
      </c>
      <c r="W1918">
        <v>3.198</v>
      </c>
      <c r="X1918">
        <v>248</v>
      </c>
      <c r="Y1918">
        <v>110</v>
      </c>
      <c r="Z1918">
        <v>0</v>
      </c>
      <c r="AA1918">
        <v>2.1399999999999999E-2</v>
      </c>
      <c r="AB1918">
        <v>0.96499999999999997</v>
      </c>
      <c r="AC1918">
        <v>3.05</v>
      </c>
      <c r="AD1918">
        <v>0.96499999999999997</v>
      </c>
      <c r="AE1918">
        <v>3.4449999999999998</v>
      </c>
      <c r="AF1918">
        <v>284</v>
      </c>
      <c r="AG1918">
        <v>0.53800000000000003</v>
      </c>
      <c r="AH1918">
        <v>0.51600000000000001</v>
      </c>
      <c r="AI1918">
        <v>237</v>
      </c>
      <c r="AJ1918">
        <v>291</v>
      </c>
      <c r="AK1918">
        <v>233</v>
      </c>
      <c r="AL1918">
        <v>272</v>
      </c>
      <c r="AQ1918" s="82">
        <f t="shared" si="147"/>
        <v>0</v>
      </c>
      <c r="AR1918" s="82">
        <f t="shared" si="151"/>
        <v>2.1190000000000001E-2</v>
      </c>
      <c r="AS1918" s="82">
        <f t="shared" si="151"/>
        <v>0</v>
      </c>
      <c r="AT1918" s="82">
        <f t="shared" si="151"/>
        <v>0</v>
      </c>
      <c r="AU1918" s="82">
        <f t="shared" si="151"/>
        <v>0</v>
      </c>
      <c r="AV1918" s="82">
        <f t="shared" si="151"/>
        <v>0</v>
      </c>
      <c r="AW1918" s="82">
        <f t="shared" si="151"/>
        <v>0</v>
      </c>
      <c r="AX1918" s="82">
        <f t="shared" si="151"/>
        <v>0</v>
      </c>
      <c r="AY1918" s="82">
        <f t="shared" si="151"/>
        <v>0</v>
      </c>
      <c r="AZ1918" s="82">
        <f t="shared" si="151"/>
        <v>0</v>
      </c>
      <c r="BA1918" s="82">
        <f t="shared" si="151"/>
        <v>0</v>
      </c>
    </row>
    <row r="1919" spans="1:53" x14ac:dyDescent="0.25">
      <c r="A1919" t="s">
        <v>4848</v>
      </c>
      <c r="B1919" t="s">
        <v>4849</v>
      </c>
      <c r="C1919" t="s">
        <v>4850</v>
      </c>
      <c r="D1919" t="s">
        <v>4851</v>
      </c>
      <c r="E1919">
        <v>8.35</v>
      </c>
      <c r="F1919" s="143">
        <v>42444</v>
      </c>
      <c r="G1919" t="s">
        <v>280</v>
      </c>
      <c r="H1919" t="s">
        <v>270</v>
      </c>
      <c r="I1919" t="s">
        <v>259</v>
      </c>
      <c r="J1919" t="s">
        <v>271</v>
      </c>
      <c r="K1919" t="s">
        <v>272</v>
      </c>
      <c r="L1919" t="s">
        <v>291</v>
      </c>
      <c r="M1919" t="s">
        <v>303</v>
      </c>
      <c r="N1919" t="s">
        <v>304</v>
      </c>
      <c r="O1919">
        <v>400</v>
      </c>
      <c r="P1919">
        <v>106.75</v>
      </c>
      <c r="Q1919">
        <v>2.3194439999999998</v>
      </c>
      <c r="R1919">
        <v>3.78E-2</v>
      </c>
      <c r="S1919">
        <v>0</v>
      </c>
      <c r="T1919">
        <v>2.7610000000000001</v>
      </c>
      <c r="U1919">
        <v>6.0090000000000003</v>
      </c>
      <c r="V1919">
        <v>2.7639999999999998</v>
      </c>
      <c r="W1919">
        <v>6.0090000000000003</v>
      </c>
      <c r="X1919">
        <v>559</v>
      </c>
      <c r="Y1919">
        <v>104</v>
      </c>
      <c r="Z1919">
        <v>1.7629999999999999</v>
      </c>
      <c r="AA1919">
        <v>3.721E-2</v>
      </c>
      <c r="AB1919">
        <v>2.8069999999999999</v>
      </c>
      <c r="AC1919">
        <v>6.9619999999999997</v>
      </c>
      <c r="AD1919">
        <v>2.8069999999999999</v>
      </c>
      <c r="AE1919">
        <v>6.9619999999999997</v>
      </c>
      <c r="AF1919">
        <v>662</v>
      </c>
      <c r="AG1919">
        <v>3.1259999999999999</v>
      </c>
      <c r="AH1919">
        <v>3.2829999999999999</v>
      </c>
      <c r="AI1919">
        <v>561</v>
      </c>
      <c r="AJ1919">
        <v>656</v>
      </c>
      <c r="AK1919">
        <v>547</v>
      </c>
      <c r="AL1919">
        <v>650</v>
      </c>
      <c r="AQ1919" s="82">
        <f t="shared" si="147"/>
        <v>0</v>
      </c>
      <c r="AR1919" s="82">
        <f t="shared" si="151"/>
        <v>0</v>
      </c>
      <c r="AS1919" s="82">
        <f t="shared" si="151"/>
        <v>0</v>
      </c>
      <c r="AT1919" s="82">
        <f t="shared" si="151"/>
        <v>0</v>
      </c>
      <c r="AU1919" s="82">
        <f t="shared" si="151"/>
        <v>0</v>
      </c>
      <c r="AV1919" s="82">
        <f t="shared" si="151"/>
        <v>3.78E-2</v>
      </c>
      <c r="AW1919" s="82">
        <f t="shared" si="151"/>
        <v>0</v>
      </c>
      <c r="AX1919" s="82">
        <f t="shared" si="151"/>
        <v>0</v>
      </c>
      <c r="AY1919" s="82">
        <f t="shared" si="151"/>
        <v>0</v>
      </c>
      <c r="AZ1919" s="82">
        <f t="shared" si="151"/>
        <v>0</v>
      </c>
      <c r="BA1919" s="82">
        <f t="shared" si="151"/>
        <v>0</v>
      </c>
    </row>
    <row r="1920" spans="1:53" x14ac:dyDescent="0.25">
      <c r="A1920" t="s">
        <v>6706</v>
      </c>
      <c r="B1920" t="s">
        <v>6707</v>
      </c>
      <c r="C1920" t="s">
        <v>6708</v>
      </c>
      <c r="D1920" t="s">
        <v>4851</v>
      </c>
      <c r="E1920">
        <v>8.5</v>
      </c>
      <c r="F1920" s="143">
        <v>43600</v>
      </c>
      <c r="G1920" t="s">
        <v>41</v>
      </c>
      <c r="H1920" t="s">
        <v>270</v>
      </c>
      <c r="I1920" t="s">
        <v>259</v>
      </c>
      <c r="J1920" t="s">
        <v>271</v>
      </c>
      <c r="K1920" t="s">
        <v>272</v>
      </c>
      <c r="L1920" t="s">
        <v>291</v>
      </c>
      <c r="M1920" t="s">
        <v>303</v>
      </c>
      <c r="N1920" t="s">
        <v>283</v>
      </c>
      <c r="O1920">
        <v>800</v>
      </c>
      <c r="P1920">
        <v>106.875</v>
      </c>
      <c r="Q1920">
        <v>0.94444399999999995</v>
      </c>
      <c r="R1920">
        <v>7.4730000000000005E-2</v>
      </c>
      <c r="S1920">
        <v>0</v>
      </c>
      <c r="T1920">
        <v>4.2839999999999998</v>
      </c>
      <c r="U1920">
        <v>6.9459999999999997</v>
      </c>
      <c r="V1920">
        <v>4.7190000000000003</v>
      </c>
      <c r="W1920">
        <v>7.0289999999999999</v>
      </c>
      <c r="X1920">
        <v>604</v>
      </c>
      <c r="Y1920">
        <v>105.75</v>
      </c>
      <c r="Z1920">
        <v>0.378</v>
      </c>
      <c r="AA1920">
        <v>7.4679999999999996E-2</v>
      </c>
      <c r="AB1920">
        <v>4.3369999999999997</v>
      </c>
      <c r="AC1920">
        <v>7.2050000000000001</v>
      </c>
      <c r="AD1920">
        <v>4.79</v>
      </c>
      <c r="AE1920">
        <v>7.27</v>
      </c>
      <c r="AF1920">
        <v>643</v>
      </c>
      <c r="AG1920">
        <v>1.5940000000000001</v>
      </c>
      <c r="AH1920">
        <v>2.1339999999999999</v>
      </c>
      <c r="AI1920">
        <v>597</v>
      </c>
      <c r="AJ1920">
        <v>634</v>
      </c>
      <c r="AK1920">
        <v>592</v>
      </c>
      <c r="AL1920">
        <v>631</v>
      </c>
      <c r="AQ1920" s="82">
        <f t="shared" si="147"/>
        <v>0</v>
      </c>
      <c r="AR1920" s="82">
        <f t="shared" si="151"/>
        <v>0</v>
      </c>
      <c r="AS1920" s="82">
        <f t="shared" si="151"/>
        <v>0</v>
      </c>
      <c r="AT1920" s="82">
        <f t="shared" si="151"/>
        <v>0</v>
      </c>
      <c r="AU1920" s="82">
        <f t="shared" si="151"/>
        <v>0</v>
      </c>
      <c r="AV1920" s="82">
        <f t="shared" si="151"/>
        <v>7.4730000000000005E-2</v>
      </c>
      <c r="AW1920" s="82">
        <f t="shared" si="151"/>
        <v>0</v>
      </c>
      <c r="AX1920" s="82">
        <f t="shared" si="151"/>
        <v>0</v>
      </c>
      <c r="AY1920" s="82">
        <f t="shared" si="151"/>
        <v>0</v>
      </c>
      <c r="AZ1920" s="82">
        <f t="shared" si="151"/>
        <v>0</v>
      </c>
      <c r="BA1920" s="82">
        <f t="shared" si="151"/>
        <v>0</v>
      </c>
    </row>
    <row r="1921" spans="1:53" x14ac:dyDescent="0.25">
      <c r="A1921" t="s">
        <v>4860</v>
      </c>
      <c r="B1921" t="s">
        <v>4861</v>
      </c>
      <c r="C1921" t="s">
        <v>4852</v>
      </c>
      <c r="D1921" t="s">
        <v>4853</v>
      </c>
      <c r="E1921">
        <v>9.75</v>
      </c>
      <c r="F1921" s="143">
        <v>43617</v>
      </c>
      <c r="G1921" t="s">
        <v>371</v>
      </c>
      <c r="H1921" t="s">
        <v>270</v>
      </c>
      <c r="I1921" t="s">
        <v>259</v>
      </c>
      <c r="J1921" t="s">
        <v>271</v>
      </c>
      <c r="K1921" t="s">
        <v>272</v>
      </c>
      <c r="L1921" t="s">
        <v>442</v>
      </c>
      <c r="M1921" t="s">
        <v>538</v>
      </c>
      <c r="N1921" t="s">
        <v>304</v>
      </c>
      <c r="O1921">
        <v>300</v>
      </c>
      <c r="P1921">
        <v>114.5</v>
      </c>
      <c r="Q1921">
        <v>0.65</v>
      </c>
      <c r="R1921">
        <v>2.9929999999999998E-2</v>
      </c>
      <c r="S1921">
        <v>0</v>
      </c>
      <c r="T1921">
        <v>1.3520000000000001</v>
      </c>
      <c r="U1921">
        <v>2.722</v>
      </c>
      <c r="V1921">
        <v>1.387</v>
      </c>
      <c r="W1921">
        <v>3.4889999999999999</v>
      </c>
      <c r="X1921">
        <v>249</v>
      </c>
      <c r="Y1921">
        <v>115</v>
      </c>
      <c r="Z1921">
        <v>0</v>
      </c>
      <c r="AA1921">
        <v>3.0349999999999999E-2</v>
      </c>
      <c r="AB1921">
        <v>1.4179999999999999</v>
      </c>
      <c r="AC1921">
        <v>2.6869999999999998</v>
      </c>
      <c r="AD1921">
        <v>1.482</v>
      </c>
      <c r="AE1921">
        <v>3.3250000000000002</v>
      </c>
      <c r="AF1921">
        <v>247</v>
      </c>
      <c r="AG1921">
        <v>0.13</v>
      </c>
      <c r="AH1921">
        <v>0.13700000000000001</v>
      </c>
      <c r="AI1921">
        <v>250</v>
      </c>
      <c r="AJ1921">
        <v>258</v>
      </c>
      <c r="AK1921">
        <v>235</v>
      </c>
      <c r="AL1921">
        <v>234</v>
      </c>
      <c r="AQ1921" s="82">
        <f t="shared" si="147"/>
        <v>0</v>
      </c>
      <c r="AR1921" s="82">
        <f t="shared" si="151"/>
        <v>2.9929999999999998E-2</v>
      </c>
      <c r="AS1921" s="82">
        <f t="shared" si="151"/>
        <v>0</v>
      </c>
      <c r="AT1921" s="82">
        <f t="shared" si="151"/>
        <v>0</v>
      </c>
      <c r="AU1921" s="82">
        <f t="shared" si="151"/>
        <v>0</v>
      </c>
      <c r="AV1921" s="82">
        <f t="shared" si="151"/>
        <v>0</v>
      </c>
      <c r="AW1921" s="82">
        <f t="shared" si="151"/>
        <v>0</v>
      </c>
      <c r="AX1921" s="82">
        <f t="shared" si="151"/>
        <v>0</v>
      </c>
      <c r="AY1921" s="82">
        <f t="shared" si="151"/>
        <v>0</v>
      </c>
      <c r="AZ1921" s="82">
        <f t="shared" si="151"/>
        <v>0</v>
      </c>
      <c r="BA1921" s="82">
        <f t="shared" si="151"/>
        <v>0</v>
      </c>
    </row>
    <row r="1922" spans="1:53" x14ac:dyDescent="0.25">
      <c r="A1922" t="s">
        <v>6709</v>
      </c>
      <c r="B1922" t="s">
        <v>6710</v>
      </c>
      <c r="C1922" t="s">
        <v>4852</v>
      </c>
      <c r="D1922" t="s">
        <v>4853</v>
      </c>
      <c r="E1922">
        <v>4.25</v>
      </c>
      <c r="F1922" s="143">
        <v>43009</v>
      </c>
      <c r="G1922" t="s">
        <v>371</v>
      </c>
      <c r="H1922" t="s">
        <v>270</v>
      </c>
      <c r="I1922" t="s">
        <v>259</v>
      </c>
      <c r="J1922" t="s">
        <v>271</v>
      </c>
      <c r="K1922" t="s">
        <v>272</v>
      </c>
      <c r="L1922" t="s">
        <v>442</v>
      </c>
      <c r="M1922" t="s">
        <v>538</v>
      </c>
      <c r="N1922" t="s">
        <v>304</v>
      </c>
      <c r="O1922">
        <v>450</v>
      </c>
      <c r="P1922">
        <v>103.5</v>
      </c>
      <c r="Q1922">
        <v>1.038889</v>
      </c>
      <c r="R1922">
        <v>4.0759999999999998E-2</v>
      </c>
      <c r="S1922">
        <v>0</v>
      </c>
      <c r="T1922">
        <v>4.1900000000000004</v>
      </c>
      <c r="U1922">
        <v>3.4340000000000002</v>
      </c>
      <c r="V1922">
        <v>4.266</v>
      </c>
      <c r="W1922">
        <v>3.4390000000000001</v>
      </c>
      <c r="X1922">
        <v>273</v>
      </c>
      <c r="Y1922">
        <v>102.5</v>
      </c>
      <c r="Z1922">
        <v>0.75600000000000001</v>
      </c>
      <c r="AA1922">
        <v>4.0869999999999997E-2</v>
      </c>
      <c r="AB1922">
        <v>4.2480000000000002</v>
      </c>
      <c r="AC1922">
        <v>3.6709999999999998</v>
      </c>
      <c r="AD1922">
        <v>4.3230000000000004</v>
      </c>
      <c r="AE1922">
        <v>3.6739999999999999</v>
      </c>
      <c r="AF1922">
        <v>308</v>
      </c>
      <c r="AG1922">
        <v>1.2430000000000001</v>
      </c>
      <c r="AH1922">
        <v>1.675</v>
      </c>
      <c r="AI1922">
        <v>262</v>
      </c>
      <c r="AJ1922">
        <v>296</v>
      </c>
      <c r="AK1922">
        <v>262</v>
      </c>
      <c r="AL1922">
        <v>297</v>
      </c>
      <c r="AQ1922" s="82">
        <f t="shared" si="147"/>
        <v>0</v>
      </c>
      <c r="AR1922" s="82">
        <f t="shared" si="151"/>
        <v>0</v>
      </c>
      <c r="AS1922" s="82">
        <f t="shared" si="151"/>
        <v>4.0759999999999998E-2</v>
      </c>
      <c r="AT1922" s="82">
        <f t="shared" si="151"/>
        <v>0</v>
      </c>
      <c r="AU1922" s="82">
        <f t="shared" si="151"/>
        <v>0</v>
      </c>
      <c r="AV1922" s="82">
        <f t="shared" si="151"/>
        <v>0</v>
      </c>
      <c r="AW1922" s="82">
        <f t="shared" si="151"/>
        <v>0</v>
      </c>
      <c r="AX1922" s="82">
        <f t="shared" si="151"/>
        <v>0</v>
      </c>
      <c r="AY1922" s="82">
        <f t="shared" si="151"/>
        <v>0</v>
      </c>
      <c r="AZ1922" s="82">
        <f t="shared" si="151"/>
        <v>0</v>
      </c>
      <c r="BA1922" s="82">
        <f t="shared" si="151"/>
        <v>0</v>
      </c>
    </row>
    <row r="1923" spans="1:53" x14ac:dyDescent="0.25">
      <c r="A1923" t="s">
        <v>6711</v>
      </c>
      <c r="B1923" t="s">
        <v>6712</v>
      </c>
      <c r="C1923" t="s">
        <v>4852</v>
      </c>
      <c r="D1923" t="s">
        <v>4853</v>
      </c>
      <c r="E1923">
        <v>5.375</v>
      </c>
      <c r="F1923" s="143">
        <v>44835</v>
      </c>
      <c r="G1923" t="s">
        <v>371</v>
      </c>
      <c r="H1923" t="s">
        <v>270</v>
      </c>
      <c r="I1923" t="s">
        <v>259</v>
      </c>
      <c r="J1923" t="s">
        <v>271</v>
      </c>
      <c r="K1923" t="s">
        <v>272</v>
      </c>
      <c r="L1923" t="s">
        <v>442</v>
      </c>
      <c r="M1923" t="s">
        <v>538</v>
      </c>
      <c r="N1923" t="s">
        <v>304</v>
      </c>
      <c r="O1923">
        <v>475</v>
      </c>
      <c r="P1923">
        <v>107.25</v>
      </c>
      <c r="Q1923">
        <v>1.3138890000000001</v>
      </c>
      <c r="R1923">
        <v>4.4679999999999997E-2</v>
      </c>
      <c r="S1923">
        <v>0</v>
      </c>
      <c r="T1923">
        <v>4.1550000000000002</v>
      </c>
      <c r="U1923">
        <v>4.1950000000000003</v>
      </c>
      <c r="V1923">
        <v>6.9119999999999999</v>
      </c>
      <c r="W1923">
        <v>4.2160000000000002</v>
      </c>
      <c r="X1923">
        <v>256</v>
      </c>
      <c r="Y1923">
        <v>104</v>
      </c>
      <c r="Z1923">
        <v>0.95599999999999996</v>
      </c>
      <c r="AA1923">
        <v>4.385E-2</v>
      </c>
      <c r="AB1923">
        <v>6.319</v>
      </c>
      <c r="AC1923">
        <v>4.7560000000000002</v>
      </c>
      <c r="AD1923">
        <v>7.2350000000000003</v>
      </c>
      <c r="AE1923">
        <v>4.7290000000000001</v>
      </c>
      <c r="AF1923">
        <v>325</v>
      </c>
      <c r="AG1923">
        <v>3.4380000000000002</v>
      </c>
      <c r="AH1923">
        <v>4.5199999999999996</v>
      </c>
      <c r="AI1923">
        <v>244</v>
      </c>
      <c r="AJ1923">
        <v>307</v>
      </c>
      <c r="AK1923">
        <v>249</v>
      </c>
      <c r="AL1923">
        <v>318</v>
      </c>
      <c r="AQ1923" s="82">
        <f t="shared" si="147"/>
        <v>0</v>
      </c>
      <c r="AR1923" s="82">
        <f t="shared" si="151"/>
        <v>0</v>
      </c>
      <c r="AS1923" s="82">
        <f t="shared" si="151"/>
        <v>0</v>
      </c>
      <c r="AT1923" s="82">
        <f t="shared" si="151"/>
        <v>4.4679999999999997E-2</v>
      </c>
      <c r="AU1923" s="82">
        <f t="shared" si="151"/>
        <v>0</v>
      </c>
      <c r="AV1923" s="82">
        <f t="shared" si="151"/>
        <v>0</v>
      </c>
      <c r="AW1923" s="82">
        <f t="shared" si="151"/>
        <v>0</v>
      </c>
      <c r="AX1923" s="82">
        <f t="shared" si="151"/>
        <v>0</v>
      </c>
      <c r="AY1923" s="82">
        <f t="shared" si="151"/>
        <v>0</v>
      </c>
      <c r="AZ1923" s="82">
        <f t="shared" si="151"/>
        <v>0</v>
      </c>
      <c r="BA1923" s="82">
        <f t="shared" si="151"/>
        <v>0</v>
      </c>
    </row>
    <row r="1924" spans="1:53" x14ac:dyDescent="0.25">
      <c r="A1924" t="s">
        <v>4868</v>
      </c>
      <c r="B1924" t="s">
        <v>4869</v>
      </c>
      <c r="C1924" t="s">
        <v>4870</v>
      </c>
      <c r="D1924" t="s">
        <v>4871</v>
      </c>
      <c r="E1924">
        <v>8.125</v>
      </c>
      <c r="F1924" s="143">
        <v>44331</v>
      </c>
      <c r="G1924" t="s">
        <v>282</v>
      </c>
      <c r="H1924" t="s">
        <v>270</v>
      </c>
      <c r="I1924" t="s">
        <v>257</v>
      </c>
      <c r="J1924" t="s">
        <v>271</v>
      </c>
      <c r="K1924" t="s">
        <v>272</v>
      </c>
      <c r="L1924" t="s">
        <v>343</v>
      </c>
      <c r="M1924" t="s">
        <v>1289</v>
      </c>
      <c r="N1924" t="s">
        <v>304</v>
      </c>
      <c r="O1924">
        <v>410</v>
      </c>
      <c r="P1924">
        <v>110.75</v>
      </c>
      <c r="Q1924">
        <v>0.90277799999999997</v>
      </c>
      <c r="R1924">
        <v>3.9660000000000001E-2</v>
      </c>
      <c r="S1924">
        <v>0</v>
      </c>
      <c r="T1924">
        <v>2.948</v>
      </c>
      <c r="U1924">
        <v>5.6929999999999996</v>
      </c>
      <c r="V1924">
        <v>4.9880000000000004</v>
      </c>
      <c r="W1924">
        <v>5.9649999999999999</v>
      </c>
      <c r="X1924">
        <v>460</v>
      </c>
      <c r="Y1924">
        <v>109.5</v>
      </c>
      <c r="Z1924">
        <v>0.36099999999999999</v>
      </c>
      <c r="AA1924">
        <v>3.9620000000000002E-2</v>
      </c>
      <c r="AB1924">
        <v>3.004</v>
      </c>
      <c r="AC1924">
        <v>6.1059999999999999</v>
      </c>
      <c r="AD1924">
        <v>5.2149999999999999</v>
      </c>
      <c r="AE1924">
        <v>6.2510000000000003</v>
      </c>
      <c r="AF1924">
        <v>506</v>
      </c>
      <c r="AG1924">
        <v>1.631</v>
      </c>
      <c r="AH1924">
        <v>2.2719999999999998</v>
      </c>
      <c r="AI1924">
        <v>454</v>
      </c>
      <c r="AJ1924">
        <v>499</v>
      </c>
      <c r="AK1924">
        <v>449</v>
      </c>
      <c r="AL1924">
        <v>493</v>
      </c>
      <c r="AQ1924" s="82">
        <f t="shared" si="147"/>
        <v>0</v>
      </c>
      <c r="AR1924" s="82">
        <f t="shared" si="151"/>
        <v>0</v>
      </c>
      <c r="AS1924" s="82">
        <f t="shared" si="151"/>
        <v>0</v>
      </c>
      <c r="AT1924" s="82">
        <f t="shared" si="151"/>
        <v>0</v>
      </c>
      <c r="AU1924" s="82">
        <f t="shared" si="151"/>
        <v>3.9660000000000001E-2</v>
      </c>
      <c r="AV1924" s="82">
        <f t="shared" si="151"/>
        <v>0</v>
      </c>
      <c r="AW1924" s="82">
        <f t="shared" si="151"/>
        <v>0</v>
      </c>
      <c r="AX1924" s="82">
        <f t="shared" si="151"/>
        <v>0</v>
      </c>
      <c r="AY1924" s="82">
        <f t="shared" si="151"/>
        <v>0</v>
      </c>
      <c r="AZ1924" s="82">
        <f t="shared" si="151"/>
        <v>0</v>
      </c>
      <c r="BA1924" s="82">
        <f t="shared" si="151"/>
        <v>0</v>
      </c>
    </row>
    <row r="1925" spans="1:53" x14ac:dyDescent="0.25">
      <c r="A1925" t="s">
        <v>4872</v>
      </c>
      <c r="B1925" t="s">
        <v>4873</v>
      </c>
      <c r="C1925" t="s">
        <v>4870</v>
      </c>
      <c r="D1925" t="s">
        <v>4871</v>
      </c>
      <c r="E1925">
        <v>7.75</v>
      </c>
      <c r="F1925" s="143">
        <v>43235</v>
      </c>
      <c r="G1925" t="s">
        <v>282</v>
      </c>
      <c r="H1925" t="s">
        <v>270</v>
      </c>
      <c r="I1925" t="s">
        <v>257</v>
      </c>
      <c r="J1925" t="s">
        <v>271</v>
      </c>
      <c r="K1925" t="s">
        <v>272</v>
      </c>
      <c r="L1925" t="s">
        <v>343</v>
      </c>
      <c r="M1925" t="s">
        <v>1289</v>
      </c>
      <c r="N1925" t="s">
        <v>304</v>
      </c>
      <c r="O1925">
        <v>410</v>
      </c>
      <c r="P1925">
        <v>110</v>
      </c>
      <c r="Q1925">
        <v>0.86111099999999996</v>
      </c>
      <c r="R1925">
        <v>3.9379999999999998E-2</v>
      </c>
      <c r="S1925">
        <v>0</v>
      </c>
      <c r="T1925">
        <v>1.3089999999999999</v>
      </c>
      <c r="U1925">
        <v>4.3520000000000003</v>
      </c>
      <c r="V1925">
        <v>2.1389999999999998</v>
      </c>
      <c r="W1925">
        <v>4.7939999999999996</v>
      </c>
      <c r="X1925">
        <v>399</v>
      </c>
      <c r="Y1925">
        <v>109.5</v>
      </c>
      <c r="Z1925">
        <v>0.34399999999999997</v>
      </c>
      <c r="AA1925">
        <v>3.9609999999999999E-2</v>
      </c>
      <c r="AB1925">
        <v>1.371</v>
      </c>
      <c r="AC1925">
        <v>4.8140000000000001</v>
      </c>
      <c r="AD1925">
        <v>2.4969999999999999</v>
      </c>
      <c r="AE1925">
        <v>5.0659999999999998</v>
      </c>
      <c r="AF1925">
        <v>439</v>
      </c>
      <c r="AG1925">
        <v>0.92600000000000005</v>
      </c>
      <c r="AH1925">
        <v>1.091</v>
      </c>
      <c r="AI1925">
        <v>387</v>
      </c>
      <c r="AJ1925">
        <v>435</v>
      </c>
      <c r="AK1925">
        <v>382</v>
      </c>
      <c r="AL1925">
        <v>422</v>
      </c>
      <c r="AQ1925" s="82">
        <f t="shared" si="147"/>
        <v>0</v>
      </c>
      <c r="AR1925" s="82">
        <f t="shared" si="151"/>
        <v>0</v>
      </c>
      <c r="AS1925" s="82">
        <f t="shared" si="151"/>
        <v>0</v>
      </c>
      <c r="AT1925" s="82">
        <f t="shared" si="151"/>
        <v>3.9379999999999998E-2</v>
      </c>
      <c r="AU1925" s="82">
        <f t="shared" si="151"/>
        <v>0</v>
      </c>
      <c r="AV1925" s="82">
        <f t="shared" si="151"/>
        <v>0</v>
      </c>
      <c r="AW1925" s="82">
        <f t="shared" si="151"/>
        <v>0</v>
      </c>
      <c r="AX1925" s="82">
        <f t="shared" si="151"/>
        <v>0</v>
      </c>
      <c r="AY1925" s="82">
        <f t="shared" si="151"/>
        <v>0</v>
      </c>
      <c r="AZ1925" s="82">
        <f t="shared" si="151"/>
        <v>0</v>
      </c>
      <c r="BA1925" s="82">
        <f t="shared" si="151"/>
        <v>0</v>
      </c>
    </row>
    <row r="1926" spans="1:53" x14ac:dyDescent="0.25">
      <c r="A1926" t="s">
        <v>4864</v>
      </c>
      <c r="B1926" t="s">
        <v>4865</v>
      </c>
      <c r="C1926" t="s">
        <v>4866</v>
      </c>
      <c r="D1926" t="s">
        <v>4867</v>
      </c>
      <c r="E1926">
        <v>8.375</v>
      </c>
      <c r="F1926" s="143">
        <v>43205</v>
      </c>
      <c r="G1926" t="s">
        <v>42</v>
      </c>
      <c r="H1926" t="s">
        <v>270</v>
      </c>
      <c r="I1926" t="s">
        <v>259</v>
      </c>
      <c r="J1926" t="s">
        <v>271</v>
      </c>
      <c r="K1926" t="s">
        <v>272</v>
      </c>
      <c r="L1926" t="s">
        <v>320</v>
      </c>
      <c r="M1926" t="s">
        <v>543</v>
      </c>
      <c r="N1926" t="s">
        <v>304</v>
      </c>
      <c r="O1926">
        <v>200</v>
      </c>
      <c r="P1926">
        <v>109.625</v>
      </c>
      <c r="Q1926">
        <v>1.6284719999999999</v>
      </c>
      <c r="R1926">
        <v>1.9279999999999999E-2</v>
      </c>
      <c r="S1926">
        <v>0</v>
      </c>
      <c r="T1926">
        <v>1.226</v>
      </c>
      <c r="U1926">
        <v>3.8929999999999998</v>
      </c>
      <c r="V1926">
        <v>1.444</v>
      </c>
      <c r="W1926">
        <v>4.4619999999999997</v>
      </c>
      <c r="X1926">
        <v>368</v>
      </c>
      <c r="Y1926">
        <v>108.5</v>
      </c>
      <c r="Z1926">
        <v>1.07</v>
      </c>
      <c r="AA1926">
        <v>1.9279999999999999E-2</v>
      </c>
      <c r="AB1926">
        <v>1.2849999999999999</v>
      </c>
      <c r="AC1926">
        <v>4.8769999999999998</v>
      </c>
      <c r="AD1926">
        <v>1.8580000000000001</v>
      </c>
      <c r="AE1926">
        <v>5.266</v>
      </c>
      <c r="AF1926">
        <v>460</v>
      </c>
      <c r="AG1926">
        <v>1.536</v>
      </c>
      <c r="AH1926">
        <v>1.613</v>
      </c>
      <c r="AI1926">
        <v>340</v>
      </c>
      <c r="AJ1926">
        <v>441</v>
      </c>
      <c r="AK1926">
        <v>352</v>
      </c>
      <c r="AL1926">
        <v>445</v>
      </c>
      <c r="AQ1926" s="82">
        <f t="shared" ref="AQ1926:AQ1989" si="152">IF($U1926&lt;=AQ$4,$R1926,0)</f>
        <v>0</v>
      </c>
      <c r="AR1926" s="82">
        <f t="shared" ref="AR1926:BA1941" si="153">IF(AND($U1926&gt;AQ$4,$U1926&lt;=AR$4),$R1926,0)</f>
        <v>0</v>
      </c>
      <c r="AS1926" s="82">
        <f t="shared" si="153"/>
        <v>1.9279999999999999E-2</v>
      </c>
      <c r="AT1926" s="82">
        <f t="shared" si="153"/>
        <v>0</v>
      </c>
      <c r="AU1926" s="82">
        <f t="shared" si="153"/>
        <v>0</v>
      </c>
      <c r="AV1926" s="82">
        <f t="shared" si="153"/>
        <v>0</v>
      </c>
      <c r="AW1926" s="82">
        <f t="shared" si="153"/>
        <v>0</v>
      </c>
      <c r="AX1926" s="82">
        <f t="shared" si="153"/>
        <v>0</v>
      </c>
      <c r="AY1926" s="82">
        <f t="shared" si="153"/>
        <v>0</v>
      </c>
      <c r="AZ1926" s="82">
        <f t="shared" si="153"/>
        <v>0</v>
      </c>
      <c r="BA1926" s="82">
        <f t="shared" si="153"/>
        <v>0</v>
      </c>
    </row>
    <row r="1927" spans="1:53" x14ac:dyDescent="0.25">
      <c r="A1927" t="s">
        <v>6713</v>
      </c>
      <c r="B1927" t="s">
        <v>6714</v>
      </c>
      <c r="C1927" t="s">
        <v>4866</v>
      </c>
      <c r="D1927" t="s">
        <v>4867</v>
      </c>
      <c r="E1927">
        <v>6.375</v>
      </c>
      <c r="F1927" s="143">
        <v>44211</v>
      </c>
      <c r="G1927" t="s">
        <v>42</v>
      </c>
      <c r="H1927" t="s">
        <v>270</v>
      </c>
      <c r="I1927" t="s">
        <v>259</v>
      </c>
      <c r="J1927" t="s">
        <v>271</v>
      </c>
      <c r="K1927" t="s">
        <v>272</v>
      </c>
      <c r="L1927" t="s">
        <v>320</v>
      </c>
      <c r="M1927" t="s">
        <v>543</v>
      </c>
      <c r="N1927" t="s">
        <v>304</v>
      </c>
      <c r="O1927">
        <v>290</v>
      </c>
      <c r="P1927">
        <v>105</v>
      </c>
      <c r="Q1927">
        <v>1.292708</v>
      </c>
      <c r="R1927">
        <v>2.6700000000000002E-2</v>
      </c>
      <c r="S1927">
        <v>0</v>
      </c>
      <c r="T1927">
        <v>4.9480000000000004</v>
      </c>
      <c r="U1927">
        <v>5.3959999999999999</v>
      </c>
      <c r="V1927">
        <v>5.9580000000000002</v>
      </c>
      <c r="W1927">
        <v>5.4509999999999996</v>
      </c>
      <c r="X1927">
        <v>411</v>
      </c>
      <c r="Y1927">
        <v>102.25</v>
      </c>
      <c r="Z1927">
        <v>0.86799999999999999</v>
      </c>
      <c r="AA1927">
        <v>2.63E-2</v>
      </c>
      <c r="AB1927">
        <v>4.984</v>
      </c>
      <c r="AC1927">
        <v>5.9320000000000004</v>
      </c>
      <c r="AD1927">
        <v>6.1260000000000003</v>
      </c>
      <c r="AE1927">
        <v>5.9370000000000003</v>
      </c>
      <c r="AF1927">
        <v>477</v>
      </c>
      <c r="AG1927">
        <v>3.0790000000000002</v>
      </c>
      <c r="AH1927">
        <v>3.8959999999999999</v>
      </c>
      <c r="AI1927">
        <v>393</v>
      </c>
      <c r="AJ1927">
        <v>453</v>
      </c>
      <c r="AK1927">
        <v>401</v>
      </c>
      <c r="AL1927">
        <v>466</v>
      </c>
      <c r="AQ1927" s="82">
        <f t="shared" si="152"/>
        <v>0</v>
      </c>
      <c r="AR1927" s="82">
        <f t="shared" si="153"/>
        <v>0</v>
      </c>
      <c r="AS1927" s="82">
        <f t="shared" si="153"/>
        <v>0</v>
      </c>
      <c r="AT1927" s="82">
        <f t="shared" si="153"/>
        <v>0</v>
      </c>
      <c r="AU1927" s="82">
        <f t="shared" si="153"/>
        <v>2.6700000000000002E-2</v>
      </c>
      <c r="AV1927" s="82">
        <f t="shared" si="153"/>
        <v>0</v>
      </c>
      <c r="AW1927" s="82">
        <f t="shared" si="153"/>
        <v>0</v>
      </c>
      <c r="AX1927" s="82">
        <f t="shared" si="153"/>
        <v>0</v>
      </c>
      <c r="AY1927" s="82">
        <f t="shared" si="153"/>
        <v>0</v>
      </c>
      <c r="AZ1927" s="82">
        <f t="shared" si="153"/>
        <v>0</v>
      </c>
      <c r="BA1927" s="82">
        <f t="shared" si="153"/>
        <v>0</v>
      </c>
    </row>
    <row r="1928" spans="1:53" x14ac:dyDescent="0.25">
      <c r="A1928" t="s">
        <v>4874</v>
      </c>
      <c r="B1928" t="s">
        <v>4875</v>
      </c>
      <c r="C1928" t="s">
        <v>4876</v>
      </c>
      <c r="D1928" t="s">
        <v>4877</v>
      </c>
      <c r="E1928">
        <v>7.875</v>
      </c>
      <c r="F1928" s="143">
        <v>43009</v>
      </c>
      <c r="G1928" t="s">
        <v>40</v>
      </c>
      <c r="H1928" t="s">
        <v>270</v>
      </c>
      <c r="I1928" t="s">
        <v>259</v>
      </c>
      <c r="J1928" t="s">
        <v>271</v>
      </c>
      <c r="K1928" t="s">
        <v>272</v>
      </c>
      <c r="L1928" t="s">
        <v>381</v>
      </c>
      <c r="M1928" t="s">
        <v>661</v>
      </c>
      <c r="N1928" t="s">
        <v>283</v>
      </c>
      <c r="O1928">
        <v>200</v>
      </c>
      <c r="P1928">
        <v>106.25</v>
      </c>
      <c r="Q1928">
        <v>1.8374999999999999</v>
      </c>
      <c r="R1928">
        <v>1.873E-2</v>
      </c>
      <c r="S1928">
        <v>0</v>
      </c>
      <c r="T1928">
        <v>3.1970000000000001</v>
      </c>
      <c r="U1928">
        <v>5.992</v>
      </c>
      <c r="V1928">
        <v>3.1349999999999998</v>
      </c>
      <c r="W1928">
        <v>6.0880000000000001</v>
      </c>
      <c r="X1928">
        <v>540</v>
      </c>
      <c r="Y1928">
        <v>105.25</v>
      </c>
      <c r="Z1928">
        <v>1.3120000000000001</v>
      </c>
      <c r="AA1928">
        <v>1.8749999999999999E-2</v>
      </c>
      <c r="AB1928">
        <v>3.254</v>
      </c>
      <c r="AC1928">
        <v>6.3079999999999998</v>
      </c>
      <c r="AD1928">
        <v>3.6509999999999998</v>
      </c>
      <c r="AE1928">
        <v>6.3860000000000001</v>
      </c>
      <c r="AF1928">
        <v>581</v>
      </c>
      <c r="AG1928">
        <v>1.431</v>
      </c>
      <c r="AH1928">
        <v>1.736</v>
      </c>
      <c r="AI1928">
        <v>514</v>
      </c>
      <c r="AJ1928">
        <v>570</v>
      </c>
      <c r="AK1928">
        <v>527</v>
      </c>
      <c r="AL1928">
        <v>569</v>
      </c>
      <c r="AQ1928" s="82">
        <f t="shared" si="152"/>
        <v>0</v>
      </c>
      <c r="AR1928" s="82">
        <f t="shared" si="153"/>
        <v>0</v>
      </c>
      <c r="AS1928" s="82">
        <f t="shared" si="153"/>
        <v>0</v>
      </c>
      <c r="AT1928" s="82">
        <f t="shared" si="153"/>
        <v>0</v>
      </c>
      <c r="AU1928" s="82">
        <f t="shared" si="153"/>
        <v>1.873E-2</v>
      </c>
      <c r="AV1928" s="82">
        <f t="shared" si="153"/>
        <v>0</v>
      </c>
      <c r="AW1928" s="82">
        <f t="shared" si="153"/>
        <v>0</v>
      </c>
      <c r="AX1928" s="82">
        <f t="shared" si="153"/>
        <v>0</v>
      </c>
      <c r="AY1928" s="82">
        <f t="shared" si="153"/>
        <v>0</v>
      </c>
      <c r="AZ1928" s="82">
        <f t="shared" si="153"/>
        <v>0</v>
      </c>
      <c r="BA1928" s="82">
        <f t="shared" si="153"/>
        <v>0</v>
      </c>
    </row>
    <row r="1929" spans="1:53" x14ac:dyDescent="0.25">
      <c r="A1929" t="s">
        <v>4902</v>
      </c>
      <c r="B1929" t="s">
        <v>4903</v>
      </c>
      <c r="C1929" t="s">
        <v>4904</v>
      </c>
      <c r="D1929" t="s">
        <v>4905</v>
      </c>
      <c r="E1929">
        <v>8</v>
      </c>
      <c r="F1929" s="143">
        <v>43160</v>
      </c>
      <c r="G1929" t="s">
        <v>40</v>
      </c>
      <c r="H1929" t="s">
        <v>270</v>
      </c>
      <c r="I1929" t="s">
        <v>259</v>
      </c>
      <c r="J1929" t="s">
        <v>271</v>
      </c>
      <c r="K1929" t="s">
        <v>272</v>
      </c>
      <c r="L1929" t="s">
        <v>1124</v>
      </c>
      <c r="M1929" t="s">
        <v>1125</v>
      </c>
      <c r="N1929" t="s">
        <v>304</v>
      </c>
      <c r="O1929">
        <v>430</v>
      </c>
      <c r="P1929">
        <v>109.75</v>
      </c>
      <c r="Q1929">
        <v>2.5333329999999998</v>
      </c>
      <c r="R1929">
        <v>4.1829999999999999E-2</v>
      </c>
      <c r="S1929">
        <v>0</v>
      </c>
      <c r="T1929">
        <v>1.1140000000000001</v>
      </c>
      <c r="U1929">
        <v>2.9</v>
      </c>
      <c r="V1929">
        <v>1.177</v>
      </c>
      <c r="W1929">
        <v>3.4569999999999999</v>
      </c>
      <c r="X1929">
        <v>269</v>
      </c>
      <c r="Y1929">
        <v>110</v>
      </c>
      <c r="Z1929">
        <v>2</v>
      </c>
      <c r="AA1929">
        <v>4.2360000000000002E-2</v>
      </c>
      <c r="AB1929">
        <v>1.18</v>
      </c>
      <c r="AC1929">
        <v>2.952</v>
      </c>
      <c r="AD1929">
        <v>1.2769999999999999</v>
      </c>
      <c r="AE1929">
        <v>3.3929999999999998</v>
      </c>
      <c r="AF1929">
        <v>275</v>
      </c>
      <c r="AG1929">
        <v>0.253</v>
      </c>
      <c r="AH1929">
        <v>0.254</v>
      </c>
      <c r="AI1929">
        <v>228</v>
      </c>
      <c r="AJ1929">
        <v>245</v>
      </c>
      <c r="AK1929">
        <v>255</v>
      </c>
      <c r="AL1929">
        <v>262</v>
      </c>
      <c r="AQ1929" s="82">
        <f t="shared" si="152"/>
        <v>0</v>
      </c>
      <c r="AR1929" s="82">
        <f t="shared" si="153"/>
        <v>4.1829999999999999E-2</v>
      </c>
      <c r="AS1929" s="82">
        <f t="shared" si="153"/>
        <v>0</v>
      </c>
      <c r="AT1929" s="82">
        <f t="shared" si="153"/>
        <v>0</v>
      </c>
      <c r="AU1929" s="82">
        <f t="shared" si="153"/>
        <v>0</v>
      </c>
      <c r="AV1929" s="82">
        <f t="shared" si="153"/>
        <v>0</v>
      </c>
      <c r="AW1929" s="82">
        <f t="shared" si="153"/>
        <v>0</v>
      </c>
      <c r="AX1929" s="82">
        <f t="shared" si="153"/>
        <v>0</v>
      </c>
      <c r="AY1929" s="82">
        <f t="shared" si="153"/>
        <v>0</v>
      </c>
      <c r="AZ1929" s="82">
        <f t="shared" si="153"/>
        <v>0</v>
      </c>
      <c r="BA1929" s="82">
        <f t="shared" si="153"/>
        <v>0</v>
      </c>
    </row>
    <row r="1930" spans="1:53" x14ac:dyDescent="0.25">
      <c r="A1930" t="s">
        <v>6715</v>
      </c>
      <c r="B1930" t="s">
        <v>6716</v>
      </c>
      <c r="C1930" t="s">
        <v>4904</v>
      </c>
      <c r="D1930" t="s">
        <v>4905</v>
      </c>
      <c r="E1930">
        <v>5.375</v>
      </c>
      <c r="F1930" s="143">
        <v>44835</v>
      </c>
      <c r="G1930" t="s">
        <v>40</v>
      </c>
      <c r="H1930" t="s">
        <v>270</v>
      </c>
      <c r="I1930" t="s">
        <v>259</v>
      </c>
      <c r="J1930" t="s">
        <v>271</v>
      </c>
      <c r="K1930" t="s">
        <v>272</v>
      </c>
      <c r="L1930" t="s">
        <v>1124</v>
      </c>
      <c r="M1930" t="s">
        <v>1125</v>
      </c>
      <c r="N1930" t="s">
        <v>304</v>
      </c>
      <c r="O1930">
        <v>480</v>
      </c>
      <c r="P1930">
        <v>105</v>
      </c>
      <c r="Q1930">
        <v>1.239236</v>
      </c>
      <c r="R1930">
        <v>4.4179999999999997E-2</v>
      </c>
      <c r="S1930">
        <v>0</v>
      </c>
      <c r="T1930">
        <v>6.27</v>
      </c>
      <c r="U1930">
        <v>4.601</v>
      </c>
      <c r="V1930">
        <v>7.0949999999999998</v>
      </c>
      <c r="W1930">
        <v>4.5709999999999997</v>
      </c>
      <c r="X1930">
        <v>291</v>
      </c>
      <c r="Y1930">
        <v>103.5</v>
      </c>
      <c r="Z1930">
        <v>0.88100000000000001</v>
      </c>
      <c r="AA1930">
        <v>4.4069999999999998E-2</v>
      </c>
      <c r="AB1930">
        <v>6.3170000000000002</v>
      </c>
      <c r="AC1930">
        <v>4.8319999999999999</v>
      </c>
      <c r="AD1930">
        <v>7.2729999999999997</v>
      </c>
      <c r="AE1930">
        <v>4.8070000000000004</v>
      </c>
      <c r="AF1930">
        <v>333</v>
      </c>
      <c r="AG1930">
        <v>1.78</v>
      </c>
      <c r="AH1930">
        <v>2.8719999999999999</v>
      </c>
      <c r="AI1930">
        <v>276</v>
      </c>
      <c r="AJ1930">
        <v>314</v>
      </c>
      <c r="AK1930">
        <v>285</v>
      </c>
      <c r="AL1930">
        <v>326</v>
      </c>
      <c r="AQ1930" s="82">
        <f t="shared" si="152"/>
        <v>0</v>
      </c>
      <c r="AR1930" s="82">
        <f t="shared" si="153"/>
        <v>0</v>
      </c>
      <c r="AS1930" s="82">
        <f t="shared" si="153"/>
        <v>0</v>
      </c>
      <c r="AT1930" s="82">
        <f t="shared" si="153"/>
        <v>4.4179999999999997E-2</v>
      </c>
      <c r="AU1930" s="82">
        <f t="shared" si="153"/>
        <v>0</v>
      </c>
      <c r="AV1930" s="82">
        <f t="shared" si="153"/>
        <v>0</v>
      </c>
      <c r="AW1930" s="82">
        <f t="shared" si="153"/>
        <v>0</v>
      </c>
      <c r="AX1930" s="82">
        <f t="shared" si="153"/>
        <v>0</v>
      </c>
      <c r="AY1930" s="82">
        <f t="shared" si="153"/>
        <v>0</v>
      </c>
      <c r="AZ1930" s="82">
        <f t="shared" si="153"/>
        <v>0</v>
      </c>
      <c r="BA1930" s="82">
        <f t="shared" si="153"/>
        <v>0</v>
      </c>
    </row>
    <row r="1931" spans="1:53" x14ac:dyDescent="0.25">
      <c r="A1931" t="s">
        <v>4906</v>
      </c>
      <c r="B1931" t="s">
        <v>4907</v>
      </c>
      <c r="C1931" t="s">
        <v>4908</v>
      </c>
      <c r="D1931" t="s">
        <v>155</v>
      </c>
      <c r="E1931">
        <v>9.25</v>
      </c>
      <c r="F1931" s="143">
        <v>44058</v>
      </c>
      <c r="G1931" t="s">
        <v>280</v>
      </c>
      <c r="H1931" t="s">
        <v>270</v>
      </c>
      <c r="I1931" t="s">
        <v>259</v>
      </c>
      <c r="J1931" t="s">
        <v>271</v>
      </c>
      <c r="K1931" t="s">
        <v>272</v>
      </c>
      <c r="L1931" t="s">
        <v>296</v>
      </c>
      <c r="M1931" t="s">
        <v>982</v>
      </c>
      <c r="N1931" t="s">
        <v>304</v>
      </c>
      <c r="O1931">
        <v>649.9</v>
      </c>
      <c r="P1931">
        <v>108</v>
      </c>
      <c r="Q1931">
        <v>3.3402780000000001</v>
      </c>
      <c r="R1931">
        <v>6.2689999999999996E-2</v>
      </c>
      <c r="S1931">
        <v>0</v>
      </c>
      <c r="T1931">
        <v>2.9910000000000001</v>
      </c>
      <c r="U1931">
        <v>7.4480000000000004</v>
      </c>
      <c r="V1931">
        <v>4.5179999999999998</v>
      </c>
      <c r="W1931">
        <v>7.5060000000000002</v>
      </c>
      <c r="X1931">
        <v>630</v>
      </c>
      <c r="Y1931">
        <v>107</v>
      </c>
      <c r="Z1931">
        <v>2.7240000000000002</v>
      </c>
      <c r="AA1931">
        <v>6.2719999999999998E-2</v>
      </c>
      <c r="AB1931">
        <v>4.3250000000000002</v>
      </c>
      <c r="AC1931">
        <v>7.7060000000000004</v>
      </c>
      <c r="AD1931">
        <v>4.78</v>
      </c>
      <c r="AE1931">
        <v>7.7590000000000003</v>
      </c>
      <c r="AF1931">
        <v>671</v>
      </c>
      <c r="AG1931">
        <v>1.4730000000000001</v>
      </c>
      <c r="AH1931">
        <v>2.036</v>
      </c>
      <c r="AI1931">
        <v>601</v>
      </c>
      <c r="AJ1931">
        <v>644</v>
      </c>
      <c r="AK1931">
        <v>616</v>
      </c>
      <c r="AL1931">
        <v>657</v>
      </c>
      <c r="AQ1931" s="82">
        <f t="shared" si="152"/>
        <v>0</v>
      </c>
      <c r="AR1931" s="82">
        <f t="shared" si="153"/>
        <v>0</v>
      </c>
      <c r="AS1931" s="82">
        <f t="shared" si="153"/>
        <v>0</v>
      </c>
      <c r="AT1931" s="82">
        <f t="shared" si="153"/>
        <v>0</v>
      </c>
      <c r="AU1931" s="82">
        <f t="shared" si="153"/>
        <v>0</v>
      </c>
      <c r="AV1931" s="82">
        <f t="shared" si="153"/>
        <v>0</v>
      </c>
      <c r="AW1931" s="82">
        <f t="shared" si="153"/>
        <v>6.2689999999999996E-2</v>
      </c>
      <c r="AX1931" s="82">
        <f t="shared" si="153"/>
        <v>0</v>
      </c>
      <c r="AY1931" s="82">
        <f t="shared" si="153"/>
        <v>0</v>
      </c>
      <c r="AZ1931" s="82">
        <f t="shared" si="153"/>
        <v>0</v>
      </c>
      <c r="BA1931" s="82">
        <f t="shared" si="153"/>
        <v>0</v>
      </c>
    </row>
    <row r="1932" spans="1:53" x14ac:dyDescent="0.25">
      <c r="A1932" t="s">
        <v>4881</v>
      </c>
      <c r="B1932" t="s">
        <v>4882</v>
      </c>
      <c r="C1932" t="s">
        <v>4883</v>
      </c>
      <c r="D1932" t="s">
        <v>4884</v>
      </c>
      <c r="E1932">
        <v>6</v>
      </c>
      <c r="F1932" s="143">
        <v>42781</v>
      </c>
      <c r="G1932" t="s">
        <v>423</v>
      </c>
      <c r="H1932" t="s">
        <v>270</v>
      </c>
      <c r="I1932" t="s">
        <v>259</v>
      </c>
      <c r="J1932" t="s">
        <v>271</v>
      </c>
      <c r="K1932" t="s">
        <v>284</v>
      </c>
      <c r="L1932" t="s">
        <v>285</v>
      </c>
      <c r="M1932" t="s">
        <v>309</v>
      </c>
      <c r="N1932" t="s">
        <v>461</v>
      </c>
      <c r="O1932">
        <v>300</v>
      </c>
      <c r="P1932">
        <v>87</v>
      </c>
      <c r="Q1932">
        <v>2.1666669999999999</v>
      </c>
      <c r="R1932">
        <v>2.3179999999999999E-2</v>
      </c>
      <c r="S1932">
        <v>0</v>
      </c>
      <c r="T1932">
        <v>3.4329999999999998</v>
      </c>
      <c r="U1932">
        <v>3.14</v>
      </c>
      <c r="V1932">
        <v>3.448</v>
      </c>
      <c r="W1932">
        <v>9.9</v>
      </c>
      <c r="X1932">
        <v>932</v>
      </c>
      <c r="Y1932">
        <v>87.013999999999996</v>
      </c>
      <c r="Z1932">
        <v>1.7669999999999999</v>
      </c>
      <c r="AA1932">
        <v>2.3429999999999999E-2</v>
      </c>
      <c r="AB1932">
        <v>3.4980000000000002</v>
      </c>
      <c r="AC1932">
        <v>9.84</v>
      </c>
      <c r="AD1932">
        <v>3.51</v>
      </c>
      <c r="AE1932">
        <v>9.84</v>
      </c>
      <c r="AF1932">
        <v>935</v>
      </c>
      <c r="AG1932">
        <v>0.435</v>
      </c>
      <c r="AH1932">
        <v>0.72099999999999997</v>
      </c>
      <c r="AI1932">
        <v>834</v>
      </c>
      <c r="AJ1932">
        <v>839</v>
      </c>
      <c r="AK1932">
        <v>920</v>
      </c>
      <c r="AL1932">
        <v>924</v>
      </c>
      <c r="AQ1932" s="82">
        <f t="shared" si="152"/>
        <v>0</v>
      </c>
      <c r="AR1932" s="82">
        <f t="shared" si="153"/>
        <v>0</v>
      </c>
      <c r="AS1932" s="82">
        <f t="shared" si="153"/>
        <v>2.3179999999999999E-2</v>
      </c>
      <c r="AT1932" s="82">
        <f t="shared" si="153"/>
        <v>0</v>
      </c>
      <c r="AU1932" s="82">
        <f t="shared" si="153"/>
        <v>0</v>
      </c>
      <c r="AV1932" s="82">
        <f t="shared" si="153"/>
        <v>0</v>
      </c>
      <c r="AW1932" s="82">
        <f t="shared" si="153"/>
        <v>0</v>
      </c>
      <c r="AX1932" s="82">
        <f t="shared" si="153"/>
        <v>0</v>
      </c>
      <c r="AY1932" s="82">
        <f t="shared" si="153"/>
        <v>0</v>
      </c>
      <c r="AZ1932" s="82">
        <f t="shared" si="153"/>
        <v>0</v>
      </c>
      <c r="BA1932" s="82">
        <f t="shared" si="153"/>
        <v>0</v>
      </c>
    </row>
    <row r="1933" spans="1:53" x14ac:dyDescent="0.25">
      <c r="A1933" t="s">
        <v>4878</v>
      </c>
      <c r="B1933" t="s">
        <v>4879</v>
      </c>
      <c r="C1933" t="s">
        <v>4880</v>
      </c>
      <c r="D1933" t="s">
        <v>201</v>
      </c>
      <c r="E1933">
        <v>5.55</v>
      </c>
      <c r="F1933" s="143">
        <v>41958</v>
      </c>
      <c r="G1933" t="s">
        <v>43</v>
      </c>
      <c r="H1933" t="s">
        <v>270</v>
      </c>
      <c r="I1933" t="s">
        <v>259</v>
      </c>
      <c r="J1933" t="s">
        <v>271</v>
      </c>
      <c r="K1933" t="s">
        <v>358</v>
      </c>
      <c r="L1933" t="s">
        <v>358</v>
      </c>
      <c r="M1933" t="s">
        <v>389</v>
      </c>
      <c r="N1933" t="s">
        <v>304</v>
      </c>
      <c r="O1933">
        <v>326</v>
      </c>
      <c r="P1933">
        <v>85</v>
      </c>
      <c r="Q1933">
        <v>0.61666699999999997</v>
      </c>
      <c r="R1933">
        <v>2.418E-2</v>
      </c>
      <c r="S1933">
        <v>0</v>
      </c>
      <c r="T1933">
        <v>1.6759999999999999</v>
      </c>
      <c r="U1933">
        <v>14.945</v>
      </c>
      <c r="V1933">
        <v>1.677</v>
      </c>
      <c r="W1933">
        <v>14.945</v>
      </c>
      <c r="X1933">
        <v>1468</v>
      </c>
      <c r="Y1933">
        <v>65</v>
      </c>
      <c r="Z1933">
        <v>0.247</v>
      </c>
      <c r="AA1933">
        <v>1.8710000000000001E-2</v>
      </c>
      <c r="AB1933">
        <v>1.607</v>
      </c>
      <c r="AC1933">
        <v>30.63</v>
      </c>
      <c r="AD1933">
        <v>1.6060000000000001</v>
      </c>
      <c r="AE1933">
        <v>30.63</v>
      </c>
      <c r="AF1933">
        <v>3041</v>
      </c>
      <c r="AG1933">
        <v>31.22</v>
      </c>
      <c r="AH1933">
        <v>31.248999999999999</v>
      </c>
      <c r="AI1933">
        <v>1293</v>
      </c>
      <c r="AJ1933">
        <v>2283</v>
      </c>
      <c r="AK1933">
        <v>1454</v>
      </c>
      <c r="AL1933">
        <v>3028</v>
      </c>
      <c r="AQ1933" s="82">
        <f t="shared" si="152"/>
        <v>0</v>
      </c>
      <c r="AR1933" s="82">
        <f t="shared" si="153"/>
        <v>0</v>
      </c>
      <c r="AS1933" s="82">
        <f t="shared" si="153"/>
        <v>0</v>
      </c>
      <c r="AT1933" s="82">
        <f t="shared" si="153"/>
        <v>0</v>
      </c>
      <c r="AU1933" s="82">
        <f t="shared" si="153"/>
        <v>0</v>
      </c>
      <c r="AV1933" s="82">
        <f t="shared" si="153"/>
        <v>0</v>
      </c>
      <c r="AW1933" s="82">
        <f t="shared" si="153"/>
        <v>0</v>
      </c>
      <c r="AX1933" s="82">
        <f t="shared" si="153"/>
        <v>0</v>
      </c>
      <c r="AY1933" s="82">
        <f t="shared" si="153"/>
        <v>0</v>
      </c>
      <c r="AZ1933" s="82">
        <f t="shared" si="153"/>
        <v>0</v>
      </c>
      <c r="BA1933" s="82">
        <f t="shared" si="153"/>
        <v>2.418E-2</v>
      </c>
    </row>
    <row r="1934" spans="1:53" x14ac:dyDescent="0.25">
      <c r="A1934" t="s">
        <v>4916</v>
      </c>
      <c r="B1934" t="s">
        <v>4917</v>
      </c>
      <c r="C1934" t="s">
        <v>4880</v>
      </c>
      <c r="D1934" t="s">
        <v>201</v>
      </c>
      <c r="E1934">
        <v>6.55</v>
      </c>
      <c r="F1934" s="143">
        <v>49263</v>
      </c>
      <c r="G1934" t="s">
        <v>430</v>
      </c>
      <c r="H1934" t="s">
        <v>270</v>
      </c>
      <c r="I1934" t="s">
        <v>259</v>
      </c>
      <c r="J1934" t="s">
        <v>271</v>
      </c>
      <c r="K1934" t="s">
        <v>358</v>
      </c>
      <c r="L1934" t="s">
        <v>358</v>
      </c>
      <c r="M1934" t="s">
        <v>389</v>
      </c>
      <c r="N1934" t="s">
        <v>304</v>
      </c>
      <c r="O1934">
        <v>744.3</v>
      </c>
      <c r="P1934">
        <v>58</v>
      </c>
      <c r="Q1934">
        <v>0.72777800000000004</v>
      </c>
      <c r="R1934">
        <v>3.7870000000000001E-2</v>
      </c>
      <c r="S1934">
        <v>0</v>
      </c>
      <c r="T1934">
        <v>8.3620000000000001</v>
      </c>
      <c r="U1934">
        <v>12.022</v>
      </c>
      <c r="V1934">
        <v>8.3409999999999993</v>
      </c>
      <c r="W1934">
        <v>12.022</v>
      </c>
      <c r="X1934">
        <v>987</v>
      </c>
      <c r="Y1934">
        <v>46.75</v>
      </c>
      <c r="Z1934">
        <v>0.29099999999999998</v>
      </c>
      <c r="AA1934">
        <v>3.0800000000000001E-2</v>
      </c>
      <c r="AB1934">
        <v>7.157</v>
      </c>
      <c r="AC1934">
        <v>14.776999999999999</v>
      </c>
      <c r="AD1934">
        <v>7.0810000000000004</v>
      </c>
      <c r="AE1934">
        <v>14.776999999999999</v>
      </c>
      <c r="AF1934">
        <v>1293</v>
      </c>
      <c r="AG1934">
        <v>24.843</v>
      </c>
      <c r="AH1934">
        <v>25.728999999999999</v>
      </c>
      <c r="AI1934">
        <v>626</v>
      </c>
      <c r="AJ1934">
        <v>702</v>
      </c>
      <c r="AK1934">
        <v>989</v>
      </c>
      <c r="AL1934">
        <v>1296</v>
      </c>
      <c r="AQ1934" s="82">
        <f t="shared" si="152"/>
        <v>0</v>
      </c>
      <c r="AR1934" s="82">
        <f t="shared" si="153"/>
        <v>0</v>
      </c>
      <c r="AS1934" s="82">
        <f t="shared" si="153"/>
        <v>0</v>
      </c>
      <c r="AT1934" s="82">
        <f t="shared" si="153"/>
        <v>0</v>
      </c>
      <c r="AU1934" s="82">
        <f t="shared" si="153"/>
        <v>0</v>
      </c>
      <c r="AV1934" s="82">
        <f t="shared" si="153"/>
        <v>0</v>
      </c>
      <c r="AW1934" s="82">
        <f t="shared" si="153"/>
        <v>0</v>
      </c>
      <c r="AX1934" s="82">
        <f t="shared" si="153"/>
        <v>0</v>
      </c>
      <c r="AY1934" s="82">
        <f t="shared" si="153"/>
        <v>0</v>
      </c>
      <c r="AZ1934" s="82">
        <f t="shared" si="153"/>
        <v>0</v>
      </c>
      <c r="BA1934" s="82">
        <f t="shared" si="153"/>
        <v>3.7870000000000001E-2</v>
      </c>
    </row>
    <row r="1935" spans="1:53" x14ac:dyDescent="0.25">
      <c r="A1935" t="s">
        <v>4918</v>
      </c>
      <c r="B1935" t="s">
        <v>4919</v>
      </c>
      <c r="C1935" t="s">
        <v>4880</v>
      </c>
      <c r="D1935" t="s">
        <v>201</v>
      </c>
      <c r="E1935">
        <v>6.5</v>
      </c>
      <c r="F1935" s="143">
        <v>45611</v>
      </c>
      <c r="G1935" t="s">
        <v>430</v>
      </c>
      <c r="H1935" t="s">
        <v>270</v>
      </c>
      <c r="I1935" t="s">
        <v>259</v>
      </c>
      <c r="J1935" t="s">
        <v>271</v>
      </c>
      <c r="K1935" t="s">
        <v>358</v>
      </c>
      <c r="L1935" t="s">
        <v>358</v>
      </c>
      <c r="M1935" t="s">
        <v>389</v>
      </c>
      <c r="N1935" t="s">
        <v>304</v>
      </c>
      <c r="O1935">
        <v>739.5</v>
      </c>
      <c r="P1935">
        <v>59.5</v>
      </c>
      <c r="Q1935">
        <v>0.72222200000000003</v>
      </c>
      <c r="R1935">
        <v>3.8580000000000003E-2</v>
      </c>
      <c r="S1935">
        <v>0</v>
      </c>
      <c r="T1935">
        <v>6.7640000000000002</v>
      </c>
      <c r="U1935">
        <v>13.401999999999999</v>
      </c>
      <c r="V1935">
        <v>6.8840000000000003</v>
      </c>
      <c r="W1935">
        <v>13.401999999999999</v>
      </c>
      <c r="X1935">
        <v>1162</v>
      </c>
      <c r="Y1935">
        <v>47.5</v>
      </c>
      <c r="Z1935">
        <v>0.28899999999999998</v>
      </c>
      <c r="AA1935">
        <v>3.108E-2</v>
      </c>
      <c r="AB1935">
        <v>6.1589999999999998</v>
      </c>
      <c r="AC1935">
        <v>16.831</v>
      </c>
      <c r="AD1935">
        <v>6.2370000000000001</v>
      </c>
      <c r="AE1935">
        <v>16.831</v>
      </c>
      <c r="AF1935">
        <v>1529</v>
      </c>
      <c r="AG1935">
        <v>26.016999999999999</v>
      </c>
      <c r="AH1935">
        <v>26.893999999999998</v>
      </c>
      <c r="AI1935">
        <v>803</v>
      </c>
      <c r="AJ1935">
        <v>922</v>
      </c>
      <c r="AK1935">
        <v>1160</v>
      </c>
      <c r="AL1935">
        <v>1526</v>
      </c>
      <c r="AQ1935" s="82">
        <f t="shared" si="152"/>
        <v>0</v>
      </c>
      <c r="AR1935" s="82">
        <f t="shared" si="153"/>
        <v>0</v>
      </c>
      <c r="AS1935" s="82">
        <f t="shared" si="153"/>
        <v>0</v>
      </c>
      <c r="AT1935" s="82">
        <f t="shared" si="153"/>
        <v>0</v>
      </c>
      <c r="AU1935" s="82">
        <f t="shared" si="153"/>
        <v>0</v>
      </c>
      <c r="AV1935" s="82">
        <f t="shared" si="153"/>
        <v>0</v>
      </c>
      <c r="AW1935" s="82">
        <f t="shared" si="153"/>
        <v>0</v>
      </c>
      <c r="AX1935" s="82">
        <f t="shared" si="153"/>
        <v>0</v>
      </c>
      <c r="AY1935" s="82">
        <f t="shared" si="153"/>
        <v>0</v>
      </c>
      <c r="AZ1935" s="82">
        <f t="shared" si="153"/>
        <v>0</v>
      </c>
      <c r="BA1935" s="82">
        <f t="shared" si="153"/>
        <v>3.8580000000000003E-2</v>
      </c>
    </row>
    <row r="1936" spans="1:53" x14ac:dyDescent="0.25">
      <c r="A1936" t="s">
        <v>4885</v>
      </c>
      <c r="B1936" t="s">
        <v>4886</v>
      </c>
      <c r="C1936" t="s">
        <v>4887</v>
      </c>
      <c r="D1936" t="s">
        <v>201</v>
      </c>
      <c r="E1936">
        <v>10.25</v>
      </c>
      <c r="F1936" s="143">
        <v>42309</v>
      </c>
      <c r="G1936" t="s">
        <v>43</v>
      </c>
      <c r="H1936" t="s">
        <v>270</v>
      </c>
      <c r="I1936" t="s">
        <v>259</v>
      </c>
      <c r="J1936" t="s">
        <v>271</v>
      </c>
      <c r="K1936" t="s">
        <v>358</v>
      </c>
      <c r="L1936" t="s">
        <v>358</v>
      </c>
      <c r="M1936" t="s">
        <v>389</v>
      </c>
      <c r="N1936" t="s">
        <v>304</v>
      </c>
      <c r="O1936">
        <v>1292</v>
      </c>
      <c r="P1936">
        <v>27</v>
      </c>
      <c r="Q1936">
        <v>1.5375000000000001</v>
      </c>
      <c r="R1936">
        <v>3.1940000000000003E-2</v>
      </c>
      <c r="S1936">
        <v>0</v>
      </c>
      <c r="T1936">
        <v>1.5189999999999999</v>
      </c>
      <c r="U1936">
        <v>76.263000000000005</v>
      </c>
      <c r="V1936">
        <v>1.5209999999999999</v>
      </c>
      <c r="W1936">
        <v>76.263000000000005</v>
      </c>
      <c r="X1936">
        <v>7593</v>
      </c>
      <c r="Y1936">
        <v>17</v>
      </c>
      <c r="Z1936">
        <v>0.85399999999999998</v>
      </c>
      <c r="AA1936">
        <v>2.0289999999999999E-2</v>
      </c>
      <c r="AB1936">
        <v>1.272</v>
      </c>
      <c r="AC1936">
        <v>106.373</v>
      </c>
      <c r="AD1936">
        <v>1.272</v>
      </c>
      <c r="AE1936">
        <v>106.373</v>
      </c>
      <c r="AF1936">
        <v>10618</v>
      </c>
      <c r="AG1936">
        <v>59.837000000000003</v>
      </c>
      <c r="AH1936">
        <v>59.878999999999998</v>
      </c>
      <c r="AI1936">
        <v>3504</v>
      </c>
      <c r="AJ1936">
        <v>3792</v>
      </c>
      <c r="AK1936">
        <v>7580</v>
      </c>
      <c r="AL1936">
        <v>10606</v>
      </c>
      <c r="AQ1936" s="82">
        <f t="shared" si="152"/>
        <v>0</v>
      </c>
      <c r="AR1936" s="82">
        <f t="shared" si="153"/>
        <v>0</v>
      </c>
      <c r="AS1936" s="82">
        <f t="shared" si="153"/>
        <v>0</v>
      </c>
      <c r="AT1936" s="82">
        <f t="shared" si="153"/>
        <v>0</v>
      </c>
      <c r="AU1936" s="82">
        <f t="shared" si="153"/>
        <v>0</v>
      </c>
      <c r="AV1936" s="82">
        <f t="shared" si="153"/>
        <v>0</v>
      </c>
      <c r="AW1936" s="82">
        <f t="shared" si="153"/>
        <v>0</v>
      </c>
      <c r="AX1936" s="82">
        <f t="shared" si="153"/>
        <v>0</v>
      </c>
      <c r="AY1936" s="82">
        <f t="shared" si="153"/>
        <v>0</v>
      </c>
      <c r="AZ1936" s="82">
        <f t="shared" si="153"/>
        <v>0</v>
      </c>
      <c r="BA1936" s="82">
        <f t="shared" si="153"/>
        <v>3.1940000000000003E-2</v>
      </c>
    </row>
    <row r="1937" spans="1:53" x14ac:dyDescent="0.25">
      <c r="A1937" t="s">
        <v>4888</v>
      </c>
      <c r="B1937" t="s">
        <v>4889</v>
      </c>
      <c r="C1937" t="s">
        <v>4887</v>
      </c>
      <c r="D1937" t="s">
        <v>201</v>
      </c>
      <c r="E1937">
        <v>10.25</v>
      </c>
      <c r="F1937" s="143">
        <v>42309</v>
      </c>
      <c r="G1937" t="s">
        <v>43</v>
      </c>
      <c r="H1937" t="s">
        <v>270</v>
      </c>
      <c r="I1937" t="s">
        <v>259</v>
      </c>
      <c r="J1937" t="s">
        <v>271</v>
      </c>
      <c r="K1937" t="s">
        <v>358</v>
      </c>
      <c r="L1937" t="s">
        <v>358</v>
      </c>
      <c r="M1937" t="s">
        <v>389</v>
      </c>
      <c r="N1937" t="s">
        <v>304</v>
      </c>
      <c r="O1937">
        <v>1833</v>
      </c>
      <c r="P1937">
        <v>28</v>
      </c>
      <c r="Q1937">
        <v>1.5375000000000001</v>
      </c>
      <c r="R1937">
        <v>4.691E-2</v>
      </c>
      <c r="S1937">
        <v>0</v>
      </c>
      <c r="T1937">
        <v>1.5429999999999999</v>
      </c>
      <c r="U1937">
        <v>74.013000000000005</v>
      </c>
      <c r="V1937">
        <v>1.5449999999999999</v>
      </c>
      <c r="W1937">
        <v>74.013000000000005</v>
      </c>
      <c r="X1937">
        <v>7368</v>
      </c>
      <c r="Y1937">
        <v>18</v>
      </c>
      <c r="Z1937">
        <v>0.85399999999999998</v>
      </c>
      <c r="AA1937">
        <v>3.04E-2</v>
      </c>
      <c r="AB1937">
        <v>1.31</v>
      </c>
      <c r="AC1937">
        <v>102.15</v>
      </c>
      <c r="AD1937">
        <v>1.31</v>
      </c>
      <c r="AE1937">
        <v>102.15</v>
      </c>
      <c r="AF1937">
        <v>10195</v>
      </c>
      <c r="AG1937">
        <v>56.662999999999997</v>
      </c>
      <c r="AH1937">
        <v>56.707999999999998</v>
      </c>
      <c r="AI1937">
        <v>3469</v>
      </c>
      <c r="AJ1937">
        <v>3758</v>
      </c>
      <c r="AK1937">
        <v>7355</v>
      </c>
      <c r="AL1937">
        <v>10183</v>
      </c>
      <c r="AQ1937" s="82">
        <f t="shared" si="152"/>
        <v>0</v>
      </c>
      <c r="AR1937" s="82">
        <f t="shared" si="153"/>
        <v>0</v>
      </c>
      <c r="AS1937" s="82">
        <f t="shared" si="153"/>
        <v>0</v>
      </c>
      <c r="AT1937" s="82">
        <f t="shared" si="153"/>
        <v>0</v>
      </c>
      <c r="AU1937" s="82">
        <f t="shared" si="153"/>
        <v>0</v>
      </c>
      <c r="AV1937" s="82">
        <f t="shared" si="153"/>
        <v>0</v>
      </c>
      <c r="AW1937" s="82">
        <f t="shared" si="153"/>
        <v>0</v>
      </c>
      <c r="AX1937" s="82">
        <f t="shared" si="153"/>
        <v>0</v>
      </c>
      <c r="AY1937" s="82">
        <f t="shared" si="153"/>
        <v>0</v>
      </c>
      <c r="AZ1937" s="82">
        <f t="shared" si="153"/>
        <v>0</v>
      </c>
      <c r="BA1937" s="82">
        <f t="shared" si="153"/>
        <v>4.691E-2</v>
      </c>
    </row>
    <row r="1938" spans="1:53" x14ac:dyDescent="0.25">
      <c r="A1938" t="s">
        <v>4890</v>
      </c>
      <c r="B1938" t="s">
        <v>4891</v>
      </c>
      <c r="C1938" t="s">
        <v>4887</v>
      </c>
      <c r="D1938" t="s">
        <v>201</v>
      </c>
      <c r="E1938">
        <v>10.5</v>
      </c>
      <c r="F1938" s="143">
        <v>42675</v>
      </c>
      <c r="G1938" t="s">
        <v>43</v>
      </c>
      <c r="H1938" t="s">
        <v>270</v>
      </c>
      <c r="I1938" t="s">
        <v>259</v>
      </c>
      <c r="J1938" t="s">
        <v>271</v>
      </c>
      <c r="K1938" t="s">
        <v>358</v>
      </c>
      <c r="L1938" t="s">
        <v>358</v>
      </c>
      <c r="M1938" t="s">
        <v>389</v>
      </c>
      <c r="N1938" t="s">
        <v>304</v>
      </c>
      <c r="O1938">
        <v>1654.9</v>
      </c>
      <c r="P1938">
        <v>19.5</v>
      </c>
      <c r="Q1938">
        <v>1.575</v>
      </c>
      <c r="R1938">
        <v>3.022E-2</v>
      </c>
      <c r="S1938">
        <v>0</v>
      </c>
      <c r="T1938">
        <v>1.5840000000000001</v>
      </c>
      <c r="U1938">
        <v>79.867999999999995</v>
      </c>
      <c r="V1938">
        <v>1.58</v>
      </c>
      <c r="W1938">
        <v>80.433999999999997</v>
      </c>
      <c r="X1938">
        <v>7994</v>
      </c>
      <c r="Y1938">
        <v>15.5</v>
      </c>
      <c r="Z1938">
        <v>0.875</v>
      </c>
      <c r="AA1938">
        <v>2.383E-2</v>
      </c>
      <c r="AB1938">
        <v>1.4219999999999999</v>
      </c>
      <c r="AC1938">
        <v>93.481999999999999</v>
      </c>
      <c r="AD1938">
        <v>1.4059999999999999</v>
      </c>
      <c r="AE1938">
        <v>95.131</v>
      </c>
      <c r="AF1938">
        <v>9478</v>
      </c>
      <c r="AG1938">
        <v>28.702000000000002</v>
      </c>
      <c r="AH1938">
        <v>28.77</v>
      </c>
      <c r="AI1938">
        <v>4338</v>
      </c>
      <c r="AJ1938">
        <v>4435</v>
      </c>
      <c r="AK1938">
        <v>7982</v>
      </c>
      <c r="AL1938">
        <v>9466</v>
      </c>
      <c r="AQ1938" s="82">
        <f t="shared" si="152"/>
        <v>0</v>
      </c>
      <c r="AR1938" s="82">
        <f t="shared" si="153"/>
        <v>0</v>
      </c>
      <c r="AS1938" s="82">
        <f t="shared" si="153"/>
        <v>0</v>
      </c>
      <c r="AT1938" s="82">
        <f t="shared" si="153"/>
        <v>0</v>
      </c>
      <c r="AU1938" s="82">
        <f t="shared" si="153"/>
        <v>0</v>
      </c>
      <c r="AV1938" s="82">
        <f t="shared" si="153"/>
        <v>0</v>
      </c>
      <c r="AW1938" s="82">
        <f t="shared" si="153"/>
        <v>0</v>
      </c>
      <c r="AX1938" s="82">
        <f t="shared" si="153"/>
        <v>0</v>
      </c>
      <c r="AY1938" s="82">
        <f t="shared" si="153"/>
        <v>0</v>
      </c>
      <c r="AZ1938" s="82">
        <f t="shared" si="153"/>
        <v>0</v>
      </c>
      <c r="BA1938" s="82">
        <f t="shared" si="153"/>
        <v>3.022E-2</v>
      </c>
    </row>
    <row r="1939" spans="1:53" x14ac:dyDescent="0.25">
      <c r="A1939" t="s">
        <v>4892</v>
      </c>
      <c r="B1939" t="s">
        <v>4893</v>
      </c>
      <c r="C1939" t="s">
        <v>4894</v>
      </c>
      <c r="D1939" t="s">
        <v>201</v>
      </c>
      <c r="E1939">
        <v>10.875</v>
      </c>
      <c r="F1939" s="143">
        <v>43040</v>
      </c>
      <c r="G1939" t="s">
        <v>430</v>
      </c>
      <c r="H1939" t="s">
        <v>270</v>
      </c>
      <c r="I1939" t="s">
        <v>259</v>
      </c>
      <c r="J1939" t="s">
        <v>271</v>
      </c>
      <c r="K1939" t="s">
        <v>358</v>
      </c>
      <c r="L1939" t="s">
        <v>358</v>
      </c>
      <c r="M1939" t="s">
        <v>389</v>
      </c>
      <c r="N1939" t="s">
        <v>304</v>
      </c>
      <c r="O1939">
        <v>180.6</v>
      </c>
      <c r="P1939">
        <v>94</v>
      </c>
      <c r="Q1939">
        <v>1.6312500000000001</v>
      </c>
      <c r="R1939">
        <v>1.4959999999999999E-2</v>
      </c>
      <c r="S1939">
        <v>0</v>
      </c>
      <c r="T1939">
        <v>3.5739999999999998</v>
      </c>
      <c r="U1939">
        <v>12.554</v>
      </c>
      <c r="V1939">
        <v>3.5950000000000002</v>
      </c>
      <c r="W1939">
        <v>12.554</v>
      </c>
      <c r="X1939">
        <v>1187</v>
      </c>
      <c r="Y1939">
        <v>88.5</v>
      </c>
      <c r="Z1939">
        <v>0.90600000000000003</v>
      </c>
      <c r="AA1939">
        <v>1.4200000000000001E-2</v>
      </c>
      <c r="AB1939">
        <v>3.5739999999999998</v>
      </c>
      <c r="AC1939">
        <v>14.196</v>
      </c>
      <c r="AD1939">
        <v>3.593</v>
      </c>
      <c r="AE1939">
        <v>14.196</v>
      </c>
      <c r="AF1939">
        <v>1363</v>
      </c>
      <c r="AG1939">
        <v>6.9630000000000001</v>
      </c>
      <c r="AH1939">
        <v>7.3</v>
      </c>
      <c r="AI1939">
        <v>1111</v>
      </c>
      <c r="AJ1939">
        <v>1233</v>
      </c>
      <c r="AK1939">
        <v>1176</v>
      </c>
      <c r="AL1939">
        <v>1352</v>
      </c>
      <c r="AQ1939" s="82">
        <f t="shared" si="152"/>
        <v>0</v>
      </c>
      <c r="AR1939" s="82">
        <f t="shared" si="153"/>
        <v>0</v>
      </c>
      <c r="AS1939" s="82">
        <f t="shared" si="153"/>
        <v>0</v>
      </c>
      <c r="AT1939" s="82">
        <f t="shared" si="153"/>
        <v>0</v>
      </c>
      <c r="AU1939" s="82">
        <f t="shared" si="153"/>
        <v>0</v>
      </c>
      <c r="AV1939" s="82">
        <f t="shared" si="153"/>
        <v>0</v>
      </c>
      <c r="AW1939" s="82">
        <f t="shared" si="153"/>
        <v>0</v>
      </c>
      <c r="AX1939" s="82">
        <f t="shared" si="153"/>
        <v>0</v>
      </c>
      <c r="AY1939" s="82">
        <f t="shared" si="153"/>
        <v>0</v>
      </c>
      <c r="AZ1939" s="82">
        <f t="shared" si="153"/>
        <v>0</v>
      </c>
      <c r="BA1939" s="82">
        <f t="shared" si="153"/>
        <v>1.4959999999999999E-2</v>
      </c>
    </row>
    <row r="1940" spans="1:53" x14ac:dyDescent="0.25">
      <c r="A1940" t="s">
        <v>4895</v>
      </c>
      <c r="B1940" t="s">
        <v>4896</v>
      </c>
      <c r="C1940" t="s">
        <v>4894</v>
      </c>
      <c r="D1940" t="s">
        <v>201</v>
      </c>
      <c r="E1940">
        <v>11.25</v>
      </c>
      <c r="F1940" s="143">
        <v>43040</v>
      </c>
      <c r="G1940" t="s">
        <v>430</v>
      </c>
      <c r="H1940" t="s">
        <v>270</v>
      </c>
      <c r="I1940" t="s">
        <v>259</v>
      </c>
      <c r="J1940" t="s">
        <v>271</v>
      </c>
      <c r="K1940" t="s">
        <v>358</v>
      </c>
      <c r="L1940" t="s">
        <v>358</v>
      </c>
      <c r="M1940" t="s">
        <v>389</v>
      </c>
      <c r="N1940" t="s">
        <v>304</v>
      </c>
      <c r="O1940">
        <v>438</v>
      </c>
      <c r="P1940">
        <v>94.5</v>
      </c>
      <c r="Q1940">
        <v>1.6875</v>
      </c>
      <c r="R1940">
        <v>3.6499999999999998E-2</v>
      </c>
      <c r="S1940">
        <v>0</v>
      </c>
      <c r="T1940">
        <v>3.5449999999999999</v>
      </c>
      <c r="U1940">
        <v>12.797000000000001</v>
      </c>
      <c r="V1940">
        <v>3.5419999999999998</v>
      </c>
      <c r="W1940">
        <v>12.845000000000001</v>
      </c>
      <c r="X1940">
        <v>1214</v>
      </c>
      <c r="Y1940">
        <v>89</v>
      </c>
      <c r="Z1940">
        <v>0.93799999999999994</v>
      </c>
      <c r="AA1940">
        <v>3.465E-2</v>
      </c>
      <c r="AB1940">
        <v>3.5449999999999999</v>
      </c>
      <c r="AC1940">
        <v>14.444000000000001</v>
      </c>
      <c r="AD1940">
        <v>3.5030000000000001</v>
      </c>
      <c r="AE1940">
        <v>14.545999999999999</v>
      </c>
      <c r="AF1940">
        <v>1395</v>
      </c>
      <c r="AG1940">
        <v>6.9489999999999998</v>
      </c>
      <c r="AH1940">
        <v>7.2690000000000001</v>
      </c>
      <c r="AI1940">
        <v>1814</v>
      </c>
      <c r="AJ1940">
        <v>2011</v>
      </c>
      <c r="AK1940">
        <v>1202</v>
      </c>
      <c r="AL1940">
        <v>1384</v>
      </c>
      <c r="AQ1940" s="82">
        <f t="shared" si="152"/>
        <v>0</v>
      </c>
      <c r="AR1940" s="82">
        <f t="shared" si="153"/>
        <v>0</v>
      </c>
      <c r="AS1940" s="82">
        <f t="shared" si="153"/>
        <v>0</v>
      </c>
      <c r="AT1940" s="82">
        <f t="shared" si="153"/>
        <v>0</v>
      </c>
      <c r="AU1940" s="82">
        <f t="shared" si="153"/>
        <v>0</v>
      </c>
      <c r="AV1940" s="82">
        <f t="shared" si="153"/>
        <v>0</v>
      </c>
      <c r="AW1940" s="82">
        <f t="shared" si="153"/>
        <v>0</v>
      </c>
      <c r="AX1940" s="82">
        <f t="shared" si="153"/>
        <v>0</v>
      </c>
      <c r="AY1940" s="82">
        <f t="shared" si="153"/>
        <v>0</v>
      </c>
      <c r="AZ1940" s="82">
        <f t="shared" si="153"/>
        <v>0</v>
      </c>
      <c r="BA1940" s="82">
        <f t="shared" si="153"/>
        <v>3.6499999999999998E-2</v>
      </c>
    </row>
    <row r="1941" spans="1:53" x14ac:dyDescent="0.25">
      <c r="A1941" t="s">
        <v>4897</v>
      </c>
      <c r="B1941" t="s">
        <v>4898</v>
      </c>
      <c r="C1941" t="s">
        <v>4894</v>
      </c>
      <c r="D1941" t="s">
        <v>201</v>
      </c>
      <c r="E1941">
        <v>9.75</v>
      </c>
      <c r="F1941" s="143">
        <v>43753</v>
      </c>
      <c r="G1941" t="s">
        <v>280</v>
      </c>
      <c r="H1941" t="s">
        <v>270</v>
      </c>
      <c r="I1941" t="s">
        <v>259</v>
      </c>
      <c r="J1941" t="s">
        <v>271</v>
      </c>
      <c r="K1941" t="s">
        <v>358</v>
      </c>
      <c r="L1941" t="s">
        <v>358</v>
      </c>
      <c r="M1941" t="s">
        <v>389</v>
      </c>
      <c r="N1941" t="s">
        <v>283</v>
      </c>
      <c r="O1941">
        <v>115.4</v>
      </c>
      <c r="P1941">
        <v>108.5</v>
      </c>
      <c r="Q1941">
        <v>1.8958330000000001</v>
      </c>
      <c r="R1941">
        <v>1.1039999999999999E-2</v>
      </c>
      <c r="S1941">
        <v>0</v>
      </c>
      <c r="T1941">
        <v>1.62</v>
      </c>
      <c r="U1941">
        <v>7.2089999999999996</v>
      </c>
      <c r="V1941">
        <v>3.3069999999999999</v>
      </c>
      <c r="W1941">
        <v>7.5129999999999999</v>
      </c>
      <c r="X1941">
        <v>646</v>
      </c>
      <c r="Y1941">
        <v>103</v>
      </c>
      <c r="Z1941">
        <v>1.246</v>
      </c>
      <c r="AA1941">
        <v>1.0580000000000001E-2</v>
      </c>
      <c r="AB1941">
        <v>3.7919999999999998</v>
      </c>
      <c r="AC1941">
        <v>8.9710000000000001</v>
      </c>
      <c r="AD1941">
        <v>4.6820000000000004</v>
      </c>
      <c r="AE1941">
        <v>9.0419999999999998</v>
      </c>
      <c r="AF1941">
        <v>814</v>
      </c>
      <c r="AG1941">
        <v>5.9</v>
      </c>
      <c r="AH1941">
        <v>6.4320000000000004</v>
      </c>
      <c r="AI1941">
        <v>620</v>
      </c>
      <c r="AJ1941">
        <v>788</v>
      </c>
      <c r="AK1941">
        <v>630</v>
      </c>
      <c r="AL1941">
        <v>802</v>
      </c>
      <c r="AQ1941" s="82">
        <f t="shared" si="152"/>
        <v>0</v>
      </c>
      <c r="AR1941" s="82">
        <f t="shared" si="153"/>
        <v>0</v>
      </c>
      <c r="AS1941" s="82">
        <f t="shared" si="153"/>
        <v>0</v>
      </c>
      <c r="AT1941" s="82">
        <f t="shared" si="153"/>
        <v>0</v>
      </c>
      <c r="AU1941" s="82">
        <f t="shared" si="153"/>
        <v>0</v>
      </c>
      <c r="AV1941" s="82">
        <f t="shared" si="153"/>
        <v>0</v>
      </c>
      <c r="AW1941" s="82">
        <f t="shared" si="153"/>
        <v>1.1039999999999999E-2</v>
      </c>
      <c r="AX1941" s="82">
        <f t="shared" si="153"/>
        <v>0</v>
      </c>
      <c r="AY1941" s="82">
        <f t="shared" si="153"/>
        <v>0</v>
      </c>
      <c r="AZ1941" s="82">
        <f t="shared" si="153"/>
        <v>0</v>
      </c>
      <c r="BA1941" s="82">
        <f t="shared" si="153"/>
        <v>0</v>
      </c>
    </row>
    <row r="1942" spans="1:53" x14ac:dyDescent="0.25">
      <c r="A1942" t="s">
        <v>4899</v>
      </c>
      <c r="B1942" t="s">
        <v>4900</v>
      </c>
      <c r="C1942" t="s">
        <v>4901</v>
      </c>
      <c r="D1942" t="s">
        <v>201</v>
      </c>
      <c r="E1942">
        <v>9.75</v>
      </c>
      <c r="F1942" s="143">
        <v>43753</v>
      </c>
      <c r="G1942" t="s">
        <v>280</v>
      </c>
      <c r="H1942" t="s">
        <v>270</v>
      </c>
      <c r="I1942" t="s">
        <v>259</v>
      </c>
      <c r="J1942" t="s">
        <v>271</v>
      </c>
      <c r="K1942" t="s">
        <v>358</v>
      </c>
      <c r="L1942" t="s">
        <v>358</v>
      </c>
      <c r="M1942" t="s">
        <v>389</v>
      </c>
      <c r="N1942" t="s">
        <v>283</v>
      </c>
      <c r="O1942">
        <v>141.1</v>
      </c>
      <c r="P1942">
        <v>108.5</v>
      </c>
      <c r="Q1942">
        <v>1.8958330000000001</v>
      </c>
      <c r="R1942">
        <v>1.35E-2</v>
      </c>
      <c r="S1942">
        <v>0</v>
      </c>
      <c r="T1942">
        <v>1.62</v>
      </c>
      <c r="U1942">
        <v>7.2089999999999996</v>
      </c>
      <c r="V1942">
        <v>3.3069999999999999</v>
      </c>
      <c r="W1942">
        <v>7.5129999999999999</v>
      </c>
      <c r="X1942">
        <v>646</v>
      </c>
      <c r="Y1942">
        <v>103</v>
      </c>
      <c r="Z1942">
        <v>1.246</v>
      </c>
      <c r="AA1942">
        <v>1.294E-2</v>
      </c>
      <c r="AB1942">
        <v>3.7919999999999998</v>
      </c>
      <c r="AC1942">
        <v>8.9710000000000001</v>
      </c>
      <c r="AD1942">
        <v>4.6820000000000004</v>
      </c>
      <c r="AE1942">
        <v>9.0419999999999998</v>
      </c>
      <c r="AF1942">
        <v>814</v>
      </c>
      <c r="AG1942">
        <v>5.899</v>
      </c>
      <c r="AH1942">
        <v>6.4320000000000004</v>
      </c>
      <c r="AI1942">
        <v>620</v>
      </c>
      <c r="AJ1942">
        <v>788</v>
      </c>
      <c r="AK1942">
        <v>630</v>
      </c>
      <c r="AL1942">
        <v>802</v>
      </c>
      <c r="AQ1942" s="82">
        <f t="shared" si="152"/>
        <v>0</v>
      </c>
      <c r="AR1942" s="82">
        <f t="shared" ref="AR1942:BA1957" si="154">IF(AND($U1942&gt;AQ$4,$U1942&lt;=AR$4),$R1942,0)</f>
        <v>0</v>
      </c>
      <c r="AS1942" s="82">
        <f t="shared" si="154"/>
        <v>0</v>
      </c>
      <c r="AT1942" s="82">
        <f t="shared" si="154"/>
        <v>0</v>
      </c>
      <c r="AU1942" s="82">
        <f t="shared" si="154"/>
        <v>0</v>
      </c>
      <c r="AV1942" s="82">
        <f t="shared" si="154"/>
        <v>0</v>
      </c>
      <c r="AW1942" s="82">
        <f t="shared" si="154"/>
        <v>1.35E-2</v>
      </c>
      <c r="AX1942" s="82">
        <f t="shared" si="154"/>
        <v>0</v>
      </c>
      <c r="AY1942" s="82">
        <f t="shared" si="154"/>
        <v>0</v>
      </c>
      <c r="AZ1942" s="82">
        <f t="shared" si="154"/>
        <v>0</v>
      </c>
      <c r="BA1942" s="82">
        <f t="shared" si="154"/>
        <v>0</v>
      </c>
    </row>
    <row r="1943" spans="1:53" x14ac:dyDescent="0.25">
      <c r="A1943" t="s">
        <v>4922</v>
      </c>
      <c r="B1943" t="s">
        <v>4923</v>
      </c>
      <c r="C1943" t="s">
        <v>4894</v>
      </c>
      <c r="D1943" t="s">
        <v>201</v>
      </c>
      <c r="E1943">
        <v>10</v>
      </c>
      <c r="F1943" s="143">
        <v>44166</v>
      </c>
      <c r="G1943" t="s">
        <v>280</v>
      </c>
      <c r="H1943" t="s">
        <v>270</v>
      </c>
      <c r="I1943" t="s">
        <v>259</v>
      </c>
      <c r="J1943" t="s">
        <v>271</v>
      </c>
      <c r="K1943" t="s">
        <v>358</v>
      </c>
      <c r="L1943" t="s">
        <v>358</v>
      </c>
      <c r="M1943" t="s">
        <v>389</v>
      </c>
      <c r="N1943" t="s">
        <v>283</v>
      </c>
      <c r="O1943">
        <v>2180</v>
      </c>
      <c r="P1943">
        <v>114</v>
      </c>
      <c r="Q1943">
        <v>0.66666700000000001</v>
      </c>
      <c r="R1943">
        <v>0.21657000000000001</v>
      </c>
      <c r="S1943">
        <v>0</v>
      </c>
      <c r="T1943">
        <v>2.548</v>
      </c>
      <c r="U1943">
        <v>6.2759999999999998</v>
      </c>
      <c r="V1943">
        <v>3.9630000000000001</v>
      </c>
      <c r="W1943">
        <v>6.7779999999999996</v>
      </c>
      <c r="X1943">
        <v>552</v>
      </c>
      <c r="Y1943">
        <v>111.5</v>
      </c>
      <c r="Z1943">
        <v>0</v>
      </c>
      <c r="AA1943">
        <v>0.21379000000000001</v>
      </c>
      <c r="AB1943">
        <v>2.597</v>
      </c>
      <c r="AC1943">
        <v>7.1929999999999996</v>
      </c>
      <c r="AD1943">
        <v>4.4029999999999996</v>
      </c>
      <c r="AE1943">
        <v>7.4619999999999997</v>
      </c>
      <c r="AF1943">
        <v>637</v>
      </c>
      <c r="AG1943">
        <v>2.84</v>
      </c>
      <c r="AH1943">
        <v>3.3220000000000001</v>
      </c>
      <c r="AI1943">
        <v>562</v>
      </c>
      <c r="AJ1943">
        <v>644</v>
      </c>
      <c r="AK1943">
        <v>539</v>
      </c>
      <c r="AL1943">
        <v>623</v>
      </c>
      <c r="AQ1943" s="82">
        <f t="shared" si="152"/>
        <v>0</v>
      </c>
      <c r="AR1943" s="82">
        <f t="shared" si="154"/>
        <v>0</v>
      </c>
      <c r="AS1943" s="82">
        <f t="shared" si="154"/>
        <v>0</v>
      </c>
      <c r="AT1943" s="82">
        <f t="shared" si="154"/>
        <v>0</v>
      </c>
      <c r="AU1943" s="82">
        <f t="shared" si="154"/>
        <v>0</v>
      </c>
      <c r="AV1943" s="82">
        <f t="shared" si="154"/>
        <v>0.21657000000000001</v>
      </c>
      <c r="AW1943" s="82">
        <f t="shared" si="154"/>
        <v>0</v>
      </c>
      <c r="AX1943" s="82">
        <f t="shared" si="154"/>
        <v>0</v>
      </c>
      <c r="AY1943" s="82">
        <f t="shared" si="154"/>
        <v>0</v>
      </c>
      <c r="AZ1943" s="82">
        <f t="shared" si="154"/>
        <v>0</v>
      </c>
      <c r="BA1943" s="82">
        <f t="shared" si="154"/>
        <v>0</v>
      </c>
    </row>
    <row r="1944" spans="1:53" x14ac:dyDescent="0.25">
      <c r="A1944" t="s">
        <v>4924</v>
      </c>
      <c r="B1944" t="s">
        <v>4925</v>
      </c>
      <c r="C1944" t="s">
        <v>4887</v>
      </c>
      <c r="D1944" t="s">
        <v>201</v>
      </c>
      <c r="E1944">
        <v>15</v>
      </c>
      <c r="F1944" s="143">
        <v>44287</v>
      </c>
      <c r="G1944" t="s">
        <v>430</v>
      </c>
      <c r="H1944" t="s">
        <v>270</v>
      </c>
      <c r="I1944" t="s">
        <v>259</v>
      </c>
      <c r="J1944" t="s">
        <v>271</v>
      </c>
      <c r="K1944" t="s">
        <v>358</v>
      </c>
      <c r="L1944" t="s">
        <v>358</v>
      </c>
      <c r="M1944" t="s">
        <v>389</v>
      </c>
      <c r="N1944" t="s">
        <v>283</v>
      </c>
      <c r="O1944">
        <v>1234.8</v>
      </c>
      <c r="P1944">
        <v>32.5</v>
      </c>
      <c r="Q1944">
        <v>3.5</v>
      </c>
      <c r="R1944">
        <v>3.8510000000000003E-2</v>
      </c>
      <c r="S1944">
        <v>0</v>
      </c>
      <c r="T1944">
        <v>2.0630000000000002</v>
      </c>
      <c r="U1944">
        <v>48.462000000000003</v>
      </c>
      <c r="V1944">
        <v>1.851</v>
      </c>
      <c r="W1944">
        <v>51.398000000000003</v>
      </c>
      <c r="X1944">
        <v>5065</v>
      </c>
      <c r="Y1944">
        <v>28.125</v>
      </c>
      <c r="Z1944">
        <v>2.5</v>
      </c>
      <c r="AA1944">
        <v>3.3259999999999998E-2</v>
      </c>
      <c r="AB1944">
        <v>1.8260000000000001</v>
      </c>
      <c r="AC1944">
        <v>55.152999999999999</v>
      </c>
      <c r="AD1944">
        <v>1.6120000000000001</v>
      </c>
      <c r="AE1944">
        <v>58.956000000000003</v>
      </c>
      <c r="AF1944">
        <v>5839</v>
      </c>
      <c r="AG1944">
        <v>17.550999999999998</v>
      </c>
      <c r="AH1944">
        <v>17.664000000000001</v>
      </c>
      <c r="AI1944">
        <v>2171</v>
      </c>
      <c r="AJ1944">
        <v>2229</v>
      </c>
      <c r="AK1944">
        <v>5053</v>
      </c>
      <c r="AL1944">
        <v>5828</v>
      </c>
      <c r="AQ1944" s="82">
        <f t="shared" si="152"/>
        <v>0</v>
      </c>
      <c r="AR1944" s="82">
        <f t="shared" si="154"/>
        <v>0</v>
      </c>
      <c r="AS1944" s="82">
        <f t="shared" si="154"/>
        <v>0</v>
      </c>
      <c r="AT1944" s="82">
        <f t="shared" si="154"/>
        <v>0</v>
      </c>
      <c r="AU1944" s="82">
        <f t="shared" si="154"/>
        <v>0</v>
      </c>
      <c r="AV1944" s="82">
        <f t="shared" si="154"/>
        <v>0</v>
      </c>
      <c r="AW1944" s="82">
        <f t="shared" si="154"/>
        <v>0</v>
      </c>
      <c r="AX1944" s="82">
        <f t="shared" si="154"/>
        <v>0</v>
      </c>
      <c r="AY1944" s="82">
        <f t="shared" si="154"/>
        <v>0</v>
      </c>
      <c r="AZ1944" s="82">
        <f t="shared" si="154"/>
        <v>0</v>
      </c>
      <c r="BA1944" s="82">
        <f t="shared" si="154"/>
        <v>3.8510000000000003E-2</v>
      </c>
    </row>
    <row r="1945" spans="1:53" x14ac:dyDescent="0.25">
      <c r="A1945" t="s">
        <v>4909</v>
      </c>
      <c r="B1945" t="s">
        <v>4910</v>
      </c>
      <c r="C1945" t="s">
        <v>4894</v>
      </c>
      <c r="D1945" t="s">
        <v>201</v>
      </c>
      <c r="E1945">
        <v>10</v>
      </c>
      <c r="F1945" s="143">
        <v>43845</v>
      </c>
      <c r="G1945" t="s">
        <v>280</v>
      </c>
      <c r="H1945" t="s">
        <v>270</v>
      </c>
      <c r="I1945" t="s">
        <v>259</v>
      </c>
      <c r="J1945" t="s">
        <v>271</v>
      </c>
      <c r="K1945" t="s">
        <v>358</v>
      </c>
      <c r="L1945" t="s">
        <v>358</v>
      </c>
      <c r="M1945" t="s">
        <v>389</v>
      </c>
      <c r="N1945" t="s">
        <v>283</v>
      </c>
      <c r="O1945">
        <v>1060.8</v>
      </c>
      <c r="P1945">
        <v>112</v>
      </c>
      <c r="Q1945">
        <v>4.444445</v>
      </c>
      <c r="R1945">
        <v>0.10702</v>
      </c>
      <c r="S1945">
        <v>0</v>
      </c>
      <c r="T1945">
        <v>1.794</v>
      </c>
      <c r="U1945">
        <v>6.0229999999999997</v>
      </c>
      <c r="V1945">
        <v>2.7749999999999999</v>
      </c>
      <c r="W1945">
        <v>6.6260000000000003</v>
      </c>
      <c r="X1945">
        <v>553</v>
      </c>
      <c r="Y1945">
        <v>106.25</v>
      </c>
      <c r="Z1945">
        <v>3.778</v>
      </c>
      <c r="AA1945">
        <v>0.10266</v>
      </c>
      <c r="AB1945">
        <v>3.8610000000000002</v>
      </c>
      <c r="AC1945">
        <v>8.4659999999999993</v>
      </c>
      <c r="AD1945">
        <v>4.383</v>
      </c>
      <c r="AE1945">
        <v>8.5670000000000002</v>
      </c>
      <c r="AF1945">
        <v>763</v>
      </c>
      <c r="AG1945">
        <v>5.8319999999999999</v>
      </c>
      <c r="AH1945">
        <v>6.3179999999999996</v>
      </c>
      <c r="AI1945">
        <v>511</v>
      </c>
      <c r="AJ1945">
        <v>722</v>
      </c>
      <c r="AK1945">
        <v>537</v>
      </c>
      <c r="AL1945">
        <v>748</v>
      </c>
      <c r="AQ1945" s="82">
        <f t="shared" si="152"/>
        <v>0</v>
      </c>
      <c r="AR1945" s="82">
        <f t="shared" si="154"/>
        <v>0</v>
      </c>
      <c r="AS1945" s="82">
        <f t="shared" si="154"/>
        <v>0</v>
      </c>
      <c r="AT1945" s="82">
        <f t="shared" si="154"/>
        <v>0</v>
      </c>
      <c r="AU1945" s="82">
        <f t="shared" si="154"/>
        <v>0</v>
      </c>
      <c r="AV1945" s="82">
        <f t="shared" si="154"/>
        <v>0.10702</v>
      </c>
      <c r="AW1945" s="82">
        <f t="shared" si="154"/>
        <v>0</v>
      </c>
      <c r="AX1945" s="82">
        <f t="shared" si="154"/>
        <v>0</v>
      </c>
      <c r="AY1945" s="82">
        <f t="shared" si="154"/>
        <v>0</v>
      </c>
      <c r="AZ1945" s="82">
        <f t="shared" si="154"/>
        <v>0</v>
      </c>
      <c r="BA1945" s="82">
        <f t="shared" si="154"/>
        <v>0</v>
      </c>
    </row>
    <row r="1946" spans="1:53" x14ac:dyDescent="0.25">
      <c r="A1946" t="s">
        <v>4926</v>
      </c>
      <c r="B1946" t="s">
        <v>4927</v>
      </c>
      <c r="C1946" t="s">
        <v>4887</v>
      </c>
      <c r="D1946" t="s">
        <v>201</v>
      </c>
      <c r="E1946">
        <v>11.5</v>
      </c>
      <c r="F1946" s="143">
        <v>44105</v>
      </c>
      <c r="G1946" t="s">
        <v>348</v>
      </c>
      <c r="H1946" t="s">
        <v>270</v>
      </c>
      <c r="I1946" t="s">
        <v>259</v>
      </c>
      <c r="J1946" t="s">
        <v>271</v>
      </c>
      <c r="K1946" t="s">
        <v>358</v>
      </c>
      <c r="L1946" t="s">
        <v>358</v>
      </c>
      <c r="M1946" t="s">
        <v>389</v>
      </c>
      <c r="N1946" t="s">
        <v>283</v>
      </c>
      <c r="O1946">
        <v>1750</v>
      </c>
      <c r="P1946">
        <v>78.5</v>
      </c>
      <c r="Q1946">
        <v>2.6833330000000002</v>
      </c>
      <c r="R1946">
        <v>0.12307999999999999</v>
      </c>
      <c r="S1946">
        <v>0</v>
      </c>
      <c r="T1946">
        <v>4.5279999999999996</v>
      </c>
      <c r="U1946">
        <v>16.452000000000002</v>
      </c>
      <c r="V1946">
        <v>4.407</v>
      </c>
      <c r="W1946">
        <v>16.791</v>
      </c>
      <c r="X1946">
        <v>1565</v>
      </c>
      <c r="Y1946">
        <v>74</v>
      </c>
      <c r="Z1946">
        <v>1.917</v>
      </c>
      <c r="AA1946">
        <v>0.11685</v>
      </c>
      <c r="AB1946">
        <v>4.484</v>
      </c>
      <c r="AC1946">
        <v>17.693999999999999</v>
      </c>
      <c r="AD1946">
        <v>4.3479999999999999</v>
      </c>
      <c r="AE1946">
        <v>18.085000000000001</v>
      </c>
      <c r="AF1946">
        <v>1711</v>
      </c>
      <c r="AG1946">
        <v>6.9370000000000003</v>
      </c>
      <c r="AH1946">
        <v>7.4580000000000002</v>
      </c>
      <c r="AI1946">
        <v>1275</v>
      </c>
      <c r="AJ1946">
        <v>1345</v>
      </c>
      <c r="AK1946">
        <v>1555</v>
      </c>
      <c r="AL1946">
        <v>1700</v>
      </c>
      <c r="AQ1946" s="82">
        <f t="shared" si="152"/>
        <v>0</v>
      </c>
      <c r="AR1946" s="82">
        <f t="shared" si="154"/>
        <v>0</v>
      </c>
      <c r="AS1946" s="82">
        <f t="shared" si="154"/>
        <v>0</v>
      </c>
      <c r="AT1946" s="82">
        <f t="shared" si="154"/>
        <v>0</v>
      </c>
      <c r="AU1946" s="82">
        <f t="shared" si="154"/>
        <v>0</v>
      </c>
      <c r="AV1946" s="82">
        <f t="shared" si="154"/>
        <v>0</v>
      </c>
      <c r="AW1946" s="82">
        <f t="shared" si="154"/>
        <v>0</v>
      </c>
      <c r="AX1946" s="82">
        <f t="shared" si="154"/>
        <v>0</v>
      </c>
      <c r="AY1946" s="82">
        <f t="shared" si="154"/>
        <v>0</v>
      </c>
      <c r="AZ1946" s="82">
        <f t="shared" si="154"/>
        <v>0</v>
      </c>
      <c r="BA1946" s="82">
        <f t="shared" si="154"/>
        <v>0.12307999999999999</v>
      </c>
    </row>
    <row r="1947" spans="1:53" x14ac:dyDescent="0.25">
      <c r="A1947" t="s">
        <v>6717</v>
      </c>
      <c r="B1947" t="s">
        <v>6718</v>
      </c>
      <c r="C1947" t="s">
        <v>4894</v>
      </c>
      <c r="D1947" t="s">
        <v>201</v>
      </c>
      <c r="E1947">
        <v>11</v>
      </c>
      <c r="F1947" s="143">
        <v>44470</v>
      </c>
      <c r="G1947" t="s">
        <v>430</v>
      </c>
      <c r="H1947" t="s">
        <v>270</v>
      </c>
      <c r="I1947" t="s">
        <v>259</v>
      </c>
      <c r="J1947" t="s">
        <v>271</v>
      </c>
      <c r="K1947" t="s">
        <v>358</v>
      </c>
      <c r="L1947" t="s">
        <v>358</v>
      </c>
      <c r="M1947" t="s">
        <v>389</v>
      </c>
      <c r="N1947" t="s">
        <v>283</v>
      </c>
      <c r="O1947">
        <v>406.4</v>
      </c>
      <c r="P1947">
        <v>107.5</v>
      </c>
      <c r="Q1947">
        <v>1.2222219999999999</v>
      </c>
      <c r="R1947">
        <v>3.8280000000000002E-2</v>
      </c>
      <c r="S1947">
        <v>0</v>
      </c>
      <c r="T1947">
        <v>4.5519999999999996</v>
      </c>
      <c r="U1947">
        <v>9.407</v>
      </c>
      <c r="V1947">
        <v>5.2430000000000003</v>
      </c>
      <c r="W1947">
        <v>9.5359999999999996</v>
      </c>
      <c r="X1947">
        <v>818</v>
      </c>
      <c r="Y1947">
        <v>98.5</v>
      </c>
      <c r="Z1947">
        <v>0.48899999999999999</v>
      </c>
      <c r="AA1947">
        <v>3.5380000000000002E-2</v>
      </c>
      <c r="AB1947">
        <v>5.5039999999999996</v>
      </c>
      <c r="AC1947">
        <v>11.272</v>
      </c>
      <c r="AD1947">
        <v>5.5389999999999997</v>
      </c>
      <c r="AE1947">
        <v>11.260999999999999</v>
      </c>
      <c r="AF1947">
        <v>1009</v>
      </c>
      <c r="AG1947">
        <v>9.8330000000000002</v>
      </c>
      <c r="AH1947">
        <v>10.57</v>
      </c>
      <c r="AI1947">
        <v>805</v>
      </c>
      <c r="AJ1947">
        <v>950</v>
      </c>
      <c r="AK1947">
        <v>808</v>
      </c>
      <c r="AL1947">
        <v>1000</v>
      </c>
      <c r="AQ1947" s="82">
        <f t="shared" si="152"/>
        <v>0</v>
      </c>
      <c r="AR1947" s="82">
        <f t="shared" si="154"/>
        <v>0</v>
      </c>
      <c r="AS1947" s="82">
        <f t="shared" si="154"/>
        <v>0</v>
      </c>
      <c r="AT1947" s="82">
        <f t="shared" si="154"/>
        <v>0</v>
      </c>
      <c r="AU1947" s="82">
        <f t="shared" si="154"/>
        <v>0</v>
      </c>
      <c r="AV1947" s="82">
        <f t="shared" si="154"/>
        <v>0</v>
      </c>
      <c r="AW1947" s="82">
        <f t="shared" si="154"/>
        <v>0</v>
      </c>
      <c r="AX1947" s="82">
        <f t="shared" si="154"/>
        <v>0</v>
      </c>
      <c r="AY1947" s="82">
        <f t="shared" si="154"/>
        <v>3.8280000000000002E-2</v>
      </c>
      <c r="AZ1947" s="82">
        <f t="shared" si="154"/>
        <v>0</v>
      </c>
      <c r="BA1947" s="82">
        <f t="shared" si="154"/>
        <v>0</v>
      </c>
    </row>
    <row r="1948" spans="1:53" x14ac:dyDescent="0.25">
      <c r="A1948" t="s">
        <v>4928</v>
      </c>
      <c r="B1948" t="s">
        <v>4929</v>
      </c>
      <c r="C1948" t="s">
        <v>4894</v>
      </c>
      <c r="D1948" t="s">
        <v>201</v>
      </c>
      <c r="E1948">
        <v>11.75</v>
      </c>
      <c r="F1948" s="143">
        <v>44621</v>
      </c>
      <c r="G1948" t="s">
        <v>488</v>
      </c>
      <c r="H1948" t="s">
        <v>270</v>
      </c>
      <c r="I1948" t="s">
        <v>259</v>
      </c>
      <c r="J1948" t="s">
        <v>271</v>
      </c>
      <c r="K1948" t="s">
        <v>358</v>
      </c>
      <c r="L1948" t="s">
        <v>358</v>
      </c>
      <c r="M1948" t="s">
        <v>389</v>
      </c>
      <c r="N1948" t="s">
        <v>283</v>
      </c>
      <c r="O1948">
        <v>1750</v>
      </c>
      <c r="P1948">
        <v>111.5</v>
      </c>
      <c r="Q1948">
        <v>3.7208329999999998</v>
      </c>
      <c r="R1948">
        <v>0.17469000000000001</v>
      </c>
      <c r="S1948">
        <v>0</v>
      </c>
      <c r="T1948">
        <v>4.3140000000000001</v>
      </c>
      <c r="U1948">
        <v>9.4830000000000005</v>
      </c>
      <c r="V1948">
        <v>5.1189999999999998</v>
      </c>
      <c r="W1948">
        <v>9.5839999999999996</v>
      </c>
      <c r="X1948">
        <v>818</v>
      </c>
      <c r="Y1948">
        <v>101.75</v>
      </c>
      <c r="Z1948">
        <v>2.9380000000000002</v>
      </c>
      <c r="AA1948">
        <v>0.16114000000000001</v>
      </c>
      <c r="AB1948">
        <v>4.6900000000000004</v>
      </c>
      <c r="AC1948">
        <v>11.381</v>
      </c>
      <c r="AD1948">
        <v>5.4210000000000003</v>
      </c>
      <c r="AE1948">
        <v>11.395</v>
      </c>
      <c r="AF1948">
        <v>1018</v>
      </c>
      <c r="AG1948">
        <v>10.061999999999999</v>
      </c>
      <c r="AH1948">
        <v>10.79</v>
      </c>
      <c r="AI1948">
        <v>818</v>
      </c>
      <c r="AJ1948">
        <v>976</v>
      </c>
      <c r="AK1948">
        <v>809</v>
      </c>
      <c r="AL1948">
        <v>1009</v>
      </c>
      <c r="AQ1948" s="82">
        <f t="shared" si="152"/>
        <v>0</v>
      </c>
      <c r="AR1948" s="82">
        <f t="shared" si="154"/>
        <v>0</v>
      </c>
      <c r="AS1948" s="82">
        <f t="shared" si="154"/>
        <v>0</v>
      </c>
      <c r="AT1948" s="82">
        <f t="shared" si="154"/>
        <v>0</v>
      </c>
      <c r="AU1948" s="82">
        <f t="shared" si="154"/>
        <v>0</v>
      </c>
      <c r="AV1948" s="82">
        <f t="shared" si="154"/>
        <v>0</v>
      </c>
      <c r="AW1948" s="82">
        <f t="shared" si="154"/>
        <v>0</v>
      </c>
      <c r="AX1948" s="82">
        <f t="shared" si="154"/>
        <v>0</v>
      </c>
      <c r="AY1948" s="82">
        <f t="shared" si="154"/>
        <v>0.17469000000000001</v>
      </c>
      <c r="AZ1948" s="82">
        <f t="shared" si="154"/>
        <v>0</v>
      </c>
      <c r="BA1948" s="82">
        <f t="shared" si="154"/>
        <v>0</v>
      </c>
    </row>
    <row r="1949" spans="1:53" x14ac:dyDescent="0.25">
      <c r="A1949" t="s">
        <v>6719</v>
      </c>
      <c r="B1949" t="s">
        <v>6720</v>
      </c>
      <c r="C1949" t="s">
        <v>4894</v>
      </c>
      <c r="D1949" t="s">
        <v>201</v>
      </c>
      <c r="E1949">
        <v>6.875</v>
      </c>
      <c r="F1949" s="143">
        <v>42962</v>
      </c>
      <c r="G1949" t="s">
        <v>280</v>
      </c>
      <c r="H1949" t="s">
        <v>270</v>
      </c>
      <c r="I1949" t="s">
        <v>259</v>
      </c>
      <c r="J1949" t="s">
        <v>271</v>
      </c>
      <c r="K1949" t="s">
        <v>358</v>
      </c>
      <c r="L1949" t="s">
        <v>358</v>
      </c>
      <c r="M1949" t="s">
        <v>389</v>
      </c>
      <c r="N1949" t="s">
        <v>283</v>
      </c>
      <c r="O1949">
        <v>502.7</v>
      </c>
      <c r="P1949">
        <v>106.75</v>
      </c>
      <c r="Q1949">
        <v>2.5017360000000002</v>
      </c>
      <c r="R1949">
        <v>4.7579999999999997E-2</v>
      </c>
      <c r="S1949">
        <v>0</v>
      </c>
      <c r="T1949">
        <v>2.754</v>
      </c>
      <c r="U1949">
        <v>5.0330000000000004</v>
      </c>
      <c r="V1949">
        <v>3.3330000000000002</v>
      </c>
      <c r="W1949">
        <v>5.0369999999999999</v>
      </c>
      <c r="X1949">
        <v>437</v>
      </c>
      <c r="Y1949">
        <v>102.5</v>
      </c>
      <c r="Z1949">
        <v>2.0430000000000001</v>
      </c>
      <c r="AA1949">
        <v>4.6219999999999997E-2</v>
      </c>
      <c r="AB1949">
        <v>3.55</v>
      </c>
      <c r="AC1949">
        <v>6.1870000000000003</v>
      </c>
      <c r="AD1949">
        <v>3.8239999999999998</v>
      </c>
      <c r="AE1949">
        <v>6.202</v>
      </c>
      <c r="AF1949">
        <v>564</v>
      </c>
      <c r="AG1949">
        <v>4.5039999999999996</v>
      </c>
      <c r="AH1949">
        <v>4.8449999999999998</v>
      </c>
      <c r="AI1949">
        <v>417</v>
      </c>
      <c r="AJ1949">
        <v>548</v>
      </c>
      <c r="AK1949">
        <v>423</v>
      </c>
      <c r="AL1949">
        <v>553</v>
      </c>
      <c r="AQ1949" s="82">
        <f t="shared" si="152"/>
        <v>0</v>
      </c>
      <c r="AR1949" s="82">
        <f t="shared" si="154"/>
        <v>0</v>
      </c>
      <c r="AS1949" s="82">
        <f t="shared" si="154"/>
        <v>0</v>
      </c>
      <c r="AT1949" s="82">
        <f t="shared" si="154"/>
        <v>0</v>
      </c>
      <c r="AU1949" s="82">
        <f t="shared" si="154"/>
        <v>4.7579999999999997E-2</v>
      </c>
      <c r="AV1949" s="82">
        <f t="shared" si="154"/>
        <v>0</v>
      </c>
      <c r="AW1949" s="82">
        <f t="shared" si="154"/>
        <v>0</v>
      </c>
      <c r="AX1949" s="82">
        <f t="shared" si="154"/>
        <v>0</v>
      </c>
      <c r="AY1949" s="82">
        <f t="shared" si="154"/>
        <v>0</v>
      </c>
      <c r="AZ1949" s="82">
        <f t="shared" si="154"/>
        <v>0</v>
      </c>
      <c r="BA1949" s="82">
        <f t="shared" si="154"/>
        <v>0</v>
      </c>
    </row>
    <row r="1950" spans="1:53" x14ac:dyDescent="0.25">
      <c r="A1950" t="s">
        <v>4912</v>
      </c>
      <c r="B1950" t="s">
        <v>4913</v>
      </c>
      <c r="C1950" t="s">
        <v>4911</v>
      </c>
      <c r="D1950" t="s">
        <v>185</v>
      </c>
      <c r="E1950">
        <v>7.875</v>
      </c>
      <c r="F1950" s="143">
        <v>43283</v>
      </c>
      <c r="G1950" t="s">
        <v>40</v>
      </c>
      <c r="H1950" t="s">
        <v>270</v>
      </c>
      <c r="I1950" t="s">
        <v>259</v>
      </c>
      <c r="J1950" t="s">
        <v>271</v>
      </c>
      <c r="K1950" t="s">
        <v>272</v>
      </c>
      <c r="L1950" t="s">
        <v>291</v>
      </c>
      <c r="M1950" t="s">
        <v>292</v>
      </c>
      <c r="N1950" t="s">
        <v>283</v>
      </c>
      <c r="O1950">
        <v>204.2</v>
      </c>
      <c r="P1950">
        <v>103</v>
      </c>
      <c r="Q1950">
        <v>3.7843749999999998</v>
      </c>
      <c r="R1950">
        <v>1.8890000000000001E-2</v>
      </c>
      <c r="S1950">
        <v>0</v>
      </c>
      <c r="T1950">
        <v>4.2809999999999997</v>
      </c>
      <c r="U1950">
        <v>7.2060000000000004</v>
      </c>
      <c r="V1950">
        <v>2.3220000000000001</v>
      </c>
      <c r="W1950">
        <v>7.2060000000000004</v>
      </c>
      <c r="X1950">
        <v>613</v>
      </c>
      <c r="Y1950">
        <v>103</v>
      </c>
      <c r="Z1950">
        <v>3.2589999999999999</v>
      </c>
      <c r="AA1950">
        <v>1.9089999999999999E-2</v>
      </c>
      <c r="AB1950">
        <v>4.3449999999999998</v>
      </c>
      <c r="AC1950">
        <v>7.2110000000000003</v>
      </c>
      <c r="AD1950">
        <v>2.3839999999999999</v>
      </c>
      <c r="AE1950">
        <v>7.2110000000000003</v>
      </c>
      <c r="AF1950">
        <v>624</v>
      </c>
      <c r="AG1950">
        <v>0.49399999999999999</v>
      </c>
      <c r="AH1950">
        <v>0.64300000000000002</v>
      </c>
      <c r="AI1950">
        <v>604</v>
      </c>
      <c r="AJ1950">
        <v>615</v>
      </c>
      <c r="AK1950">
        <v>601</v>
      </c>
      <c r="AL1950">
        <v>612</v>
      </c>
      <c r="AQ1950" s="82">
        <f t="shared" si="152"/>
        <v>0</v>
      </c>
      <c r="AR1950" s="82">
        <f t="shared" si="154"/>
        <v>0</v>
      </c>
      <c r="AS1950" s="82">
        <f t="shared" si="154"/>
        <v>0</v>
      </c>
      <c r="AT1950" s="82">
        <f t="shared" si="154"/>
        <v>0</v>
      </c>
      <c r="AU1950" s="82">
        <f t="shared" si="154"/>
        <v>0</v>
      </c>
      <c r="AV1950" s="82">
        <f t="shared" si="154"/>
        <v>0</v>
      </c>
      <c r="AW1950" s="82">
        <f t="shared" si="154"/>
        <v>1.8890000000000001E-2</v>
      </c>
      <c r="AX1950" s="82">
        <f t="shared" si="154"/>
        <v>0</v>
      </c>
      <c r="AY1950" s="82">
        <f t="shared" si="154"/>
        <v>0</v>
      </c>
      <c r="AZ1950" s="82">
        <f t="shared" si="154"/>
        <v>0</v>
      </c>
      <c r="BA1950" s="82">
        <f t="shared" si="154"/>
        <v>0</v>
      </c>
    </row>
    <row r="1951" spans="1:53" x14ac:dyDescent="0.25">
      <c r="A1951" t="s">
        <v>4914</v>
      </c>
      <c r="B1951" t="s">
        <v>4915</v>
      </c>
      <c r="C1951" t="s">
        <v>4911</v>
      </c>
      <c r="D1951" t="s">
        <v>185</v>
      </c>
      <c r="E1951">
        <v>9.5579999999999998</v>
      </c>
      <c r="F1951" s="143">
        <v>43709</v>
      </c>
      <c r="G1951" t="s">
        <v>40</v>
      </c>
      <c r="H1951" t="s">
        <v>270</v>
      </c>
      <c r="I1951" t="s">
        <v>259</v>
      </c>
      <c r="J1951" t="s">
        <v>271</v>
      </c>
      <c r="K1951" t="s">
        <v>272</v>
      </c>
      <c r="L1951" t="s">
        <v>291</v>
      </c>
      <c r="M1951" t="s">
        <v>292</v>
      </c>
      <c r="N1951" t="s">
        <v>283</v>
      </c>
      <c r="O1951">
        <v>109</v>
      </c>
      <c r="P1951">
        <v>105.5</v>
      </c>
      <c r="Q1951">
        <v>0.63719999999999999</v>
      </c>
      <c r="R1951">
        <v>1.0019999999999999E-2</v>
      </c>
      <c r="S1951">
        <v>0</v>
      </c>
      <c r="T1951">
        <v>4.9530000000000003</v>
      </c>
      <c r="U1951">
        <v>8.4770000000000003</v>
      </c>
      <c r="V1951">
        <v>2.8180000000000001</v>
      </c>
      <c r="W1951">
        <v>8.6280000000000001</v>
      </c>
      <c r="X1951">
        <v>720</v>
      </c>
      <c r="Y1951">
        <v>106</v>
      </c>
      <c r="Z1951">
        <v>0</v>
      </c>
      <c r="AA1951">
        <v>1.0160000000000001E-2</v>
      </c>
      <c r="AB1951">
        <v>5.024</v>
      </c>
      <c r="AC1951">
        <v>8.391</v>
      </c>
      <c r="AD1951">
        <v>2.887</v>
      </c>
      <c r="AE1951">
        <v>8.5389999999999997</v>
      </c>
      <c r="AF1951">
        <v>717</v>
      </c>
      <c r="AG1951">
        <v>0.129</v>
      </c>
      <c r="AH1951">
        <v>0.35699999999999998</v>
      </c>
      <c r="AI1951">
        <v>669</v>
      </c>
      <c r="AJ1951">
        <v>669</v>
      </c>
      <c r="AK1951">
        <v>708</v>
      </c>
      <c r="AL1951">
        <v>705</v>
      </c>
      <c r="AQ1951" s="82">
        <f t="shared" si="152"/>
        <v>0</v>
      </c>
      <c r="AR1951" s="82">
        <f t="shared" si="154"/>
        <v>0</v>
      </c>
      <c r="AS1951" s="82">
        <f t="shared" si="154"/>
        <v>0</v>
      </c>
      <c r="AT1951" s="82">
        <f t="shared" si="154"/>
        <v>0</v>
      </c>
      <c r="AU1951" s="82">
        <f t="shared" si="154"/>
        <v>0</v>
      </c>
      <c r="AV1951" s="82">
        <f t="shared" si="154"/>
        <v>0</v>
      </c>
      <c r="AW1951" s="82">
        <f t="shared" si="154"/>
        <v>0</v>
      </c>
      <c r="AX1951" s="82">
        <f t="shared" si="154"/>
        <v>1.0019999999999999E-2</v>
      </c>
      <c r="AY1951" s="82">
        <f t="shared" si="154"/>
        <v>0</v>
      </c>
      <c r="AZ1951" s="82">
        <f t="shared" si="154"/>
        <v>0</v>
      </c>
      <c r="BA1951" s="82">
        <f t="shared" si="154"/>
        <v>0</v>
      </c>
    </row>
    <row r="1952" spans="1:53" x14ac:dyDescent="0.25">
      <c r="A1952" t="s">
        <v>4920</v>
      </c>
      <c r="B1952" t="s">
        <v>4921</v>
      </c>
      <c r="C1952" t="s">
        <v>4911</v>
      </c>
      <c r="D1952" t="s">
        <v>185</v>
      </c>
      <c r="E1952">
        <v>6.75</v>
      </c>
      <c r="F1952" s="143">
        <v>42262</v>
      </c>
      <c r="G1952" t="s">
        <v>423</v>
      </c>
      <c r="H1952" t="s">
        <v>270</v>
      </c>
      <c r="I1952" t="s">
        <v>259</v>
      </c>
      <c r="J1952" t="s">
        <v>271</v>
      </c>
      <c r="K1952" t="s">
        <v>272</v>
      </c>
      <c r="L1952" t="s">
        <v>291</v>
      </c>
      <c r="M1952" t="s">
        <v>292</v>
      </c>
      <c r="N1952" t="s">
        <v>283</v>
      </c>
      <c r="O1952">
        <v>800</v>
      </c>
      <c r="P1952">
        <v>105</v>
      </c>
      <c r="Q1952">
        <v>1.875</v>
      </c>
      <c r="R1952">
        <v>7.4069999999999997E-2</v>
      </c>
      <c r="S1952">
        <v>0</v>
      </c>
      <c r="T1952">
        <v>1.6</v>
      </c>
      <c r="U1952">
        <v>3.7210000000000001</v>
      </c>
      <c r="V1952">
        <v>1.1359999999999999</v>
      </c>
      <c r="W1952">
        <v>3.8210000000000002</v>
      </c>
      <c r="X1952">
        <v>347</v>
      </c>
      <c r="Y1952">
        <v>104.875</v>
      </c>
      <c r="Z1952">
        <v>1.425</v>
      </c>
      <c r="AA1952">
        <v>7.4800000000000005E-2</v>
      </c>
      <c r="AB1952">
        <v>1.663</v>
      </c>
      <c r="AC1952">
        <v>3.8980000000000001</v>
      </c>
      <c r="AD1952">
        <v>1.2849999999999999</v>
      </c>
      <c r="AE1952">
        <v>3.9660000000000002</v>
      </c>
      <c r="AF1952">
        <v>367</v>
      </c>
      <c r="AG1952">
        <v>0.54100000000000004</v>
      </c>
      <c r="AH1952">
        <v>0.55400000000000005</v>
      </c>
      <c r="AI1952">
        <v>181</v>
      </c>
      <c r="AJ1952">
        <v>262</v>
      </c>
      <c r="AK1952">
        <v>333</v>
      </c>
      <c r="AL1952">
        <v>354</v>
      </c>
      <c r="AQ1952" s="82">
        <f t="shared" si="152"/>
        <v>0</v>
      </c>
      <c r="AR1952" s="82">
        <f t="shared" si="154"/>
        <v>0</v>
      </c>
      <c r="AS1952" s="82">
        <f t="shared" si="154"/>
        <v>7.4069999999999997E-2</v>
      </c>
      <c r="AT1952" s="82">
        <f t="shared" si="154"/>
        <v>0</v>
      </c>
      <c r="AU1952" s="82">
        <f t="shared" si="154"/>
        <v>0</v>
      </c>
      <c r="AV1952" s="82">
        <f t="shared" si="154"/>
        <v>0</v>
      </c>
      <c r="AW1952" s="82">
        <f t="shared" si="154"/>
        <v>0</v>
      </c>
      <c r="AX1952" s="82">
        <f t="shared" si="154"/>
        <v>0</v>
      </c>
      <c r="AY1952" s="82">
        <f t="shared" si="154"/>
        <v>0</v>
      </c>
      <c r="AZ1952" s="82">
        <f t="shared" si="154"/>
        <v>0</v>
      </c>
      <c r="BA1952" s="82">
        <f t="shared" si="154"/>
        <v>0</v>
      </c>
    </row>
    <row r="1953" spans="1:53" x14ac:dyDescent="0.25">
      <c r="A1953" t="s">
        <v>4960</v>
      </c>
      <c r="B1953" t="s">
        <v>4961</v>
      </c>
      <c r="C1953" t="s">
        <v>4911</v>
      </c>
      <c r="D1953" t="s">
        <v>185</v>
      </c>
      <c r="E1953">
        <v>6.25</v>
      </c>
      <c r="F1953" s="143">
        <v>43932</v>
      </c>
      <c r="G1953" t="s">
        <v>371</v>
      </c>
      <c r="H1953" t="s">
        <v>270</v>
      </c>
      <c r="I1953" t="s">
        <v>259</v>
      </c>
      <c r="J1953" t="s">
        <v>271</v>
      </c>
      <c r="K1953" t="s">
        <v>272</v>
      </c>
      <c r="L1953" t="s">
        <v>291</v>
      </c>
      <c r="M1953" t="s">
        <v>292</v>
      </c>
      <c r="N1953" t="s">
        <v>283</v>
      </c>
      <c r="O1953">
        <v>139.1</v>
      </c>
      <c r="P1953">
        <v>106</v>
      </c>
      <c r="Q1953">
        <v>1.2847219999999999</v>
      </c>
      <c r="R1953">
        <v>1.2930000000000001E-2</v>
      </c>
      <c r="S1953">
        <v>0</v>
      </c>
      <c r="T1953">
        <v>5.7910000000000004</v>
      </c>
      <c r="U1953">
        <v>5.2480000000000002</v>
      </c>
      <c r="V1953">
        <v>4.1849999999999996</v>
      </c>
      <c r="W1953">
        <v>5.2480000000000002</v>
      </c>
      <c r="X1953">
        <v>391</v>
      </c>
      <c r="Y1953">
        <v>106</v>
      </c>
      <c r="Z1953">
        <v>0.86799999999999999</v>
      </c>
      <c r="AA1953">
        <v>1.307E-2</v>
      </c>
      <c r="AB1953">
        <v>5.8559999999999999</v>
      </c>
      <c r="AC1953">
        <v>5.2549999999999999</v>
      </c>
      <c r="AD1953">
        <v>4.2460000000000004</v>
      </c>
      <c r="AE1953">
        <v>5.2549999999999999</v>
      </c>
      <c r="AF1953">
        <v>406</v>
      </c>
      <c r="AG1953">
        <v>0.39</v>
      </c>
      <c r="AH1953">
        <v>0.84299999999999997</v>
      </c>
      <c r="AI1953">
        <v>384</v>
      </c>
      <c r="AJ1953">
        <v>399</v>
      </c>
      <c r="AK1953">
        <v>380</v>
      </c>
      <c r="AL1953">
        <v>395</v>
      </c>
      <c r="AQ1953" s="82">
        <f t="shared" si="152"/>
        <v>0</v>
      </c>
      <c r="AR1953" s="82">
        <f t="shared" si="154"/>
        <v>0</v>
      </c>
      <c r="AS1953" s="82">
        <f t="shared" si="154"/>
        <v>0</v>
      </c>
      <c r="AT1953" s="82">
        <f t="shared" si="154"/>
        <v>0</v>
      </c>
      <c r="AU1953" s="82">
        <f t="shared" si="154"/>
        <v>1.2930000000000001E-2</v>
      </c>
      <c r="AV1953" s="82">
        <f t="shared" si="154"/>
        <v>0</v>
      </c>
      <c r="AW1953" s="82">
        <f t="shared" si="154"/>
        <v>0</v>
      </c>
      <c r="AX1953" s="82">
        <f t="shared" si="154"/>
        <v>0</v>
      </c>
      <c r="AY1953" s="82">
        <f t="shared" si="154"/>
        <v>0</v>
      </c>
      <c r="AZ1953" s="82">
        <f t="shared" si="154"/>
        <v>0</v>
      </c>
      <c r="BA1953" s="82">
        <f t="shared" si="154"/>
        <v>0</v>
      </c>
    </row>
    <row r="1954" spans="1:53" x14ac:dyDescent="0.25">
      <c r="A1954" t="s">
        <v>6721</v>
      </c>
      <c r="B1954" t="s">
        <v>6722</v>
      </c>
      <c r="C1954" t="s">
        <v>6723</v>
      </c>
      <c r="D1954" t="s">
        <v>6724</v>
      </c>
      <c r="E1954">
        <v>6.2430000000000003</v>
      </c>
      <c r="F1954" s="143">
        <v>42505</v>
      </c>
      <c r="G1954" t="s">
        <v>371</v>
      </c>
      <c r="H1954" t="s">
        <v>270</v>
      </c>
      <c r="I1954" t="s">
        <v>5809</v>
      </c>
      <c r="J1954" t="s">
        <v>271</v>
      </c>
      <c r="K1954" t="s">
        <v>284</v>
      </c>
      <c r="L1954" t="s">
        <v>524</v>
      </c>
      <c r="M1954" t="s">
        <v>524</v>
      </c>
      <c r="N1954" t="s">
        <v>828</v>
      </c>
      <c r="O1954">
        <v>1000</v>
      </c>
      <c r="P1954">
        <v>102.25</v>
      </c>
      <c r="Q1954">
        <v>0.69366700000000003</v>
      </c>
      <c r="R1954">
        <v>8.9190000000000005E-2</v>
      </c>
      <c r="S1954">
        <v>0</v>
      </c>
      <c r="T1954">
        <v>3.008</v>
      </c>
      <c r="U1954">
        <v>2.415</v>
      </c>
      <c r="V1954">
        <v>3.012</v>
      </c>
      <c r="W1954">
        <v>5.5039999999999996</v>
      </c>
      <c r="X1954">
        <v>506</v>
      </c>
      <c r="Y1954">
        <v>101.25</v>
      </c>
      <c r="Z1954">
        <v>0.27700000000000002</v>
      </c>
      <c r="AA1954">
        <v>8.9300000000000004E-2</v>
      </c>
      <c r="AB1954">
        <v>3.0659999999999998</v>
      </c>
      <c r="AC1954">
        <v>5.8369999999999997</v>
      </c>
      <c r="AD1954">
        <v>3.0680000000000001</v>
      </c>
      <c r="AE1954">
        <v>5.8369999999999997</v>
      </c>
      <c r="AF1954">
        <v>547</v>
      </c>
      <c r="AG1954">
        <v>1.395</v>
      </c>
      <c r="AH1954">
        <v>1.583</v>
      </c>
      <c r="AI1954">
        <v>493</v>
      </c>
      <c r="AJ1954">
        <v>531</v>
      </c>
      <c r="AK1954">
        <v>494</v>
      </c>
      <c r="AL1954">
        <v>535</v>
      </c>
      <c r="AQ1954" s="82">
        <f t="shared" si="152"/>
        <v>0</v>
      </c>
      <c r="AR1954" s="82">
        <f t="shared" si="154"/>
        <v>8.9190000000000005E-2</v>
      </c>
      <c r="AS1954" s="82">
        <f t="shared" si="154"/>
        <v>0</v>
      </c>
      <c r="AT1954" s="82">
        <f t="shared" si="154"/>
        <v>0</v>
      </c>
      <c r="AU1954" s="82">
        <f t="shared" si="154"/>
        <v>0</v>
      </c>
      <c r="AV1954" s="82">
        <f t="shared" si="154"/>
        <v>0</v>
      </c>
      <c r="AW1954" s="82">
        <f t="shared" si="154"/>
        <v>0</v>
      </c>
      <c r="AX1954" s="82">
        <f t="shared" si="154"/>
        <v>0</v>
      </c>
      <c r="AY1954" s="82">
        <f t="shared" si="154"/>
        <v>0</v>
      </c>
      <c r="AZ1954" s="82">
        <f t="shared" si="154"/>
        <v>0</v>
      </c>
      <c r="BA1954" s="82">
        <f t="shared" si="154"/>
        <v>0</v>
      </c>
    </row>
    <row r="1955" spans="1:53" x14ac:dyDescent="0.25">
      <c r="A1955" t="s">
        <v>4952</v>
      </c>
      <c r="B1955" t="s">
        <v>4953</v>
      </c>
      <c r="C1955" t="s">
        <v>4954</v>
      </c>
      <c r="D1955" t="s">
        <v>4955</v>
      </c>
      <c r="E1955">
        <v>8.625</v>
      </c>
      <c r="F1955" s="143">
        <v>43511</v>
      </c>
      <c r="G1955" t="s">
        <v>280</v>
      </c>
      <c r="H1955" t="s">
        <v>270</v>
      </c>
      <c r="I1955" t="s">
        <v>259</v>
      </c>
      <c r="J1955" t="s">
        <v>271</v>
      </c>
      <c r="K1955" t="s">
        <v>272</v>
      </c>
      <c r="L1955" t="s">
        <v>343</v>
      </c>
      <c r="M1955" t="s">
        <v>344</v>
      </c>
      <c r="N1955" t="s">
        <v>275</v>
      </c>
      <c r="O1955">
        <v>400</v>
      </c>
      <c r="P1955">
        <v>99.125</v>
      </c>
      <c r="Q1955">
        <v>3.1145830000000001</v>
      </c>
      <c r="R1955">
        <v>3.5430000000000003E-2</v>
      </c>
      <c r="S1955">
        <v>0</v>
      </c>
      <c r="T1955">
        <v>4.54</v>
      </c>
      <c r="U1955">
        <v>8.8089999999999993</v>
      </c>
      <c r="V1955">
        <v>4.4960000000000004</v>
      </c>
      <c r="W1955">
        <v>8.7899999999999991</v>
      </c>
      <c r="X1955">
        <v>785</v>
      </c>
      <c r="Y1955">
        <v>96.625</v>
      </c>
      <c r="Z1955">
        <v>2.54</v>
      </c>
      <c r="AA1955">
        <v>3.4889999999999997E-2</v>
      </c>
      <c r="AB1955">
        <v>4.5720000000000001</v>
      </c>
      <c r="AC1955">
        <v>9.3490000000000002</v>
      </c>
      <c r="AD1955">
        <v>4.6150000000000002</v>
      </c>
      <c r="AE1955">
        <v>9.3490000000000002</v>
      </c>
      <c r="AF1955">
        <v>855</v>
      </c>
      <c r="AG1955">
        <v>3.101</v>
      </c>
      <c r="AH1955">
        <v>3.621</v>
      </c>
      <c r="AI1955">
        <v>750</v>
      </c>
      <c r="AJ1955">
        <v>807</v>
      </c>
      <c r="AK1955">
        <v>773</v>
      </c>
      <c r="AL1955">
        <v>843</v>
      </c>
      <c r="AQ1955" s="82">
        <f t="shared" si="152"/>
        <v>0</v>
      </c>
      <c r="AR1955" s="82">
        <f t="shared" si="154"/>
        <v>0</v>
      </c>
      <c r="AS1955" s="82">
        <f t="shared" si="154"/>
        <v>0</v>
      </c>
      <c r="AT1955" s="82">
        <f t="shared" si="154"/>
        <v>0</v>
      </c>
      <c r="AU1955" s="82">
        <f t="shared" si="154"/>
        <v>0</v>
      </c>
      <c r="AV1955" s="82">
        <f t="shared" si="154"/>
        <v>0</v>
      </c>
      <c r="AW1955" s="82">
        <f t="shared" si="154"/>
        <v>0</v>
      </c>
      <c r="AX1955" s="82">
        <f t="shared" si="154"/>
        <v>3.5430000000000003E-2</v>
      </c>
      <c r="AY1955" s="82">
        <f t="shared" si="154"/>
        <v>0</v>
      </c>
      <c r="AZ1955" s="82">
        <f t="shared" si="154"/>
        <v>0</v>
      </c>
      <c r="BA1955" s="82">
        <f t="shared" si="154"/>
        <v>0</v>
      </c>
    </row>
    <row r="1956" spans="1:53" x14ac:dyDescent="0.25">
      <c r="A1956" t="s">
        <v>6725</v>
      </c>
      <c r="B1956" t="s">
        <v>6726</v>
      </c>
      <c r="C1956" t="s">
        <v>4942</v>
      </c>
      <c r="D1956" t="s">
        <v>4943</v>
      </c>
      <c r="E1956">
        <v>7.625</v>
      </c>
      <c r="F1956" s="143">
        <v>44058</v>
      </c>
      <c r="G1956" t="s">
        <v>41</v>
      </c>
      <c r="H1956" t="s">
        <v>270</v>
      </c>
      <c r="I1956" t="s">
        <v>259</v>
      </c>
      <c r="J1956" t="s">
        <v>271</v>
      </c>
      <c r="K1956" t="s">
        <v>272</v>
      </c>
      <c r="L1956" t="s">
        <v>335</v>
      </c>
      <c r="M1956" t="s">
        <v>912</v>
      </c>
      <c r="N1956" t="s">
        <v>283</v>
      </c>
      <c r="O1956">
        <v>425</v>
      </c>
      <c r="P1956">
        <v>105.375</v>
      </c>
      <c r="Q1956">
        <v>2.922917</v>
      </c>
      <c r="R1956">
        <v>3.9879999999999999E-2</v>
      </c>
      <c r="S1956">
        <v>0</v>
      </c>
      <c r="T1956">
        <v>4.4470000000000001</v>
      </c>
      <c r="U1956">
        <v>6.4690000000000003</v>
      </c>
      <c r="V1956">
        <v>5.383</v>
      </c>
      <c r="W1956">
        <v>6.5620000000000003</v>
      </c>
      <c r="X1956">
        <v>533</v>
      </c>
      <c r="Y1956">
        <v>104</v>
      </c>
      <c r="Z1956">
        <v>2.415</v>
      </c>
      <c r="AA1956">
        <v>3.9780000000000003E-2</v>
      </c>
      <c r="AB1956">
        <v>4.4969999999999999</v>
      </c>
      <c r="AC1956">
        <v>6.7649999999999997</v>
      </c>
      <c r="AD1956">
        <v>5.4779999999999998</v>
      </c>
      <c r="AE1956">
        <v>6.8239999999999998</v>
      </c>
      <c r="AF1956">
        <v>575</v>
      </c>
      <c r="AG1956">
        <v>1.77</v>
      </c>
      <c r="AH1956">
        <v>2.4590000000000001</v>
      </c>
      <c r="AI1956">
        <v>510</v>
      </c>
      <c r="AJ1956">
        <v>552</v>
      </c>
      <c r="AK1956">
        <v>521</v>
      </c>
      <c r="AL1956">
        <v>563</v>
      </c>
      <c r="AQ1956" s="82">
        <f t="shared" si="152"/>
        <v>0</v>
      </c>
      <c r="AR1956" s="82">
        <f t="shared" si="154"/>
        <v>0</v>
      </c>
      <c r="AS1956" s="82">
        <f t="shared" si="154"/>
        <v>0</v>
      </c>
      <c r="AT1956" s="82">
        <f t="shared" si="154"/>
        <v>0</v>
      </c>
      <c r="AU1956" s="82">
        <f t="shared" si="154"/>
        <v>0</v>
      </c>
      <c r="AV1956" s="82">
        <f t="shared" si="154"/>
        <v>3.9879999999999999E-2</v>
      </c>
      <c r="AW1956" s="82">
        <f t="shared" si="154"/>
        <v>0</v>
      </c>
      <c r="AX1956" s="82">
        <f t="shared" si="154"/>
        <v>0</v>
      </c>
      <c r="AY1956" s="82">
        <f t="shared" si="154"/>
        <v>0</v>
      </c>
      <c r="AZ1956" s="82">
        <f t="shared" si="154"/>
        <v>0</v>
      </c>
      <c r="BA1956" s="82">
        <f t="shared" si="154"/>
        <v>0</v>
      </c>
    </row>
    <row r="1957" spans="1:53" x14ac:dyDescent="0.25">
      <c r="A1957" t="s">
        <v>4938</v>
      </c>
      <c r="B1957" t="s">
        <v>4939</v>
      </c>
      <c r="C1957" t="s">
        <v>4940</v>
      </c>
      <c r="D1957" t="s">
        <v>4941</v>
      </c>
      <c r="E1957">
        <v>7.125</v>
      </c>
      <c r="F1957" s="143">
        <v>42551</v>
      </c>
      <c r="G1957" t="s">
        <v>371</v>
      </c>
      <c r="H1957" t="s">
        <v>270</v>
      </c>
      <c r="I1957" t="s">
        <v>259</v>
      </c>
      <c r="J1957" t="s">
        <v>271</v>
      </c>
      <c r="K1957" t="s">
        <v>272</v>
      </c>
      <c r="L1957" t="s">
        <v>335</v>
      </c>
      <c r="M1957" t="s">
        <v>353</v>
      </c>
      <c r="N1957" t="s">
        <v>304</v>
      </c>
      <c r="O1957">
        <v>400</v>
      </c>
      <c r="P1957">
        <v>114</v>
      </c>
      <c r="Q1957">
        <v>3.4635419999999999</v>
      </c>
      <c r="R1957">
        <v>4.0710000000000003E-2</v>
      </c>
      <c r="S1957">
        <v>0</v>
      </c>
      <c r="T1957">
        <v>3.0569999999999999</v>
      </c>
      <c r="U1957">
        <v>2.9049999999999998</v>
      </c>
      <c r="V1957">
        <v>3.0630000000000002</v>
      </c>
      <c r="W1957">
        <v>2.9049999999999998</v>
      </c>
      <c r="X1957">
        <v>244</v>
      </c>
      <c r="Y1957">
        <v>113.5</v>
      </c>
      <c r="Z1957">
        <v>2.9889999999999999</v>
      </c>
      <c r="AA1957">
        <v>4.0980000000000003E-2</v>
      </c>
      <c r="AB1957">
        <v>3.1179999999999999</v>
      </c>
      <c r="AC1957">
        <v>3.11</v>
      </c>
      <c r="AD1957">
        <v>3.121</v>
      </c>
      <c r="AE1957">
        <v>3.11</v>
      </c>
      <c r="AF1957">
        <v>272</v>
      </c>
      <c r="AG1957">
        <v>0.83699999999999997</v>
      </c>
      <c r="AH1957">
        <v>1.038</v>
      </c>
      <c r="AI1957">
        <v>247</v>
      </c>
      <c r="AJ1957">
        <v>277</v>
      </c>
      <c r="AK1957">
        <v>233</v>
      </c>
      <c r="AL1957">
        <v>261</v>
      </c>
      <c r="AQ1957" s="82">
        <f t="shared" si="152"/>
        <v>0</v>
      </c>
      <c r="AR1957" s="82">
        <f t="shared" si="154"/>
        <v>4.0710000000000003E-2</v>
      </c>
      <c r="AS1957" s="82">
        <f t="shared" si="154"/>
        <v>0</v>
      </c>
      <c r="AT1957" s="82">
        <f t="shared" si="154"/>
        <v>0</v>
      </c>
      <c r="AU1957" s="82">
        <f t="shared" si="154"/>
        <v>0</v>
      </c>
      <c r="AV1957" s="82">
        <f t="shared" si="154"/>
        <v>0</v>
      </c>
      <c r="AW1957" s="82">
        <f t="shared" si="154"/>
        <v>0</v>
      </c>
      <c r="AX1957" s="82">
        <f t="shared" si="154"/>
        <v>0</v>
      </c>
      <c r="AY1957" s="82">
        <f t="shared" si="154"/>
        <v>0</v>
      </c>
      <c r="AZ1957" s="82">
        <f t="shared" si="154"/>
        <v>0</v>
      </c>
      <c r="BA1957" s="82">
        <f t="shared" si="154"/>
        <v>0</v>
      </c>
    </row>
    <row r="1958" spans="1:53" x14ac:dyDescent="0.25">
      <c r="A1958" t="s">
        <v>4950</v>
      </c>
      <c r="B1958" t="s">
        <v>4951</v>
      </c>
      <c r="C1958" t="s">
        <v>4940</v>
      </c>
      <c r="D1958" t="s">
        <v>4941</v>
      </c>
      <c r="E1958">
        <v>7</v>
      </c>
      <c r="F1958" s="143">
        <v>43374</v>
      </c>
      <c r="G1958" t="s">
        <v>40</v>
      </c>
      <c r="H1958" t="s">
        <v>270</v>
      </c>
      <c r="I1958" t="s">
        <v>259</v>
      </c>
      <c r="J1958" t="s">
        <v>271</v>
      </c>
      <c r="K1958" t="s">
        <v>272</v>
      </c>
      <c r="L1958" t="s">
        <v>335</v>
      </c>
      <c r="M1958" t="s">
        <v>353</v>
      </c>
      <c r="N1958" t="s">
        <v>304</v>
      </c>
      <c r="O1958">
        <v>250</v>
      </c>
      <c r="P1958">
        <v>108</v>
      </c>
      <c r="Q1958">
        <v>1.6333329999999999</v>
      </c>
      <c r="R1958">
        <v>2.3740000000000001E-2</v>
      </c>
      <c r="S1958">
        <v>0</v>
      </c>
      <c r="T1958">
        <v>1.639</v>
      </c>
      <c r="U1958">
        <v>4.1790000000000003</v>
      </c>
      <c r="V1958">
        <v>2.7519999999999998</v>
      </c>
      <c r="W1958">
        <v>4.5759999999999996</v>
      </c>
      <c r="X1958">
        <v>369</v>
      </c>
      <c r="Y1958">
        <v>108</v>
      </c>
      <c r="Z1958">
        <v>1.167</v>
      </c>
      <c r="AA1958">
        <v>2.4E-2</v>
      </c>
      <c r="AB1958">
        <v>1.7030000000000001</v>
      </c>
      <c r="AC1958">
        <v>4.2679999999999998</v>
      </c>
      <c r="AD1958">
        <v>2.8639999999999999</v>
      </c>
      <c r="AE1958">
        <v>4.5670000000000002</v>
      </c>
      <c r="AF1958">
        <v>381</v>
      </c>
      <c r="AG1958">
        <v>0.42699999999999999</v>
      </c>
      <c r="AH1958">
        <v>0.63200000000000001</v>
      </c>
      <c r="AI1958">
        <v>343</v>
      </c>
      <c r="AJ1958">
        <v>361</v>
      </c>
      <c r="AK1958">
        <v>352</v>
      </c>
      <c r="AL1958">
        <v>365</v>
      </c>
      <c r="AQ1958" s="82">
        <f t="shared" si="152"/>
        <v>0</v>
      </c>
      <c r="AR1958" s="82">
        <f t="shared" ref="AR1958:BA1973" si="155">IF(AND($U1958&gt;AQ$4,$U1958&lt;=AR$4),$R1958,0)</f>
        <v>0</v>
      </c>
      <c r="AS1958" s="82">
        <f t="shared" si="155"/>
        <v>0</v>
      </c>
      <c r="AT1958" s="82">
        <f t="shared" si="155"/>
        <v>2.3740000000000001E-2</v>
      </c>
      <c r="AU1958" s="82">
        <f t="shared" si="155"/>
        <v>0</v>
      </c>
      <c r="AV1958" s="82">
        <f t="shared" si="155"/>
        <v>0</v>
      </c>
      <c r="AW1958" s="82">
        <f t="shared" si="155"/>
        <v>0</v>
      </c>
      <c r="AX1958" s="82">
        <f t="shared" si="155"/>
        <v>0</v>
      </c>
      <c r="AY1958" s="82">
        <f t="shared" si="155"/>
        <v>0</v>
      </c>
      <c r="AZ1958" s="82">
        <f t="shared" si="155"/>
        <v>0</v>
      </c>
      <c r="BA1958" s="82">
        <f t="shared" si="155"/>
        <v>0</v>
      </c>
    </row>
    <row r="1959" spans="1:53" x14ac:dyDescent="0.25">
      <c r="A1959" t="s">
        <v>6727</v>
      </c>
      <c r="B1959" t="s">
        <v>6728</v>
      </c>
      <c r="C1959" t="s">
        <v>4944</v>
      </c>
      <c r="D1959" t="s">
        <v>4945</v>
      </c>
      <c r="E1959">
        <v>6.25</v>
      </c>
      <c r="F1959" s="143">
        <v>42962</v>
      </c>
      <c r="G1959" t="s">
        <v>40</v>
      </c>
      <c r="H1959" t="s">
        <v>270</v>
      </c>
      <c r="I1959" t="s">
        <v>259</v>
      </c>
      <c r="J1959" t="s">
        <v>271</v>
      </c>
      <c r="K1959" t="s">
        <v>272</v>
      </c>
      <c r="L1959" t="s">
        <v>551</v>
      </c>
      <c r="M1959" t="s">
        <v>552</v>
      </c>
      <c r="N1959" t="s">
        <v>304</v>
      </c>
      <c r="O1959">
        <v>210</v>
      </c>
      <c r="P1959">
        <v>106.5</v>
      </c>
      <c r="Q1959">
        <v>2.1527780000000001</v>
      </c>
      <c r="R1959">
        <v>1.9769999999999999E-2</v>
      </c>
      <c r="S1959">
        <v>0</v>
      </c>
      <c r="T1959">
        <v>3.9460000000000002</v>
      </c>
      <c r="U1959">
        <v>4.6740000000000004</v>
      </c>
      <c r="V1959">
        <v>3.9649999999999999</v>
      </c>
      <c r="W1959">
        <v>4.6740000000000004</v>
      </c>
      <c r="X1959">
        <v>400</v>
      </c>
      <c r="Y1959">
        <v>104.75</v>
      </c>
      <c r="Z1959">
        <v>1.736</v>
      </c>
      <c r="AA1959">
        <v>1.967E-2</v>
      </c>
      <c r="AB1959">
        <v>3.996</v>
      </c>
      <c r="AC1959">
        <v>5.0999999999999996</v>
      </c>
      <c r="AD1959">
        <v>4.0110000000000001</v>
      </c>
      <c r="AE1959">
        <v>5.0999999999999996</v>
      </c>
      <c r="AF1959">
        <v>454</v>
      </c>
      <c r="AG1959">
        <v>2.0350000000000001</v>
      </c>
      <c r="AH1959">
        <v>2.4159999999999999</v>
      </c>
      <c r="AI1959">
        <v>396</v>
      </c>
      <c r="AJ1959">
        <v>447</v>
      </c>
      <c r="AK1959">
        <v>389</v>
      </c>
      <c r="AL1959">
        <v>443</v>
      </c>
      <c r="AQ1959" s="82">
        <f t="shared" si="152"/>
        <v>0</v>
      </c>
      <c r="AR1959" s="82">
        <f t="shared" si="155"/>
        <v>0</v>
      </c>
      <c r="AS1959" s="82">
        <f t="shared" si="155"/>
        <v>0</v>
      </c>
      <c r="AT1959" s="82">
        <f t="shared" si="155"/>
        <v>1.9769999999999999E-2</v>
      </c>
      <c r="AU1959" s="82">
        <f t="shared" si="155"/>
        <v>0</v>
      </c>
      <c r="AV1959" s="82">
        <f t="shared" si="155"/>
        <v>0</v>
      </c>
      <c r="AW1959" s="82">
        <f t="shared" si="155"/>
        <v>0</v>
      </c>
      <c r="AX1959" s="82">
        <f t="shared" si="155"/>
        <v>0</v>
      </c>
      <c r="AY1959" s="82">
        <f t="shared" si="155"/>
        <v>0</v>
      </c>
      <c r="AZ1959" s="82">
        <f t="shared" si="155"/>
        <v>0</v>
      </c>
      <c r="BA1959" s="82">
        <f t="shared" si="155"/>
        <v>0</v>
      </c>
    </row>
    <row r="1960" spans="1:53" x14ac:dyDescent="0.25">
      <c r="A1960" t="s">
        <v>4934</v>
      </c>
      <c r="B1960" t="s">
        <v>4935</v>
      </c>
      <c r="C1960" t="s">
        <v>4936</v>
      </c>
      <c r="D1960" t="s">
        <v>4937</v>
      </c>
      <c r="E1960">
        <v>9</v>
      </c>
      <c r="F1960" s="143">
        <v>41967</v>
      </c>
      <c r="G1960" t="s">
        <v>280</v>
      </c>
      <c r="H1960" t="s">
        <v>270</v>
      </c>
      <c r="I1960" t="s">
        <v>259</v>
      </c>
      <c r="J1960" t="s">
        <v>271</v>
      </c>
      <c r="K1960" t="s">
        <v>272</v>
      </c>
      <c r="L1960" t="s">
        <v>291</v>
      </c>
      <c r="M1960" t="s">
        <v>327</v>
      </c>
      <c r="N1960" t="s">
        <v>283</v>
      </c>
      <c r="O1960">
        <v>180</v>
      </c>
      <c r="P1960">
        <v>99.25</v>
      </c>
      <c r="Q1960">
        <v>0.77500000000000002</v>
      </c>
      <c r="R1960">
        <v>1.5599999999999999E-2</v>
      </c>
      <c r="S1960">
        <v>0</v>
      </c>
      <c r="T1960">
        <v>1.7070000000000001</v>
      </c>
      <c r="U1960">
        <v>9.4290000000000003</v>
      </c>
      <c r="V1960">
        <v>1.6220000000000001</v>
      </c>
      <c r="W1960">
        <v>9.4290000000000003</v>
      </c>
      <c r="X1960">
        <v>916</v>
      </c>
      <c r="Y1960">
        <v>92</v>
      </c>
      <c r="Z1960">
        <v>0.17499999999999999</v>
      </c>
      <c r="AA1960">
        <v>1.4590000000000001E-2</v>
      </c>
      <c r="AB1960">
        <v>1.73</v>
      </c>
      <c r="AC1960">
        <v>13.747</v>
      </c>
      <c r="AD1960">
        <v>1.7290000000000001</v>
      </c>
      <c r="AE1960">
        <v>13.747</v>
      </c>
      <c r="AF1960">
        <v>1352</v>
      </c>
      <c r="AG1960">
        <v>8.516</v>
      </c>
      <c r="AH1960">
        <v>8.5489999999999995</v>
      </c>
      <c r="AI1960">
        <v>886</v>
      </c>
      <c r="AJ1960">
        <v>1251</v>
      </c>
      <c r="AK1960">
        <v>903</v>
      </c>
      <c r="AL1960">
        <v>1339</v>
      </c>
      <c r="AQ1960" s="82">
        <f t="shared" si="152"/>
        <v>0</v>
      </c>
      <c r="AR1960" s="82">
        <f t="shared" si="155"/>
        <v>0</v>
      </c>
      <c r="AS1960" s="82">
        <f t="shared" si="155"/>
        <v>0</v>
      </c>
      <c r="AT1960" s="82">
        <f t="shared" si="155"/>
        <v>0</v>
      </c>
      <c r="AU1960" s="82">
        <f t="shared" si="155"/>
        <v>0</v>
      </c>
      <c r="AV1960" s="82">
        <f t="shared" si="155"/>
        <v>0</v>
      </c>
      <c r="AW1960" s="82">
        <f t="shared" si="155"/>
        <v>0</v>
      </c>
      <c r="AX1960" s="82">
        <f t="shared" si="155"/>
        <v>0</v>
      </c>
      <c r="AY1960" s="82">
        <f t="shared" si="155"/>
        <v>1.5599999999999999E-2</v>
      </c>
      <c r="AZ1960" s="82">
        <f t="shared" si="155"/>
        <v>0</v>
      </c>
      <c r="BA1960" s="82">
        <f t="shared" si="155"/>
        <v>0</v>
      </c>
    </row>
    <row r="1961" spans="1:53" x14ac:dyDescent="0.25">
      <c r="A1961" t="s">
        <v>4956</v>
      </c>
      <c r="B1961" t="s">
        <v>4957</v>
      </c>
      <c r="C1961" t="s">
        <v>4958</v>
      </c>
      <c r="D1961" t="s">
        <v>4959</v>
      </c>
      <c r="E1961">
        <v>10.5</v>
      </c>
      <c r="F1961" s="143">
        <v>43159</v>
      </c>
      <c r="G1961" t="s">
        <v>42</v>
      </c>
      <c r="H1961" t="s">
        <v>270</v>
      </c>
      <c r="I1961" t="s">
        <v>259</v>
      </c>
      <c r="J1961" t="s">
        <v>271</v>
      </c>
      <c r="K1961" t="s">
        <v>272</v>
      </c>
      <c r="L1961" t="s">
        <v>442</v>
      </c>
      <c r="M1961" t="s">
        <v>538</v>
      </c>
      <c r="N1961" t="s">
        <v>304</v>
      </c>
      <c r="O1961">
        <v>365</v>
      </c>
      <c r="P1961">
        <v>110</v>
      </c>
      <c r="Q1961">
        <v>3.3541669999999999</v>
      </c>
      <c r="R1961">
        <v>3.585E-2</v>
      </c>
      <c r="S1961">
        <v>0</v>
      </c>
      <c r="T1961">
        <v>2.6230000000000002</v>
      </c>
      <c r="U1961">
        <v>7.6520000000000001</v>
      </c>
      <c r="V1961">
        <v>3.2709999999999999</v>
      </c>
      <c r="W1961">
        <v>7.7370000000000001</v>
      </c>
      <c r="X1961">
        <v>700</v>
      </c>
      <c r="Y1961">
        <v>109.5</v>
      </c>
      <c r="Z1961">
        <v>2.6539999999999999</v>
      </c>
      <c r="AA1961">
        <v>3.601E-2</v>
      </c>
      <c r="AB1961">
        <v>3.3519999999999999</v>
      </c>
      <c r="AC1961">
        <v>7.8339999999999996</v>
      </c>
      <c r="AD1961">
        <v>3.4849999999999999</v>
      </c>
      <c r="AE1961">
        <v>7.9089999999999998</v>
      </c>
      <c r="AF1961">
        <v>728</v>
      </c>
      <c r="AG1961">
        <v>1.07</v>
      </c>
      <c r="AH1961">
        <v>1.3520000000000001</v>
      </c>
      <c r="AI1961">
        <v>689</v>
      </c>
      <c r="AJ1961">
        <v>725</v>
      </c>
      <c r="AK1961">
        <v>685</v>
      </c>
      <c r="AL1961">
        <v>715</v>
      </c>
      <c r="AQ1961" s="82">
        <f t="shared" si="152"/>
        <v>0</v>
      </c>
      <c r="AR1961" s="82">
        <f t="shared" si="155"/>
        <v>0</v>
      </c>
      <c r="AS1961" s="82">
        <f t="shared" si="155"/>
        <v>0</v>
      </c>
      <c r="AT1961" s="82">
        <f t="shared" si="155"/>
        <v>0</v>
      </c>
      <c r="AU1961" s="82">
        <f t="shared" si="155"/>
        <v>0</v>
      </c>
      <c r="AV1961" s="82">
        <f t="shared" si="155"/>
        <v>0</v>
      </c>
      <c r="AW1961" s="82">
        <f t="shared" si="155"/>
        <v>3.585E-2</v>
      </c>
      <c r="AX1961" s="82">
        <f t="shared" si="155"/>
        <v>0</v>
      </c>
      <c r="AY1961" s="82">
        <f t="shared" si="155"/>
        <v>0</v>
      </c>
      <c r="AZ1961" s="82">
        <f t="shared" si="155"/>
        <v>0</v>
      </c>
      <c r="BA1961" s="82">
        <f t="shared" si="155"/>
        <v>0</v>
      </c>
    </row>
    <row r="1962" spans="1:53" x14ac:dyDescent="0.25">
      <c r="A1962" t="s">
        <v>4946</v>
      </c>
      <c r="B1962" t="s">
        <v>4947</v>
      </c>
      <c r="C1962" t="s">
        <v>4948</v>
      </c>
      <c r="D1962" t="s">
        <v>4949</v>
      </c>
      <c r="E1962">
        <v>8.125</v>
      </c>
      <c r="F1962" s="143">
        <v>43070</v>
      </c>
      <c r="G1962" t="s">
        <v>282</v>
      </c>
      <c r="H1962" t="s">
        <v>270</v>
      </c>
      <c r="I1962" t="s">
        <v>255</v>
      </c>
      <c r="J1962" t="s">
        <v>271</v>
      </c>
      <c r="K1962" t="s">
        <v>272</v>
      </c>
      <c r="L1962" t="s">
        <v>320</v>
      </c>
      <c r="M1962" t="s">
        <v>769</v>
      </c>
      <c r="N1962" t="s">
        <v>283</v>
      </c>
      <c r="O1962">
        <v>845</v>
      </c>
      <c r="P1962">
        <v>108.259</v>
      </c>
      <c r="Q1962">
        <v>0.54166700000000001</v>
      </c>
      <c r="R1962">
        <v>7.9649999999999999E-2</v>
      </c>
      <c r="S1962">
        <v>0</v>
      </c>
      <c r="T1962">
        <v>2.5000000000000001E-2</v>
      </c>
      <c r="U1962">
        <v>7.8E-2</v>
      </c>
      <c r="V1962">
        <v>4.3999999999999997E-2</v>
      </c>
      <c r="W1962">
        <v>0.104</v>
      </c>
      <c r="X1962">
        <v>2</v>
      </c>
      <c r="Y1962">
        <v>108.5</v>
      </c>
      <c r="Z1962">
        <v>0</v>
      </c>
      <c r="AA1962">
        <v>8.0640000000000003E-2</v>
      </c>
      <c r="AB1962">
        <v>0.96499999999999997</v>
      </c>
      <c r="AC1962">
        <v>3.4340000000000002</v>
      </c>
      <c r="AD1962">
        <v>0.56799999999999995</v>
      </c>
      <c r="AE1962">
        <v>3.7949999999999999</v>
      </c>
      <c r="AF1962">
        <v>319</v>
      </c>
      <c r="AG1962">
        <v>0.27700000000000002</v>
      </c>
      <c r="AH1962">
        <v>0.26800000000000002</v>
      </c>
      <c r="AI1962">
        <v>-22</v>
      </c>
      <c r="AJ1962">
        <v>318</v>
      </c>
      <c r="AK1962">
        <v>-20</v>
      </c>
      <c r="AL1962">
        <v>301</v>
      </c>
      <c r="AQ1962" s="82">
        <f t="shared" si="152"/>
        <v>7.9649999999999999E-2</v>
      </c>
      <c r="AR1962" s="82">
        <f t="shared" si="155"/>
        <v>0</v>
      </c>
      <c r="AS1962" s="82">
        <f t="shared" si="155"/>
        <v>0</v>
      </c>
      <c r="AT1962" s="82">
        <f t="shared" si="155"/>
        <v>0</v>
      </c>
      <c r="AU1962" s="82">
        <f t="shared" si="155"/>
        <v>0</v>
      </c>
      <c r="AV1962" s="82">
        <f t="shared" si="155"/>
        <v>0</v>
      </c>
      <c r="AW1962" s="82">
        <f t="shared" si="155"/>
        <v>0</v>
      </c>
      <c r="AX1962" s="82">
        <f t="shared" si="155"/>
        <v>0</v>
      </c>
      <c r="AY1962" s="82">
        <f t="shared" si="155"/>
        <v>0</v>
      </c>
      <c r="AZ1962" s="82">
        <f t="shared" si="155"/>
        <v>0</v>
      </c>
      <c r="BA1962" s="82">
        <f t="shared" si="155"/>
        <v>0</v>
      </c>
    </row>
    <row r="1963" spans="1:53" x14ac:dyDescent="0.25">
      <c r="A1963" t="s">
        <v>6729</v>
      </c>
      <c r="B1963" t="s">
        <v>6730</v>
      </c>
      <c r="C1963" t="s">
        <v>4948</v>
      </c>
      <c r="D1963" t="s">
        <v>4949</v>
      </c>
      <c r="E1963">
        <v>7.5</v>
      </c>
      <c r="F1963" s="143">
        <v>43539</v>
      </c>
      <c r="G1963" t="s">
        <v>282</v>
      </c>
      <c r="H1963" t="s">
        <v>270</v>
      </c>
      <c r="I1963" t="s">
        <v>255</v>
      </c>
      <c r="J1963" t="s">
        <v>271</v>
      </c>
      <c r="K1963" t="s">
        <v>272</v>
      </c>
      <c r="L1963" t="s">
        <v>320</v>
      </c>
      <c r="M1963" t="s">
        <v>769</v>
      </c>
      <c r="N1963" t="s">
        <v>283</v>
      </c>
      <c r="O1963">
        <v>459.3</v>
      </c>
      <c r="P1963">
        <v>110.25</v>
      </c>
      <c r="Q1963">
        <v>2.0833330000000001</v>
      </c>
      <c r="R1963">
        <v>4.4699999999999997E-2</v>
      </c>
      <c r="S1963">
        <v>0</v>
      </c>
      <c r="T1963">
        <v>2.0169999999999999</v>
      </c>
      <c r="U1963">
        <v>4.24</v>
      </c>
      <c r="V1963">
        <v>3.1349999999999998</v>
      </c>
      <c r="W1963">
        <v>4.6779999999999999</v>
      </c>
      <c r="X1963">
        <v>371</v>
      </c>
      <c r="Y1963">
        <v>110</v>
      </c>
      <c r="Z1963">
        <v>1.583</v>
      </c>
      <c r="AA1963">
        <v>4.5080000000000002E-2</v>
      </c>
      <c r="AB1963">
        <v>2.08</v>
      </c>
      <c r="AC1963">
        <v>4.4279999999999999</v>
      </c>
      <c r="AD1963">
        <v>3.294</v>
      </c>
      <c r="AE1963">
        <v>4.7649999999999997</v>
      </c>
      <c r="AF1963">
        <v>394</v>
      </c>
      <c r="AG1963">
        <v>0.67200000000000004</v>
      </c>
      <c r="AH1963">
        <v>0.93200000000000005</v>
      </c>
      <c r="AI1963">
        <v>351</v>
      </c>
      <c r="AJ1963">
        <v>378</v>
      </c>
      <c r="AK1963">
        <v>355</v>
      </c>
      <c r="AL1963">
        <v>378</v>
      </c>
      <c r="AQ1963" s="82">
        <f t="shared" si="152"/>
        <v>0</v>
      </c>
      <c r="AR1963" s="82">
        <f t="shared" si="155"/>
        <v>0</v>
      </c>
      <c r="AS1963" s="82">
        <f t="shared" si="155"/>
        <v>0</v>
      </c>
      <c r="AT1963" s="82">
        <f t="shared" si="155"/>
        <v>4.4699999999999997E-2</v>
      </c>
      <c r="AU1963" s="82">
        <f t="shared" si="155"/>
        <v>0</v>
      </c>
      <c r="AV1963" s="82">
        <f t="shared" si="155"/>
        <v>0</v>
      </c>
      <c r="AW1963" s="82">
        <f t="shared" si="155"/>
        <v>0</v>
      </c>
      <c r="AX1963" s="82">
        <f t="shared" si="155"/>
        <v>0</v>
      </c>
      <c r="AY1963" s="82">
        <f t="shared" si="155"/>
        <v>0</v>
      </c>
      <c r="AZ1963" s="82">
        <f t="shared" si="155"/>
        <v>0</v>
      </c>
      <c r="BA1963" s="82">
        <f t="shared" si="155"/>
        <v>0</v>
      </c>
    </row>
    <row r="1964" spans="1:53" x14ac:dyDescent="0.25">
      <c r="A1964" t="s">
        <v>4930</v>
      </c>
      <c r="B1964" t="s">
        <v>4931</v>
      </c>
      <c r="C1964" t="s">
        <v>4932</v>
      </c>
      <c r="D1964" t="s">
        <v>4933</v>
      </c>
      <c r="E1964">
        <v>7.4050000000000002</v>
      </c>
      <c r="F1964" s="143">
        <v>50479</v>
      </c>
      <c r="G1964" t="s">
        <v>371</v>
      </c>
      <c r="H1964" t="s">
        <v>270</v>
      </c>
      <c r="I1964" t="s">
        <v>259</v>
      </c>
      <c r="J1964" t="s">
        <v>271</v>
      </c>
      <c r="K1964" t="s">
        <v>284</v>
      </c>
      <c r="L1964" t="s">
        <v>497</v>
      </c>
      <c r="M1964" t="s">
        <v>1455</v>
      </c>
      <c r="N1964" t="s">
        <v>461</v>
      </c>
      <c r="O1964">
        <v>226.5</v>
      </c>
      <c r="P1964">
        <v>94.230999999999995</v>
      </c>
      <c r="Q1964">
        <v>2.0569440000000001</v>
      </c>
      <c r="R1964">
        <v>1.8890000000000001E-2</v>
      </c>
      <c r="S1964">
        <v>0</v>
      </c>
      <c r="T1964">
        <v>10.734999999999999</v>
      </c>
      <c r="U1964">
        <v>7.9359999999999999</v>
      </c>
      <c r="V1964">
        <v>10.795</v>
      </c>
      <c r="W1964">
        <v>7.9359999999999999</v>
      </c>
      <c r="X1964">
        <v>554</v>
      </c>
      <c r="Y1964">
        <v>95.227999999999994</v>
      </c>
      <c r="Z1964">
        <v>1.5629999999999999</v>
      </c>
      <c r="AA1964">
        <v>1.9279999999999999E-2</v>
      </c>
      <c r="AB1964">
        <v>10.868</v>
      </c>
      <c r="AC1964">
        <v>7.84</v>
      </c>
      <c r="AD1964">
        <v>10.933999999999999</v>
      </c>
      <c r="AE1964">
        <v>7.84</v>
      </c>
      <c r="AF1964">
        <v>559</v>
      </c>
      <c r="AG1964">
        <v>-0.52</v>
      </c>
      <c r="AH1964">
        <v>0.88400000000000001</v>
      </c>
      <c r="AI1964">
        <v>494</v>
      </c>
      <c r="AJ1964">
        <v>508</v>
      </c>
      <c r="AK1964">
        <v>560</v>
      </c>
      <c r="AL1964">
        <v>569</v>
      </c>
      <c r="AQ1964" s="82">
        <f t="shared" si="152"/>
        <v>0</v>
      </c>
      <c r="AR1964" s="82">
        <f t="shared" si="155"/>
        <v>0</v>
      </c>
      <c r="AS1964" s="82">
        <f t="shared" si="155"/>
        <v>0</v>
      </c>
      <c r="AT1964" s="82">
        <f t="shared" si="155"/>
        <v>0</v>
      </c>
      <c r="AU1964" s="82">
        <f t="shared" si="155"/>
        <v>0</v>
      </c>
      <c r="AV1964" s="82">
        <f t="shared" si="155"/>
        <v>0</v>
      </c>
      <c r="AW1964" s="82">
        <f t="shared" si="155"/>
        <v>1.8890000000000001E-2</v>
      </c>
      <c r="AX1964" s="82">
        <f t="shared" si="155"/>
        <v>0</v>
      </c>
      <c r="AY1964" s="82">
        <f t="shared" si="155"/>
        <v>0</v>
      </c>
      <c r="AZ1964" s="82">
        <f t="shared" si="155"/>
        <v>0</v>
      </c>
      <c r="BA1964" s="82">
        <f t="shared" si="155"/>
        <v>0</v>
      </c>
    </row>
    <row r="1965" spans="1:53" x14ac:dyDescent="0.25">
      <c r="A1965" t="s">
        <v>4980</v>
      </c>
      <c r="B1965" t="s">
        <v>4981</v>
      </c>
      <c r="C1965" t="s">
        <v>4982</v>
      </c>
      <c r="D1965" t="s">
        <v>4983</v>
      </c>
      <c r="E1965">
        <v>6.625</v>
      </c>
      <c r="F1965" s="143">
        <v>44331</v>
      </c>
      <c r="G1965" t="s">
        <v>40</v>
      </c>
      <c r="H1965" t="s">
        <v>270</v>
      </c>
      <c r="I1965" t="s">
        <v>259</v>
      </c>
      <c r="J1965" t="s">
        <v>271</v>
      </c>
      <c r="K1965" t="s">
        <v>272</v>
      </c>
      <c r="L1965" t="s">
        <v>442</v>
      </c>
      <c r="M1965" t="s">
        <v>650</v>
      </c>
      <c r="N1965" t="s">
        <v>275</v>
      </c>
      <c r="O1965">
        <v>250</v>
      </c>
      <c r="P1965">
        <v>102</v>
      </c>
      <c r="Q1965">
        <v>0.73611099999999996</v>
      </c>
      <c r="R1965">
        <v>2.2249999999999999E-2</v>
      </c>
      <c r="S1965">
        <v>0</v>
      </c>
      <c r="T1965">
        <v>5.1280000000000001</v>
      </c>
      <c r="U1965">
        <v>6.2389999999999999</v>
      </c>
      <c r="V1965">
        <v>6.1820000000000004</v>
      </c>
      <c r="W1965">
        <v>6.226</v>
      </c>
      <c r="X1965">
        <v>484</v>
      </c>
      <c r="Y1965">
        <v>101.75</v>
      </c>
      <c r="Z1965">
        <v>0.29399999999999998</v>
      </c>
      <c r="AA1965">
        <v>2.2440000000000002E-2</v>
      </c>
      <c r="AB1965">
        <v>5.1890000000000001</v>
      </c>
      <c r="AC1965">
        <v>6.29</v>
      </c>
      <c r="AD1965">
        <v>6.2839999999999998</v>
      </c>
      <c r="AE1965">
        <v>6.2770000000000001</v>
      </c>
      <c r="AF1965">
        <v>506</v>
      </c>
      <c r="AG1965">
        <v>0.67800000000000005</v>
      </c>
      <c r="AH1965">
        <v>1.534</v>
      </c>
      <c r="AI1965">
        <v>458</v>
      </c>
      <c r="AJ1965">
        <v>479</v>
      </c>
      <c r="AK1965">
        <v>475</v>
      </c>
      <c r="AL1965">
        <v>496</v>
      </c>
      <c r="AQ1965" s="82">
        <f t="shared" si="152"/>
        <v>0</v>
      </c>
      <c r="AR1965" s="82">
        <f t="shared" si="155"/>
        <v>0</v>
      </c>
      <c r="AS1965" s="82">
        <f t="shared" si="155"/>
        <v>0</v>
      </c>
      <c r="AT1965" s="82">
        <f t="shared" si="155"/>
        <v>0</v>
      </c>
      <c r="AU1965" s="82">
        <f t="shared" si="155"/>
        <v>0</v>
      </c>
      <c r="AV1965" s="82">
        <f t="shared" si="155"/>
        <v>2.2249999999999999E-2</v>
      </c>
      <c r="AW1965" s="82">
        <f t="shared" si="155"/>
        <v>0</v>
      </c>
      <c r="AX1965" s="82">
        <f t="shared" si="155"/>
        <v>0</v>
      </c>
      <c r="AY1965" s="82">
        <f t="shared" si="155"/>
        <v>0</v>
      </c>
      <c r="AZ1965" s="82">
        <f t="shared" si="155"/>
        <v>0</v>
      </c>
      <c r="BA1965" s="82">
        <f t="shared" si="155"/>
        <v>0</v>
      </c>
    </row>
    <row r="1966" spans="1:53" x14ac:dyDescent="0.25">
      <c r="A1966" t="s">
        <v>6731</v>
      </c>
      <c r="B1966" t="s">
        <v>6732</v>
      </c>
      <c r="C1966" t="s">
        <v>4982</v>
      </c>
      <c r="D1966" t="s">
        <v>4983</v>
      </c>
      <c r="E1966">
        <v>6.625</v>
      </c>
      <c r="F1966" s="143">
        <v>44331</v>
      </c>
      <c r="G1966" t="s">
        <v>40</v>
      </c>
      <c r="H1966" t="s">
        <v>270</v>
      </c>
      <c r="I1966" t="s">
        <v>259</v>
      </c>
      <c r="J1966" t="s">
        <v>271</v>
      </c>
      <c r="K1966" t="s">
        <v>272</v>
      </c>
      <c r="L1966" t="s">
        <v>442</v>
      </c>
      <c r="M1966" t="s">
        <v>650</v>
      </c>
      <c r="N1966" t="s">
        <v>275</v>
      </c>
      <c r="O1966">
        <v>400</v>
      </c>
      <c r="P1966">
        <v>102</v>
      </c>
      <c r="Q1966">
        <v>0.73611099999999996</v>
      </c>
      <c r="R1966">
        <v>3.56E-2</v>
      </c>
      <c r="S1966">
        <v>0</v>
      </c>
      <c r="T1966">
        <v>5.1280000000000001</v>
      </c>
      <c r="U1966">
        <v>6.2389999999999999</v>
      </c>
      <c r="V1966">
        <v>6.1820000000000004</v>
      </c>
      <c r="W1966">
        <v>6.226</v>
      </c>
      <c r="X1966">
        <v>484</v>
      </c>
      <c r="Y1966">
        <v>101.75</v>
      </c>
      <c r="Z1966">
        <v>0.29399999999999998</v>
      </c>
      <c r="AA1966">
        <v>3.5900000000000001E-2</v>
      </c>
      <c r="AB1966">
        <v>5.1890000000000001</v>
      </c>
      <c r="AC1966">
        <v>6.29</v>
      </c>
      <c r="AD1966">
        <v>6.2839999999999998</v>
      </c>
      <c r="AE1966">
        <v>6.2770000000000001</v>
      </c>
      <c r="AF1966">
        <v>506</v>
      </c>
      <c r="AG1966">
        <v>0.67800000000000005</v>
      </c>
      <c r="AH1966">
        <v>1.534</v>
      </c>
      <c r="AI1966">
        <v>458</v>
      </c>
      <c r="AJ1966">
        <v>479</v>
      </c>
      <c r="AK1966">
        <v>475</v>
      </c>
      <c r="AL1966">
        <v>496</v>
      </c>
      <c r="AQ1966" s="82">
        <f t="shared" si="152"/>
        <v>0</v>
      </c>
      <c r="AR1966" s="82">
        <f t="shared" si="155"/>
        <v>0</v>
      </c>
      <c r="AS1966" s="82">
        <f t="shared" si="155"/>
        <v>0</v>
      </c>
      <c r="AT1966" s="82">
        <f t="shared" si="155"/>
        <v>0</v>
      </c>
      <c r="AU1966" s="82">
        <f t="shared" si="155"/>
        <v>0</v>
      </c>
      <c r="AV1966" s="82">
        <f t="shared" si="155"/>
        <v>3.56E-2</v>
      </c>
      <c r="AW1966" s="82">
        <f t="shared" si="155"/>
        <v>0</v>
      </c>
      <c r="AX1966" s="82">
        <f t="shared" si="155"/>
        <v>0</v>
      </c>
      <c r="AY1966" s="82">
        <f t="shared" si="155"/>
        <v>0</v>
      </c>
      <c r="AZ1966" s="82">
        <f t="shared" si="155"/>
        <v>0</v>
      </c>
      <c r="BA1966" s="82">
        <f t="shared" si="155"/>
        <v>0</v>
      </c>
    </row>
    <row r="1967" spans="1:53" x14ac:dyDescent="0.25">
      <c r="A1967" t="s">
        <v>4970</v>
      </c>
      <c r="B1967" t="s">
        <v>4971</v>
      </c>
      <c r="C1967" t="s">
        <v>4972</v>
      </c>
      <c r="D1967" t="s">
        <v>4973</v>
      </c>
      <c r="E1967">
        <v>9.875</v>
      </c>
      <c r="F1967" s="143">
        <v>43205</v>
      </c>
      <c r="G1967" t="s">
        <v>42</v>
      </c>
      <c r="H1967" t="s">
        <v>270</v>
      </c>
      <c r="I1967" t="s">
        <v>1475</v>
      </c>
      <c r="J1967" t="s">
        <v>271</v>
      </c>
      <c r="K1967" t="s">
        <v>272</v>
      </c>
      <c r="L1967" t="s">
        <v>320</v>
      </c>
      <c r="M1967" t="s">
        <v>769</v>
      </c>
      <c r="N1967" t="s">
        <v>283</v>
      </c>
      <c r="O1967">
        <v>400</v>
      </c>
      <c r="P1967">
        <v>113</v>
      </c>
      <c r="Q1967">
        <v>1.920139</v>
      </c>
      <c r="R1967">
        <v>3.9820000000000001E-2</v>
      </c>
      <c r="S1967">
        <v>0</v>
      </c>
      <c r="T1967">
        <v>1.222</v>
      </c>
      <c r="U1967">
        <v>3.34</v>
      </c>
      <c r="V1967">
        <v>1.22</v>
      </c>
      <c r="W1967">
        <v>3.9009999999999998</v>
      </c>
      <c r="X1967">
        <v>312</v>
      </c>
      <c r="Y1967">
        <v>111.875</v>
      </c>
      <c r="Z1967">
        <v>1.262</v>
      </c>
      <c r="AA1967">
        <v>3.9800000000000002E-2</v>
      </c>
      <c r="AB1967">
        <v>1.28</v>
      </c>
      <c r="AC1967">
        <v>4.3860000000000001</v>
      </c>
      <c r="AD1967">
        <v>1.393</v>
      </c>
      <c r="AE1967">
        <v>4.8360000000000003</v>
      </c>
      <c r="AF1967">
        <v>418</v>
      </c>
      <c r="AG1967">
        <v>1.5760000000000001</v>
      </c>
      <c r="AH1967">
        <v>1.585</v>
      </c>
      <c r="AI1967">
        <v>294</v>
      </c>
      <c r="AJ1967">
        <v>411</v>
      </c>
      <c r="AK1967">
        <v>298</v>
      </c>
      <c r="AL1967">
        <v>405</v>
      </c>
      <c r="AQ1967" s="82">
        <f t="shared" si="152"/>
        <v>0</v>
      </c>
      <c r="AR1967" s="82">
        <f t="shared" si="155"/>
        <v>0</v>
      </c>
      <c r="AS1967" s="82">
        <f t="shared" si="155"/>
        <v>3.9820000000000001E-2</v>
      </c>
      <c r="AT1967" s="82">
        <f t="shared" si="155"/>
        <v>0</v>
      </c>
      <c r="AU1967" s="82">
        <f t="shared" si="155"/>
        <v>0</v>
      </c>
      <c r="AV1967" s="82">
        <f t="shared" si="155"/>
        <v>0</v>
      </c>
      <c r="AW1967" s="82">
        <f t="shared" si="155"/>
        <v>0</v>
      </c>
      <c r="AX1967" s="82">
        <f t="shared" si="155"/>
        <v>0</v>
      </c>
      <c r="AY1967" s="82">
        <f t="shared" si="155"/>
        <v>0</v>
      </c>
      <c r="AZ1967" s="82">
        <f t="shared" si="155"/>
        <v>0</v>
      </c>
      <c r="BA1967" s="82">
        <f t="shared" si="155"/>
        <v>0</v>
      </c>
    </row>
    <row r="1968" spans="1:53" x14ac:dyDescent="0.25">
      <c r="A1968" t="s">
        <v>4977</v>
      </c>
      <c r="B1968" t="s">
        <v>4978</v>
      </c>
      <c r="C1968" t="s">
        <v>4979</v>
      </c>
      <c r="D1968" t="s">
        <v>4973</v>
      </c>
      <c r="E1968">
        <v>6.625</v>
      </c>
      <c r="F1968" s="143">
        <v>44013</v>
      </c>
      <c r="G1968" t="s">
        <v>282</v>
      </c>
      <c r="H1968" t="s">
        <v>270</v>
      </c>
      <c r="I1968" t="s">
        <v>1475</v>
      </c>
      <c r="J1968" t="s">
        <v>271</v>
      </c>
      <c r="K1968" t="s">
        <v>272</v>
      </c>
      <c r="L1968" t="s">
        <v>320</v>
      </c>
      <c r="M1968" t="s">
        <v>769</v>
      </c>
      <c r="N1968" t="s">
        <v>283</v>
      </c>
      <c r="O1968">
        <v>1000</v>
      </c>
      <c r="P1968">
        <v>107.25</v>
      </c>
      <c r="Q1968">
        <v>3.202083</v>
      </c>
      <c r="R1968">
        <v>9.5689999999999997E-2</v>
      </c>
      <c r="S1968">
        <v>0</v>
      </c>
      <c r="T1968">
        <v>2.2450000000000001</v>
      </c>
      <c r="U1968">
        <v>4.7869999999999999</v>
      </c>
      <c r="V1968">
        <v>4.4640000000000004</v>
      </c>
      <c r="W1968">
        <v>4.9850000000000003</v>
      </c>
      <c r="X1968">
        <v>375</v>
      </c>
      <c r="Y1968">
        <v>107.25</v>
      </c>
      <c r="Z1968">
        <v>2.76</v>
      </c>
      <c r="AA1968">
        <v>9.6759999999999999E-2</v>
      </c>
      <c r="AB1968">
        <v>2.31</v>
      </c>
      <c r="AC1968">
        <v>4.8239999999999998</v>
      </c>
      <c r="AD1968">
        <v>4.5330000000000004</v>
      </c>
      <c r="AE1968">
        <v>4.9790000000000001</v>
      </c>
      <c r="AF1968">
        <v>391</v>
      </c>
      <c r="AG1968">
        <v>0.40200000000000002</v>
      </c>
      <c r="AH1968">
        <v>0.90700000000000003</v>
      </c>
      <c r="AI1968">
        <v>343</v>
      </c>
      <c r="AJ1968">
        <v>359</v>
      </c>
      <c r="AK1968">
        <v>361</v>
      </c>
      <c r="AL1968">
        <v>375</v>
      </c>
      <c r="AQ1968" s="82">
        <f t="shared" si="152"/>
        <v>0</v>
      </c>
      <c r="AR1968" s="82">
        <f t="shared" si="155"/>
        <v>0</v>
      </c>
      <c r="AS1968" s="82">
        <f t="shared" si="155"/>
        <v>0</v>
      </c>
      <c r="AT1968" s="82">
        <f t="shared" si="155"/>
        <v>9.5689999999999997E-2</v>
      </c>
      <c r="AU1968" s="82">
        <f t="shared" si="155"/>
        <v>0</v>
      </c>
      <c r="AV1968" s="82">
        <f t="shared" si="155"/>
        <v>0</v>
      </c>
      <c r="AW1968" s="82">
        <f t="shared" si="155"/>
        <v>0</v>
      </c>
      <c r="AX1968" s="82">
        <f t="shared" si="155"/>
        <v>0</v>
      </c>
      <c r="AY1968" s="82">
        <f t="shared" si="155"/>
        <v>0</v>
      </c>
      <c r="AZ1968" s="82">
        <f t="shared" si="155"/>
        <v>0</v>
      </c>
      <c r="BA1968" s="82">
        <f t="shared" si="155"/>
        <v>0</v>
      </c>
    </row>
    <row r="1969" spans="1:53" x14ac:dyDescent="0.25">
      <c r="A1969" t="s">
        <v>4984</v>
      </c>
      <c r="B1969" t="s">
        <v>4985</v>
      </c>
      <c r="C1969" t="s">
        <v>4986</v>
      </c>
      <c r="D1969" t="s">
        <v>4973</v>
      </c>
      <c r="E1969">
        <v>7.25</v>
      </c>
      <c r="F1969" s="143">
        <v>44515</v>
      </c>
      <c r="G1969" t="s">
        <v>282</v>
      </c>
      <c r="H1969" t="s">
        <v>270</v>
      </c>
      <c r="I1969" t="s">
        <v>1475</v>
      </c>
      <c r="J1969" t="s">
        <v>271</v>
      </c>
      <c r="K1969" t="s">
        <v>272</v>
      </c>
      <c r="L1969" t="s">
        <v>320</v>
      </c>
      <c r="M1969" t="s">
        <v>769</v>
      </c>
      <c r="N1969" t="s">
        <v>283</v>
      </c>
      <c r="O1969">
        <v>750</v>
      </c>
      <c r="P1969">
        <v>110.125</v>
      </c>
      <c r="Q1969">
        <v>0.80555600000000005</v>
      </c>
      <c r="R1969">
        <v>7.2080000000000005E-2</v>
      </c>
      <c r="S1969">
        <v>0</v>
      </c>
      <c r="T1969">
        <v>3.375</v>
      </c>
      <c r="U1969">
        <v>5.1920000000000002</v>
      </c>
      <c r="V1969">
        <v>5.61</v>
      </c>
      <c r="W1969">
        <v>5.4130000000000003</v>
      </c>
      <c r="X1969">
        <v>394</v>
      </c>
      <c r="Y1969">
        <v>109.5</v>
      </c>
      <c r="Z1969">
        <v>0.32200000000000001</v>
      </c>
      <c r="AA1969">
        <v>7.2450000000000001E-2</v>
      </c>
      <c r="AB1969">
        <v>3.4350000000000001</v>
      </c>
      <c r="AC1969">
        <v>5.3849999999999998</v>
      </c>
      <c r="AD1969">
        <v>5.7309999999999999</v>
      </c>
      <c r="AE1969">
        <v>5.5380000000000003</v>
      </c>
      <c r="AF1969">
        <v>424</v>
      </c>
      <c r="AG1969">
        <v>1.0089999999999999</v>
      </c>
      <c r="AH1969">
        <v>1.7549999999999999</v>
      </c>
      <c r="AI1969">
        <v>387</v>
      </c>
      <c r="AJ1969">
        <v>417</v>
      </c>
      <c r="AK1969">
        <v>384</v>
      </c>
      <c r="AL1969">
        <v>413</v>
      </c>
      <c r="AQ1969" s="82">
        <f t="shared" si="152"/>
        <v>0</v>
      </c>
      <c r="AR1969" s="82">
        <f t="shared" si="155"/>
        <v>0</v>
      </c>
      <c r="AS1969" s="82">
        <f t="shared" si="155"/>
        <v>0</v>
      </c>
      <c r="AT1969" s="82">
        <f t="shared" si="155"/>
        <v>0</v>
      </c>
      <c r="AU1969" s="82">
        <f t="shared" si="155"/>
        <v>7.2080000000000005E-2</v>
      </c>
      <c r="AV1969" s="82">
        <f t="shared" si="155"/>
        <v>0</v>
      </c>
      <c r="AW1969" s="82">
        <f t="shared" si="155"/>
        <v>0</v>
      </c>
      <c r="AX1969" s="82">
        <f t="shared" si="155"/>
        <v>0</v>
      </c>
      <c r="AY1969" s="82">
        <f t="shared" si="155"/>
        <v>0</v>
      </c>
      <c r="AZ1969" s="82">
        <f t="shared" si="155"/>
        <v>0</v>
      </c>
      <c r="BA1969" s="82">
        <f t="shared" si="155"/>
        <v>0</v>
      </c>
    </row>
    <row r="1970" spans="1:53" x14ac:dyDescent="0.25">
      <c r="A1970" t="s">
        <v>4987</v>
      </c>
      <c r="B1970" t="s">
        <v>4988</v>
      </c>
      <c r="C1970" t="s">
        <v>4989</v>
      </c>
      <c r="D1970" t="s">
        <v>4973</v>
      </c>
      <c r="E1970">
        <v>6.875</v>
      </c>
      <c r="F1970" s="143">
        <v>44576</v>
      </c>
      <c r="G1970" t="s">
        <v>282</v>
      </c>
      <c r="H1970" t="s">
        <v>270</v>
      </c>
      <c r="I1970" t="s">
        <v>1475</v>
      </c>
      <c r="J1970" t="s">
        <v>271</v>
      </c>
      <c r="K1970" t="s">
        <v>272</v>
      </c>
      <c r="L1970" t="s">
        <v>320</v>
      </c>
      <c r="M1970" t="s">
        <v>769</v>
      </c>
      <c r="N1970" t="s">
        <v>283</v>
      </c>
      <c r="O1970">
        <v>750</v>
      </c>
      <c r="P1970">
        <v>108.25</v>
      </c>
      <c r="Q1970">
        <v>3.0555560000000002</v>
      </c>
      <c r="R1970">
        <v>7.2319999999999995E-2</v>
      </c>
      <c r="S1970">
        <v>0</v>
      </c>
      <c r="T1970">
        <v>3.4420000000000002</v>
      </c>
      <c r="U1970">
        <v>5.3540000000000001</v>
      </c>
      <c r="V1970">
        <v>5.8890000000000002</v>
      </c>
      <c r="W1970">
        <v>5.4290000000000003</v>
      </c>
      <c r="X1970">
        <v>393</v>
      </c>
      <c r="Y1970">
        <v>108</v>
      </c>
      <c r="Z1970">
        <v>2.597</v>
      </c>
      <c r="AA1970">
        <v>7.2959999999999997E-2</v>
      </c>
      <c r="AB1970">
        <v>3.504</v>
      </c>
      <c r="AC1970">
        <v>5.4359999999999999</v>
      </c>
      <c r="AD1970">
        <v>5.9720000000000004</v>
      </c>
      <c r="AE1970">
        <v>5.4779999999999998</v>
      </c>
      <c r="AF1970">
        <v>415</v>
      </c>
      <c r="AG1970">
        <v>0.64</v>
      </c>
      <c r="AH1970">
        <v>1.4470000000000001</v>
      </c>
      <c r="AI1970">
        <v>375</v>
      </c>
      <c r="AJ1970">
        <v>397</v>
      </c>
      <c r="AK1970">
        <v>384</v>
      </c>
      <c r="AL1970">
        <v>404</v>
      </c>
      <c r="AQ1970" s="82">
        <f t="shared" si="152"/>
        <v>0</v>
      </c>
      <c r="AR1970" s="82">
        <f t="shared" si="155"/>
        <v>0</v>
      </c>
      <c r="AS1970" s="82">
        <f t="shared" si="155"/>
        <v>0</v>
      </c>
      <c r="AT1970" s="82">
        <f t="shared" si="155"/>
        <v>0</v>
      </c>
      <c r="AU1970" s="82">
        <f t="shared" si="155"/>
        <v>7.2319999999999995E-2</v>
      </c>
      <c r="AV1970" s="82">
        <f t="shared" si="155"/>
        <v>0</v>
      </c>
      <c r="AW1970" s="82">
        <f t="shared" si="155"/>
        <v>0</v>
      </c>
      <c r="AX1970" s="82">
        <f t="shared" si="155"/>
        <v>0</v>
      </c>
      <c r="AY1970" s="82">
        <f t="shared" si="155"/>
        <v>0</v>
      </c>
      <c r="AZ1970" s="82">
        <f t="shared" si="155"/>
        <v>0</v>
      </c>
      <c r="BA1970" s="82">
        <f t="shared" si="155"/>
        <v>0</v>
      </c>
    </row>
    <row r="1971" spans="1:53" x14ac:dyDescent="0.25">
      <c r="A1971" t="s">
        <v>4962</v>
      </c>
      <c r="B1971" t="s">
        <v>4963</v>
      </c>
      <c r="C1971" t="s">
        <v>4964</v>
      </c>
      <c r="D1971" t="s">
        <v>4965</v>
      </c>
      <c r="E1971">
        <v>7.45</v>
      </c>
      <c r="F1971" s="143">
        <v>46717</v>
      </c>
      <c r="G1971" t="s">
        <v>423</v>
      </c>
      <c r="H1971" t="s">
        <v>270</v>
      </c>
      <c r="I1971" t="s">
        <v>4537</v>
      </c>
      <c r="J1971" t="s">
        <v>271</v>
      </c>
      <c r="K1971" t="s">
        <v>272</v>
      </c>
      <c r="L1971" t="s">
        <v>296</v>
      </c>
      <c r="M1971" t="s">
        <v>297</v>
      </c>
      <c r="N1971" t="s">
        <v>304</v>
      </c>
      <c r="O1971">
        <v>375</v>
      </c>
      <c r="P1971">
        <v>96</v>
      </c>
      <c r="Q1971">
        <v>0.60013899999999998</v>
      </c>
      <c r="R1971">
        <v>3.1379999999999998E-2</v>
      </c>
      <c r="S1971">
        <v>0</v>
      </c>
      <c r="T1971">
        <v>8.7240000000000002</v>
      </c>
      <c r="U1971">
        <v>7.91</v>
      </c>
      <c r="V1971">
        <v>8.9160000000000004</v>
      </c>
      <c r="W1971">
        <v>7.91</v>
      </c>
      <c r="X1971">
        <v>581</v>
      </c>
      <c r="Y1971">
        <v>95.75</v>
      </c>
      <c r="Z1971">
        <v>0.10299999999999999</v>
      </c>
      <c r="AA1971">
        <v>3.1620000000000002E-2</v>
      </c>
      <c r="AB1971">
        <v>8.7799999999999994</v>
      </c>
      <c r="AC1971">
        <v>7.94</v>
      </c>
      <c r="AD1971">
        <v>8.9670000000000005</v>
      </c>
      <c r="AE1971">
        <v>7.94</v>
      </c>
      <c r="AF1971">
        <v>602</v>
      </c>
      <c r="AG1971">
        <v>0.77900000000000003</v>
      </c>
      <c r="AH1971">
        <v>2.0449999999999999</v>
      </c>
      <c r="AI1971">
        <v>533</v>
      </c>
      <c r="AJ1971">
        <v>552</v>
      </c>
      <c r="AK1971">
        <v>584</v>
      </c>
      <c r="AL1971">
        <v>605</v>
      </c>
      <c r="AQ1971" s="82">
        <f t="shared" si="152"/>
        <v>0</v>
      </c>
      <c r="AR1971" s="82">
        <f t="shared" si="155"/>
        <v>0</v>
      </c>
      <c r="AS1971" s="82">
        <f t="shared" si="155"/>
        <v>0</v>
      </c>
      <c r="AT1971" s="82">
        <f t="shared" si="155"/>
        <v>0</v>
      </c>
      <c r="AU1971" s="82">
        <f t="shared" si="155"/>
        <v>0</v>
      </c>
      <c r="AV1971" s="82">
        <f t="shared" si="155"/>
        <v>0</v>
      </c>
      <c r="AW1971" s="82">
        <f t="shared" si="155"/>
        <v>3.1379999999999998E-2</v>
      </c>
      <c r="AX1971" s="82">
        <f t="shared" si="155"/>
        <v>0</v>
      </c>
      <c r="AY1971" s="82">
        <f t="shared" si="155"/>
        <v>0</v>
      </c>
      <c r="AZ1971" s="82">
        <f t="shared" si="155"/>
        <v>0</v>
      </c>
      <c r="BA1971" s="82">
        <f t="shared" si="155"/>
        <v>0</v>
      </c>
    </row>
    <row r="1972" spans="1:53" x14ac:dyDescent="0.25">
      <c r="A1972" t="s">
        <v>4966</v>
      </c>
      <c r="B1972" t="s">
        <v>4967</v>
      </c>
      <c r="C1972" t="s">
        <v>4964</v>
      </c>
      <c r="D1972" t="s">
        <v>4965</v>
      </c>
      <c r="E1972">
        <v>5.625</v>
      </c>
      <c r="F1972" s="143">
        <v>41974</v>
      </c>
      <c r="G1972" t="s">
        <v>423</v>
      </c>
      <c r="H1972" t="s">
        <v>270</v>
      </c>
      <c r="I1972" t="s">
        <v>4537</v>
      </c>
      <c r="J1972" t="s">
        <v>271</v>
      </c>
      <c r="K1972" t="s">
        <v>272</v>
      </c>
      <c r="L1972" t="s">
        <v>296</v>
      </c>
      <c r="M1972" t="s">
        <v>297</v>
      </c>
      <c r="N1972" t="s">
        <v>304</v>
      </c>
      <c r="O1972">
        <v>500</v>
      </c>
      <c r="P1972">
        <v>106</v>
      </c>
      <c r="Q1972">
        <v>0.375</v>
      </c>
      <c r="R1972">
        <v>4.6080000000000003E-2</v>
      </c>
      <c r="S1972">
        <v>0</v>
      </c>
      <c r="T1972">
        <v>1.833</v>
      </c>
      <c r="U1972">
        <v>2.4279999999999999</v>
      </c>
      <c r="V1972">
        <v>1.8340000000000001</v>
      </c>
      <c r="W1972">
        <v>2.4279999999999999</v>
      </c>
      <c r="X1972">
        <v>216</v>
      </c>
      <c r="Y1972">
        <v>105.5</v>
      </c>
      <c r="Z1972">
        <v>0</v>
      </c>
      <c r="AA1972">
        <v>4.6399999999999997E-2</v>
      </c>
      <c r="AB1972">
        <v>1.8959999999999999</v>
      </c>
      <c r="AC1972">
        <v>2.7789999999999999</v>
      </c>
      <c r="AD1972">
        <v>1.895</v>
      </c>
      <c r="AE1972">
        <v>2.7789999999999999</v>
      </c>
      <c r="AF1972">
        <v>254</v>
      </c>
      <c r="AG1972">
        <v>0.82899999999999996</v>
      </c>
      <c r="AH1972">
        <v>0.86799999999999999</v>
      </c>
      <c r="AI1972">
        <v>207</v>
      </c>
      <c r="AJ1972">
        <v>246</v>
      </c>
      <c r="AK1972">
        <v>202</v>
      </c>
      <c r="AL1972">
        <v>241</v>
      </c>
      <c r="AQ1972" s="82">
        <f t="shared" si="152"/>
        <v>0</v>
      </c>
      <c r="AR1972" s="82">
        <f t="shared" si="155"/>
        <v>4.6080000000000003E-2</v>
      </c>
      <c r="AS1972" s="82">
        <f t="shared" si="155"/>
        <v>0</v>
      </c>
      <c r="AT1972" s="82">
        <f t="shared" si="155"/>
        <v>0</v>
      </c>
      <c r="AU1972" s="82">
        <f t="shared" si="155"/>
        <v>0</v>
      </c>
      <c r="AV1972" s="82">
        <f t="shared" si="155"/>
        <v>0</v>
      </c>
      <c r="AW1972" s="82">
        <f t="shared" si="155"/>
        <v>0</v>
      </c>
      <c r="AX1972" s="82">
        <f t="shared" si="155"/>
        <v>0</v>
      </c>
      <c r="AY1972" s="82">
        <f t="shared" si="155"/>
        <v>0</v>
      </c>
      <c r="AZ1972" s="82">
        <f t="shared" si="155"/>
        <v>0</v>
      </c>
      <c r="BA1972" s="82">
        <f t="shared" si="155"/>
        <v>0</v>
      </c>
    </row>
    <row r="1973" spans="1:53" x14ac:dyDescent="0.25">
      <c r="A1973" t="s">
        <v>4968</v>
      </c>
      <c r="B1973" t="s">
        <v>4969</v>
      </c>
      <c r="C1973" t="s">
        <v>4964</v>
      </c>
      <c r="D1973" t="s">
        <v>4965</v>
      </c>
      <c r="E1973">
        <v>5.5</v>
      </c>
      <c r="F1973" s="143">
        <v>43130</v>
      </c>
      <c r="G1973" t="s">
        <v>423</v>
      </c>
      <c r="H1973" t="s">
        <v>270</v>
      </c>
      <c r="I1973" t="s">
        <v>4537</v>
      </c>
      <c r="J1973" t="s">
        <v>271</v>
      </c>
      <c r="K1973" t="s">
        <v>272</v>
      </c>
      <c r="L1973" t="s">
        <v>296</v>
      </c>
      <c r="M1973" t="s">
        <v>297</v>
      </c>
      <c r="N1973" t="s">
        <v>304</v>
      </c>
      <c r="O1973">
        <v>250</v>
      </c>
      <c r="P1973">
        <v>102</v>
      </c>
      <c r="Q1973">
        <v>2.2152780000000001</v>
      </c>
      <c r="R1973">
        <v>2.257E-2</v>
      </c>
      <c r="S1973">
        <v>0</v>
      </c>
      <c r="T1973">
        <v>4.3170000000000002</v>
      </c>
      <c r="U1973">
        <v>5.0490000000000004</v>
      </c>
      <c r="V1973">
        <v>4.3449999999999998</v>
      </c>
      <c r="W1973">
        <v>5.0490000000000004</v>
      </c>
      <c r="X1973">
        <v>429</v>
      </c>
      <c r="Y1973">
        <v>101</v>
      </c>
      <c r="Z1973">
        <v>1.849</v>
      </c>
      <c r="AA1973">
        <v>2.2610000000000002E-2</v>
      </c>
      <c r="AB1973">
        <v>4.3730000000000002</v>
      </c>
      <c r="AC1973">
        <v>5.274</v>
      </c>
      <c r="AD1973">
        <v>4.3959999999999999</v>
      </c>
      <c r="AE1973">
        <v>5.274</v>
      </c>
      <c r="AF1973">
        <v>463</v>
      </c>
      <c r="AG1973">
        <v>1.329</v>
      </c>
      <c r="AH1973">
        <v>1.792</v>
      </c>
      <c r="AI1973">
        <v>413</v>
      </c>
      <c r="AJ1973">
        <v>446</v>
      </c>
      <c r="AK1973">
        <v>417</v>
      </c>
      <c r="AL1973">
        <v>452</v>
      </c>
      <c r="AQ1973" s="82">
        <f t="shared" si="152"/>
        <v>0</v>
      </c>
      <c r="AR1973" s="82">
        <f t="shared" si="155"/>
        <v>0</v>
      </c>
      <c r="AS1973" s="82">
        <f t="shared" si="155"/>
        <v>0</v>
      </c>
      <c r="AT1973" s="82">
        <f t="shared" si="155"/>
        <v>0</v>
      </c>
      <c r="AU1973" s="82">
        <f t="shared" si="155"/>
        <v>2.257E-2</v>
      </c>
      <c r="AV1973" s="82">
        <f t="shared" si="155"/>
        <v>0</v>
      </c>
      <c r="AW1973" s="82">
        <f t="shared" si="155"/>
        <v>0</v>
      </c>
      <c r="AX1973" s="82">
        <f t="shared" si="155"/>
        <v>0</v>
      </c>
      <c r="AY1973" s="82">
        <f t="shared" si="155"/>
        <v>0</v>
      </c>
      <c r="AZ1973" s="82">
        <f t="shared" si="155"/>
        <v>0</v>
      </c>
      <c r="BA1973" s="82">
        <f t="shared" si="155"/>
        <v>0</v>
      </c>
    </row>
    <row r="1974" spans="1:53" x14ac:dyDescent="0.25">
      <c r="A1974" t="s">
        <v>4975</v>
      </c>
      <c r="B1974" t="s">
        <v>4976</v>
      </c>
      <c r="C1974" t="s">
        <v>4974</v>
      </c>
      <c r="D1974" t="s">
        <v>211</v>
      </c>
      <c r="E1974">
        <v>9.25</v>
      </c>
      <c r="F1974" s="143">
        <v>43814</v>
      </c>
      <c r="G1974" t="s">
        <v>41</v>
      </c>
      <c r="H1974" t="s">
        <v>270</v>
      </c>
      <c r="I1974" t="s">
        <v>259</v>
      </c>
      <c r="J1974" t="s">
        <v>271</v>
      </c>
      <c r="K1974" t="s">
        <v>272</v>
      </c>
      <c r="L1974" t="s">
        <v>291</v>
      </c>
      <c r="M1974" t="s">
        <v>303</v>
      </c>
      <c r="N1974" t="s">
        <v>304</v>
      </c>
      <c r="O1974">
        <v>500</v>
      </c>
      <c r="P1974">
        <v>114.25</v>
      </c>
      <c r="Q1974">
        <v>0.25694400000000001</v>
      </c>
      <c r="R1974">
        <v>4.9599999999999998E-2</v>
      </c>
      <c r="S1974">
        <v>4.625</v>
      </c>
      <c r="T1974">
        <v>1.819</v>
      </c>
      <c r="U1974">
        <v>3.9460000000000002</v>
      </c>
      <c r="V1974">
        <v>2.2970000000000002</v>
      </c>
      <c r="W1974">
        <v>4.71</v>
      </c>
      <c r="X1974">
        <v>361</v>
      </c>
      <c r="Y1974">
        <v>113.75</v>
      </c>
      <c r="Z1974">
        <v>4.2649999999999997</v>
      </c>
      <c r="AA1974">
        <v>5.1900000000000002E-2</v>
      </c>
      <c r="AB1974">
        <v>1.8080000000000001</v>
      </c>
      <c r="AC1974">
        <v>4.3239999999999998</v>
      </c>
      <c r="AD1974">
        <v>2.399</v>
      </c>
      <c r="AE1974">
        <v>4.95</v>
      </c>
      <c r="AF1974">
        <v>400</v>
      </c>
      <c r="AG1974">
        <v>0.94599999999999995</v>
      </c>
      <c r="AH1974">
        <v>1.0840000000000001</v>
      </c>
      <c r="AI1974">
        <v>370</v>
      </c>
      <c r="AJ1974">
        <v>365</v>
      </c>
      <c r="AK1974">
        <v>346</v>
      </c>
      <c r="AL1974">
        <v>385</v>
      </c>
      <c r="AQ1974" s="82">
        <f t="shared" si="152"/>
        <v>0</v>
      </c>
      <c r="AR1974" s="82">
        <f t="shared" ref="AR1974:BA1989" si="156">IF(AND($U1974&gt;AQ$4,$U1974&lt;=AR$4),$R1974,0)</f>
        <v>0</v>
      </c>
      <c r="AS1974" s="82">
        <f t="shared" si="156"/>
        <v>4.9599999999999998E-2</v>
      </c>
      <c r="AT1974" s="82">
        <f t="shared" si="156"/>
        <v>0</v>
      </c>
      <c r="AU1974" s="82">
        <f t="shared" si="156"/>
        <v>0</v>
      </c>
      <c r="AV1974" s="82">
        <f t="shared" si="156"/>
        <v>0</v>
      </c>
      <c r="AW1974" s="82">
        <f t="shared" si="156"/>
        <v>0</v>
      </c>
      <c r="AX1974" s="82">
        <f t="shared" si="156"/>
        <v>0</v>
      </c>
      <c r="AY1974" s="82">
        <f t="shared" si="156"/>
        <v>0</v>
      </c>
      <c r="AZ1974" s="82">
        <f t="shared" si="156"/>
        <v>0</v>
      </c>
      <c r="BA1974" s="82">
        <f t="shared" si="156"/>
        <v>0</v>
      </c>
    </row>
    <row r="1975" spans="1:53" x14ac:dyDescent="0.25">
      <c r="A1975" t="s">
        <v>4138</v>
      </c>
      <c r="B1975" t="s">
        <v>4139</v>
      </c>
      <c r="C1975" t="s">
        <v>4974</v>
      </c>
      <c r="D1975" t="s">
        <v>211</v>
      </c>
      <c r="E1975">
        <v>10.25</v>
      </c>
      <c r="F1975" s="143">
        <v>43784</v>
      </c>
      <c r="G1975" t="s">
        <v>41</v>
      </c>
      <c r="H1975" t="s">
        <v>270</v>
      </c>
      <c r="I1975" t="s">
        <v>259</v>
      </c>
      <c r="J1975" t="s">
        <v>271</v>
      </c>
      <c r="K1975" t="s">
        <v>272</v>
      </c>
      <c r="L1975" t="s">
        <v>291</v>
      </c>
      <c r="M1975" t="s">
        <v>303</v>
      </c>
      <c r="N1975" t="s">
        <v>304</v>
      </c>
      <c r="O1975">
        <v>200</v>
      </c>
      <c r="P1975">
        <v>116</v>
      </c>
      <c r="Q1975">
        <v>1.138889</v>
      </c>
      <c r="R1975">
        <v>2.0299999999999999E-2</v>
      </c>
      <c r="S1975">
        <v>0</v>
      </c>
      <c r="T1975">
        <v>1.7270000000000001</v>
      </c>
      <c r="U1975">
        <v>4.0049999999999999</v>
      </c>
      <c r="V1975">
        <v>1.9990000000000001</v>
      </c>
      <c r="W1975">
        <v>4.8049999999999997</v>
      </c>
      <c r="X1975">
        <v>373</v>
      </c>
      <c r="Y1975">
        <v>116</v>
      </c>
      <c r="Z1975">
        <v>0.45600000000000002</v>
      </c>
      <c r="AA1975">
        <v>2.0490000000000001E-2</v>
      </c>
      <c r="AB1975">
        <v>1.79</v>
      </c>
      <c r="AC1975">
        <v>4.1840000000000002</v>
      </c>
      <c r="AD1975">
        <v>2.1269999999999998</v>
      </c>
      <c r="AE1975">
        <v>4.859</v>
      </c>
      <c r="AF1975">
        <v>393</v>
      </c>
      <c r="AG1975">
        <v>0.58699999999999997</v>
      </c>
      <c r="AH1975">
        <v>0.67600000000000005</v>
      </c>
      <c r="AI1975">
        <v>378</v>
      </c>
      <c r="AJ1975">
        <v>408</v>
      </c>
      <c r="AK1975">
        <v>358</v>
      </c>
      <c r="AL1975">
        <v>378</v>
      </c>
      <c r="AQ1975" s="82">
        <f t="shared" si="152"/>
        <v>0</v>
      </c>
      <c r="AR1975" s="82">
        <f t="shared" si="156"/>
        <v>0</v>
      </c>
      <c r="AS1975" s="82">
        <f t="shared" si="156"/>
        <v>0</v>
      </c>
      <c r="AT1975" s="82">
        <f t="shared" si="156"/>
        <v>2.0299999999999999E-2</v>
      </c>
      <c r="AU1975" s="82">
        <f t="shared" si="156"/>
        <v>0</v>
      </c>
      <c r="AV1975" s="82">
        <f t="shared" si="156"/>
        <v>0</v>
      </c>
      <c r="AW1975" s="82">
        <f t="shared" si="156"/>
        <v>0</v>
      </c>
      <c r="AX1975" s="82">
        <f t="shared" si="156"/>
        <v>0</v>
      </c>
      <c r="AY1975" s="82">
        <f t="shared" si="156"/>
        <v>0</v>
      </c>
      <c r="AZ1975" s="82">
        <f t="shared" si="156"/>
        <v>0</v>
      </c>
      <c r="BA1975" s="82">
        <f t="shared" si="156"/>
        <v>0</v>
      </c>
    </row>
    <row r="1976" spans="1:53" x14ac:dyDescent="0.25">
      <c r="A1976" t="s">
        <v>5009</v>
      </c>
      <c r="B1976" t="s">
        <v>5010</v>
      </c>
      <c r="C1976" t="s">
        <v>4974</v>
      </c>
      <c r="D1976" t="s">
        <v>211</v>
      </c>
      <c r="E1976">
        <v>8.375</v>
      </c>
      <c r="F1976" s="143">
        <v>44089</v>
      </c>
      <c r="G1976" t="s">
        <v>280</v>
      </c>
      <c r="H1976" t="s">
        <v>270</v>
      </c>
      <c r="I1976" t="s">
        <v>259</v>
      </c>
      <c r="J1976" t="s">
        <v>271</v>
      </c>
      <c r="K1976" t="s">
        <v>272</v>
      </c>
      <c r="L1976" t="s">
        <v>291</v>
      </c>
      <c r="M1976" t="s">
        <v>303</v>
      </c>
      <c r="N1976" t="s">
        <v>275</v>
      </c>
      <c r="O1976">
        <v>750</v>
      </c>
      <c r="P1976">
        <v>110.625</v>
      </c>
      <c r="Q1976">
        <v>2.3263889999999998</v>
      </c>
      <c r="R1976">
        <v>7.3389999999999997E-2</v>
      </c>
      <c r="S1976">
        <v>0</v>
      </c>
      <c r="T1976">
        <v>2.391</v>
      </c>
      <c r="U1976">
        <v>5.556</v>
      </c>
      <c r="V1976">
        <v>4.1349999999999998</v>
      </c>
      <c r="W1976">
        <v>5.9450000000000003</v>
      </c>
      <c r="X1976">
        <v>470</v>
      </c>
      <c r="Y1976">
        <v>110.375</v>
      </c>
      <c r="Z1976">
        <v>1.768</v>
      </c>
      <c r="AA1976">
        <v>7.3980000000000004E-2</v>
      </c>
      <c r="AB1976">
        <v>2.4529999999999998</v>
      </c>
      <c r="AC1976">
        <v>5.7</v>
      </c>
      <c r="AD1976">
        <v>4.2560000000000002</v>
      </c>
      <c r="AE1976">
        <v>6.008</v>
      </c>
      <c r="AF1976">
        <v>492</v>
      </c>
      <c r="AG1976">
        <v>0.72099999999999997</v>
      </c>
      <c r="AH1976">
        <v>1.1739999999999999</v>
      </c>
      <c r="AI1976">
        <v>453</v>
      </c>
      <c r="AJ1976">
        <v>478</v>
      </c>
      <c r="AK1976">
        <v>456</v>
      </c>
      <c r="AL1976">
        <v>478</v>
      </c>
      <c r="AQ1976" s="82">
        <f t="shared" si="152"/>
        <v>0</v>
      </c>
      <c r="AR1976" s="82">
        <f t="shared" si="156"/>
        <v>0</v>
      </c>
      <c r="AS1976" s="82">
        <f t="shared" si="156"/>
        <v>0</v>
      </c>
      <c r="AT1976" s="82">
        <f t="shared" si="156"/>
        <v>0</v>
      </c>
      <c r="AU1976" s="82">
        <f t="shared" si="156"/>
        <v>7.3389999999999997E-2</v>
      </c>
      <c r="AV1976" s="82">
        <f t="shared" si="156"/>
        <v>0</v>
      </c>
      <c r="AW1976" s="82">
        <f t="shared" si="156"/>
        <v>0</v>
      </c>
      <c r="AX1976" s="82">
        <f t="shared" si="156"/>
        <v>0</v>
      </c>
      <c r="AY1976" s="82">
        <f t="shared" si="156"/>
        <v>0</v>
      </c>
      <c r="AZ1976" s="82">
        <f t="shared" si="156"/>
        <v>0</v>
      </c>
      <c r="BA1976" s="82">
        <f t="shared" si="156"/>
        <v>0</v>
      </c>
    </row>
    <row r="1977" spans="1:53" x14ac:dyDescent="0.25">
      <c r="A1977" t="s">
        <v>4144</v>
      </c>
      <c r="B1977" t="s">
        <v>4145</v>
      </c>
      <c r="C1977" t="s">
        <v>4974</v>
      </c>
      <c r="D1977" t="s">
        <v>211</v>
      </c>
      <c r="E1977">
        <v>8.25</v>
      </c>
      <c r="F1977" s="143">
        <v>44228</v>
      </c>
      <c r="G1977" t="s">
        <v>41</v>
      </c>
      <c r="H1977" t="s">
        <v>270</v>
      </c>
      <c r="I1977" t="s">
        <v>259</v>
      </c>
      <c r="J1977" t="s">
        <v>271</v>
      </c>
      <c r="K1977" t="s">
        <v>272</v>
      </c>
      <c r="L1977" t="s">
        <v>291</v>
      </c>
      <c r="M1977" t="s">
        <v>303</v>
      </c>
      <c r="N1977" t="s">
        <v>304</v>
      </c>
      <c r="O1977">
        <v>647.9</v>
      </c>
      <c r="P1977">
        <v>112.25</v>
      </c>
      <c r="Q1977">
        <v>3.3</v>
      </c>
      <c r="R1977">
        <v>6.4860000000000001E-2</v>
      </c>
      <c r="S1977">
        <v>0</v>
      </c>
      <c r="T1977">
        <v>2.673</v>
      </c>
      <c r="U1977">
        <v>5.1639999999999997</v>
      </c>
      <c r="V1977">
        <v>4.3639999999999999</v>
      </c>
      <c r="W1977">
        <v>5.585</v>
      </c>
      <c r="X1977">
        <v>427</v>
      </c>
      <c r="Y1977">
        <v>112</v>
      </c>
      <c r="Z1977">
        <v>2.75</v>
      </c>
      <c r="AA1977">
        <v>6.5390000000000004E-2</v>
      </c>
      <c r="AB1977">
        <v>2.7360000000000002</v>
      </c>
      <c r="AC1977">
        <v>5.2939999999999996</v>
      </c>
      <c r="AD1977">
        <v>4.4649999999999999</v>
      </c>
      <c r="AE1977">
        <v>5.6459999999999999</v>
      </c>
      <c r="AF1977">
        <v>449</v>
      </c>
      <c r="AG1977">
        <v>0.69699999999999995</v>
      </c>
      <c r="AH1977">
        <v>1.1910000000000001</v>
      </c>
      <c r="AI1977">
        <v>411</v>
      </c>
      <c r="AJ1977">
        <v>435</v>
      </c>
      <c r="AK1977">
        <v>414</v>
      </c>
      <c r="AL1977">
        <v>435</v>
      </c>
      <c r="AQ1977" s="82">
        <f t="shared" si="152"/>
        <v>0</v>
      </c>
      <c r="AR1977" s="82">
        <f t="shared" si="156"/>
        <v>0</v>
      </c>
      <c r="AS1977" s="82">
        <f t="shared" si="156"/>
        <v>0</v>
      </c>
      <c r="AT1977" s="82">
        <f t="shared" si="156"/>
        <v>0</v>
      </c>
      <c r="AU1977" s="82">
        <f t="shared" si="156"/>
        <v>6.4860000000000001E-2</v>
      </c>
      <c r="AV1977" s="82">
        <f t="shared" si="156"/>
        <v>0</v>
      </c>
      <c r="AW1977" s="82">
        <f t="shared" si="156"/>
        <v>0</v>
      </c>
      <c r="AX1977" s="82">
        <f t="shared" si="156"/>
        <v>0</v>
      </c>
      <c r="AY1977" s="82">
        <f t="shared" si="156"/>
        <v>0</v>
      </c>
      <c r="AZ1977" s="82">
        <f t="shared" si="156"/>
        <v>0</v>
      </c>
      <c r="BA1977" s="82">
        <f t="shared" si="156"/>
        <v>0</v>
      </c>
    </row>
    <row r="1978" spans="1:53" x14ac:dyDescent="0.25">
      <c r="A1978" t="s">
        <v>5017</v>
      </c>
      <c r="B1978" t="s">
        <v>5018</v>
      </c>
      <c r="C1978" t="s">
        <v>4974</v>
      </c>
      <c r="D1978" t="s">
        <v>211</v>
      </c>
      <c r="E1978">
        <v>7.625</v>
      </c>
      <c r="F1978" s="143">
        <v>44666</v>
      </c>
      <c r="G1978" t="s">
        <v>41</v>
      </c>
      <c r="H1978" t="s">
        <v>270</v>
      </c>
      <c r="I1978" t="s">
        <v>259</v>
      </c>
      <c r="J1978" t="s">
        <v>271</v>
      </c>
      <c r="K1978" t="s">
        <v>272</v>
      </c>
      <c r="L1978" t="s">
        <v>291</v>
      </c>
      <c r="M1978" t="s">
        <v>303</v>
      </c>
      <c r="N1978" t="s">
        <v>304</v>
      </c>
      <c r="O1978">
        <v>1325</v>
      </c>
      <c r="P1978">
        <v>111.5</v>
      </c>
      <c r="Q1978">
        <v>1.482639</v>
      </c>
      <c r="R1978">
        <v>0.12970000000000001</v>
      </c>
      <c r="S1978">
        <v>0</v>
      </c>
      <c r="T1978">
        <v>3.645</v>
      </c>
      <c r="U1978">
        <v>5.3920000000000003</v>
      </c>
      <c r="V1978">
        <v>5.7869999999999999</v>
      </c>
      <c r="W1978">
        <v>5.6239999999999997</v>
      </c>
      <c r="X1978">
        <v>410</v>
      </c>
      <c r="Y1978">
        <v>110.75</v>
      </c>
      <c r="Z1978">
        <v>0.97399999999999998</v>
      </c>
      <c r="AA1978">
        <v>0.13020000000000001</v>
      </c>
      <c r="AB1978">
        <v>3.7040000000000002</v>
      </c>
      <c r="AC1978">
        <v>5.5979999999999999</v>
      </c>
      <c r="AD1978">
        <v>5.9050000000000002</v>
      </c>
      <c r="AE1978">
        <v>5.7640000000000002</v>
      </c>
      <c r="AF1978">
        <v>441</v>
      </c>
      <c r="AG1978">
        <v>1.1259999999999999</v>
      </c>
      <c r="AH1978">
        <v>1.9179999999999999</v>
      </c>
      <c r="AI1978">
        <v>405</v>
      </c>
      <c r="AJ1978">
        <v>436</v>
      </c>
      <c r="AK1978">
        <v>401</v>
      </c>
      <c r="AL1978">
        <v>431</v>
      </c>
      <c r="AQ1978" s="82">
        <f t="shared" si="152"/>
        <v>0</v>
      </c>
      <c r="AR1978" s="82">
        <f t="shared" si="156"/>
        <v>0</v>
      </c>
      <c r="AS1978" s="82">
        <f t="shared" si="156"/>
        <v>0</v>
      </c>
      <c r="AT1978" s="82">
        <f t="shared" si="156"/>
        <v>0</v>
      </c>
      <c r="AU1978" s="82">
        <f t="shared" si="156"/>
        <v>0.12970000000000001</v>
      </c>
      <c r="AV1978" s="82">
        <f t="shared" si="156"/>
        <v>0</v>
      </c>
      <c r="AW1978" s="82">
        <f t="shared" si="156"/>
        <v>0</v>
      </c>
      <c r="AX1978" s="82">
        <f t="shared" si="156"/>
        <v>0</v>
      </c>
      <c r="AY1978" s="82">
        <f t="shared" si="156"/>
        <v>0</v>
      </c>
      <c r="AZ1978" s="82">
        <f t="shared" si="156"/>
        <v>0</v>
      </c>
      <c r="BA1978" s="82">
        <f t="shared" si="156"/>
        <v>0</v>
      </c>
    </row>
    <row r="1979" spans="1:53" x14ac:dyDescent="0.25">
      <c r="A1979" t="s">
        <v>5019</v>
      </c>
      <c r="B1979" t="s">
        <v>5020</v>
      </c>
      <c r="C1979" t="s">
        <v>4974</v>
      </c>
      <c r="D1979" t="s">
        <v>211</v>
      </c>
      <c r="E1979">
        <v>7.375</v>
      </c>
      <c r="F1979" s="143">
        <v>43966</v>
      </c>
      <c r="G1979" t="s">
        <v>41</v>
      </c>
      <c r="H1979" t="s">
        <v>270</v>
      </c>
      <c r="I1979" t="s">
        <v>259</v>
      </c>
      <c r="J1979" t="s">
        <v>271</v>
      </c>
      <c r="K1979" t="s">
        <v>272</v>
      </c>
      <c r="L1979" t="s">
        <v>291</v>
      </c>
      <c r="M1979" t="s">
        <v>303</v>
      </c>
      <c r="N1979" t="s">
        <v>304</v>
      </c>
      <c r="O1979">
        <v>750</v>
      </c>
      <c r="P1979">
        <v>109.5</v>
      </c>
      <c r="Q1979">
        <v>0.81944399999999995</v>
      </c>
      <c r="R1979">
        <v>7.1679999999999994E-2</v>
      </c>
      <c r="S1979">
        <v>0</v>
      </c>
      <c r="T1979">
        <v>2.9809999999999999</v>
      </c>
      <c r="U1979">
        <v>5.282</v>
      </c>
      <c r="V1979">
        <v>4.9160000000000004</v>
      </c>
      <c r="W1979">
        <v>5.4189999999999996</v>
      </c>
      <c r="X1979">
        <v>422</v>
      </c>
      <c r="Y1979">
        <v>109.25</v>
      </c>
      <c r="Z1979">
        <v>0.32800000000000001</v>
      </c>
      <c r="AA1979">
        <v>7.2289999999999993E-2</v>
      </c>
      <c r="AB1979">
        <v>3.7970000000000002</v>
      </c>
      <c r="AC1979">
        <v>5.383</v>
      </c>
      <c r="AD1979">
        <v>5.01</v>
      </c>
      <c r="AE1979">
        <v>5.4820000000000002</v>
      </c>
      <c r="AF1979">
        <v>444</v>
      </c>
      <c r="AG1979">
        <v>0.67700000000000005</v>
      </c>
      <c r="AH1979">
        <v>1.26</v>
      </c>
      <c r="AI1979">
        <v>414</v>
      </c>
      <c r="AJ1979">
        <v>438</v>
      </c>
      <c r="AK1979">
        <v>409</v>
      </c>
      <c r="AL1979">
        <v>431</v>
      </c>
      <c r="AQ1979" s="82">
        <f t="shared" si="152"/>
        <v>0</v>
      </c>
      <c r="AR1979" s="82">
        <f t="shared" si="156"/>
        <v>0</v>
      </c>
      <c r="AS1979" s="82">
        <f t="shared" si="156"/>
        <v>0</v>
      </c>
      <c r="AT1979" s="82">
        <f t="shared" si="156"/>
        <v>0</v>
      </c>
      <c r="AU1979" s="82">
        <f t="shared" si="156"/>
        <v>7.1679999999999994E-2</v>
      </c>
      <c r="AV1979" s="82">
        <f t="shared" si="156"/>
        <v>0</v>
      </c>
      <c r="AW1979" s="82">
        <f t="shared" si="156"/>
        <v>0</v>
      </c>
      <c r="AX1979" s="82">
        <f t="shared" si="156"/>
        <v>0</v>
      </c>
      <c r="AY1979" s="82">
        <f t="shared" si="156"/>
        <v>0</v>
      </c>
      <c r="AZ1979" s="82">
        <f t="shared" si="156"/>
        <v>0</v>
      </c>
      <c r="BA1979" s="82">
        <f t="shared" si="156"/>
        <v>0</v>
      </c>
    </row>
    <row r="1980" spans="1:53" x14ac:dyDescent="0.25">
      <c r="A1980" t="s">
        <v>4990</v>
      </c>
      <c r="B1980" t="s">
        <v>4991</v>
      </c>
      <c r="C1980" t="s">
        <v>4974</v>
      </c>
      <c r="D1980" t="s">
        <v>211</v>
      </c>
      <c r="E1980">
        <v>5.75</v>
      </c>
      <c r="F1980" s="143">
        <v>43296</v>
      </c>
      <c r="G1980" t="s">
        <v>282</v>
      </c>
      <c r="H1980" t="s">
        <v>270</v>
      </c>
      <c r="I1980" t="s">
        <v>259</v>
      </c>
      <c r="J1980" t="s">
        <v>271</v>
      </c>
      <c r="K1980" t="s">
        <v>272</v>
      </c>
      <c r="L1980" t="s">
        <v>291</v>
      </c>
      <c r="M1980" t="s">
        <v>303</v>
      </c>
      <c r="N1980" t="s">
        <v>283</v>
      </c>
      <c r="O1980">
        <v>750</v>
      </c>
      <c r="P1980">
        <v>107.5</v>
      </c>
      <c r="Q1980">
        <v>2.5555560000000002</v>
      </c>
      <c r="R1980">
        <v>7.1510000000000004E-2</v>
      </c>
      <c r="S1980">
        <v>0</v>
      </c>
      <c r="T1980">
        <v>2.3210000000000002</v>
      </c>
      <c r="U1980">
        <v>3.7280000000000002</v>
      </c>
      <c r="V1980">
        <v>3.754</v>
      </c>
      <c r="W1980">
        <v>3.88</v>
      </c>
      <c r="X1980">
        <v>303</v>
      </c>
      <c r="Y1980">
        <v>107.75</v>
      </c>
      <c r="Z1980">
        <v>2.1720000000000002</v>
      </c>
      <c r="AA1980">
        <v>7.2510000000000005E-2</v>
      </c>
      <c r="AB1980">
        <v>2.3879999999999999</v>
      </c>
      <c r="AC1980">
        <v>3.6749999999999998</v>
      </c>
      <c r="AD1980">
        <v>3.778</v>
      </c>
      <c r="AE1980">
        <v>3.8050000000000002</v>
      </c>
      <c r="AF1980">
        <v>308</v>
      </c>
      <c r="AG1980">
        <v>0.121</v>
      </c>
      <c r="AH1980">
        <v>0.45400000000000001</v>
      </c>
      <c r="AI1980">
        <v>281</v>
      </c>
      <c r="AJ1980">
        <v>288</v>
      </c>
      <c r="AK1980">
        <v>288</v>
      </c>
      <c r="AL1980">
        <v>294</v>
      </c>
      <c r="AQ1980" s="82">
        <f t="shared" si="152"/>
        <v>0</v>
      </c>
      <c r="AR1980" s="82">
        <f t="shared" si="156"/>
        <v>0</v>
      </c>
      <c r="AS1980" s="82">
        <f t="shared" si="156"/>
        <v>7.1510000000000004E-2</v>
      </c>
      <c r="AT1980" s="82">
        <f t="shared" si="156"/>
        <v>0</v>
      </c>
      <c r="AU1980" s="82">
        <f t="shared" si="156"/>
        <v>0</v>
      </c>
      <c r="AV1980" s="82">
        <f t="shared" si="156"/>
        <v>0</v>
      </c>
      <c r="AW1980" s="82">
        <f t="shared" si="156"/>
        <v>0</v>
      </c>
      <c r="AX1980" s="82">
        <f t="shared" si="156"/>
        <v>0</v>
      </c>
      <c r="AY1980" s="82">
        <f t="shared" si="156"/>
        <v>0</v>
      </c>
      <c r="AZ1980" s="82">
        <f t="shared" si="156"/>
        <v>0</v>
      </c>
      <c r="BA1980" s="82">
        <f t="shared" si="156"/>
        <v>0</v>
      </c>
    </row>
    <row r="1981" spans="1:53" x14ac:dyDescent="0.25">
      <c r="A1981" t="s">
        <v>6733</v>
      </c>
      <c r="B1981" t="s">
        <v>6734</v>
      </c>
      <c r="C1981" t="s">
        <v>4974</v>
      </c>
      <c r="D1981" t="s">
        <v>211</v>
      </c>
      <c r="E1981">
        <v>6.125</v>
      </c>
      <c r="F1981" s="143">
        <v>45092</v>
      </c>
      <c r="G1981" t="s">
        <v>41</v>
      </c>
      <c r="H1981" t="s">
        <v>270</v>
      </c>
      <c r="I1981" t="s">
        <v>259</v>
      </c>
      <c r="J1981" t="s">
        <v>271</v>
      </c>
      <c r="K1981" t="s">
        <v>272</v>
      </c>
      <c r="L1981" t="s">
        <v>291</v>
      </c>
      <c r="M1981" t="s">
        <v>303</v>
      </c>
      <c r="N1981" t="s">
        <v>304</v>
      </c>
      <c r="O1981">
        <v>400</v>
      </c>
      <c r="P1981">
        <v>106</v>
      </c>
      <c r="Q1981">
        <v>0.93576400000000004</v>
      </c>
      <c r="R1981">
        <v>3.7060000000000003E-2</v>
      </c>
      <c r="S1981">
        <v>0</v>
      </c>
      <c r="T1981">
        <v>6.2629999999999999</v>
      </c>
      <c r="U1981">
        <v>5.1929999999999996</v>
      </c>
      <c r="V1981">
        <v>7.2160000000000002</v>
      </c>
      <c r="W1981">
        <v>5.173</v>
      </c>
      <c r="X1981">
        <v>343</v>
      </c>
      <c r="Y1981">
        <v>102.75</v>
      </c>
      <c r="Z1981">
        <v>0.52700000000000002</v>
      </c>
      <c r="AA1981">
        <v>3.6330000000000001E-2</v>
      </c>
      <c r="AB1981">
        <v>6.2839999999999998</v>
      </c>
      <c r="AC1981">
        <v>5.6909999999999998</v>
      </c>
      <c r="AD1981">
        <v>7.4960000000000004</v>
      </c>
      <c r="AE1981">
        <v>5.6639999999999997</v>
      </c>
      <c r="AF1981">
        <v>411</v>
      </c>
      <c r="AG1981">
        <v>3.5419999999999998</v>
      </c>
      <c r="AH1981">
        <v>4.6719999999999997</v>
      </c>
      <c r="AI1981">
        <v>329</v>
      </c>
      <c r="AJ1981">
        <v>389</v>
      </c>
      <c r="AK1981">
        <v>338</v>
      </c>
      <c r="AL1981">
        <v>405</v>
      </c>
      <c r="AQ1981" s="82">
        <f t="shared" si="152"/>
        <v>0</v>
      </c>
      <c r="AR1981" s="82">
        <f t="shared" si="156"/>
        <v>0</v>
      </c>
      <c r="AS1981" s="82">
        <f t="shared" si="156"/>
        <v>0</v>
      </c>
      <c r="AT1981" s="82">
        <f t="shared" si="156"/>
        <v>0</v>
      </c>
      <c r="AU1981" s="82">
        <f t="shared" si="156"/>
        <v>3.7060000000000003E-2</v>
      </c>
      <c r="AV1981" s="82">
        <f t="shared" si="156"/>
        <v>0</v>
      </c>
      <c r="AW1981" s="82">
        <f t="shared" si="156"/>
        <v>0</v>
      </c>
      <c r="AX1981" s="82">
        <f t="shared" si="156"/>
        <v>0</v>
      </c>
      <c r="AY1981" s="82">
        <f t="shared" si="156"/>
        <v>0</v>
      </c>
      <c r="AZ1981" s="82">
        <f t="shared" si="156"/>
        <v>0</v>
      </c>
      <c r="BA1981" s="82">
        <f t="shared" si="156"/>
        <v>0</v>
      </c>
    </row>
    <row r="1982" spans="1:53" x14ac:dyDescent="0.25">
      <c r="A1982" t="s">
        <v>5013</v>
      </c>
      <c r="B1982" t="s">
        <v>5014</v>
      </c>
      <c r="C1982" t="s">
        <v>5015</v>
      </c>
      <c r="D1982" t="s">
        <v>5016</v>
      </c>
      <c r="E1982">
        <v>8.5</v>
      </c>
      <c r="F1982" s="143">
        <v>43646</v>
      </c>
      <c r="G1982" t="s">
        <v>348</v>
      </c>
      <c r="H1982" t="s">
        <v>270</v>
      </c>
      <c r="I1982" t="s">
        <v>259</v>
      </c>
      <c r="J1982" t="s">
        <v>271</v>
      </c>
      <c r="K1982" t="s">
        <v>272</v>
      </c>
      <c r="L1982" t="s">
        <v>609</v>
      </c>
      <c r="M1982" t="s">
        <v>907</v>
      </c>
      <c r="N1982" t="s">
        <v>304</v>
      </c>
      <c r="O1982">
        <v>400</v>
      </c>
      <c r="P1982">
        <v>101.75</v>
      </c>
      <c r="Q1982">
        <v>4.131945</v>
      </c>
      <c r="R1982">
        <v>3.669E-2</v>
      </c>
      <c r="S1982">
        <v>0</v>
      </c>
      <c r="T1982">
        <v>3.556</v>
      </c>
      <c r="U1982">
        <v>8.0299999999999994</v>
      </c>
      <c r="V1982">
        <v>4.5679999999999996</v>
      </c>
      <c r="W1982">
        <v>8.0709999999999997</v>
      </c>
      <c r="X1982">
        <v>707</v>
      </c>
      <c r="Y1982">
        <v>101</v>
      </c>
      <c r="Z1982">
        <v>3.5649999999999999</v>
      </c>
      <c r="AA1982">
        <v>3.6790000000000003E-2</v>
      </c>
      <c r="AB1982">
        <v>3.613</v>
      </c>
      <c r="AC1982">
        <v>8.23</v>
      </c>
      <c r="AD1982">
        <v>4.6580000000000004</v>
      </c>
      <c r="AE1982">
        <v>8.2379999999999995</v>
      </c>
      <c r="AF1982">
        <v>738</v>
      </c>
      <c r="AG1982">
        <v>1.2589999999999999</v>
      </c>
      <c r="AH1982">
        <v>1.7889999999999999</v>
      </c>
      <c r="AI1982">
        <v>670</v>
      </c>
      <c r="AJ1982">
        <v>700</v>
      </c>
      <c r="AK1982">
        <v>694</v>
      </c>
      <c r="AL1982">
        <v>725</v>
      </c>
      <c r="AQ1982" s="82">
        <f t="shared" si="152"/>
        <v>0</v>
      </c>
      <c r="AR1982" s="82">
        <f t="shared" si="156"/>
        <v>0</v>
      </c>
      <c r="AS1982" s="82">
        <f t="shared" si="156"/>
        <v>0</v>
      </c>
      <c r="AT1982" s="82">
        <f t="shared" si="156"/>
        <v>0</v>
      </c>
      <c r="AU1982" s="82">
        <f t="shared" si="156"/>
        <v>0</v>
      </c>
      <c r="AV1982" s="82">
        <f t="shared" si="156"/>
        <v>0</v>
      </c>
      <c r="AW1982" s="82">
        <f t="shared" si="156"/>
        <v>0</v>
      </c>
      <c r="AX1982" s="82">
        <f t="shared" si="156"/>
        <v>3.669E-2</v>
      </c>
      <c r="AY1982" s="82">
        <f t="shared" si="156"/>
        <v>0</v>
      </c>
      <c r="AZ1982" s="82">
        <f t="shared" si="156"/>
        <v>0</v>
      </c>
      <c r="BA1982" s="82">
        <f t="shared" si="156"/>
        <v>0</v>
      </c>
    </row>
    <row r="1983" spans="1:53" x14ac:dyDescent="0.25">
      <c r="A1983" t="s">
        <v>4996</v>
      </c>
      <c r="B1983" t="s">
        <v>4997</v>
      </c>
      <c r="C1983" t="s">
        <v>4998</v>
      </c>
      <c r="D1983" t="s">
        <v>156</v>
      </c>
      <c r="E1983">
        <v>6.3</v>
      </c>
      <c r="F1983" s="143">
        <v>42689</v>
      </c>
      <c r="G1983" t="s">
        <v>280</v>
      </c>
      <c r="H1983" t="s">
        <v>270</v>
      </c>
      <c r="I1983" t="s">
        <v>259</v>
      </c>
      <c r="J1983" t="s">
        <v>271</v>
      </c>
      <c r="K1983" t="s">
        <v>272</v>
      </c>
      <c r="L1983" t="s">
        <v>296</v>
      </c>
      <c r="M1983" t="s">
        <v>982</v>
      </c>
      <c r="N1983" t="s">
        <v>304</v>
      </c>
      <c r="O1983">
        <v>500</v>
      </c>
      <c r="P1983">
        <v>103</v>
      </c>
      <c r="Q1983">
        <v>0.7</v>
      </c>
      <c r="R1983">
        <v>4.4920000000000002E-2</v>
      </c>
      <c r="S1983">
        <v>0</v>
      </c>
      <c r="T1983">
        <v>3.4009999999999998</v>
      </c>
      <c r="U1983">
        <v>5.4320000000000004</v>
      </c>
      <c r="V1983">
        <v>3.4129999999999998</v>
      </c>
      <c r="W1983">
        <v>5.4320000000000004</v>
      </c>
      <c r="X1983">
        <v>490</v>
      </c>
      <c r="Y1983">
        <v>103</v>
      </c>
      <c r="Z1983">
        <v>0.28000000000000003</v>
      </c>
      <c r="AA1983">
        <v>4.5420000000000002E-2</v>
      </c>
      <c r="AB1983">
        <v>3.4660000000000002</v>
      </c>
      <c r="AC1983">
        <v>5.4459999999999997</v>
      </c>
      <c r="AD1983">
        <v>3.4740000000000002</v>
      </c>
      <c r="AE1983">
        <v>5.4459999999999997</v>
      </c>
      <c r="AF1983">
        <v>500</v>
      </c>
      <c r="AG1983">
        <v>0.40699999999999997</v>
      </c>
      <c r="AH1983">
        <v>0.66700000000000004</v>
      </c>
      <c r="AI1983">
        <v>479</v>
      </c>
      <c r="AJ1983">
        <v>490</v>
      </c>
      <c r="AK1983">
        <v>479</v>
      </c>
      <c r="AL1983">
        <v>489</v>
      </c>
      <c r="AQ1983" s="82">
        <f t="shared" si="152"/>
        <v>0</v>
      </c>
      <c r="AR1983" s="82">
        <f t="shared" si="156"/>
        <v>0</v>
      </c>
      <c r="AS1983" s="82">
        <f t="shared" si="156"/>
        <v>0</v>
      </c>
      <c r="AT1983" s="82">
        <f t="shared" si="156"/>
        <v>0</v>
      </c>
      <c r="AU1983" s="82">
        <f t="shared" si="156"/>
        <v>4.4920000000000002E-2</v>
      </c>
      <c r="AV1983" s="82">
        <f t="shared" si="156"/>
        <v>0</v>
      </c>
      <c r="AW1983" s="82">
        <f t="shared" si="156"/>
        <v>0</v>
      </c>
      <c r="AX1983" s="82">
        <f t="shared" si="156"/>
        <v>0</v>
      </c>
      <c r="AY1983" s="82">
        <f t="shared" si="156"/>
        <v>0</v>
      </c>
      <c r="AZ1983" s="82">
        <f t="shared" si="156"/>
        <v>0</v>
      </c>
      <c r="BA1983" s="82">
        <f t="shared" si="156"/>
        <v>0</v>
      </c>
    </row>
    <row r="1984" spans="1:53" x14ac:dyDescent="0.25">
      <c r="A1984" t="s">
        <v>5001</v>
      </c>
      <c r="B1984" t="s">
        <v>5002</v>
      </c>
      <c r="C1984" t="s">
        <v>4998</v>
      </c>
      <c r="D1984" t="s">
        <v>156</v>
      </c>
      <c r="E1984">
        <v>9.75</v>
      </c>
      <c r="F1984" s="143">
        <v>43115</v>
      </c>
      <c r="G1984" t="s">
        <v>280</v>
      </c>
      <c r="H1984" t="s">
        <v>270</v>
      </c>
      <c r="I1984" t="s">
        <v>259</v>
      </c>
      <c r="J1984" t="s">
        <v>271</v>
      </c>
      <c r="K1984" t="s">
        <v>272</v>
      </c>
      <c r="L1984" t="s">
        <v>296</v>
      </c>
      <c r="M1984" t="s">
        <v>982</v>
      </c>
      <c r="N1984" t="s">
        <v>304</v>
      </c>
      <c r="O1984">
        <v>500</v>
      </c>
      <c r="P1984">
        <v>113</v>
      </c>
      <c r="Q1984">
        <v>4.3333329999999997</v>
      </c>
      <c r="R1984">
        <v>5.083E-2</v>
      </c>
      <c r="S1984">
        <v>0</v>
      </c>
      <c r="T1984">
        <v>3.891</v>
      </c>
      <c r="U1984">
        <v>6.6760000000000002</v>
      </c>
      <c r="V1984">
        <v>3.9119999999999999</v>
      </c>
      <c r="W1984">
        <v>6.6760000000000002</v>
      </c>
      <c r="X1984">
        <v>595</v>
      </c>
      <c r="Y1984">
        <v>111.5</v>
      </c>
      <c r="Z1984">
        <v>3.6829999999999998</v>
      </c>
      <c r="AA1984">
        <v>5.0650000000000001E-2</v>
      </c>
      <c r="AB1984">
        <v>3.94</v>
      </c>
      <c r="AC1984">
        <v>7.0339999999999998</v>
      </c>
      <c r="AD1984">
        <v>3.9569999999999999</v>
      </c>
      <c r="AE1984">
        <v>7.0339999999999998</v>
      </c>
      <c r="AF1984">
        <v>642</v>
      </c>
      <c r="AG1984">
        <v>1.867</v>
      </c>
      <c r="AH1984">
        <v>2.2629999999999999</v>
      </c>
      <c r="AI1984">
        <v>614</v>
      </c>
      <c r="AJ1984">
        <v>660</v>
      </c>
      <c r="AK1984">
        <v>583</v>
      </c>
      <c r="AL1984">
        <v>631</v>
      </c>
      <c r="AQ1984" s="82">
        <f t="shared" si="152"/>
        <v>0</v>
      </c>
      <c r="AR1984" s="82">
        <f t="shared" si="156"/>
        <v>0</v>
      </c>
      <c r="AS1984" s="82">
        <f t="shared" si="156"/>
        <v>0</v>
      </c>
      <c r="AT1984" s="82">
        <f t="shared" si="156"/>
        <v>0</v>
      </c>
      <c r="AU1984" s="82">
        <f t="shared" si="156"/>
        <v>0</v>
      </c>
      <c r="AV1984" s="82">
        <f t="shared" si="156"/>
        <v>5.083E-2</v>
      </c>
      <c r="AW1984" s="82">
        <f t="shared" si="156"/>
        <v>0</v>
      </c>
      <c r="AX1984" s="82">
        <f t="shared" si="156"/>
        <v>0</v>
      </c>
      <c r="AY1984" s="82">
        <f t="shared" si="156"/>
        <v>0</v>
      </c>
      <c r="AZ1984" s="82">
        <f t="shared" si="156"/>
        <v>0</v>
      </c>
      <c r="BA1984" s="82">
        <f t="shared" si="156"/>
        <v>0</v>
      </c>
    </row>
    <row r="1985" spans="1:53" x14ac:dyDescent="0.25">
      <c r="A1985" t="s">
        <v>5011</v>
      </c>
      <c r="B1985" t="s">
        <v>5012</v>
      </c>
      <c r="C1985" t="s">
        <v>4998</v>
      </c>
      <c r="D1985" t="s">
        <v>156</v>
      </c>
      <c r="E1985">
        <v>8.375</v>
      </c>
      <c r="F1985" s="143">
        <v>43388</v>
      </c>
      <c r="G1985" t="s">
        <v>40</v>
      </c>
      <c r="H1985" t="s">
        <v>270</v>
      </c>
      <c r="I1985" t="s">
        <v>259</v>
      </c>
      <c r="J1985" t="s">
        <v>271</v>
      </c>
      <c r="K1985" t="s">
        <v>272</v>
      </c>
      <c r="L1985" t="s">
        <v>296</v>
      </c>
      <c r="M1985" t="s">
        <v>982</v>
      </c>
      <c r="N1985" t="s">
        <v>304</v>
      </c>
      <c r="O1985">
        <v>350</v>
      </c>
      <c r="P1985">
        <v>110.75</v>
      </c>
      <c r="Q1985">
        <v>1.6284719999999999</v>
      </c>
      <c r="R1985">
        <v>3.4079999999999999E-2</v>
      </c>
      <c r="S1985">
        <v>0</v>
      </c>
      <c r="T1985">
        <v>1.661</v>
      </c>
      <c r="U1985">
        <v>4.367</v>
      </c>
      <c r="V1985">
        <v>2.2839999999999998</v>
      </c>
      <c r="W1985">
        <v>4.8940000000000001</v>
      </c>
      <c r="X1985">
        <v>401</v>
      </c>
      <c r="Y1985">
        <v>110</v>
      </c>
      <c r="Z1985">
        <v>1.07</v>
      </c>
      <c r="AA1985">
        <v>3.4189999999999998E-2</v>
      </c>
      <c r="AB1985">
        <v>1.7210000000000001</v>
      </c>
      <c r="AC1985">
        <v>4.8789999999999996</v>
      </c>
      <c r="AD1985">
        <v>2.5790000000000002</v>
      </c>
      <c r="AE1985">
        <v>5.2549999999999999</v>
      </c>
      <c r="AF1985">
        <v>450</v>
      </c>
      <c r="AG1985">
        <v>1.1779999999999999</v>
      </c>
      <c r="AH1985">
        <v>1.341</v>
      </c>
      <c r="AI1985">
        <v>385</v>
      </c>
      <c r="AJ1985">
        <v>440</v>
      </c>
      <c r="AK1985">
        <v>385</v>
      </c>
      <c r="AL1985">
        <v>434</v>
      </c>
      <c r="AQ1985" s="82">
        <f t="shared" si="152"/>
        <v>0</v>
      </c>
      <c r="AR1985" s="82">
        <f t="shared" si="156"/>
        <v>0</v>
      </c>
      <c r="AS1985" s="82">
        <f t="shared" si="156"/>
        <v>0</v>
      </c>
      <c r="AT1985" s="82">
        <f t="shared" si="156"/>
        <v>3.4079999999999999E-2</v>
      </c>
      <c r="AU1985" s="82">
        <f t="shared" si="156"/>
        <v>0</v>
      </c>
      <c r="AV1985" s="82">
        <f t="shared" si="156"/>
        <v>0</v>
      </c>
      <c r="AW1985" s="82">
        <f t="shared" si="156"/>
        <v>0</v>
      </c>
      <c r="AX1985" s="82">
        <f t="shared" si="156"/>
        <v>0</v>
      </c>
      <c r="AY1985" s="82">
        <f t="shared" si="156"/>
        <v>0</v>
      </c>
      <c r="AZ1985" s="82">
        <f t="shared" si="156"/>
        <v>0</v>
      </c>
      <c r="BA1985" s="82">
        <f t="shared" si="156"/>
        <v>0</v>
      </c>
    </row>
    <row r="1986" spans="1:53" x14ac:dyDescent="0.25">
      <c r="A1986" t="s">
        <v>6735</v>
      </c>
      <c r="B1986" t="s">
        <v>6736</v>
      </c>
      <c r="C1986" t="s">
        <v>4998</v>
      </c>
      <c r="D1986" t="s">
        <v>156</v>
      </c>
      <c r="E1986">
        <v>7.875</v>
      </c>
      <c r="F1986" s="143">
        <v>43920</v>
      </c>
      <c r="G1986" t="s">
        <v>40</v>
      </c>
      <c r="H1986" t="s">
        <v>270</v>
      </c>
      <c r="I1986" t="s">
        <v>259</v>
      </c>
      <c r="J1986" t="s">
        <v>271</v>
      </c>
      <c r="K1986" t="s">
        <v>272</v>
      </c>
      <c r="L1986" t="s">
        <v>296</v>
      </c>
      <c r="M1986" t="s">
        <v>982</v>
      </c>
      <c r="N1986" t="s">
        <v>304</v>
      </c>
      <c r="O1986">
        <v>250</v>
      </c>
      <c r="P1986">
        <v>111.75</v>
      </c>
      <c r="Q1986">
        <v>1.859375</v>
      </c>
      <c r="R1986">
        <v>2.461E-2</v>
      </c>
      <c r="S1986">
        <v>0</v>
      </c>
      <c r="T1986">
        <v>2.847</v>
      </c>
      <c r="U1986">
        <v>5.0460000000000003</v>
      </c>
      <c r="V1986">
        <v>4.4169999999999998</v>
      </c>
      <c r="W1986">
        <v>5.351</v>
      </c>
      <c r="X1986">
        <v>419</v>
      </c>
      <c r="Y1986">
        <v>110.75</v>
      </c>
      <c r="Z1986">
        <v>1.3340000000000001</v>
      </c>
      <c r="AA1986">
        <v>2.4649999999999998E-2</v>
      </c>
      <c r="AB1986">
        <v>2.9049999999999998</v>
      </c>
      <c r="AC1986">
        <v>5.3970000000000002</v>
      </c>
      <c r="AD1986">
        <v>4.6120000000000001</v>
      </c>
      <c r="AE1986">
        <v>5.5910000000000002</v>
      </c>
      <c r="AF1986">
        <v>458</v>
      </c>
      <c r="AG1986">
        <v>1.361</v>
      </c>
      <c r="AH1986">
        <v>1.869</v>
      </c>
      <c r="AI1986">
        <v>413</v>
      </c>
      <c r="AJ1986">
        <v>453</v>
      </c>
      <c r="AK1986">
        <v>405</v>
      </c>
      <c r="AL1986">
        <v>444</v>
      </c>
      <c r="AQ1986" s="82">
        <f t="shared" si="152"/>
        <v>0</v>
      </c>
      <c r="AR1986" s="82">
        <f t="shared" si="156"/>
        <v>0</v>
      </c>
      <c r="AS1986" s="82">
        <f t="shared" si="156"/>
        <v>0</v>
      </c>
      <c r="AT1986" s="82">
        <f t="shared" si="156"/>
        <v>0</v>
      </c>
      <c r="AU1986" s="82">
        <f t="shared" si="156"/>
        <v>2.461E-2</v>
      </c>
      <c r="AV1986" s="82">
        <f t="shared" si="156"/>
        <v>0</v>
      </c>
      <c r="AW1986" s="82">
        <f t="shared" si="156"/>
        <v>0</v>
      </c>
      <c r="AX1986" s="82">
        <f t="shared" si="156"/>
        <v>0</v>
      </c>
      <c r="AY1986" s="82">
        <f t="shared" si="156"/>
        <v>0</v>
      </c>
      <c r="AZ1986" s="82">
        <f t="shared" si="156"/>
        <v>0</v>
      </c>
      <c r="BA1986" s="82">
        <f t="shared" si="156"/>
        <v>0</v>
      </c>
    </row>
    <row r="1987" spans="1:53" x14ac:dyDescent="0.25">
      <c r="A1987" t="s">
        <v>4992</v>
      </c>
      <c r="B1987" t="s">
        <v>4993</v>
      </c>
      <c r="C1987" t="s">
        <v>4994</v>
      </c>
      <c r="D1987" t="s">
        <v>4995</v>
      </c>
      <c r="E1987">
        <v>9.75</v>
      </c>
      <c r="F1987" s="143">
        <v>42139</v>
      </c>
      <c r="G1987" t="s">
        <v>348</v>
      </c>
      <c r="H1987" t="s">
        <v>270</v>
      </c>
      <c r="I1987" t="s">
        <v>259</v>
      </c>
      <c r="J1987" t="s">
        <v>271</v>
      </c>
      <c r="K1987" t="s">
        <v>284</v>
      </c>
      <c r="L1987" t="s">
        <v>497</v>
      </c>
      <c r="M1987" t="s">
        <v>498</v>
      </c>
      <c r="N1987" t="s">
        <v>275</v>
      </c>
      <c r="O1987">
        <v>175</v>
      </c>
      <c r="P1987">
        <v>102.599</v>
      </c>
      <c r="Q1987">
        <v>1.0833330000000001</v>
      </c>
      <c r="R1987">
        <v>1.5720000000000001E-2</v>
      </c>
      <c r="S1987">
        <v>0</v>
      </c>
      <c r="T1987">
        <v>4.2000000000000003E-2</v>
      </c>
      <c r="U1987">
        <v>0.104</v>
      </c>
      <c r="V1987">
        <v>4.3999999999999997E-2</v>
      </c>
      <c r="W1987">
        <v>0.68700000000000006</v>
      </c>
      <c r="X1987">
        <v>61</v>
      </c>
      <c r="Y1987">
        <v>103</v>
      </c>
      <c r="Z1987">
        <v>0.433</v>
      </c>
      <c r="AA1987">
        <v>1.592E-2</v>
      </c>
      <c r="AB1987">
        <v>0.44900000000000001</v>
      </c>
      <c r="AC1987">
        <v>3.06</v>
      </c>
      <c r="AD1987">
        <v>0.44500000000000001</v>
      </c>
      <c r="AE1987">
        <v>3.2010000000000001</v>
      </c>
      <c r="AF1987">
        <v>294</v>
      </c>
      <c r="AG1987">
        <v>0.24099999999999999</v>
      </c>
      <c r="AH1987">
        <v>0.218</v>
      </c>
      <c r="AI1987">
        <v>39</v>
      </c>
      <c r="AJ1987">
        <v>260</v>
      </c>
      <c r="AK1987">
        <v>39</v>
      </c>
      <c r="AL1987">
        <v>277</v>
      </c>
      <c r="AQ1987" s="82">
        <f t="shared" si="152"/>
        <v>1.5720000000000001E-2</v>
      </c>
      <c r="AR1987" s="82">
        <f t="shared" si="156"/>
        <v>0</v>
      </c>
      <c r="AS1987" s="82">
        <f t="shared" si="156"/>
        <v>0</v>
      </c>
      <c r="AT1987" s="82">
        <f t="shared" si="156"/>
        <v>0</v>
      </c>
      <c r="AU1987" s="82">
        <f t="shared" si="156"/>
        <v>0</v>
      </c>
      <c r="AV1987" s="82">
        <f t="shared" si="156"/>
        <v>0</v>
      </c>
      <c r="AW1987" s="82">
        <f t="shared" si="156"/>
        <v>0</v>
      </c>
      <c r="AX1987" s="82">
        <f t="shared" si="156"/>
        <v>0</v>
      </c>
      <c r="AY1987" s="82">
        <f t="shared" si="156"/>
        <v>0</v>
      </c>
      <c r="AZ1987" s="82">
        <f t="shared" si="156"/>
        <v>0</v>
      </c>
      <c r="BA1987" s="82">
        <f t="shared" si="156"/>
        <v>0</v>
      </c>
    </row>
    <row r="1988" spans="1:53" x14ac:dyDescent="0.25">
      <c r="A1988" t="s">
        <v>5003</v>
      </c>
      <c r="B1988" t="s">
        <v>5004</v>
      </c>
      <c r="C1988" t="s">
        <v>5005</v>
      </c>
      <c r="D1988" t="s">
        <v>5006</v>
      </c>
      <c r="E1988">
        <v>11.75</v>
      </c>
      <c r="F1988" s="143">
        <v>42491</v>
      </c>
      <c r="G1988" t="s">
        <v>348</v>
      </c>
      <c r="H1988" t="s">
        <v>270</v>
      </c>
      <c r="I1988" t="s">
        <v>259</v>
      </c>
      <c r="J1988" t="s">
        <v>271</v>
      </c>
      <c r="K1988" t="s">
        <v>272</v>
      </c>
      <c r="L1988" t="s">
        <v>291</v>
      </c>
      <c r="M1988" t="s">
        <v>303</v>
      </c>
      <c r="N1988" t="s">
        <v>275</v>
      </c>
      <c r="O1988">
        <v>150</v>
      </c>
      <c r="P1988">
        <v>74</v>
      </c>
      <c r="Q1988">
        <v>1.7625</v>
      </c>
      <c r="R1988">
        <v>9.8499999999999994E-3</v>
      </c>
      <c r="S1988">
        <v>0</v>
      </c>
      <c r="T1988">
        <v>2.431</v>
      </c>
      <c r="U1988">
        <v>23.327999999999999</v>
      </c>
      <c r="V1988">
        <v>2.4359999999999999</v>
      </c>
      <c r="W1988">
        <v>23.327999999999999</v>
      </c>
      <c r="X1988">
        <v>2291</v>
      </c>
      <c r="Y1988">
        <v>75</v>
      </c>
      <c r="Z1988">
        <v>0.97899999999999998</v>
      </c>
      <c r="AA1988">
        <v>1.0019999999999999E-2</v>
      </c>
      <c r="AB1988">
        <v>2.5049999999999999</v>
      </c>
      <c r="AC1988">
        <v>22.625</v>
      </c>
      <c r="AD1988">
        <v>2.5089999999999999</v>
      </c>
      <c r="AE1988">
        <v>22.625</v>
      </c>
      <c r="AF1988">
        <v>2229</v>
      </c>
      <c r="AG1988">
        <v>-0.28499999999999998</v>
      </c>
      <c r="AH1988">
        <v>-0.14499999999999999</v>
      </c>
      <c r="AI1988">
        <v>1875</v>
      </c>
      <c r="AJ1988">
        <v>1838</v>
      </c>
      <c r="AK1988">
        <v>2279</v>
      </c>
      <c r="AL1988">
        <v>2217</v>
      </c>
      <c r="AQ1988" s="82">
        <f t="shared" si="152"/>
        <v>0</v>
      </c>
      <c r="AR1988" s="82">
        <f t="shared" si="156"/>
        <v>0</v>
      </c>
      <c r="AS1988" s="82">
        <f t="shared" si="156"/>
        <v>0</v>
      </c>
      <c r="AT1988" s="82">
        <f t="shared" si="156"/>
        <v>0</v>
      </c>
      <c r="AU1988" s="82">
        <f t="shared" si="156"/>
        <v>0</v>
      </c>
      <c r="AV1988" s="82">
        <f t="shared" si="156"/>
        <v>0</v>
      </c>
      <c r="AW1988" s="82">
        <f t="shared" si="156"/>
        <v>0</v>
      </c>
      <c r="AX1988" s="82">
        <f t="shared" si="156"/>
        <v>0</v>
      </c>
      <c r="AY1988" s="82">
        <f t="shared" si="156"/>
        <v>0</v>
      </c>
      <c r="AZ1988" s="82">
        <f t="shared" si="156"/>
        <v>0</v>
      </c>
      <c r="BA1988" s="82">
        <f t="shared" si="156"/>
        <v>9.8499999999999994E-3</v>
      </c>
    </row>
    <row r="1989" spans="1:53" x14ac:dyDescent="0.25">
      <c r="A1989" t="s">
        <v>5007</v>
      </c>
      <c r="B1989" t="s">
        <v>5008</v>
      </c>
      <c r="C1989" t="s">
        <v>5005</v>
      </c>
      <c r="D1989" t="s">
        <v>5006</v>
      </c>
      <c r="E1989">
        <v>10.5</v>
      </c>
      <c r="F1989" s="143">
        <v>42309</v>
      </c>
      <c r="G1989" t="s">
        <v>348</v>
      </c>
      <c r="H1989" t="s">
        <v>270</v>
      </c>
      <c r="I1989" t="s">
        <v>259</v>
      </c>
      <c r="J1989" t="s">
        <v>271</v>
      </c>
      <c r="K1989" t="s">
        <v>272</v>
      </c>
      <c r="L1989" t="s">
        <v>291</v>
      </c>
      <c r="M1989" t="s">
        <v>303</v>
      </c>
      <c r="N1989" t="s">
        <v>275</v>
      </c>
      <c r="O1989">
        <v>290</v>
      </c>
      <c r="P1989">
        <v>87</v>
      </c>
      <c r="Q1989">
        <v>1.575</v>
      </c>
      <c r="R1989">
        <v>2.2249999999999999E-2</v>
      </c>
      <c r="S1989">
        <v>0</v>
      </c>
      <c r="T1989">
        <v>2.2829999999999999</v>
      </c>
      <c r="U1989">
        <v>16.369</v>
      </c>
      <c r="V1989">
        <v>2.286</v>
      </c>
      <c r="W1989">
        <v>16.369</v>
      </c>
      <c r="X1989">
        <v>1601</v>
      </c>
      <c r="Y1989">
        <v>88</v>
      </c>
      <c r="Z1989">
        <v>0.875</v>
      </c>
      <c r="AA1989">
        <v>2.2669999999999999E-2</v>
      </c>
      <c r="AB1989">
        <v>2.3540000000000001</v>
      </c>
      <c r="AC1989">
        <v>15.779</v>
      </c>
      <c r="AD1989">
        <v>2.355</v>
      </c>
      <c r="AE1989">
        <v>15.779</v>
      </c>
      <c r="AF1989">
        <v>1548</v>
      </c>
      <c r="AG1989">
        <v>-0.33800000000000002</v>
      </c>
      <c r="AH1989">
        <v>-0.23300000000000001</v>
      </c>
      <c r="AI1989">
        <v>1438</v>
      </c>
      <c r="AJ1989">
        <v>1400</v>
      </c>
      <c r="AK1989">
        <v>1588</v>
      </c>
      <c r="AL1989">
        <v>1536</v>
      </c>
      <c r="AQ1989" s="82">
        <f t="shared" si="152"/>
        <v>0</v>
      </c>
      <c r="AR1989" s="82">
        <f t="shared" si="156"/>
        <v>0</v>
      </c>
      <c r="AS1989" s="82">
        <f t="shared" si="156"/>
        <v>0</v>
      </c>
      <c r="AT1989" s="82">
        <f t="shared" si="156"/>
        <v>0</v>
      </c>
      <c r="AU1989" s="82">
        <f t="shared" si="156"/>
        <v>0</v>
      </c>
      <c r="AV1989" s="82">
        <f t="shared" si="156"/>
        <v>0</v>
      </c>
      <c r="AW1989" s="82">
        <f t="shared" si="156"/>
        <v>0</v>
      </c>
      <c r="AX1989" s="82">
        <f t="shared" si="156"/>
        <v>0</v>
      </c>
      <c r="AY1989" s="82">
        <f t="shared" si="156"/>
        <v>0</v>
      </c>
      <c r="AZ1989" s="82">
        <f t="shared" si="156"/>
        <v>0</v>
      </c>
      <c r="BA1989" s="82">
        <f t="shared" si="156"/>
        <v>2.2249999999999999E-2</v>
      </c>
    </row>
    <row r="1990" spans="1:53" x14ac:dyDescent="0.25">
      <c r="A1990" t="s">
        <v>6737</v>
      </c>
      <c r="B1990" t="s">
        <v>6738</v>
      </c>
      <c r="C1990" t="s">
        <v>4999</v>
      </c>
      <c r="D1990" t="s">
        <v>5000</v>
      </c>
      <c r="E1990">
        <v>9</v>
      </c>
      <c r="F1990" s="143">
        <v>43922</v>
      </c>
      <c r="G1990" t="s">
        <v>280</v>
      </c>
      <c r="H1990" t="s">
        <v>270</v>
      </c>
      <c r="I1990" t="s">
        <v>259</v>
      </c>
      <c r="J1990" t="s">
        <v>271</v>
      </c>
      <c r="K1990" t="s">
        <v>272</v>
      </c>
      <c r="L1990" t="s">
        <v>335</v>
      </c>
      <c r="M1990" t="s">
        <v>353</v>
      </c>
      <c r="N1990" t="s">
        <v>304</v>
      </c>
      <c r="O1990">
        <v>440</v>
      </c>
      <c r="P1990">
        <v>110.625</v>
      </c>
      <c r="Q1990">
        <v>2.1</v>
      </c>
      <c r="R1990">
        <v>4.2970000000000001E-2</v>
      </c>
      <c r="S1990">
        <v>0</v>
      </c>
      <c r="T1990">
        <v>3.496</v>
      </c>
      <c r="U1990">
        <v>6.5650000000000004</v>
      </c>
      <c r="V1990">
        <v>4.3390000000000004</v>
      </c>
      <c r="W1990">
        <v>6.6879999999999997</v>
      </c>
      <c r="X1990">
        <v>554</v>
      </c>
      <c r="Y1990">
        <v>110.25</v>
      </c>
      <c r="Z1990">
        <v>1.5</v>
      </c>
      <c r="AA1990">
        <v>4.3249999999999997E-2</v>
      </c>
      <c r="AB1990">
        <v>4.2080000000000002</v>
      </c>
      <c r="AC1990">
        <v>6.68</v>
      </c>
      <c r="AD1990">
        <v>4.5199999999999996</v>
      </c>
      <c r="AE1990">
        <v>6.7919999999999998</v>
      </c>
      <c r="AF1990">
        <v>580</v>
      </c>
      <c r="AG1990">
        <v>0.872</v>
      </c>
      <c r="AH1990">
        <v>1.373</v>
      </c>
      <c r="AI1990">
        <v>542</v>
      </c>
      <c r="AJ1990">
        <v>571</v>
      </c>
      <c r="AK1990">
        <v>540</v>
      </c>
      <c r="AL1990">
        <v>565</v>
      </c>
      <c r="AQ1990" s="82">
        <f t="shared" ref="AQ1990:AQ2053" si="157">IF($U1990&lt;=AQ$4,$R1990,0)</f>
        <v>0</v>
      </c>
      <c r="AR1990" s="82">
        <f t="shared" ref="AR1990:BA2005" si="158">IF(AND($U1990&gt;AQ$4,$U1990&lt;=AR$4),$R1990,0)</f>
        <v>0</v>
      </c>
      <c r="AS1990" s="82">
        <f t="shared" si="158"/>
        <v>0</v>
      </c>
      <c r="AT1990" s="82">
        <f t="shared" si="158"/>
        <v>0</v>
      </c>
      <c r="AU1990" s="82">
        <f t="shared" si="158"/>
        <v>0</v>
      </c>
      <c r="AV1990" s="82">
        <f t="shared" si="158"/>
        <v>4.2970000000000001E-2</v>
      </c>
      <c r="AW1990" s="82">
        <f t="shared" si="158"/>
        <v>0</v>
      </c>
      <c r="AX1990" s="82">
        <f t="shared" si="158"/>
        <v>0</v>
      </c>
      <c r="AY1990" s="82">
        <f t="shared" si="158"/>
        <v>0</v>
      </c>
      <c r="AZ1990" s="82">
        <f t="shared" si="158"/>
        <v>0</v>
      </c>
      <c r="BA1990" s="82">
        <f t="shared" si="158"/>
        <v>0</v>
      </c>
    </row>
    <row r="1991" spans="1:53" x14ac:dyDescent="0.25">
      <c r="A1991" t="s">
        <v>5035</v>
      </c>
      <c r="B1991" t="s">
        <v>5036</v>
      </c>
      <c r="C1991" t="s">
        <v>5037</v>
      </c>
      <c r="D1991" t="s">
        <v>5038</v>
      </c>
      <c r="E1991">
        <v>7.875</v>
      </c>
      <c r="F1991" s="143">
        <v>44136</v>
      </c>
      <c r="G1991" t="s">
        <v>40</v>
      </c>
      <c r="H1991" t="s">
        <v>270</v>
      </c>
      <c r="I1991" t="s">
        <v>259</v>
      </c>
      <c r="J1991" t="s">
        <v>271</v>
      </c>
      <c r="K1991" t="s">
        <v>272</v>
      </c>
      <c r="L1991" t="s">
        <v>320</v>
      </c>
      <c r="M1991" t="s">
        <v>543</v>
      </c>
      <c r="N1991" t="s">
        <v>283</v>
      </c>
      <c r="O1991">
        <v>750</v>
      </c>
      <c r="P1991">
        <v>108</v>
      </c>
      <c r="Q1991">
        <v>1.1812499999999999</v>
      </c>
      <c r="R1991">
        <v>7.0940000000000003E-2</v>
      </c>
      <c r="S1991">
        <v>0</v>
      </c>
      <c r="T1991">
        <v>2.5190000000000001</v>
      </c>
      <c r="U1991">
        <v>6.0579999999999998</v>
      </c>
      <c r="V1991">
        <v>4.8250000000000002</v>
      </c>
      <c r="W1991">
        <v>6.1760000000000002</v>
      </c>
      <c r="X1991">
        <v>490</v>
      </c>
      <c r="Y1991">
        <v>106.75</v>
      </c>
      <c r="Z1991">
        <v>0.65600000000000003</v>
      </c>
      <c r="AA1991">
        <v>7.0849999999999996E-2</v>
      </c>
      <c r="AB1991">
        <v>4.0460000000000003</v>
      </c>
      <c r="AC1991">
        <v>6.4790000000000001</v>
      </c>
      <c r="AD1991">
        <v>5.1239999999999997</v>
      </c>
      <c r="AE1991">
        <v>6.48</v>
      </c>
      <c r="AF1991">
        <v>537</v>
      </c>
      <c r="AG1991">
        <v>1.653</v>
      </c>
      <c r="AH1991">
        <v>2.2730000000000001</v>
      </c>
      <c r="AI1991">
        <v>474</v>
      </c>
      <c r="AJ1991">
        <v>520</v>
      </c>
      <c r="AK1991">
        <v>477</v>
      </c>
      <c r="AL1991">
        <v>523</v>
      </c>
      <c r="AQ1991" s="82">
        <f t="shared" si="157"/>
        <v>0</v>
      </c>
      <c r="AR1991" s="82">
        <f t="shared" si="158"/>
        <v>0</v>
      </c>
      <c r="AS1991" s="82">
        <f t="shared" si="158"/>
        <v>0</v>
      </c>
      <c r="AT1991" s="82">
        <f t="shared" si="158"/>
        <v>0</v>
      </c>
      <c r="AU1991" s="82">
        <f t="shared" si="158"/>
        <v>0</v>
      </c>
      <c r="AV1991" s="82">
        <f t="shared" si="158"/>
        <v>7.0940000000000003E-2</v>
      </c>
      <c r="AW1991" s="82">
        <f t="shared" si="158"/>
        <v>0</v>
      </c>
      <c r="AX1991" s="82">
        <f t="shared" si="158"/>
        <v>0</v>
      </c>
      <c r="AY1991" s="82">
        <f t="shared" si="158"/>
        <v>0</v>
      </c>
      <c r="AZ1991" s="82">
        <f t="shared" si="158"/>
        <v>0</v>
      </c>
      <c r="BA1991" s="82">
        <f t="shared" si="158"/>
        <v>0</v>
      </c>
    </row>
    <row r="1992" spans="1:53" x14ac:dyDescent="0.25">
      <c r="A1992" t="s">
        <v>5039</v>
      </c>
      <c r="B1992" t="s">
        <v>5040</v>
      </c>
      <c r="C1992" t="s">
        <v>5037</v>
      </c>
      <c r="D1992" t="s">
        <v>5038</v>
      </c>
      <c r="E1992">
        <v>8.5</v>
      </c>
      <c r="F1992" s="143">
        <v>44331</v>
      </c>
      <c r="G1992" t="s">
        <v>280</v>
      </c>
      <c r="H1992" t="s">
        <v>270</v>
      </c>
      <c r="I1992" t="s">
        <v>259</v>
      </c>
      <c r="J1992" t="s">
        <v>271</v>
      </c>
      <c r="K1992" t="s">
        <v>272</v>
      </c>
      <c r="L1992" t="s">
        <v>320</v>
      </c>
      <c r="M1992" t="s">
        <v>543</v>
      </c>
      <c r="N1992" t="s">
        <v>304</v>
      </c>
      <c r="O1992">
        <v>815</v>
      </c>
      <c r="P1992">
        <v>103.25</v>
      </c>
      <c r="Q1992">
        <v>0.94444399999999995</v>
      </c>
      <c r="R1992">
        <v>7.3569999999999997E-2</v>
      </c>
      <c r="S1992">
        <v>0</v>
      </c>
      <c r="T1992">
        <v>4.5549999999999997</v>
      </c>
      <c r="U1992">
        <v>7.798</v>
      </c>
      <c r="V1992">
        <v>5.6829999999999998</v>
      </c>
      <c r="W1992">
        <v>7.835</v>
      </c>
      <c r="X1992">
        <v>649</v>
      </c>
      <c r="Y1992">
        <v>103</v>
      </c>
      <c r="Z1992">
        <v>0.378</v>
      </c>
      <c r="AA1992">
        <v>7.4109999999999995E-2</v>
      </c>
      <c r="AB1992">
        <v>4.6159999999999997</v>
      </c>
      <c r="AC1992">
        <v>7.8579999999999997</v>
      </c>
      <c r="AD1992">
        <v>5.7809999999999997</v>
      </c>
      <c r="AE1992">
        <v>7.8879999999999999</v>
      </c>
      <c r="AF1992">
        <v>671</v>
      </c>
      <c r="AG1992">
        <v>0.79</v>
      </c>
      <c r="AH1992">
        <v>1.55</v>
      </c>
      <c r="AI1992">
        <v>620</v>
      </c>
      <c r="AJ1992">
        <v>643</v>
      </c>
      <c r="AK1992">
        <v>639</v>
      </c>
      <c r="AL1992">
        <v>660</v>
      </c>
      <c r="AQ1992" s="82">
        <f t="shared" si="157"/>
        <v>0</v>
      </c>
      <c r="AR1992" s="82">
        <f t="shared" si="158"/>
        <v>0</v>
      </c>
      <c r="AS1992" s="82">
        <f t="shared" si="158"/>
        <v>0</v>
      </c>
      <c r="AT1992" s="82">
        <f t="shared" si="158"/>
        <v>0</v>
      </c>
      <c r="AU1992" s="82">
        <f t="shared" si="158"/>
        <v>0</v>
      </c>
      <c r="AV1992" s="82">
        <f t="shared" si="158"/>
        <v>0</v>
      </c>
      <c r="AW1992" s="82">
        <f t="shared" si="158"/>
        <v>7.3569999999999997E-2</v>
      </c>
      <c r="AX1992" s="82">
        <f t="shared" si="158"/>
        <v>0</v>
      </c>
      <c r="AY1992" s="82">
        <f t="shared" si="158"/>
        <v>0</v>
      </c>
      <c r="AZ1992" s="82">
        <f t="shared" si="158"/>
        <v>0</v>
      </c>
      <c r="BA1992" s="82">
        <f t="shared" si="158"/>
        <v>0</v>
      </c>
    </row>
    <row r="1993" spans="1:53" x14ac:dyDescent="0.25">
      <c r="A1993" t="s">
        <v>5041</v>
      </c>
      <c r="B1993" t="s">
        <v>5042</v>
      </c>
      <c r="C1993" t="s">
        <v>5037</v>
      </c>
      <c r="D1993" t="s">
        <v>5038</v>
      </c>
      <c r="E1993">
        <v>6.875</v>
      </c>
      <c r="F1993" s="143">
        <v>43600</v>
      </c>
      <c r="G1993" t="s">
        <v>40</v>
      </c>
      <c r="H1993" t="s">
        <v>270</v>
      </c>
      <c r="I1993" t="s">
        <v>259</v>
      </c>
      <c r="J1993" t="s">
        <v>271</v>
      </c>
      <c r="K1993" t="s">
        <v>272</v>
      </c>
      <c r="L1993" t="s">
        <v>320</v>
      </c>
      <c r="M1993" t="s">
        <v>543</v>
      </c>
      <c r="N1993" t="s">
        <v>283</v>
      </c>
      <c r="O1993">
        <v>1200</v>
      </c>
      <c r="P1993">
        <v>103.75</v>
      </c>
      <c r="Q1993">
        <v>0.76388900000000004</v>
      </c>
      <c r="R1993">
        <v>0.10866000000000001</v>
      </c>
      <c r="S1993">
        <v>0</v>
      </c>
      <c r="T1993">
        <v>3.7370000000000001</v>
      </c>
      <c r="U1993">
        <v>5.891</v>
      </c>
      <c r="V1993">
        <v>4.7439999999999998</v>
      </c>
      <c r="W1993">
        <v>6.0049999999999999</v>
      </c>
      <c r="X1993">
        <v>500</v>
      </c>
      <c r="Y1993">
        <v>103</v>
      </c>
      <c r="Z1993">
        <v>0.30599999999999999</v>
      </c>
      <c r="AA1993">
        <v>0.10904</v>
      </c>
      <c r="AB1993">
        <v>3.7959999999999998</v>
      </c>
      <c r="AC1993">
        <v>6.0949999999999998</v>
      </c>
      <c r="AD1993">
        <v>4.8380000000000001</v>
      </c>
      <c r="AE1993">
        <v>6.1740000000000004</v>
      </c>
      <c r="AF1993">
        <v>531</v>
      </c>
      <c r="AG1993">
        <v>1.17</v>
      </c>
      <c r="AH1993">
        <v>1.712</v>
      </c>
      <c r="AI1993">
        <v>481</v>
      </c>
      <c r="AJ1993">
        <v>512</v>
      </c>
      <c r="AK1993">
        <v>487</v>
      </c>
      <c r="AL1993">
        <v>519</v>
      </c>
      <c r="AQ1993" s="82">
        <f t="shared" si="157"/>
        <v>0</v>
      </c>
      <c r="AR1993" s="82">
        <f t="shared" si="158"/>
        <v>0</v>
      </c>
      <c r="AS1993" s="82">
        <f t="shared" si="158"/>
        <v>0</v>
      </c>
      <c r="AT1993" s="82">
        <f t="shared" si="158"/>
        <v>0</v>
      </c>
      <c r="AU1993" s="82">
        <f t="shared" si="158"/>
        <v>0.10866000000000001</v>
      </c>
      <c r="AV1993" s="82">
        <f t="shared" si="158"/>
        <v>0</v>
      </c>
      <c r="AW1993" s="82">
        <f t="shared" si="158"/>
        <v>0</v>
      </c>
      <c r="AX1993" s="82">
        <f t="shared" si="158"/>
        <v>0</v>
      </c>
      <c r="AY1993" s="82">
        <f t="shared" si="158"/>
        <v>0</v>
      </c>
      <c r="AZ1993" s="82">
        <f t="shared" si="158"/>
        <v>0</v>
      </c>
      <c r="BA1993" s="82">
        <f t="shared" si="158"/>
        <v>0</v>
      </c>
    </row>
    <row r="1994" spans="1:53" x14ac:dyDescent="0.25">
      <c r="A1994" t="s">
        <v>6739</v>
      </c>
      <c r="B1994" t="s">
        <v>6740</v>
      </c>
      <c r="C1994" t="s">
        <v>5037</v>
      </c>
      <c r="D1994" t="s">
        <v>5038</v>
      </c>
      <c r="E1994">
        <v>6.75</v>
      </c>
      <c r="F1994" s="143">
        <v>44819</v>
      </c>
      <c r="G1994" t="s">
        <v>40</v>
      </c>
      <c r="H1994" t="s">
        <v>270</v>
      </c>
      <c r="I1994" t="s">
        <v>259</v>
      </c>
      <c r="J1994" t="s">
        <v>271</v>
      </c>
      <c r="K1994" t="s">
        <v>272</v>
      </c>
      <c r="L1994" t="s">
        <v>320</v>
      </c>
      <c r="M1994" t="s">
        <v>543</v>
      </c>
      <c r="N1994" t="s">
        <v>283</v>
      </c>
      <c r="O1994">
        <v>1225</v>
      </c>
      <c r="P1994">
        <v>103</v>
      </c>
      <c r="Q1994">
        <v>2.1749999999999998</v>
      </c>
      <c r="R1994">
        <v>0.11162</v>
      </c>
      <c r="S1994">
        <v>0</v>
      </c>
      <c r="T1994">
        <v>5.8630000000000004</v>
      </c>
      <c r="U1994">
        <v>6.2519999999999998</v>
      </c>
      <c r="V1994">
        <v>6.8239999999999998</v>
      </c>
      <c r="W1994">
        <v>6.2510000000000003</v>
      </c>
      <c r="X1994">
        <v>465</v>
      </c>
      <c r="Y1994">
        <v>101</v>
      </c>
      <c r="Z1994">
        <v>1.7250000000000001</v>
      </c>
      <c r="AA1994">
        <v>0.11068</v>
      </c>
      <c r="AB1994">
        <v>5.899</v>
      </c>
      <c r="AC1994">
        <v>6.5810000000000004</v>
      </c>
      <c r="AD1994">
        <v>6.9749999999999996</v>
      </c>
      <c r="AE1994">
        <v>6.5609999999999999</v>
      </c>
      <c r="AF1994">
        <v>513</v>
      </c>
      <c r="AG1994">
        <v>2.3849999999999998</v>
      </c>
      <c r="AH1994">
        <v>3.43</v>
      </c>
      <c r="AI1994">
        <v>440</v>
      </c>
      <c r="AJ1994">
        <v>484</v>
      </c>
      <c r="AK1994">
        <v>459</v>
      </c>
      <c r="AL1994">
        <v>507</v>
      </c>
      <c r="AQ1994" s="82">
        <f t="shared" si="157"/>
        <v>0</v>
      </c>
      <c r="AR1994" s="82">
        <f t="shared" si="158"/>
        <v>0</v>
      </c>
      <c r="AS1994" s="82">
        <f t="shared" si="158"/>
        <v>0</v>
      </c>
      <c r="AT1994" s="82">
        <f t="shared" si="158"/>
        <v>0</v>
      </c>
      <c r="AU1994" s="82">
        <f t="shared" si="158"/>
        <v>0</v>
      </c>
      <c r="AV1994" s="82">
        <f t="shared" si="158"/>
        <v>0.11162</v>
      </c>
      <c r="AW1994" s="82">
        <f t="shared" si="158"/>
        <v>0</v>
      </c>
      <c r="AX1994" s="82">
        <f t="shared" si="158"/>
        <v>0</v>
      </c>
      <c r="AY1994" s="82">
        <f t="shared" si="158"/>
        <v>0</v>
      </c>
      <c r="AZ1994" s="82">
        <f t="shared" si="158"/>
        <v>0</v>
      </c>
      <c r="BA1994" s="82">
        <f t="shared" si="158"/>
        <v>0</v>
      </c>
    </row>
    <row r="1995" spans="1:53" x14ac:dyDescent="0.25">
      <c r="A1995" t="s">
        <v>5029</v>
      </c>
      <c r="B1995" t="s">
        <v>5030</v>
      </c>
      <c r="C1995" t="s">
        <v>5021</v>
      </c>
      <c r="D1995" t="s">
        <v>5022</v>
      </c>
      <c r="E1995">
        <v>6.25</v>
      </c>
      <c r="F1995" s="143">
        <v>41974</v>
      </c>
      <c r="G1995" t="s">
        <v>371</v>
      </c>
      <c r="H1995" t="s">
        <v>270</v>
      </c>
      <c r="I1995" t="s">
        <v>259</v>
      </c>
      <c r="J1995" t="s">
        <v>271</v>
      </c>
      <c r="K1995" t="s">
        <v>272</v>
      </c>
      <c r="L1995" t="s">
        <v>609</v>
      </c>
      <c r="M1995" t="s">
        <v>674</v>
      </c>
      <c r="N1995" t="s">
        <v>304</v>
      </c>
      <c r="O1995">
        <v>100</v>
      </c>
      <c r="P1995">
        <v>106.574</v>
      </c>
      <c r="Q1995">
        <v>0.41666700000000001</v>
      </c>
      <c r="R1995">
        <v>9.2700000000000005E-3</v>
      </c>
      <c r="S1995">
        <v>0</v>
      </c>
      <c r="T1995">
        <v>1.823</v>
      </c>
      <c r="U1995">
        <v>2.734</v>
      </c>
      <c r="V1995">
        <v>1.823</v>
      </c>
      <c r="W1995">
        <v>2.734</v>
      </c>
      <c r="X1995">
        <v>247</v>
      </c>
      <c r="Y1995">
        <v>106.82899999999999</v>
      </c>
      <c r="Z1995">
        <v>0</v>
      </c>
      <c r="AA1995">
        <v>9.4000000000000004E-3</v>
      </c>
      <c r="AB1995">
        <v>1.889</v>
      </c>
      <c r="AC1995">
        <v>2.7189999999999999</v>
      </c>
      <c r="AD1995">
        <v>1.8879999999999999</v>
      </c>
      <c r="AE1995">
        <v>2.7189999999999999</v>
      </c>
      <c r="AF1995">
        <v>248</v>
      </c>
      <c r="AG1995">
        <v>0.151</v>
      </c>
      <c r="AH1995">
        <v>0.19</v>
      </c>
      <c r="AI1995">
        <v>239</v>
      </c>
      <c r="AJ1995">
        <v>242</v>
      </c>
      <c r="AK1995">
        <v>233</v>
      </c>
      <c r="AL1995">
        <v>235</v>
      </c>
      <c r="AQ1995" s="82">
        <f t="shared" si="157"/>
        <v>0</v>
      </c>
      <c r="AR1995" s="82">
        <f t="shared" si="158"/>
        <v>9.2700000000000005E-3</v>
      </c>
      <c r="AS1995" s="82">
        <f t="shared" si="158"/>
        <v>0</v>
      </c>
      <c r="AT1995" s="82">
        <f t="shared" si="158"/>
        <v>0</v>
      </c>
      <c r="AU1995" s="82">
        <f t="shared" si="158"/>
        <v>0</v>
      </c>
      <c r="AV1995" s="82">
        <f t="shared" si="158"/>
        <v>0</v>
      </c>
      <c r="AW1995" s="82">
        <f t="shared" si="158"/>
        <v>0</v>
      </c>
      <c r="AX1995" s="82">
        <f t="shared" si="158"/>
        <v>0</v>
      </c>
      <c r="AY1995" s="82">
        <f t="shared" si="158"/>
        <v>0</v>
      </c>
      <c r="AZ1995" s="82">
        <f t="shared" si="158"/>
        <v>0</v>
      </c>
      <c r="BA1995" s="82">
        <f t="shared" si="158"/>
        <v>0</v>
      </c>
    </row>
    <row r="1996" spans="1:53" x14ac:dyDescent="0.25">
      <c r="A1996" t="s">
        <v>5049</v>
      </c>
      <c r="B1996" t="s">
        <v>5050</v>
      </c>
      <c r="C1996" t="s">
        <v>5051</v>
      </c>
      <c r="D1996" t="s">
        <v>5052</v>
      </c>
      <c r="E1996">
        <v>6.75</v>
      </c>
      <c r="F1996" s="143">
        <v>43570</v>
      </c>
      <c r="G1996" t="s">
        <v>41</v>
      </c>
      <c r="H1996" t="s">
        <v>270</v>
      </c>
      <c r="I1996" t="s">
        <v>259</v>
      </c>
      <c r="J1996" t="s">
        <v>271</v>
      </c>
      <c r="K1996" t="s">
        <v>272</v>
      </c>
      <c r="L1996" t="s">
        <v>343</v>
      </c>
      <c r="M1996" t="s">
        <v>344</v>
      </c>
      <c r="N1996" t="s">
        <v>304</v>
      </c>
      <c r="O1996">
        <v>500</v>
      </c>
      <c r="P1996">
        <v>106.75</v>
      </c>
      <c r="Q1996">
        <v>1.3125</v>
      </c>
      <c r="R1996">
        <v>4.6809999999999997E-2</v>
      </c>
      <c r="S1996">
        <v>0</v>
      </c>
      <c r="T1996">
        <v>2.9220000000000002</v>
      </c>
      <c r="U1996">
        <v>4.9829999999999997</v>
      </c>
      <c r="V1996">
        <v>3.5739999999999998</v>
      </c>
      <c r="W1996">
        <v>5.0540000000000003</v>
      </c>
      <c r="X1996">
        <v>406</v>
      </c>
      <c r="Y1996">
        <v>105.5</v>
      </c>
      <c r="Z1996">
        <v>0.86299999999999999</v>
      </c>
      <c r="AA1996">
        <v>4.6780000000000002E-2</v>
      </c>
      <c r="AB1996">
        <v>3.7450000000000001</v>
      </c>
      <c r="AC1996">
        <v>5.3209999999999997</v>
      </c>
      <c r="AD1996">
        <v>4.3600000000000003</v>
      </c>
      <c r="AE1996">
        <v>5.4480000000000004</v>
      </c>
      <c r="AF1996">
        <v>460</v>
      </c>
      <c r="AG1996">
        <v>1.5980000000000001</v>
      </c>
      <c r="AH1996">
        <v>2.0569999999999999</v>
      </c>
      <c r="AI1996">
        <v>379</v>
      </c>
      <c r="AJ1996">
        <v>439</v>
      </c>
      <c r="AK1996">
        <v>389</v>
      </c>
      <c r="AL1996">
        <v>445</v>
      </c>
      <c r="AQ1996" s="82">
        <f t="shared" si="157"/>
        <v>0</v>
      </c>
      <c r="AR1996" s="82">
        <f t="shared" si="158"/>
        <v>0</v>
      </c>
      <c r="AS1996" s="82">
        <f t="shared" si="158"/>
        <v>0</v>
      </c>
      <c r="AT1996" s="82">
        <f t="shared" si="158"/>
        <v>4.6809999999999997E-2</v>
      </c>
      <c r="AU1996" s="82">
        <f t="shared" si="158"/>
        <v>0</v>
      </c>
      <c r="AV1996" s="82">
        <f t="shared" si="158"/>
        <v>0</v>
      </c>
      <c r="AW1996" s="82">
        <f t="shared" si="158"/>
        <v>0</v>
      </c>
      <c r="AX1996" s="82">
        <f t="shared" si="158"/>
        <v>0</v>
      </c>
      <c r="AY1996" s="82">
        <f t="shared" si="158"/>
        <v>0</v>
      </c>
      <c r="AZ1996" s="82">
        <f t="shared" si="158"/>
        <v>0</v>
      </c>
      <c r="BA1996" s="82">
        <f t="shared" si="158"/>
        <v>0</v>
      </c>
    </row>
    <row r="1997" spans="1:53" x14ac:dyDescent="0.25">
      <c r="A1997" t="s">
        <v>5045</v>
      </c>
      <c r="B1997" t="s">
        <v>5046</v>
      </c>
      <c r="C1997" t="s">
        <v>5047</v>
      </c>
      <c r="D1997" t="s">
        <v>5048</v>
      </c>
      <c r="E1997">
        <v>6.625</v>
      </c>
      <c r="F1997" s="143">
        <v>44228</v>
      </c>
      <c r="G1997" t="s">
        <v>282</v>
      </c>
      <c r="H1997" t="s">
        <v>270</v>
      </c>
      <c r="I1997" t="s">
        <v>259</v>
      </c>
      <c r="J1997" t="s">
        <v>271</v>
      </c>
      <c r="K1997" t="s">
        <v>272</v>
      </c>
      <c r="L1997" t="s">
        <v>320</v>
      </c>
      <c r="M1997" t="s">
        <v>321</v>
      </c>
      <c r="N1997" t="s">
        <v>304</v>
      </c>
      <c r="O1997">
        <v>260</v>
      </c>
      <c r="P1997">
        <v>106</v>
      </c>
      <c r="Q1997">
        <v>2.65</v>
      </c>
      <c r="R1997">
        <v>2.4469999999999999E-2</v>
      </c>
      <c r="S1997">
        <v>0</v>
      </c>
      <c r="T1997">
        <v>4.2140000000000004</v>
      </c>
      <c r="U1997">
        <v>5.4509999999999996</v>
      </c>
      <c r="V1997">
        <v>5.3860000000000001</v>
      </c>
      <c r="W1997">
        <v>5.4210000000000003</v>
      </c>
      <c r="X1997">
        <v>408</v>
      </c>
      <c r="Y1997">
        <v>103.25</v>
      </c>
      <c r="Z1997">
        <v>2.2080000000000002</v>
      </c>
      <c r="AA1997">
        <v>2.4119999999999999E-2</v>
      </c>
      <c r="AB1997">
        <v>4.9269999999999996</v>
      </c>
      <c r="AC1997">
        <v>5.9850000000000003</v>
      </c>
      <c r="AD1997">
        <v>5.85</v>
      </c>
      <c r="AE1997">
        <v>5.9889999999999999</v>
      </c>
      <c r="AF1997">
        <v>481</v>
      </c>
      <c r="AG1997">
        <v>3.0259999999999998</v>
      </c>
      <c r="AH1997">
        <v>3.7959999999999998</v>
      </c>
      <c r="AI1997">
        <v>382</v>
      </c>
      <c r="AJ1997">
        <v>451</v>
      </c>
      <c r="AK1997">
        <v>396</v>
      </c>
      <c r="AL1997">
        <v>470</v>
      </c>
      <c r="AQ1997" s="82">
        <f t="shared" si="157"/>
        <v>0</v>
      </c>
      <c r="AR1997" s="82">
        <f t="shared" si="158"/>
        <v>0</v>
      </c>
      <c r="AS1997" s="82">
        <f t="shared" si="158"/>
        <v>0</v>
      </c>
      <c r="AT1997" s="82">
        <f t="shared" si="158"/>
        <v>0</v>
      </c>
      <c r="AU1997" s="82">
        <f t="shared" si="158"/>
        <v>2.4469999999999999E-2</v>
      </c>
      <c r="AV1997" s="82">
        <f t="shared" si="158"/>
        <v>0</v>
      </c>
      <c r="AW1997" s="82">
        <f t="shared" si="158"/>
        <v>0</v>
      </c>
      <c r="AX1997" s="82">
        <f t="shared" si="158"/>
        <v>0</v>
      </c>
      <c r="AY1997" s="82">
        <f t="shared" si="158"/>
        <v>0</v>
      </c>
      <c r="AZ1997" s="82">
        <f t="shared" si="158"/>
        <v>0</v>
      </c>
      <c r="BA1997" s="82">
        <f t="shared" si="158"/>
        <v>0</v>
      </c>
    </row>
    <row r="1998" spans="1:53" x14ac:dyDescent="0.25">
      <c r="A1998" t="s">
        <v>5023</v>
      </c>
      <c r="B1998" t="s">
        <v>5024</v>
      </c>
      <c r="C1998" t="s">
        <v>5025</v>
      </c>
      <c r="D1998" t="s">
        <v>5026</v>
      </c>
      <c r="E1998">
        <v>11</v>
      </c>
      <c r="F1998" s="143">
        <v>42231</v>
      </c>
      <c r="G1998" t="s">
        <v>282</v>
      </c>
      <c r="H1998" t="s">
        <v>270</v>
      </c>
      <c r="I1998" t="s">
        <v>259</v>
      </c>
      <c r="J1998" t="s">
        <v>271</v>
      </c>
      <c r="K1998" t="s">
        <v>272</v>
      </c>
      <c r="L1998" t="s">
        <v>609</v>
      </c>
      <c r="M1998" t="s">
        <v>674</v>
      </c>
      <c r="N1998" t="s">
        <v>283</v>
      </c>
      <c r="O1998">
        <v>330</v>
      </c>
      <c r="P1998">
        <v>104</v>
      </c>
      <c r="Q1998">
        <v>3.9722219999999999</v>
      </c>
      <c r="R1998">
        <v>3.0870000000000002E-2</v>
      </c>
      <c r="S1998">
        <v>0</v>
      </c>
      <c r="T1998">
        <v>7.4999999999999997E-2</v>
      </c>
      <c r="U1998">
        <v>6.0759999999999996</v>
      </c>
      <c r="V1998">
        <v>0.08</v>
      </c>
      <c r="W1998">
        <v>6.39</v>
      </c>
      <c r="X1998">
        <v>606</v>
      </c>
      <c r="Y1998">
        <v>104.125</v>
      </c>
      <c r="Z1998">
        <v>3.2389999999999999</v>
      </c>
      <c r="AA1998">
        <v>3.116E-2</v>
      </c>
      <c r="AB1998">
        <v>0.65600000000000003</v>
      </c>
      <c r="AC1998">
        <v>7.4329999999999998</v>
      </c>
      <c r="AD1998">
        <v>0.08</v>
      </c>
      <c r="AE1998">
        <v>5.0839999999999996</v>
      </c>
      <c r="AF1998">
        <v>480</v>
      </c>
      <c r="AG1998">
        <v>0.56699999999999995</v>
      </c>
      <c r="AH1998">
        <v>0.55700000000000005</v>
      </c>
      <c r="AI1998">
        <v>613</v>
      </c>
      <c r="AJ1998">
        <v>494</v>
      </c>
      <c r="AK1998">
        <v>582</v>
      </c>
      <c r="AL1998">
        <v>459</v>
      </c>
      <c r="AQ1998" s="82">
        <f t="shared" si="157"/>
        <v>0</v>
      </c>
      <c r="AR1998" s="82">
        <f t="shared" si="158"/>
        <v>0</v>
      </c>
      <c r="AS1998" s="82">
        <f t="shared" si="158"/>
        <v>0</v>
      </c>
      <c r="AT1998" s="82">
        <f t="shared" si="158"/>
        <v>0</v>
      </c>
      <c r="AU1998" s="82">
        <f t="shared" si="158"/>
        <v>0</v>
      </c>
      <c r="AV1998" s="82">
        <f t="shared" si="158"/>
        <v>3.0870000000000002E-2</v>
      </c>
      <c r="AW1998" s="82">
        <f t="shared" si="158"/>
        <v>0</v>
      </c>
      <c r="AX1998" s="82">
        <f t="shared" si="158"/>
        <v>0</v>
      </c>
      <c r="AY1998" s="82">
        <f t="shared" si="158"/>
        <v>0</v>
      </c>
      <c r="AZ1998" s="82">
        <f t="shared" si="158"/>
        <v>0</v>
      </c>
      <c r="BA1998" s="82">
        <f t="shared" si="158"/>
        <v>0</v>
      </c>
    </row>
    <row r="1999" spans="1:53" x14ac:dyDescent="0.25">
      <c r="A1999" t="s">
        <v>5031</v>
      </c>
      <c r="B1999" t="s">
        <v>5032</v>
      </c>
      <c r="C1999" t="s">
        <v>5033</v>
      </c>
      <c r="D1999" t="s">
        <v>5034</v>
      </c>
      <c r="E1999">
        <v>8</v>
      </c>
      <c r="F1999" s="143">
        <v>43132</v>
      </c>
      <c r="G1999" t="s">
        <v>42</v>
      </c>
      <c r="H1999" t="s">
        <v>270</v>
      </c>
      <c r="I1999" t="s">
        <v>259</v>
      </c>
      <c r="J1999" t="s">
        <v>271</v>
      </c>
      <c r="K1999" t="s">
        <v>272</v>
      </c>
      <c r="L1999" t="s">
        <v>335</v>
      </c>
      <c r="M1999" t="s">
        <v>353</v>
      </c>
      <c r="N1999" t="s">
        <v>304</v>
      </c>
      <c r="O1999">
        <v>1175</v>
      </c>
      <c r="P1999">
        <v>104</v>
      </c>
      <c r="Q1999">
        <v>3.2</v>
      </c>
      <c r="R1999">
        <v>0.10913</v>
      </c>
      <c r="S1999">
        <v>0</v>
      </c>
      <c r="T1999">
        <v>2.6440000000000001</v>
      </c>
      <c r="U1999">
        <v>6.55</v>
      </c>
      <c r="V1999">
        <v>3.3849999999999998</v>
      </c>
      <c r="W1999">
        <v>6.7270000000000003</v>
      </c>
      <c r="X1999">
        <v>598</v>
      </c>
      <c r="Y1999">
        <v>103.875</v>
      </c>
      <c r="Z1999">
        <v>2.6669999999999998</v>
      </c>
      <c r="AA1999">
        <v>0.11011</v>
      </c>
      <c r="AB1999">
        <v>2.7069999999999999</v>
      </c>
      <c r="AC1999">
        <v>6.6180000000000003</v>
      </c>
      <c r="AD1999">
        <v>3.4630000000000001</v>
      </c>
      <c r="AE1999">
        <v>6.7590000000000003</v>
      </c>
      <c r="AF1999">
        <v>612</v>
      </c>
      <c r="AG1999">
        <v>0.61799999999999999</v>
      </c>
      <c r="AH1999">
        <v>0.89600000000000002</v>
      </c>
      <c r="AI1999">
        <v>554</v>
      </c>
      <c r="AJ1999">
        <v>578</v>
      </c>
      <c r="AK1999">
        <v>584</v>
      </c>
      <c r="AL1999">
        <v>599</v>
      </c>
      <c r="AQ1999" s="82">
        <f t="shared" si="157"/>
        <v>0</v>
      </c>
      <c r="AR1999" s="82">
        <f t="shared" si="158"/>
        <v>0</v>
      </c>
      <c r="AS1999" s="82">
        <f t="shared" si="158"/>
        <v>0</v>
      </c>
      <c r="AT1999" s="82">
        <f t="shared" si="158"/>
        <v>0</v>
      </c>
      <c r="AU1999" s="82">
        <f t="shared" si="158"/>
        <v>0</v>
      </c>
      <c r="AV1999" s="82">
        <f t="shared" si="158"/>
        <v>0.10913</v>
      </c>
      <c r="AW1999" s="82">
        <f t="shared" si="158"/>
        <v>0</v>
      </c>
      <c r="AX1999" s="82">
        <f t="shared" si="158"/>
        <v>0</v>
      </c>
      <c r="AY1999" s="82">
        <f t="shared" si="158"/>
        <v>0</v>
      </c>
      <c r="AZ1999" s="82">
        <f t="shared" si="158"/>
        <v>0</v>
      </c>
      <c r="BA1999" s="82">
        <f t="shared" si="158"/>
        <v>0</v>
      </c>
    </row>
    <row r="2000" spans="1:53" x14ac:dyDescent="0.25">
      <c r="A2000" t="s">
        <v>5043</v>
      </c>
      <c r="B2000" t="s">
        <v>5044</v>
      </c>
      <c r="C2000" t="s">
        <v>5033</v>
      </c>
      <c r="D2000" t="s">
        <v>5034</v>
      </c>
      <c r="E2000">
        <v>7.75</v>
      </c>
      <c r="F2000" s="143">
        <v>43497</v>
      </c>
      <c r="G2000" t="s">
        <v>42</v>
      </c>
      <c r="H2000" t="s">
        <v>270</v>
      </c>
      <c r="I2000" t="s">
        <v>259</v>
      </c>
      <c r="J2000" t="s">
        <v>271</v>
      </c>
      <c r="K2000" t="s">
        <v>272</v>
      </c>
      <c r="L2000" t="s">
        <v>335</v>
      </c>
      <c r="M2000" t="s">
        <v>353</v>
      </c>
      <c r="N2000" t="s">
        <v>304</v>
      </c>
      <c r="O2000">
        <v>350</v>
      </c>
      <c r="P2000">
        <v>102.75</v>
      </c>
      <c r="Q2000">
        <v>3.1</v>
      </c>
      <c r="R2000">
        <v>3.2099999999999997E-2</v>
      </c>
      <c r="S2000">
        <v>0</v>
      </c>
      <c r="T2000">
        <v>3.3769999999999998</v>
      </c>
      <c r="U2000">
        <v>6.9640000000000004</v>
      </c>
      <c r="V2000">
        <v>4.3620000000000001</v>
      </c>
      <c r="W2000">
        <v>7.0579999999999998</v>
      </c>
      <c r="X2000">
        <v>611</v>
      </c>
      <c r="Y2000">
        <v>103</v>
      </c>
      <c r="Z2000">
        <v>2.5830000000000002</v>
      </c>
      <c r="AA2000">
        <v>3.2500000000000001E-2</v>
      </c>
      <c r="AB2000">
        <v>3.4430000000000001</v>
      </c>
      <c r="AC2000">
        <v>6.9050000000000002</v>
      </c>
      <c r="AD2000">
        <v>4.3970000000000002</v>
      </c>
      <c r="AE2000">
        <v>6.9950000000000001</v>
      </c>
      <c r="AF2000">
        <v>619</v>
      </c>
      <c r="AG2000">
        <v>0.253</v>
      </c>
      <c r="AH2000">
        <v>0.72</v>
      </c>
      <c r="AI2000">
        <v>581</v>
      </c>
      <c r="AJ2000">
        <v>592</v>
      </c>
      <c r="AK2000">
        <v>598</v>
      </c>
      <c r="AL2000">
        <v>606</v>
      </c>
      <c r="AQ2000" s="82">
        <f t="shared" si="157"/>
        <v>0</v>
      </c>
      <c r="AR2000" s="82">
        <f t="shared" si="158"/>
        <v>0</v>
      </c>
      <c r="AS2000" s="82">
        <f t="shared" si="158"/>
        <v>0</v>
      </c>
      <c r="AT2000" s="82">
        <f t="shared" si="158"/>
        <v>0</v>
      </c>
      <c r="AU2000" s="82">
        <f t="shared" si="158"/>
        <v>0</v>
      </c>
      <c r="AV2000" s="82">
        <f t="shared" si="158"/>
        <v>3.2099999999999997E-2</v>
      </c>
      <c r="AW2000" s="82">
        <f t="shared" si="158"/>
        <v>0</v>
      </c>
      <c r="AX2000" s="82">
        <f t="shared" si="158"/>
        <v>0</v>
      </c>
      <c r="AY2000" s="82">
        <f t="shared" si="158"/>
        <v>0</v>
      </c>
      <c r="AZ2000" s="82">
        <f t="shared" si="158"/>
        <v>0</v>
      </c>
      <c r="BA2000" s="82">
        <f t="shared" si="158"/>
        <v>0</v>
      </c>
    </row>
    <row r="2001" spans="1:53" x14ac:dyDescent="0.25">
      <c r="A2001" t="s">
        <v>6741</v>
      </c>
      <c r="B2001" t="s">
        <v>6742</v>
      </c>
      <c r="C2001" t="s">
        <v>5033</v>
      </c>
      <c r="D2001" t="s">
        <v>5034</v>
      </c>
      <c r="E2001">
        <v>7.75</v>
      </c>
      <c r="F2001" s="143">
        <v>43497</v>
      </c>
      <c r="G2001" t="s">
        <v>42</v>
      </c>
      <c r="H2001" t="s">
        <v>270</v>
      </c>
      <c r="I2001" t="s">
        <v>259</v>
      </c>
      <c r="J2001" t="s">
        <v>271</v>
      </c>
      <c r="K2001" t="s">
        <v>272</v>
      </c>
      <c r="L2001" t="s">
        <v>335</v>
      </c>
      <c r="M2001" t="s">
        <v>353</v>
      </c>
      <c r="N2001" t="s">
        <v>304</v>
      </c>
      <c r="O2001">
        <v>375</v>
      </c>
      <c r="P2001">
        <v>102.75</v>
      </c>
      <c r="Q2001">
        <v>3.1</v>
      </c>
      <c r="R2001">
        <v>3.4389999999999997E-2</v>
      </c>
      <c r="S2001">
        <v>0</v>
      </c>
      <c r="T2001">
        <v>3.3769999999999998</v>
      </c>
      <c r="U2001">
        <v>6.9640000000000004</v>
      </c>
      <c r="V2001">
        <v>4.3620000000000001</v>
      </c>
      <c r="W2001">
        <v>7.0579999999999998</v>
      </c>
      <c r="X2001">
        <v>611</v>
      </c>
      <c r="Y2001">
        <v>103</v>
      </c>
      <c r="Z2001">
        <v>2.5830000000000002</v>
      </c>
      <c r="AA2001">
        <v>3.483E-2</v>
      </c>
      <c r="AB2001">
        <v>3.4430000000000001</v>
      </c>
      <c r="AC2001">
        <v>6.9050000000000002</v>
      </c>
      <c r="AD2001">
        <v>4.3970000000000002</v>
      </c>
      <c r="AE2001">
        <v>6.9950000000000001</v>
      </c>
      <c r="AF2001">
        <v>619</v>
      </c>
      <c r="AG2001">
        <v>0.253</v>
      </c>
      <c r="AH2001">
        <v>0.72</v>
      </c>
      <c r="AI2001">
        <v>581</v>
      </c>
      <c r="AJ2001">
        <v>592</v>
      </c>
      <c r="AK2001">
        <v>598</v>
      </c>
      <c r="AL2001">
        <v>606</v>
      </c>
      <c r="AQ2001" s="82">
        <f t="shared" si="157"/>
        <v>0</v>
      </c>
      <c r="AR2001" s="82">
        <f t="shared" si="158"/>
        <v>0</v>
      </c>
      <c r="AS2001" s="82">
        <f t="shared" si="158"/>
        <v>0</v>
      </c>
      <c r="AT2001" s="82">
        <f t="shared" si="158"/>
        <v>0</v>
      </c>
      <c r="AU2001" s="82">
        <f t="shared" si="158"/>
        <v>0</v>
      </c>
      <c r="AV2001" s="82">
        <f t="shared" si="158"/>
        <v>3.4389999999999997E-2</v>
      </c>
      <c r="AW2001" s="82">
        <f t="shared" si="158"/>
        <v>0</v>
      </c>
      <c r="AX2001" s="82">
        <f t="shared" si="158"/>
        <v>0</v>
      </c>
      <c r="AY2001" s="82">
        <f t="shared" si="158"/>
        <v>0</v>
      </c>
      <c r="AZ2001" s="82">
        <f t="shared" si="158"/>
        <v>0</v>
      </c>
      <c r="BA2001" s="82">
        <f t="shared" si="158"/>
        <v>0</v>
      </c>
    </row>
    <row r="2002" spans="1:53" x14ac:dyDescent="0.25">
      <c r="A2002" t="s">
        <v>6743</v>
      </c>
      <c r="B2002" t="s">
        <v>6744</v>
      </c>
      <c r="C2002" t="s">
        <v>5027</v>
      </c>
      <c r="D2002" t="s">
        <v>5028</v>
      </c>
      <c r="E2002">
        <v>7.875</v>
      </c>
      <c r="F2002" s="143">
        <v>43586</v>
      </c>
      <c r="G2002" t="s">
        <v>40</v>
      </c>
      <c r="H2002" t="s">
        <v>270</v>
      </c>
      <c r="I2002" t="s">
        <v>259</v>
      </c>
      <c r="J2002" t="s">
        <v>271</v>
      </c>
      <c r="K2002" t="s">
        <v>272</v>
      </c>
      <c r="L2002" t="s">
        <v>551</v>
      </c>
      <c r="M2002" t="s">
        <v>604</v>
      </c>
      <c r="N2002" t="s">
        <v>283</v>
      </c>
      <c r="O2002">
        <v>550</v>
      </c>
      <c r="P2002">
        <v>98</v>
      </c>
      <c r="Q2002">
        <v>1.1812499999999999</v>
      </c>
      <c r="R2002">
        <v>4.7260000000000003E-2</v>
      </c>
      <c r="S2002">
        <v>0</v>
      </c>
      <c r="T2002">
        <v>4.8440000000000003</v>
      </c>
      <c r="U2002">
        <v>8.2829999999999995</v>
      </c>
      <c r="V2002">
        <v>4.8780000000000001</v>
      </c>
      <c r="W2002">
        <v>8.2799999999999994</v>
      </c>
      <c r="X2002">
        <v>730</v>
      </c>
      <c r="Y2002">
        <v>97.25</v>
      </c>
      <c r="Z2002">
        <v>0.65600000000000003</v>
      </c>
      <c r="AA2002">
        <v>4.7359999999999999E-2</v>
      </c>
      <c r="AB2002">
        <v>4.8979999999999997</v>
      </c>
      <c r="AC2002">
        <v>8.4359999999999999</v>
      </c>
      <c r="AD2002">
        <v>4.9400000000000004</v>
      </c>
      <c r="AE2002">
        <v>8.4359999999999999</v>
      </c>
      <c r="AF2002">
        <v>760</v>
      </c>
      <c r="AG2002">
        <v>1.302</v>
      </c>
      <c r="AH2002">
        <v>1.875</v>
      </c>
      <c r="AI2002">
        <v>691</v>
      </c>
      <c r="AJ2002">
        <v>718</v>
      </c>
      <c r="AK2002">
        <v>718</v>
      </c>
      <c r="AL2002">
        <v>748</v>
      </c>
      <c r="AQ2002" s="82">
        <f t="shared" si="157"/>
        <v>0</v>
      </c>
      <c r="AR2002" s="82">
        <f t="shared" si="158"/>
        <v>0</v>
      </c>
      <c r="AS2002" s="82">
        <f t="shared" si="158"/>
        <v>0</v>
      </c>
      <c r="AT2002" s="82">
        <f t="shared" si="158"/>
        <v>0</v>
      </c>
      <c r="AU2002" s="82">
        <f t="shared" si="158"/>
        <v>0</v>
      </c>
      <c r="AV2002" s="82">
        <f t="shared" si="158"/>
        <v>0</v>
      </c>
      <c r="AW2002" s="82">
        <f t="shared" si="158"/>
        <v>0</v>
      </c>
      <c r="AX2002" s="82">
        <f t="shared" si="158"/>
        <v>4.7260000000000003E-2</v>
      </c>
      <c r="AY2002" s="82">
        <f t="shared" si="158"/>
        <v>0</v>
      </c>
      <c r="AZ2002" s="82">
        <f t="shared" si="158"/>
        <v>0</v>
      </c>
      <c r="BA2002" s="82">
        <f t="shared" si="158"/>
        <v>0</v>
      </c>
    </row>
    <row r="2003" spans="1:53" x14ac:dyDescent="0.25">
      <c r="A2003" t="s">
        <v>6745</v>
      </c>
      <c r="B2003" t="s">
        <v>6746</v>
      </c>
      <c r="C2003" t="s">
        <v>6747</v>
      </c>
      <c r="D2003" t="s">
        <v>6748</v>
      </c>
      <c r="E2003">
        <v>8.5</v>
      </c>
      <c r="F2003" s="143">
        <v>44849</v>
      </c>
      <c r="G2003" t="s">
        <v>41</v>
      </c>
      <c r="H2003" t="s">
        <v>270</v>
      </c>
      <c r="I2003" t="s">
        <v>259</v>
      </c>
      <c r="J2003" t="s">
        <v>271</v>
      </c>
      <c r="K2003" t="s">
        <v>272</v>
      </c>
      <c r="L2003" t="s">
        <v>291</v>
      </c>
      <c r="M2003" t="s">
        <v>1407</v>
      </c>
      <c r="N2003" t="s">
        <v>304</v>
      </c>
      <c r="O2003">
        <v>250</v>
      </c>
      <c r="P2003">
        <v>107.75</v>
      </c>
      <c r="Q2003">
        <v>1.558333</v>
      </c>
      <c r="R2003">
        <v>2.368E-2</v>
      </c>
      <c r="S2003">
        <v>0</v>
      </c>
      <c r="T2003">
        <v>5.657</v>
      </c>
      <c r="U2003">
        <v>7.1829999999999998</v>
      </c>
      <c r="V2003">
        <v>6.29</v>
      </c>
      <c r="W2003">
        <v>7.2190000000000003</v>
      </c>
      <c r="X2003">
        <v>565</v>
      </c>
      <c r="Y2003">
        <v>106</v>
      </c>
      <c r="Z2003">
        <v>0.99199999999999999</v>
      </c>
      <c r="AA2003">
        <v>2.3529999999999999E-2</v>
      </c>
      <c r="AB2003">
        <v>5.6950000000000003</v>
      </c>
      <c r="AC2003">
        <v>7.476</v>
      </c>
      <c r="AD2003">
        <v>6.4569999999999999</v>
      </c>
      <c r="AE2003">
        <v>7.5140000000000002</v>
      </c>
      <c r="AF2003">
        <v>612</v>
      </c>
      <c r="AG2003">
        <v>2.165</v>
      </c>
      <c r="AH2003">
        <v>3.0960000000000001</v>
      </c>
      <c r="AI2003">
        <v>552</v>
      </c>
      <c r="AJ2003">
        <v>594</v>
      </c>
      <c r="AK2003">
        <v>558</v>
      </c>
      <c r="AL2003">
        <v>604</v>
      </c>
      <c r="AQ2003" s="82">
        <f t="shared" si="157"/>
        <v>0</v>
      </c>
      <c r="AR2003" s="82">
        <f t="shared" si="158"/>
        <v>0</v>
      </c>
      <c r="AS2003" s="82">
        <f t="shared" si="158"/>
        <v>0</v>
      </c>
      <c r="AT2003" s="82">
        <f t="shared" si="158"/>
        <v>0</v>
      </c>
      <c r="AU2003" s="82">
        <f t="shared" si="158"/>
        <v>0</v>
      </c>
      <c r="AV2003" s="82">
        <f t="shared" si="158"/>
        <v>0</v>
      </c>
      <c r="AW2003" s="82">
        <f t="shared" si="158"/>
        <v>2.368E-2</v>
      </c>
      <c r="AX2003" s="82">
        <f t="shared" si="158"/>
        <v>0</v>
      </c>
      <c r="AY2003" s="82">
        <f t="shared" si="158"/>
        <v>0</v>
      </c>
      <c r="AZ2003" s="82">
        <f t="shared" si="158"/>
        <v>0</v>
      </c>
      <c r="BA2003" s="82">
        <f t="shared" si="158"/>
        <v>0</v>
      </c>
    </row>
    <row r="2004" spans="1:53" x14ac:dyDescent="0.25">
      <c r="A2004" t="s">
        <v>5072</v>
      </c>
      <c r="B2004" t="s">
        <v>5073</v>
      </c>
      <c r="C2004" t="s">
        <v>5074</v>
      </c>
      <c r="D2004" t="s">
        <v>5075</v>
      </c>
      <c r="E2004">
        <v>10</v>
      </c>
      <c r="F2004" s="143">
        <v>43009</v>
      </c>
      <c r="G2004" t="s">
        <v>280</v>
      </c>
      <c r="H2004" t="s">
        <v>270</v>
      </c>
      <c r="I2004" t="s">
        <v>259</v>
      </c>
      <c r="J2004" t="s">
        <v>271</v>
      </c>
      <c r="K2004" t="s">
        <v>272</v>
      </c>
      <c r="L2004" t="s">
        <v>609</v>
      </c>
      <c r="M2004" t="s">
        <v>610</v>
      </c>
      <c r="N2004" t="s">
        <v>304</v>
      </c>
      <c r="O2004">
        <v>750</v>
      </c>
      <c r="P2004">
        <v>90.25</v>
      </c>
      <c r="Q2004">
        <v>2.3333330000000001</v>
      </c>
      <c r="R2004">
        <v>6.0159999999999998E-2</v>
      </c>
      <c r="S2004">
        <v>0</v>
      </c>
      <c r="T2004">
        <v>3.5350000000000001</v>
      </c>
      <c r="U2004">
        <v>12.782999999999999</v>
      </c>
      <c r="V2004">
        <v>3.5539999999999998</v>
      </c>
      <c r="W2004">
        <v>12.782999999999999</v>
      </c>
      <c r="X2004">
        <v>1212</v>
      </c>
      <c r="Y2004">
        <v>87</v>
      </c>
      <c r="Z2004">
        <v>1.667</v>
      </c>
      <c r="AA2004">
        <v>5.849E-2</v>
      </c>
      <c r="AB2004">
        <v>3.5609999999999999</v>
      </c>
      <c r="AC2004">
        <v>13.76</v>
      </c>
      <c r="AD2004">
        <v>3.5779999999999998</v>
      </c>
      <c r="AE2004">
        <v>13.76</v>
      </c>
      <c r="AF2004">
        <v>1320</v>
      </c>
      <c r="AG2004">
        <v>4.4169999999999998</v>
      </c>
      <c r="AH2004">
        <v>4.75</v>
      </c>
      <c r="AI2004">
        <v>1108</v>
      </c>
      <c r="AJ2004">
        <v>1184</v>
      </c>
      <c r="AK2004">
        <v>1200</v>
      </c>
      <c r="AL2004">
        <v>1309</v>
      </c>
      <c r="AQ2004" s="82">
        <f t="shared" si="157"/>
        <v>0</v>
      </c>
      <c r="AR2004" s="82">
        <f t="shared" si="158"/>
        <v>0</v>
      </c>
      <c r="AS2004" s="82">
        <f t="shared" si="158"/>
        <v>0</v>
      </c>
      <c r="AT2004" s="82">
        <f t="shared" si="158"/>
        <v>0</v>
      </c>
      <c r="AU2004" s="82">
        <f t="shared" si="158"/>
        <v>0</v>
      </c>
      <c r="AV2004" s="82">
        <f t="shared" si="158"/>
        <v>0</v>
      </c>
      <c r="AW2004" s="82">
        <f t="shared" si="158"/>
        <v>0</v>
      </c>
      <c r="AX2004" s="82">
        <f t="shared" si="158"/>
        <v>0</v>
      </c>
      <c r="AY2004" s="82">
        <f t="shared" si="158"/>
        <v>0</v>
      </c>
      <c r="AZ2004" s="82">
        <f t="shared" si="158"/>
        <v>0</v>
      </c>
      <c r="BA2004" s="82">
        <f t="shared" si="158"/>
        <v>6.0159999999999998E-2</v>
      </c>
    </row>
    <row r="2005" spans="1:53" x14ac:dyDescent="0.25">
      <c r="A2005" t="s">
        <v>5067</v>
      </c>
      <c r="B2005" t="s">
        <v>5068</v>
      </c>
      <c r="C2005" t="s">
        <v>5069</v>
      </c>
      <c r="D2005" t="s">
        <v>5070</v>
      </c>
      <c r="E2005">
        <v>9.875</v>
      </c>
      <c r="F2005" s="143">
        <v>43115</v>
      </c>
      <c r="G2005" t="s">
        <v>41</v>
      </c>
      <c r="H2005" t="s">
        <v>270</v>
      </c>
      <c r="I2005" t="s">
        <v>259</v>
      </c>
      <c r="J2005" t="s">
        <v>271</v>
      </c>
      <c r="K2005" t="s">
        <v>272</v>
      </c>
      <c r="L2005" t="s">
        <v>609</v>
      </c>
      <c r="M2005" t="s">
        <v>907</v>
      </c>
      <c r="N2005" t="s">
        <v>304</v>
      </c>
      <c r="O2005">
        <v>215</v>
      </c>
      <c r="P2005">
        <v>102.75</v>
      </c>
      <c r="Q2005">
        <v>4.3888889999999998</v>
      </c>
      <c r="R2005">
        <v>1.9959999999999999E-2</v>
      </c>
      <c r="S2005">
        <v>0</v>
      </c>
      <c r="T2005">
        <v>3.165</v>
      </c>
      <c r="U2005">
        <v>9.0470000000000006</v>
      </c>
      <c r="V2005">
        <v>3.6190000000000002</v>
      </c>
      <c r="W2005">
        <v>9.0969999999999995</v>
      </c>
      <c r="X2005">
        <v>837</v>
      </c>
      <c r="Y2005">
        <v>103</v>
      </c>
      <c r="Z2005">
        <v>3.7309999999999999</v>
      </c>
      <c r="AA2005">
        <v>2.018E-2</v>
      </c>
      <c r="AB2005">
        <v>3.2309999999999999</v>
      </c>
      <c r="AC2005">
        <v>8.9819999999999993</v>
      </c>
      <c r="AD2005">
        <v>3.6709999999999998</v>
      </c>
      <c r="AE2005">
        <v>9.0269999999999992</v>
      </c>
      <c r="AF2005">
        <v>842</v>
      </c>
      <c r="AG2005">
        <v>0.38300000000000001</v>
      </c>
      <c r="AH2005">
        <v>0.72</v>
      </c>
      <c r="AI2005">
        <v>800</v>
      </c>
      <c r="AJ2005">
        <v>811</v>
      </c>
      <c r="AK2005">
        <v>825</v>
      </c>
      <c r="AL2005">
        <v>830</v>
      </c>
      <c r="AQ2005" s="82">
        <f t="shared" si="157"/>
        <v>0</v>
      </c>
      <c r="AR2005" s="82">
        <f t="shared" si="158"/>
        <v>0</v>
      </c>
      <c r="AS2005" s="82">
        <f t="shared" si="158"/>
        <v>0</v>
      </c>
      <c r="AT2005" s="82">
        <f t="shared" si="158"/>
        <v>0</v>
      </c>
      <c r="AU2005" s="82">
        <f t="shared" si="158"/>
        <v>0</v>
      </c>
      <c r="AV2005" s="82">
        <f t="shared" si="158"/>
        <v>0</v>
      </c>
      <c r="AW2005" s="82">
        <f t="shared" si="158"/>
        <v>0</v>
      </c>
      <c r="AX2005" s="82">
        <f t="shared" si="158"/>
        <v>0</v>
      </c>
      <c r="AY2005" s="82">
        <f t="shared" si="158"/>
        <v>1.9959999999999999E-2</v>
      </c>
      <c r="AZ2005" s="82">
        <f t="shared" si="158"/>
        <v>0</v>
      </c>
      <c r="BA2005" s="82">
        <f t="shared" si="158"/>
        <v>0</v>
      </c>
    </row>
    <row r="2006" spans="1:53" x14ac:dyDescent="0.25">
      <c r="A2006" t="s">
        <v>5053</v>
      </c>
      <c r="B2006" t="s">
        <v>5054</v>
      </c>
      <c r="C2006" t="s">
        <v>5055</v>
      </c>
      <c r="D2006" t="s">
        <v>5056</v>
      </c>
      <c r="E2006">
        <v>6.4</v>
      </c>
      <c r="F2006" s="143">
        <v>43069</v>
      </c>
      <c r="G2006" t="s">
        <v>282</v>
      </c>
      <c r="H2006" t="s">
        <v>270</v>
      </c>
      <c r="I2006" t="s">
        <v>259</v>
      </c>
      <c r="J2006" t="s">
        <v>271</v>
      </c>
      <c r="K2006" t="s">
        <v>272</v>
      </c>
      <c r="L2006" t="s">
        <v>296</v>
      </c>
      <c r="M2006" t="s">
        <v>982</v>
      </c>
      <c r="N2006" t="s">
        <v>304</v>
      </c>
      <c r="O2006">
        <v>350</v>
      </c>
      <c r="P2006">
        <v>109</v>
      </c>
      <c r="Q2006">
        <v>0.44444400000000001</v>
      </c>
      <c r="R2006">
        <v>3.3189999999999997E-2</v>
      </c>
      <c r="S2006">
        <v>0</v>
      </c>
      <c r="T2006">
        <v>4.2279999999999998</v>
      </c>
      <c r="U2006">
        <v>4.351</v>
      </c>
      <c r="V2006">
        <v>4.2519999999999998</v>
      </c>
      <c r="W2006">
        <v>4.351</v>
      </c>
      <c r="X2006">
        <v>363</v>
      </c>
      <c r="Y2006">
        <v>109.5</v>
      </c>
      <c r="Z2006">
        <v>1.7999999999999999E-2</v>
      </c>
      <c r="AA2006">
        <v>3.3709999999999997E-2</v>
      </c>
      <c r="AB2006">
        <v>4.2960000000000003</v>
      </c>
      <c r="AC2006">
        <v>4.2690000000000001</v>
      </c>
      <c r="AD2006">
        <v>4.3159999999999998</v>
      </c>
      <c r="AE2006">
        <v>4.2690000000000001</v>
      </c>
      <c r="AF2006">
        <v>366</v>
      </c>
      <c r="AG2006">
        <v>-6.7000000000000004E-2</v>
      </c>
      <c r="AH2006">
        <v>0.375</v>
      </c>
      <c r="AI2006">
        <v>362</v>
      </c>
      <c r="AJ2006">
        <v>367</v>
      </c>
      <c r="AK2006">
        <v>351</v>
      </c>
      <c r="AL2006">
        <v>355</v>
      </c>
      <c r="AQ2006" s="82">
        <f t="shared" si="157"/>
        <v>0</v>
      </c>
      <c r="AR2006" s="82">
        <f t="shared" ref="AR2006:BA2021" si="159">IF(AND($U2006&gt;AQ$4,$U2006&lt;=AR$4),$R2006,0)</f>
        <v>0</v>
      </c>
      <c r="AS2006" s="82">
        <f t="shared" si="159"/>
        <v>0</v>
      </c>
      <c r="AT2006" s="82">
        <f t="shared" si="159"/>
        <v>3.3189999999999997E-2</v>
      </c>
      <c r="AU2006" s="82">
        <f t="shared" si="159"/>
        <v>0</v>
      </c>
      <c r="AV2006" s="82">
        <f t="shared" si="159"/>
        <v>0</v>
      </c>
      <c r="AW2006" s="82">
        <f t="shared" si="159"/>
        <v>0</v>
      </c>
      <c r="AX2006" s="82">
        <f t="shared" si="159"/>
        <v>0</v>
      </c>
      <c r="AY2006" s="82">
        <f t="shared" si="159"/>
        <v>0</v>
      </c>
      <c r="AZ2006" s="82">
        <f t="shared" si="159"/>
        <v>0</v>
      </c>
      <c r="BA2006" s="82">
        <f t="shared" si="159"/>
        <v>0</v>
      </c>
    </row>
    <row r="2007" spans="1:53" x14ac:dyDescent="0.25">
      <c r="A2007" t="s">
        <v>5057</v>
      </c>
      <c r="B2007" t="s">
        <v>5058</v>
      </c>
      <c r="C2007" t="s">
        <v>5055</v>
      </c>
      <c r="D2007" t="s">
        <v>5056</v>
      </c>
      <c r="E2007">
        <v>7.15</v>
      </c>
      <c r="F2007" s="143">
        <v>50374</v>
      </c>
      <c r="G2007" t="s">
        <v>282</v>
      </c>
      <c r="H2007" t="s">
        <v>270</v>
      </c>
      <c r="I2007" t="s">
        <v>259</v>
      </c>
      <c r="J2007" t="s">
        <v>271</v>
      </c>
      <c r="K2007" t="s">
        <v>272</v>
      </c>
      <c r="L2007" t="s">
        <v>296</v>
      </c>
      <c r="M2007" t="s">
        <v>982</v>
      </c>
      <c r="N2007" t="s">
        <v>304</v>
      </c>
      <c r="O2007">
        <v>250</v>
      </c>
      <c r="P2007">
        <v>98.375</v>
      </c>
      <c r="Q2007">
        <v>0.49652800000000002</v>
      </c>
      <c r="R2007">
        <v>2.1420000000000002E-2</v>
      </c>
      <c r="S2007">
        <v>0</v>
      </c>
      <c r="T2007">
        <v>11.4</v>
      </c>
      <c r="U2007">
        <v>7.2919999999999998</v>
      </c>
      <c r="V2007">
        <v>11.507999999999999</v>
      </c>
      <c r="W2007">
        <v>7.2919999999999998</v>
      </c>
      <c r="X2007">
        <v>486</v>
      </c>
      <c r="Y2007">
        <v>96.5</v>
      </c>
      <c r="Z2007">
        <v>0.02</v>
      </c>
      <c r="AA2007">
        <v>2.1219999999999999E-2</v>
      </c>
      <c r="AB2007">
        <v>11.342000000000001</v>
      </c>
      <c r="AC2007">
        <v>7.4610000000000003</v>
      </c>
      <c r="AD2007">
        <v>11.441000000000001</v>
      </c>
      <c r="AE2007">
        <v>7.4610000000000003</v>
      </c>
      <c r="AF2007">
        <v>519</v>
      </c>
      <c r="AG2007">
        <v>2.4359999999999999</v>
      </c>
      <c r="AH2007">
        <v>3.9049999999999998</v>
      </c>
      <c r="AI2007">
        <v>448</v>
      </c>
      <c r="AJ2007">
        <v>477</v>
      </c>
      <c r="AK2007">
        <v>492</v>
      </c>
      <c r="AL2007">
        <v>529</v>
      </c>
      <c r="AQ2007" s="82">
        <f t="shared" si="157"/>
        <v>0</v>
      </c>
      <c r="AR2007" s="82">
        <f t="shared" si="159"/>
        <v>0</v>
      </c>
      <c r="AS2007" s="82">
        <f t="shared" si="159"/>
        <v>0</v>
      </c>
      <c r="AT2007" s="82">
        <f t="shared" si="159"/>
        <v>0</v>
      </c>
      <c r="AU2007" s="82">
        <f t="shared" si="159"/>
        <v>0</v>
      </c>
      <c r="AV2007" s="82">
        <f t="shared" si="159"/>
        <v>0</v>
      </c>
      <c r="AW2007" s="82">
        <f t="shared" si="159"/>
        <v>2.1420000000000002E-2</v>
      </c>
      <c r="AX2007" s="82">
        <f t="shared" si="159"/>
        <v>0</v>
      </c>
      <c r="AY2007" s="82">
        <f t="shared" si="159"/>
        <v>0</v>
      </c>
      <c r="AZ2007" s="82">
        <f t="shared" si="159"/>
        <v>0</v>
      </c>
      <c r="BA2007" s="82">
        <f t="shared" si="159"/>
        <v>0</v>
      </c>
    </row>
    <row r="2008" spans="1:53" x14ac:dyDescent="0.25">
      <c r="A2008" t="s">
        <v>5059</v>
      </c>
      <c r="B2008" t="s">
        <v>5060</v>
      </c>
      <c r="C2008" t="s">
        <v>5055</v>
      </c>
      <c r="D2008" t="s">
        <v>5056</v>
      </c>
      <c r="E2008">
        <v>7</v>
      </c>
      <c r="F2008" s="143">
        <v>43266</v>
      </c>
      <c r="G2008" t="s">
        <v>282</v>
      </c>
      <c r="H2008" t="s">
        <v>270</v>
      </c>
      <c r="I2008" t="s">
        <v>259</v>
      </c>
      <c r="J2008" t="s">
        <v>271</v>
      </c>
      <c r="K2008" t="s">
        <v>272</v>
      </c>
      <c r="L2008" t="s">
        <v>296</v>
      </c>
      <c r="M2008" t="s">
        <v>982</v>
      </c>
      <c r="N2008" t="s">
        <v>304</v>
      </c>
      <c r="O2008">
        <v>400</v>
      </c>
      <c r="P2008">
        <v>111.25</v>
      </c>
      <c r="Q2008">
        <v>0.19444400000000001</v>
      </c>
      <c r="R2008">
        <v>3.8620000000000002E-2</v>
      </c>
      <c r="S2008">
        <v>3.5</v>
      </c>
      <c r="T2008">
        <v>4.5759999999999996</v>
      </c>
      <c r="U2008">
        <v>4.6479999999999997</v>
      </c>
      <c r="V2008">
        <v>4.6070000000000002</v>
      </c>
      <c r="W2008">
        <v>4.6479999999999997</v>
      </c>
      <c r="X2008">
        <v>382</v>
      </c>
      <c r="Y2008">
        <v>112.25</v>
      </c>
      <c r="Z2008">
        <v>3.2280000000000002</v>
      </c>
      <c r="AA2008">
        <v>4.0629999999999999E-2</v>
      </c>
      <c r="AB2008">
        <v>4.5090000000000003</v>
      </c>
      <c r="AC2008">
        <v>4.4779999999999998</v>
      </c>
      <c r="AD2008">
        <v>4.5339999999999998</v>
      </c>
      <c r="AE2008">
        <v>4.4779999999999998</v>
      </c>
      <c r="AF2008">
        <v>378</v>
      </c>
      <c r="AG2008">
        <v>-0.46200000000000002</v>
      </c>
      <c r="AH2008">
        <v>2.8000000000000001E-2</v>
      </c>
      <c r="AI2008">
        <v>385</v>
      </c>
      <c r="AJ2008">
        <v>384</v>
      </c>
      <c r="AK2008">
        <v>371</v>
      </c>
      <c r="AL2008">
        <v>367</v>
      </c>
      <c r="AQ2008" s="82">
        <f t="shared" si="157"/>
        <v>0</v>
      </c>
      <c r="AR2008" s="82">
        <f t="shared" si="159"/>
        <v>0</v>
      </c>
      <c r="AS2008" s="82">
        <f t="shared" si="159"/>
        <v>0</v>
      </c>
      <c r="AT2008" s="82">
        <f t="shared" si="159"/>
        <v>3.8620000000000002E-2</v>
      </c>
      <c r="AU2008" s="82">
        <f t="shared" si="159"/>
        <v>0</v>
      </c>
      <c r="AV2008" s="82">
        <f t="shared" si="159"/>
        <v>0</v>
      </c>
      <c r="AW2008" s="82">
        <f t="shared" si="159"/>
        <v>0</v>
      </c>
      <c r="AX2008" s="82">
        <f t="shared" si="159"/>
        <v>0</v>
      </c>
      <c r="AY2008" s="82">
        <f t="shared" si="159"/>
        <v>0</v>
      </c>
      <c r="AZ2008" s="82">
        <f t="shared" si="159"/>
        <v>0</v>
      </c>
      <c r="BA2008" s="82">
        <f t="shared" si="159"/>
        <v>0</v>
      </c>
    </row>
    <row r="2009" spans="1:53" x14ac:dyDescent="0.25">
      <c r="A2009" t="s">
        <v>5063</v>
      </c>
      <c r="B2009" t="s">
        <v>5064</v>
      </c>
      <c r="C2009" t="s">
        <v>5055</v>
      </c>
      <c r="D2009" t="s">
        <v>5056</v>
      </c>
      <c r="E2009">
        <v>10.125</v>
      </c>
      <c r="F2009" s="143">
        <v>42353</v>
      </c>
      <c r="G2009" t="s">
        <v>282</v>
      </c>
      <c r="H2009" t="s">
        <v>270</v>
      </c>
      <c r="I2009" t="s">
        <v>259</v>
      </c>
      <c r="J2009" t="s">
        <v>271</v>
      </c>
      <c r="K2009" t="s">
        <v>272</v>
      </c>
      <c r="L2009" t="s">
        <v>296</v>
      </c>
      <c r="M2009" t="s">
        <v>982</v>
      </c>
      <c r="N2009" t="s">
        <v>304</v>
      </c>
      <c r="O2009">
        <v>150</v>
      </c>
      <c r="P2009">
        <v>114.625</v>
      </c>
      <c r="Q2009">
        <v>0.28125</v>
      </c>
      <c r="R2009">
        <v>1.4930000000000001E-2</v>
      </c>
      <c r="S2009">
        <v>5.0620000000000003</v>
      </c>
      <c r="T2009">
        <v>2.597</v>
      </c>
      <c r="U2009">
        <v>4.7859999999999996</v>
      </c>
      <c r="V2009">
        <v>2.5990000000000002</v>
      </c>
      <c r="W2009">
        <v>4.7859999999999996</v>
      </c>
      <c r="X2009">
        <v>441</v>
      </c>
      <c r="Y2009">
        <v>114.25</v>
      </c>
      <c r="Z2009">
        <v>4.6689999999999996</v>
      </c>
      <c r="AA2009">
        <v>1.5689999999999999E-2</v>
      </c>
      <c r="AB2009">
        <v>2.5470000000000002</v>
      </c>
      <c r="AC2009">
        <v>5.01</v>
      </c>
      <c r="AD2009">
        <v>2.5470000000000002</v>
      </c>
      <c r="AE2009">
        <v>5.01</v>
      </c>
      <c r="AF2009">
        <v>470</v>
      </c>
      <c r="AG2009">
        <v>0.88300000000000001</v>
      </c>
      <c r="AH2009">
        <v>1.0049999999999999</v>
      </c>
      <c r="AI2009">
        <v>459</v>
      </c>
      <c r="AJ2009">
        <v>489</v>
      </c>
      <c r="AK2009">
        <v>429</v>
      </c>
      <c r="AL2009">
        <v>458</v>
      </c>
      <c r="AQ2009" s="82">
        <f t="shared" si="157"/>
        <v>0</v>
      </c>
      <c r="AR2009" s="82">
        <f t="shared" si="159"/>
        <v>0</v>
      </c>
      <c r="AS2009" s="82">
        <f t="shared" si="159"/>
        <v>0</v>
      </c>
      <c r="AT2009" s="82">
        <f t="shared" si="159"/>
        <v>1.4930000000000001E-2</v>
      </c>
      <c r="AU2009" s="82">
        <f t="shared" si="159"/>
        <v>0</v>
      </c>
      <c r="AV2009" s="82">
        <f t="shared" si="159"/>
        <v>0</v>
      </c>
      <c r="AW2009" s="82">
        <f t="shared" si="159"/>
        <v>0</v>
      </c>
      <c r="AX2009" s="82">
        <f t="shared" si="159"/>
        <v>0</v>
      </c>
      <c r="AY2009" s="82">
        <f t="shared" si="159"/>
        <v>0</v>
      </c>
      <c r="AZ2009" s="82">
        <f t="shared" si="159"/>
        <v>0</v>
      </c>
      <c r="BA2009" s="82">
        <f t="shared" si="159"/>
        <v>0</v>
      </c>
    </row>
    <row r="2010" spans="1:53" x14ac:dyDescent="0.25">
      <c r="A2010" t="s">
        <v>5065</v>
      </c>
      <c r="B2010" t="s">
        <v>5066</v>
      </c>
      <c r="C2010" t="s">
        <v>5055</v>
      </c>
      <c r="D2010" t="s">
        <v>5056</v>
      </c>
      <c r="E2010">
        <v>10.375</v>
      </c>
      <c r="F2010" s="143">
        <v>43449</v>
      </c>
      <c r="G2010" t="s">
        <v>282</v>
      </c>
      <c r="H2010" t="s">
        <v>270</v>
      </c>
      <c r="I2010" t="s">
        <v>259</v>
      </c>
      <c r="J2010" t="s">
        <v>271</v>
      </c>
      <c r="K2010" t="s">
        <v>272</v>
      </c>
      <c r="L2010" t="s">
        <v>296</v>
      </c>
      <c r="M2010" t="s">
        <v>982</v>
      </c>
      <c r="N2010" t="s">
        <v>304</v>
      </c>
      <c r="O2010">
        <v>250</v>
      </c>
      <c r="P2010">
        <v>116.625</v>
      </c>
      <c r="Q2010">
        <v>0.28819400000000001</v>
      </c>
      <c r="R2010">
        <v>2.5319999999999999E-2</v>
      </c>
      <c r="S2010">
        <v>5.1879999999999997</v>
      </c>
      <c r="T2010">
        <v>4.5439999999999996</v>
      </c>
      <c r="U2010">
        <v>6.9279999999999999</v>
      </c>
      <c r="V2010">
        <v>4.577</v>
      </c>
      <c r="W2010">
        <v>6.9279999999999999</v>
      </c>
      <c r="X2010">
        <v>604</v>
      </c>
      <c r="Y2010">
        <v>116.25</v>
      </c>
      <c r="Z2010">
        <v>4.7839999999999998</v>
      </c>
      <c r="AA2010">
        <v>2.6610000000000002E-2</v>
      </c>
      <c r="AB2010">
        <v>4.4080000000000004</v>
      </c>
      <c r="AC2010">
        <v>7.0250000000000004</v>
      </c>
      <c r="AD2010">
        <v>4.4349999999999996</v>
      </c>
      <c r="AE2010">
        <v>7.0250000000000004</v>
      </c>
      <c r="AF2010">
        <v>627</v>
      </c>
      <c r="AG2010">
        <v>0.88200000000000001</v>
      </c>
      <c r="AH2010">
        <v>1.369</v>
      </c>
      <c r="AI2010">
        <v>633</v>
      </c>
      <c r="AJ2010">
        <v>657</v>
      </c>
      <c r="AK2010">
        <v>592</v>
      </c>
      <c r="AL2010">
        <v>615</v>
      </c>
      <c r="AQ2010" s="82">
        <f t="shared" si="157"/>
        <v>0</v>
      </c>
      <c r="AR2010" s="82">
        <f t="shared" si="159"/>
        <v>0</v>
      </c>
      <c r="AS2010" s="82">
        <f t="shared" si="159"/>
        <v>0</v>
      </c>
      <c r="AT2010" s="82">
        <f t="shared" si="159"/>
        <v>0</v>
      </c>
      <c r="AU2010" s="82">
        <f t="shared" si="159"/>
        <v>0</v>
      </c>
      <c r="AV2010" s="82">
        <f t="shared" si="159"/>
        <v>2.5319999999999999E-2</v>
      </c>
      <c r="AW2010" s="82">
        <f t="shared" si="159"/>
        <v>0</v>
      </c>
      <c r="AX2010" s="82">
        <f t="shared" si="159"/>
        <v>0</v>
      </c>
      <c r="AY2010" s="82">
        <f t="shared" si="159"/>
        <v>0</v>
      </c>
      <c r="AZ2010" s="82">
        <f t="shared" si="159"/>
        <v>0</v>
      </c>
      <c r="BA2010" s="82">
        <f t="shared" si="159"/>
        <v>0</v>
      </c>
    </row>
    <row r="2011" spans="1:53" x14ac:dyDescent="0.25">
      <c r="A2011" t="s">
        <v>5076</v>
      </c>
      <c r="B2011" t="s">
        <v>5077</v>
      </c>
      <c r="C2011" t="s">
        <v>5055</v>
      </c>
      <c r="D2011" t="s">
        <v>5056</v>
      </c>
      <c r="E2011">
        <v>6.5</v>
      </c>
      <c r="F2011" s="143">
        <v>42705</v>
      </c>
      <c r="G2011" t="s">
        <v>282</v>
      </c>
      <c r="H2011" t="s">
        <v>270</v>
      </c>
      <c r="I2011" t="s">
        <v>259</v>
      </c>
      <c r="J2011" t="s">
        <v>271</v>
      </c>
      <c r="K2011" t="s">
        <v>272</v>
      </c>
      <c r="L2011" t="s">
        <v>296</v>
      </c>
      <c r="M2011" t="s">
        <v>982</v>
      </c>
      <c r="N2011" t="s">
        <v>304</v>
      </c>
      <c r="O2011">
        <v>500</v>
      </c>
      <c r="P2011">
        <v>110.75</v>
      </c>
      <c r="Q2011">
        <v>0.43333300000000002</v>
      </c>
      <c r="R2011">
        <v>4.8160000000000001E-2</v>
      </c>
      <c r="S2011">
        <v>0</v>
      </c>
      <c r="T2011">
        <v>3.4820000000000002</v>
      </c>
      <c r="U2011">
        <v>3.5470000000000002</v>
      </c>
      <c r="V2011">
        <v>3.4940000000000002</v>
      </c>
      <c r="W2011">
        <v>3.5470000000000002</v>
      </c>
      <c r="X2011">
        <v>301</v>
      </c>
      <c r="Y2011">
        <v>110.5</v>
      </c>
      <c r="Z2011">
        <v>0</v>
      </c>
      <c r="AA2011">
        <v>4.8590000000000001E-2</v>
      </c>
      <c r="AB2011">
        <v>3.5449999999999999</v>
      </c>
      <c r="AC2011">
        <v>3.6549999999999998</v>
      </c>
      <c r="AD2011">
        <v>3.5539999999999998</v>
      </c>
      <c r="AE2011">
        <v>3.6549999999999998</v>
      </c>
      <c r="AF2011">
        <v>321</v>
      </c>
      <c r="AG2011">
        <v>0.61799999999999999</v>
      </c>
      <c r="AH2011">
        <v>0.88800000000000001</v>
      </c>
      <c r="AI2011">
        <v>302</v>
      </c>
      <c r="AJ2011">
        <v>323</v>
      </c>
      <c r="AK2011">
        <v>290</v>
      </c>
      <c r="AL2011">
        <v>310</v>
      </c>
      <c r="AQ2011" s="82">
        <f t="shared" si="157"/>
        <v>0</v>
      </c>
      <c r="AR2011" s="82">
        <f t="shared" si="159"/>
        <v>0</v>
      </c>
      <c r="AS2011" s="82">
        <f t="shared" si="159"/>
        <v>4.8160000000000001E-2</v>
      </c>
      <c r="AT2011" s="82">
        <f t="shared" si="159"/>
        <v>0</v>
      </c>
      <c r="AU2011" s="82">
        <f t="shared" si="159"/>
        <v>0</v>
      </c>
      <c r="AV2011" s="82">
        <f t="shared" si="159"/>
        <v>0</v>
      </c>
      <c r="AW2011" s="82">
        <f t="shared" si="159"/>
        <v>0</v>
      </c>
      <c r="AX2011" s="82">
        <f t="shared" si="159"/>
        <v>0</v>
      </c>
      <c r="AY2011" s="82">
        <f t="shared" si="159"/>
        <v>0</v>
      </c>
      <c r="AZ2011" s="82">
        <f t="shared" si="159"/>
        <v>0</v>
      </c>
      <c r="BA2011" s="82">
        <f t="shared" si="159"/>
        <v>0</v>
      </c>
    </row>
    <row r="2012" spans="1:53" x14ac:dyDescent="0.25">
      <c r="A2012" t="s">
        <v>5078</v>
      </c>
      <c r="B2012" t="s">
        <v>5079</v>
      </c>
      <c r="C2012" t="s">
        <v>5055</v>
      </c>
      <c r="D2012" t="s">
        <v>5056</v>
      </c>
      <c r="E2012">
        <v>7.5</v>
      </c>
      <c r="F2012" s="143">
        <v>44362</v>
      </c>
      <c r="G2012" t="s">
        <v>282</v>
      </c>
      <c r="H2012" t="s">
        <v>270</v>
      </c>
      <c r="I2012" t="s">
        <v>259</v>
      </c>
      <c r="J2012" t="s">
        <v>271</v>
      </c>
      <c r="K2012" t="s">
        <v>272</v>
      </c>
      <c r="L2012" t="s">
        <v>296</v>
      </c>
      <c r="M2012" t="s">
        <v>982</v>
      </c>
      <c r="N2012" t="s">
        <v>304</v>
      </c>
      <c r="O2012">
        <v>600</v>
      </c>
      <c r="P2012">
        <v>114</v>
      </c>
      <c r="Q2012">
        <v>0.20833299999999999</v>
      </c>
      <c r="R2012">
        <v>5.9369999999999999E-2</v>
      </c>
      <c r="S2012">
        <v>3.75</v>
      </c>
      <c r="T2012">
        <v>6.3840000000000003</v>
      </c>
      <c r="U2012">
        <v>5.4169999999999998</v>
      </c>
      <c r="V2012">
        <v>6.4889999999999999</v>
      </c>
      <c r="W2012">
        <v>5.4169999999999998</v>
      </c>
      <c r="X2012">
        <v>403</v>
      </c>
      <c r="Y2012">
        <v>113</v>
      </c>
      <c r="Z2012">
        <v>3.4580000000000002</v>
      </c>
      <c r="AA2012">
        <v>6.1460000000000001E-2</v>
      </c>
      <c r="AB2012">
        <v>6.2290000000000001</v>
      </c>
      <c r="AC2012">
        <v>5.5659999999999998</v>
      </c>
      <c r="AD2012">
        <v>6.3209999999999997</v>
      </c>
      <c r="AE2012">
        <v>5.5659999999999998</v>
      </c>
      <c r="AF2012">
        <v>435</v>
      </c>
      <c r="AG2012">
        <v>1.288</v>
      </c>
      <c r="AH2012">
        <v>2.1709999999999998</v>
      </c>
      <c r="AI2012">
        <v>411</v>
      </c>
      <c r="AJ2012">
        <v>442</v>
      </c>
      <c r="AK2012">
        <v>395</v>
      </c>
      <c r="AL2012">
        <v>426</v>
      </c>
      <c r="AQ2012" s="82">
        <f t="shared" si="157"/>
        <v>0</v>
      </c>
      <c r="AR2012" s="82">
        <f t="shared" si="159"/>
        <v>0</v>
      </c>
      <c r="AS2012" s="82">
        <f t="shared" si="159"/>
        <v>0</v>
      </c>
      <c r="AT2012" s="82">
        <f t="shared" si="159"/>
        <v>0</v>
      </c>
      <c r="AU2012" s="82">
        <f t="shared" si="159"/>
        <v>5.9369999999999999E-2</v>
      </c>
      <c r="AV2012" s="82">
        <f t="shared" si="159"/>
        <v>0</v>
      </c>
      <c r="AW2012" s="82">
        <f t="shared" si="159"/>
        <v>0</v>
      </c>
      <c r="AX2012" s="82">
        <f t="shared" si="159"/>
        <v>0</v>
      </c>
      <c r="AY2012" s="82">
        <f t="shared" si="159"/>
        <v>0</v>
      </c>
      <c r="AZ2012" s="82">
        <f t="shared" si="159"/>
        <v>0</v>
      </c>
      <c r="BA2012" s="82">
        <f t="shared" si="159"/>
        <v>0</v>
      </c>
    </row>
    <row r="2013" spans="1:53" x14ac:dyDescent="0.25">
      <c r="A2013" t="s">
        <v>5084</v>
      </c>
      <c r="B2013" t="s">
        <v>5085</v>
      </c>
      <c r="C2013" t="s">
        <v>5061</v>
      </c>
      <c r="D2013" t="s">
        <v>5062</v>
      </c>
      <c r="E2013">
        <v>8.375</v>
      </c>
      <c r="F2013" s="143">
        <v>43753</v>
      </c>
      <c r="G2013" t="s">
        <v>423</v>
      </c>
      <c r="H2013" t="s">
        <v>270</v>
      </c>
      <c r="I2013" t="s">
        <v>257</v>
      </c>
      <c r="J2013" t="s">
        <v>271</v>
      </c>
      <c r="K2013" t="s">
        <v>272</v>
      </c>
      <c r="L2013" t="s">
        <v>320</v>
      </c>
      <c r="M2013" t="s">
        <v>769</v>
      </c>
      <c r="N2013" t="s">
        <v>304</v>
      </c>
      <c r="O2013">
        <v>507.1</v>
      </c>
      <c r="P2013">
        <v>113.75</v>
      </c>
      <c r="Q2013">
        <v>1.6284719999999999</v>
      </c>
      <c r="R2013">
        <v>5.0689999999999999E-2</v>
      </c>
      <c r="S2013">
        <v>0</v>
      </c>
      <c r="T2013">
        <v>1.675</v>
      </c>
      <c r="U2013">
        <v>2.7869999999999999</v>
      </c>
      <c r="V2013">
        <v>2.0059999999999998</v>
      </c>
      <c r="W2013">
        <v>3.5880000000000001</v>
      </c>
      <c r="X2013">
        <v>251</v>
      </c>
      <c r="Y2013">
        <v>114.5</v>
      </c>
      <c r="Z2013">
        <v>1.07</v>
      </c>
      <c r="AA2013">
        <v>5.1549999999999999E-2</v>
      </c>
      <c r="AB2013">
        <v>1.7430000000000001</v>
      </c>
      <c r="AC2013">
        <v>2.5859999999999999</v>
      </c>
      <c r="AD2013">
        <v>2.0779999999999998</v>
      </c>
      <c r="AE2013">
        <v>3.2810000000000001</v>
      </c>
      <c r="AF2013">
        <v>235</v>
      </c>
      <c r="AG2013">
        <v>-0.16600000000000001</v>
      </c>
      <c r="AH2013">
        <v>-8.4000000000000005E-2</v>
      </c>
      <c r="AI2013">
        <v>238</v>
      </c>
      <c r="AJ2013">
        <v>228</v>
      </c>
      <c r="AK2013">
        <v>235</v>
      </c>
      <c r="AL2013">
        <v>219</v>
      </c>
      <c r="AQ2013" s="82">
        <f t="shared" si="157"/>
        <v>0</v>
      </c>
      <c r="AR2013" s="82">
        <f t="shared" si="159"/>
        <v>5.0689999999999999E-2</v>
      </c>
      <c r="AS2013" s="82">
        <f t="shared" si="159"/>
        <v>0</v>
      </c>
      <c r="AT2013" s="82">
        <f t="shared" si="159"/>
        <v>0</v>
      </c>
      <c r="AU2013" s="82">
        <f t="shared" si="159"/>
        <v>0</v>
      </c>
      <c r="AV2013" s="82">
        <f t="shared" si="159"/>
        <v>0</v>
      </c>
      <c r="AW2013" s="82">
        <f t="shared" si="159"/>
        <v>0</v>
      </c>
      <c r="AX2013" s="82">
        <f t="shared" si="159"/>
        <v>0</v>
      </c>
      <c r="AY2013" s="82">
        <f t="shared" si="159"/>
        <v>0</v>
      </c>
      <c r="AZ2013" s="82">
        <f t="shared" si="159"/>
        <v>0</v>
      </c>
      <c r="BA2013" s="82">
        <f t="shared" si="159"/>
        <v>0</v>
      </c>
    </row>
    <row r="2014" spans="1:53" x14ac:dyDescent="0.25">
      <c r="A2014" t="s">
        <v>5107</v>
      </c>
      <c r="B2014" t="s">
        <v>5108</v>
      </c>
      <c r="C2014" t="s">
        <v>5061</v>
      </c>
      <c r="D2014" t="s">
        <v>5062</v>
      </c>
      <c r="E2014">
        <v>5.25</v>
      </c>
      <c r="F2014" s="143">
        <v>44607</v>
      </c>
      <c r="G2014" t="s">
        <v>423</v>
      </c>
      <c r="H2014" t="s">
        <v>270</v>
      </c>
      <c r="I2014" t="s">
        <v>257</v>
      </c>
      <c r="J2014" t="s">
        <v>271</v>
      </c>
      <c r="K2014" t="s">
        <v>272</v>
      </c>
      <c r="L2014" t="s">
        <v>320</v>
      </c>
      <c r="M2014" t="s">
        <v>769</v>
      </c>
      <c r="N2014" t="s">
        <v>304</v>
      </c>
      <c r="O2014">
        <v>500</v>
      </c>
      <c r="P2014">
        <v>105.75</v>
      </c>
      <c r="Q2014">
        <v>1.8958330000000001</v>
      </c>
      <c r="R2014">
        <v>4.6629999999999998E-2</v>
      </c>
      <c r="S2014">
        <v>0</v>
      </c>
      <c r="T2014">
        <v>7.1429999999999998</v>
      </c>
      <c r="U2014">
        <v>4.476</v>
      </c>
      <c r="V2014">
        <v>7.298</v>
      </c>
      <c r="W2014">
        <v>4.476</v>
      </c>
      <c r="X2014">
        <v>292</v>
      </c>
      <c r="Y2014">
        <v>105.25</v>
      </c>
      <c r="Z2014">
        <v>1.546</v>
      </c>
      <c r="AA2014">
        <v>4.6969999999999998E-2</v>
      </c>
      <c r="AB2014">
        <v>7.2</v>
      </c>
      <c r="AC2014">
        <v>4.5449999999999999</v>
      </c>
      <c r="AD2014">
        <v>7.3449999999999998</v>
      </c>
      <c r="AE2014">
        <v>4.5449999999999999</v>
      </c>
      <c r="AF2014">
        <v>316</v>
      </c>
      <c r="AG2014">
        <v>0.79600000000000004</v>
      </c>
      <c r="AH2014">
        <v>1.903</v>
      </c>
      <c r="AI2014">
        <v>284</v>
      </c>
      <c r="AJ2014">
        <v>307</v>
      </c>
      <c r="AK2014">
        <v>286</v>
      </c>
      <c r="AL2014">
        <v>310</v>
      </c>
      <c r="AQ2014" s="82">
        <f t="shared" si="157"/>
        <v>0</v>
      </c>
      <c r="AR2014" s="82">
        <f t="shared" si="159"/>
        <v>0</v>
      </c>
      <c r="AS2014" s="82">
        <f t="shared" si="159"/>
        <v>0</v>
      </c>
      <c r="AT2014" s="82">
        <f t="shared" si="159"/>
        <v>4.6629999999999998E-2</v>
      </c>
      <c r="AU2014" s="82">
        <f t="shared" si="159"/>
        <v>0</v>
      </c>
      <c r="AV2014" s="82">
        <f t="shared" si="159"/>
        <v>0</v>
      </c>
      <c r="AW2014" s="82">
        <f t="shared" si="159"/>
        <v>0</v>
      </c>
      <c r="AX2014" s="82">
        <f t="shared" si="159"/>
        <v>0</v>
      </c>
      <c r="AY2014" s="82">
        <f t="shared" si="159"/>
        <v>0</v>
      </c>
      <c r="AZ2014" s="82">
        <f t="shared" si="159"/>
        <v>0</v>
      </c>
      <c r="BA2014" s="82">
        <f t="shared" si="159"/>
        <v>0</v>
      </c>
    </row>
    <row r="2015" spans="1:53" x14ac:dyDescent="0.25">
      <c r="A2015" t="s">
        <v>6749</v>
      </c>
      <c r="B2015" t="s">
        <v>6750</v>
      </c>
      <c r="C2015" t="s">
        <v>5061</v>
      </c>
      <c r="D2015" t="s">
        <v>5062</v>
      </c>
      <c r="E2015">
        <v>4.875</v>
      </c>
      <c r="F2015" s="143">
        <v>44607</v>
      </c>
      <c r="G2015" t="s">
        <v>423</v>
      </c>
      <c r="H2015" t="s">
        <v>270</v>
      </c>
      <c r="I2015" t="s">
        <v>257</v>
      </c>
      <c r="J2015" t="s">
        <v>271</v>
      </c>
      <c r="K2015" t="s">
        <v>272</v>
      </c>
      <c r="L2015" t="s">
        <v>320</v>
      </c>
      <c r="M2015" t="s">
        <v>769</v>
      </c>
      <c r="N2015" t="s">
        <v>304</v>
      </c>
      <c r="O2015">
        <v>900</v>
      </c>
      <c r="P2015">
        <v>103</v>
      </c>
      <c r="Q2015">
        <v>0.74479200000000001</v>
      </c>
      <c r="R2015">
        <v>8.0890000000000004E-2</v>
      </c>
      <c r="S2015">
        <v>0</v>
      </c>
      <c r="T2015">
        <v>7.2939999999999996</v>
      </c>
      <c r="U2015">
        <v>4.4720000000000004</v>
      </c>
      <c r="V2015">
        <v>7.4569999999999999</v>
      </c>
      <c r="W2015">
        <v>4.4720000000000004</v>
      </c>
      <c r="X2015">
        <v>291</v>
      </c>
      <c r="Y2015">
        <v>102.75</v>
      </c>
      <c r="Z2015">
        <v>0.42</v>
      </c>
      <c r="AA2015">
        <v>8.1670000000000006E-2</v>
      </c>
      <c r="AB2015">
        <v>7.3550000000000004</v>
      </c>
      <c r="AC2015">
        <v>4.5069999999999997</v>
      </c>
      <c r="AD2015">
        <v>7.5069999999999997</v>
      </c>
      <c r="AE2015">
        <v>4.5069999999999997</v>
      </c>
      <c r="AF2015">
        <v>312</v>
      </c>
      <c r="AG2015">
        <v>0.55700000000000005</v>
      </c>
      <c r="AH2015">
        <v>1.694</v>
      </c>
      <c r="AI2015">
        <v>278</v>
      </c>
      <c r="AJ2015">
        <v>298</v>
      </c>
      <c r="AK2015">
        <v>285</v>
      </c>
      <c r="AL2015">
        <v>305</v>
      </c>
      <c r="AQ2015" s="82">
        <f t="shared" si="157"/>
        <v>0</v>
      </c>
      <c r="AR2015" s="82">
        <f t="shared" si="159"/>
        <v>0</v>
      </c>
      <c r="AS2015" s="82">
        <f t="shared" si="159"/>
        <v>0</v>
      </c>
      <c r="AT2015" s="82">
        <f t="shared" si="159"/>
        <v>8.0890000000000004E-2</v>
      </c>
      <c r="AU2015" s="82">
        <f t="shared" si="159"/>
        <v>0</v>
      </c>
      <c r="AV2015" s="82">
        <f t="shared" si="159"/>
        <v>0</v>
      </c>
      <c r="AW2015" s="82">
        <f t="shared" si="159"/>
        <v>0</v>
      </c>
      <c r="AX2015" s="82">
        <f t="shared" si="159"/>
        <v>0</v>
      </c>
      <c r="AY2015" s="82">
        <f t="shared" si="159"/>
        <v>0</v>
      </c>
      <c r="AZ2015" s="82">
        <f t="shared" si="159"/>
        <v>0</v>
      </c>
      <c r="BA2015" s="82">
        <f t="shared" si="159"/>
        <v>0</v>
      </c>
    </row>
    <row r="2016" spans="1:53" x14ac:dyDescent="0.25">
      <c r="A2016" t="s">
        <v>6751</v>
      </c>
      <c r="B2016" t="s">
        <v>6752</v>
      </c>
      <c r="C2016" t="s">
        <v>6753</v>
      </c>
      <c r="D2016" t="s">
        <v>6754</v>
      </c>
      <c r="E2016">
        <v>7.875</v>
      </c>
      <c r="F2016" s="143">
        <v>43922</v>
      </c>
      <c r="G2016" t="s">
        <v>42</v>
      </c>
      <c r="H2016" t="s">
        <v>270</v>
      </c>
      <c r="I2016" t="s">
        <v>259</v>
      </c>
      <c r="J2016" t="s">
        <v>271</v>
      </c>
      <c r="K2016" t="s">
        <v>272</v>
      </c>
      <c r="L2016" t="s">
        <v>442</v>
      </c>
      <c r="M2016" t="s">
        <v>443</v>
      </c>
      <c r="N2016" t="s">
        <v>304</v>
      </c>
      <c r="O2016">
        <v>550</v>
      </c>
      <c r="P2016">
        <v>104</v>
      </c>
      <c r="Q2016">
        <v>1.8374999999999999</v>
      </c>
      <c r="R2016">
        <v>5.0430000000000003E-2</v>
      </c>
      <c r="S2016">
        <v>0</v>
      </c>
      <c r="T2016">
        <v>4.21</v>
      </c>
      <c r="U2016">
        <v>6.9509999999999996</v>
      </c>
      <c r="V2016">
        <v>5.181</v>
      </c>
      <c r="W2016">
        <v>7.0410000000000004</v>
      </c>
      <c r="X2016">
        <v>588</v>
      </c>
      <c r="Y2016">
        <v>102.25</v>
      </c>
      <c r="Z2016">
        <v>1.3120000000000001</v>
      </c>
      <c r="AA2016">
        <v>5.0099999999999999E-2</v>
      </c>
      <c r="AB2016">
        <v>4.2569999999999997</v>
      </c>
      <c r="AC2016">
        <v>7.3540000000000001</v>
      </c>
      <c r="AD2016">
        <v>5.2930000000000001</v>
      </c>
      <c r="AE2016">
        <v>7.3929999999999998</v>
      </c>
      <c r="AF2016">
        <v>639</v>
      </c>
      <c r="AG2016">
        <v>2.1970000000000001</v>
      </c>
      <c r="AH2016">
        <v>2.8439999999999999</v>
      </c>
      <c r="AI2016">
        <v>566</v>
      </c>
      <c r="AJ2016">
        <v>612</v>
      </c>
      <c r="AK2016">
        <v>576</v>
      </c>
      <c r="AL2016">
        <v>627</v>
      </c>
      <c r="AQ2016" s="82">
        <f t="shared" si="157"/>
        <v>0</v>
      </c>
      <c r="AR2016" s="82">
        <f t="shared" si="159"/>
        <v>0</v>
      </c>
      <c r="AS2016" s="82">
        <f t="shared" si="159"/>
        <v>0</v>
      </c>
      <c r="AT2016" s="82">
        <f t="shared" si="159"/>
        <v>0</v>
      </c>
      <c r="AU2016" s="82">
        <f t="shared" si="159"/>
        <v>0</v>
      </c>
      <c r="AV2016" s="82">
        <f t="shared" si="159"/>
        <v>5.0430000000000003E-2</v>
      </c>
      <c r="AW2016" s="82">
        <f t="shared" si="159"/>
        <v>0</v>
      </c>
      <c r="AX2016" s="82">
        <f t="shared" si="159"/>
        <v>0</v>
      </c>
      <c r="AY2016" s="82">
        <f t="shared" si="159"/>
        <v>0</v>
      </c>
      <c r="AZ2016" s="82">
        <f t="shared" si="159"/>
        <v>0</v>
      </c>
      <c r="BA2016" s="82">
        <f t="shared" si="159"/>
        <v>0</v>
      </c>
    </row>
    <row r="2017" spans="1:53" x14ac:dyDescent="0.25">
      <c r="A2017" t="s">
        <v>5086</v>
      </c>
      <c r="B2017" t="s">
        <v>5087</v>
      </c>
      <c r="C2017" t="s">
        <v>5088</v>
      </c>
      <c r="D2017" t="s">
        <v>5089</v>
      </c>
      <c r="E2017">
        <v>11.5</v>
      </c>
      <c r="F2017" s="143">
        <v>43009</v>
      </c>
      <c r="G2017" t="s">
        <v>280</v>
      </c>
      <c r="H2017" t="s">
        <v>270</v>
      </c>
      <c r="I2017" t="s">
        <v>259</v>
      </c>
      <c r="J2017" t="s">
        <v>271</v>
      </c>
      <c r="K2017" t="s">
        <v>272</v>
      </c>
      <c r="L2017" t="s">
        <v>442</v>
      </c>
      <c r="M2017" t="s">
        <v>443</v>
      </c>
      <c r="N2017" t="s">
        <v>304</v>
      </c>
      <c r="O2017">
        <v>149</v>
      </c>
      <c r="P2017">
        <v>103</v>
      </c>
      <c r="Q2017">
        <v>2.6833330000000002</v>
      </c>
      <c r="R2017">
        <v>1.3639999999999999E-2</v>
      </c>
      <c r="S2017">
        <v>0</v>
      </c>
      <c r="T2017">
        <v>2.9409999999999998</v>
      </c>
      <c r="U2017">
        <v>10.503</v>
      </c>
      <c r="V2017">
        <v>3.343</v>
      </c>
      <c r="W2017">
        <v>10.566000000000001</v>
      </c>
      <c r="X2017">
        <v>990</v>
      </c>
      <c r="Y2017">
        <v>100</v>
      </c>
      <c r="Z2017">
        <v>1.917</v>
      </c>
      <c r="AA2017">
        <v>1.336E-2</v>
      </c>
      <c r="AB2017">
        <v>2.9790000000000001</v>
      </c>
      <c r="AC2017">
        <v>11.488</v>
      </c>
      <c r="AD2017">
        <v>3.5150000000000001</v>
      </c>
      <c r="AE2017">
        <v>11.47</v>
      </c>
      <c r="AF2017">
        <v>1092</v>
      </c>
      <c r="AG2017">
        <v>3.6960000000000002</v>
      </c>
      <c r="AH2017">
        <v>4.0030000000000001</v>
      </c>
      <c r="AI2017">
        <v>960</v>
      </c>
      <c r="AJ2017">
        <v>1061</v>
      </c>
      <c r="AK2017">
        <v>978</v>
      </c>
      <c r="AL2017">
        <v>1080</v>
      </c>
      <c r="AQ2017" s="82">
        <f t="shared" si="157"/>
        <v>0</v>
      </c>
      <c r="AR2017" s="82">
        <f t="shared" si="159"/>
        <v>0</v>
      </c>
      <c r="AS2017" s="82">
        <f t="shared" si="159"/>
        <v>0</v>
      </c>
      <c r="AT2017" s="82">
        <f t="shared" si="159"/>
        <v>0</v>
      </c>
      <c r="AU2017" s="82">
        <f t="shared" si="159"/>
        <v>0</v>
      </c>
      <c r="AV2017" s="82">
        <f t="shared" si="159"/>
        <v>0</v>
      </c>
      <c r="AW2017" s="82">
        <f t="shared" si="159"/>
        <v>0</v>
      </c>
      <c r="AX2017" s="82">
        <f t="shared" si="159"/>
        <v>0</v>
      </c>
      <c r="AY2017" s="82">
        <f t="shared" si="159"/>
        <v>0</v>
      </c>
      <c r="AZ2017" s="82">
        <f t="shared" si="159"/>
        <v>1.3639999999999999E-2</v>
      </c>
      <c r="BA2017" s="82">
        <f t="shared" si="159"/>
        <v>0</v>
      </c>
    </row>
    <row r="2018" spans="1:53" x14ac:dyDescent="0.25">
      <c r="A2018" t="s">
        <v>5098</v>
      </c>
      <c r="B2018" t="s">
        <v>5099</v>
      </c>
      <c r="C2018" t="s">
        <v>5088</v>
      </c>
      <c r="D2018" t="s">
        <v>5089</v>
      </c>
      <c r="E2018">
        <v>8.875</v>
      </c>
      <c r="F2018" s="143">
        <v>43511</v>
      </c>
      <c r="G2018" t="s">
        <v>280</v>
      </c>
      <c r="H2018" t="s">
        <v>270</v>
      </c>
      <c r="I2018" t="s">
        <v>259</v>
      </c>
      <c r="J2018" t="s">
        <v>271</v>
      </c>
      <c r="K2018" t="s">
        <v>272</v>
      </c>
      <c r="L2018" t="s">
        <v>442</v>
      </c>
      <c r="M2018" t="s">
        <v>443</v>
      </c>
      <c r="N2018" t="s">
        <v>304</v>
      </c>
      <c r="O2018">
        <v>500</v>
      </c>
      <c r="P2018">
        <v>89.25</v>
      </c>
      <c r="Q2018">
        <v>3.2048610000000002</v>
      </c>
      <c r="R2018">
        <v>4.0050000000000002E-2</v>
      </c>
      <c r="S2018">
        <v>0</v>
      </c>
      <c r="T2018">
        <v>4.3659999999999997</v>
      </c>
      <c r="U2018">
        <v>11.348000000000001</v>
      </c>
      <c r="V2018">
        <v>4.4119999999999999</v>
      </c>
      <c r="W2018">
        <v>11.348000000000001</v>
      </c>
      <c r="X2018">
        <v>1042</v>
      </c>
      <c r="Y2018">
        <v>88.25</v>
      </c>
      <c r="Z2018">
        <v>2.613</v>
      </c>
      <c r="AA2018">
        <v>3.9960000000000002E-2</v>
      </c>
      <c r="AB2018">
        <v>4.4160000000000004</v>
      </c>
      <c r="AC2018">
        <v>11.574</v>
      </c>
      <c r="AD2018">
        <v>4.4580000000000002</v>
      </c>
      <c r="AE2018">
        <v>11.574</v>
      </c>
      <c r="AF2018">
        <v>1078</v>
      </c>
      <c r="AG2018">
        <v>1.752</v>
      </c>
      <c r="AH2018">
        <v>2.2490000000000001</v>
      </c>
      <c r="AI2018">
        <v>939</v>
      </c>
      <c r="AJ2018">
        <v>967</v>
      </c>
      <c r="AK2018">
        <v>1030</v>
      </c>
      <c r="AL2018">
        <v>1066</v>
      </c>
      <c r="AQ2018" s="82">
        <f t="shared" si="157"/>
        <v>0</v>
      </c>
      <c r="AR2018" s="82">
        <f t="shared" si="159"/>
        <v>0</v>
      </c>
      <c r="AS2018" s="82">
        <f t="shared" si="159"/>
        <v>0</v>
      </c>
      <c r="AT2018" s="82">
        <f t="shared" si="159"/>
        <v>0</v>
      </c>
      <c r="AU2018" s="82">
        <f t="shared" si="159"/>
        <v>0</v>
      </c>
      <c r="AV2018" s="82">
        <f t="shared" si="159"/>
        <v>0</v>
      </c>
      <c r="AW2018" s="82">
        <f t="shared" si="159"/>
        <v>0</v>
      </c>
      <c r="AX2018" s="82">
        <f t="shared" si="159"/>
        <v>0</v>
      </c>
      <c r="AY2018" s="82">
        <f t="shared" si="159"/>
        <v>0</v>
      </c>
      <c r="AZ2018" s="82">
        <f t="shared" si="159"/>
        <v>0</v>
      </c>
      <c r="BA2018" s="82">
        <f t="shared" si="159"/>
        <v>4.0050000000000002E-2</v>
      </c>
    </row>
    <row r="2019" spans="1:53" x14ac:dyDescent="0.25">
      <c r="A2019" t="s">
        <v>5102</v>
      </c>
      <c r="B2019" t="s">
        <v>5103</v>
      </c>
      <c r="C2019" t="s">
        <v>5104</v>
      </c>
      <c r="D2019" t="s">
        <v>5105</v>
      </c>
      <c r="E2019">
        <v>11.125</v>
      </c>
      <c r="F2019" s="143">
        <v>42826</v>
      </c>
      <c r="G2019" t="s">
        <v>40</v>
      </c>
      <c r="H2019" t="s">
        <v>270</v>
      </c>
      <c r="I2019" t="s">
        <v>257</v>
      </c>
      <c r="J2019" t="s">
        <v>271</v>
      </c>
      <c r="K2019" t="s">
        <v>358</v>
      </c>
      <c r="L2019" t="s">
        <v>358</v>
      </c>
      <c r="M2019" t="s">
        <v>5106</v>
      </c>
      <c r="N2019" t="s">
        <v>283</v>
      </c>
      <c r="O2019">
        <v>250</v>
      </c>
      <c r="P2019">
        <v>104.25</v>
      </c>
      <c r="Q2019">
        <v>2.5958329999999998</v>
      </c>
      <c r="R2019">
        <v>2.3140000000000001E-2</v>
      </c>
      <c r="S2019">
        <v>0</v>
      </c>
      <c r="T2019">
        <v>2.6459999999999999</v>
      </c>
      <c r="U2019">
        <v>9.5679999999999996</v>
      </c>
      <c r="V2019">
        <v>2.972</v>
      </c>
      <c r="W2019">
        <v>9.6560000000000006</v>
      </c>
      <c r="X2019">
        <v>908</v>
      </c>
      <c r="Y2019">
        <v>102.5</v>
      </c>
      <c r="Z2019">
        <v>1.8540000000000001</v>
      </c>
      <c r="AA2019">
        <v>2.2950000000000002E-2</v>
      </c>
      <c r="AB2019">
        <v>2.6960000000000002</v>
      </c>
      <c r="AC2019">
        <v>10.210000000000001</v>
      </c>
      <c r="AD2019">
        <v>3.113</v>
      </c>
      <c r="AE2019">
        <v>10.250999999999999</v>
      </c>
      <c r="AF2019">
        <v>977</v>
      </c>
      <c r="AG2019">
        <v>2.3879999999999999</v>
      </c>
      <c r="AH2019">
        <v>2.6059999999999999</v>
      </c>
      <c r="AI2019">
        <v>891</v>
      </c>
      <c r="AJ2019">
        <v>954</v>
      </c>
      <c r="AK2019">
        <v>895</v>
      </c>
      <c r="AL2019">
        <v>965</v>
      </c>
      <c r="AQ2019" s="82">
        <f t="shared" si="157"/>
        <v>0</v>
      </c>
      <c r="AR2019" s="82">
        <f t="shared" si="159"/>
        <v>0</v>
      </c>
      <c r="AS2019" s="82">
        <f t="shared" si="159"/>
        <v>0</v>
      </c>
      <c r="AT2019" s="82">
        <f t="shared" si="159"/>
        <v>0</v>
      </c>
      <c r="AU2019" s="82">
        <f t="shared" si="159"/>
        <v>0</v>
      </c>
      <c r="AV2019" s="82">
        <f t="shared" si="159"/>
        <v>0</v>
      </c>
      <c r="AW2019" s="82">
        <f t="shared" si="159"/>
        <v>0</v>
      </c>
      <c r="AX2019" s="82">
        <f t="shared" si="159"/>
        <v>0</v>
      </c>
      <c r="AY2019" s="82">
        <f t="shared" si="159"/>
        <v>2.3140000000000001E-2</v>
      </c>
      <c r="AZ2019" s="82">
        <f t="shared" si="159"/>
        <v>0</v>
      </c>
      <c r="BA2019" s="82">
        <f t="shared" si="159"/>
        <v>0</v>
      </c>
    </row>
    <row r="2020" spans="1:53" x14ac:dyDescent="0.25">
      <c r="A2020" t="s">
        <v>5080</v>
      </c>
      <c r="B2020" t="s">
        <v>5081</v>
      </c>
      <c r="C2020" t="s">
        <v>5082</v>
      </c>
      <c r="D2020" t="s">
        <v>5083</v>
      </c>
      <c r="E2020">
        <v>11.375</v>
      </c>
      <c r="F2020" s="143">
        <v>42583</v>
      </c>
      <c r="G2020" t="s">
        <v>280</v>
      </c>
      <c r="H2020" t="s">
        <v>270</v>
      </c>
      <c r="I2020" t="s">
        <v>259</v>
      </c>
      <c r="J2020" t="s">
        <v>271</v>
      </c>
      <c r="K2020" t="s">
        <v>272</v>
      </c>
      <c r="L2020" t="s">
        <v>296</v>
      </c>
      <c r="M2020" t="s">
        <v>297</v>
      </c>
      <c r="N2020" t="s">
        <v>275</v>
      </c>
      <c r="O2020">
        <v>142.5</v>
      </c>
      <c r="P2020">
        <v>39.5</v>
      </c>
      <c r="Q2020">
        <v>4.55</v>
      </c>
      <c r="R2020">
        <v>5.4400000000000004E-3</v>
      </c>
      <c r="S2020">
        <v>0</v>
      </c>
      <c r="T2020">
        <v>1.9339999999999999</v>
      </c>
      <c r="U2020">
        <v>48.365000000000002</v>
      </c>
      <c r="V2020">
        <v>1.9419999999999999</v>
      </c>
      <c r="W2020">
        <v>48.365000000000002</v>
      </c>
      <c r="X2020">
        <v>4790</v>
      </c>
      <c r="Y2020">
        <v>31.5</v>
      </c>
      <c r="Z2020">
        <v>3.7919999999999998</v>
      </c>
      <c r="AA2020">
        <v>4.4200000000000003E-3</v>
      </c>
      <c r="AB2020">
        <v>1.788</v>
      </c>
      <c r="AC2020">
        <v>58.584000000000003</v>
      </c>
      <c r="AD2020">
        <v>1.794</v>
      </c>
      <c r="AE2020">
        <v>58.584000000000003</v>
      </c>
      <c r="AF2020">
        <v>5821</v>
      </c>
      <c r="AG2020">
        <v>24.817</v>
      </c>
      <c r="AH2020">
        <v>24.914999999999999</v>
      </c>
      <c r="AI2020">
        <v>2734</v>
      </c>
      <c r="AJ2020">
        <v>2928</v>
      </c>
      <c r="AK2020">
        <v>4778</v>
      </c>
      <c r="AL2020">
        <v>5809</v>
      </c>
      <c r="AQ2020" s="82">
        <f t="shared" si="157"/>
        <v>0</v>
      </c>
      <c r="AR2020" s="82">
        <f t="shared" si="159"/>
        <v>0</v>
      </c>
      <c r="AS2020" s="82">
        <f t="shared" si="159"/>
        <v>0</v>
      </c>
      <c r="AT2020" s="82">
        <f t="shared" si="159"/>
        <v>0</v>
      </c>
      <c r="AU2020" s="82">
        <f t="shared" si="159"/>
        <v>0</v>
      </c>
      <c r="AV2020" s="82">
        <f t="shared" si="159"/>
        <v>0</v>
      </c>
      <c r="AW2020" s="82">
        <f t="shared" si="159"/>
        <v>0</v>
      </c>
      <c r="AX2020" s="82">
        <f t="shared" si="159"/>
        <v>0</v>
      </c>
      <c r="AY2020" s="82">
        <f t="shared" si="159"/>
        <v>0</v>
      </c>
      <c r="AZ2020" s="82">
        <f t="shared" si="159"/>
        <v>0</v>
      </c>
      <c r="BA2020" s="82">
        <f t="shared" si="159"/>
        <v>5.4400000000000004E-3</v>
      </c>
    </row>
    <row r="2021" spans="1:53" x14ac:dyDescent="0.25">
      <c r="A2021" t="s">
        <v>5100</v>
      </c>
      <c r="B2021" t="s">
        <v>5101</v>
      </c>
      <c r="C2021" t="s">
        <v>5082</v>
      </c>
      <c r="D2021" t="s">
        <v>5083</v>
      </c>
      <c r="E2021">
        <v>8.75</v>
      </c>
      <c r="F2021" s="143">
        <v>43497</v>
      </c>
      <c r="G2021" t="s">
        <v>280</v>
      </c>
      <c r="H2021" t="s">
        <v>270</v>
      </c>
      <c r="I2021" t="s">
        <v>259</v>
      </c>
      <c r="J2021" t="s">
        <v>271</v>
      </c>
      <c r="K2021" t="s">
        <v>272</v>
      </c>
      <c r="L2021" t="s">
        <v>296</v>
      </c>
      <c r="M2021" t="s">
        <v>297</v>
      </c>
      <c r="N2021" t="s">
        <v>283</v>
      </c>
      <c r="O2021">
        <v>396</v>
      </c>
      <c r="P2021">
        <v>38</v>
      </c>
      <c r="Q2021">
        <v>3.5</v>
      </c>
      <c r="R2021">
        <v>1.4239999999999999E-2</v>
      </c>
      <c r="S2021">
        <v>0</v>
      </c>
      <c r="T2021">
        <v>3.0939999999999999</v>
      </c>
      <c r="U2021">
        <v>32.893999999999998</v>
      </c>
      <c r="V2021">
        <v>3.1280000000000001</v>
      </c>
      <c r="W2021">
        <v>32.893999999999998</v>
      </c>
      <c r="X2021">
        <v>3202</v>
      </c>
      <c r="Y2021">
        <v>30</v>
      </c>
      <c r="Z2021">
        <v>2.9169999999999998</v>
      </c>
      <c r="AA2021">
        <v>1.146E-2</v>
      </c>
      <c r="AB2021">
        <v>2.7749999999999999</v>
      </c>
      <c r="AC2021">
        <v>40.033999999999999</v>
      </c>
      <c r="AD2021">
        <v>2.8039999999999998</v>
      </c>
      <c r="AE2021">
        <v>40.033999999999999</v>
      </c>
      <c r="AF2021">
        <v>3932</v>
      </c>
      <c r="AG2021">
        <v>26.076000000000001</v>
      </c>
      <c r="AH2021">
        <v>26.347000000000001</v>
      </c>
      <c r="AI2021">
        <v>1777</v>
      </c>
      <c r="AJ2021">
        <v>1908</v>
      </c>
      <c r="AK2021">
        <v>3190</v>
      </c>
      <c r="AL2021">
        <v>3920</v>
      </c>
      <c r="AQ2021" s="82">
        <f t="shared" si="157"/>
        <v>0</v>
      </c>
      <c r="AR2021" s="82">
        <f t="shared" si="159"/>
        <v>0</v>
      </c>
      <c r="AS2021" s="82">
        <f t="shared" si="159"/>
        <v>0</v>
      </c>
      <c r="AT2021" s="82">
        <f t="shared" si="159"/>
        <v>0</v>
      </c>
      <c r="AU2021" s="82">
        <f t="shared" si="159"/>
        <v>0</v>
      </c>
      <c r="AV2021" s="82">
        <f t="shared" si="159"/>
        <v>0</v>
      </c>
      <c r="AW2021" s="82">
        <f t="shared" si="159"/>
        <v>0</v>
      </c>
      <c r="AX2021" s="82">
        <f t="shared" si="159"/>
        <v>0</v>
      </c>
      <c r="AY2021" s="82">
        <f t="shared" si="159"/>
        <v>0</v>
      </c>
      <c r="AZ2021" s="82">
        <f t="shared" si="159"/>
        <v>0</v>
      </c>
      <c r="BA2021" s="82">
        <f t="shared" si="159"/>
        <v>1.4239999999999999E-2</v>
      </c>
    </row>
    <row r="2022" spans="1:53" x14ac:dyDescent="0.25">
      <c r="A2022" t="s">
        <v>5109</v>
      </c>
      <c r="B2022" t="s">
        <v>5110</v>
      </c>
      <c r="C2022" t="s">
        <v>5082</v>
      </c>
      <c r="D2022" t="s">
        <v>5083</v>
      </c>
      <c r="E2022">
        <v>11.75</v>
      </c>
      <c r="F2022" s="143">
        <v>43480</v>
      </c>
      <c r="G2022" t="s">
        <v>282</v>
      </c>
      <c r="H2022" t="s">
        <v>270</v>
      </c>
      <c r="I2022" t="s">
        <v>259</v>
      </c>
      <c r="J2022" t="s">
        <v>271</v>
      </c>
      <c r="K2022" t="s">
        <v>272</v>
      </c>
      <c r="L2022" t="s">
        <v>296</v>
      </c>
      <c r="M2022" t="s">
        <v>297</v>
      </c>
      <c r="N2022" t="s">
        <v>283</v>
      </c>
      <c r="O2022">
        <v>345</v>
      </c>
      <c r="P2022">
        <v>105.25</v>
      </c>
      <c r="Q2022">
        <v>5.2222220000000004</v>
      </c>
      <c r="R2022">
        <v>3.3020000000000001E-2</v>
      </c>
      <c r="S2022">
        <v>0</v>
      </c>
      <c r="T2022">
        <v>3.609</v>
      </c>
      <c r="U2022">
        <v>10.385</v>
      </c>
      <c r="V2022">
        <v>3.972</v>
      </c>
      <c r="W2022">
        <v>10.462</v>
      </c>
      <c r="X2022">
        <v>957</v>
      </c>
      <c r="Y2022">
        <v>103</v>
      </c>
      <c r="Z2022">
        <v>4.4390000000000001</v>
      </c>
      <c r="AA2022">
        <v>3.2599999999999997E-2</v>
      </c>
      <c r="AB2022">
        <v>3.6469999999999998</v>
      </c>
      <c r="AC2022">
        <v>10.962</v>
      </c>
      <c r="AD2022">
        <v>4.0540000000000003</v>
      </c>
      <c r="AE2022">
        <v>11.004</v>
      </c>
      <c r="AF2022">
        <v>1025</v>
      </c>
      <c r="AG2022">
        <v>2.823</v>
      </c>
      <c r="AH2022">
        <v>3.2509999999999999</v>
      </c>
      <c r="AI2022">
        <v>941</v>
      </c>
      <c r="AJ2022">
        <v>999</v>
      </c>
      <c r="AK2022">
        <v>945</v>
      </c>
      <c r="AL2022">
        <v>1013</v>
      </c>
      <c r="AQ2022" s="82">
        <f t="shared" si="157"/>
        <v>0</v>
      </c>
      <c r="AR2022" s="82">
        <f t="shared" ref="AR2022:BA2037" si="160">IF(AND($U2022&gt;AQ$4,$U2022&lt;=AR$4),$R2022,0)</f>
        <v>0</v>
      </c>
      <c r="AS2022" s="82">
        <f t="shared" si="160"/>
        <v>0</v>
      </c>
      <c r="AT2022" s="82">
        <f t="shared" si="160"/>
        <v>0</v>
      </c>
      <c r="AU2022" s="82">
        <f t="shared" si="160"/>
        <v>0</v>
      </c>
      <c r="AV2022" s="82">
        <f t="shared" si="160"/>
        <v>0</v>
      </c>
      <c r="AW2022" s="82">
        <f t="shared" si="160"/>
        <v>0</v>
      </c>
      <c r="AX2022" s="82">
        <f t="shared" si="160"/>
        <v>0</v>
      </c>
      <c r="AY2022" s="82">
        <f t="shared" si="160"/>
        <v>0</v>
      </c>
      <c r="AZ2022" s="82">
        <f t="shared" si="160"/>
        <v>3.3020000000000001E-2</v>
      </c>
      <c r="BA2022" s="82">
        <f t="shared" si="160"/>
        <v>0</v>
      </c>
    </row>
    <row r="2023" spans="1:53" x14ac:dyDescent="0.25">
      <c r="A2023" t="s">
        <v>6755</v>
      </c>
      <c r="B2023" t="s">
        <v>6756</v>
      </c>
      <c r="C2023" t="s">
        <v>5082</v>
      </c>
      <c r="D2023" t="s">
        <v>5083</v>
      </c>
      <c r="E2023">
        <v>11.75</v>
      </c>
      <c r="F2023" s="143">
        <v>43480</v>
      </c>
      <c r="G2023" t="s">
        <v>40</v>
      </c>
      <c r="H2023" t="s">
        <v>270</v>
      </c>
      <c r="I2023" t="s">
        <v>259</v>
      </c>
      <c r="J2023" t="s">
        <v>271</v>
      </c>
      <c r="K2023" t="s">
        <v>272</v>
      </c>
      <c r="L2023" t="s">
        <v>296</v>
      </c>
      <c r="M2023" t="s">
        <v>297</v>
      </c>
      <c r="N2023" t="s">
        <v>283</v>
      </c>
      <c r="O2023">
        <v>271.60000000000002</v>
      </c>
      <c r="P2023">
        <v>71.25</v>
      </c>
      <c r="Q2023">
        <v>5.2222220000000004</v>
      </c>
      <c r="R2023">
        <v>1.7989999999999999E-2</v>
      </c>
      <c r="S2023">
        <v>0</v>
      </c>
      <c r="T2023">
        <v>3.536</v>
      </c>
      <c r="U2023">
        <v>20.175999999999998</v>
      </c>
      <c r="V2023">
        <v>3.5670000000000002</v>
      </c>
      <c r="W2023">
        <v>20.175999999999998</v>
      </c>
      <c r="X2023">
        <v>1932</v>
      </c>
      <c r="Y2023">
        <v>64</v>
      </c>
      <c r="Z2023">
        <v>4.4390000000000001</v>
      </c>
      <c r="AA2023">
        <v>1.635E-2</v>
      </c>
      <c r="AB2023">
        <v>3.4340000000000002</v>
      </c>
      <c r="AC2023">
        <v>22.969000000000001</v>
      </c>
      <c r="AD2023">
        <v>3.4620000000000002</v>
      </c>
      <c r="AE2023">
        <v>22.969000000000001</v>
      </c>
      <c r="AF2023">
        <v>2225</v>
      </c>
      <c r="AG2023">
        <v>11.738</v>
      </c>
      <c r="AH2023">
        <v>12.092000000000001</v>
      </c>
      <c r="AI2023">
        <v>1527</v>
      </c>
      <c r="AJ2023">
        <v>1654</v>
      </c>
      <c r="AK2023">
        <v>1920</v>
      </c>
      <c r="AL2023">
        <v>2214</v>
      </c>
      <c r="AQ2023" s="82">
        <f t="shared" si="157"/>
        <v>0</v>
      </c>
      <c r="AR2023" s="82">
        <f t="shared" si="160"/>
        <v>0</v>
      </c>
      <c r="AS2023" s="82">
        <f t="shared" si="160"/>
        <v>0</v>
      </c>
      <c r="AT2023" s="82">
        <f t="shared" si="160"/>
        <v>0</v>
      </c>
      <c r="AU2023" s="82">
        <f t="shared" si="160"/>
        <v>0</v>
      </c>
      <c r="AV2023" s="82">
        <f t="shared" si="160"/>
        <v>0</v>
      </c>
      <c r="AW2023" s="82">
        <f t="shared" si="160"/>
        <v>0</v>
      </c>
      <c r="AX2023" s="82">
        <f t="shared" si="160"/>
        <v>0</v>
      </c>
      <c r="AY2023" s="82">
        <f t="shared" si="160"/>
        <v>0</v>
      </c>
      <c r="AZ2023" s="82">
        <f t="shared" si="160"/>
        <v>0</v>
      </c>
      <c r="BA2023" s="82">
        <f t="shared" si="160"/>
        <v>1.7989999999999999E-2</v>
      </c>
    </row>
    <row r="2024" spans="1:53" x14ac:dyDescent="0.25">
      <c r="A2024" t="s">
        <v>5122</v>
      </c>
      <c r="B2024" t="s">
        <v>5123</v>
      </c>
      <c r="C2024" t="s">
        <v>5092</v>
      </c>
      <c r="D2024" t="s">
        <v>5093</v>
      </c>
      <c r="E2024">
        <v>7</v>
      </c>
      <c r="F2024" s="143">
        <v>44105</v>
      </c>
      <c r="G2024" t="s">
        <v>40</v>
      </c>
      <c r="H2024" t="s">
        <v>270</v>
      </c>
      <c r="I2024" t="s">
        <v>254</v>
      </c>
      <c r="J2024" t="s">
        <v>271</v>
      </c>
      <c r="K2024" t="s">
        <v>272</v>
      </c>
      <c r="L2024" t="s">
        <v>335</v>
      </c>
      <c r="M2024" t="s">
        <v>804</v>
      </c>
      <c r="N2024" t="s">
        <v>304</v>
      </c>
      <c r="O2024">
        <v>690</v>
      </c>
      <c r="P2024">
        <v>108.75</v>
      </c>
      <c r="Q2024">
        <v>1.6333329999999999</v>
      </c>
      <c r="R2024">
        <v>6.5989999999999993E-2</v>
      </c>
      <c r="S2024">
        <v>0</v>
      </c>
      <c r="T2024">
        <v>2.48</v>
      </c>
      <c r="U2024">
        <v>4.78</v>
      </c>
      <c r="V2024">
        <v>4.5599999999999996</v>
      </c>
      <c r="W2024">
        <v>5.0650000000000004</v>
      </c>
      <c r="X2024">
        <v>379</v>
      </c>
      <c r="Y2024">
        <v>108.75</v>
      </c>
      <c r="Z2024">
        <v>1.167</v>
      </c>
      <c r="AA2024">
        <v>6.6710000000000005E-2</v>
      </c>
      <c r="AB2024">
        <v>2.544</v>
      </c>
      <c r="AC2024">
        <v>4.8230000000000004</v>
      </c>
      <c r="AD2024">
        <v>4.6319999999999997</v>
      </c>
      <c r="AE2024">
        <v>5.0590000000000002</v>
      </c>
      <c r="AF2024">
        <v>394</v>
      </c>
      <c r="AG2024">
        <v>0.42399999999999999</v>
      </c>
      <c r="AH2024">
        <v>0.94499999999999995</v>
      </c>
      <c r="AI2024">
        <v>361</v>
      </c>
      <c r="AJ2024">
        <v>378</v>
      </c>
      <c r="AK2024">
        <v>365</v>
      </c>
      <c r="AL2024">
        <v>380</v>
      </c>
      <c r="AQ2024" s="82">
        <f t="shared" si="157"/>
        <v>0</v>
      </c>
      <c r="AR2024" s="82">
        <f t="shared" si="160"/>
        <v>0</v>
      </c>
      <c r="AS2024" s="82">
        <f t="shared" si="160"/>
        <v>0</v>
      </c>
      <c r="AT2024" s="82">
        <f t="shared" si="160"/>
        <v>6.5989999999999993E-2</v>
      </c>
      <c r="AU2024" s="82">
        <f t="shared" si="160"/>
        <v>0</v>
      </c>
      <c r="AV2024" s="82">
        <f t="shared" si="160"/>
        <v>0</v>
      </c>
      <c r="AW2024" s="82">
        <f t="shared" si="160"/>
        <v>0</v>
      </c>
      <c r="AX2024" s="82">
        <f t="shared" si="160"/>
        <v>0</v>
      </c>
      <c r="AY2024" s="82">
        <f t="shared" si="160"/>
        <v>0</v>
      </c>
      <c r="AZ2024" s="82">
        <f t="shared" si="160"/>
        <v>0</v>
      </c>
      <c r="BA2024" s="82">
        <f t="shared" si="160"/>
        <v>0</v>
      </c>
    </row>
    <row r="2025" spans="1:53" x14ac:dyDescent="0.25">
      <c r="A2025" t="s">
        <v>5090</v>
      </c>
      <c r="B2025" t="s">
        <v>5091</v>
      </c>
      <c r="C2025" t="s">
        <v>5092</v>
      </c>
      <c r="D2025" t="s">
        <v>5093</v>
      </c>
      <c r="E2025">
        <v>6.75</v>
      </c>
      <c r="F2025" s="143">
        <v>43009</v>
      </c>
      <c r="G2025" t="s">
        <v>40</v>
      </c>
      <c r="H2025" t="s">
        <v>270</v>
      </c>
      <c r="I2025" t="s">
        <v>254</v>
      </c>
      <c r="J2025" t="s">
        <v>271</v>
      </c>
      <c r="K2025" t="s">
        <v>272</v>
      </c>
      <c r="L2025" t="s">
        <v>335</v>
      </c>
      <c r="M2025" t="s">
        <v>804</v>
      </c>
      <c r="N2025" t="s">
        <v>304</v>
      </c>
      <c r="O2025">
        <v>500</v>
      </c>
      <c r="P2025">
        <v>108</v>
      </c>
      <c r="Q2025">
        <v>1.575</v>
      </c>
      <c r="R2025">
        <v>4.7469999999999998E-2</v>
      </c>
      <c r="S2025">
        <v>0</v>
      </c>
      <c r="T2025">
        <v>1.6439999999999999</v>
      </c>
      <c r="U2025">
        <v>3.88</v>
      </c>
      <c r="V2025">
        <v>2.391</v>
      </c>
      <c r="W2025">
        <v>4.1929999999999996</v>
      </c>
      <c r="X2025">
        <v>350</v>
      </c>
      <c r="Y2025">
        <v>108.25</v>
      </c>
      <c r="Z2025">
        <v>1.125</v>
      </c>
      <c r="AA2025">
        <v>4.8099999999999997E-2</v>
      </c>
      <c r="AB2025">
        <v>1.71</v>
      </c>
      <c r="AC2025">
        <v>3.8370000000000002</v>
      </c>
      <c r="AD2025">
        <v>2.419</v>
      </c>
      <c r="AE2025">
        <v>4.0869999999999997</v>
      </c>
      <c r="AF2025">
        <v>351</v>
      </c>
      <c r="AG2025">
        <v>0.183</v>
      </c>
      <c r="AH2025">
        <v>0.315</v>
      </c>
      <c r="AI2025">
        <v>328</v>
      </c>
      <c r="AJ2025">
        <v>335</v>
      </c>
      <c r="AK2025">
        <v>334</v>
      </c>
      <c r="AL2025">
        <v>335</v>
      </c>
      <c r="AQ2025" s="82">
        <f t="shared" si="157"/>
        <v>0</v>
      </c>
      <c r="AR2025" s="82">
        <f t="shared" si="160"/>
        <v>0</v>
      </c>
      <c r="AS2025" s="82">
        <f t="shared" si="160"/>
        <v>4.7469999999999998E-2</v>
      </c>
      <c r="AT2025" s="82">
        <f t="shared" si="160"/>
        <v>0</v>
      </c>
      <c r="AU2025" s="82">
        <f t="shared" si="160"/>
        <v>0</v>
      </c>
      <c r="AV2025" s="82">
        <f t="shared" si="160"/>
        <v>0</v>
      </c>
      <c r="AW2025" s="82">
        <f t="shared" si="160"/>
        <v>0</v>
      </c>
      <c r="AX2025" s="82">
        <f t="shared" si="160"/>
        <v>0</v>
      </c>
      <c r="AY2025" s="82">
        <f t="shared" si="160"/>
        <v>0</v>
      </c>
      <c r="AZ2025" s="82">
        <f t="shared" si="160"/>
        <v>0</v>
      </c>
      <c r="BA2025" s="82">
        <f t="shared" si="160"/>
        <v>0</v>
      </c>
    </row>
    <row r="2026" spans="1:53" x14ac:dyDescent="0.25">
      <c r="A2026" t="s">
        <v>5094</v>
      </c>
      <c r="B2026" t="s">
        <v>5095</v>
      </c>
      <c r="C2026" t="s">
        <v>5092</v>
      </c>
      <c r="D2026" t="s">
        <v>5093</v>
      </c>
      <c r="E2026">
        <v>6.875</v>
      </c>
      <c r="F2026" s="143">
        <v>43435</v>
      </c>
      <c r="G2026" t="s">
        <v>40</v>
      </c>
      <c r="H2026" t="s">
        <v>270</v>
      </c>
      <c r="I2026" t="s">
        <v>254</v>
      </c>
      <c r="J2026" t="s">
        <v>271</v>
      </c>
      <c r="K2026" t="s">
        <v>272</v>
      </c>
      <c r="L2026" t="s">
        <v>335</v>
      </c>
      <c r="M2026" t="s">
        <v>804</v>
      </c>
      <c r="N2026" t="s">
        <v>304</v>
      </c>
      <c r="O2026">
        <v>954.6</v>
      </c>
      <c r="P2026">
        <v>108.125</v>
      </c>
      <c r="Q2026">
        <v>0.45833299999999999</v>
      </c>
      <c r="R2026">
        <v>8.9800000000000005E-2</v>
      </c>
      <c r="S2026">
        <v>0</v>
      </c>
      <c r="T2026">
        <v>1.804</v>
      </c>
      <c r="U2026">
        <v>4.18</v>
      </c>
      <c r="V2026">
        <v>3.081</v>
      </c>
      <c r="W2026">
        <v>4.5430000000000001</v>
      </c>
      <c r="X2026">
        <v>362</v>
      </c>
      <c r="Y2026">
        <v>108.125</v>
      </c>
      <c r="Z2026">
        <v>0</v>
      </c>
      <c r="AA2026">
        <v>9.078E-2</v>
      </c>
      <c r="AB2026">
        <v>1.8680000000000001</v>
      </c>
      <c r="AC2026">
        <v>4.2590000000000003</v>
      </c>
      <c r="AD2026">
        <v>3.1829999999999998</v>
      </c>
      <c r="AE2026">
        <v>4.5350000000000001</v>
      </c>
      <c r="AF2026">
        <v>375</v>
      </c>
      <c r="AG2026">
        <v>0.42399999999999999</v>
      </c>
      <c r="AH2026">
        <v>0.67400000000000004</v>
      </c>
      <c r="AI2026">
        <v>350</v>
      </c>
      <c r="AJ2026">
        <v>369</v>
      </c>
      <c r="AK2026">
        <v>346</v>
      </c>
      <c r="AL2026">
        <v>359</v>
      </c>
      <c r="AQ2026" s="82">
        <f t="shared" si="157"/>
        <v>0</v>
      </c>
      <c r="AR2026" s="82">
        <f t="shared" si="160"/>
        <v>0</v>
      </c>
      <c r="AS2026" s="82">
        <f t="shared" si="160"/>
        <v>0</v>
      </c>
      <c r="AT2026" s="82">
        <f t="shared" si="160"/>
        <v>8.9800000000000005E-2</v>
      </c>
      <c r="AU2026" s="82">
        <f t="shared" si="160"/>
        <v>0</v>
      </c>
      <c r="AV2026" s="82">
        <f t="shared" si="160"/>
        <v>0</v>
      </c>
      <c r="AW2026" s="82">
        <f t="shared" si="160"/>
        <v>0</v>
      </c>
      <c r="AX2026" s="82">
        <f t="shared" si="160"/>
        <v>0</v>
      </c>
      <c r="AY2026" s="82">
        <f t="shared" si="160"/>
        <v>0</v>
      </c>
      <c r="AZ2026" s="82">
        <f t="shared" si="160"/>
        <v>0</v>
      </c>
      <c r="BA2026" s="82">
        <f t="shared" si="160"/>
        <v>0</v>
      </c>
    </row>
    <row r="2027" spans="1:53" x14ac:dyDescent="0.25">
      <c r="A2027" t="s">
        <v>5128</v>
      </c>
      <c r="B2027" t="s">
        <v>5129</v>
      </c>
      <c r="C2027" t="s">
        <v>5092</v>
      </c>
      <c r="D2027" t="s">
        <v>5093</v>
      </c>
      <c r="E2027">
        <v>6.75</v>
      </c>
      <c r="F2027" s="143">
        <v>44423</v>
      </c>
      <c r="G2027" t="s">
        <v>40</v>
      </c>
      <c r="H2027" t="s">
        <v>270</v>
      </c>
      <c r="I2027" t="s">
        <v>254</v>
      </c>
      <c r="J2027" t="s">
        <v>271</v>
      </c>
      <c r="K2027" t="s">
        <v>272</v>
      </c>
      <c r="L2027" t="s">
        <v>335</v>
      </c>
      <c r="M2027" t="s">
        <v>804</v>
      </c>
      <c r="N2027" t="s">
        <v>304</v>
      </c>
      <c r="O2027">
        <v>650</v>
      </c>
      <c r="P2027">
        <v>107.5</v>
      </c>
      <c r="Q2027">
        <v>2.4375</v>
      </c>
      <c r="R2027">
        <v>6.191E-2</v>
      </c>
      <c r="S2027">
        <v>0</v>
      </c>
      <c r="T2027">
        <v>2.7610000000000001</v>
      </c>
      <c r="U2027">
        <v>5.1340000000000003</v>
      </c>
      <c r="V2027">
        <v>5.335</v>
      </c>
      <c r="W2027">
        <v>5.26</v>
      </c>
      <c r="X2027">
        <v>383</v>
      </c>
      <c r="Y2027">
        <v>107.25</v>
      </c>
      <c r="Z2027">
        <v>1.988</v>
      </c>
      <c r="AA2027">
        <v>6.2449999999999999E-2</v>
      </c>
      <c r="AB2027">
        <v>2.8239999999999998</v>
      </c>
      <c r="AC2027">
        <v>5.2409999999999997</v>
      </c>
      <c r="AD2027">
        <v>5.4370000000000003</v>
      </c>
      <c r="AE2027">
        <v>5.3109999999999999</v>
      </c>
      <c r="AF2027">
        <v>405</v>
      </c>
      <c r="AG2027">
        <v>0.64100000000000001</v>
      </c>
      <c r="AH2027">
        <v>1.33</v>
      </c>
      <c r="AI2027">
        <v>360</v>
      </c>
      <c r="AJ2027">
        <v>382</v>
      </c>
      <c r="AK2027">
        <v>371</v>
      </c>
      <c r="AL2027">
        <v>392</v>
      </c>
      <c r="AQ2027" s="82">
        <f t="shared" si="157"/>
        <v>0</v>
      </c>
      <c r="AR2027" s="82">
        <f t="shared" si="160"/>
        <v>0</v>
      </c>
      <c r="AS2027" s="82">
        <f t="shared" si="160"/>
        <v>0</v>
      </c>
      <c r="AT2027" s="82">
        <f t="shared" si="160"/>
        <v>0</v>
      </c>
      <c r="AU2027" s="82">
        <f t="shared" si="160"/>
        <v>6.191E-2</v>
      </c>
      <c r="AV2027" s="82">
        <f t="shared" si="160"/>
        <v>0</v>
      </c>
      <c r="AW2027" s="82">
        <f t="shared" si="160"/>
        <v>0</v>
      </c>
      <c r="AX2027" s="82">
        <f t="shared" si="160"/>
        <v>0</v>
      </c>
      <c r="AY2027" s="82">
        <f t="shared" si="160"/>
        <v>0</v>
      </c>
      <c r="AZ2027" s="82">
        <f t="shared" si="160"/>
        <v>0</v>
      </c>
      <c r="BA2027" s="82">
        <f t="shared" si="160"/>
        <v>0</v>
      </c>
    </row>
    <row r="2028" spans="1:53" x14ac:dyDescent="0.25">
      <c r="A2028" t="s">
        <v>5096</v>
      </c>
      <c r="B2028" t="s">
        <v>5097</v>
      </c>
      <c r="C2028" t="s">
        <v>5092</v>
      </c>
      <c r="D2028" t="s">
        <v>5093</v>
      </c>
      <c r="E2028">
        <v>6.5</v>
      </c>
      <c r="F2028" s="143">
        <v>42566</v>
      </c>
      <c r="G2028" t="s">
        <v>40</v>
      </c>
      <c r="H2028" t="s">
        <v>270</v>
      </c>
      <c r="I2028" t="s">
        <v>254</v>
      </c>
      <c r="J2028" t="s">
        <v>271</v>
      </c>
      <c r="K2028" t="s">
        <v>272</v>
      </c>
      <c r="L2028" t="s">
        <v>335</v>
      </c>
      <c r="M2028" t="s">
        <v>804</v>
      </c>
      <c r="N2028" t="s">
        <v>304</v>
      </c>
      <c r="O2028">
        <v>915.7</v>
      </c>
      <c r="P2028">
        <v>105</v>
      </c>
      <c r="Q2028">
        <v>2.8888889999999998</v>
      </c>
      <c r="R2028">
        <v>8.5589999999999999E-2</v>
      </c>
      <c r="S2028">
        <v>0</v>
      </c>
      <c r="T2028">
        <v>0.53200000000000003</v>
      </c>
      <c r="U2028">
        <v>3.1890000000000001</v>
      </c>
      <c r="V2028">
        <v>0.57699999999999996</v>
      </c>
      <c r="W2028">
        <v>3.536</v>
      </c>
      <c r="X2028">
        <v>306</v>
      </c>
      <c r="Y2028">
        <v>105.5</v>
      </c>
      <c r="Z2028">
        <v>2.456</v>
      </c>
      <c r="AA2028">
        <v>8.695E-2</v>
      </c>
      <c r="AB2028">
        <v>0.59899999999999998</v>
      </c>
      <c r="AC2028">
        <v>2.7330000000000001</v>
      </c>
      <c r="AD2028">
        <v>0.61499999999999999</v>
      </c>
      <c r="AE2028">
        <v>2.968</v>
      </c>
      <c r="AF2028">
        <v>257</v>
      </c>
      <c r="AG2028">
        <v>-6.2E-2</v>
      </c>
      <c r="AH2028">
        <v>-8.5000000000000006E-2</v>
      </c>
      <c r="AI2028">
        <v>186</v>
      </c>
      <c r="AJ2028">
        <v>173</v>
      </c>
      <c r="AK2028">
        <v>288</v>
      </c>
      <c r="AL2028">
        <v>243</v>
      </c>
      <c r="AQ2028" s="82">
        <f t="shared" si="157"/>
        <v>0</v>
      </c>
      <c r="AR2028" s="82">
        <f t="shared" si="160"/>
        <v>0</v>
      </c>
      <c r="AS2028" s="82">
        <f t="shared" si="160"/>
        <v>8.5589999999999999E-2</v>
      </c>
      <c r="AT2028" s="82">
        <f t="shared" si="160"/>
        <v>0</v>
      </c>
      <c r="AU2028" s="82">
        <f t="shared" si="160"/>
        <v>0</v>
      </c>
      <c r="AV2028" s="82">
        <f t="shared" si="160"/>
        <v>0</v>
      </c>
      <c r="AW2028" s="82">
        <f t="shared" si="160"/>
        <v>0</v>
      </c>
      <c r="AX2028" s="82">
        <f t="shared" si="160"/>
        <v>0</v>
      </c>
      <c r="AY2028" s="82">
        <f t="shared" si="160"/>
        <v>0</v>
      </c>
      <c r="AZ2028" s="82">
        <f t="shared" si="160"/>
        <v>0</v>
      </c>
      <c r="BA2028" s="82">
        <f t="shared" si="160"/>
        <v>0</v>
      </c>
    </row>
    <row r="2029" spans="1:53" x14ac:dyDescent="0.25">
      <c r="A2029" t="s">
        <v>5134</v>
      </c>
      <c r="B2029" t="s">
        <v>5135</v>
      </c>
      <c r="C2029" t="s">
        <v>5092</v>
      </c>
      <c r="D2029" t="s">
        <v>5093</v>
      </c>
      <c r="E2029">
        <v>7.25</v>
      </c>
      <c r="F2029" s="143">
        <v>44757</v>
      </c>
      <c r="G2029" t="s">
        <v>40</v>
      </c>
      <c r="H2029" t="s">
        <v>270</v>
      </c>
      <c r="I2029" t="s">
        <v>254</v>
      </c>
      <c r="J2029" t="s">
        <v>271</v>
      </c>
      <c r="K2029" t="s">
        <v>272</v>
      </c>
      <c r="L2029" t="s">
        <v>335</v>
      </c>
      <c r="M2029" t="s">
        <v>804</v>
      </c>
      <c r="N2029" t="s">
        <v>304</v>
      </c>
      <c r="O2029">
        <v>550</v>
      </c>
      <c r="P2029">
        <v>109.5</v>
      </c>
      <c r="Q2029">
        <v>3.2222219999999999</v>
      </c>
      <c r="R2029">
        <v>5.3710000000000001E-2</v>
      </c>
      <c r="S2029">
        <v>0</v>
      </c>
      <c r="T2029">
        <v>3.0489999999999999</v>
      </c>
      <c r="U2029">
        <v>5.2270000000000003</v>
      </c>
      <c r="V2029">
        <v>5.5549999999999997</v>
      </c>
      <c r="W2029">
        <v>5.4649999999999999</v>
      </c>
      <c r="X2029">
        <v>389</v>
      </c>
      <c r="Y2029">
        <v>109.125</v>
      </c>
      <c r="Z2029">
        <v>2.7389999999999999</v>
      </c>
      <c r="AA2029">
        <v>5.4120000000000001E-2</v>
      </c>
      <c r="AB2029">
        <v>3.1110000000000002</v>
      </c>
      <c r="AC2029">
        <v>5.3620000000000001</v>
      </c>
      <c r="AD2029">
        <v>5.6630000000000003</v>
      </c>
      <c r="AE2029">
        <v>5.5359999999999996</v>
      </c>
      <c r="AF2029">
        <v>414</v>
      </c>
      <c r="AG2029">
        <v>0.76700000000000002</v>
      </c>
      <c r="AH2029">
        <v>1.52</v>
      </c>
      <c r="AI2029">
        <v>369</v>
      </c>
      <c r="AJ2029">
        <v>393</v>
      </c>
      <c r="AK2029">
        <v>380</v>
      </c>
      <c r="AL2029">
        <v>403</v>
      </c>
      <c r="AQ2029" s="82">
        <f t="shared" si="157"/>
        <v>0</v>
      </c>
      <c r="AR2029" s="82">
        <f t="shared" si="160"/>
        <v>0</v>
      </c>
      <c r="AS2029" s="82">
        <f t="shared" si="160"/>
        <v>0</v>
      </c>
      <c r="AT2029" s="82">
        <f t="shared" si="160"/>
        <v>0</v>
      </c>
      <c r="AU2029" s="82">
        <f t="shared" si="160"/>
        <v>5.3710000000000001E-2</v>
      </c>
      <c r="AV2029" s="82">
        <f t="shared" si="160"/>
        <v>0</v>
      </c>
      <c r="AW2029" s="82">
        <f t="shared" si="160"/>
        <v>0</v>
      </c>
      <c r="AX2029" s="82">
        <f t="shared" si="160"/>
        <v>0</v>
      </c>
      <c r="AY2029" s="82">
        <f t="shared" si="160"/>
        <v>0</v>
      </c>
      <c r="AZ2029" s="82">
        <f t="shared" si="160"/>
        <v>0</v>
      </c>
      <c r="BA2029" s="82">
        <f t="shared" si="160"/>
        <v>0</v>
      </c>
    </row>
    <row r="2030" spans="1:53" x14ac:dyDescent="0.25">
      <c r="A2030" t="s">
        <v>6757</v>
      </c>
      <c r="B2030" t="s">
        <v>6758</v>
      </c>
      <c r="C2030" t="s">
        <v>5092</v>
      </c>
      <c r="D2030" t="s">
        <v>5093</v>
      </c>
      <c r="E2030">
        <v>6.375</v>
      </c>
      <c r="F2030" s="143">
        <v>44119</v>
      </c>
      <c r="G2030" t="s">
        <v>40</v>
      </c>
      <c r="H2030" t="s">
        <v>270</v>
      </c>
      <c r="I2030" t="s">
        <v>254</v>
      </c>
      <c r="J2030" t="s">
        <v>271</v>
      </c>
      <c r="K2030" t="s">
        <v>272</v>
      </c>
      <c r="L2030" t="s">
        <v>335</v>
      </c>
      <c r="M2030" t="s">
        <v>804</v>
      </c>
      <c r="N2030" t="s">
        <v>304</v>
      </c>
      <c r="O2030">
        <v>500</v>
      </c>
      <c r="P2030">
        <v>107.25</v>
      </c>
      <c r="Q2030">
        <v>1.434375</v>
      </c>
      <c r="R2030">
        <v>4.7079999999999997E-2</v>
      </c>
      <c r="S2030">
        <v>0</v>
      </c>
      <c r="T2030">
        <v>4.7969999999999997</v>
      </c>
      <c r="U2030">
        <v>4.9219999999999997</v>
      </c>
      <c r="V2030">
        <v>5.5810000000000004</v>
      </c>
      <c r="W2030">
        <v>4.9960000000000004</v>
      </c>
      <c r="X2030">
        <v>370</v>
      </c>
      <c r="Y2030">
        <v>106.25</v>
      </c>
      <c r="Z2030">
        <v>1.0089999999999999</v>
      </c>
      <c r="AA2030">
        <v>4.7169999999999997E-2</v>
      </c>
      <c r="AB2030">
        <v>4.8520000000000003</v>
      </c>
      <c r="AC2030">
        <v>5.1269999999999998</v>
      </c>
      <c r="AD2030">
        <v>5.7439999999999998</v>
      </c>
      <c r="AE2030">
        <v>5.1970000000000001</v>
      </c>
      <c r="AF2030">
        <v>407</v>
      </c>
      <c r="AG2030">
        <v>1.329</v>
      </c>
      <c r="AH2030">
        <v>2.0609999999999999</v>
      </c>
      <c r="AI2030">
        <v>356</v>
      </c>
      <c r="AJ2030">
        <v>391</v>
      </c>
      <c r="AK2030">
        <v>359</v>
      </c>
      <c r="AL2030">
        <v>395</v>
      </c>
      <c r="AQ2030" s="82">
        <f t="shared" si="157"/>
        <v>0</v>
      </c>
      <c r="AR2030" s="82">
        <f t="shared" si="160"/>
        <v>0</v>
      </c>
      <c r="AS2030" s="82">
        <f t="shared" si="160"/>
        <v>0</v>
      </c>
      <c r="AT2030" s="82">
        <f t="shared" si="160"/>
        <v>4.7079999999999997E-2</v>
      </c>
      <c r="AU2030" s="82">
        <f t="shared" si="160"/>
        <v>0</v>
      </c>
      <c r="AV2030" s="82">
        <f t="shared" si="160"/>
        <v>0</v>
      </c>
      <c r="AW2030" s="82">
        <f t="shared" si="160"/>
        <v>0</v>
      </c>
      <c r="AX2030" s="82">
        <f t="shared" si="160"/>
        <v>0</v>
      </c>
      <c r="AY2030" s="82">
        <f t="shared" si="160"/>
        <v>0</v>
      </c>
      <c r="AZ2030" s="82">
        <f t="shared" si="160"/>
        <v>0</v>
      </c>
      <c r="BA2030" s="82">
        <f t="shared" si="160"/>
        <v>0</v>
      </c>
    </row>
    <row r="2031" spans="1:53" x14ac:dyDescent="0.25">
      <c r="A2031" t="s">
        <v>6759</v>
      </c>
      <c r="B2031" t="s">
        <v>6760</v>
      </c>
      <c r="C2031" t="s">
        <v>6761</v>
      </c>
      <c r="D2031" t="s">
        <v>5093</v>
      </c>
      <c r="E2031">
        <v>6.375</v>
      </c>
      <c r="F2031" s="143">
        <v>44119</v>
      </c>
      <c r="G2031" t="s">
        <v>40</v>
      </c>
      <c r="H2031" t="s">
        <v>270</v>
      </c>
      <c r="I2031" t="s">
        <v>259</v>
      </c>
      <c r="J2031" t="s">
        <v>271</v>
      </c>
      <c r="K2031" t="s">
        <v>272</v>
      </c>
      <c r="L2031" t="s">
        <v>335</v>
      </c>
      <c r="M2031" t="s">
        <v>804</v>
      </c>
      <c r="N2031" t="s">
        <v>304</v>
      </c>
      <c r="O2031">
        <v>1750</v>
      </c>
      <c r="P2031">
        <v>107.25</v>
      </c>
      <c r="Q2031">
        <v>1.434375</v>
      </c>
      <c r="R2031">
        <v>0.16478000000000001</v>
      </c>
      <c r="S2031">
        <v>0</v>
      </c>
      <c r="T2031">
        <v>4.7969999999999997</v>
      </c>
      <c r="U2031">
        <v>4.9219999999999997</v>
      </c>
      <c r="V2031">
        <v>5.5810000000000004</v>
      </c>
      <c r="W2031">
        <v>4.9960000000000004</v>
      </c>
      <c r="X2031">
        <v>370</v>
      </c>
      <c r="Y2031">
        <v>106.25</v>
      </c>
      <c r="Z2031">
        <v>1.0089999999999999</v>
      </c>
      <c r="AA2031">
        <v>0.16508999999999999</v>
      </c>
      <c r="AB2031">
        <v>4.8520000000000003</v>
      </c>
      <c r="AC2031">
        <v>5.1269999999999998</v>
      </c>
      <c r="AD2031">
        <v>5.7439999999999998</v>
      </c>
      <c r="AE2031">
        <v>5.1970000000000001</v>
      </c>
      <c r="AF2031">
        <v>407</v>
      </c>
      <c r="AG2031">
        <v>1.329</v>
      </c>
      <c r="AH2031">
        <v>2.0609999999999999</v>
      </c>
      <c r="AI2031">
        <v>356</v>
      </c>
      <c r="AJ2031">
        <v>391</v>
      </c>
      <c r="AK2031">
        <v>359</v>
      </c>
      <c r="AL2031">
        <v>395</v>
      </c>
      <c r="AQ2031" s="82">
        <f t="shared" si="157"/>
        <v>0</v>
      </c>
      <c r="AR2031" s="82">
        <f t="shared" si="160"/>
        <v>0</v>
      </c>
      <c r="AS2031" s="82">
        <f t="shared" si="160"/>
        <v>0</v>
      </c>
      <c r="AT2031" s="82">
        <f t="shared" si="160"/>
        <v>0.16478000000000001</v>
      </c>
      <c r="AU2031" s="82">
        <f t="shared" si="160"/>
        <v>0</v>
      </c>
      <c r="AV2031" s="82">
        <f t="shared" si="160"/>
        <v>0</v>
      </c>
      <c r="AW2031" s="82">
        <f t="shared" si="160"/>
        <v>0</v>
      </c>
      <c r="AX2031" s="82">
        <f t="shared" si="160"/>
        <v>0</v>
      </c>
      <c r="AY2031" s="82">
        <f t="shared" si="160"/>
        <v>0</v>
      </c>
      <c r="AZ2031" s="82">
        <f t="shared" si="160"/>
        <v>0</v>
      </c>
      <c r="BA2031" s="82">
        <f t="shared" si="160"/>
        <v>0</v>
      </c>
    </row>
    <row r="2032" spans="1:53" x14ac:dyDescent="0.25">
      <c r="A2032" t="s">
        <v>6762</v>
      </c>
      <c r="B2032" t="s">
        <v>6763</v>
      </c>
      <c r="C2032" t="s">
        <v>5113</v>
      </c>
      <c r="D2032" t="s">
        <v>212</v>
      </c>
      <c r="E2032">
        <v>6.875</v>
      </c>
      <c r="F2032" s="143">
        <v>43997</v>
      </c>
      <c r="G2032" t="s">
        <v>40</v>
      </c>
      <c r="H2032" t="s">
        <v>270</v>
      </c>
      <c r="I2032" t="s">
        <v>259</v>
      </c>
      <c r="J2032" t="s">
        <v>271</v>
      </c>
      <c r="K2032" t="s">
        <v>272</v>
      </c>
      <c r="L2032" t="s">
        <v>1124</v>
      </c>
      <c r="M2032" t="s">
        <v>1131</v>
      </c>
      <c r="N2032" t="s">
        <v>304</v>
      </c>
      <c r="O2032">
        <v>275</v>
      </c>
      <c r="P2032">
        <v>104.5</v>
      </c>
      <c r="Q2032">
        <v>0.190972</v>
      </c>
      <c r="R2032">
        <v>2.494E-2</v>
      </c>
      <c r="S2032">
        <v>3.4380000000000002</v>
      </c>
      <c r="T2032">
        <v>4.5309999999999997</v>
      </c>
      <c r="U2032">
        <v>5.9</v>
      </c>
      <c r="V2032">
        <v>5.56</v>
      </c>
      <c r="W2032">
        <v>5.98</v>
      </c>
      <c r="X2032">
        <v>476</v>
      </c>
      <c r="Y2032">
        <v>103</v>
      </c>
      <c r="Z2032">
        <v>3.17</v>
      </c>
      <c r="AA2032">
        <v>2.5680000000000001E-2</v>
      </c>
      <c r="AB2032">
        <v>4.4349999999999996</v>
      </c>
      <c r="AC2032">
        <v>6.226</v>
      </c>
      <c r="AD2032">
        <v>5.49</v>
      </c>
      <c r="AE2032">
        <v>6.266</v>
      </c>
      <c r="AF2032">
        <v>521</v>
      </c>
      <c r="AG2032">
        <v>1.845</v>
      </c>
      <c r="AH2032">
        <v>2.5350000000000001</v>
      </c>
      <c r="AI2032">
        <v>459</v>
      </c>
      <c r="AJ2032">
        <v>494</v>
      </c>
      <c r="AK2032">
        <v>465</v>
      </c>
      <c r="AL2032">
        <v>509</v>
      </c>
      <c r="AQ2032" s="82">
        <f t="shared" si="157"/>
        <v>0</v>
      </c>
      <c r="AR2032" s="82">
        <f t="shared" si="160"/>
        <v>0</v>
      </c>
      <c r="AS2032" s="82">
        <f t="shared" si="160"/>
        <v>0</v>
      </c>
      <c r="AT2032" s="82">
        <f t="shared" si="160"/>
        <v>0</v>
      </c>
      <c r="AU2032" s="82">
        <f t="shared" si="160"/>
        <v>2.494E-2</v>
      </c>
      <c r="AV2032" s="82">
        <f t="shared" si="160"/>
        <v>0</v>
      </c>
      <c r="AW2032" s="82">
        <f t="shared" si="160"/>
        <v>0</v>
      </c>
      <c r="AX2032" s="82">
        <f t="shared" si="160"/>
        <v>0</v>
      </c>
      <c r="AY2032" s="82">
        <f t="shared" si="160"/>
        <v>0</v>
      </c>
      <c r="AZ2032" s="82">
        <f t="shared" si="160"/>
        <v>0</v>
      </c>
      <c r="BA2032" s="82">
        <f t="shared" si="160"/>
        <v>0</v>
      </c>
    </row>
    <row r="2033" spans="1:53" x14ac:dyDescent="0.25">
      <c r="A2033" t="s">
        <v>6764</v>
      </c>
      <c r="B2033" t="s">
        <v>6765</v>
      </c>
      <c r="C2033" t="s">
        <v>5113</v>
      </c>
      <c r="D2033" t="s">
        <v>212</v>
      </c>
      <c r="E2033">
        <v>6.875</v>
      </c>
      <c r="F2033" s="143">
        <v>43997</v>
      </c>
      <c r="G2033" t="s">
        <v>40</v>
      </c>
      <c r="H2033" t="s">
        <v>270</v>
      </c>
      <c r="I2033" t="s">
        <v>259</v>
      </c>
      <c r="J2033" t="s">
        <v>271</v>
      </c>
      <c r="K2033" t="s">
        <v>272</v>
      </c>
      <c r="L2033" t="s">
        <v>1124</v>
      </c>
      <c r="M2033" t="s">
        <v>1131</v>
      </c>
      <c r="N2033" t="s">
        <v>304</v>
      </c>
      <c r="O2033">
        <v>300</v>
      </c>
      <c r="P2033">
        <v>104.5</v>
      </c>
      <c r="Q2033">
        <v>0.190972</v>
      </c>
      <c r="R2033">
        <v>2.7210000000000002E-2</v>
      </c>
      <c r="S2033">
        <v>3.4380000000000002</v>
      </c>
      <c r="T2033">
        <v>4.5309999999999997</v>
      </c>
      <c r="U2033">
        <v>5.9</v>
      </c>
      <c r="V2033">
        <v>5.56</v>
      </c>
      <c r="W2033">
        <v>5.98</v>
      </c>
      <c r="X2033">
        <v>476</v>
      </c>
      <c r="Y2033">
        <v>103</v>
      </c>
      <c r="Z2033">
        <v>3.17</v>
      </c>
      <c r="AA2033">
        <v>2.802E-2</v>
      </c>
      <c r="AB2033">
        <v>4.4349999999999996</v>
      </c>
      <c r="AC2033">
        <v>6.226</v>
      </c>
      <c r="AD2033">
        <v>5.49</v>
      </c>
      <c r="AE2033">
        <v>6.266</v>
      </c>
      <c r="AF2033">
        <v>521</v>
      </c>
      <c r="AG2033">
        <v>1.845</v>
      </c>
      <c r="AH2033">
        <v>2.5350000000000001</v>
      </c>
      <c r="AI2033">
        <v>459</v>
      </c>
      <c r="AJ2033">
        <v>494</v>
      </c>
      <c r="AK2033">
        <v>465</v>
      </c>
      <c r="AL2033">
        <v>509</v>
      </c>
      <c r="AQ2033" s="82">
        <f t="shared" si="157"/>
        <v>0</v>
      </c>
      <c r="AR2033" s="82">
        <f t="shared" si="160"/>
        <v>0</v>
      </c>
      <c r="AS2033" s="82">
        <f t="shared" si="160"/>
        <v>0</v>
      </c>
      <c r="AT2033" s="82">
        <f t="shared" si="160"/>
        <v>0</v>
      </c>
      <c r="AU2033" s="82">
        <f t="shared" si="160"/>
        <v>2.7210000000000002E-2</v>
      </c>
      <c r="AV2033" s="82">
        <f t="shared" si="160"/>
        <v>0</v>
      </c>
      <c r="AW2033" s="82">
        <f t="shared" si="160"/>
        <v>0</v>
      </c>
      <c r="AX2033" s="82">
        <f t="shared" si="160"/>
        <v>0</v>
      </c>
      <c r="AY2033" s="82">
        <f t="shared" si="160"/>
        <v>0</v>
      </c>
      <c r="AZ2033" s="82">
        <f t="shared" si="160"/>
        <v>0</v>
      </c>
      <c r="BA2033" s="82">
        <f t="shared" si="160"/>
        <v>0</v>
      </c>
    </row>
    <row r="2034" spans="1:53" x14ac:dyDescent="0.25">
      <c r="A2034" t="s">
        <v>5124</v>
      </c>
      <c r="B2034" t="s">
        <v>5125</v>
      </c>
      <c r="C2034" t="s">
        <v>5126</v>
      </c>
      <c r="D2034" t="s">
        <v>5127</v>
      </c>
      <c r="E2034">
        <v>9.375</v>
      </c>
      <c r="F2034" s="143">
        <v>42278</v>
      </c>
      <c r="G2034" t="s">
        <v>280</v>
      </c>
      <c r="H2034" t="s">
        <v>270</v>
      </c>
      <c r="I2034" t="s">
        <v>259</v>
      </c>
      <c r="J2034" t="s">
        <v>271</v>
      </c>
      <c r="K2034" t="s">
        <v>272</v>
      </c>
      <c r="L2034" t="s">
        <v>296</v>
      </c>
      <c r="M2034" t="s">
        <v>431</v>
      </c>
      <c r="N2034" t="s">
        <v>304</v>
      </c>
      <c r="O2034">
        <v>345</v>
      </c>
      <c r="P2034">
        <v>84.5</v>
      </c>
      <c r="Q2034">
        <v>2.1875</v>
      </c>
      <c r="R2034">
        <v>2.5909999999999999E-2</v>
      </c>
      <c r="S2034">
        <v>0</v>
      </c>
      <c r="T2034">
        <v>2.2309999999999999</v>
      </c>
      <c r="U2034">
        <v>16.562000000000001</v>
      </c>
      <c r="V2034">
        <v>2.2320000000000002</v>
      </c>
      <c r="W2034">
        <v>16.562000000000001</v>
      </c>
      <c r="X2034">
        <v>1622</v>
      </c>
      <c r="Y2034">
        <v>83.5</v>
      </c>
      <c r="Z2034">
        <v>1.5620000000000001</v>
      </c>
      <c r="AA2034">
        <v>2.581E-2</v>
      </c>
      <c r="AB2034">
        <v>2.2869999999999999</v>
      </c>
      <c r="AC2034">
        <v>16.925000000000001</v>
      </c>
      <c r="AD2034">
        <v>2.2869999999999999</v>
      </c>
      <c r="AE2034">
        <v>16.925000000000001</v>
      </c>
      <c r="AF2034">
        <v>1664</v>
      </c>
      <c r="AG2034">
        <v>1.91</v>
      </c>
      <c r="AH2034">
        <v>2.008</v>
      </c>
      <c r="AI2034">
        <v>1433</v>
      </c>
      <c r="AJ2034">
        <v>1461</v>
      </c>
      <c r="AK2034">
        <v>1609</v>
      </c>
      <c r="AL2034">
        <v>1652</v>
      </c>
      <c r="AQ2034" s="82">
        <f t="shared" si="157"/>
        <v>0</v>
      </c>
      <c r="AR2034" s="82">
        <f t="shared" si="160"/>
        <v>0</v>
      </c>
      <c r="AS2034" s="82">
        <f t="shared" si="160"/>
        <v>0</v>
      </c>
      <c r="AT2034" s="82">
        <f t="shared" si="160"/>
        <v>0</v>
      </c>
      <c r="AU2034" s="82">
        <f t="shared" si="160"/>
        <v>0</v>
      </c>
      <c r="AV2034" s="82">
        <f t="shared" si="160"/>
        <v>0</v>
      </c>
      <c r="AW2034" s="82">
        <f t="shared" si="160"/>
        <v>0</v>
      </c>
      <c r="AX2034" s="82">
        <f t="shared" si="160"/>
        <v>0</v>
      </c>
      <c r="AY2034" s="82">
        <f t="shared" si="160"/>
        <v>0</v>
      </c>
      <c r="AZ2034" s="82">
        <f t="shared" si="160"/>
        <v>0</v>
      </c>
      <c r="BA2034" s="82">
        <f t="shared" si="160"/>
        <v>2.5909999999999999E-2</v>
      </c>
    </row>
    <row r="2035" spans="1:53" x14ac:dyDescent="0.25">
      <c r="A2035" t="s">
        <v>5118</v>
      </c>
      <c r="B2035" t="s">
        <v>5119</v>
      </c>
      <c r="C2035" t="s">
        <v>5120</v>
      </c>
      <c r="D2035" t="s">
        <v>5121</v>
      </c>
      <c r="E2035">
        <v>5.95</v>
      </c>
      <c r="F2035" s="143">
        <v>44044</v>
      </c>
      <c r="G2035" t="s">
        <v>371</v>
      </c>
      <c r="H2035" t="s">
        <v>270</v>
      </c>
      <c r="I2035" t="s">
        <v>254</v>
      </c>
      <c r="J2035" t="s">
        <v>271</v>
      </c>
      <c r="K2035" t="s">
        <v>272</v>
      </c>
      <c r="L2035" t="s">
        <v>609</v>
      </c>
      <c r="M2035" t="s">
        <v>907</v>
      </c>
      <c r="N2035" t="s">
        <v>304</v>
      </c>
      <c r="O2035">
        <v>400</v>
      </c>
      <c r="P2035">
        <v>107.095</v>
      </c>
      <c r="Q2035">
        <v>2.38</v>
      </c>
      <c r="R2035">
        <v>3.7940000000000002E-2</v>
      </c>
      <c r="S2035">
        <v>0</v>
      </c>
      <c r="T2035">
        <v>5.9980000000000002</v>
      </c>
      <c r="U2035">
        <v>4.8230000000000004</v>
      </c>
      <c r="V2035">
        <v>6.0880000000000001</v>
      </c>
      <c r="W2035">
        <v>4.8230000000000004</v>
      </c>
      <c r="X2035">
        <v>356</v>
      </c>
      <c r="Y2035">
        <v>111.773</v>
      </c>
      <c r="Z2035">
        <v>1.9830000000000001</v>
      </c>
      <c r="AA2035">
        <v>4.002E-2</v>
      </c>
      <c r="AB2035">
        <v>6.12</v>
      </c>
      <c r="AC2035">
        <v>4.141</v>
      </c>
      <c r="AD2035">
        <v>6.2030000000000003</v>
      </c>
      <c r="AE2035">
        <v>4.141</v>
      </c>
      <c r="AF2035">
        <v>304</v>
      </c>
      <c r="AG2035">
        <v>-3.7639999999999998</v>
      </c>
      <c r="AH2035">
        <v>-2.9380000000000002</v>
      </c>
      <c r="AI2035">
        <v>349</v>
      </c>
      <c r="AJ2035">
        <v>303</v>
      </c>
      <c r="AK2035">
        <v>347</v>
      </c>
      <c r="AL2035">
        <v>294</v>
      </c>
      <c r="AQ2035" s="82">
        <f t="shared" si="157"/>
        <v>0</v>
      </c>
      <c r="AR2035" s="82">
        <f t="shared" si="160"/>
        <v>0</v>
      </c>
      <c r="AS2035" s="82">
        <f t="shared" si="160"/>
        <v>0</v>
      </c>
      <c r="AT2035" s="82">
        <f t="shared" si="160"/>
        <v>3.7940000000000002E-2</v>
      </c>
      <c r="AU2035" s="82">
        <f t="shared" si="160"/>
        <v>0</v>
      </c>
      <c r="AV2035" s="82">
        <f t="shared" si="160"/>
        <v>0</v>
      </c>
      <c r="AW2035" s="82">
        <f t="shared" si="160"/>
        <v>0</v>
      </c>
      <c r="AX2035" s="82">
        <f t="shared" si="160"/>
        <v>0</v>
      </c>
      <c r="AY2035" s="82">
        <f t="shared" si="160"/>
        <v>0</v>
      </c>
      <c r="AZ2035" s="82">
        <f t="shared" si="160"/>
        <v>0</v>
      </c>
      <c r="BA2035" s="82">
        <f t="shared" si="160"/>
        <v>0</v>
      </c>
    </row>
    <row r="2036" spans="1:53" x14ac:dyDescent="0.25">
      <c r="A2036" t="s">
        <v>5130</v>
      </c>
      <c r="B2036" t="s">
        <v>5131</v>
      </c>
      <c r="C2036" t="s">
        <v>5132</v>
      </c>
      <c r="D2036" t="s">
        <v>5133</v>
      </c>
      <c r="E2036">
        <v>11.5</v>
      </c>
      <c r="F2036" s="143">
        <v>42217</v>
      </c>
      <c r="G2036" t="s">
        <v>42</v>
      </c>
      <c r="H2036" t="s">
        <v>270</v>
      </c>
      <c r="I2036" t="s">
        <v>259</v>
      </c>
      <c r="J2036" t="s">
        <v>271</v>
      </c>
      <c r="K2036" t="s">
        <v>272</v>
      </c>
      <c r="L2036" t="s">
        <v>442</v>
      </c>
      <c r="M2036" t="s">
        <v>650</v>
      </c>
      <c r="N2036" t="s">
        <v>283</v>
      </c>
      <c r="O2036">
        <v>1000</v>
      </c>
      <c r="P2036">
        <v>109.25</v>
      </c>
      <c r="Q2036">
        <v>4.5999999999999996</v>
      </c>
      <c r="R2036">
        <v>9.8640000000000005E-2</v>
      </c>
      <c r="S2036">
        <v>0</v>
      </c>
      <c r="T2036">
        <v>0.1</v>
      </c>
      <c r="U2036">
        <v>4.6109999999999998</v>
      </c>
      <c r="V2036">
        <v>0.112</v>
      </c>
      <c r="W2036">
        <v>4.7240000000000002</v>
      </c>
      <c r="X2036">
        <v>439</v>
      </c>
      <c r="Y2036">
        <v>110</v>
      </c>
      <c r="Z2036">
        <v>3.8330000000000002</v>
      </c>
      <c r="AA2036">
        <v>0.10012</v>
      </c>
      <c r="AB2036">
        <v>0.16600000000000001</v>
      </c>
      <c r="AC2036">
        <v>2.855</v>
      </c>
      <c r="AD2036">
        <v>0.16700000000000001</v>
      </c>
      <c r="AE2036">
        <v>2.9950000000000001</v>
      </c>
      <c r="AF2036">
        <v>271</v>
      </c>
      <c r="AG2036">
        <v>1.4999999999999999E-2</v>
      </c>
      <c r="AH2036">
        <v>2E-3</v>
      </c>
      <c r="AI2036">
        <v>451</v>
      </c>
      <c r="AJ2036">
        <v>107</v>
      </c>
      <c r="AK2036">
        <v>416</v>
      </c>
      <c r="AL2036">
        <v>251</v>
      </c>
      <c r="AQ2036" s="82">
        <f t="shared" si="157"/>
        <v>0</v>
      </c>
      <c r="AR2036" s="82">
        <f t="shared" si="160"/>
        <v>0</v>
      </c>
      <c r="AS2036" s="82">
        <f t="shared" si="160"/>
        <v>0</v>
      </c>
      <c r="AT2036" s="82">
        <f t="shared" si="160"/>
        <v>9.8640000000000005E-2</v>
      </c>
      <c r="AU2036" s="82">
        <f t="shared" si="160"/>
        <v>0</v>
      </c>
      <c r="AV2036" s="82">
        <f t="shared" si="160"/>
        <v>0</v>
      </c>
      <c r="AW2036" s="82">
        <f t="shared" si="160"/>
        <v>0</v>
      </c>
      <c r="AX2036" s="82">
        <f t="shared" si="160"/>
        <v>0</v>
      </c>
      <c r="AY2036" s="82">
        <f t="shared" si="160"/>
        <v>0</v>
      </c>
      <c r="AZ2036" s="82">
        <f t="shared" si="160"/>
        <v>0</v>
      </c>
      <c r="BA2036" s="82">
        <f t="shared" si="160"/>
        <v>0</v>
      </c>
    </row>
    <row r="2037" spans="1:53" x14ac:dyDescent="0.25">
      <c r="A2037" t="s">
        <v>6766</v>
      </c>
      <c r="B2037" t="s">
        <v>6767</v>
      </c>
      <c r="C2037" t="s">
        <v>5132</v>
      </c>
      <c r="D2037" t="s">
        <v>5133</v>
      </c>
      <c r="E2037">
        <v>7.5</v>
      </c>
      <c r="F2037" s="143">
        <v>43770</v>
      </c>
      <c r="G2037" t="s">
        <v>42</v>
      </c>
      <c r="H2037" t="s">
        <v>270</v>
      </c>
      <c r="I2037" t="s">
        <v>259</v>
      </c>
      <c r="J2037" t="s">
        <v>271</v>
      </c>
      <c r="K2037" t="s">
        <v>272</v>
      </c>
      <c r="L2037" t="s">
        <v>442</v>
      </c>
      <c r="M2037" t="s">
        <v>650</v>
      </c>
      <c r="N2037" t="s">
        <v>283</v>
      </c>
      <c r="O2037">
        <v>1150</v>
      </c>
      <c r="P2037">
        <v>101</v>
      </c>
      <c r="Q2037">
        <v>1.25</v>
      </c>
      <c r="R2037">
        <v>0.10187</v>
      </c>
      <c r="S2037">
        <v>0</v>
      </c>
      <c r="T2037">
        <v>4.6230000000000002</v>
      </c>
      <c r="U2037">
        <v>7.2830000000000004</v>
      </c>
      <c r="V2037">
        <v>5.2210000000000001</v>
      </c>
      <c r="W2037">
        <v>7.2830000000000004</v>
      </c>
      <c r="X2037">
        <v>620</v>
      </c>
      <c r="Y2037">
        <v>100.5</v>
      </c>
      <c r="Z2037">
        <v>0.75</v>
      </c>
      <c r="AA2037">
        <v>0.10241</v>
      </c>
      <c r="AB2037">
        <v>4.681</v>
      </c>
      <c r="AC2037">
        <v>7.391</v>
      </c>
      <c r="AD2037">
        <v>5.2839999999999998</v>
      </c>
      <c r="AE2037">
        <v>7.383</v>
      </c>
      <c r="AF2037">
        <v>644</v>
      </c>
      <c r="AG2037">
        <v>0.98799999999999999</v>
      </c>
      <c r="AH2037">
        <v>1.627</v>
      </c>
      <c r="AI2037">
        <v>592</v>
      </c>
      <c r="AJ2037">
        <v>615</v>
      </c>
      <c r="AK2037">
        <v>608</v>
      </c>
      <c r="AL2037">
        <v>633</v>
      </c>
      <c r="AQ2037" s="82">
        <f t="shared" si="157"/>
        <v>0</v>
      </c>
      <c r="AR2037" s="82">
        <f t="shared" si="160"/>
        <v>0</v>
      </c>
      <c r="AS2037" s="82">
        <f t="shared" si="160"/>
        <v>0</v>
      </c>
      <c r="AT2037" s="82">
        <f t="shared" si="160"/>
        <v>0</v>
      </c>
      <c r="AU2037" s="82">
        <f t="shared" si="160"/>
        <v>0</v>
      </c>
      <c r="AV2037" s="82">
        <f t="shared" si="160"/>
        <v>0</v>
      </c>
      <c r="AW2037" s="82">
        <f t="shared" si="160"/>
        <v>0.10187</v>
      </c>
      <c r="AX2037" s="82">
        <f t="shared" si="160"/>
        <v>0</v>
      </c>
      <c r="AY2037" s="82">
        <f t="shared" si="160"/>
        <v>0</v>
      </c>
      <c r="AZ2037" s="82">
        <f t="shared" si="160"/>
        <v>0</v>
      </c>
      <c r="BA2037" s="82">
        <f t="shared" si="160"/>
        <v>0</v>
      </c>
    </row>
    <row r="2038" spans="1:53" x14ac:dyDescent="0.25">
      <c r="A2038" t="s">
        <v>5114</v>
      </c>
      <c r="B2038" t="s">
        <v>5115</v>
      </c>
      <c r="C2038" t="s">
        <v>5116</v>
      </c>
      <c r="D2038" t="s">
        <v>5117</v>
      </c>
      <c r="E2038">
        <v>10</v>
      </c>
      <c r="F2038" s="143">
        <v>43327</v>
      </c>
      <c r="G2038" t="s">
        <v>348</v>
      </c>
      <c r="H2038" t="s">
        <v>270</v>
      </c>
      <c r="I2038" t="s">
        <v>259</v>
      </c>
      <c r="J2038" t="s">
        <v>271</v>
      </c>
      <c r="K2038" t="s">
        <v>272</v>
      </c>
      <c r="L2038" t="s">
        <v>335</v>
      </c>
      <c r="M2038" t="s">
        <v>912</v>
      </c>
      <c r="N2038" t="s">
        <v>304</v>
      </c>
      <c r="O2038">
        <v>435</v>
      </c>
      <c r="P2038">
        <v>85</v>
      </c>
      <c r="Q2038">
        <v>3.6111110000000002</v>
      </c>
      <c r="R2038">
        <v>3.3399999999999999E-2</v>
      </c>
      <c r="S2038">
        <v>0</v>
      </c>
      <c r="T2038">
        <v>3.8849999999999998</v>
      </c>
      <c r="U2038">
        <v>13.917</v>
      </c>
      <c r="V2038">
        <v>3.9169999999999998</v>
      </c>
      <c r="W2038">
        <v>13.917</v>
      </c>
      <c r="X2038">
        <v>1310</v>
      </c>
      <c r="Y2038">
        <v>87</v>
      </c>
      <c r="Z2038">
        <v>2.944</v>
      </c>
      <c r="AA2038">
        <v>3.4410000000000003E-2</v>
      </c>
      <c r="AB2038">
        <v>3.9790000000000001</v>
      </c>
      <c r="AC2038">
        <v>13.314</v>
      </c>
      <c r="AD2038">
        <v>4.008</v>
      </c>
      <c r="AE2038">
        <v>13.314</v>
      </c>
      <c r="AF2038">
        <v>1262</v>
      </c>
      <c r="AG2038">
        <v>-1.482</v>
      </c>
      <c r="AH2038">
        <v>-1.0629999999999999</v>
      </c>
      <c r="AI2038">
        <v>1152</v>
      </c>
      <c r="AJ2038">
        <v>1127</v>
      </c>
      <c r="AK2038">
        <v>1298</v>
      </c>
      <c r="AL2038">
        <v>1251</v>
      </c>
      <c r="AQ2038" s="82">
        <f t="shared" si="157"/>
        <v>0</v>
      </c>
      <c r="AR2038" s="82">
        <f t="shared" ref="AR2038:BA2053" si="161">IF(AND($U2038&gt;AQ$4,$U2038&lt;=AR$4),$R2038,0)</f>
        <v>0</v>
      </c>
      <c r="AS2038" s="82">
        <f t="shared" si="161"/>
        <v>0</v>
      </c>
      <c r="AT2038" s="82">
        <f t="shared" si="161"/>
        <v>0</v>
      </c>
      <c r="AU2038" s="82">
        <f t="shared" si="161"/>
        <v>0</v>
      </c>
      <c r="AV2038" s="82">
        <f t="shared" si="161"/>
        <v>0</v>
      </c>
      <c r="AW2038" s="82">
        <f t="shared" si="161"/>
        <v>0</v>
      </c>
      <c r="AX2038" s="82">
        <f t="shared" si="161"/>
        <v>0</v>
      </c>
      <c r="AY2038" s="82">
        <f t="shared" si="161"/>
        <v>0</v>
      </c>
      <c r="AZ2038" s="82">
        <f t="shared" si="161"/>
        <v>0</v>
      </c>
      <c r="BA2038" s="82">
        <f t="shared" si="161"/>
        <v>3.3399999999999999E-2</v>
      </c>
    </row>
    <row r="2039" spans="1:53" x14ac:dyDescent="0.25">
      <c r="A2039" t="s">
        <v>5136</v>
      </c>
      <c r="B2039" t="s">
        <v>5137</v>
      </c>
      <c r="C2039" t="s">
        <v>5116</v>
      </c>
      <c r="D2039" t="s">
        <v>5117</v>
      </c>
      <c r="E2039">
        <v>10.25</v>
      </c>
      <c r="F2039" s="143">
        <v>43327</v>
      </c>
      <c r="G2039" t="s">
        <v>348</v>
      </c>
      <c r="H2039" t="s">
        <v>270</v>
      </c>
      <c r="I2039" t="s">
        <v>259</v>
      </c>
      <c r="J2039" t="s">
        <v>271</v>
      </c>
      <c r="K2039" t="s">
        <v>272</v>
      </c>
      <c r="L2039" t="s">
        <v>335</v>
      </c>
      <c r="M2039" t="s">
        <v>912</v>
      </c>
      <c r="N2039" t="s">
        <v>304</v>
      </c>
      <c r="O2039">
        <v>390</v>
      </c>
      <c r="P2039">
        <v>85</v>
      </c>
      <c r="Q2039">
        <v>3.7013889999999998</v>
      </c>
      <c r="R2039">
        <v>2.997E-2</v>
      </c>
      <c r="S2039">
        <v>0</v>
      </c>
      <c r="T2039">
        <v>3.8519999999999999</v>
      </c>
      <c r="U2039">
        <v>14.195</v>
      </c>
      <c r="V2039">
        <v>3.9169999999999998</v>
      </c>
      <c r="W2039">
        <v>13.917</v>
      </c>
      <c r="X2039">
        <v>1310</v>
      </c>
      <c r="Y2039">
        <v>87</v>
      </c>
      <c r="Z2039">
        <v>3.0179999999999998</v>
      </c>
      <c r="AA2039">
        <v>3.0880000000000001E-2</v>
      </c>
      <c r="AB2039">
        <v>3.9460000000000002</v>
      </c>
      <c r="AC2039">
        <v>13.587</v>
      </c>
      <c r="AD2039">
        <v>4.008</v>
      </c>
      <c r="AE2039">
        <v>13.314</v>
      </c>
      <c r="AF2039">
        <v>1262</v>
      </c>
      <c r="AG2039">
        <v>-1.4630000000000001</v>
      </c>
      <c r="AH2039">
        <v>-1.044</v>
      </c>
      <c r="AI2039">
        <v>1152</v>
      </c>
      <c r="AJ2039">
        <v>1127</v>
      </c>
      <c r="AK2039">
        <v>1298</v>
      </c>
      <c r="AL2039">
        <v>1251</v>
      </c>
      <c r="AQ2039" s="82">
        <f t="shared" si="157"/>
        <v>0</v>
      </c>
      <c r="AR2039" s="82">
        <f t="shared" si="161"/>
        <v>0</v>
      </c>
      <c r="AS2039" s="82">
        <f t="shared" si="161"/>
        <v>0</v>
      </c>
      <c r="AT2039" s="82">
        <f t="shared" si="161"/>
        <v>0</v>
      </c>
      <c r="AU2039" s="82">
        <f t="shared" si="161"/>
        <v>0</v>
      </c>
      <c r="AV2039" s="82">
        <f t="shared" si="161"/>
        <v>0</v>
      </c>
      <c r="AW2039" s="82">
        <f t="shared" si="161"/>
        <v>0</v>
      </c>
      <c r="AX2039" s="82">
        <f t="shared" si="161"/>
        <v>0</v>
      </c>
      <c r="AY2039" s="82">
        <f t="shared" si="161"/>
        <v>0</v>
      </c>
      <c r="AZ2039" s="82">
        <f t="shared" si="161"/>
        <v>0</v>
      </c>
      <c r="BA2039" s="82">
        <f t="shared" si="161"/>
        <v>2.997E-2</v>
      </c>
    </row>
    <row r="2040" spans="1:53" x14ac:dyDescent="0.25">
      <c r="A2040" t="s">
        <v>6768</v>
      </c>
      <c r="B2040" t="s">
        <v>6769</v>
      </c>
      <c r="C2040" t="s">
        <v>5111</v>
      </c>
      <c r="D2040" t="s">
        <v>5112</v>
      </c>
      <c r="E2040">
        <v>7.25</v>
      </c>
      <c r="F2040" s="143">
        <v>42993</v>
      </c>
      <c r="G2040" t="s">
        <v>280</v>
      </c>
      <c r="H2040" t="s">
        <v>270</v>
      </c>
      <c r="I2040" t="s">
        <v>259</v>
      </c>
      <c r="J2040" t="s">
        <v>271</v>
      </c>
      <c r="K2040" t="s">
        <v>272</v>
      </c>
      <c r="L2040" t="s">
        <v>335</v>
      </c>
      <c r="M2040" t="s">
        <v>353</v>
      </c>
      <c r="N2040" t="s">
        <v>304</v>
      </c>
      <c r="O2040">
        <v>750</v>
      </c>
      <c r="P2040">
        <v>104.75</v>
      </c>
      <c r="Q2040">
        <v>2.235417</v>
      </c>
      <c r="R2040">
        <v>6.9519999999999998E-2</v>
      </c>
      <c r="S2040">
        <v>0</v>
      </c>
      <c r="T2040">
        <v>3.18</v>
      </c>
      <c r="U2040">
        <v>5.8079999999999998</v>
      </c>
      <c r="V2040">
        <v>3.597</v>
      </c>
      <c r="W2040">
        <v>5.8979999999999997</v>
      </c>
      <c r="X2040">
        <v>522</v>
      </c>
      <c r="Y2040">
        <v>103.25</v>
      </c>
      <c r="Z2040">
        <v>1.752</v>
      </c>
      <c r="AA2040">
        <v>6.9269999999999998E-2</v>
      </c>
      <c r="AB2040">
        <v>3.2330000000000001</v>
      </c>
      <c r="AC2040">
        <v>6.2679999999999998</v>
      </c>
      <c r="AD2040">
        <v>3.7120000000000002</v>
      </c>
      <c r="AE2040">
        <v>6.32</v>
      </c>
      <c r="AF2040">
        <v>575</v>
      </c>
      <c r="AG2040">
        <v>1.889</v>
      </c>
      <c r="AH2040">
        <v>2.2040000000000002</v>
      </c>
      <c r="AI2040">
        <v>507</v>
      </c>
      <c r="AJ2040">
        <v>558</v>
      </c>
      <c r="AK2040">
        <v>509</v>
      </c>
      <c r="AL2040">
        <v>563</v>
      </c>
      <c r="AQ2040" s="82">
        <f t="shared" si="157"/>
        <v>0</v>
      </c>
      <c r="AR2040" s="82">
        <f t="shared" si="161"/>
        <v>0</v>
      </c>
      <c r="AS2040" s="82">
        <f t="shared" si="161"/>
        <v>0</v>
      </c>
      <c r="AT2040" s="82">
        <f t="shared" si="161"/>
        <v>0</v>
      </c>
      <c r="AU2040" s="82">
        <f t="shared" si="161"/>
        <v>6.9519999999999998E-2</v>
      </c>
      <c r="AV2040" s="82">
        <f t="shared" si="161"/>
        <v>0</v>
      </c>
      <c r="AW2040" s="82">
        <f t="shared" si="161"/>
        <v>0</v>
      </c>
      <c r="AX2040" s="82">
        <f t="shared" si="161"/>
        <v>0</v>
      </c>
      <c r="AY2040" s="82">
        <f t="shared" si="161"/>
        <v>0</v>
      </c>
      <c r="AZ2040" s="82">
        <f t="shared" si="161"/>
        <v>0</v>
      </c>
      <c r="BA2040" s="82">
        <f t="shared" si="161"/>
        <v>0</v>
      </c>
    </row>
    <row r="2041" spans="1:53" x14ac:dyDescent="0.25">
      <c r="A2041" t="s">
        <v>6770</v>
      </c>
      <c r="B2041" t="s">
        <v>6771</v>
      </c>
      <c r="C2041" t="s">
        <v>6772</v>
      </c>
      <c r="D2041" t="s">
        <v>6773</v>
      </c>
      <c r="E2041">
        <v>8.125</v>
      </c>
      <c r="F2041" s="143">
        <v>44075</v>
      </c>
      <c r="G2041" t="s">
        <v>280</v>
      </c>
      <c r="H2041" t="s">
        <v>270</v>
      </c>
      <c r="I2041" t="s">
        <v>259</v>
      </c>
      <c r="J2041" t="s">
        <v>271</v>
      </c>
      <c r="K2041" t="s">
        <v>272</v>
      </c>
      <c r="L2041" t="s">
        <v>320</v>
      </c>
      <c r="M2041" t="s">
        <v>769</v>
      </c>
      <c r="N2041" t="s">
        <v>304</v>
      </c>
      <c r="O2041">
        <v>275</v>
      </c>
      <c r="P2041">
        <v>103.5</v>
      </c>
      <c r="Q2041">
        <v>2.7986110000000002</v>
      </c>
      <c r="R2041">
        <v>2.5329999999999998E-2</v>
      </c>
      <c r="S2041">
        <v>0</v>
      </c>
      <c r="T2041">
        <v>4.4009999999999998</v>
      </c>
      <c r="U2041">
        <v>7.3559999999999999</v>
      </c>
      <c r="V2041">
        <v>5.3730000000000002</v>
      </c>
      <c r="W2041">
        <v>7.4089999999999998</v>
      </c>
      <c r="X2041">
        <v>618</v>
      </c>
      <c r="Y2041">
        <v>102.5</v>
      </c>
      <c r="Z2041">
        <v>2.2570000000000001</v>
      </c>
      <c r="AA2041">
        <v>2.5340000000000001E-2</v>
      </c>
      <c r="AB2041">
        <v>4.4539999999999997</v>
      </c>
      <c r="AC2041">
        <v>7.5759999999999996</v>
      </c>
      <c r="AD2041">
        <v>5.4530000000000003</v>
      </c>
      <c r="AE2041">
        <v>7.6029999999999998</v>
      </c>
      <c r="AF2041">
        <v>653</v>
      </c>
      <c r="AG2041">
        <v>1.472</v>
      </c>
      <c r="AH2041">
        <v>2.16</v>
      </c>
      <c r="AI2041">
        <v>592</v>
      </c>
      <c r="AJ2041">
        <v>624</v>
      </c>
      <c r="AK2041">
        <v>607</v>
      </c>
      <c r="AL2041">
        <v>641</v>
      </c>
      <c r="AQ2041" s="82">
        <f t="shared" si="157"/>
        <v>0</v>
      </c>
      <c r="AR2041" s="82">
        <f t="shared" si="161"/>
        <v>0</v>
      </c>
      <c r="AS2041" s="82">
        <f t="shared" si="161"/>
        <v>0</v>
      </c>
      <c r="AT2041" s="82">
        <f t="shared" si="161"/>
        <v>0</v>
      </c>
      <c r="AU2041" s="82">
        <f t="shared" si="161"/>
        <v>0</v>
      </c>
      <c r="AV2041" s="82">
        <f t="shared" si="161"/>
        <v>0</v>
      </c>
      <c r="AW2041" s="82">
        <f t="shared" si="161"/>
        <v>2.5329999999999998E-2</v>
      </c>
      <c r="AX2041" s="82">
        <f t="shared" si="161"/>
        <v>0</v>
      </c>
      <c r="AY2041" s="82">
        <f t="shared" si="161"/>
        <v>0</v>
      </c>
      <c r="AZ2041" s="82">
        <f t="shared" si="161"/>
        <v>0</v>
      </c>
      <c r="BA2041" s="82">
        <f t="shared" si="161"/>
        <v>0</v>
      </c>
    </row>
    <row r="2042" spans="1:53" x14ac:dyDescent="0.25">
      <c r="A2042" t="s">
        <v>5148</v>
      </c>
      <c r="B2042" t="s">
        <v>5149</v>
      </c>
      <c r="C2042" t="s">
        <v>5150</v>
      </c>
      <c r="D2042" t="s">
        <v>5151</v>
      </c>
      <c r="E2042">
        <v>7.5</v>
      </c>
      <c r="F2042" s="143">
        <v>43023</v>
      </c>
      <c r="G2042" t="s">
        <v>41</v>
      </c>
      <c r="H2042" t="s">
        <v>270</v>
      </c>
      <c r="I2042" t="s">
        <v>259</v>
      </c>
      <c r="J2042" t="s">
        <v>271</v>
      </c>
      <c r="K2042" t="s">
        <v>272</v>
      </c>
      <c r="L2042" t="s">
        <v>296</v>
      </c>
      <c r="M2042" t="s">
        <v>982</v>
      </c>
      <c r="N2042" t="s">
        <v>275</v>
      </c>
      <c r="O2042">
        <v>150</v>
      </c>
      <c r="P2042">
        <v>101.538</v>
      </c>
      <c r="Q2042">
        <v>1.4583330000000001</v>
      </c>
      <c r="R2042">
        <v>1.338E-2</v>
      </c>
      <c r="S2042">
        <v>0</v>
      </c>
      <c r="T2042">
        <v>4.7E-2</v>
      </c>
      <c r="U2042">
        <v>8.5999999999999993E-2</v>
      </c>
      <c r="V2042">
        <v>5.5E-2</v>
      </c>
      <c r="W2042">
        <v>8.8999999999999996E-2</v>
      </c>
      <c r="X2042">
        <v>0</v>
      </c>
      <c r="Y2042">
        <v>101.5</v>
      </c>
      <c r="Z2042">
        <v>0.95799999999999996</v>
      </c>
      <c r="AA2042">
        <v>1.3520000000000001E-2</v>
      </c>
      <c r="AB2042">
        <v>0.83099999999999996</v>
      </c>
      <c r="AC2042">
        <v>5.7009999999999996</v>
      </c>
      <c r="AD2042">
        <v>8.4000000000000005E-2</v>
      </c>
      <c r="AE2042">
        <v>5.016</v>
      </c>
      <c r="AF2042">
        <v>443</v>
      </c>
      <c r="AG2042">
        <v>0.52500000000000002</v>
      </c>
      <c r="AH2042">
        <v>0.51500000000000001</v>
      </c>
      <c r="AI2042">
        <v>-23</v>
      </c>
      <c r="AJ2042">
        <v>440</v>
      </c>
      <c r="AK2042">
        <v>-22</v>
      </c>
      <c r="AL2042">
        <v>423</v>
      </c>
      <c r="AQ2042" s="82">
        <f t="shared" si="157"/>
        <v>1.338E-2</v>
      </c>
      <c r="AR2042" s="82">
        <f t="shared" si="161"/>
        <v>0</v>
      </c>
      <c r="AS2042" s="82">
        <f t="shared" si="161"/>
        <v>0</v>
      </c>
      <c r="AT2042" s="82">
        <f t="shared" si="161"/>
        <v>0</v>
      </c>
      <c r="AU2042" s="82">
        <f t="shared" si="161"/>
        <v>0</v>
      </c>
      <c r="AV2042" s="82">
        <f t="shared" si="161"/>
        <v>0</v>
      </c>
      <c r="AW2042" s="82">
        <f t="shared" si="161"/>
        <v>0</v>
      </c>
      <c r="AX2042" s="82">
        <f t="shared" si="161"/>
        <v>0</v>
      </c>
      <c r="AY2042" s="82">
        <f t="shared" si="161"/>
        <v>0</v>
      </c>
      <c r="AZ2042" s="82">
        <f t="shared" si="161"/>
        <v>0</v>
      </c>
      <c r="BA2042" s="82">
        <f t="shared" si="161"/>
        <v>0</v>
      </c>
    </row>
    <row r="2043" spans="1:53" x14ac:dyDescent="0.25">
      <c r="A2043" t="s">
        <v>5156</v>
      </c>
      <c r="B2043" t="s">
        <v>5157</v>
      </c>
      <c r="C2043" t="s">
        <v>5158</v>
      </c>
      <c r="D2043" t="s">
        <v>5159</v>
      </c>
      <c r="E2043">
        <v>7.75</v>
      </c>
      <c r="F2043" s="143">
        <v>43358</v>
      </c>
      <c r="G2043" t="s">
        <v>41</v>
      </c>
      <c r="H2043" t="s">
        <v>270</v>
      </c>
      <c r="I2043" t="s">
        <v>259</v>
      </c>
      <c r="J2043" t="s">
        <v>271</v>
      </c>
      <c r="K2043" t="s">
        <v>272</v>
      </c>
      <c r="L2043" t="s">
        <v>335</v>
      </c>
      <c r="M2043" t="s">
        <v>804</v>
      </c>
      <c r="N2043" t="s">
        <v>304</v>
      </c>
      <c r="O2043">
        <v>1250</v>
      </c>
      <c r="P2043">
        <v>106.25</v>
      </c>
      <c r="Q2043">
        <v>2.1527780000000001</v>
      </c>
      <c r="R2043">
        <v>0.11738999999999999</v>
      </c>
      <c r="S2043">
        <v>0</v>
      </c>
      <c r="T2043">
        <v>3.1629999999999998</v>
      </c>
      <c r="U2043">
        <v>5.8529999999999998</v>
      </c>
      <c r="V2043">
        <v>3.5289999999999999</v>
      </c>
      <c r="W2043">
        <v>6.0190000000000001</v>
      </c>
      <c r="X2043">
        <v>515</v>
      </c>
      <c r="Y2043">
        <v>105.75</v>
      </c>
      <c r="Z2043">
        <v>1.6359999999999999</v>
      </c>
      <c r="AA2043">
        <v>0.11806999999999999</v>
      </c>
      <c r="AB2043">
        <v>3.2229999999999999</v>
      </c>
      <c r="AC2043">
        <v>6.0259999999999998</v>
      </c>
      <c r="AD2043">
        <v>3.823</v>
      </c>
      <c r="AE2043">
        <v>6.1719999999999997</v>
      </c>
      <c r="AF2043">
        <v>543</v>
      </c>
      <c r="AG2043">
        <v>0.94699999999999995</v>
      </c>
      <c r="AH2043">
        <v>1.2969999999999999</v>
      </c>
      <c r="AI2043">
        <v>485</v>
      </c>
      <c r="AJ2043">
        <v>519</v>
      </c>
      <c r="AK2043">
        <v>500</v>
      </c>
      <c r="AL2043">
        <v>529</v>
      </c>
      <c r="AQ2043" s="82">
        <f t="shared" si="157"/>
        <v>0</v>
      </c>
      <c r="AR2043" s="82">
        <f t="shared" si="161"/>
        <v>0</v>
      </c>
      <c r="AS2043" s="82">
        <f t="shared" si="161"/>
        <v>0</v>
      </c>
      <c r="AT2043" s="82">
        <f t="shared" si="161"/>
        <v>0</v>
      </c>
      <c r="AU2043" s="82">
        <f t="shared" si="161"/>
        <v>0.11738999999999999</v>
      </c>
      <c r="AV2043" s="82">
        <f t="shared" si="161"/>
        <v>0</v>
      </c>
      <c r="AW2043" s="82">
        <f t="shared" si="161"/>
        <v>0</v>
      </c>
      <c r="AX2043" s="82">
        <f t="shared" si="161"/>
        <v>0</v>
      </c>
      <c r="AY2043" s="82">
        <f t="shared" si="161"/>
        <v>0</v>
      </c>
      <c r="AZ2043" s="82">
        <f t="shared" si="161"/>
        <v>0</v>
      </c>
      <c r="BA2043" s="82">
        <f t="shared" si="161"/>
        <v>0</v>
      </c>
    </row>
    <row r="2044" spans="1:53" x14ac:dyDescent="0.25">
      <c r="A2044" t="s">
        <v>5164</v>
      </c>
      <c r="B2044" t="s">
        <v>5165</v>
      </c>
      <c r="C2044" t="s">
        <v>5166</v>
      </c>
      <c r="D2044" t="s">
        <v>5167</v>
      </c>
      <c r="E2044">
        <v>8</v>
      </c>
      <c r="F2044" s="143">
        <v>43497</v>
      </c>
      <c r="G2044" t="s">
        <v>40</v>
      </c>
      <c r="H2044" t="s">
        <v>270</v>
      </c>
      <c r="I2044" t="s">
        <v>5168</v>
      </c>
      <c r="J2044" t="s">
        <v>271</v>
      </c>
      <c r="K2044" t="s">
        <v>272</v>
      </c>
      <c r="L2044" t="s">
        <v>442</v>
      </c>
      <c r="M2044" t="s">
        <v>650</v>
      </c>
      <c r="N2044" t="s">
        <v>283</v>
      </c>
      <c r="O2044">
        <v>325</v>
      </c>
      <c r="P2044">
        <v>106</v>
      </c>
      <c r="Q2044">
        <v>3.2</v>
      </c>
      <c r="R2044">
        <v>3.075E-2</v>
      </c>
      <c r="S2044">
        <v>0</v>
      </c>
      <c r="T2044">
        <v>4.0549999999999997</v>
      </c>
      <c r="U2044">
        <v>6.593</v>
      </c>
      <c r="V2044">
        <v>4.5010000000000003</v>
      </c>
      <c r="W2044">
        <v>6.6760000000000002</v>
      </c>
      <c r="X2044">
        <v>573</v>
      </c>
      <c r="Y2044">
        <v>105</v>
      </c>
      <c r="Z2044">
        <v>2.6669999999999998</v>
      </c>
      <c r="AA2044">
        <v>3.0779999999999998E-2</v>
      </c>
      <c r="AB2044">
        <v>4.1100000000000003</v>
      </c>
      <c r="AC2044">
        <v>6.8319999999999999</v>
      </c>
      <c r="AD2044">
        <v>4.5739999999999998</v>
      </c>
      <c r="AE2044">
        <v>6.8959999999999999</v>
      </c>
      <c r="AF2044">
        <v>609</v>
      </c>
      <c r="AG2044">
        <v>1.4239999999999999</v>
      </c>
      <c r="AH2044">
        <v>1.929</v>
      </c>
      <c r="AI2044">
        <v>557</v>
      </c>
      <c r="AJ2044">
        <v>595</v>
      </c>
      <c r="AK2044">
        <v>561</v>
      </c>
      <c r="AL2044">
        <v>597</v>
      </c>
      <c r="AQ2044" s="82">
        <f t="shared" si="157"/>
        <v>0</v>
      </c>
      <c r="AR2044" s="82">
        <f t="shared" si="161"/>
        <v>0</v>
      </c>
      <c r="AS2044" s="82">
        <f t="shared" si="161"/>
        <v>0</v>
      </c>
      <c r="AT2044" s="82">
        <f t="shared" si="161"/>
        <v>0</v>
      </c>
      <c r="AU2044" s="82">
        <f t="shared" si="161"/>
        <v>0</v>
      </c>
      <c r="AV2044" s="82">
        <f t="shared" si="161"/>
        <v>3.075E-2</v>
      </c>
      <c r="AW2044" s="82">
        <f t="shared" si="161"/>
        <v>0</v>
      </c>
      <c r="AX2044" s="82">
        <f t="shared" si="161"/>
        <v>0</v>
      </c>
      <c r="AY2044" s="82">
        <f t="shared" si="161"/>
        <v>0</v>
      </c>
      <c r="AZ2044" s="82">
        <f t="shared" si="161"/>
        <v>0</v>
      </c>
      <c r="BA2044" s="82">
        <f t="shared" si="161"/>
        <v>0</v>
      </c>
    </row>
    <row r="2045" spans="1:53" x14ac:dyDescent="0.25">
      <c r="A2045" t="s">
        <v>5138</v>
      </c>
      <c r="B2045" t="s">
        <v>5139</v>
      </c>
      <c r="C2045" t="s">
        <v>5140</v>
      </c>
      <c r="D2045" t="s">
        <v>5141</v>
      </c>
      <c r="E2045">
        <v>7</v>
      </c>
      <c r="F2045" s="143">
        <v>46006</v>
      </c>
      <c r="G2045" t="s">
        <v>280</v>
      </c>
      <c r="H2045" t="s">
        <v>270</v>
      </c>
      <c r="I2045" t="s">
        <v>259</v>
      </c>
      <c r="J2045" t="s">
        <v>271</v>
      </c>
      <c r="K2045" t="s">
        <v>272</v>
      </c>
      <c r="L2045" t="s">
        <v>273</v>
      </c>
      <c r="M2045" t="s">
        <v>927</v>
      </c>
      <c r="N2045" t="s">
        <v>304</v>
      </c>
      <c r="O2045">
        <v>100</v>
      </c>
      <c r="P2045">
        <v>99</v>
      </c>
      <c r="Q2045">
        <v>0.19444400000000001</v>
      </c>
      <c r="R2045">
        <v>8.5900000000000004E-3</v>
      </c>
      <c r="S2045">
        <v>3.5</v>
      </c>
      <c r="T2045">
        <v>8.391</v>
      </c>
      <c r="U2045">
        <v>7.1189999999999998</v>
      </c>
      <c r="V2045">
        <v>8.5969999999999995</v>
      </c>
      <c r="W2045">
        <v>7.1189999999999998</v>
      </c>
      <c r="X2045">
        <v>514</v>
      </c>
      <c r="Y2045">
        <v>99.5</v>
      </c>
      <c r="Z2045">
        <v>3.2280000000000002</v>
      </c>
      <c r="AA2045">
        <v>9.0299999999999998E-3</v>
      </c>
      <c r="AB2045">
        <v>8.1829999999999998</v>
      </c>
      <c r="AC2045">
        <v>7.0590000000000002</v>
      </c>
      <c r="AD2045">
        <v>8.3759999999999994</v>
      </c>
      <c r="AE2045">
        <v>7.0590000000000002</v>
      </c>
      <c r="AF2045">
        <v>526</v>
      </c>
      <c r="AG2045">
        <v>-3.2000000000000001E-2</v>
      </c>
      <c r="AH2045">
        <v>1.2</v>
      </c>
      <c r="AI2045">
        <v>482</v>
      </c>
      <c r="AJ2045">
        <v>496</v>
      </c>
      <c r="AK2045">
        <v>515</v>
      </c>
      <c r="AL2045">
        <v>526</v>
      </c>
      <c r="AQ2045" s="82">
        <f t="shared" si="157"/>
        <v>0</v>
      </c>
      <c r="AR2045" s="82">
        <f t="shared" si="161"/>
        <v>0</v>
      </c>
      <c r="AS2045" s="82">
        <f t="shared" si="161"/>
        <v>0</v>
      </c>
      <c r="AT2045" s="82">
        <f t="shared" si="161"/>
        <v>0</v>
      </c>
      <c r="AU2045" s="82">
        <f t="shared" si="161"/>
        <v>0</v>
      </c>
      <c r="AV2045" s="82">
        <f t="shared" si="161"/>
        <v>0</v>
      </c>
      <c r="AW2045" s="82">
        <f t="shared" si="161"/>
        <v>8.5900000000000004E-3</v>
      </c>
      <c r="AX2045" s="82">
        <f t="shared" si="161"/>
        <v>0</v>
      </c>
      <c r="AY2045" s="82">
        <f t="shared" si="161"/>
        <v>0</v>
      </c>
      <c r="AZ2045" s="82">
        <f t="shared" si="161"/>
        <v>0</v>
      </c>
      <c r="BA2045" s="82">
        <f t="shared" si="161"/>
        <v>0</v>
      </c>
    </row>
    <row r="2046" spans="1:53" x14ac:dyDescent="0.25">
      <c r="A2046" t="s">
        <v>5142</v>
      </c>
      <c r="B2046" t="s">
        <v>5143</v>
      </c>
      <c r="C2046" t="s">
        <v>5140</v>
      </c>
      <c r="D2046" t="s">
        <v>5141</v>
      </c>
      <c r="E2046">
        <v>6.2</v>
      </c>
      <c r="F2046" s="143">
        <v>41805</v>
      </c>
      <c r="G2046" t="s">
        <v>280</v>
      </c>
      <c r="H2046" t="s">
        <v>270</v>
      </c>
      <c r="I2046" t="s">
        <v>259</v>
      </c>
      <c r="J2046" t="s">
        <v>271</v>
      </c>
      <c r="K2046" t="s">
        <v>272</v>
      </c>
      <c r="L2046" t="s">
        <v>273</v>
      </c>
      <c r="M2046" t="s">
        <v>927</v>
      </c>
      <c r="N2046" t="s">
        <v>304</v>
      </c>
      <c r="O2046">
        <v>225</v>
      </c>
      <c r="P2046">
        <v>105.375</v>
      </c>
      <c r="Q2046">
        <v>0.17222199999999999</v>
      </c>
      <c r="R2046">
        <v>2.0570000000000001E-2</v>
      </c>
      <c r="S2046">
        <v>3.1</v>
      </c>
      <c r="T2046">
        <v>1.411</v>
      </c>
      <c r="U2046">
        <v>2.4590000000000001</v>
      </c>
      <c r="V2046">
        <v>1.41</v>
      </c>
      <c r="W2046">
        <v>2.4590000000000001</v>
      </c>
      <c r="X2046">
        <v>223</v>
      </c>
      <c r="Y2046">
        <v>105.5</v>
      </c>
      <c r="Z2046">
        <v>2.859</v>
      </c>
      <c r="AA2046">
        <v>2.1440000000000001E-2</v>
      </c>
      <c r="AB2046">
        <v>1.4359999999999999</v>
      </c>
      <c r="AC2046">
        <v>2.532</v>
      </c>
      <c r="AD2046">
        <v>1.4330000000000001</v>
      </c>
      <c r="AE2046">
        <v>2.532</v>
      </c>
      <c r="AF2046">
        <v>232</v>
      </c>
      <c r="AG2046">
        <v>0.26600000000000001</v>
      </c>
      <c r="AH2046">
        <v>0.26800000000000002</v>
      </c>
      <c r="AI2046">
        <v>213</v>
      </c>
      <c r="AJ2046">
        <v>224</v>
      </c>
      <c r="AK2046">
        <v>209</v>
      </c>
      <c r="AL2046">
        <v>219</v>
      </c>
      <c r="AQ2046" s="82">
        <f t="shared" si="157"/>
        <v>0</v>
      </c>
      <c r="AR2046" s="82">
        <f t="shared" si="161"/>
        <v>2.0570000000000001E-2</v>
      </c>
      <c r="AS2046" s="82">
        <f t="shared" si="161"/>
        <v>0</v>
      </c>
      <c r="AT2046" s="82">
        <f t="shared" si="161"/>
        <v>0</v>
      </c>
      <c r="AU2046" s="82">
        <f t="shared" si="161"/>
        <v>0</v>
      </c>
      <c r="AV2046" s="82">
        <f t="shared" si="161"/>
        <v>0</v>
      </c>
      <c r="AW2046" s="82">
        <f t="shared" si="161"/>
        <v>0</v>
      </c>
      <c r="AX2046" s="82">
        <f t="shared" si="161"/>
        <v>0</v>
      </c>
      <c r="AY2046" s="82">
        <f t="shared" si="161"/>
        <v>0</v>
      </c>
      <c r="AZ2046" s="82">
        <f t="shared" si="161"/>
        <v>0</v>
      </c>
      <c r="BA2046" s="82">
        <f t="shared" si="161"/>
        <v>0</v>
      </c>
    </row>
    <row r="2047" spans="1:53" x14ac:dyDescent="0.25">
      <c r="A2047" t="s">
        <v>5160</v>
      </c>
      <c r="B2047" t="s">
        <v>5161</v>
      </c>
      <c r="C2047" t="s">
        <v>5162</v>
      </c>
      <c r="D2047" t="s">
        <v>5163</v>
      </c>
      <c r="E2047">
        <v>7.75</v>
      </c>
      <c r="F2047" s="143">
        <v>43556</v>
      </c>
      <c r="G2047" t="s">
        <v>42</v>
      </c>
      <c r="H2047" t="s">
        <v>270</v>
      </c>
      <c r="I2047" t="s">
        <v>259</v>
      </c>
      <c r="J2047" t="s">
        <v>271</v>
      </c>
      <c r="K2047" t="s">
        <v>272</v>
      </c>
      <c r="L2047" t="s">
        <v>551</v>
      </c>
      <c r="M2047" t="s">
        <v>604</v>
      </c>
      <c r="N2047" t="s">
        <v>304</v>
      </c>
      <c r="O2047">
        <v>550</v>
      </c>
      <c r="P2047">
        <v>84.5</v>
      </c>
      <c r="Q2047">
        <v>1.808333</v>
      </c>
      <c r="R2047">
        <v>4.113E-2</v>
      </c>
      <c r="S2047">
        <v>0</v>
      </c>
      <c r="T2047">
        <v>4.5990000000000002</v>
      </c>
      <c r="U2047">
        <v>11.257999999999999</v>
      </c>
      <c r="V2047">
        <v>4.6479999999999997</v>
      </c>
      <c r="W2047">
        <v>11.257999999999999</v>
      </c>
      <c r="X2047">
        <v>1030</v>
      </c>
      <c r="Y2047">
        <v>81.5</v>
      </c>
      <c r="Z2047">
        <v>1.292</v>
      </c>
      <c r="AA2047">
        <v>4.0050000000000002E-2</v>
      </c>
      <c r="AB2047">
        <v>4.6180000000000003</v>
      </c>
      <c r="AC2047">
        <v>11.997</v>
      </c>
      <c r="AD2047">
        <v>4.6630000000000003</v>
      </c>
      <c r="AE2047">
        <v>11.997</v>
      </c>
      <c r="AF2047">
        <v>1118</v>
      </c>
      <c r="AG2047">
        <v>4.2480000000000002</v>
      </c>
      <c r="AH2047">
        <v>4.7789999999999999</v>
      </c>
      <c r="AI2047">
        <v>900</v>
      </c>
      <c r="AJ2047">
        <v>958</v>
      </c>
      <c r="AK2047">
        <v>1018</v>
      </c>
      <c r="AL2047">
        <v>1106</v>
      </c>
      <c r="AQ2047" s="82">
        <f t="shared" si="157"/>
        <v>0</v>
      </c>
      <c r="AR2047" s="82">
        <f t="shared" si="161"/>
        <v>0</v>
      </c>
      <c r="AS2047" s="82">
        <f t="shared" si="161"/>
        <v>0</v>
      </c>
      <c r="AT2047" s="82">
        <f t="shared" si="161"/>
        <v>0</v>
      </c>
      <c r="AU2047" s="82">
        <f t="shared" si="161"/>
        <v>0</v>
      </c>
      <c r="AV2047" s="82">
        <f t="shared" si="161"/>
        <v>0</v>
      </c>
      <c r="AW2047" s="82">
        <f t="shared" si="161"/>
        <v>0</v>
      </c>
      <c r="AX2047" s="82">
        <f t="shared" si="161"/>
        <v>0</v>
      </c>
      <c r="AY2047" s="82">
        <f t="shared" si="161"/>
        <v>0</v>
      </c>
      <c r="AZ2047" s="82">
        <f t="shared" si="161"/>
        <v>0</v>
      </c>
      <c r="BA2047" s="82">
        <f t="shared" si="161"/>
        <v>4.113E-2</v>
      </c>
    </row>
    <row r="2048" spans="1:53" x14ac:dyDescent="0.25">
      <c r="A2048" t="s">
        <v>5144</v>
      </c>
      <c r="B2048" t="s">
        <v>5145</v>
      </c>
      <c r="C2048" t="s">
        <v>5146</v>
      </c>
      <c r="D2048" t="s">
        <v>5147</v>
      </c>
      <c r="E2048">
        <v>5.2</v>
      </c>
      <c r="F2048" s="143">
        <v>41927</v>
      </c>
      <c r="G2048" t="s">
        <v>371</v>
      </c>
      <c r="H2048" t="s">
        <v>270</v>
      </c>
      <c r="I2048" t="s">
        <v>254</v>
      </c>
      <c r="J2048" t="s">
        <v>271</v>
      </c>
      <c r="K2048" t="s">
        <v>272</v>
      </c>
      <c r="L2048" t="s">
        <v>296</v>
      </c>
      <c r="M2048" t="s">
        <v>297</v>
      </c>
      <c r="N2048" t="s">
        <v>304</v>
      </c>
      <c r="O2048">
        <v>300</v>
      </c>
      <c r="P2048">
        <v>104</v>
      </c>
      <c r="Q2048">
        <v>1.0111110000000001</v>
      </c>
      <c r="R2048">
        <v>2.7289999999999998E-2</v>
      </c>
      <c r="S2048">
        <v>0</v>
      </c>
      <c r="T2048">
        <v>1.708</v>
      </c>
      <c r="U2048">
        <v>2.907</v>
      </c>
      <c r="V2048">
        <v>1.7070000000000001</v>
      </c>
      <c r="W2048">
        <v>2.907</v>
      </c>
      <c r="X2048">
        <v>265</v>
      </c>
      <c r="Y2048">
        <v>104.25</v>
      </c>
      <c r="Z2048">
        <v>0.66400000000000003</v>
      </c>
      <c r="AA2048">
        <v>2.768E-2</v>
      </c>
      <c r="AB2048">
        <v>1.774</v>
      </c>
      <c r="AC2048">
        <v>2.851</v>
      </c>
      <c r="AD2048">
        <v>1.772</v>
      </c>
      <c r="AE2048">
        <v>2.851</v>
      </c>
      <c r="AF2048">
        <v>262</v>
      </c>
      <c r="AG2048">
        <v>9.1999999999999998E-2</v>
      </c>
      <c r="AH2048">
        <v>0.121</v>
      </c>
      <c r="AI2048">
        <v>254</v>
      </c>
      <c r="AJ2048">
        <v>252</v>
      </c>
      <c r="AK2048">
        <v>251</v>
      </c>
      <c r="AL2048">
        <v>249</v>
      </c>
      <c r="AQ2048" s="82">
        <f t="shared" si="157"/>
        <v>0</v>
      </c>
      <c r="AR2048" s="82">
        <f t="shared" si="161"/>
        <v>2.7289999999999998E-2</v>
      </c>
      <c r="AS2048" s="82">
        <f t="shared" si="161"/>
        <v>0</v>
      </c>
      <c r="AT2048" s="82">
        <f t="shared" si="161"/>
        <v>0</v>
      </c>
      <c r="AU2048" s="82">
        <f t="shared" si="161"/>
        <v>0</v>
      </c>
      <c r="AV2048" s="82">
        <f t="shared" si="161"/>
        <v>0</v>
      </c>
      <c r="AW2048" s="82">
        <f t="shared" si="161"/>
        <v>0</v>
      </c>
      <c r="AX2048" s="82">
        <f t="shared" si="161"/>
        <v>0</v>
      </c>
      <c r="AY2048" s="82">
        <f t="shared" si="161"/>
        <v>0</v>
      </c>
      <c r="AZ2048" s="82">
        <f t="shared" si="161"/>
        <v>0</v>
      </c>
      <c r="BA2048" s="82">
        <f t="shared" si="161"/>
        <v>0</v>
      </c>
    </row>
    <row r="2049" spans="1:53" x14ac:dyDescent="0.25">
      <c r="A2049" t="s">
        <v>5169</v>
      </c>
      <c r="B2049" t="s">
        <v>5170</v>
      </c>
      <c r="C2049" t="s">
        <v>6774</v>
      </c>
      <c r="D2049" t="s">
        <v>187</v>
      </c>
      <c r="E2049">
        <v>6.75</v>
      </c>
      <c r="F2049" s="143">
        <v>46844</v>
      </c>
      <c r="G2049" t="s">
        <v>371</v>
      </c>
      <c r="H2049" t="s">
        <v>270</v>
      </c>
      <c r="I2049" t="s">
        <v>259</v>
      </c>
      <c r="J2049" t="s">
        <v>271</v>
      </c>
      <c r="K2049" t="s">
        <v>272</v>
      </c>
      <c r="L2049" t="s">
        <v>1124</v>
      </c>
      <c r="M2049" t="s">
        <v>1125</v>
      </c>
      <c r="N2049" t="s">
        <v>304</v>
      </c>
      <c r="O2049">
        <v>100</v>
      </c>
      <c r="P2049">
        <v>101.598</v>
      </c>
      <c r="Q2049">
        <v>1.575</v>
      </c>
      <c r="R2049">
        <v>8.94E-3</v>
      </c>
      <c r="S2049">
        <v>0</v>
      </c>
      <c r="T2049">
        <v>9.35</v>
      </c>
      <c r="U2049">
        <v>6.5810000000000004</v>
      </c>
      <c r="V2049">
        <v>9.5950000000000006</v>
      </c>
      <c r="W2049">
        <v>6.5810000000000004</v>
      </c>
      <c r="X2049">
        <v>440</v>
      </c>
      <c r="Y2049">
        <v>104.46899999999999</v>
      </c>
      <c r="Z2049">
        <v>1.125</v>
      </c>
      <c r="AA2049">
        <v>9.2899999999999996E-3</v>
      </c>
      <c r="AB2049">
        <v>9.5090000000000003</v>
      </c>
      <c r="AC2049">
        <v>6.29</v>
      </c>
      <c r="AD2049">
        <v>9.7590000000000003</v>
      </c>
      <c r="AE2049">
        <v>6.29</v>
      </c>
      <c r="AF2049">
        <v>428</v>
      </c>
      <c r="AG2049">
        <v>-2.2930000000000001</v>
      </c>
      <c r="AH2049">
        <v>-0.91</v>
      </c>
      <c r="AI2049">
        <v>419</v>
      </c>
      <c r="AJ2049">
        <v>417</v>
      </c>
      <c r="AK2049">
        <v>444</v>
      </c>
      <c r="AL2049">
        <v>432</v>
      </c>
      <c r="AQ2049" s="82">
        <f t="shared" si="157"/>
        <v>0</v>
      </c>
      <c r="AR2049" s="82">
        <f t="shared" si="161"/>
        <v>0</v>
      </c>
      <c r="AS2049" s="82">
        <f t="shared" si="161"/>
        <v>0</v>
      </c>
      <c r="AT2049" s="82">
        <f t="shared" si="161"/>
        <v>0</v>
      </c>
      <c r="AU2049" s="82">
        <f t="shared" si="161"/>
        <v>0</v>
      </c>
      <c r="AV2049" s="82">
        <f t="shared" si="161"/>
        <v>8.94E-3</v>
      </c>
      <c r="AW2049" s="82">
        <f t="shared" si="161"/>
        <v>0</v>
      </c>
      <c r="AX2049" s="82">
        <f t="shared" si="161"/>
        <v>0</v>
      </c>
      <c r="AY2049" s="82">
        <f t="shared" si="161"/>
        <v>0</v>
      </c>
      <c r="AZ2049" s="82">
        <f t="shared" si="161"/>
        <v>0</v>
      </c>
      <c r="BA2049" s="82">
        <f t="shared" si="161"/>
        <v>0</v>
      </c>
    </row>
    <row r="2050" spans="1:53" x14ac:dyDescent="0.25">
      <c r="A2050" t="s">
        <v>5171</v>
      </c>
      <c r="B2050" t="s">
        <v>5172</v>
      </c>
      <c r="C2050" t="s">
        <v>5152</v>
      </c>
      <c r="D2050" t="s">
        <v>187</v>
      </c>
      <c r="E2050">
        <v>7</v>
      </c>
      <c r="F2050" s="143">
        <v>43539</v>
      </c>
      <c r="G2050" t="s">
        <v>282</v>
      </c>
      <c r="H2050" t="s">
        <v>270</v>
      </c>
      <c r="I2050" t="s">
        <v>259</v>
      </c>
      <c r="J2050" t="s">
        <v>271</v>
      </c>
      <c r="K2050" t="s">
        <v>272</v>
      </c>
      <c r="L2050" t="s">
        <v>1124</v>
      </c>
      <c r="M2050" t="s">
        <v>1125</v>
      </c>
      <c r="N2050" t="s">
        <v>304</v>
      </c>
      <c r="O2050">
        <v>500</v>
      </c>
      <c r="P2050">
        <v>102</v>
      </c>
      <c r="Q2050">
        <v>1.9444440000000001</v>
      </c>
      <c r="R2050">
        <v>4.5030000000000001E-2</v>
      </c>
      <c r="S2050">
        <v>0</v>
      </c>
      <c r="T2050">
        <v>2.0009999999999999</v>
      </c>
      <c r="U2050">
        <v>6.0190000000000001</v>
      </c>
      <c r="V2050">
        <v>2.6120000000000001</v>
      </c>
      <c r="W2050">
        <v>6.1980000000000004</v>
      </c>
      <c r="X2050">
        <v>523</v>
      </c>
      <c r="Y2050">
        <v>101.75</v>
      </c>
      <c r="Z2050">
        <v>1.478</v>
      </c>
      <c r="AA2050">
        <v>4.5400000000000003E-2</v>
      </c>
      <c r="AB2050">
        <v>2.0640000000000001</v>
      </c>
      <c r="AC2050">
        <v>6.1619999999999999</v>
      </c>
      <c r="AD2050">
        <v>3.0409999999999999</v>
      </c>
      <c r="AE2050">
        <v>6.2869999999999999</v>
      </c>
      <c r="AF2050">
        <v>546</v>
      </c>
      <c r="AG2050">
        <v>0.69399999999999995</v>
      </c>
      <c r="AH2050">
        <v>1.0249999999999999</v>
      </c>
      <c r="AI2050">
        <v>504</v>
      </c>
      <c r="AJ2050">
        <v>472</v>
      </c>
      <c r="AK2050">
        <v>505</v>
      </c>
      <c r="AL2050">
        <v>528</v>
      </c>
      <c r="AQ2050" s="82">
        <f t="shared" si="157"/>
        <v>0</v>
      </c>
      <c r="AR2050" s="82">
        <f t="shared" si="161"/>
        <v>0</v>
      </c>
      <c r="AS2050" s="82">
        <f t="shared" si="161"/>
        <v>0</v>
      </c>
      <c r="AT2050" s="82">
        <f t="shared" si="161"/>
        <v>0</v>
      </c>
      <c r="AU2050" s="82">
        <f t="shared" si="161"/>
        <v>0</v>
      </c>
      <c r="AV2050" s="82">
        <f t="shared" si="161"/>
        <v>4.5030000000000001E-2</v>
      </c>
      <c r="AW2050" s="82">
        <f t="shared" si="161"/>
        <v>0</v>
      </c>
      <c r="AX2050" s="82">
        <f t="shared" si="161"/>
        <v>0</v>
      </c>
      <c r="AY2050" s="82">
        <f t="shared" si="161"/>
        <v>0</v>
      </c>
      <c r="AZ2050" s="82">
        <f t="shared" si="161"/>
        <v>0</v>
      </c>
      <c r="BA2050" s="82">
        <f t="shared" si="161"/>
        <v>0</v>
      </c>
    </row>
    <row r="2051" spans="1:53" x14ac:dyDescent="0.25">
      <c r="A2051" t="s">
        <v>5153</v>
      </c>
      <c r="B2051" t="s">
        <v>5154</v>
      </c>
      <c r="C2051" t="s">
        <v>5155</v>
      </c>
      <c r="D2051" t="s">
        <v>187</v>
      </c>
      <c r="E2051">
        <v>8.875</v>
      </c>
      <c r="F2051" s="143">
        <v>42916</v>
      </c>
      <c r="G2051" t="s">
        <v>423</v>
      </c>
      <c r="H2051" t="s">
        <v>270</v>
      </c>
      <c r="I2051" t="s">
        <v>259</v>
      </c>
      <c r="J2051" t="s">
        <v>271</v>
      </c>
      <c r="K2051" t="s">
        <v>272</v>
      </c>
      <c r="L2051" t="s">
        <v>1124</v>
      </c>
      <c r="M2051" t="s">
        <v>1125</v>
      </c>
      <c r="N2051" t="s">
        <v>304</v>
      </c>
      <c r="O2051">
        <v>650</v>
      </c>
      <c r="P2051">
        <v>107.25</v>
      </c>
      <c r="Q2051">
        <v>4.3142360000000002</v>
      </c>
      <c r="R2051">
        <v>6.2829999999999997E-2</v>
      </c>
      <c r="S2051">
        <v>0</v>
      </c>
      <c r="T2051">
        <v>0.48599999999999999</v>
      </c>
      <c r="U2051">
        <v>3.1720000000000002</v>
      </c>
      <c r="V2051">
        <v>0.48499999999999999</v>
      </c>
      <c r="W2051">
        <v>3.6880000000000002</v>
      </c>
      <c r="X2051">
        <v>305</v>
      </c>
      <c r="Y2051">
        <v>107.75</v>
      </c>
      <c r="Z2051">
        <v>3.7229999999999999</v>
      </c>
      <c r="AA2051">
        <v>6.3729999999999995E-2</v>
      </c>
      <c r="AB2051">
        <v>0.55300000000000005</v>
      </c>
      <c r="AC2051">
        <v>2.9409999999999998</v>
      </c>
      <c r="AD2051">
        <v>0.55000000000000004</v>
      </c>
      <c r="AE2051">
        <v>3.3180000000000001</v>
      </c>
      <c r="AF2051">
        <v>279</v>
      </c>
      <c r="AG2051">
        <v>8.2000000000000003E-2</v>
      </c>
      <c r="AH2051">
        <v>5.8000000000000003E-2</v>
      </c>
      <c r="AI2051">
        <v>172</v>
      </c>
      <c r="AJ2051">
        <v>177</v>
      </c>
      <c r="AK2051">
        <v>286</v>
      </c>
      <c r="AL2051">
        <v>263</v>
      </c>
      <c r="AQ2051" s="82">
        <f t="shared" si="157"/>
        <v>0</v>
      </c>
      <c r="AR2051" s="82">
        <f t="shared" si="161"/>
        <v>0</v>
      </c>
      <c r="AS2051" s="82">
        <f t="shared" si="161"/>
        <v>6.2829999999999997E-2</v>
      </c>
      <c r="AT2051" s="82">
        <f t="shared" si="161"/>
        <v>0</v>
      </c>
      <c r="AU2051" s="82">
        <f t="shared" si="161"/>
        <v>0</v>
      </c>
      <c r="AV2051" s="82">
        <f t="shared" si="161"/>
        <v>0</v>
      </c>
      <c r="AW2051" s="82">
        <f t="shared" si="161"/>
        <v>0</v>
      </c>
      <c r="AX2051" s="82">
        <f t="shared" si="161"/>
        <v>0</v>
      </c>
      <c r="AY2051" s="82">
        <f t="shared" si="161"/>
        <v>0</v>
      </c>
      <c r="AZ2051" s="82">
        <f t="shared" si="161"/>
        <v>0</v>
      </c>
      <c r="BA2051" s="82">
        <f t="shared" si="161"/>
        <v>0</v>
      </c>
    </row>
    <row r="2052" spans="1:53" x14ac:dyDescent="0.25">
      <c r="A2052" t="s">
        <v>5180</v>
      </c>
      <c r="B2052" t="s">
        <v>5181</v>
      </c>
      <c r="C2052" t="s">
        <v>5152</v>
      </c>
      <c r="D2052" t="s">
        <v>187</v>
      </c>
      <c r="E2052">
        <v>7.875</v>
      </c>
      <c r="F2052" s="143">
        <v>43040</v>
      </c>
      <c r="G2052" t="s">
        <v>282</v>
      </c>
      <c r="H2052" t="s">
        <v>270</v>
      </c>
      <c r="I2052" t="s">
        <v>259</v>
      </c>
      <c r="J2052" t="s">
        <v>271</v>
      </c>
      <c r="K2052" t="s">
        <v>272</v>
      </c>
      <c r="L2052" t="s">
        <v>1124</v>
      </c>
      <c r="M2052" t="s">
        <v>1125</v>
      </c>
      <c r="N2052" t="s">
        <v>304</v>
      </c>
      <c r="O2052">
        <v>1097</v>
      </c>
      <c r="P2052">
        <v>112.375</v>
      </c>
      <c r="Q2052">
        <v>1.1812499999999999</v>
      </c>
      <c r="R2052">
        <v>0.10792</v>
      </c>
      <c r="S2052">
        <v>0</v>
      </c>
      <c r="T2052">
        <v>4.0309999999999997</v>
      </c>
      <c r="U2052">
        <v>4.97</v>
      </c>
      <c r="V2052">
        <v>4.0519999999999996</v>
      </c>
      <c r="W2052">
        <v>4.97</v>
      </c>
      <c r="X2052">
        <v>427</v>
      </c>
      <c r="Y2052">
        <v>110.75</v>
      </c>
      <c r="Z2052">
        <v>0.65600000000000003</v>
      </c>
      <c r="AA2052">
        <v>0.10749</v>
      </c>
      <c r="AB2052">
        <v>4.0810000000000004</v>
      </c>
      <c r="AC2052">
        <v>5.3570000000000002</v>
      </c>
      <c r="AD2052">
        <v>4.0990000000000002</v>
      </c>
      <c r="AE2052">
        <v>5.3570000000000002</v>
      </c>
      <c r="AF2052">
        <v>477</v>
      </c>
      <c r="AG2052">
        <v>1.93</v>
      </c>
      <c r="AH2052">
        <v>2.335</v>
      </c>
      <c r="AI2052">
        <v>436</v>
      </c>
      <c r="AJ2052">
        <v>485</v>
      </c>
      <c r="AK2052">
        <v>415</v>
      </c>
      <c r="AL2052">
        <v>466</v>
      </c>
      <c r="AQ2052" s="82">
        <f t="shared" si="157"/>
        <v>0</v>
      </c>
      <c r="AR2052" s="82">
        <f t="shared" si="161"/>
        <v>0</v>
      </c>
      <c r="AS2052" s="82">
        <f t="shared" si="161"/>
        <v>0</v>
      </c>
      <c r="AT2052" s="82">
        <f t="shared" si="161"/>
        <v>0.10792</v>
      </c>
      <c r="AU2052" s="82">
        <f t="shared" si="161"/>
        <v>0</v>
      </c>
      <c r="AV2052" s="82">
        <f t="shared" si="161"/>
        <v>0</v>
      </c>
      <c r="AW2052" s="82">
        <f t="shared" si="161"/>
        <v>0</v>
      </c>
      <c r="AX2052" s="82">
        <f t="shared" si="161"/>
        <v>0</v>
      </c>
      <c r="AY2052" s="82">
        <f t="shared" si="161"/>
        <v>0</v>
      </c>
      <c r="AZ2052" s="82">
        <f t="shared" si="161"/>
        <v>0</v>
      </c>
      <c r="BA2052" s="82">
        <f t="shared" si="161"/>
        <v>0</v>
      </c>
    </row>
    <row r="2053" spans="1:53" x14ac:dyDescent="0.25">
      <c r="A2053" t="s">
        <v>5182</v>
      </c>
      <c r="B2053" t="s">
        <v>5183</v>
      </c>
      <c r="C2053" t="s">
        <v>5152</v>
      </c>
      <c r="D2053" t="s">
        <v>187</v>
      </c>
      <c r="E2053">
        <v>8.125</v>
      </c>
      <c r="F2053" s="143">
        <v>43344</v>
      </c>
      <c r="G2053" t="s">
        <v>282</v>
      </c>
      <c r="H2053" t="s">
        <v>270</v>
      </c>
      <c r="I2053" t="s">
        <v>259</v>
      </c>
      <c r="J2053" t="s">
        <v>271</v>
      </c>
      <c r="K2053" t="s">
        <v>272</v>
      </c>
      <c r="L2053" t="s">
        <v>1124</v>
      </c>
      <c r="M2053" t="s">
        <v>1125</v>
      </c>
      <c r="N2053" t="s">
        <v>304</v>
      </c>
      <c r="O2053">
        <v>399.8</v>
      </c>
      <c r="P2053">
        <v>109</v>
      </c>
      <c r="Q2053">
        <v>2.5729169999999999</v>
      </c>
      <c r="R2053">
        <v>3.8649999999999997E-2</v>
      </c>
      <c r="S2053">
        <v>0</v>
      </c>
      <c r="T2053">
        <v>1.54</v>
      </c>
      <c r="U2053">
        <v>4.8330000000000002</v>
      </c>
      <c r="V2053">
        <v>2.4119999999999999</v>
      </c>
      <c r="W2053">
        <v>5.2779999999999996</v>
      </c>
      <c r="X2053">
        <v>442</v>
      </c>
      <c r="Y2053">
        <v>108.5</v>
      </c>
      <c r="Z2053">
        <v>2.0310000000000001</v>
      </c>
      <c r="AA2053">
        <v>3.8870000000000002E-2</v>
      </c>
      <c r="AB2053">
        <v>1.601</v>
      </c>
      <c r="AC2053">
        <v>5.2190000000000003</v>
      </c>
      <c r="AD2053">
        <v>2.6920000000000002</v>
      </c>
      <c r="AE2053">
        <v>5.5110000000000001</v>
      </c>
      <c r="AF2053">
        <v>478</v>
      </c>
      <c r="AG2053">
        <v>0.94199999999999995</v>
      </c>
      <c r="AH2053">
        <v>1.1259999999999999</v>
      </c>
      <c r="AI2053">
        <v>406</v>
      </c>
      <c r="AJ2053">
        <v>449</v>
      </c>
      <c r="AK2053">
        <v>425</v>
      </c>
      <c r="AL2053">
        <v>462</v>
      </c>
      <c r="AQ2053" s="82">
        <f t="shared" si="157"/>
        <v>0</v>
      </c>
      <c r="AR2053" s="82">
        <f t="shared" si="161"/>
        <v>0</v>
      </c>
      <c r="AS2053" s="82">
        <f t="shared" si="161"/>
        <v>0</v>
      </c>
      <c r="AT2053" s="82">
        <f t="shared" si="161"/>
        <v>3.8649999999999997E-2</v>
      </c>
      <c r="AU2053" s="82">
        <f t="shared" si="161"/>
        <v>0</v>
      </c>
      <c r="AV2053" s="82">
        <f t="shared" si="161"/>
        <v>0</v>
      </c>
      <c r="AW2053" s="82">
        <f t="shared" si="161"/>
        <v>0</v>
      </c>
      <c r="AX2053" s="82">
        <f t="shared" si="161"/>
        <v>0</v>
      </c>
      <c r="AY2053" s="82">
        <f t="shared" si="161"/>
        <v>0</v>
      </c>
      <c r="AZ2053" s="82">
        <f t="shared" si="161"/>
        <v>0</v>
      </c>
      <c r="BA2053" s="82">
        <f t="shared" si="161"/>
        <v>0</v>
      </c>
    </row>
    <row r="2054" spans="1:53" x14ac:dyDescent="0.25">
      <c r="A2054" t="s">
        <v>5184</v>
      </c>
      <c r="B2054" t="s">
        <v>5185</v>
      </c>
      <c r="C2054" t="s">
        <v>5152</v>
      </c>
      <c r="D2054" t="s">
        <v>187</v>
      </c>
      <c r="E2054">
        <v>7.75</v>
      </c>
      <c r="F2054" s="143">
        <v>44119</v>
      </c>
      <c r="G2054" t="s">
        <v>282</v>
      </c>
      <c r="H2054" t="s">
        <v>270</v>
      </c>
      <c r="I2054" t="s">
        <v>259</v>
      </c>
      <c r="J2054" t="s">
        <v>271</v>
      </c>
      <c r="K2054" t="s">
        <v>272</v>
      </c>
      <c r="L2054" t="s">
        <v>1124</v>
      </c>
      <c r="M2054" t="s">
        <v>1125</v>
      </c>
      <c r="N2054" t="s">
        <v>304</v>
      </c>
      <c r="O2054">
        <v>700</v>
      </c>
      <c r="P2054">
        <v>108</v>
      </c>
      <c r="Q2054">
        <v>1.5069440000000001</v>
      </c>
      <c r="R2054">
        <v>6.6409999999999997E-2</v>
      </c>
      <c r="S2054">
        <v>0</v>
      </c>
      <c r="T2054">
        <v>2.4809999999999999</v>
      </c>
      <c r="U2054">
        <v>5.899</v>
      </c>
      <c r="V2054">
        <v>4.7640000000000002</v>
      </c>
      <c r="W2054">
        <v>6.0359999999999996</v>
      </c>
      <c r="X2054">
        <v>477</v>
      </c>
      <c r="Y2054">
        <v>105.5</v>
      </c>
      <c r="Z2054">
        <v>0.99</v>
      </c>
      <c r="AA2054">
        <v>6.5559999999999993E-2</v>
      </c>
      <c r="AB2054">
        <v>4.6619999999999999</v>
      </c>
      <c r="AC2054">
        <v>6.6020000000000003</v>
      </c>
      <c r="AD2054">
        <v>5.2939999999999996</v>
      </c>
      <c r="AE2054">
        <v>6.6289999999999996</v>
      </c>
      <c r="AF2054">
        <v>553</v>
      </c>
      <c r="AG2054">
        <v>2.8330000000000002</v>
      </c>
      <c r="AH2054">
        <v>3.4870000000000001</v>
      </c>
      <c r="AI2054">
        <v>459</v>
      </c>
      <c r="AJ2054">
        <v>531</v>
      </c>
      <c r="AK2054">
        <v>464</v>
      </c>
      <c r="AL2054">
        <v>540</v>
      </c>
      <c r="AQ2054" s="82">
        <f t="shared" ref="AQ2054:AQ2096" si="162">IF($U2054&lt;=AQ$4,$R2054,0)</f>
        <v>0</v>
      </c>
      <c r="AR2054" s="82">
        <f t="shared" ref="AR2054:BA2069" si="163">IF(AND($U2054&gt;AQ$4,$U2054&lt;=AR$4),$R2054,0)</f>
        <v>0</v>
      </c>
      <c r="AS2054" s="82">
        <f t="shared" si="163"/>
        <v>0</v>
      </c>
      <c r="AT2054" s="82">
        <f t="shared" si="163"/>
        <v>0</v>
      </c>
      <c r="AU2054" s="82">
        <f t="shared" si="163"/>
        <v>6.6409999999999997E-2</v>
      </c>
      <c r="AV2054" s="82">
        <f t="shared" si="163"/>
        <v>0</v>
      </c>
      <c r="AW2054" s="82">
        <f t="shared" si="163"/>
        <v>0</v>
      </c>
      <c r="AX2054" s="82">
        <f t="shared" si="163"/>
        <v>0</v>
      </c>
      <c r="AY2054" s="82">
        <f t="shared" si="163"/>
        <v>0</v>
      </c>
      <c r="AZ2054" s="82">
        <f t="shared" si="163"/>
        <v>0</v>
      </c>
      <c r="BA2054" s="82">
        <f t="shared" si="163"/>
        <v>0</v>
      </c>
    </row>
    <row r="2055" spans="1:53" x14ac:dyDescent="0.25">
      <c r="A2055" t="s">
        <v>5186</v>
      </c>
      <c r="B2055" t="s">
        <v>5187</v>
      </c>
      <c r="C2055" t="s">
        <v>5152</v>
      </c>
      <c r="D2055" t="s">
        <v>187</v>
      </c>
      <c r="E2055">
        <v>7.75</v>
      </c>
      <c r="F2055" s="143">
        <v>44470</v>
      </c>
      <c r="G2055" t="s">
        <v>282</v>
      </c>
      <c r="H2055" t="s">
        <v>270</v>
      </c>
      <c r="I2055" t="s">
        <v>259</v>
      </c>
      <c r="J2055" t="s">
        <v>271</v>
      </c>
      <c r="K2055" t="s">
        <v>272</v>
      </c>
      <c r="L2055" t="s">
        <v>1124</v>
      </c>
      <c r="M2055" t="s">
        <v>1125</v>
      </c>
      <c r="N2055" t="s">
        <v>304</v>
      </c>
      <c r="O2055">
        <v>448.7</v>
      </c>
      <c r="P2055">
        <v>108.375</v>
      </c>
      <c r="Q2055">
        <v>1.808333</v>
      </c>
      <c r="R2055">
        <v>4.283E-2</v>
      </c>
      <c r="S2055">
        <v>0</v>
      </c>
      <c r="T2055">
        <v>3.2109999999999999</v>
      </c>
      <c r="U2055">
        <v>6.1509999999999998</v>
      </c>
      <c r="V2055">
        <v>5.5970000000000004</v>
      </c>
      <c r="W2055">
        <v>6.218</v>
      </c>
      <c r="X2055">
        <v>478</v>
      </c>
      <c r="Y2055">
        <v>105.5</v>
      </c>
      <c r="Z2055">
        <v>1.292</v>
      </c>
      <c r="AA2055">
        <v>4.215E-2</v>
      </c>
      <c r="AB2055">
        <v>5.2350000000000003</v>
      </c>
      <c r="AC2055">
        <v>6.73</v>
      </c>
      <c r="AD2055">
        <v>5.9690000000000003</v>
      </c>
      <c r="AE2055">
        <v>6.7720000000000002</v>
      </c>
      <c r="AF2055">
        <v>551</v>
      </c>
      <c r="AG2055">
        <v>3.1760000000000002</v>
      </c>
      <c r="AH2055">
        <v>3.98</v>
      </c>
      <c r="AI2055">
        <v>464</v>
      </c>
      <c r="AJ2055">
        <v>531</v>
      </c>
      <c r="AK2055">
        <v>468</v>
      </c>
      <c r="AL2055">
        <v>541</v>
      </c>
      <c r="AQ2055" s="82">
        <f t="shared" si="162"/>
        <v>0</v>
      </c>
      <c r="AR2055" s="82">
        <f t="shared" si="163"/>
        <v>0</v>
      </c>
      <c r="AS2055" s="82">
        <f t="shared" si="163"/>
        <v>0</v>
      </c>
      <c r="AT2055" s="82">
        <f t="shared" si="163"/>
        <v>0</v>
      </c>
      <c r="AU2055" s="82">
        <f t="shared" si="163"/>
        <v>0</v>
      </c>
      <c r="AV2055" s="82">
        <f t="shared" si="163"/>
        <v>4.283E-2</v>
      </c>
      <c r="AW2055" s="82">
        <f t="shared" si="163"/>
        <v>0</v>
      </c>
      <c r="AX2055" s="82">
        <f t="shared" si="163"/>
        <v>0</v>
      </c>
      <c r="AY2055" s="82">
        <f t="shared" si="163"/>
        <v>0</v>
      </c>
      <c r="AZ2055" s="82">
        <f t="shared" si="163"/>
        <v>0</v>
      </c>
      <c r="BA2055" s="82">
        <f t="shared" si="163"/>
        <v>0</v>
      </c>
    </row>
    <row r="2056" spans="1:53" x14ac:dyDescent="0.25">
      <c r="A2056" t="s">
        <v>5188</v>
      </c>
      <c r="B2056" t="s">
        <v>5189</v>
      </c>
      <c r="C2056" t="s">
        <v>5152</v>
      </c>
      <c r="D2056" t="s">
        <v>187</v>
      </c>
      <c r="E2056">
        <v>7.5</v>
      </c>
      <c r="F2056" s="143">
        <v>45017</v>
      </c>
      <c r="G2056" t="s">
        <v>282</v>
      </c>
      <c r="H2056" t="s">
        <v>270</v>
      </c>
      <c r="I2056" t="s">
        <v>259</v>
      </c>
      <c r="J2056" t="s">
        <v>271</v>
      </c>
      <c r="K2056" t="s">
        <v>272</v>
      </c>
      <c r="L2056" t="s">
        <v>1124</v>
      </c>
      <c r="M2056" t="s">
        <v>1125</v>
      </c>
      <c r="N2056" t="s">
        <v>304</v>
      </c>
      <c r="O2056">
        <v>600</v>
      </c>
      <c r="P2056">
        <v>106</v>
      </c>
      <c r="Q2056">
        <v>1.75</v>
      </c>
      <c r="R2056">
        <v>5.6009999999999997E-2</v>
      </c>
      <c r="S2056">
        <v>0</v>
      </c>
      <c r="T2056">
        <v>4.915</v>
      </c>
      <c r="U2056">
        <v>6.3230000000000004</v>
      </c>
      <c r="V2056">
        <v>6.133</v>
      </c>
      <c r="W2056">
        <v>6.3630000000000004</v>
      </c>
      <c r="X2056">
        <v>470</v>
      </c>
      <c r="Y2056">
        <v>103.25</v>
      </c>
      <c r="Z2056">
        <v>1.25</v>
      </c>
      <c r="AA2056">
        <v>5.5149999999999998E-2</v>
      </c>
      <c r="AB2056">
        <v>4.9489999999999998</v>
      </c>
      <c r="AC2056">
        <v>6.8559999999999999</v>
      </c>
      <c r="AD2056">
        <v>6.5919999999999996</v>
      </c>
      <c r="AE2056">
        <v>6.8739999999999997</v>
      </c>
      <c r="AF2056">
        <v>539</v>
      </c>
      <c r="AG2056">
        <v>3.11</v>
      </c>
      <c r="AH2056">
        <v>4.0609999999999999</v>
      </c>
      <c r="AI2056">
        <v>444</v>
      </c>
      <c r="AJ2056">
        <v>506</v>
      </c>
      <c r="AK2056">
        <v>462</v>
      </c>
      <c r="AL2056">
        <v>532</v>
      </c>
      <c r="AQ2056" s="82">
        <f t="shared" si="162"/>
        <v>0</v>
      </c>
      <c r="AR2056" s="82">
        <f t="shared" si="163"/>
        <v>0</v>
      </c>
      <c r="AS2056" s="82">
        <f t="shared" si="163"/>
        <v>0</v>
      </c>
      <c r="AT2056" s="82">
        <f t="shared" si="163"/>
        <v>0</v>
      </c>
      <c r="AU2056" s="82">
        <f t="shared" si="163"/>
        <v>0</v>
      </c>
      <c r="AV2056" s="82">
        <f t="shared" si="163"/>
        <v>5.6009999999999997E-2</v>
      </c>
      <c r="AW2056" s="82">
        <f t="shared" si="163"/>
        <v>0</v>
      </c>
      <c r="AX2056" s="82">
        <f t="shared" si="163"/>
        <v>0</v>
      </c>
      <c r="AY2056" s="82">
        <f t="shared" si="163"/>
        <v>0</v>
      </c>
      <c r="AZ2056" s="82">
        <f t="shared" si="163"/>
        <v>0</v>
      </c>
      <c r="BA2056" s="82">
        <f t="shared" si="163"/>
        <v>0</v>
      </c>
    </row>
    <row r="2057" spans="1:53" x14ac:dyDescent="0.25">
      <c r="A2057" t="s">
        <v>5194</v>
      </c>
      <c r="B2057" t="s">
        <v>5195</v>
      </c>
      <c r="C2057" t="s">
        <v>5155</v>
      </c>
      <c r="D2057" t="s">
        <v>187</v>
      </c>
      <c r="E2057">
        <v>9.875</v>
      </c>
      <c r="F2057" s="143">
        <v>43435</v>
      </c>
      <c r="G2057" t="s">
        <v>371</v>
      </c>
      <c r="H2057" t="s">
        <v>270</v>
      </c>
      <c r="I2057" t="s">
        <v>259</v>
      </c>
      <c r="J2057" t="s">
        <v>271</v>
      </c>
      <c r="K2057" t="s">
        <v>272</v>
      </c>
      <c r="L2057" t="s">
        <v>1124</v>
      </c>
      <c r="M2057" t="s">
        <v>1125</v>
      </c>
      <c r="N2057" t="s">
        <v>304</v>
      </c>
      <c r="O2057">
        <v>450</v>
      </c>
      <c r="P2057">
        <v>114.75</v>
      </c>
      <c r="Q2057">
        <v>0.65833299999999995</v>
      </c>
      <c r="R2057">
        <v>4.4990000000000002E-2</v>
      </c>
      <c r="S2057">
        <v>0</v>
      </c>
      <c r="T2057">
        <v>1.7709999999999999</v>
      </c>
      <c r="U2057">
        <v>4.3140000000000001</v>
      </c>
      <c r="V2057">
        <v>2.0659999999999998</v>
      </c>
      <c r="W2057">
        <v>4.92</v>
      </c>
      <c r="X2057">
        <v>402</v>
      </c>
      <c r="Y2057">
        <v>112.75</v>
      </c>
      <c r="Z2057">
        <v>0</v>
      </c>
      <c r="AA2057">
        <v>4.4630000000000003E-2</v>
      </c>
      <c r="AB2057">
        <v>1.825</v>
      </c>
      <c r="AC2057">
        <v>5.4320000000000004</v>
      </c>
      <c r="AD2057">
        <v>2.4569999999999999</v>
      </c>
      <c r="AE2057">
        <v>5.8680000000000003</v>
      </c>
      <c r="AF2057">
        <v>511</v>
      </c>
      <c r="AG2057">
        <v>2.3580000000000001</v>
      </c>
      <c r="AH2057">
        <v>2.4980000000000002</v>
      </c>
      <c r="AI2057">
        <v>413</v>
      </c>
      <c r="AJ2057">
        <v>529</v>
      </c>
      <c r="AK2057">
        <v>387</v>
      </c>
      <c r="AL2057">
        <v>495</v>
      </c>
      <c r="AQ2057" s="82">
        <f t="shared" si="162"/>
        <v>0</v>
      </c>
      <c r="AR2057" s="82">
        <f t="shared" si="163"/>
        <v>0</v>
      </c>
      <c r="AS2057" s="82">
        <f t="shared" si="163"/>
        <v>0</v>
      </c>
      <c r="AT2057" s="82">
        <f t="shared" si="163"/>
        <v>4.4990000000000002E-2</v>
      </c>
      <c r="AU2057" s="82">
        <f t="shared" si="163"/>
        <v>0</v>
      </c>
      <c r="AV2057" s="82">
        <f t="shared" si="163"/>
        <v>0</v>
      </c>
      <c r="AW2057" s="82">
        <f t="shared" si="163"/>
        <v>0</v>
      </c>
      <c r="AX2057" s="82">
        <f t="shared" si="163"/>
        <v>0</v>
      </c>
      <c r="AY2057" s="82">
        <f t="shared" si="163"/>
        <v>0</v>
      </c>
      <c r="AZ2057" s="82">
        <f t="shared" si="163"/>
        <v>0</v>
      </c>
      <c r="BA2057" s="82">
        <f t="shared" si="163"/>
        <v>0</v>
      </c>
    </row>
    <row r="2058" spans="1:53" x14ac:dyDescent="0.25">
      <c r="A2058" t="s">
        <v>6775</v>
      </c>
      <c r="B2058" t="s">
        <v>6776</v>
      </c>
      <c r="C2058" t="s">
        <v>5152</v>
      </c>
      <c r="D2058" t="s">
        <v>187</v>
      </c>
      <c r="E2058">
        <v>7.5</v>
      </c>
      <c r="F2058" s="143">
        <v>44713</v>
      </c>
      <c r="G2058" t="s">
        <v>282</v>
      </c>
      <c r="H2058" t="s">
        <v>270</v>
      </c>
      <c r="I2058" t="s">
        <v>259</v>
      </c>
      <c r="J2058" t="s">
        <v>271</v>
      </c>
      <c r="K2058" t="s">
        <v>272</v>
      </c>
      <c r="L2058" t="s">
        <v>1124</v>
      </c>
      <c r="M2058" t="s">
        <v>1125</v>
      </c>
      <c r="N2058" t="s">
        <v>304</v>
      </c>
      <c r="O2058">
        <v>500</v>
      </c>
      <c r="P2058">
        <v>106.75</v>
      </c>
      <c r="Q2058">
        <v>0.5</v>
      </c>
      <c r="R2058">
        <v>4.6460000000000001E-2</v>
      </c>
      <c r="S2058">
        <v>0</v>
      </c>
      <c r="T2058">
        <v>5.6840000000000002</v>
      </c>
      <c r="U2058">
        <v>6.3460000000000001</v>
      </c>
      <c r="V2058">
        <v>6.3650000000000002</v>
      </c>
      <c r="W2058">
        <v>6.3769999999999998</v>
      </c>
      <c r="X2058">
        <v>483</v>
      </c>
      <c r="Y2058">
        <v>103.75</v>
      </c>
      <c r="Z2058">
        <v>0</v>
      </c>
      <c r="AA2058">
        <v>4.5629999999999997E-2</v>
      </c>
      <c r="AB2058">
        <v>5.7089999999999996</v>
      </c>
      <c r="AC2058">
        <v>6.8520000000000003</v>
      </c>
      <c r="AD2058">
        <v>6.641</v>
      </c>
      <c r="AE2058">
        <v>6.8810000000000002</v>
      </c>
      <c r="AF2058">
        <v>552</v>
      </c>
      <c r="AG2058">
        <v>3.3730000000000002</v>
      </c>
      <c r="AH2058">
        <v>4.3289999999999997</v>
      </c>
      <c r="AI2058">
        <v>470</v>
      </c>
      <c r="AJ2058">
        <v>530</v>
      </c>
      <c r="AK2058">
        <v>476</v>
      </c>
      <c r="AL2058">
        <v>544</v>
      </c>
      <c r="AQ2058" s="82">
        <f t="shared" si="162"/>
        <v>0</v>
      </c>
      <c r="AR2058" s="82">
        <f t="shared" si="163"/>
        <v>0</v>
      </c>
      <c r="AS2058" s="82">
        <f t="shared" si="163"/>
        <v>0</v>
      </c>
      <c r="AT2058" s="82">
        <f t="shared" si="163"/>
        <v>0</v>
      </c>
      <c r="AU2058" s="82">
        <f t="shared" si="163"/>
        <v>0</v>
      </c>
      <c r="AV2058" s="82">
        <f t="shared" si="163"/>
        <v>4.6460000000000001E-2</v>
      </c>
      <c r="AW2058" s="82">
        <f t="shared" si="163"/>
        <v>0</v>
      </c>
      <c r="AX2058" s="82">
        <f t="shared" si="163"/>
        <v>0</v>
      </c>
      <c r="AY2058" s="82">
        <f t="shared" si="163"/>
        <v>0</v>
      </c>
      <c r="AZ2058" s="82">
        <f t="shared" si="163"/>
        <v>0</v>
      </c>
      <c r="BA2058" s="82">
        <f t="shared" si="163"/>
        <v>0</v>
      </c>
    </row>
    <row r="2059" spans="1:53" x14ac:dyDescent="0.25">
      <c r="A2059" t="s">
        <v>5190</v>
      </c>
      <c r="B2059" t="s">
        <v>5191</v>
      </c>
      <c r="C2059" t="s">
        <v>5192</v>
      </c>
      <c r="D2059" t="s">
        <v>5193</v>
      </c>
      <c r="E2059">
        <v>10.25</v>
      </c>
      <c r="F2059" s="143">
        <v>43252</v>
      </c>
      <c r="G2059" t="s">
        <v>41</v>
      </c>
      <c r="H2059" t="s">
        <v>270</v>
      </c>
      <c r="I2059" t="s">
        <v>259</v>
      </c>
      <c r="J2059" t="s">
        <v>271</v>
      </c>
      <c r="K2059" t="s">
        <v>272</v>
      </c>
      <c r="L2059" t="s">
        <v>442</v>
      </c>
      <c r="M2059" t="s">
        <v>1498</v>
      </c>
      <c r="N2059" t="s">
        <v>283</v>
      </c>
      <c r="O2059">
        <v>200</v>
      </c>
      <c r="P2059">
        <v>102.75</v>
      </c>
      <c r="Q2059">
        <v>0.68333299999999997</v>
      </c>
      <c r="R2059">
        <v>1.7919999999999998E-2</v>
      </c>
      <c r="S2059">
        <v>0</v>
      </c>
      <c r="T2059">
        <v>3.496</v>
      </c>
      <c r="U2059">
        <v>9.4719999999999995</v>
      </c>
      <c r="V2059">
        <v>3.9670000000000001</v>
      </c>
      <c r="W2059">
        <v>9.5169999999999995</v>
      </c>
      <c r="X2059">
        <v>873</v>
      </c>
      <c r="Y2059">
        <v>102</v>
      </c>
      <c r="Z2059">
        <v>0</v>
      </c>
      <c r="AA2059">
        <v>1.7940000000000001E-2</v>
      </c>
      <c r="AB2059">
        <v>3.552</v>
      </c>
      <c r="AC2059">
        <v>9.6910000000000007</v>
      </c>
      <c r="AD2059">
        <v>4.0430000000000001</v>
      </c>
      <c r="AE2059">
        <v>9.7149999999999999</v>
      </c>
      <c r="AF2059">
        <v>905</v>
      </c>
      <c r="AG2059">
        <v>1.405</v>
      </c>
      <c r="AH2059">
        <v>1.81</v>
      </c>
      <c r="AI2059">
        <v>853</v>
      </c>
      <c r="AJ2059">
        <v>883</v>
      </c>
      <c r="AK2059">
        <v>860</v>
      </c>
      <c r="AL2059">
        <v>893</v>
      </c>
      <c r="AQ2059" s="82">
        <f t="shared" si="162"/>
        <v>0</v>
      </c>
      <c r="AR2059" s="82">
        <f t="shared" si="163"/>
        <v>0</v>
      </c>
      <c r="AS2059" s="82">
        <f t="shared" si="163"/>
        <v>0</v>
      </c>
      <c r="AT2059" s="82">
        <f t="shared" si="163"/>
        <v>0</v>
      </c>
      <c r="AU2059" s="82">
        <f t="shared" si="163"/>
        <v>0</v>
      </c>
      <c r="AV2059" s="82">
        <f t="shared" si="163"/>
        <v>0</v>
      </c>
      <c r="AW2059" s="82">
        <f t="shared" si="163"/>
        <v>0</v>
      </c>
      <c r="AX2059" s="82">
        <f t="shared" si="163"/>
        <v>0</v>
      </c>
      <c r="AY2059" s="82">
        <f t="shared" si="163"/>
        <v>1.7919999999999998E-2</v>
      </c>
      <c r="AZ2059" s="82">
        <f t="shared" si="163"/>
        <v>0</v>
      </c>
      <c r="BA2059" s="82">
        <f t="shared" si="163"/>
        <v>0</v>
      </c>
    </row>
    <row r="2060" spans="1:53" x14ac:dyDescent="0.25">
      <c r="A2060" t="s">
        <v>5173</v>
      </c>
      <c r="B2060" t="s">
        <v>5174</v>
      </c>
      <c r="C2060" t="s">
        <v>5175</v>
      </c>
      <c r="D2060" t="s">
        <v>5176</v>
      </c>
      <c r="E2060">
        <v>11.75</v>
      </c>
      <c r="F2060" s="143">
        <v>42931</v>
      </c>
      <c r="G2060" t="s">
        <v>40</v>
      </c>
      <c r="H2060" t="s">
        <v>270</v>
      </c>
      <c r="I2060" t="s">
        <v>5177</v>
      </c>
      <c r="J2060" t="s">
        <v>271</v>
      </c>
      <c r="K2060" t="s">
        <v>272</v>
      </c>
      <c r="L2060" t="s">
        <v>1124</v>
      </c>
      <c r="M2060" t="s">
        <v>1131</v>
      </c>
      <c r="N2060" t="s">
        <v>304</v>
      </c>
      <c r="O2060">
        <v>2000</v>
      </c>
      <c r="P2060">
        <v>104.5</v>
      </c>
      <c r="Q2060">
        <v>5.2222220000000004</v>
      </c>
      <c r="R2060">
        <v>0.19012000000000001</v>
      </c>
      <c r="S2060">
        <v>0</v>
      </c>
      <c r="T2060">
        <v>2.0790000000000002</v>
      </c>
      <c r="U2060">
        <v>9.7129999999999992</v>
      </c>
      <c r="V2060">
        <v>2.4159999999999999</v>
      </c>
      <c r="W2060">
        <v>9.9710000000000001</v>
      </c>
      <c r="X2060">
        <v>935</v>
      </c>
      <c r="Y2060">
        <v>102.25</v>
      </c>
      <c r="Z2060">
        <v>4.4390000000000001</v>
      </c>
      <c r="AA2060">
        <v>0.18768000000000001</v>
      </c>
      <c r="AB2060">
        <v>2.1269999999999998</v>
      </c>
      <c r="AC2060">
        <v>10.73</v>
      </c>
      <c r="AD2060">
        <v>2.7509999999999999</v>
      </c>
      <c r="AE2060">
        <v>10.863</v>
      </c>
      <c r="AF2060">
        <v>1035</v>
      </c>
      <c r="AG2060">
        <v>2.843</v>
      </c>
      <c r="AH2060">
        <v>3.0179999999999998</v>
      </c>
      <c r="AI2060">
        <v>939</v>
      </c>
      <c r="AJ2060">
        <v>1022</v>
      </c>
      <c r="AK2060">
        <v>921</v>
      </c>
      <c r="AL2060">
        <v>1021</v>
      </c>
      <c r="AQ2060" s="82">
        <f t="shared" si="162"/>
        <v>0</v>
      </c>
      <c r="AR2060" s="82">
        <f t="shared" si="163"/>
        <v>0</v>
      </c>
      <c r="AS2060" s="82">
        <f t="shared" si="163"/>
        <v>0</v>
      </c>
      <c r="AT2060" s="82">
        <f t="shared" si="163"/>
        <v>0</v>
      </c>
      <c r="AU2060" s="82">
        <f t="shared" si="163"/>
        <v>0</v>
      </c>
      <c r="AV2060" s="82">
        <f t="shared" si="163"/>
        <v>0</v>
      </c>
      <c r="AW2060" s="82">
        <f t="shared" si="163"/>
        <v>0</v>
      </c>
      <c r="AX2060" s="82">
        <f t="shared" si="163"/>
        <v>0</v>
      </c>
      <c r="AY2060" s="82">
        <f t="shared" si="163"/>
        <v>0.19012000000000001</v>
      </c>
      <c r="AZ2060" s="82">
        <f t="shared" si="163"/>
        <v>0</v>
      </c>
      <c r="BA2060" s="82">
        <f t="shared" si="163"/>
        <v>0</v>
      </c>
    </row>
    <row r="2061" spans="1:53" x14ac:dyDescent="0.25">
      <c r="A2061" t="s">
        <v>5178</v>
      </c>
      <c r="B2061" t="s">
        <v>5179</v>
      </c>
      <c r="C2061" t="s">
        <v>5175</v>
      </c>
      <c r="D2061" t="s">
        <v>5176</v>
      </c>
      <c r="E2061">
        <v>12.25</v>
      </c>
      <c r="F2061" s="143">
        <v>42931</v>
      </c>
      <c r="G2061" t="s">
        <v>42</v>
      </c>
      <c r="H2061" t="s">
        <v>270</v>
      </c>
      <c r="I2061" t="s">
        <v>5177</v>
      </c>
      <c r="J2061" t="s">
        <v>271</v>
      </c>
      <c r="K2061" t="s">
        <v>272</v>
      </c>
      <c r="L2061" t="s">
        <v>1124</v>
      </c>
      <c r="M2061" t="s">
        <v>1131</v>
      </c>
      <c r="N2061" t="s">
        <v>283</v>
      </c>
      <c r="O2061">
        <v>849.4</v>
      </c>
      <c r="P2061">
        <v>100.5</v>
      </c>
      <c r="Q2061">
        <v>0</v>
      </c>
      <c r="R2061">
        <v>7.3959999999999998E-2</v>
      </c>
      <c r="S2061">
        <v>0</v>
      </c>
      <c r="T2061">
        <v>3.74</v>
      </c>
      <c r="U2061">
        <v>13.523999999999999</v>
      </c>
      <c r="V2061">
        <v>2.867</v>
      </c>
      <c r="W2061">
        <v>12.079000000000001</v>
      </c>
      <c r="X2061">
        <v>1146</v>
      </c>
      <c r="Y2061">
        <v>98.75</v>
      </c>
      <c r="Z2061">
        <v>0</v>
      </c>
      <c r="AA2061">
        <v>7.3770000000000002E-2</v>
      </c>
      <c r="AB2061">
        <v>3.7970000000000002</v>
      </c>
      <c r="AC2061">
        <v>13.756</v>
      </c>
      <c r="AD2061">
        <v>3.2519999999999998</v>
      </c>
      <c r="AE2061">
        <v>12.624000000000001</v>
      </c>
      <c r="AF2061">
        <v>1211</v>
      </c>
      <c r="AG2061">
        <v>1.772</v>
      </c>
      <c r="AH2061">
        <v>2.0390000000000001</v>
      </c>
      <c r="AI2061">
        <v>1278</v>
      </c>
      <c r="AJ2061">
        <v>1339</v>
      </c>
      <c r="AK2061">
        <v>1133</v>
      </c>
      <c r="AL2061">
        <v>1199</v>
      </c>
      <c r="AQ2061" s="82">
        <f t="shared" si="162"/>
        <v>0</v>
      </c>
      <c r="AR2061" s="82">
        <f t="shared" si="163"/>
        <v>0</v>
      </c>
      <c r="AS2061" s="82">
        <f t="shared" si="163"/>
        <v>0</v>
      </c>
      <c r="AT2061" s="82">
        <f t="shared" si="163"/>
        <v>0</v>
      </c>
      <c r="AU2061" s="82">
        <f t="shared" si="163"/>
        <v>0</v>
      </c>
      <c r="AV2061" s="82">
        <f t="shared" si="163"/>
        <v>0</v>
      </c>
      <c r="AW2061" s="82">
        <f t="shared" si="163"/>
        <v>0</v>
      </c>
      <c r="AX2061" s="82">
        <f t="shared" si="163"/>
        <v>0</v>
      </c>
      <c r="AY2061" s="82">
        <f t="shared" si="163"/>
        <v>0</v>
      </c>
      <c r="AZ2061" s="82">
        <f t="shared" si="163"/>
        <v>0</v>
      </c>
      <c r="BA2061" s="82">
        <f t="shared" si="163"/>
        <v>7.3959999999999998E-2</v>
      </c>
    </row>
    <row r="2062" spans="1:53" x14ac:dyDescent="0.25">
      <c r="A2062" t="s">
        <v>5213</v>
      </c>
      <c r="B2062" t="s">
        <v>5214</v>
      </c>
      <c r="C2062" t="s">
        <v>5175</v>
      </c>
      <c r="D2062" t="s">
        <v>5176</v>
      </c>
      <c r="E2062">
        <v>7.25</v>
      </c>
      <c r="F2062" s="143">
        <v>43146</v>
      </c>
      <c r="G2062" t="s">
        <v>423</v>
      </c>
      <c r="H2062" t="s">
        <v>270</v>
      </c>
      <c r="I2062" t="s">
        <v>5177</v>
      </c>
      <c r="J2062" t="s">
        <v>271</v>
      </c>
      <c r="K2062" t="s">
        <v>272</v>
      </c>
      <c r="L2062" t="s">
        <v>1124</v>
      </c>
      <c r="M2062" t="s">
        <v>1131</v>
      </c>
      <c r="N2062" t="s">
        <v>283</v>
      </c>
      <c r="O2062">
        <v>1300</v>
      </c>
      <c r="P2062">
        <v>101.25</v>
      </c>
      <c r="Q2062">
        <v>0.80555600000000005</v>
      </c>
      <c r="R2062">
        <v>0.11494</v>
      </c>
      <c r="S2062">
        <v>0</v>
      </c>
      <c r="T2062">
        <v>3.3210000000000002</v>
      </c>
      <c r="U2062">
        <v>6.875</v>
      </c>
      <c r="V2062">
        <v>4.056</v>
      </c>
      <c r="W2062">
        <v>6.8970000000000002</v>
      </c>
      <c r="X2062">
        <v>614</v>
      </c>
      <c r="Y2062">
        <v>99</v>
      </c>
      <c r="Z2062">
        <v>0.32200000000000001</v>
      </c>
      <c r="AA2062">
        <v>0.11357</v>
      </c>
      <c r="AB2062">
        <v>4.2489999999999997</v>
      </c>
      <c r="AC2062">
        <v>7.4870000000000001</v>
      </c>
      <c r="AD2062">
        <v>4.2279999999999998</v>
      </c>
      <c r="AE2062">
        <v>7.4770000000000003</v>
      </c>
      <c r="AF2062">
        <v>683</v>
      </c>
      <c r="AG2062">
        <v>2.7519999999999998</v>
      </c>
      <c r="AH2062">
        <v>3.181</v>
      </c>
      <c r="AI2062">
        <v>589</v>
      </c>
      <c r="AJ2062">
        <v>653</v>
      </c>
      <c r="AK2062">
        <v>601</v>
      </c>
      <c r="AL2062">
        <v>672</v>
      </c>
      <c r="AQ2062" s="82">
        <f t="shared" si="162"/>
        <v>0</v>
      </c>
      <c r="AR2062" s="82">
        <f t="shared" si="163"/>
        <v>0</v>
      </c>
      <c r="AS2062" s="82">
        <f t="shared" si="163"/>
        <v>0</v>
      </c>
      <c r="AT2062" s="82">
        <f t="shared" si="163"/>
        <v>0</v>
      </c>
      <c r="AU2062" s="82">
        <f t="shared" si="163"/>
        <v>0</v>
      </c>
      <c r="AV2062" s="82">
        <f t="shared" si="163"/>
        <v>0.11494</v>
      </c>
      <c r="AW2062" s="82">
        <f t="shared" si="163"/>
        <v>0</v>
      </c>
      <c r="AX2062" s="82">
        <f t="shared" si="163"/>
        <v>0</v>
      </c>
      <c r="AY2062" s="82">
        <f t="shared" si="163"/>
        <v>0</v>
      </c>
      <c r="AZ2062" s="82">
        <f t="shared" si="163"/>
        <v>0</v>
      </c>
      <c r="BA2062" s="82">
        <f t="shared" si="163"/>
        <v>0</v>
      </c>
    </row>
    <row r="2063" spans="1:53" x14ac:dyDescent="0.25">
      <c r="A2063" t="s">
        <v>6777</v>
      </c>
      <c r="B2063" t="s">
        <v>6778</v>
      </c>
      <c r="C2063" t="s">
        <v>6779</v>
      </c>
      <c r="D2063" t="s">
        <v>5176</v>
      </c>
      <c r="E2063">
        <v>7.25</v>
      </c>
      <c r="F2063" s="143">
        <v>43146</v>
      </c>
      <c r="G2063" t="s">
        <v>423</v>
      </c>
      <c r="H2063" t="s">
        <v>270</v>
      </c>
      <c r="I2063" t="s">
        <v>5177</v>
      </c>
      <c r="J2063" t="s">
        <v>271</v>
      </c>
      <c r="K2063" t="s">
        <v>272</v>
      </c>
      <c r="L2063" t="s">
        <v>1124</v>
      </c>
      <c r="M2063" t="s">
        <v>1131</v>
      </c>
      <c r="N2063" t="s">
        <v>283</v>
      </c>
      <c r="O2063">
        <v>400</v>
      </c>
      <c r="P2063">
        <v>100.5</v>
      </c>
      <c r="Q2063">
        <v>0.80555600000000005</v>
      </c>
      <c r="R2063">
        <v>3.5110000000000002E-2</v>
      </c>
      <c r="S2063">
        <v>0</v>
      </c>
      <c r="T2063">
        <v>3.3159999999999998</v>
      </c>
      <c r="U2063">
        <v>7.0970000000000004</v>
      </c>
      <c r="V2063">
        <v>4.0960000000000001</v>
      </c>
      <c r="W2063">
        <v>7.0940000000000003</v>
      </c>
      <c r="X2063">
        <v>633</v>
      </c>
      <c r="Y2063">
        <v>98.75</v>
      </c>
      <c r="Z2063">
        <v>0.32200000000000001</v>
      </c>
      <c r="AA2063">
        <v>3.4860000000000002E-2</v>
      </c>
      <c r="AB2063">
        <v>4.2469999999999999</v>
      </c>
      <c r="AC2063">
        <v>7.5460000000000003</v>
      </c>
      <c r="AD2063">
        <v>4.24</v>
      </c>
      <c r="AE2063">
        <v>7.54</v>
      </c>
      <c r="AF2063">
        <v>690</v>
      </c>
      <c r="AG2063">
        <v>2.254</v>
      </c>
      <c r="AH2063">
        <v>2.6869999999999998</v>
      </c>
      <c r="AI2063">
        <v>607</v>
      </c>
      <c r="AJ2063">
        <v>658</v>
      </c>
      <c r="AK2063">
        <v>621</v>
      </c>
      <c r="AL2063">
        <v>678</v>
      </c>
      <c r="AQ2063" s="82">
        <f t="shared" si="162"/>
        <v>0</v>
      </c>
      <c r="AR2063" s="82">
        <f t="shared" si="163"/>
        <v>0</v>
      </c>
      <c r="AS2063" s="82">
        <f t="shared" si="163"/>
        <v>0</v>
      </c>
      <c r="AT2063" s="82">
        <f t="shared" si="163"/>
        <v>0</v>
      </c>
      <c r="AU2063" s="82">
        <f t="shared" si="163"/>
        <v>0</v>
      </c>
      <c r="AV2063" s="82">
        <f t="shared" si="163"/>
        <v>0</v>
      </c>
      <c r="AW2063" s="82">
        <f t="shared" si="163"/>
        <v>3.5110000000000002E-2</v>
      </c>
      <c r="AX2063" s="82">
        <f t="shared" si="163"/>
        <v>0</v>
      </c>
      <c r="AY2063" s="82">
        <f t="shared" si="163"/>
        <v>0</v>
      </c>
      <c r="AZ2063" s="82">
        <f t="shared" si="163"/>
        <v>0</v>
      </c>
      <c r="BA2063" s="82">
        <f t="shared" si="163"/>
        <v>0</v>
      </c>
    </row>
    <row r="2064" spans="1:53" x14ac:dyDescent="0.25">
      <c r="A2064" t="s">
        <v>5199</v>
      </c>
      <c r="B2064" t="s">
        <v>5200</v>
      </c>
      <c r="C2064" t="s">
        <v>5201</v>
      </c>
      <c r="D2064" t="s">
        <v>5202</v>
      </c>
      <c r="E2064">
        <v>5.8810000000000002</v>
      </c>
      <c r="F2064" s="143">
        <v>42931</v>
      </c>
      <c r="G2064" t="s">
        <v>41</v>
      </c>
      <c r="H2064" t="s">
        <v>270</v>
      </c>
      <c r="I2064" t="s">
        <v>259</v>
      </c>
      <c r="J2064" t="s">
        <v>271</v>
      </c>
      <c r="K2064" t="s">
        <v>358</v>
      </c>
      <c r="L2064" t="s">
        <v>358</v>
      </c>
      <c r="M2064" t="s">
        <v>389</v>
      </c>
      <c r="N2064" t="s">
        <v>283</v>
      </c>
      <c r="O2064">
        <v>115.2</v>
      </c>
      <c r="P2064">
        <v>96.46</v>
      </c>
      <c r="Q2064">
        <v>1.1435280000000001</v>
      </c>
      <c r="R2064">
        <v>9.7400000000000004E-3</v>
      </c>
      <c r="S2064">
        <v>0</v>
      </c>
      <c r="T2064">
        <v>3.9049999999999998</v>
      </c>
      <c r="U2064">
        <v>6.79</v>
      </c>
      <c r="V2064">
        <v>1.891</v>
      </c>
      <c r="W2064">
        <v>6.8479999999999999</v>
      </c>
      <c r="X2064">
        <v>738</v>
      </c>
      <c r="Y2064">
        <v>96.394999999999996</v>
      </c>
      <c r="Z2064">
        <v>0.751</v>
      </c>
      <c r="AA2064">
        <v>9.8399999999999998E-3</v>
      </c>
      <c r="AB2064">
        <v>3.97</v>
      </c>
      <c r="AC2064">
        <v>6.7960000000000003</v>
      </c>
      <c r="AD2064">
        <v>1.9550000000000001</v>
      </c>
      <c r="AE2064">
        <v>6.8529999999999998</v>
      </c>
      <c r="AF2064">
        <v>743</v>
      </c>
      <c r="AG2064">
        <v>0.47099999999999997</v>
      </c>
      <c r="AH2064">
        <v>0.55900000000000005</v>
      </c>
      <c r="AI2064">
        <v>652</v>
      </c>
      <c r="AJ2064">
        <v>658</v>
      </c>
      <c r="AK2064">
        <v>726</v>
      </c>
      <c r="AL2064">
        <v>731</v>
      </c>
      <c r="AQ2064" s="82">
        <f t="shared" si="162"/>
        <v>0</v>
      </c>
      <c r="AR2064" s="82">
        <f t="shared" si="163"/>
        <v>0</v>
      </c>
      <c r="AS2064" s="82">
        <f t="shared" si="163"/>
        <v>0</v>
      </c>
      <c r="AT2064" s="82">
        <f t="shared" si="163"/>
        <v>0</v>
      </c>
      <c r="AU2064" s="82">
        <f t="shared" si="163"/>
        <v>0</v>
      </c>
      <c r="AV2064" s="82">
        <f t="shared" si="163"/>
        <v>9.7400000000000004E-3</v>
      </c>
      <c r="AW2064" s="82">
        <f t="shared" si="163"/>
        <v>0</v>
      </c>
      <c r="AX2064" s="82">
        <f t="shared" si="163"/>
        <v>0</v>
      </c>
      <c r="AY2064" s="82">
        <f t="shared" si="163"/>
        <v>0</v>
      </c>
      <c r="AZ2064" s="82">
        <f t="shared" si="163"/>
        <v>0</v>
      </c>
      <c r="BA2064" s="82">
        <f t="shared" si="163"/>
        <v>0</v>
      </c>
    </row>
    <row r="2065" spans="1:53" x14ac:dyDescent="0.25">
      <c r="A2065" t="s">
        <v>5215</v>
      </c>
      <c r="B2065" t="s">
        <v>5216</v>
      </c>
      <c r="C2065" t="s">
        <v>5217</v>
      </c>
      <c r="D2065" t="s">
        <v>5218</v>
      </c>
      <c r="E2065">
        <v>11.25</v>
      </c>
      <c r="F2065" s="143">
        <v>42826</v>
      </c>
      <c r="G2065" t="s">
        <v>42</v>
      </c>
      <c r="H2065" t="s">
        <v>270</v>
      </c>
      <c r="I2065" t="s">
        <v>259</v>
      </c>
      <c r="J2065" t="s">
        <v>271</v>
      </c>
      <c r="K2065" t="s">
        <v>272</v>
      </c>
      <c r="L2065" t="s">
        <v>273</v>
      </c>
      <c r="M2065" t="s">
        <v>927</v>
      </c>
      <c r="N2065" t="s">
        <v>283</v>
      </c>
      <c r="O2065">
        <v>180</v>
      </c>
      <c r="P2065">
        <v>92.25</v>
      </c>
      <c r="Q2065">
        <v>2.625</v>
      </c>
      <c r="R2065">
        <v>1.4800000000000001E-2</v>
      </c>
      <c r="S2065">
        <v>0</v>
      </c>
      <c r="T2065">
        <v>3.16</v>
      </c>
      <c r="U2065">
        <v>13.694000000000001</v>
      </c>
      <c r="V2065">
        <v>3.173</v>
      </c>
      <c r="W2065">
        <v>13.694000000000001</v>
      </c>
      <c r="X2065">
        <v>1312</v>
      </c>
      <c r="Y2065">
        <v>91.5</v>
      </c>
      <c r="Z2065">
        <v>1.875</v>
      </c>
      <c r="AA2065">
        <v>1.478E-2</v>
      </c>
      <c r="AB2065">
        <v>3.2160000000000002</v>
      </c>
      <c r="AC2065">
        <v>13.914</v>
      </c>
      <c r="AD2065">
        <v>3.226</v>
      </c>
      <c r="AE2065">
        <v>13.914</v>
      </c>
      <c r="AF2065">
        <v>1344</v>
      </c>
      <c r="AG2065">
        <v>1.6060000000000001</v>
      </c>
      <c r="AH2065">
        <v>1.8640000000000001</v>
      </c>
      <c r="AI2065">
        <v>1218</v>
      </c>
      <c r="AJ2065">
        <v>1243</v>
      </c>
      <c r="AK2065">
        <v>1301</v>
      </c>
      <c r="AL2065">
        <v>1333</v>
      </c>
      <c r="AQ2065" s="82">
        <f t="shared" si="162"/>
        <v>0</v>
      </c>
      <c r="AR2065" s="82">
        <f t="shared" si="163"/>
        <v>0</v>
      </c>
      <c r="AS2065" s="82">
        <f t="shared" si="163"/>
        <v>0</v>
      </c>
      <c r="AT2065" s="82">
        <f t="shared" si="163"/>
        <v>0</v>
      </c>
      <c r="AU2065" s="82">
        <f t="shared" si="163"/>
        <v>0</v>
      </c>
      <c r="AV2065" s="82">
        <f t="shared" si="163"/>
        <v>0</v>
      </c>
      <c r="AW2065" s="82">
        <f t="shared" si="163"/>
        <v>0</v>
      </c>
      <c r="AX2065" s="82">
        <f t="shared" si="163"/>
        <v>0</v>
      </c>
      <c r="AY2065" s="82">
        <f t="shared" si="163"/>
        <v>0</v>
      </c>
      <c r="AZ2065" s="82">
        <f t="shared" si="163"/>
        <v>0</v>
      </c>
      <c r="BA2065" s="82">
        <f t="shared" si="163"/>
        <v>1.4800000000000001E-2</v>
      </c>
    </row>
    <row r="2066" spans="1:53" x14ac:dyDescent="0.25">
      <c r="A2066" t="s">
        <v>5223</v>
      </c>
      <c r="B2066" t="s">
        <v>5224</v>
      </c>
      <c r="C2066" t="s">
        <v>5225</v>
      </c>
      <c r="D2066" t="s">
        <v>5226</v>
      </c>
      <c r="E2066">
        <v>9.5</v>
      </c>
      <c r="F2066" s="143">
        <v>42870</v>
      </c>
      <c r="G2066" t="s">
        <v>42</v>
      </c>
      <c r="H2066" t="s">
        <v>270</v>
      </c>
      <c r="I2066" t="s">
        <v>259</v>
      </c>
      <c r="J2066" t="s">
        <v>271</v>
      </c>
      <c r="K2066" t="s">
        <v>272</v>
      </c>
      <c r="L2066" t="s">
        <v>381</v>
      </c>
      <c r="M2066" t="s">
        <v>661</v>
      </c>
      <c r="N2066" t="s">
        <v>304</v>
      </c>
      <c r="O2066">
        <v>424.1</v>
      </c>
      <c r="P2066">
        <v>106</v>
      </c>
      <c r="Q2066">
        <v>1.0555559999999999</v>
      </c>
      <c r="R2066">
        <v>3.934E-2</v>
      </c>
      <c r="S2066">
        <v>0</v>
      </c>
      <c r="T2066">
        <v>0.38</v>
      </c>
      <c r="U2066">
        <v>5.8710000000000004</v>
      </c>
      <c r="V2066">
        <v>0.63500000000000001</v>
      </c>
      <c r="W2066">
        <v>6.4279999999999999</v>
      </c>
      <c r="X2066">
        <v>582</v>
      </c>
      <c r="Y2066">
        <v>105.5</v>
      </c>
      <c r="Z2066">
        <v>0.42199999999999999</v>
      </c>
      <c r="AA2066">
        <v>3.9510000000000003E-2</v>
      </c>
      <c r="AB2066">
        <v>2.169</v>
      </c>
      <c r="AC2066">
        <v>7.02</v>
      </c>
      <c r="AD2066">
        <v>1.804</v>
      </c>
      <c r="AE2066">
        <v>7.194</v>
      </c>
      <c r="AF2066">
        <v>669</v>
      </c>
      <c r="AG2066">
        <v>1.07</v>
      </c>
      <c r="AH2066">
        <v>1.171</v>
      </c>
      <c r="AI2066">
        <v>468</v>
      </c>
      <c r="AJ2066">
        <v>649</v>
      </c>
      <c r="AK2066">
        <v>562</v>
      </c>
      <c r="AL2066">
        <v>653</v>
      </c>
      <c r="AQ2066" s="82">
        <f t="shared" si="162"/>
        <v>0</v>
      </c>
      <c r="AR2066" s="82">
        <f t="shared" si="163"/>
        <v>0</v>
      </c>
      <c r="AS2066" s="82">
        <f t="shared" si="163"/>
        <v>0</v>
      </c>
      <c r="AT2066" s="82">
        <f t="shared" si="163"/>
        <v>0</v>
      </c>
      <c r="AU2066" s="82">
        <f t="shared" si="163"/>
        <v>3.934E-2</v>
      </c>
      <c r="AV2066" s="82">
        <f t="shared" si="163"/>
        <v>0</v>
      </c>
      <c r="AW2066" s="82">
        <f t="shared" si="163"/>
        <v>0</v>
      </c>
      <c r="AX2066" s="82">
        <f t="shared" si="163"/>
        <v>0</v>
      </c>
      <c r="AY2066" s="82">
        <f t="shared" si="163"/>
        <v>0</v>
      </c>
      <c r="AZ2066" s="82">
        <f t="shared" si="163"/>
        <v>0</v>
      </c>
      <c r="BA2066" s="82">
        <f t="shared" si="163"/>
        <v>0</v>
      </c>
    </row>
    <row r="2067" spans="1:53" x14ac:dyDescent="0.25">
      <c r="A2067" t="s">
        <v>5219</v>
      </c>
      <c r="B2067" t="s">
        <v>5220</v>
      </c>
      <c r="C2067" t="s">
        <v>5221</v>
      </c>
      <c r="D2067" t="s">
        <v>5222</v>
      </c>
      <c r="E2067">
        <v>10.75</v>
      </c>
      <c r="F2067" s="143">
        <v>43132</v>
      </c>
      <c r="G2067" t="s">
        <v>280</v>
      </c>
      <c r="H2067" t="s">
        <v>270</v>
      </c>
      <c r="I2067" t="s">
        <v>259</v>
      </c>
      <c r="J2067" t="s">
        <v>271</v>
      </c>
      <c r="K2067" t="s">
        <v>272</v>
      </c>
      <c r="L2067" t="s">
        <v>296</v>
      </c>
      <c r="M2067" t="s">
        <v>322</v>
      </c>
      <c r="N2067" t="s">
        <v>283</v>
      </c>
      <c r="O2067">
        <v>275</v>
      </c>
      <c r="P2067">
        <v>100.375</v>
      </c>
      <c r="Q2067">
        <v>4.3</v>
      </c>
      <c r="R2067">
        <v>2.494E-2</v>
      </c>
      <c r="S2067">
        <v>0</v>
      </c>
      <c r="T2067">
        <v>3.1190000000000002</v>
      </c>
      <c r="U2067">
        <v>10.628</v>
      </c>
      <c r="V2067">
        <v>3.6469999999999998</v>
      </c>
      <c r="W2067">
        <v>10.622</v>
      </c>
      <c r="X2067">
        <v>989</v>
      </c>
      <c r="Y2067">
        <v>100</v>
      </c>
      <c r="Z2067">
        <v>3.5830000000000002</v>
      </c>
      <c r="AA2067">
        <v>2.5049999999999999E-2</v>
      </c>
      <c r="AB2067">
        <v>3.1789999999999998</v>
      </c>
      <c r="AC2067">
        <v>10.74</v>
      </c>
      <c r="AD2067">
        <v>3.7170000000000001</v>
      </c>
      <c r="AE2067">
        <v>10.722</v>
      </c>
      <c r="AF2067">
        <v>1010</v>
      </c>
      <c r="AG2067">
        <v>1.054</v>
      </c>
      <c r="AH2067">
        <v>1.411</v>
      </c>
      <c r="AI2067">
        <v>959</v>
      </c>
      <c r="AJ2067">
        <v>980</v>
      </c>
      <c r="AK2067">
        <v>977</v>
      </c>
      <c r="AL2067">
        <v>999</v>
      </c>
      <c r="AQ2067" s="82">
        <f t="shared" si="162"/>
        <v>0</v>
      </c>
      <c r="AR2067" s="82">
        <f t="shared" si="163"/>
        <v>0</v>
      </c>
      <c r="AS2067" s="82">
        <f t="shared" si="163"/>
        <v>0</v>
      </c>
      <c r="AT2067" s="82">
        <f t="shared" si="163"/>
        <v>0</v>
      </c>
      <c r="AU2067" s="82">
        <f t="shared" si="163"/>
        <v>0</v>
      </c>
      <c r="AV2067" s="82">
        <f t="shared" si="163"/>
        <v>0</v>
      </c>
      <c r="AW2067" s="82">
        <f t="shared" si="163"/>
        <v>0</v>
      </c>
      <c r="AX2067" s="82">
        <f t="shared" si="163"/>
        <v>0</v>
      </c>
      <c r="AY2067" s="82">
        <f t="shared" si="163"/>
        <v>0</v>
      </c>
      <c r="AZ2067" s="82">
        <f t="shared" si="163"/>
        <v>2.494E-2</v>
      </c>
      <c r="BA2067" s="82">
        <f t="shared" si="163"/>
        <v>0</v>
      </c>
    </row>
    <row r="2068" spans="1:53" x14ac:dyDescent="0.25">
      <c r="A2068" t="s">
        <v>5203</v>
      </c>
      <c r="B2068" t="s">
        <v>5204</v>
      </c>
      <c r="C2068" t="s">
        <v>5205</v>
      </c>
      <c r="D2068" t="s">
        <v>5206</v>
      </c>
      <c r="E2068">
        <v>7</v>
      </c>
      <c r="F2068" s="143">
        <v>41671</v>
      </c>
      <c r="G2068" t="s">
        <v>423</v>
      </c>
      <c r="H2068" t="s">
        <v>270</v>
      </c>
      <c r="I2068" t="s">
        <v>259</v>
      </c>
      <c r="J2068" t="s">
        <v>271</v>
      </c>
      <c r="K2068" t="s">
        <v>272</v>
      </c>
      <c r="L2068" t="s">
        <v>442</v>
      </c>
      <c r="M2068" t="s">
        <v>443</v>
      </c>
      <c r="N2068" t="s">
        <v>275</v>
      </c>
      <c r="O2068">
        <v>250</v>
      </c>
      <c r="P2068">
        <v>104.75</v>
      </c>
      <c r="Q2068">
        <v>1.6333329999999999</v>
      </c>
      <c r="R2068">
        <v>2.3040000000000001E-2</v>
      </c>
      <c r="S2068">
        <v>0</v>
      </c>
      <c r="T2068">
        <v>1.048</v>
      </c>
      <c r="U2068">
        <v>2.5910000000000002</v>
      </c>
      <c r="V2068">
        <v>1.052</v>
      </c>
      <c r="W2068">
        <v>2.5910000000000002</v>
      </c>
      <c r="X2068">
        <v>237</v>
      </c>
      <c r="Y2068">
        <v>105.75</v>
      </c>
      <c r="Z2068">
        <v>1.167</v>
      </c>
      <c r="AA2068">
        <v>2.351E-2</v>
      </c>
      <c r="AB2068">
        <v>1.1180000000000001</v>
      </c>
      <c r="AC2068">
        <v>1.9890000000000001</v>
      </c>
      <c r="AD2068">
        <v>1.1200000000000001</v>
      </c>
      <c r="AE2068">
        <v>1.9890000000000001</v>
      </c>
      <c r="AF2068">
        <v>177</v>
      </c>
      <c r="AG2068">
        <v>-0.499</v>
      </c>
      <c r="AH2068">
        <v>-0.51400000000000001</v>
      </c>
      <c r="AI2068">
        <v>228</v>
      </c>
      <c r="AJ2068">
        <v>169</v>
      </c>
      <c r="AK2068">
        <v>223</v>
      </c>
      <c r="AL2068">
        <v>165</v>
      </c>
      <c r="AQ2068" s="82">
        <f t="shared" si="162"/>
        <v>0</v>
      </c>
      <c r="AR2068" s="82">
        <f t="shared" si="163"/>
        <v>2.3040000000000001E-2</v>
      </c>
      <c r="AS2068" s="82">
        <f t="shared" si="163"/>
        <v>0</v>
      </c>
      <c r="AT2068" s="82">
        <f t="shared" si="163"/>
        <v>0</v>
      </c>
      <c r="AU2068" s="82">
        <f t="shared" si="163"/>
        <v>0</v>
      </c>
      <c r="AV2068" s="82">
        <f t="shared" si="163"/>
        <v>0</v>
      </c>
      <c r="AW2068" s="82">
        <f t="shared" si="163"/>
        <v>0</v>
      </c>
      <c r="AX2068" s="82">
        <f t="shared" si="163"/>
        <v>0</v>
      </c>
      <c r="AY2068" s="82">
        <f t="shared" si="163"/>
        <v>0</v>
      </c>
      <c r="AZ2068" s="82">
        <f t="shared" si="163"/>
        <v>0</v>
      </c>
      <c r="BA2068" s="82">
        <f t="shared" si="163"/>
        <v>0</v>
      </c>
    </row>
    <row r="2069" spans="1:53" x14ac:dyDescent="0.25">
      <c r="A2069" t="s">
        <v>5211</v>
      </c>
      <c r="B2069" t="s">
        <v>5212</v>
      </c>
      <c r="C2069" t="s">
        <v>5205</v>
      </c>
      <c r="D2069" t="s">
        <v>5206</v>
      </c>
      <c r="E2069">
        <v>6.5</v>
      </c>
      <c r="F2069" s="143">
        <v>43374</v>
      </c>
      <c r="G2069" t="s">
        <v>423</v>
      </c>
      <c r="H2069" t="s">
        <v>270</v>
      </c>
      <c r="I2069" t="s">
        <v>259</v>
      </c>
      <c r="J2069" t="s">
        <v>271</v>
      </c>
      <c r="K2069" t="s">
        <v>272</v>
      </c>
      <c r="L2069" t="s">
        <v>442</v>
      </c>
      <c r="M2069" t="s">
        <v>443</v>
      </c>
      <c r="N2069" t="s">
        <v>275</v>
      </c>
      <c r="O2069">
        <v>350</v>
      </c>
      <c r="P2069">
        <v>107.5</v>
      </c>
      <c r="Q2069">
        <v>1.516667</v>
      </c>
      <c r="R2069">
        <v>3.3059999999999999E-2</v>
      </c>
      <c r="S2069">
        <v>0</v>
      </c>
      <c r="T2069">
        <v>1.647</v>
      </c>
      <c r="U2069">
        <v>3.8580000000000001</v>
      </c>
      <c r="V2069">
        <v>2.8279999999999998</v>
      </c>
      <c r="W2069">
        <v>4.2389999999999999</v>
      </c>
      <c r="X2069">
        <v>335</v>
      </c>
      <c r="Y2069">
        <v>107.75</v>
      </c>
      <c r="Z2069">
        <v>1.083</v>
      </c>
      <c r="AA2069">
        <v>3.3500000000000002E-2</v>
      </c>
      <c r="AB2069">
        <v>1.7130000000000001</v>
      </c>
      <c r="AC2069">
        <v>3.8079999999999998</v>
      </c>
      <c r="AD2069">
        <v>2.8540000000000001</v>
      </c>
      <c r="AE2069">
        <v>4.12</v>
      </c>
      <c r="AF2069">
        <v>336</v>
      </c>
      <c r="AG2069">
        <v>0.16800000000000001</v>
      </c>
      <c r="AH2069">
        <v>0.371</v>
      </c>
      <c r="AI2069">
        <v>309</v>
      </c>
      <c r="AJ2069">
        <v>316</v>
      </c>
      <c r="AK2069">
        <v>318</v>
      </c>
      <c r="AL2069">
        <v>320</v>
      </c>
      <c r="AQ2069" s="82">
        <f t="shared" si="162"/>
        <v>0</v>
      </c>
      <c r="AR2069" s="82">
        <f t="shared" si="163"/>
        <v>0</v>
      </c>
      <c r="AS2069" s="82">
        <f t="shared" si="163"/>
        <v>3.3059999999999999E-2</v>
      </c>
      <c r="AT2069" s="82">
        <f t="shared" si="163"/>
        <v>0</v>
      </c>
      <c r="AU2069" s="82">
        <f t="shared" si="163"/>
        <v>0</v>
      </c>
      <c r="AV2069" s="82">
        <f t="shared" si="163"/>
        <v>0</v>
      </c>
      <c r="AW2069" s="82">
        <f t="shared" si="163"/>
        <v>0</v>
      </c>
      <c r="AX2069" s="82">
        <f t="shared" si="163"/>
        <v>0</v>
      </c>
      <c r="AY2069" s="82">
        <f t="shared" si="163"/>
        <v>0</v>
      </c>
      <c r="AZ2069" s="82">
        <f t="shared" si="163"/>
        <v>0</v>
      </c>
      <c r="BA2069" s="82">
        <f t="shared" si="163"/>
        <v>0</v>
      </c>
    </row>
    <row r="2070" spans="1:53" x14ac:dyDescent="0.25">
      <c r="A2070" t="s">
        <v>6780</v>
      </c>
      <c r="B2070" t="s">
        <v>6781</v>
      </c>
      <c r="C2070" t="s">
        <v>6782</v>
      </c>
      <c r="D2070" t="s">
        <v>6783</v>
      </c>
      <c r="E2070">
        <v>8.5</v>
      </c>
      <c r="F2070" s="143">
        <v>44150</v>
      </c>
      <c r="G2070" t="s">
        <v>280</v>
      </c>
      <c r="H2070" t="s">
        <v>270</v>
      </c>
      <c r="I2070" t="s">
        <v>259</v>
      </c>
      <c r="J2070" t="s">
        <v>271</v>
      </c>
      <c r="K2070" t="s">
        <v>272</v>
      </c>
      <c r="L2070" t="s">
        <v>291</v>
      </c>
      <c r="M2070" t="s">
        <v>1069</v>
      </c>
      <c r="N2070" t="s">
        <v>304</v>
      </c>
      <c r="O2070">
        <v>325</v>
      </c>
      <c r="P2070">
        <v>104</v>
      </c>
      <c r="Q2070">
        <v>1.1097220000000001</v>
      </c>
      <c r="R2070">
        <v>2.9590000000000002E-2</v>
      </c>
      <c r="S2070">
        <v>0</v>
      </c>
      <c r="T2070">
        <v>4.5570000000000004</v>
      </c>
      <c r="U2070">
        <v>7.64</v>
      </c>
      <c r="V2070">
        <v>5.5030000000000001</v>
      </c>
      <c r="W2070">
        <v>7.6980000000000004</v>
      </c>
      <c r="X2070">
        <v>644</v>
      </c>
      <c r="Y2070">
        <v>101.5</v>
      </c>
      <c r="Z2070">
        <v>0.54300000000000004</v>
      </c>
      <c r="AA2070">
        <v>2.9170000000000001E-2</v>
      </c>
      <c r="AB2070">
        <v>4.593</v>
      </c>
      <c r="AC2070">
        <v>8.1739999999999995</v>
      </c>
      <c r="AD2070">
        <v>5.609</v>
      </c>
      <c r="AE2070">
        <v>8.1750000000000007</v>
      </c>
      <c r="AF2070">
        <v>707</v>
      </c>
      <c r="AG2070">
        <v>3.0049999999999999</v>
      </c>
      <c r="AH2070">
        <v>3.7250000000000001</v>
      </c>
      <c r="AI2070">
        <v>622</v>
      </c>
      <c r="AJ2070">
        <v>676</v>
      </c>
      <c r="AK2070">
        <v>633</v>
      </c>
      <c r="AL2070">
        <v>696</v>
      </c>
      <c r="AQ2070" s="82">
        <f t="shared" si="162"/>
        <v>0</v>
      </c>
      <c r="AR2070" s="82">
        <f t="shared" ref="AR2070:BA2085" si="164">IF(AND($U2070&gt;AQ$4,$U2070&lt;=AR$4),$R2070,0)</f>
        <v>0</v>
      </c>
      <c r="AS2070" s="82">
        <f t="shared" si="164"/>
        <v>0</v>
      </c>
      <c r="AT2070" s="82">
        <f t="shared" si="164"/>
        <v>0</v>
      </c>
      <c r="AU2070" s="82">
        <f t="shared" si="164"/>
        <v>0</v>
      </c>
      <c r="AV2070" s="82">
        <f t="shared" si="164"/>
        <v>0</v>
      </c>
      <c r="AW2070" s="82">
        <f t="shared" si="164"/>
        <v>2.9590000000000002E-2</v>
      </c>
      <c r="AX2070" s="82">
        <f t="shared" si="164"/>
        <v>0</v>
      </c>
      <c r="AY2070" s="82">
        <f t="shared" si="164"/>
        <v>0</v>
      </c>
      <c r="AZ2070" s="82">
        <f t="shared" si="164"/>
        <v>0</v>
      </c>
      <c r="BA2070" s="82">
        <f t="shared" si="164"/>
        <v>0</v>
      </c>
    </row>
    <row r="2071" spans="1:53" x14ac:dyDescent="0.25">
      <c r="A2071" t="s">
        <v>6784</v>
      </c>
      <c r="B2071" t="s">
        <v>6785</v>
      </c>
      <c r="C2071" t="s">
        <v>6786</v>
      </c>
      <c r="D2071" t="s">
        <v>6787</v>
      </c>
      <c r="E2071">
        <v>9.875</v>
      </c>
      <c r="F2071" s="143">
        <v>44180</v>
      </c>
      <c r="G2071" t="s">
        <v>42</v>
      </c>
      <c r="H2071" t="s">
        <v>270</v>
      </c>
      <c r="I2071" t="s">
        <v>259</v>
      </c>
      <c r="J2071" t="s">
        <v>271</v>
      </c>
      <c r="K2071" t="s">
        <v>272</v>
      </c>
      <c r="L2071" t="s">
        <v>296</v>
      </c>
      <c r="M2071" t="s">
        <v>322</v>
      </c>
      <c r="N2071" t="s">
        <v>304</v>
      </c>
      <c r="O2071">
        <v>500</v>
      </c>
      <c r="P2071">
        <v>111.5</v>
      </c>
      <c r="Q2071">
        <v>0.932639</v>
      </c>
      <c r="R2071">
        <v>4.87E-2</v>
      </c>
      <c r="S2071">
        <v>0</v>
      </c>
      <c r="T2071">
        <v>4.5270000000000001</v>
      </c>
      <c r="U2071">
        <v>7.4489999999999998</v>
      </c>
      <c r="V2071">
        <v>5.0910000000000002</v>
      </c>
      <c r="W2071">
        <v>7.5940000000000003</v>
      </c>
      <c r="X2071">
        <v>634</v>
      </c>
      <c r="Y2071">
        <v>104</v>
      </c>
      <c r="Z2071">
        <v>0.27400000000000002</v>
      </c>
      <c r="AA2071">
        <v>4.5859999999999998E-2</v>
      </c>
      <c r="AB2071">
        <v>4.5069999999999997</v>
      </c>
      <c r="AC2071">
        <v>8.9969999999999999</v>
      </c>
      <c r="AD2071">
        <v>5.3639999999999999</v>
      </c>
      <c r="AE2071">
        <v>9.0510000000000002</v>
      </c>
      <c r="AF2071">
        <v>796</v>
      </c>
      <c r="AG2071">
        <v>7.8239999999999998</v>
      </c>
      <c r="AH2071">
        <v>8.4979999999999993</v>
      </c>
      <c r="AI2071">
        <v>638</v>
      </c>
      <c r="AJ2071">
        <v>774</v>
      </c>
      <c r="AK2071">
        <v>622</v>
      </c>
      <c r="AL2071">
        <v>785</v>
      </c>
      <c r="AQ2071" s="82">
        <f t="shared" si="162"/>
        <v>0</v>
      </c>
      <c r="AR2071" s="82">
        <f t="shared" si="164"/>
        <v>0</v>
      </c>
      <c r="AS2071" s="82">
        <f t="shared" si="164"/>
        <v>0</v>
      </c>
      <c r="AT2071" s="82">
        <f t="shared" si="164"/>
        <v>0</v>
      </c>
      <c r="AU2071" s="82">
        <f t="shared" si="164"/>
        <v>0</v>
      </c>
      <c r="AV2071" s="82">
        <f t="shared" si="164"/>
        <v>0</v>
      </c>
      <c r="AW2071" s="82">
        <f t="shared" si="164"/>
        <v>4.87E-2</v>
      </c>
      <c r="AX2071" s="82">
        <f t="shared" si="164"/>
        <v>0</v>
      </c>
      <c r="AY2071" s="82">
        <f t="shared" si="164"/>
        <v>0</v>
      </c>
      <c r="AZ2071" s="82">
        <f t="shared" si="164"/>
        <v>0</v>
      </c>
      <c r="BA2071" s="82">
        <f t="shared" si="164"/>
        <v>0</v>
      </c>
    </row>
    <row r="2072" spans="1:53" x14ac:dyDescent="0.25">
      <c r="A2072" t="s">
        <v>5207</v>
      </c>
      <c r="B2072" t="s">
        <v>5208</v>
      </c>
      <c r="C2072" t="s">
        <v>5209</v>
      </c>
      <c r="D2072" t="s">
        <v>5210</v>
      </c>
      <c r="E2072">
        <v>9.5</v>
      </c>
      <c r="F2072" s="143">
        <v>42536</v>
      </c>
      <c r="G2072" t="s">
        <v>282</v>
      </c>
      <c r="H2072" t="s">
        <v>270</v>
      </c>
      <c r="I2072" t="s">
        <v>259</v>
      </c>
      <c r="J2072" t="s">
        <v>271</v>
      </c>
      <c r="K2072" t="s">
        <v>272</v>
      </c>
      <c r="L2072" t="s">
        <v>320</v>
      </c>
      <c r="M2072" t="s">
        <v>408</v>
      </c>
      <c r="N2072" t="s">
        <v>283</v>
      </c>
      <c r="O2072">
        <v>112.3</v>
      </c>
      <c r="P2072">
        <v>109.426</v>
      </c>
      <c r="Q2072">
        <v>4.4326109999999996</v>
      </c>
      <c r="R2072">
        <v>1.108E-2</v>
      </c>
      <c r="S2072">
        <v>0</v>
      </c>
      <c r="T2072">
        <v>0</v>
      </c>
      <c r="U2072">
        <v>0.104</v>
      </c>
      <c r="V2072">
        <v>0</v>
      </c>
      <c r="W2072">
        <v>0</v>
      </c>
      <c r="X2072">
        <v>0</v>
      </c>
      <c r="Y2072">
        <v>109.46599999999999</v>
      </c>
      <c r="Z2072">
        <v>4.3810000000000002</v>
      </c>
      <c r="AA2072">
        <v>1.124E-2</v>
      </c>
      <c r="AB2072">
        <v>0.51600000000000001</v>
      </c>
      <c r="AC2072">
        <v>0.68400000000000005</v>
      </c>
      <c r="AD2072">
        <v>0.51400000000000001</v>
      </c>
      <c r="AE2072">
        <v>0.90700000000000003</v>
      </c>
      <c r="AF2072">
        <v>53</v>
      </c>
      <c r="AG2072">
        <v>1.0999999999999999E-2</v>
      </c>
      <c r="AH2072">
        <v>-1.2999999999999999E-2</v>
      </c>
      <c r="AI2072">
        <v>0</v>
      </c>
      <c r="AJ2072">
        <v>24</v>
      </c>
      <c r="AK2072">
        <v>0</v>
      </c>
      <c r="AL2072">
        <v>37</v>
      </c>
      <c r="AQ2072" s="82">
        <f t="shared" si="162"/>
        <v>1.108E-2</v>
      </c>
      <c r="AR2072" s="82">
        <f t="shared" si="164"/>
        <v>0</v>
      </c>
      <c r="AS2072" s="82">
        <f t="shared" si="164"/>
        <v>0</v>
      </c>
      <c r="AT2072" s="82">
        <f t="shared" si="164"/>
        <v>0</v>
      </c>
      <c r="AU2072" s="82">
        <f t="shared" si="164"/>
        <v>0</v>
      </c>
      <c r="AV2072" s="82">
        <f t="shared" si="164"/>
        <v>0</v>
      </c>
      <c r="AW2072" s="82">
        <f t="shared" si="164"/>
        <v>0</v>
      </c>
      <c r="AX2072" s="82">
        <f t="shared" si="164"/>
        <v>0</v>
      </c>
      <c r="AY2072" s="82">
        <f t="shared" si="164"/>
        <v>0</v>
      </c>
      <c r="AZ2072" s="82">
        <f t="shared" si="164"/>
        <v>0</v>
      </c>
      <c r="BA2072" s="82">
        <f t="shared" si="164"/>
        <v>0</v>
      </c>
    </row>
    <row r="2073" spans="1:53" x14ac:dyDescent="0.25">
      <c r="A2073" t="s">
        <v>6788</v>
      </c>
      <c r="B2073" t="s">
        <v>6789</v>
      </c>
      <c r="C2073" t="s">
        <v>5209</v>
      </c>
      <c r="D2073" t="s">
        <v>5210</v>
      </c>
      <c r="E2073">
        <v>11.5</v>
      </c>
      <c r="F2073" s="143">
        <v>43374</v>
      </c>
      <c r="G2073" t="s">
        <v>42</v>
      </c>
      <c r="H2073" t="s">
        <v>270</v>
      </c>
      <c r="I2073" t="s">
        <v>259</v>
      </c>
      <c r="J2073" t="s">
        <v>271</v>
      </c>
      <c r="K2073" t="s">
        <v>272</v>
      </c>
      <c r="L2073" t="s">
        <v>320</v>
      </c>
      <c r="M2073" t="s">
        <v>408</v>
      </c>
      <c r="N2073" t="s">
        <v>304</v>
      </c>
      <c r="O2073">
        <v>708</v>
      </c>
      <c r="P2073">
        <v>116.25</v>
      </c>
      <c r="Q2073">
        <v>2.6833330000000002</v>
      </c>
      <c r="R2073">
        <v>7.2950000000000001E-2</v>
      </c>
      <c r="S2073">
        <v>0</v>
      </c>
      <c r="T2073">
        <v>1.577</v>
      </c>
      <c r="U2073">
        <v>6.3129999999999997</v>
      </c>
      <c r="V2073">
        <v>2.1720000000000002</v>
      </c>
      <c r="W2073">
        <v>6.8140000000000001</v>
      </c>
      <c r="X2073">
        <v>597</v>
      </c>
      <c r="Y2073">
        <v>113</v>
      </c>
      <c r="Z2073">
        <v>1.917</v>
      </c>
      <c r="AA2073">
        <v>7.1559999999999999E-2</v>
      </c>
      <c r="AB2073">
        <v>2.3889999999999998</v>
      </c>
      <c r="AC2073">
        <v>8.1080000000000005</v>
      </c>
      <c r="AD2073">
        <v>3.3210000000000002</v>
      </c>
      <c r="AE2073">
        <v>8.173</v>
      </c>
      <c r="AF2073">
        <v>746</v>
      </c>
      <c r="AG2073">
        <v>3.4950000000000001</v>
      </c>
      <c r="AH2073">
        <v>3.7749999999999999</v>
      </c>
      <c r="AI2073">
        <v>599</v>
      </c>
      <c r="AJ2073">
        <v>757</v>
      </c>
      <c r="AK2073">
        <v>581</v>
      </c>
      <c r="AL2073">
        <v>730</v>
      </c>
      <c r="AQ2073" s="82">
        <f t="shared" si="162"/>
        <v>0</v>
      </c>
      <c r="AR2073" s="82">
        <f t="shared" si="164"/>
        <v>0</v>
      </c>
      <c r="AS2073" s="82">
        <f t="shared" si="164"/>
        <v>0</v>
      </c>
      <c r="AT2073" s="82">
        <f t="shared" si="164"/>
        <v>0</v>
      </c>
      <c r="AU2073" s="82">
        <f t="shared" si="164"/>
        <v>0</v>
      </c>
      <c r="AV2073" s="82">
        <f t="shared" si="164"/>
        <v>7.2950000000000001E-2</v>
      </c>
      <c r="AW2073" s="82">
        <f t="shared" si="164"/>
        <v>0</v>
      </c>
      <c r="AX2073" s="82">
        <f t="shared" si="164"/>
        <v>0</v>
      </c>
      <c r="AY2073" s="82">
        <f t="shared" si="164"/>
        <v>0</v>
      </c>
      <c r="AZ2073" s="82">
        <f t="shared" si="164"/>
        <v>0</v>
      </c>
      <c r="BA2073" s="82">
        <f t="shared" si="164"/>
        <v>0</v>
      </c>
    </row>
    <row r="2074" spans="1:53" x14ac:dyDescent="0.25">
      <c r="A2074" t="s">
        <v>6790</v>
      </c>
      <c r="B2074" t="s">
        <v>6791</v>
      </c>
      <c r="C2074" t="s">
        <v>5209</v>
      </c>
      <c r="D2074" t="s">
        <v>5210</v>
      </c>
      <c r="E2074">
        <v>6</v>
      </c>
      <c r="F2074" s="143">
        <v>44211</v>
      </c>
      <c r="G2074" t="s">
        <v>282</v>
      </c>
      <c r="H2074" t="s">
        <v>270</v>
      </c>
      <c r="I2074" t="s">
        <v>259</v>
      </c>
      <c r="J2074" t="s">
        <v>271</v>
      </c>
      <c r="K2074" t="s">
        <v>272</v>
      </c>
      <c r="L2074" t="s">
        <v>320</v>
      </c>
      <c r="M2074" t="s">
        <v>408</v>
      </c>
      <c r="N2074" t="s">
        <v>283</v>
      </c>
      <c r="O2074">
        <v>500</v>
      </c>
      <c r="P2074">
        <v>105.75</v>
      </c>
      <c r="Q2074">
        <v>0.9</v>
      </c>
      <c r="R2074">
        <v>4.6199999999999998E-2</v>
      </c>
      <c r="S2074">
        <v>0</v>
      </c>
      <c r="T2074">
        <v>5.0350000000000001</v>
      </c>
      <c r="U2074">
        <v>4.8860000000000001</v>
      </c>
      <c r="V2074">
        <v>5.891</v>
      </c>
      <c r="W2074">
        <v>4.9279999999999999</v>
      </c>
      <c r="X2074">
        <v>358</v>
      </c>
      <c r="Y2074">
        <v>102.5</v>
      </c>
      <c r="Z2074">
        <v>0.5</v>
      </c>
      <c r="AA2074">
        <v>4.53E-2</v>
      </c>
      <c r="AB2074">
        <v>5.0679999999999996</v>
      </c>
      <c r="AC2074">
        <v>5.508</v>
      </c>
      <c r="AD2074">
        <v>6.2359999999999998</v>
      </c>
      <c r="AE2074">
        <v>5.5179999999999998</v>
      </c>
      <c r="AF2074">
        <v>434</v>
      </c>
      <c r="AG2074">
        <v>3.544</v>
      </c>
      <c r="AH2074">
        <v>4.3780000000000001</v>
      </c>
      <c r="AI2074">
        <v>341</v>
      </c>
      <c r="AJ2074">
        <v>412</v>
      </c>
      <c r="AK2074">
        <v>347</v>
      </c>
      <c r="AL2074">
        <v>423</v>
      </c>
      <c r="AQ2074" s="82">
        <f t="shared" si="162"/>
        <v>0</v>
      </c>
      <c r="AR2074" s="82">
        <f t="shared" si="164"/>
        <v>0</v>
      </c>
      <c r="AS2074" s="82">
        <f t="shared" si="164"/>
        <v>0</v>
      </c>
      <c r="AT2074" s="82">
        <f t="shared" si="164"/>
        <v>4.6199999999999998E-2</v>
      </c>
      <c r="AU2074" s="82">
        <f t="shared" si="164"/>
        <v>0</v>
      </c>
      <c r="AV2074" s="82">
        <f t="shared" si="164"/>
        <v>0</v>
      </c>
      <c r="AW2074" s="82">
        <f t="shared" si="164"/>
        <v>0</v>
      </c>
      <c r="AX2074" s="82">
        <f t="shared" si="164"/>
        <v>0</v>
      </c>
      <c r="AY2074" s="82">
        <f t="shared" si="164"/>
        <v>0</v>
      </c>
      <c r="AZ2074" s="82">
        <f t="shared" si="164"/>
        <v>0</v>
      </c>
      <c r="BA2074" s="82">
        <f t="shared" si="164"/>
        <v>0</v>
      </c>
    </row>
    <row r="2075" spans="1:53" x14ac:dyDescent="0.25">
      <c r="A2075" t="s">
        <v>5237</v>
      </c>
      <c r="B2075" t="s">
        <v>5238</v>
      </c>
      <c r="C2075" t="s">
        <v>5239</v>
      </c>
      <c r="D2075" t="s">
        <v>5240</v>
      </c>
      <c r="E2075">
        <v>11.25</v>
      </c>
      <c r="F2075" s="143">
        <v>42901</v>
      </c>
      <c r="G2075" t="s">
        <v>40</v>
      </c>
      <c r="H2075" t="s">
        <v>270</v>
      </c>
      <c r="I2075" t="s">
        <v>259</v>
      </c>
      <c r="J2075" t="s">
        <v>271</v>
      </c>
      <c r="K2075" t="s">
        <v>272</v>
      </c>
      <c r="L2075" t="s">
        <v>442</v>
      </c>
      <c r="M2075" t="s">
        <v>538</v>
      </c>
      <c r="N2075" t="s">
        <v>283</v>
      </c>
      <c r="O2075">
        <v>325</v>
      </c>
      <c r="P2075">
        <v>109.25</v>
      </c>
      <c r="Q2075">
        <v>0.3125</v>
      </c>
      <c r="R2075">
        <v>3.0849999999999999E-2</v>
      </c>
      <c r="S2075">
        <v>5.625</v>
      </c>
      <c r="T2075">
        <v>0.46500000000000002</v>
      </c>
      <c r="U2075">
        <v>3.262</v>
      </c>
      <c r="V2075">
        <v>0.46300000000000002</v>
      </c>
      <c r="W2075">
        <v>3.7669999999999999</v>
      </c>
      <c r="X2075">
        <v>315</v>
      </c>
      <c r="Y2075">
        <v>109.75</v>
      </c>
      <c r="Z2075">
        <v>5.1879999999999997</v>
      </c>
      <c r="AA2075">
        <v>3.286E-2</v>
      </c>
      <c r="AB2075">
        <v>0.50600000000000001</v>
      </c>
      <c r="AC2075">
        <v>3.2749999999999999</v>
      </c>
      <c r="AD2075">
        <v>0.504</v>
      </c>
      <c r="AE2075">
        <v>3.6440000000000001</v>
      </c>
      <c r="AF2075">
        <v>313</v>
      </c>
      <c r="AG2075">
        <v>0.217</v>
      </c>
      <c r="AH2075">
        <v>0.19400000000000001</v>
      </c>
      <c r="AI2075">
        <v>302</v>
      </c>
      <c r="AJ2075">
        <v>190</v>
      </c>
      <c r="AK2075">
        <v>295</v>
      </c>
      <c r="AL2075">
        <v>297</v>
      </c>
      <c r="AQ2075" s="82">
        <f t="shared" si="162"/>
        <v>0</v>
      </c>
      <c r="AR2075" s="82">
        <f t="shared" si="164"/>
        <v>0</v>
      </c>
      <c r="AS2075" s="82">
        <f t="shared" si="164"/>
        <v>3.0849999999999999E-2</v>
      </c>
      <c r="AT2075" s="82">
        <f t="shared" si="164"/>
        <v>0</v>
      </c>
      <c r="AU2075" s="82">
        <f t="shared" si="164"/>
        <v>0</v>
      </c>
      <c r="AV2075" s="82">
        <f t="shared" si="164"/>
        <v>0</v>
      </c>
      <c r="AW2075" s="82">
        <f t="shared" si="164"/>
        <v>0</v>
      </c>
      <c r="AX2075" s="82">
        <f t="shared" si="164"/>
        <v>0</v>
      </c>
      <c r="AY2075" s="82">
        <f t="shared" si="164"/>
        <v>0</v>
      </c>
      <c r="AZ2075" s="82">
        <f t="shared" si="164"/>
        <v>0</v>
      </c>
      <c r="BA2075" s="82">
        <f t="shared" si="164"/>
        <v>0</v>
      </c>
    </row>
    <row r="2076" spans="1:53" x14ac:dyDescent="0.25">
      <c r="A2076" t="s">
        <v>5245</v>
      </c>
      <c r="B2076" t="s">
        <v>5246</v>
      </c>
      <c r="C2076" t="s">
        <v>5247</v>
      </c>
      <c r="D2076" t="s">
        <v>5248</v>
      </c>
      <c r="E2076">
        <v>10.875</v>
      </c>
      <c r="F2076" s="143">
        <v>42826</v>
      </c>
      <c r="G2076" t="s">
        <v>41</v>
      </c>
      <c r="H2076" t="s">
        <v>270</v>
      </c>
      <c r="I2076" t="s">
        <v>259</v>
      </c>
      <c r="J2076" t="s">
        <v>271</v>
      </c>
      <c r="K2076" t="s">
        <v>272</v>
      </c>
      <c r="L2076" t="s">
        <v>291</v>
      </c>
      <c r="M2076" t="s">
        <v>1407</v>
      </c>
      <c r="N2076" t="s">
        <v>283</v>
      </c>
      <c r="O2076">
        <v>230</v>
      </c>
      <c r="P2076">
        <v>114</v>
      </c>
      <c r="Q2076">
        <v>2.5375000000000001</v>
      </c>
      <c r="R2076">
        <v>2.3220000000000001E-2</v>
      </c>
      <c r="S2076">
        <v>0</v>
      </c>
      <c r="T2076">
        <v>1.1759999999999999</v>
      </c>
      <c r="U2076">
        <v>3.6840000000000002</v>
      </c>
      <c r="V2076">
        <v>1.175</v>
      </c>
      <c r="W2076">
        <v>4.0519999999999996</v>
      </c>
      <c r="X2076">
        <v>347</v>
      </c>
      <c r="Y2076">
        <v>114.25</v>
      </c>
      <c r="Z2076">
        <v>1.8120000000000001</v>
      </c>
      <c r="AA2076">
        <v>2.3480000000000001E-2</v>
      </c>
      <c r="AB2076">
        <v>1.2410000000000001</v>
      </c>
      <c r="AC2076">
        <v>3.8170000000000002</v>
      </c>
      <c r="AD2076">
        <v>1.238</v>
      </c>
      <c r="AE2076">
        <v>4.0960000000000001</v>
      </c>
      <c r="AF2076">
        <v>361</v>
      </c>
      <c r="AG2076">
        <v>0.40899999999999997</v>
      </c>
      <c r="AH2076">
        <v>0.40100000000000002</v>
      </c>
      <c r="AI2076">
        <v>326</v>
      </c>
      <c r="AJ2076">
        <v>354</v>
      </c>
      <c r="AK2076">
        <v>333</v>
      </c>
      <c r="AL2076">
        <v>348</v>
      </c>
      <c r="AQ2076" s="82">
        <f t="shared" si="162"/>
        <v>0</v>
      </c>
      <c r="AR2076" s="82">
        <f t="shared" si="164"/>
        <v>0</v>
      </c>
      <c r="AS2076" s="82">
        <f t="shared" si="164"/>
        <v>2.3220000000000001E-2</v>
      </c>
      <c r="AT2076" s="82">
        <f t="shared" si="164"/>
        <v>0</v>
      </c>
      <c r="AU2076" s="82">
        <f t="shared" si="164"/>
        <v>0</v>
      </c>
      <c r="AV2076" s="82">
        <f t="shared" si="164"/>
        <v>0</v>
      </c>
      <c r="AW2076" s="82">
        <f t="shared" si="164"/>
        <v>0</v>
      </c>
      <c r="AX2076" s="82">
        <f t="shared" si="164"/>
        <v>0</v>
      </c>
      <c r="AY2076" s="82">
        <f t="shared" si="164"/>
        <v>0</v>
      </c>
      <c r="AZ2076" s="82">
        <f t="shared" si="164"/>
        <v>0</v>
      </c>
      <c r="BA2076" s="82">
        <f t="shared" si="164"/>
        <v>0</v>
      </c>
    </row>
    <row r="2077" spans="1:53" x14ac:dyDescent="0.25">
      <c r="A2077" t="s">
        <v>6792</v>
      </c>
      <c r="B2077" t="s">
        <v>6793</v>
      </c>
      <c r="C2077" t="s">
        <v>6794</v>
      </c>
      <c r="D2077" t="s">
        <v>6795</v>
      </c>
      <c r="E2077">
        <v>10.25</v>
      </c>
      <c r="F2077" s="143">
        <v>43661</v>
      </c>
      <c r="G2077" t="s">
        <v>280</v>
      </c>
      <c r="H2077" t="s">
        <v>270</v>
      </c>
      <c r="I2077" t="s">
        <v>259</v>
      </c>
      <c r="J2077" t="s">
        <v>271</v>
      </c>
      <c r="K2077" t="s">
        <v>272</v>
      </c>
      <c r="L2077" t="s">
        <v>320</v>
      </c>
      <c r="M2077" t="s">
        <v>769</v>
      </c>
      <c r="N2077" t="s">
        <v>304</v>
      </c>
      <c r="O2077">
        <v>725</v>
      </c>
      <c r="P2077">
        <v>106.25</v>
      </c>
      <c r="Q2077">
        <v>4.4986110000000004</v>
      </c>
      <c r="R2077">
        <v>6.9559999999999997E-2</v>
      </c>
      <c r="S2077">
        <v>0</v>
      </c>
      <c r="T2077">
        <v>4.0549999999999997</v>
      </c>
      <c r="U2077">
        <v>8.8010000000000002</v>
      </c>
      <c r="V2077">
        <v>4.4530000000000003</v>
      </c>
      <c r="W2077">
        <v>8.8729999999999993</v>
      </c>
      <c r="X2077">
        <v>788</v>
      </c>
      <c r="Y2077">
        <v>105</v>
      </c>
      <c r="Z2077">
        <v>3.8149999999999999</v>
      </c>
      <c r="AA2077">
        <v>6.9389999999999993E-2</v>
      </c>
      <c r="AB2077">
        <v>4.1040000000000001</v>
      </c>
      <c r="AC2077">
        <v>9.09</v>
      </c>
      <c r="AD2077">
        <v>4.5170000000000003</v>
      </c>
      <c r="AE2077">
        <v>9.1440000000000001</v>
      </c>
      <c r="AF2077">
        <v>829</v>
      </c>
      <c r="AG2077">
        <v>1.7769999999999999</v>
      </c>
      <c r="AH2077">
        <v>2.2839999999999998</v>
      </c>
      <c r="AI2077">
        <v>776</v>
      </c>
      <c r="AJ2077">
        <v>814</v>
      </c>
      <c r="AK2077">
        <v>776</v>
      </c>
      <c r="AL2077">
        <v>817</v>
      </c>
      <c r="AQ2077" s="82">
        <f t="shared" si="162"/>
        <v>0</v>
      </c>
      <c r="AR2077" s="82">
        <f t="shared" si="164"/>
        <v>0</v>
      </c>
      <c r="AS2077" s="82">
        <f t="shared" si="164"/>
        <v>0</v>
      </c>
      <c r="AT2077" s="82">
        <f t="shared" si="164"/>
        <v>0</v>
      </c>
      <c r="AU2077" s="82">
        <f t="shared" si="164"/>
        <v>0</v>
      </c>
      <c r="AV2077" s="82">
        <f t="shared" si="164"/>
        <v>0</v>
      </c>
      <c r="AW2077" s="82">
        <f t="shared" si="164"/>
        <v>0</v>
      </c>
      <c r="AX2077" s="82">
        <f t="shared" si="164"/>
        <v>6.9559999999999997E-2</v>
      </c>
      <c r="AY2077" s="82">
        <f t="shared" si="164"/>
        <v>0</v>
      </c>
      <c r="AZ2077" s="82">
        <f t="shared" si="164"/>
        <v>0</v>
      </c>
      <c r="BA2077" s="82">
        <f t="shared" si="164"/>
        <v>0</v>
      </c>
    </row>
    <row r="2078" spans="1:53" x14ac:dyDescent="0.25">
      <c r="A2078" t="s">
        <v>6796</v>
      </c>
      <c r="B2078" t="s">
        <v>6797</v>
      </c>
      <c r="C2078" t="s">
        <v>6794</v>
      </c>
      <c r="D2078" t="s">
        <v>6795</v>
      </c>
      <c r="E2078">
        <v>13.375</v>
      </c>
      <c r="F2078" s="143">
        <v>43753</v>
      </c>
      <c r="G2078" t="s">
        <v>280</v>
      </c>
      <c r="H2078" t="s">
        <v>270</v>
      </c>
      <c r="I2078" t="s">
        <v>259</v>
      </c>
      <c r="J2078" t="s">
        <v>271</v>
      </c>
      <c r="K2078" t="s">
        <v>272</v>
      </c>
      <c r="L2078" t="s">
        <v>320</v>
      </c>
      <c r="M2078" t="s">
        <v>769</v>
      </c>
      <c r="N2078" t="s">
        <v>275</v>
      </c>
      <c r="O2078">
        <v>295</v>
      </c>
      <c r="P2078">
        <v>105.75</v>
      </c>
      <c r="Q2078">
        <v>5.870139</v>
      </c>
      <c r="R2078">
        <v>2.853E-2</v>
      </c>
      <c r="S2078">
        <v>0</v>
      </c>
      <c r="T2078">
        <v>3.7</v>
      </c>
      <c r="U2078">
        <v>11.925000000000001</v>
      </c>
      <c r="V2078">
        <v>4.1029999999999998</v>
      </c>
      <c r="W2078">
        <v>12.01</v>
      </c>
      <c r="X2078">
        <v>1102</v>
      </c>
      <c r="Y2078">
        <v>105.25</v>
      </c>
      <c r="Z2078">
        <v>4.9779999999999998</v>
      </c>
      <c r="AA2078">
        <v>2.86E-2</v>
      </c>
      <c r="AB2078">
        <v>3.7559999999999998</v>
      </c>
      <c r="AC2078">
        <v>12.054</v>
      </c>
      <c r="AD2078">
        <v>4.1619999999999999</v>
      </c>
      <c r="AE2078">
        <v>12.125999999999999</v>
      </c>
      <c r="AF2078">
        <v>1127</v>
      </c>
      <c r="AG2078">
        <v>1.2629999999999999</v>
      </c>
      <c r="AH2078">
        <v>1.7190000000000001</v>
      </c>
      <c r="AI2078">
        <v>1085</v>
      </c>
      <c r="AJ2078">
        <v>1110</v>
      </c>
      <c r="AK2078">
        <v>1090</v>
      </c>
      <c r="AL2078">
        <v>1115</v>
      </c>
      <c r="AQ2078" s="82">
        <f t="shared" si="162"/>
        <v>0</v>
      </c>
      <c r="AR2078" s="82">
        <f t="shared" si="164"/>
        <v>0</v>
      </c>
      <c r="AS2078" s="82">
        <f t="shared" si="164"/>
        <v>0</v>
      </c>
      <c r="AT2078" s="82">
        <f t="shared" si="164"/>
        <v>0</v>
      </c>
      <c r="AU2078" s="82">
        <f t="shared" si="164"/>
        <v>0</v>
      </c>
      <c r="AV2078" s="82">
        <f t="shared" si="164"/>
        <v>0</v>
      </c>
      <c r="AW2078" s="82">
        <f t="shared" si="164"/>
        <v>0</v>
      </c>
      <c r="AX2078" s="82">
        <f t="shared" si="164"/>
        <v>0</v>
      </c>
      <c r="AY2078" s="82">
        <f t="shared" si="164"/>
        <v>0</v>
      </c>
      <c r="AZ2078" s="82">
        <f t="shared" si="164"/>
        <v>0</v>
      </c>
      <c r="BA2078" s="82">
        <f t="shared" si="164"/>
        <v>2.853E-2</v>
      </c>
    </row>
    <row r="2079" spans="1:53" x14ac:dyDescent="0.25">
      <c r="A2079" t="s">
        <v>6798</v>
      </c>
      <c r="B2079" t="s">
        <v>6799</v>
      </c>
      <c r="C2079" t="s">
        <v>5253</v>
      </c>
      <c r="D2079" t="s">
        <v>5254</v>
      </c>
      <c r="E2079">
        <v>5.25</v>
      </c>
      <c r="F2079" s="143">
        <v>42750</v>
      </c>
      <c r="G2079" t="s">
        <v>371</v>
      </c>
      <c r="H2079" t="s">
        <v>270</v>
      </c>
      <c r="I2079" t="s">
        <v>259</v>
      </c>
      <c r="J2079" t="s">
        <v>271</v>
      </c>
      <c r="K2079" t="s">
        <v>272</v>
      </c>
      <c r="L2079" t="s">
        <v>442</v>
      </c>
      <c r="M2079" t="s">
        <v>443</v>
      </c>
      <c r="N2079" t="s">
        <v>304</v>
      </c>
      <c r="O2079">
        <v>400</v>
      </c>
      <c r="P2079">
        <v>106</v>
      </c>
      <c r="Q2079">
        <v>2.3333330000000001</v>
      </c>
      <c r="R2079">
        <v>3.7539999999999997E-2</v>
      </c>
      <c r="S2079">
        <v>0</v>
      </c>
      <c r="T2079">
        <v>3.573</v>
      </c>
      <c r="U2079">
        <v>3.6440000000000001</v>
      </c>
      <c r="V2079">
        <v>3.5870000000000002</v>
      </c>
      <c r="W2079">
        <v>3.6440000000000001</v>
      </c>
      <c r="X2079">
        <v>308</v>
      </c>
      <c r="Y2079">
        <v>105.75</v>
      </c>
      <c r="Z2079">
        <v>1.9830000000000001</v>
      </c>
      <c r="AA2079">
        <v>3.7900000000000003E-2</v>
      </c>
      <c r="AB2079">
        <v>3.6360000000000001</v>
      </c>
      <c r="AC2079">
        <v>3.7309999999999999</v>
      </c>
      <c r="AD2079">
        <v>3.6469999999999998</v>
      </c>
      <c r="AE2079">
        <v>3.7309999999999999</v>
      </c>
      <c r="AF2079">
        <v>326</v>
      </c>
      <c r="AG2079">
        <v>0.55700000000000005</v>
      </c>
      <c r="AH2079">
        <v>0.85</v>
      </c>
      <c r="AI2079">
        <v>302</v>
      </c>
      <c r="AJ2079">
        <v>320</v>
      </c>
      <c r="AK2079">
        <v>297</v>
      </c>
      <c r="AL2079">
        <v>315</v>
      </c>
      <c r="AQ2079" s="82">
        <f t="shared" si="162"/>
        <v>0</v>
      </c>
      <c r="AR2079" s="82">
        <f t="shared" si="164"/>
        <v>0</v>
      </c>
      <c r="AS2079" s="82">
        <f t="shared" si="164"/>
        <v>3.7539999999999997E-2</v>
      </c>
      <c r="AT2079" s="82">
        <f t="shared" si="164"/>
        <v>0</v>
      </c>
      <c r="AU2079" s="82">
        <f t="shared" si="164"/>
        <v>0</v>
      </c>
      <c r="AV2079" s="82">
        <f t="shared" si="164"/>
        <v>0</v>
      </c>
      <c r="AW2079" s="82">
        <f t="shared" si="164"/>
        <v>0</v>
      </c>
      <c r="AX2079" s="82">
        <f t="shared" si="164"/>
        <v>0</v>
      </c>
      <c r="AY2079" s="82">
        <f t="shared" si="164"/>
        <v>0</v>
      </c>
      <c r="AZ2079" s="82">
        <f t="shared" si="164"/>
        <v>0</v>
      </c>
      <c r="BA2079" s="82">
        <f t="shared" si="164"/>
        <v>0</v>
      </c>
    </row>
    <row r="2080" spans="1:53" x14ac:dyDescent="0.25">
      <c r="A2080" t="s">
        <v>6800</v>
      </c>
      <c r="B2080" t="s">
        <v>6801</v>
      </c>
      <c r="C2080" t="s">
        <v>5253</v>
      </c>
      <c r="D2080" t="s">
        <v>5254</v>
      </c>
      <c r="E2080">
        <v>6</v>
      </c>
      <c r="F2080" s="143">
        <v>44576</v>
      </c>
      <c r="G2080" t="s">
        <v>371</v>
      </c>
      <c r="H2080" t="s">
        <v>270</v>
      </c>
      <c r="I2080" t="s">
        <v>259</v>
      </c>
      <c r="J2080" t="s">
        <v>271</v>
      </c>
      <c r="K2080" t="s">
        <v>272</v>
      </c>
      <c r="L2080" t="s">
        <v>442</v>
      </c>
      <c r="M2080" t="s">
        <v>443</v>
      </c>
      <c r="N2080" t="s">
        <v>304</v>
      </c>
      <c r="O2080">
        <v>1099</v>
      </c>
      <c r="P2080">
        <v>107.75</v>
      </c>
      <c r="Q2080">
        <v>2.6666669999999999</v>
      </c>
      <c r="R2080">
        <v>0.10513</v>
      </c>
      <c r="S2080">
        <v>0</v>
      </c>
      <c r="T2080">
        <v>6.71</v>
      </c>
      <c r="U2080">
        <v>4.9059999999999997</v>
      </c>
      <c r="V2080">
        <v>6.9740000000000002</v>
      </c>
      <c r="W2080">
        <v>4.9139999999999997</v>
      </c>
      <c r="X2080">
        <v>339</v>
      </c>
      <c r="Y2080">
        <v>107</v>
      </c>
      <c r="Z2080">
        <v>2.2669999999999999</v>
      </c>
      <c r="AA2080">
        <v>0.10562000000000001</v>
      </c>
      <c r="AB2080">
        <v>6.7640000000000002</v>
      </c>
      <c r="AC2080">
        <v>5.0129999999999999</v>
      </c>
      <c r="AD2080">
        <v>7.0229999999999997</v>
      </c>
      <c r="AE2080">
        <v>5.0199999999999996</v>
      </c>
      <c r="AF2080">
        <v>367</v>
      </c>
      <c r="AG2080">
        <v>1.052</v>
      </c>
      <c r="AH2080">
        <v>2.09</v>
      </c>
      <c r="AI2080">
        <v>334</v>
      </c>
      <c r="AJ2080">
        <v>360</v>
      </c>
      <c r="AK2080">
        <v>333</v>
      </c>
      <c r="AL2080">
        <v>360</v>
      </c>
      <c r="AQ2080" s="82">
        <f t="shared" si="162"/>
        <v>0</v>
      </c>
      <c r="AR2080" s="82">
        <f t="shared" si="164"/>
        <v>0</v>
      </c>
      <c r="AS2080" s="82">
        <f t="shared" si="164"/>
        <v>0</v>
      </c>
      <c r="AT2080" s="82">
        <f t="shared" si="164"/>
        <v>0.10513</v>
      </c>
      <c r="AU2080" s="82">
        <f t="shared" si="164"/>
        <v>0</v>
      </c>
      <c r="AV2080" s="82">
        <f t="shared" si="164"/>
        <v>0</v>
      </c>
      <c r="AW2080" s="82">
        <f t="shared" si="164"/>
        <v>0</v>
      </c>
      <c r="AX2080" s="82">
        <f t="shared" si="164"/>
        <v>0</v>
      </c>
      <c r="AY2080" s="82">
        <f t="shared" si="164"/>
        <v>0</v>
      </c>
      <c r="AZ2080" s="82">
        <f t="shared" si="164"/>
        <v>0</v>
      </c>
      <c r="BA2080" s="82">
        <f t="shared" si="164"/>
        <v>0</v>
      </c>
    </row>
    <row r="2081" spans="1:53" x14ac:dyDescent="0.25">
      <c r="A2081" t="s">
        <v>5229</v>
      </c>
      <c r="B2081" t="s">
        <v>5230</v>
      </c>
      <c r="C2081" t="s">
        <v>5231</v>
      </c>
      <c r="D2081" t="s">
        <v>5232</v>
      </c>
      <c r="E2081">
        <v>11</v>
      </c>
      <c r="F2081" s="143">
        <v>42658</v>
      </c>
      <c r="G2081" t="s">
        <v>280</v>
      </c>
      <c r="H2081" t="s">
        <v>270</v>
      </c>
      <c r="I2081" t="s">
        <v>259</v>
      </c>
      <c r="J2081" t="s">
        <v>271</v>
      </c>
      <c r="K2081" t="s">
        <v>272</v>
      </c>
      <c r="L2081" t="s">
        <v>291</v>
      </c>
      <c r="M2081" t="s">
        <v>303</v>
      </c>
      <c r="N2081" t="s">
        <v>275</v>
      </c>
      <c r="O2081">
        <v>450</v>
      </c>
      <c r="P2081">
        <v>104.125</v>
      </c>
      <c r="Q2081">
        <v>2.1388889999999998</v>
      </c>
      <c r="R2081">
        <v>4.1430000000000002E-2</v>
      </c>
      <c r="S2081">
        <v>0</v>
      </c>
      <c r="T2081">
        <v>7.4999999999999997E-2</v>
      </c>
      <c r="U2081">
        <v>4.6050000000000004</v>
      </c>
      <c r="V2081">
        <v>0.08</v>
      </c>
      <c r="W2081">
        <v>5.7009999999999996</v>
      </c>
      <c r="X2081">
        <v>520</v>
      </c>
      <c r="Y2081">
        <v>104.5</v>
      </c>
      <c r="Z2081">
        <v>1.4059999999999999</v>
      </c>
      <c r="AA2081">
        <v>4.1919999999999999E-2</v>
      </c>
      <c r="AB2081">
        <v>0.81599999999999995</v>
      </c>
      <c r="AC2081">
        <v>7.6189999999999998</v>
      </c>
      <c r="AD2081">
        <v>8.2000000000000003E-2</v>
      </c>
      <c r="AE2081">
        <v>1.3380000000000001</v>
      </c>
      <c r="AF2081">
        <v>91</v>
      </c>
      <c r="AG2081">
        <v>0.33800000000000002</v>
      </c>
      <c r="AH2081">
        <v>0.32900000000000001</v>
      </c>
      <c r="AI2081">
        <v>540</v>
      </c>
      <c r="AJ2081">
        <v>84</v>
      </c>
      <c r="AK2081">
        <v>496</v>
      </c>
      <c r="AL2081">
        <v>71</v>
      </c>
      <c r="AQ2081" s="82">
        <f t="shared" si="162"/>
        <v>0</v>
      </c>
      <c r="AR2081" s="82">
        <f t="shared" si="164"/>
        <v>0</v>
      </c>
      <c r="AS2081" s="82">
        <f t="shared" si="164"/>
        <v>0</v>
      </c>
      <c r="AT2081" s="82">
        <f t="shared" si="164"/>
        <v>4.1430000000000002E-2</v>
      </c>
      <c r="AU2081" s="82">
        <f t="shared" si="164"/>
        <v>0</v>
      </c>
      <c r="AV2081" s="82">
        <f t="shared" si="164"/>
        <v>0</v>
      </c>
      <c r="AW2081" s="82">
        <f t="shared" si="164"/>
        <v>0</v>
      </c>
      <c r="AX2081" s="82">
        <f t="shared" si="164"/>
        <v>0</v>
      </c>
      <c r="AY2081" s="82">
        <f t="shared" si="164"/>
        <v>0</v>
      </c>
      <c r="AZ2081" s="82">
        <f t="shared" si="164"/>
        <v>0</v>
      </c>
      <c r="BA2081" s="82">
        <f t="shared" si="164"/>
        <v>0</v>
      </c>
    </row>
    <row r="2082" spans="1:53" x14ac:dyDescent="0.25">
      <c r="A2082" t="s">
        <v>5249</v>
      </c>
      <c r="B2082" t="s">
        <v>5250</v>
      </c>
      <c r="C2082" t="s">
        <v>5231</v>
      </c>
      <c r="D2082" t="s">
        <v>5232</v>
      </c>
      <c r="E2082">
        <v>7.875</v>
      </c>
      <c r="F2082" s="143">
        <v>43480</v>
      </c>
      <c r="G2082" t="s">
        <v>42</v>
      </c>
      <c r="H2082" t="s">
        <v>270</v>
      </c>
      <c r="I2082" t="s">
        <v>259</v>
      </c>
      <c r="J2082" t="s">
        <v>271</v>
      </c>
      <c r="K2082" t="s">
        <v>272</v>
      </c>
      <c r="L2082" t="s">
        <v>291</v>
      </c>
      <c r="M2082" t="s">
        <v>303</v>
      </c>
      <c r="N2082" t="s">
        <v>304</v>
      </c>
      <c r="O2082">
        <v>648</v>
      </c>
      <c r="P2082">
        <v>103.25</v>
      </c>
      <c r="Q2082">
        <v>0.875</v>
      </c>
      <c r="R2082">
        <v>5.8459999999999998E-2</v>
      </c>
      <c r="S2082">
        <v>0</v>
      </c>
      <c r="T2082">
        <v>3.2930000000000001</v>
      </c>
      <c r="U2082">
        <v>6.9039999999999999</v>
      </c>
      <c r="V2082">
        <v>4.306</v>
      </c>
      <c r="W2082">
        <v>7.0339999999999998</v>
      </c>
      <c r="X2082">
        <v>610</v>
      </c>
      <c r="Y2082">
        <v>101.25</v>
      </c>
      <c r="Z2082">
        <v>0.35</v>
      </c>
      <c r="AA2082">
        <v>5.7910000000000003E-2</v>
      </c>
      <c r="AB2082">
        <v>3.3420000000000001</v>
      </c>
      <c r="AC2082">
        <v>7.5019999999999998</v>
      </c>
      <c r="AD2082">
        <v>4.5199999999999996</v>
      </c>
      <c r="AE2082">
        <v>7.53</v>
      </c>
      <c r="AF2082">
        <v>674</v>
      </c>
      <c r="AG2082">
        <v>2.4849999999999999</v>
      </c>
      <c r="AH2082">
        <v>2.9710000000000001</v>
      </c>
      <c r="AI2082">
        <v>588</v>
      </c>
      <c r="AJ2082">
        <v>646</v>
      </c>
      <c r="AK2082">
        <v>597</v>
      </c>
      <c r="AL2082">
        <v>661</v>
      </c>
      <c r="AQ2082" s="82">
        <f t="shared" si="162"/>
        <v>0</v>
      </c>
      <c r="AR2082" s="82">
        <f t="shared" si="164"/>
        <v>0</v>
      </c>
      <c r="AS2082" s="82">
        <f t="shared" si="164"/>
        <v>0</v>
      </c>
      <c r="AT2082" s="82">
        <f t="shared" si="164"/>
        <v>0</v>
      </c>
      <c r="AU2082" s="82">
        <f t="shared" si="164"/>
        <v>0</v>
      </c>
      <c r="AV2082" s="82">
        <f t="shared" si="164"/>
        <v>5.8459999999999998E-2</v>
      </c>
      <c r="AW2082" s="82">
        <f t="shared" si="164"/>
        <v>0</v>
      </c>
      <c r="AX2082" s="82">
        <f t="shared" si="164"/>
        <v>0</v>
      </c>
      <c r="AY2082" s="82">
        <f t="shared" si="164"/>
        <v>0</v>
      </c>
      <c r="AZ2082" s="82">
        <f t="shared" si="164"/>
        <v>0</v>
      </c>
      <c r="BA2082" s="82">
        <f t="shared" si="164"/>
        <v>0</v>
      </c>
    </row>
    <row r="2083" spans="1:53" x14ac:dyDescent="0.25">
      <c r="A2083" t="s">
        <v>5251</v>
      </c>
      <c r="B2083" t="s">
        <v>5252</v>
      </c>
      <c r="C2083" t="s">
        <v>5231</v>
      </c>
      <c r="D2083" t="s">
        <v>5232</v>
      </c>
      <c r="E2083">
        <v>8.625</v>
      </c>
      <c r="F2083" s="143">
        <v>43374</v>
      </c>
      <c r="G2083" t="s">
        <v>42</v>
      </c>
      <c r="H2083" t="s">
        <v>270</v>
      </c>
      <c r="I2083" t="s">
        <v>259</v>
      </c>
      <c r="J2083" t="s">
        <v>271</v>
      </c>
      <c r="K2083" t="s">
        <v>272</v>
      </c>
      <c r="L2083" t="s">
        <v>291</v>
      </c>
      <c r="M2083" t="s">
        <v>303</v>
      </c>
      <c r="N2083" t="s">
        <v>304</v>
      </c>
      <c r="O2083">
        <v>500</v>
      </c>
      <c r="P2083">
        <v>104.75</v>
      </c>
      <c r="Q2083">
        <v>3.8333330000000001</v>
      </c>
      <c r="R2083">
        <v>4.7039999999999998E-2</v>
      </c>
      <c r="S2083">
        <v>0</v>
      </c>
      <c r="T2083">
        <v>3.08</v>
      </c>
      <c r="U2083">
        <v>7.1660000000000004</v>
      </c>
      <c r="V2083">
        <v>3.8889999999999998</v>
      </c>
      <c r="W2083">
        <v>7.3339999999999996</v>
      </c>
      <c r="X2083">
        <v>647</v>
      </c>
      <c r="Y2083">
        <v>103.25</v>
      </c>
      <c r="Z2083">
        <v>3.258</v>
      </c>
      <c r="AA2083">
        <v>4.684E-2</v>
      </c>
      <c r="AB2083">
        <v>3.1320000000000001</v>
      </c>
      <c r="AC2083">
        <v>7.6310000000000002</v>
      </c>
      <c r="AD2083">
        <v>4.0919999999999996</v>
      </c>
      <c r="AE2083">
        <v>7.75</v>
      </c>
      <c r="AF2083">
        <v>701</v>
      </c>
      <c r="AG2083">
        <v>1.948</v>
      </c>
      <c r="AH2083">
        <v>2.3620000000000001</v>
      </c>
      <c r="AI2083">
        <v>612</v>
      </c>
      <c r="AJ2083">
        <v>672</v>
      </c>
      <c r="AK2083">
        <v>633</v>
      </c>
      <c r="AL2083">
        <v>689</v>
      </c>
      <c r="AQ2083" s="82">
        <f t="shared" si="162"/>
        <v>0</v>
      </c>
      <c r="AR2083" s="82">
        <f t="shared" si="164"/>
        <v>0</v>
      </c>
      <c r="AS2083" s="82">
        <f t="shared" si="164"/>
        <v>0</v>
      </c>
      <c r="AT2083" s="82">
        <f t="shared" si="164"/>
        <v>0</v>
      </c>
      <c r="AU2083" s="82">
        <f t="shared" si="164"/>
        <v>0</v>
      </c>
      <c r="AV2083" s="82">
        <f t="shared" si="164"/>
        <v>0</v>
      </c>
      <c r="AW2083" s="82">
        <f t="shared" si="164"/>
        <v>4.7039999999999998E-2</v>
      </c>
      <c r="AX2083" s="82">
        <f t="shared" si="164"/>
        <v>0</v>
      </c>
      <c r="AY2083" s="82">
        <f t="shared" si="164"/>
        <v>0</v>
      </c>
      <c r="AZ2083" s="82">
        <f t="shared" si="164"/>
        <v>0</v>
      </c>
      <c r="BA2083" s="82">
        <f t="shared" si="164"/>
        <v>0</v>
      </c>
    </row>
    <row r="2084" spans="1:53" x14ac:dyDescent="0.25">
      <c r="A2084" t="s">
        <v>5241</v>
      </c>
      <c r="B2084" t="s">
        <v>5242</v>
      </c>
      <c r="C2084" t="s">
        <v>5243</v>
      </c>
      <c r="D2084" t="s">
        <v>5244</v>
      </c>
      <c r="E2084">
        <v>12.5</v>
      </c>
      <c r="F2084" s="143">
        <v>42109</v>
      </c>
      <c r="G2084" t="s">
        <v>348</v>
      </c>
      <c r="H2084" t="s">
        <v>270</v>
      </c>
      <c r="I2084" t="s">
        <v>259</v>
      </c>
      <c r="J2084" t="s">
        <v>271</v>
      </c>
      <c r="K2084" t="s">
        <v>272</v>
      </c>
      <c r="L2084" t="s">
        <v>291</v>
      </c>
      <c r="M2084" t="s">
        <v>327</v>
      </c>
      <c r="N2084" t="s">
        <v>283</v>
      </c>
      <c r="O2084">
        <v>285</v>
      </c>
      <c r="P2084">
        <v>61.5</v>
      </c>
      <c r="Q2084">
        <v>2.4305560000000002</v>
      </c>
      <c r="R2084">
        <v>1.5789999999999998E-2</v>
      </c>
      <c r="S2084">
        <v>0</v>
      </c>
      <c r="T2084">
        <v>1.6160000000000001</v>
      </c>
      <c r="U2084">
        <v>39.292999999999999</v>
      </c>
      <c r="V2084">
        <v>1.615</v>
      </c>
      <c r="W2084">
        <v>39.292999999999999</v>
      </c>
      <c r="X2084">
        <v>3905</v>
      </c>
      <c r="Y2084">
        <v>61</v>
      </c>
      <c r="Z2084">
        <v>1.597</v>
      </c>
      <c r="AA2084">
        <v>1.5689999999999999E-2</v>
      </c>
      <c r="AB2084">
        <v>1.6739999999999999</v>
      </c>
      <c r="AC2084">
        <v>39.122999999999998</v>
      </c>
      <c r="AD2084">
        <v>1.671</v>
      </c>
      <c r="AE2084">
        <v>39.122999999999998</v>
      </c>
      <c r="AF2084">
        <v>3894</v>
      </c>
      <c r="AG2084">
        <v>2.13</v>
      </c>
      <c r="AH2084">
        <v>2.1760000000000002</v>
      </c>
      <c r="AI2084">
        <v>2847</v>
      </c>
      <c r="AJ2084">
        <v>2827</v>
      </c>
      <c r="AK2084">
        <v>3892</v>
      </c>
      <c r="AL2084">
        <v>3881</v>
      </c>
      <c r="AQ2084" s="82">
        <f t="shared" si="162"/>
        <v>0</v>
      </c>
      <c r="AR2084" s="82">
        <f t="shared" si="164"/>
        <v>0</v>
      </c>
      <c r="AS2084" s="82">
        <f t="shared" si="164"/>
        <v>0</v>
      </c>
      <c r="AT2084" s="82">
        <f t="shared" si="164"/>
        <v>0</v>
      </c>
      <c r="AU2084" s="82">
        <f t="shared" si="164"/>
        <v>0</v>
      </c>
      <c r="AV2084" s="82">
        <f t="shared" si="164"/>
        <v>0</v>
      </c>
      <c r="AW2084" s="82">
        <f t="shared" si="164"/>
        <v>0</v>
      </c>
      <c r="AX2084" s="82">
        <f t="shared" si="164"/>
        <v>0</v>
      </c>
      <c r="AY2084" s="82">
        <f t="shared" si="164"/>
        <v>0</v>
      </c>
      <c r="AZ2084" s="82">
        <f t="shared" si="164"/>
        <v>0</v>
      </c>
      <c r="BA2084" s="82">
        <f t="shared" si="164"/>
        <v>1.5789999999999998E-2</v>
      </c>
    </row>
    <row r="2085" spans="1:53" x14ac:dyDescent="0.25">
      <c r="A2085" t="s">
        <v>5255</v>
      </c>
      <c r="B2085" t="s">
        <v>5256</v>
      </c>
      <c r="C2085" t="s">
        <v>5257</v>
      </c>
      <c r="D2085" t="s">
        <v>5258</v>
      </c>
      <c r="E2085">
        <v>8.5</v>
      </c>
      <c r="F2085" s="143">
        <v>43631</v>
      </c>
      <c r="G2085" t="s">
        <v>42</v>
      </c>
      <c r="H2085" t="s">
        <v>270</v>
      </c>
      <c r="I2085" t="s">
        <v>259</v>
      </c>
      <c r="J2085" t="s">
        <v>271</v>
      </c>
      <c r="K2085" t="s">
        <v>272</v>
      </c>
      <c r="L2085" t="s">
        <v>442</v>
      </c>
      <c r="M2085" t="s">
        <v>443</v>
      </c>
      <c r="N2085" t="s">
        <v>304</v>
      </c>
      <c r="O2085">
        <v>600</v>
      </c>
      <c r="P2085">
        <v>107.5</v>
      </c>
      <c r="Q2085">
        <v>0.23611099999999999</v>
      </c>
      <c r="R2085">
        <v>5.6000000000000001E-2</v>
      </c>
      <c r="S2085">
        <v>4.25</v>
      </c>
      <c r="T2085">
        <v>3.7109999999999999</v>
      </c>
      <c r="U2085">
        <v>6.5380000000000003</v>
      </c>
      <c r="V2085">
        <v>4.2939999999999996</v>
      </c>
      <c r="W2085">
        <v>6.7229999999999999</v>
      </c>
      <c r="X2085">
        <v>572</v>
      </c>
      <c r="Y2085">
        <v>105</v>
      </c>
      <c r="Z2085">
        <v>3.919</v>
      </c>
      <c r="AA2085">
        <v>5.7480000000000003E-2</v>
      </c>
      <c r="AB2085">
        <v>3.61</v>
      </c>
      <c r="AC2085">
        <v>7.1879999999999997</v>
      </c>
      <c r="AD2085">
        <v>4.4240000000000004</v>
      </c>
      <c r="AE2085">
        <v>7.32</v>
      </c>
      <c r="AF2085">
        <v>646</v>
      </c>
      <c r="AG2085">
        <v>2.8159999999999998</v>
      </c>
      <c r="AH2085">
        <v>3.2970000000000002</v>
      </c>
      <c r="AI2085">
        <v>565</v>
      </c>
      <c r="AJ2085">
        <v>619</v>
      </c>
      <c r="AK2085">
        <v>558</v>
      </c>
      <c r="AL2085">
        <v>634</v>
      </c>
      <c r="AQ2085" s="82">
        <f t="shared" si="162"/>
        <v>0</v>
      </c>
      <c r="AR2085" s="82">
        <f t="shared" si="164"/>
        <v>0</v>
      </c>
      <c r="AS2085" s="82">
        <f t="shared" si="164"/>
        <v>0</v>
      </c>
      <c r="AT2085" s="82">
        <f t="shared" si="164"/>
        <v>0</v>
      </c>
      <c r="AU2085" s="82">
        <f t="shared" si="164"/>
        <v>0</v>
      </c>
      <c r="AV2085" s="82">
        <f t="shared" si="164"/>
        <v>5.6000000000000001E-2</v>
      </c>
      <c r="AW2085" s="82">
        <f t="shared" si="164"/>
        <v>0</v>
      </c>
      <c r="AX2085" s="82">
        <f t="shared" si="164"/>
        <v>0</v>
      </c>
      <c r="AY2085" s="82">
        <f t="shared" si="164"/>
        <v>0</v>
      </c>
      <c r="AZ2085" s="82">
        <f t="shared" si="164"/>
        <v>0</v>
      </c>
      <c r="BA2085" s="82">
        <f t="shared" si="164"/>
        <v>0</v>
      </c>
    </row>
    <row r="2086" spans="1:53" x14ac:dyDescent="0.25">
      <c r="A2086" t="s">
        <v>6802</v>
      </c>
      <c r="B2086" t="s">
        <v>6803</v>
      </c>
      <c r="C2086" t="s">
        <v>5257</v>
      </c>
      <c r="D2086" t="s">
        <v>5258</v>
      </c>
      <c r="E2086">
        <v>8.5</v>
      </c>
      <c r="F2086" s="143">
        <v>43631</v>
      </c>
      <c r="G2086" t="s">
        <v>42</v>
      </c>
      <c r="H2086" t="s">
        <v>270</v>
      </c>
      <c r="I2086" t="s">
        <v>259</v>
      </c>
      <c r="J2086" t="s">
        <v>271</v>
      </c>
      <c r="K2086" t="s">
        <v>272</v>
      </c>
      <c r="L2086" t="s">
        <v>442</v>
      </c>
      <c r="M2086" t="s">
        <v>443</v>
      </c>
      <c r="N2086" t="s">
        <v>304</v>
      </c>
      <c r="O2086">
        <v>300</v>
      </c>
      <c r="P2086">
        <v>107.5</v>
      </c>
      <c r="Q2086">
        <v>0.23611099999999999</v>
      </c>
      <c r="R2086">
        <v>2.8000000000000001E-2</v>
      </c>
      <c r="S2086">
        <v>4.25</v>
      </c>
      <c r="T2086">
        <v>3.7109999999999999</v>
      </c>
      <c r="U2086">
        <v>6.5380000000000003</v>
      </c>
      <c r="V2086">
        <v>4.2939999999999996</v>
      </c>
      <c r="W2086">
        <v>6.7229999999999999</v>
      </c>
      <c r="X2086">
        <v>572</v>
      </c>
      <c r="Y2086">
        <v>105</v>
      </c>
      <c r="Z2086">
        <v>3.919</v>
      </c>
      <c r="AA2086">
        <v>2.8740000000000002E-2</v>
      </c>
      <c r="AB2086">
        <v>3.61</v>
      </c>
      <c r="AC2086">
        <v>7.1879999999999997</v>
      </c>
      <c r="AD2086">
        <v>4.4240000000000004</v>
      </c>
      <c r="AE2086">
        <v>7.32</v>
      </c>
      <c r="AF2086">
        <v>646</v>
      </c>
      <c r="AG2086">
        <v>2.8159999999999998</v>
      </c>
      <c r="AH2086">
        <v>3.2970000000000002</v>
      </c>
      <c r="AI2086">
        <v>565</v>
      </c>
      <c r="AJ2086">
        <v>619</v>
      </c>
      <c r="AK2086">
        <v>558</v>
      </c>
      <c r="AL2086">
        <v>634</v>
      </c>
      <c r="AQ2086" s="82">
        <f t="shared" si="162"/>
        <v>0</v>
      </c>
      <c r="AR2086" s="82">
        <f t="shared" ref="AR2086:BA2096" si="165">IF(AND($U2086&gt;AQ$4,$U2086&lt;=AR$4),$R2086,0)</f>
        <v>0</v>
      </c>
      <c r="AS2086" s="82">
        <f t="shared" si="165"/>
        <v>0</v>
      </c>
      <c r="AT2086" s="82">
        <f t="shared" si="165"/>
        <v>0</v>
      </c>
      <c r="AU2086" s="82">
        <f t="shared" si="165"/>
        <v>0</v>
      </c>
      <c r="AV2086" s="82">
        <f t="shared" si="165"/>
        <v>2.8000000000000001E-2</v>
      </c>
      <c r="AW2086" s="82">
        <f t="shared" si="165"/>
        <v>0</v>
      </c>
      <c r="AX2086" s="82">
        <f t="shared" si="165"/>
        <v>0</v>
      </c>
      <c r="AY2086" s="82">
        <f t="shared" si="165"/>
        <v>0</v>
      </c>
      <c r="AZ2086" s="82">
        <f t="shared" si="165"/>
        <v>0</v>
      </c>
      <c r="BA2086" s="82">
        <f t="shared" si="165"/>
        <v>0</v>
      </c>
    </row>
    <row r="2087" spans="1:53" x14ac:dyDescent="0.25">
      <c r="A2087" t="s">
        <v>5233</v>
      </c>
      <c r="B2087" t="s">
        <v>5234</v>
      </c>
      <c r="C2087" t="s">
        <v>5235</v>
      </c>
      <c r="D2087" t="s">
        <v>5236</v>
      </c>
      <c r="E2087">
        <v>7.5060000000000002</v>
      </c>
      <c r="F2087" s="143">
        <v>42916</v>
      </c>
      <c r="G2087" t="s">
        <v>371</v>
      </c>
      <c r="H2087" t="s">
        <v>270</v>
      </c>
      <c r="I2087" t="s">
        <v>259</v>
      </c>
      <c r="J2087" t="s">
        <v>271</v>
      </c>
      <c r="K2087" t="s">
        <v>284</v>
      </c>
      <c r="L2087" t="s">
        <v>497</v>
      </c>
      <c r="M2087" t="s">
        <v>2952</v>
      </c>
      <c r="N2087" t="s">
        <v>461</v>
      </c>
      <c r="O2087">
        <v>250</v>
      </c>
      <c r="P2087">
        <v>103.01300000000001</v>
      </c>
      <c r="Q2087">
        <v>3.6487500000000002</v>
      </c>
      <c r="R2087">
        <v>2.3099999999999999E-2</v>
      </c>
      <c r="S2087">
        <v>0</v>
      </c>
      <c r="T2087">
        <v>3.665</v>
      </c>
      <c r="U2087">
        <v>6.7210000000000001</v>
      </c>
      <c r="V2087">
        <v>3.6789999999999998</v>
      </c>
      <c r="W2087">
        <v>6.7210000000000001</v>
      </c>
      <c r="X2087">
        <v>609</v>
      </c>
      <c r="Y2087">
        <v>103.042</v>
      </c>
      <c r="Z2087">
        <v>3.1480000000000001</v>
      </c>
      <c r="AA2087">
        <v>2.3349999999999999E-2</v>
      </c>
      <c r="AB2087">
        <v>3.7290000000000001</v>
      </c>
      <c r="AC2087">
        <v>6.7210000000000001</v>
      </c>
      <c r="AD2087">
        <v>3.74</v>
      </c>
      <c r="AE2087">
        <v>6.7210000000000001</v>
      </c>
      <c r="AF2087">
        <v>619</v>
      </c>
      <c r="AG2087">
        <v>0.44400000000000001</v>
      </c>
      <c r="AH2087">
        <v>0.78100000000000003</v>
      </c>
      <c r="AI2087">
        <v>596</v>
      </c>
      <c r="AJ2087">
        <v>608</v>
      </c>
      <c r="AK2087">
        <v>597</v>
      </c>
      <c r="AL2087">
        <v>608</v>
      </c>
      <c r="AQ2087" s="82">
        <f t="shared" si="162"/>
        <v>0</v>
      </c>
      <c r="AR2087" s="82">
        <f t="shared" si="165"/>
        <v>0</v>
      </c>
      <c r="AS2087" s="82">
        <f t="shared" si="165"/>
        <v>0</v>
      </c>
      <c r="AT2087" s="82">
        <f t="shared" si="165"/>
        <v>0</v>
      </c>
      <c r="AU2087" s="82">
        <f t="shared" si="165"/>
        <v>0</v>
      </c>
      <c r="AV2087" s="82">
        <f t="shared" si="165"/>
        <v>2.3099999999999999E-2</v>
      </c>
      <c r="AW2087" s="82">
        <f t="shared" si="165"/>
        <v>0</v>
      </c>
      <c r="AX2087" s="82">
        <f t="shared" si="165"/>
        <v>0</v>
      </c>
      <c r="AY2087" s="82">
        <f t="shared" si="165"/>
        <v>0</v>
      </c>
      <c r="AZ2087" s="82">
        <f t="shared" si="165"/>
        <v>0</v>
      </c>
      <c r="BA2087" s="82">
        <f t="shared" si="165"/>
        <v>0</v>
      </c>
    </row>
    <row r="2088" spans="1:53" x14ac:dyDescent="0.25">
      <c r="A2088" t="s">
        <v>6804</v>
      </c>
      <c r="B2088" t="s">
        <v>6805</v>
      </c>
      <c r="C2088" t="s">
        <v>6806</v>
      </c>
      <c r="D2088" t="s">
        <v>6807</v>
      </c>
      <c r="E2088">
        <v>6.125</v>
      </c>
      <c r="F2088" s="143">
        <v>44119</v>
      </c>
      <c r="G2088" t="s">
        <v>41</v>
      </c>
      <c r="H2088" t="s">
        <v>270</v>
      </c>
      <c r="I2088" t="s">
        <v>259</v>
      </c>
      <c r="J2088" t="s">
        <v>271</v>
      </c>
      <c r="K2088" t="s">
        <v>272</v>
      </c>
      <c r="L2088" t="s">
        <v>273</v>
      </c>
      <c r="M2088" t="s">
        <v>2451</v>
      </c>
      <c r="N2088" t="s">
        <v>304</v>
      </c>
      <c r="O2088">
        <v>375</v>
      </c>
      <c r="P2088">
        <v>104.75</v>
      </c>
      <c r="Q2088">
        <v>1.293056</v>
      </c>
      <c r="R2088">
        <v>3.4450000000000001E-2</v>
      </c>
      <c r="S2088">
        <v>0</v>
      </c>
      <c r="T2088">
        <v>4.8120000000000003</v>
      </c>
      <c r="U2088">
        <v>5.165</v>
      </c>
      <c r="V2088">
        <v>5.8289999999999997</v>
      </c>
      <c r="W2088">
        <v>5.2249999999999996</v>
      </c>
      <c r="X2088">
        <v>393</v>
      </c>
      <c r="Y2088">
        <v>103.875</v>
      </c>
      <c r="Z2088">
        <v>0.88500000000000001</v>
      </c>
      <c r="AA2088">
        <v>3.4549999999999997E-2</v>
      </c>
      <c r="AB2088">
        <v>4.8680000000000003</v>
      </c>
      <c r="AC2088">
        <v>5.3449999999999998</v>
      </c>
      <c r="AD2088">
        <v>5.9589999999999996</v>
      </c>
      <c r="AE2088">
        <v>5.391</v>
      </c>
      <c r="AF2088">
        <v>426</v>
      </c>
      <c r="AG2088">
        <v>1.2250000000000001</v>
      </c>
      <c r="AH2088">
        <v>2</v>
      </c>
      <c r="AI2088">
        <v>374</v>
      </c>
      <c r="AJ2088">
        <v>406</v>
      </c>
      <c r="AK2088">
        <v>382</v>
      </c>
      <c r="AL2088">
        <v>414</v>
      </c>
      <c r="AQ2088" s="82">
        <f t="shared" si="162"/>
        <v>0</v>
      </c>
      <c r="AR2088" s="82">
        <f t="shared" si="165"/>
        <v>0</v>
      </c>
      <c r="AS2088" s="82">
        <f t="shared" si="165"/>
        <v>0</v>
      </c>
      <c r="AT2088" s="82">
        <f t="shared" si="165"/>
        <v>0</v>
      </c>
      <c r="AU2088" s="82">
        <f t="shared" si="165"/>
        <v>3.4450000000000001E-2</v>
      </c>
      <c r="AV2088" s="82">
        <f t="shared" si="165"/>
        <v>0</v>
      </c>
      <c r="AW2088" s="82">
        <f t="shared" si="165"/>
        <v>0</v>
      </c>
      <c r="AX2088" s="82">
        <f t="shared" si="165"/>
        <v>0</v>
      </c>
      <c r="AY2088" s="82">
        <f t="shared" si="165"/>
        <v>0</v>
      </c>
      <c r="AZ2088" s="82">
        <f t="shared" si="165"/>
        <v>0</v>
      </c>
      <c r="BA2088" s="82">
        <f t="shared" si="165"/>
        <v>0</v>
      </c>
    </row>
    <row r="2089" spans="1:53" x14ac:dyDescent="0.25">
      <c r="A2089" t="s">
        <v>5259</v>
      </c>
      <c r="B2089" t="s">
        <v>5260</v>
      </c>
      <c r="C2089" t="s">
        <v>5261</v>
      </c>
      <c r="D2089" t="s">
        <v>5228</v>
      </c>
      <c r="E2089">
        <v>9</v>
      </c>
      <c r="F2089" s="143">
        <v>44470</v>
      </c>
      <c r="G2089" t="s">
        <v>371</v>
      </c>
      <c r="H2089" t="s">
        <v>270</v>
      </c>
      <c r="I2089" t="s">
        <v>259</v>
      </c>
      <c r="J2089" t="s">
        <v>271</v>
      </c>
      <c r="K2089" t="s">
        <v>272</v>
      </c>
      <c r="L2089" t="s">
        <v>296</v>
      </c>
      <c r="M2089" t="s">
        <v>297</v>
      </c>
      <c r="N2089" t="s">
        <v>304</v>
      </c>
      <c r="O2089">
        <v>150</v>
      </c>
      <c r="P2089">
        <v>129.94900000000001</v>
      </c>
      <c r="Q2089">
        <v>2.1</v>
      </c>
      <c r="R2089">
        <v>1.7160000000000002E-2</v>
      </c>
      <c r="S2089">
        <v>0</v>
      </c>
      <c r="T2089">
        <v>6.335</v>
      </c>
      <c r="U2089">
        <v>4.7770000000000001</v>
      </c>
      <c r="V2089">
        <v>6.4379999999999997</v>
      </c>
      <c r="W2089">
        <v>4.7770000000000001</v>
      </c>
      <c r="X2089">
        <v>336</v>
      </c>
      <c r="Y2089">
        <v>131.03899999999999</v>
      </c>
      <c r="Z2089">
        <v>1.5</v>
      </c>
      <c r="AA2089">
        <v>1.7489999999999999E-2</v>
      </c>
      <c r="AB2089">
        <v>6.4119999999999999</v>
      </c>
      <c r="AC2089">
        <v>4.67</v>
      </c>
      <c r="AD2089">
        <v>6.508</v>
      </c>
      <c r="AE2089">
        <v>4.67</v>
      </c>
      <c r="AF2089">
        <v>342</v>
      </c>
      <c r="AG2089">
        <v>-0.37</v>
      </c>
      <c r="AH2089">
        <v>0.55100000000000005</v>
      </c>
      <c r="AI2089">
        <v>371</v>
      </c>
      <c r="AJ2089">
        <v>379</v>
      </c>
      <c r="AK2089">
        <v>329</v>
      </c>
      <c r="AL2089">
        <v>334</v>
      </c>
      <c r="AQ2089" s="82">
        <f t="shared" si="162"/>
        <v>0</v>
      </c>
      <c r="AR2089" s="82">
        <f t="shared" si="165"/>
        <v>0</v>
      </c>
      <c r="AS2089" s="82">
        <f t="shared" si="165"/>
        <v>0</v>
      </c>
      <c r="AT2089" s="82">
        <f t="shared" si="165"/>
        <v>1.7160000000000002E-2</v>
      </c>
      <c r="AU2089" s="82">
        <f t="shared" si="165"/>
        <v>0</v>
      </c>
      <c r="AV2089" s="82">
        <f t="shared" si="165"/>
        <v>0</v>
      </c>
      <c r="AW2089" s="82">
        <f t="shared" si="165"/>
        <v>0</v>
      </c>
      <c r="AX2089" s="82">
        <f t="shared" si="165"/>
        <v>0</v>
      </c>
      <c r="AY2089" s="82">
        <f t="shared" si="165"/>
        <v>0</v>
      </c>
      <c r="AZ2089" s="82">
        <f t="shared" si="165"/>
        <v>0</v>
      </c>
      <c r="BA2089" s="82">
        <f t="shared" si="165"/>
        <v>0</v>
      </c>
    </row>
    <row r="2090" spans="1:53" x14ac:dyDescent="0.25">
      <c r="A2090" t="s">
        <v>5262</v>
      </c>
      <c r="B2090" t="s">
        <v>5263</v>
      </c>
      <c r="C2090" t="s">
        <v>5227</v>
      </c>
      <c r="D2090" t="s">
        <v>5228</v>
      </c>
      <c r="E2090">
        <v>8.5</v>
      </c>
      <c r="F2090" s="143">
        <v>45672</v>
      </c>
      <c r="G2090" t="s">
        <v>371</v>
      </c>
      <c r="H2090" t="s">
        <v>270</v>
      </c>
      <c r="I2090" t="s">
        <v>259</v>
      </c>
      <c r="J2090" t="s">
        <v>271</v>
      </c>
      <c r="K2090" t="s">
        <v>272</v>
      </c>
      <c r="L2090" t="s">
        <v>296</v>
      </c>
      <c r="M2090" t="s">
        <v>297</v>
      </c>
      <c r="N2090" t="s">
        <v>304</v>
      </c>
      <c r="O2090">
        <v>300</v>
      </c>
      <c r="P2090">
        <v>133.833</v>
      </c>
      <c r="Q2090">
        <v>3.7777780000000001</v>
      </c>
      <c r="R2090">
        <v>3.5770000000000003E-2</v>
      </c>
      <c r="S2090">
        <v>0</v>
      </c>
      <c r="T2090">
        <v>7.9740000000000002</v>
      </c>
      <c r="U2090">
        <v>4.7759999999999998</v>
      </c>
      <c r="V2090">
        <v>8.1660000000000004</v>
      </c>
      <c r="W2090">
        <v>4.7759999999999998</v>
      </c>
      <c r="X2090">
        <v>289</v>
      </c>
      <c r="Y2090">
        <v>135.83000000000001</v>
      </c>
      <c r="Z2090">
        <v>3.2109999999999999</v>
      </c>
      <c r="AA2090">
        <v>3.669E-2</v>
      </c>
      <c r="AB2090">
        <v>8.0749999999999993</v>
      </c>
      <c r="AC2090">
        <v>4.6079999999999997</v>
      </c>
      <c r="AD2090">
        <v>8.2609999999999992</v>
      </c>
      <c r="AE2090">
        <v>4.6079999999999997</v>
      </c>
      <c r="AF2090">
        <v>290</v>
      </c>
      <c r="AG2090">
        <v>-1.0289999999999999</v>
      </c>
      <c r="AH2090">
        <v>0.21</v>
      </c>
      <c r="AI2090">
        <v>327</v>
      </c>
      <c r="AJ2090">
        <v>331</v>
      </c>
      <c r="AK2090">
        <v>288</v>
      </c>
      <c r="AL2090">
        <v>289</v>
      </c>
      <c r="AQ2090" s="82">
        <f t="shared" si="162"/>
        <v>0</v>
      </c>
      <c r="AR2090" s="82">
        <f t="shared" si="165"/>
        <v>0</v>
      </c>
      <c r="AS2090" s="82">
        <f t="shared" si="165"/>
        <v>0</v>
      </c>
      <c r="AT2090" s="82">
        <f t="shared" si="165"/>
        <v>3.5770000000000003E-2</v>
      </c>
      <c r="AU2090" s="82">
        <f t="shared" si="165"/>
        <v>0</v>
      </c>
      <c r="AV2090" s="82">
        <f t="shared" si="165"/>
        <v>0</v>
      </c>
      <c r="AW2090" s="82">
        <f t="shared" si="165"/>
        <v>0</v>
      </c>
      <c r="AX2090" s="82">
        <f t="shared" si="165"/>
        <v>0</v>
      </c>
      <c r="AY2090" s="82">
        <f t="shared" si="165"/>
        <v>0</v>
      </c>
      <c r="AZ2090" s="82">
        <f t="shared" si="165"/>
        <v>0</v>
      </c>
      <c r="BA2090" s="82">
        <f t="shared" si="165"/>
        <v>0</v>
      </c>
    </row>
    <row r="2091" spans="1:53" x14ac:dyDescent="0.25">
      <c r="A2091" t="s">
        <v>5264</v>
      </c>
      <c r="B2091" t="s">
        <v>5265</v>
      </c>
      <c r="C2091" t="s">
        <v>5227</v>
      </c>
      <c r="D2091" t="s">
        <v>5228</v>
      </c>
      <c r="E2091">
        <v>7.95</v>
      </c>
      <c r="F2091" s="143">
        <v>45731</v>
      </c>
      <c r="G2091" t="s">
        <v>371</v>
      </c>
      <c r="H2091" t="s">
        <v>270</v>
      </c>
      <c r="I2091" t="s">
        <v>259</v>
      </c>
      <c r="J2091" t="s">
        <v>271</v>
      </c>
      <c r="K2091" t="s">
        <v>272</v>
      </c>
      <c r="L2091" t="s">
        <v>296</v>
      </c>
      <c r="M2091" t="s">
        <v>297</v>
      </c>
      <c r="N2091" t="s">
        <v>304</v>
      </c>
      <c r="O2091">
        <v>136</v>
      </c>
      <c r="P2091">
        <v>125.932</v>
      </c>
      <c r="Q2091">
        <v>2.2083330000000001</v>
      </c>
      <c r="R2091">
        <v>1.5100000000000001E-2</v>
      </c>
      <c r="S2091">
        <v>0</v>
      </c>
      <c r="T2091">
        <v>8.1790000000000003</v>
      </c>
      <c r="U2091">
        <v>5.0750000000000002</v>
      </c>
      <c r="V2091">
        <v>8.3789999999999996</v>
      </c>
      <c r="W2091">
        <v>5.0750000000000002</v>
      </c>
      <c r="X2091">
        <v>316</v>
      </c>
      <c r="Y2091">
        <v>127.81399999999999</v>
      </c>
      <c r="Z2091">
        <v>1.6779999999999999</v>
      </c>
      <c r="AA2091">
        <v>1.549E-2</v>
      </c>
      <c r="AB2091">
        <v>8.2789999999999999</v>
      </c>
      <c r="AC2091">
        <v>4.9080000000000004</v>
      </c>
      <c r="AD2091">
        <v>8.4740000000000002</v>
      </c>
      <c r="AE2091">
        <v>4.9080000000000004</v>
      </c>
      <c r="AF2091">
        <v>317</v>
      </c>
      <c r="AG2091">
        <v>-1.044</v>
      </c>
      <c r="AH2091">
        <v>0.22600000000000001</v>
      </c>
      <c r="AI2091">
        <v>345</v>
      </c>
      <c r="AJ2091">
        <v>349</v>
      </c>
      <c r="AK2091">
        <v>316</v>
      </c>
      <c r="AL2091">
        <v>316</v>
      </c>
      <c r="AQ2091" s="82">
        <f t="shared" si="162"/>
        <v>0</v>
      </c>
      <c r="AR2091" s="82">
        <f t="shared" si="165"/>
        <v>0</v>
      </c>
      <c r="AS2091" s="82">
        <f t="shared" si="165"/>
        <v>0</v>
      </c>
      <c r="AT2091" s="82">
        <f t="shared" si="165"/>
        <v>0</v>
      </c>
      <c r="AU2091" s="82">
        <f t="shared" si="165"/>
        <v>1.5100000000000001E-2</v>
      </c>
      <c r="AV2091" s="82">
        <f t="shared" si="165"/>
        <v>0</v>
      </c>
      <c r="AW2091" s="82">
        <f t="shared" si="165"/>
        <v>0</v>
      </c>
      <c r="AX2091" s="82">
        <f t="shared" si="165"/>
        <v>0</v>
      </c>
      <c r="AY2091" s="82">
        <f t="shared" si="165"/>
        <v>0</v>
      </c>
      <c r="AZ2091" s="82">
        <f t="shared" si="165"/>
        <v>0</v>
      </c>
      <c r="BA2091" s="82">
        <f t="shared" si="165"/>
        <v>0</v>
      </c>
    </row>
    <row r="2092" spans="1:53" x14ac:dyDescent="0.25">
      <c r="A2092" t="s">
        <v>5266</v>
      </c>
      <c r="B2092" t="s">
        <v>5267</v>
      </c>
      <c r="C2092" t="s">
        <v>5268</v>
      </c>
      <c r="D2092" t="s">
        <v>5228</v>
      </c>
      <c r="E2092">
        <v>7.7</v>
      </c>
      <c r="F2092" s="143">
        <v>46068</v>
      </c>
      <c r="G2092" t="s">
        <v>371</v>
      </c>
      <c r="H2092" t="s">
        <v>270</v>
      </c>
      <c r="I2092" t="s">
        <v>254</v>
      </c>
      <c r="J2092" t="s">
        <v>271</v>
      </c>
      <c r="K2092" t="s">
        <v>272</v>
      </c>
      <c r="L2092" t="s">
        <v>296</v>
      </c>
      <c r="M2092" t="s">
        <v>297</v>
      </c>
      <c r="N2092" t="s">
        <v>304</v>
      </c>
      <c r="O2092">
        <v>150</v>
      </c>
      <c r="P2092">
        <v>113.77500000000001</v>
      </c>
      <c r="Q2092">
        <v>2.7805550000000001</v>
      </c>
      <c r="R2092">
        <v>1.515E-2</v>
      </c>
      <c r="S2092">
        <v>0</v>
      </c>
      <c r="T2092">
        <v>8.3390000000000004</v>
      </c>
      <c r="U2092">
        <v>6.1550000000000002</v>
      </c>
      <c r="V2092">
        <v>8.548</v>
      </c>
      <c r="W2092">
        <v>6.1550000000000002</v>
      </c>
      <c r="X2092">
        <v>416</v>
      </c>
      <c r="Y2092">
        <v>115.471</v>
      </c>
      <c r="Z2092">
        <v>2.2669999999999999</v>
      </c>
      <c r="AA2092">
        <v>1.553E-2</v>
      </c>
      <c r="AB2092">
        <v>8.4459999999999997</v>
      </c>
      <c r="AC2092">
        <v>5.9870000000000001</v>
      </c>
      <c r="AD2092">
        <v>8.65</v>
      </c>
      <c r="AE2092">
        <v>5.9870000000000001</v>
      </c>
      <c r="AF2092">
        <v>417</v>
      </c>
      <c r="AG2092">
        <v>-1.004</v>
      </c>
      <c r="AH2092">
        <v>0.26700000000000002</v>
      </c>
      <c r="AI2092">
        <v>426</v>
      </c>
      <c r="AJ2092">
        <v>432</v>
      </c>
      <c r="AK2092">
        <v>417</v>
      </c>
      <c r="AL2092">
        <v>417</v>
      </c>
      <c r="AQ2092" s="82">
        <f t="shared" si="162"/>
        <v>0</v>
      </c>
      <c r="AR2092" s="82">
        <f t="shared" si="165"/>
        <v>0</v>
      </c>
      <c r="AS2092" s="82">
        <f t="shared" si="165"/>
        <v>0</v>
      </c>
      <c r="AT2092" s="82">
        <f t="shared" si="165"/>
        <v>0</v>
      </c>
      <c r="AU2092" s="82">
        <f t="shared" si="165"/>
        <v>0</v>
      </c>
      <c r="AV2092" s="82">
        <f t="shared" si="165"/>
        <v>1.515E-2</v>
      </c>
      <c r="AW2092" s="82">
        <f t="shared" si="165"/>
        <v>0</v>
      </c>
      <c r="AX2092" s="82">
        <f t="shared" si="165"/>
        <v>0</v>
      </c>
      <c r="AY2092" s="82">
        <f t="shared" si="165"/>
        <v>0</v>
      </c>
      <c r="AZ2092" s="82">
        <f t="shared" si="165"/>
        <v>0</v>
      </c>
      <c r="BA2092" s="82">
        <f t="shared" si="165"/>
        <v>0</v>
      </c>
    </row>
    <row r="2093" spans="1:53" x14ac:dyDescent="0.25">
      <c r="A2093" t="s">
        <v>5269</v>
      </c>
      <c r="B2093" t="s">
        <v>5270</v>
      </c>
      <c r="C2093" t="s">
        <v>5227</v>
      </c>
      <c r="D2093" t="s">
        <v>5228</v>
      </c>
      <c r="E2093">
        <v>6.95</v>
      </c>
      <c r="F2093" s="143">
        <v>42948</v>
      </c>
      <c r="G2093" t="s">
        <v>371</v>
      </c>
      <c r="H2093" t="s">
        <v>270</v>
      </c>
      <c r="I2093" t="s">
        <v>259</v>
      </c>
      <c r="J2093" t="s">
        <v>271</v>
      </c>
      <c r="K2093" t="s">
        <v>272</v>
      </c>
      <c r="L2093" t="s">
        <v>296</v>
      </c>
      <c r="M2093" t="s">
        <v>297</v>
      </c>
      <c r="N2093" t="s">
        <v>304</v>
      </c>
      <c r="O2093">
        <v>280.8</v>
      </c>
      <c r="P2093">
        <v>117.893</v>
      </c>
      <c r="Q2093">
        <v>2.78</v>
      </c>
      <c r="R2093">
        <v>2.9360000000000001E-2</v>
      </c>
      <c r="S2093">
        <v>0</v>
      </c>
      <c r="T2093">
        <v>3.9220000000000002</v>
      </c>
      <c r="U2093">
        <v>2.7789999999999999</v>
      </c>
      <c r="V2093">
        <v>3.9409999999999998</v>
      </c>
      <c r="W2093">
        <v>2.7789999999999999</v>
      </c>
      <c r="X2093">
        <v>212</v>
      </c>
      <c r="Y2093">
        <v>118.93899999999999</v>
      </c>
      <c r="Z2093">
        <v>2.3170000000000002</v>
      </c>
      <c r="AA2093">
        <v>2.9950000000000001E-2</v>
      </c>
      <c r="AB2093">
        <v>3.9940000000000002</v>
      </c>
      <c r="AC2093">
        <v>2.6120000000000001</v>
      </c>
      <c r="AD2093">
        <v>4.0090000000000003</v>
      </c>
      <c r="AE2093">
        <v>2.6120000000000001</v>
      </c>
      <c r="AF2093">
        <v>206</v>
      </c>
      <c r="AG2093">
        <v>-0.48099999999999998</v>
      </c>
      <c r="AH2093">
        <v>-0.105</v>
      </c>
      <c r="AI2093">
        <v>217</v>
      </c>
      <c r="AJ2093">
        <v>212</v>
      </c>
      <c r="AK2093">
        <v>201</v>
      </c>
      <c r="AL2093">
        <v>195</v>
      </c>
      <c r="AQ2093" s="82">
        <f t="shared" si="162"/>
        <v>0</v>
      </c>
      <c r="AR2093" s="82">
        <f t="shared" si="165"/>
        <v>2.9360000000000001E-2</v>
      </c>
      <c r="AS2093" s="82">
        <f t="shared" si="165"/>
        <v>0</v>
      </c>
      <c r="AT2093" s="82">
        <f t="shared" si="165"/>
        <v>0</v>
      </c>
      <c r="AU2093" s="82">
        <f t="shared" si="165"/>
        <v>0</v>
      </c>
      <c r="AV2093" s="82">
        <f t="shared" si="165"/>
        <v>0</v>
      </c>
      <c r="AW2093" s="82">
        <f t="shared" si="165"/>
        <v>0</v>
      </c>
      <c r="AX2093" s="82">
        <f t="shared" si="165"/>
        <v>0</v>
      </c>
      <c r="AY2093" s="82">
        <f t="shared" si="165"/>
        <v>0</v>
      </c>
      <c r="AZ2093" s="82">
        <f t="shared" si="165"/>
        <v>0</v>
      </c>
      <c r="BA2093" s="82">
        <f t="shared" si="165"/>
        <v>0</v>
      </c>
    </row>
    <row r="2094" spans="1:53" x14ac:dyDescent="0.25">
      <c r="A2094" t="s">
        <v>5271</v>
      </c>
      <c r="B2094" t="s">
        <v>5272</v>
      </c>
      <c r="C2094" t="s">
        <v>5227</v>
      </c>
      <c r="D2094" t="s">
        <v>5228</v>
      </c>
      <c r="E2094">
        <v>6.95</v>
      </c>
      <c r="F2094" s="143">
        <v>46661</v>
      </c>
      <c r="G2094" t="s">
        <v>371</v>
      </c>
      <c r="H2094" t="s">
        <v>270</v>
      </c>
      <c r="I2094" t="s">
        <v>259</v>
      </c>
      <c r="J2094" t="s">
        <v>271</v>
      </c>
      <c r="K2094" t="s">
        <v>272</v>
      </c>
      <c r="L2094" t="s">
        <v>296</v>
      </c>
      <c r="M2094" t="s">
        <v>297</v>
      </c>
      <c r="N2094" t="s">
        <v>304</v>
      </c>
      <c r="O2094">
        <v>300</v>
      </c>
      <c r="P2094">
        <v>115.351</v>
      </c>
      <c r="Q2094">
        <v>1.621667</v>
      </c>
      <c r="R2094">
        <v>3.04E-2</v>
      </c>
      <c r="S2094">
        <v>0</v>
      </c>
      <c r="T2094">
        <v>9.4649999999999999</v>
      </c>
      <c r="U2094">
        <v>5.4249999999999998</v>
      </c>
      <c r="V2094">
        <v>9.73</v>
      </c>
      <c r="W2094">
        <v>5.4249999999999998</v>
      </c>
      <c r="X2094">
        <v>326</v>
      </c>
      <c r="Y2094">
        <v>113.399</v>
      </c>
      <c r="Z2094">
        <v>1.1579999999999999</v>
      </c>
      <c r="AA2094">
        <v>3.023E-2</v>
      </c>
      <c r="AB2094">
        <v>9.4740000000000002</v>
      </c>
      <c r="AC2094">
        <v>5.6070000000000002</v>
      </c>
      <c r="AD2094">
        <v>9.73</v>
      </c>
      <c r="AE2094">
        <v>5.6070000000000002</v>
      </c>
      <c r="AF2094">
        <v>362</v>
      </c>
      <c r="AG2094">
        <v>2.1080000000000001</v>
      </c>
      <c r="AH2094">
        <v>3.504</v>
      </c>
      <c r="AI2094">
        <v>338</v>
      </c>
      <c r="AJ2094">
        <v>372</v>
      </c>
      <c r="AK2094">
        <v>329</v>
      </c>
      <c r="AL2094">
        <v>366</v>
      </c>
      <c r="AQ2094" s="82">
        <f t="shared" si="162"/>
        <v>0</v>
      </c>
      <c r="AR2094" s="82">
        <f t="shared" si="165"/>
        <v>0</v>
      </c>
      <c r="AS2094" s="82">
        <f t="shared" si="165"/>
        <v>0</v>
      </c>
      <c r="AT2094" s="82">
        <f t="shared" si="165"/>
        <v>0</v>
      </c>
      <c r="AU2094" s="82">
        <f t="shared" si="165"/>
        <v>3.04E-2</v>
      </c>
      <c r="AV2094" s="82">
        <f t="shared" si="165"/>
        <v>0</v>
      </c>
      <c r="AW2094" s="82">
        <f t="shared" si="165"/>
        <v>0</v>
      </c>
      <c r="AX2094" s="82">
        <f t="shared" si="165"/>
        <v>0</v>
      </c>
      <c r="AY2094" s="82">
        <f t="shared" si="165"/>
        <v>0</v>
      </c>
      <c r="AZ2094" s="82">
        <f t="shared" si="165"/>
        <v>0</v>
      </c>
      <c r="BA2094" s="82">
        <f t="shared" si="165"/>
        <v>0</v>
      </c>
    </row>
    <row r="2095" spans="1:53" x14ac:dyDescent="0.25">
      <c r="A2095" t="s">
        <v>5273</v>
      </c>
      <c r="B2095" t="s">
        <v>5274</v>
      </c>
      <c r="C2095" t="s">
        <v>5227</v>
      </c>
      <c r="D2095" t="s">
        <v>5228</v>
      </c>
      <c r="E2095">
        <v>7.125</v>
      </c>
      <c r="F2095" s="143">
        <v>45122</v>
      </c>
      <c r="G2095" t="s">
        <v>371</v>
      </c>
      <c r="H2095" t="s">
        <v>270</v>
      </c>
      <c r="I2095" t="s">
        <v>259</v>
      </c>
      <c r="J2095" t="s">
        <v>271</v>
      </c>
      <c r="K2095" t="s">
        <v>272</v>
      </c>
      <c r="L2095" t="s">
        <v>296</v>
      </c>
      <c r="M2095" t="s">
        <v>297</v>
      </c>
      <c r="N2095" t="s">
        <v>304</v>
      </c>
      <c r="O2095">
        <v>191.1</v>
      </c>
      <c r="P2095">
        <v>117.48399999999999</v>
      </c>
      <c r="Q2095">
        <v>3.1666669999999999</v>
      </c>
      <c r="R2095">
        <v>1.9970000000000002E-2</v>
      </c>
      <c r="S2095">
        <v>0</v>
      </c>
      <c r="T2095">
        <v>7.4610000000000003</v>
      </c>
      <c r="U2095">
        <v>4.9749999999999996</v>
      </c>
      <c r="V2095">
        <v>7.63</v>
      </c>
      <c r="W2095">
        <v>4.9749999999999996</v>
      </c>
      <c r="X2095">
        <v>325</v>
      </c>
      <c r="Y2095">
        <v>119.093</v>
      </c>
      <c r="Z2095">
        <v>2.6920000000000002</v>
      </c>
      <c r="AA2095">
        <v>2.0469999999999999E-2</v>
      </c>
      <c r="AB2095">
        <v>7.5529999999999999</v>
      </c>
      <c r="AC2095">
        <v>4.8079999999999998</v>
      </c>
      <c r="AD2095">
        <v>7.7140000000000004</v>
      </c>
      <c r="AE2095">
        <v>4.8079999999999998</v>
      </c>
      <c r="AF2095">
        <v>326</v>
      </c>
      <c r="AG2095">
        <v>-0.93100000000000005</v>
      </c>
      <c r="AH2095">
        <v>0.26100000000000001</v>
      </c>
      <c r="AI2095">
        <v>339</v>
      </c>
      <c r="AJ2095">
        <v>342</v>
      </c>
      <c r="AK2095">
        <v>322</v>
      </c>
      <c r="AL2095">
        <v>322</v>
      </c>
      <c r="AQ2095" s="82">
        <f t="shared" si="162"/>
        <v>0</v>
      </c>
      <c r="AR2095" s="82">
        <f t="shared" si="165"/>
        <v>0</v>
      </c>
      <c r="AS2095" s="82">
        <f t="shared" si="165"/>
        <v>0</v>
      </c>
      <c r="AT2095" s="82">
        <f t="shared" si="165"/>
        <v>1.9970000000000002E-2</v>
      </c>
      <c r="AU2095" s="82">
        <f t="shared" si="165"/>
        <v>0</v>
      </c>
      <c r="AV2095" s="82">
        <f t="shared" si="165"/>
        <v>0</v>
      </c>
      <c r="AW2095" s="82">
        <f t="shared" si="165"/>
        <v>0</v>
      </c>
      <c r="AX2095" s="82">
        <f t="shared" si="165"/>
        <v>0</v>
      </c>
      <c r="AY2095" s="82">
        <f t="shared" si="165"/>
        <v>0</v>
      </c>
      <c r="AZ2095" s="82">
        <f t="shared" si="165"/>
        <v>0</v>
      </c>
      <c r="BA2095" s="82">
        <f t="shared" si="165"/>
        <v>0</v>
      </c>
    </row>
    <row r="2096" spans="1:53" x14ac:dyDescent="0.25">
      <c r="A2096" t="s">
        <v>5275</v>
      </c>
      <c r="B2096" t="s">
        <v>5276</v>
      </c>
      <c r="C2096" t="s">
        <v>5227</v>
      </c>
      <c r="D2096" t="s">
        <v>5228</v>
      </c>
      <c r="E2096">
        <v>7.375</v>
      </c>
      <c r="F2096" s="143">
        <v>48288</v>
      </c>
      <c r="G2096" t="s">
        <v>371</v>
      </c>
      <c r="H2096" t="s">
        <v>270</v>
      </c>
      <c r="I2096" t="s">
        <v>259</v>
      </c>
      <c r="J2096" t="s">
        <v>271</v>
      </c>
      <c r="K2096" t="s">
        <v>272</v>
      </c>
      <c r="L2096" t="s">
        <v>296</v>
      </c>
      <c r="M2096" t="s">
        <v>297</v>
      </c>
      <c r="N2096" t="s">
        <v>304</v>
      </c>
      <c r="O2096">
        <v>1250</v>
      </c>
      <c r="P2096">
        <v>125.919</v>
      </c>
      <c r="Q2096">
        <v>2.0486110000000002</v>
      </c>
      <c r="R2096">
        <v>0.13858000000000001</v>
      </c>
      <c r="S2096">
        <v>0</v>
      </c>
      <c r="T2096">
        <v>11.05</v>
      </c>
      <c r="U2096">
        <v>5.2210000000000001</v>
      </c>
      <c r="V2096">
        <v>11.324999999999999</v>
      </c>
      <c r="W2096">
        <v>5.2210000000000001</v>
      </c>
      <c r="X2096">
        <v>284</v>
      </c>
      <c r="Y2096">
        <v>127.845</v>
      </c>
      <c r="Z2096">
        <v>1.5569999999999999</v>
      </c>
      <c r="AA2096">
        <v>0.14227000000000001</v>
      </c>
      <c r="AB2096">
        <v>11.180999999999999</v>
      </c>
      <c r="AC2096">
        <v>5.0910000000000002</v>
      </c>
      <c r="AD2096">
        <v>11.465999999999999</v>
      </c>
      <c r="AE2096">
        <v>5.0910000000000002</v>
      </c>
      <c r="AF2096">
        <v>287</v>
      </c>
      <c r="AG2096">
        <v>-1.1080000000000001</v>
      </c>
      <c r="AH2096">
        <v>0.39300000000000002</v>
      </c>
      <c r="AI2096">
        <v>314</v>
      </c>
      <c r="AJ2096">
        <v>323</v>
      </c>
      <c r="AK2096">
        <v>290</v>
      </c>
      <c r="AL2096">
        <v>295</v>
      </c>
      <c r="AQ2096" s="82">
        <f t="shared" si="162"/>
        <v>0</v>
      </c>
      <c r="AR2096" s="82">
        <f t="shared" si="165"/>
        <v>0</v>
      </c>
      <c r="AS2096" s="82">
        <f t="shared" si="165"/>
        <v>0</v>
      </c>
      <c r="AT2096" s="82">
        <f t="shared" si="165"/>
        <v>0</v>
      </c>
      <c r="AU2096" s="82">
        <f t="shared" si="165"/>
        <v>0.13858000000000001</v>
      </c>
      <c r="AV2096" s="82">
        <f t="shared" si="165"/>
        <v>0</v>
      </c>
      <c r="AW2096" s="82">
        <f t="shared" si="165"/>
        <v>0</v>
      </c>
      <c r="AX2096" s="82">
        <f t="shared" si="165"/>
        <v>0</v>
      </c>
      <c r="AY2096" s="82">
        <f t="shared" si="165"/>
        <v>0</v>
      </c>
      <c r="AZ2096" s="82">
        <f t="shared" si="165"/>
        <v>0</v>
      </c>
      <c r="BA2096" s="82">
        <f t="shared" si="165"/>
        <v>0</v>
      </c>
    </row>
    <row r="2097" spans="1:38" x14ac:dyDescent="0.25">
      <c r="A2097" t="s">
        <v>5277</v>
      </c>
      <c r="B2097" t="s">
        <v>5278</v>
      </c>
      <c r="C2097" t="s">
        <v>5227</v>
      </c>
      <c r="D2097" t="s">
        <v>5228</v>
      </c>
      <c r="E2097">
        <v>6.875</v>
      </c>
      <c r="F2097" s="143">
        <v>48928</v>
      </c>
      <c r="G2097" t="s">
        <v>371</v>
      </c>
      <c r="H2097" t="s">
        <v>270</v>
      </c>
      <c r="I2097" t="s">
        <v>259</v>
      </c>
      <c r="J2097" t="s">
        <v>271</v>
      </c>
      <c r="K2097" t="s">
        <v>272</v>
      </c>
      <c r="L2097" t="s">
        <v>296</v>
      </c>
      <c r="M2097" t="s">
        <v>297</v>
      </c>
      <c r="N2097" t="s">
        <v>304</v>
      </c>
      <c r="O2097">
        <v>275</v>
      </c>
      <c r="P2097">
        <v>119.34699999999999</v>
      </c>
      <c r="Q2097">
        <v>0.190972</v>
      </c>
      <c r="R2097">
        <v>2.8479999999999998E-2</v>
      </c>
      <c r="S2097">
        <v>3.4380000000000002</v>
      </c>
      <c r="T2097">
        <v>11.881</v>
      </c>
      <c r="U2097">
        <v>5.3310000000000004</v>
      </c>
      <c r="V2097">
        <v>12.164</v>
      </c>
      <c r="W2097">
        <v>5.3310000000000004</v>
      </c>
      <c r="X2097">
        <v>289</v>
      </c>
      <c r="Y2097">
        <v>121.41</v>
      </c>
      <c r="Z2097">
        <v>3.17</v>
      </c>
      <c r="AA2097">
        <v>3.0130000000000001E-2</v>
      </c>
      <c r="AB2097">
        <v>11.696999999999999</v>
      </c>
      <c r="AC2097">
        <v>5.19</v>
      </c>
      <c r="AD2097">
        <v>11.988</v>
      </c>
      <c r="AE2097">
        <v>5.19</v>
      </c>
      <c r="AF2097">
        <v>290</v>
      </c>
      <c r="AG2097">
        <v>-1.288</v>
      </c>
      <c r="AH2097">
        <v>0.253</v>
      </c>
      <c r="AI2097">
        <v>307</v>
      </c>
      <c r="AJ2097">
        <v>316</v>
      </c>
      <c r="AK2097">
        <v>295</v>
      </c>
      <c r="AL2097">
        <v>299</v>
      </c>
    </row>
    <row r="2098" spans="1:38" x14ac:dyDescent="0.25">
      <c r="A2098" t="s">
        <v>5279</v>
      </c>
      <c r="B2098" t="s">
        <v>5280</v>
      </c>
      <c r="C2098" t="s">
        <v>5227</v>
      </c>
      <c r="D2098" t="s">
        <v>5228</v>
      </c>
      <c r="E2098">
        <v>7.375</v>
      </c>
      <c r="F2098" s="143">
        <v>43739</v>
      </c>
      <c r="G2098" t="s">
        <v>371</v>
      </c>
      <c r="H2098" t="s">
        <v>270</v>
      </c>
      <c r="I2098" t="s">
        <v>259</v>
      </c>
      <c r="J2098" t="s">
        <v>271</v>
      </c>
      <c r="K2098" t="s">
        <v>272</v>
      </c>
      <c r="L2098" t="s">
        <v>296</v>
      </c>
      <c r="M2098" t="s">
        <v>297</v>
      </c>
      <c r="N2098" t="s">
        <v>304</v>
      </c>
      <c r="O2098">
        <v>500</v>
      </c>
      <c r="P2098">
        <v>123.31</v>
      </c>
      <c r="Q2098">
        <v>1.7208330000000001</v>
      </c>
      <c r="R2098">
        <v>5.416E-2</v>
      </c>
      <c r="S2098">
        <v>0</v>
      </c>
      <c r="T2098">
        <v>5.4290000000000003</v>
      </c>
      <c r="U2098">
        <v>3.4780000000000002</v>
      </c>
      <c r="V2098">
        <v>5.49</v>
      </c>
      <c r="W2098">
        <v>3.4780000000000002</v>
      </c>
      <c r="X2098">
        <v>240</v>
      </c>
      <c r="Y2098">
        <v>124.663</v>
      </c>
      <c r="Z2098">
        <v>1.2290000000000001</v>
      </c>
      <c r="AA2098">
        <v>5.5359999999999999E-2</v>
      </c>
      <c r="AB2098">
        <v>5.5060000000000002</v>
      </c>
      <c r="AC2098">
        <v>3.3109999999999999</v>
      </c>
      <c r="AD2098">
        <v>5.56</v>
      </c>
      <c r="AE2098">
        <v>3.3109999999999999</v>
      </c>
      <c r="AF2098">
        <v>238</v>
      </c>
      <c r="AG2098">
        <v>-0.68400000000000005</v>
      </c>
      <c r="AH2098">
        <v>-2E-3</v>
      </c>
      <c r="AI2098">
        <v>251</v>
      </c>
      <c r="AJ2098">
        <v>251</v>
      </c>
      <c r="AK2098">
        <v>228</v>
      </c>
      <c r="AL2098">
        <v>226</v>
      </c>
    </row>
    <row r="2099" spans="1:38" x14ac:dyDescent="0.25">
      <c r="A2099" t="s">
        <v>5281</v>
      </c>
      <c r="B2099" t="s">
        <v>5282</v>
      </c>
      <c r="C2099" t="s">
        <v>5283</v>
      </c>
      <c r="D2099" t="s">
        <v>5284</v>
      </c>
      <c r="E2099">
        <v>10.5</v>
      </c>
      <c r="F2099" s="143">
        <v>43191</v>
      </c>
      <c r="G2099" t="s">
        <v>280</v>
      </c>
      <c r="H2099" t="s">
        <v>270</v>
      </c>
      <c r="I2099" t="s">
        <v>259</v>
      </c>
      <c r="J2099" t="s">
        <v>271</v>
      </c>
      <c r="K2099" t="s">
        <v>272</v>
      </c>
      <c r="L2099" t="s">
        <v>381</v>
      </c>
      <c r="M2099" t="s">
        <v>382</v>
      </c>
      <c r="N2099" t="s">
        <v>275</v>
      </c>
      <c r="O2099">
        <v>175</v>
      </c>
      <c r="P2099">
        <v>109</v>
      </c>
      <c r="Q2099">
        <v>2.4500000000000002</v>
      </c>
      <c r="R2099">
        <v>1.6899999999999998E-2</v>
      </c>
      <c r="S2099">
        <v>0</v>
      </c>
      <c r="T2099">
        <v>1.1579999999999999</v>
      </c>
      <c r="U2099">
        <v>6.9710000000000001</v>
      </c>
      <c r="V2099">
        <v>1.956</v>
      </c>
      <c r="W2099">
        <v>7.375</v>
      </c>
      <c r="X2099">
        <v>661</v>
      </c>
      <c r="Y2099">
        <v>108</v>
      </c>
      <c r="Z2099">
        <v>1.75</v>
      </c>
      <c r="AA2099">
        <v>1.6889999999999999E-2</v>
      </c>
      <c r="AB2099">
        <v>2.766</v>
      </c>
      <c r="AC2099">
        <v>7.7240000000000002</v>
      </c>
      <c r="AD2099">
        <v>2.665</v>
      </c>
      <c r="AE2099">
        <v>7.9</v>
      </c>
      <c r="AF2099">
        <v>726</v>
      </c>
      <c r="AG2099">
        <v>1.5489999999999999</v>
      </c>
      <c r="AH2099">
        <v>1.7410000000000001</v>
      </c>
      <c r="AI2099">
        <v>616</v>
      </c>
      <c r="AJ2099">
        <v>703</v>
      </c>
      <c r="AK2099">
        <v>644</v>
      </c>
      <c r="AL2099">
        <v>710</v>
      </c>
    </row>
    <row r="2100" spans="1:38" x14ac:dyDescent="0.25">
      <c r="A2100" t="s">
        <v>5285</v>
      </c>
      <c r="B2100" t="s">
        <v>5286</v>
      </c>
      <c r="C2100" t="s">
        <v>5287</v>
      </c>
      <c r="D2100" t="s">
        <v>159</v>
      </c>
      <c r="E2100">
        <v>7.875</v>
      </c>
      <c r="F2100" s="143">
        <v>43040</v>
      </c>
      <c r="G2100" t="s">
        <v>371</v>
      </c>
      <c r="H2100" t="s">
        <v>270</v>
      </c>
      <c r="I2100" t="s">
        <v>259</v>
      </c>
      <c r="J2100" t="s">
        <v>271</v>
      </c>
      <c r="K2100" t="s">
        <v>272</v>
      </c>
      <c r="L2100" t="s">
        <v>291</v>
      </c>
      <c r="M2100" t="s">
        <v>600</v>
      </c>
      <c r="N2100" t="s">
        <v>283</v>
      </c>
      <c r="O2100">
        <v>499.6</v>
      </c>
      <c r="P2100">
        <v>108.75</v>
      </c>
      <c r="Q2100">
        <v>1.1812499999999999</v>
      </c>
      <c r="R2100">
        <v>4.7579999999999997E-2</v>
      </c>
      <c r="S2100">
        <v>0</v>
      </c>
      <c r="T2100">
        <v>0.82399999999999995</v>
      </c>
      <c r="U2100">
        <v>2.0499999999999998</v>
      </c>
      <c r="V2100">
        <v>0.82499999999999996</v>
      </c>
      <c r="W2100">
        <v>2.5649999999999999</v>
      </c>
      <c r="X2100">
        <v>186</v>
      </c>
      <c r="Y2100">
        <v>108.75</v>
      </c>
      <c r="Z2100">
        <v>0.65600000000000003</v>
      </c>
      <c r="AA2100">
        <v>4.8079999999999998E-2</v>
      </c>
      <c r="AB2100">
        <v>0.88800000000000001</v>
      </c>
      <c r="AC2100">
        <v>2.4350000000000001</v>
      </c>
      <c r="AD2100">
        <v>0.88900000000000001</v>
      </c>
      <c r="AE2100">
        <v>2.8239999999999998</v>
      </c>
      <c r="AF2100">
        <v>223</v>
      </c>
      <c r="AG2100">
        <v>0.48</v>
      </c>
      <c r="AH2100">
        <v>0.45700000000000002</v>
      </c>
      <c r="AI2100">
        <v>160</v>
      </c>
      <c r="AJ2100">
        <v>209</v>
      </c>
      <c r="AK2100">
        <v>171</v>
      </c>
      <c r="AL2100">
        <v>210</v>
      </c>
    </row>
    <row r="2101" spans="1:38" x14ac:dyDescent="0.25">
      <c r="A2101" t="s">
        <v>5299</v>
      </c>
      <c r="B2101" t="s">
        <v>5300</v>
      </c>
      <c r="C2101" t="s">
        <v>5287</v>
      </c>
      <c r="D2101" t="s">
        <v>159</v>
      </c>
      <c r="E2101">
        <v>7.875</v>
      </c>
      <c r="F2101" s="143">
        <v>43952</v>
      </c>
      <c r="G2101" t="s">
        <v>371</v>
      </c>
      <c r="H2101" t="s">
        <v>270</v>
      </c>
      <c r="I2101" t="s">
        <v>259</v>
      </c>
      <c r="J2101" t="s">
        <v>271</v>
      </c>
      <c r="K2101" t="s">
        <v>272</v>
      </c>
      <c r="L2101" t="s">
        <v>291</v>
      </c>
      <c r="M2101" t="s">
        <v>600</v>
      </c>
      <c r="N2101" t="s">
        <v>283</v>
      </c>
      <c r="O2101">
        <v>380.5</v>
      </c>
      <c r="P2101">
        <v>113.5</v>
      </c>
      <c r="Q2101">
        <v>1.1812499999999999</v>
      </c>
      <c r="R2101">
        <v>3.78E-2</v>
      </c>
      <c r="S2101">
        <v>0</v>
      </c>
      <c r="T2101">
        <v>2.1459999999999999</v>
      </c>
      <c r="U2101">
        <v>3.464</v>
      </c>
      <c r="V2101">
        <v>3.0739999999999998</v>
      </c>
      <c r="W2101">
        <v>4.1680000000000001</v>
      </c>
      <c r="X2101">
        <v>298</v>
      </c>
      <c r="Y2101">
        <v>114.75</v>
      </c>
      <c r="Z2101">
        <v>0.65600000000000003</v>
      </c>
      <c r="AA2101">
        <v>3.8620000000000002E-2</v>
      </c>
      <c r="AB2101">
        <v>2.2170000000000001</v>
      </c>
      <c r="AC2101">
        <v>3.0760000000000001</v>
      </c>
      <c r="AD2101">
        <v>3.0409999999999999</v>
      </c>
      <c r="AE2101">
        <v>3.7170000000000001</v>
      </c>
      <c r="AF2101">
        <v>268</v>
      </c>
      <c r="AG2101">
        <v>-0.628</v>
      </c>
      <c r="AH2101">
        <v>-0.40899999999999997</v>
      </c>
      <c r="AI2101">
        <v>291</v>
      </c>
      <c r="AJ2101">
        <v>266</v>
      </c>
      <c r="AK2101">
        <v>283</v>
      </c>
      <c r="AL2101">
        <v>253</v>
      </c>
    </row>
    <row r="2102" spans="1:38" x14ac:dyDescent="0.25">
      <c r="A2102" t="s">
        <v>5305</v>
      </c>
      <c r="B2102" t="s">
        <v>5306</v>
      </c>
      <c r="C2102" t="s">
        <v>5287</v>
      </c>
      <c r="D2102" t="s">
        <v>159</v>
      </c>
      <c r="E2102">
        <v>7.75</v>
      </c>
      <c r="F2102" s="143">
        <v>44058</v>
      </c>
      <c r="G2102" t="s">
        <v>371</v>
      </c>
      <c r="H2102" t="s">
        <v>270</v>
      </c>
      <c r="I2102" t="s">
        <v>259</v>
      </c>
      <c r="J2102" t="s">
        <v>271</v>
      </c>
      <c r="K2102" t="s">
        <v>272</v>
      </c>
      <c r="L2102" t="s">
        <v>291</v>
      </c>
      <c r="M2102" t="s">
        <v>600</v>
      </c>
      <c r="N2102" t="s">
        <v>283</v>
      </c>
      <c r="O2102">
        <v>1320</v>
      </c>
      <c r="P2102">
        <v>114</v>
      </c>
      <c r="Q2102">
        <v>2.7986110000000002</v>
      </c>
      <c r="R2102">
        <v>0.13356999999999999</v>
      </c>
      <c r="S2102">
        <v>0</v>
      </c>
      <c r="T2102">
        <v>2.355</v>
      </c>
      <c r="U2102">
        <v>3.556</v>
      </c>
      <c r="V2102">
        <v>3.452</v>
      </c>
      <c r="W2102">
        <v>4.218</v>
      </c>
      <c r="X2102">
        <v>297</v>
      </c>
      <c r="Y2102">
        <v>114.75</v>
      </c>
      <c r="Z2102">
        <v>2.282</v>
      </c>
      <c r="AA2102">
        <v>0.13586999999999999</v>
      </c>
      <c r="AB2102">
        <v>2.423</v>
      </c>
      <c r="AC2102">
        <v>3.3759999999999999</v>
      </c>
      <c r="AD2102">
        <v>3.4820000000000002</v>
      </c>
      <c r="AE2102">
        <v>3.9740000000000002</v>
      </c>
      <c r="AF2102">
        <v>289</v>
      </c>
      <c r="AG2102">
        <v>-0.19900000000000001</v>
      </c>
      <c r="AH2102">
        <v>0.1</v>
      </c>
      <c r="AI2102">
        <v>282</v>
      </c>
      <c r="AJ2102">
        <v>277</v>
      </c>
      <c r="AK2102">
        <v>283</v>
      </c>
      <c r="AL2102">
        <v>274</v>
      </c>
    </row>
    <row r="2103" spans="1:38" x14ac:dyDescent="0.25">
      <c r="A2103" t="s">
        <v>6808</v>
      </c>
      <c r="B2103" t="s">
        <v>6809</v>
      </c>
      <c r="C2103" t="s">
        <v>5287</v>
      </c>
      <c r="D2103" t="s">
        <v>159</v>
      </c>
      <c r="E2103">
        <v>5.375</v>
      </c>
      <c r="F2103" s="143">
        <v>44635</v>
      </c>
      <c r="G2103" t="s">
        <v>371</v>
      </c>
      <c r="H2103" t="s">
        <v>270</v>
      </c>
      <c r="I2103" t="s">
        <v>259</v>
      </c>
      <c r="J2103" t="s">
        <v>271</v>
      </c>
      <c r="K2103" t="s">
        <v>272</v>
      </c>
      <c r="L2103" t="s">
        <v>291</v>
      </c>
      <c r="M2103" t="s">
        <v>600</v>
      </c>
      <c r="N2103" t="s">
        <v>283</v>
      </c>
      <c r="O2103">
        <v>897.1</v>
      </c>
      <c r="P2103">
        <v>106</v>
      </c>
      <c r="Q2103">
        <v>1.4930559999999999</v>
      </c>
      <c r="R2103">
        <v>8.3540000000000003E-2</v>
      </c>
      <c r="S2103">
        <v>0</v>
      </c>
      <c r="T2103">
        <v>4.4850000000000003</v>
      </c>
      <c r="U2103">
        <v>4.3849999999999998</v>
      </c>
      <c r="V2103">
        <v>6.556</v>
      </c>
      <c r="W2103">
        <v>4.3579999999999997</v>
      </c>
      <c r="X2103">
        <v>279</v>
      </c>
      <c r="Y2103">
        <v>106</v>
      </c>
      <c r="Z2103">
        <v>1.135</v>
      </c>
      <c r="AA2103">
        <v>8.4529999999999994E-2</v>
      </c>
      <c r="AB2103">
        <v>4.55</v>
      </c>
      <c r="AC2103">
        <v>4.3940000000000001</v>
      </c>
      <c r="AD2103">
        <v>6.6139999999999999</v>
      </c>
      <c r="AE2103">
        <v>4.3609999999999998</v>
      </c>
      <c r="AF2103">
        <v>297</v>
      </c>
      <c r="AG2103">
        <v>0.33400000000000002</v>
      </c>
      <c r="AH2103">
        <v>1.268</v>
      </c>
      <c r="AI2103">
        <v>264</v>
      </c>
      <c r="AJ2103">
        <v>281</v>
      </c>
      <c r="AK2103">
        <v>271</v>
      </c>
      <c r="AL2103">
        <v>288</v>
      </c>
    </row>
    <row r="2104" spans="1:38" x14ac:dyDescent="0.25">
      <c r="A2104" t="s">
        <v>5290</v>
      </c>
      <c r="B2104" t="s">
        <v>5291</v>
      </c>
      <c r="C2104" t="s">
        <v>5292</v>
      </c>
      <c r="D2104" t="s">
        <v>188</v>
      </c>
      <c r="E2104">
        <v>6.65</v>
      </c>
      <c r="F2104" s="143">
        <v>50192</v>
      </c>
      <c r="G2104" t="s">
        <v>282</v>
      </c>
      <c r="H2104" t="s">
        <v>270</v>
      </c>
      <c r="I2104" t="s">
        <v>259</v>
      </c>
      <c r="J2104" t="s">
        <v>271</v>
      </c>
      <c r="K2104" t="s">
        <v>272</v>
      </c>
      <c r="L2104" t="s">
        <v>296</v>
      </c>
      <c r="M2104" t="s">
        <v>492</v>
      </c>
      <c r="N2104" t="s">
        <v>304</v>
      </c>
      <c r="O2104">
        <v>350</v>
      </c>
      <c r="P2104">
        <v>87</v>
      </c>
      <c r="Q2104">
        <v>0.44333299999999998</v>
      </c>
      <c r="R2104">
        <v>2.6519999999999998E-2</v>
      </c>
      <c r="S2104">
        <v>0</v>
      </c>
      <c r="T2104">
        <v>11.081</v>
      </c>
      <c r="U2104">
        <v>7.8540000000000001</v>
      </c>
      <c r="V2104">
        <v>11.176</v>
      </c>
      <c r="W2104">
        <v>7.8540000000000001</v>
      </c>
      <c r="X2104">
        <v>544</v>
      </c>
      <c r="Y2104">
        <v>85.5</v>
      </c>
      <c r="Z2104">
        <v>0</v>
      </c>
      <c r="AA2104">
        <v>2.632E-2</v>
      </c>
      <c r="AB2104">
        <v>11.036</v>
      </c>
      <c r="AC2104">
        <v>8.01</v>
      </c>
      <c r="AD2104">
        <v>11.124000000000001</v>
      </c>
      <c r="AE2104">
        <v>8.01</v>
      </c>
      <c r="AF2104">
        <v>576</v>
      </c>
      <c r="AG2104">
        <v>2.2730000000000001</v>
      </c>
      <c r="AH2104">
        <v>3.6989999999999998</v>
      </c>
      <c r="AI2104">
        <v>460</v>
      </c>
      <c r="AJ2104">
        <v>485</v>
      </c>
      <c r="AK2104">
        <v>550</v>
      </c>
      <c r="AL2104">
        <v>586</v>
      </c>
    </row>
    <row r="2105" spans="1:38" x14ac:dyDescent="0.25">
      <c r="A2105" t="s">
        <v>5293</v>
      </c>
      <c r="B2105" t="s">
        <v>5294</v>
      </c>
      <c r="C2105" t="s">
        <v>5292</v>
      </c>
      <c r="D2105" t="s">
        <v>188</v>
      </c>
      <c r="E2105">
        <v>6.05</v>
      </c>
      <c r="F2105" s="143">
        <v>42887</v>
      </c>
      <c r="G2105" t="s">
        <v>282</v>
      </c>
      <c r="H2105" t="s">
        <v>270</v>
      </c>
      <c r="I2105" t="s">
        <v>259</v>
      </c>
      <c r="J2105" t="s">
        <v>271</v>
      </c>
      <c r="K2105" t="s">
        <v>272</v>
      </c>
      <c r="L2105" t="s">
        <v>296</v>
      </c>
      <c r="M2105" t="s">
        <v>492</v>
      </c>
      <c r="N2105" t="s">
        <v>304</v>
      </c>
      <c r="O2105">
        <v>450</v>
      </c>
      <c r="P2105">
        <v>104.75</v>
      </c>
      <c r="Q2105">
        <v>0.403333</v>
      </c>
      <c r="R2105">
        <v>4.0989999999999999E-2</v>
      </c>
      <c r="S2105">
        <v>0</v>
      </c>
      <c r="T2105">
        <v>3.86</v>
      </c>
      <c r="U2105">
        <v>4.8449999999999998</v>
      </c>
      <c r="V2105">
        <v>3.8759999999999999</v>
      </c>
      <c r="W2105">
        <v>4.8449999999999998</v>
      </c>
      <c r="X2105">
        <v>422</v>
      </c>
      <c r="Y2105">
        <v>102.5</v>
      </c>
      <c r="Z2105">
        <v>0</v>
      </c>
      <c r="AA2105">
        <v>4.0570000000000002E-2</v>
      </c>
      <c r="AB2105">
        <v>3.9079999999999999</v>
      </c>
      <c r="AC2105">
        <v>5.4169999999999998</v>
      </c>
      <c r="AD2105">
        <v>3.92</v>
      </c>
      <c r="AE2105">
        <v>5.4169999999999998</v>
      </c>
      <c r="AF2105">
        <v>489</v>
      </c>
      <c r="AG2105">
        <v>2.589</v>
      </c>
      <c r="AH2105">
        <v>2.9390000000000001</v>
      </c>
      <c r="AI2105">
        <v>414</v>
      </c>
      <c r="AJ2105">
        <v>476</v>
      </c>
      <c r="AK2105">
        <v>410</v>
      </c>
      <c r="AL2105">
        <v>478</v>
      </c>
    </row>
    <row r="2106" spans="1:38" x14ac:dyDescent="0.25">
      <c r="A2106" t="s">
        <v>5295</v>
      </c>
      <c r="B2106" t="s">
        <v>5296</v>
      </c>
      <c r="C2106" t="s">
        <v>5292</v>
      </c>
      <c r="D2106" t="s">
        <v>188</v>
      </c>
      <c r="E2106">
        <v>7</v>
      </c>
      <c r="F2106" s="143">
        <v>43132</v>
      </c>
      <c r="G2106" t="s">
        <v>282</v>
      </c>
      <c r="H2106" t="s">
        <v>270</v>
      </c>
      <c r="I2106" t="s">
        <v>259</v>
      </c>
      <c r="J2106" t="s">
        <v>271</v>
      </c>
      <c r="K2106" t="s">
        <v>272</v>
      </c>
      <c r="L2106" t="s">
        <v>296</v>
      </c>
      <c r="M2106" t="s">
        <v>492</v>
      </c>
      <c r="N2106" t="s">
        <v>304</v>
      </c>
      <c r="O2106">
        <v>500</v>
      </c>
      <c r="P2106">
        <v>106.75</v>
      </c>
      <c r="Q2106">
        <v>2.8</v>
      </c>
      <c r="R2106">
        <v>4.7449999999999999E-2</v>
      </c>
      <c r="S2106">
        <v>0</v>
      </c>
      <c r="T2106">
        <v>4.1779999999999999</v>
      </c>
      <c r="U2106">
        <v>5.4640000000000004</v>
      </c>
      <c r="V2106">
        <v>4.2060000000000004</v>
      </c>
      <c r="W2106">
        <v>5.4640000000000004</v>
      </c>
      <c r="X2106">
        <v>471</v>
      </c>
      <c r="Y2106">
        <v>102.5</v>
      </c>
      <c r="Z2106">
        <v>2.3330000000000002</v>
      </c>
      <c r="AA2106">
        <v>4.6100000000000002E-2</v>
      </c>
      <c r="AB2106">
        <v>4.2030000000000003</v>
      </c>
      <c r="AC2106">
        <v>6.4210000000000003</v>
      </c>
      <c r="AD2106">
        <v>4.226</v>
      </c>
      <c r="AE2106">
        <v>6.4210000000000003</v>
      </c>
      <c r="AF2106">
        <v>578</v>
      </c>
      <c r="AG2106">
        <v>4.4989999999999997</v>
      </c>
      <c r="AH2106">
        <v>4.9370000000000003</v>
      </c>
      <c r="AI2106">
        <v>467</v>
      </c>
      <c r="AJ2106">
        <v>564</v>
      </c>
      <c r="AK2106">
        <v>459</v>
      </c>
      <c r="AL2106">
        <v>567</v>
      </c>
    </row>
    <row r="2107" spans="1:38" x14ac:dyDescent="0.25">
      <c r="A2107" t="s">
        <v>5297</v>
      </c>
      <c r="B2107" t="s">
        <v>5298</v>
      </c>
      <c r="C2107" t="s">
        <v>5292</v>
      </c>
      <c r="D2107" t="s">
        <v>188</v>
      </c>
      <c r="E2107">
        <v>7.375</v>
      </c>
      <c r="F2107" s="143">
        <v>43922</v>
      </c>
      <c r="G2107" t="s">
        <v>282</v>
      </c>
      <c r="H2107" t="s">
        <v>270</v>
      </c>
      <c r="I2107" t="s">
        <v>259</v>
      </c>
      <c r="J2107" t="s">
        <v>271</v>
      </c>
      <c r="K2107" t="s">
        <v>272</v>
      </c>
      <c r="L2107" t="s">
        <v>296</v>
      </c>
      <c r="M2107" t="s">
        <v>492</v>
      </c>
      <c r="N2107" t="s">
        <v>304</v>
      </c>
      <c r="O2107">
        <v>600</v>
      </c>
      <c r="P2107">
        <v>106.25</v>
      </c>
      <c r="Q2107">
        <v>1.7208330000000001</v>
      </c>
      <c r="R2107">
        <v>5.6129999999999999E-2</v>
      </c>
      <c r="S2107">
        <v>0</v>
      </c>
      <c r="T2107">
        <v>5.5419999999999998</v>
      </c>
      <c r="U2107">
        <v>6.2880000000000003</v>
      </c>
      <c r="V2107">
        <v>5.6109999999999998</v>
      </c>
      <c r="W2107">
        <v>6.2880000000000003</v>
      </c>
      <c r="X2107">
        <v>512</v>
      </c>
      <c r="Y2107">
        <v>102</v>
      </c>
      <c r="Z2107">
        <v>1.2290000000000001</v>
      </c>
      <c r="AA2107">
        <v>5.4480000000000001E-2</v>
      </c>
      <c r="AB2107">
        <v>5.55</v>
      </c>
      <c r="AC2107">
        <v>7.0190000000000001</v>
      </c>
      <c r="AD2107">
        <v>5.61</v>
      </c>
      <c r="AE2107">
        <v>7.0190000000000001</v>
      </c>
      <c r="AF2107">
        <v>601</v>
      </c>
      <c r="AG2107">
        <v>4.593</v>
      </c>
      <c r="AH2107">
        <v>5.3040000000000003</v>
      </c>
      <c r="AI2107">
        <v>504</v>
      </c>
      <c r="AJ2107">
        <v>579</v>
      </c>
      <c r="AK2107">
        <v>501</v>
      </c>
      <c r="AL2107">
        <v>590</v>
      </c>
    </row>
    <row r="2108" spans="1:38" x14ac:dyDescent="0.25">
      <c r="A2108" t="s">
        <v>5311</v>
      </c>
      <c r="B2108" t="s">
        <v>5312</v>
      </c>
      <c r="C2108" t="s">
        <v>5292</v>
      </c>
      <c r="D2108" t="s">
        <v>188</v>
      </c>
      <c r="E2108">
        <v>7.5</v>
      </c>
      <c r="F2108" s="143">
        <v>44635</v>
      </c>
      <c r="G2108" t="s">
        <v>282</v>
      </c>
      <c r="H2108" t="s">
        <v>270</v>
      </c>
      <c r="I2108" t="s">
        <v>259</v>
      </c>
      <c r="J2108" t="s">
        <v>271</v>
      </c>
      <c r="K2108" t="s">
        <v>272</v>
      </c>
      <c r="L2108" t="s">
        <v>296</v>
      </c>
      <c r="M2108" t="s">
        <v>492</v>
      </c>
      <c r="N2108" t="s">
        <v>304</v>
      </c>
      <c r="O2108">
        <v>400</v>
      </c>
      <c r="P2108">
        <v>105.5</v>
      </c>
      <c r="Q2108">
        <v>2.0833330000000001</v>
      </c>
      <c r="R2108">
        <v>3.7280000000000001E-2</v>
      </c>
      <c r="S2108">
        <v>0</v>
      </c>
      <c r="T2108">
        <v>5.4649999999999999</v>
      </c>
      <c r="U2108">
        <v>6.53</v>
      </c>
      <c r="V2108">
        <v>6.226</v>
      </c>
      <c r="W2108">
        <v>6.5659999999999998</v>
      </c>
      <c r="X2108">
        <v>506</v>
      </c>
      <c r="Y2108">
        <v>102</v>
      </c>
      <c r="Z2108">
        <v>1.583</v>
      </c>
      <c r="AA2108">
        <v>3.644E-2</v>
      </c>
      <c r="AB2108">
        <v>5.4820000000000002</v>
      </c>
      <c r="AC2108">
        <v>7.14</v>
      </c>
      <c r="AD2108">
        <v>6.5</v>
      </c>
      <c r="AE2108">
        <v>7.1509999999999998</v>
      </c>
      <c r="AF2108">
        <v>582</v>
      </c>
      <c r="AG2108">
        <v>3.8620000000000001</v>
      </c>
      <c r="AH2108">
        <v>4.7919999999999998</v>
      </c>
      <c r="AI2108">
        <v>486</v>
      </c>
      <c r="AJ2108">
        <v>554</v>
      </c>
      <c r="AK2108">
        <v>498</v>
      </c>
      <c r="AL2108">
        <v>574</v>
      </c>
    </row>
    <row r="2109" spans="1:38" x14ac:dyDescent="0.25">
      <c r="A2109" t="s">
        <v>5301</v>
      </c>
      <c r="B2109" t="s">
        <v>5302</v>
      </c>
      <c r="C2109" t="s">
        <v>5303</v>
      </c>
      <c r="D2109" t="s">
        <v>5304</v>
      </c>
      <c r="E2109">
        <v>7.5</v>
      </c>
      <c r="F2109" s="143">
        <v>43358</v>
      </c>
      <c r="G2109" t="s">
        <v>280</v>
      </c>
      <c r="H2109" t="s">
        <v>270</v>
      </c>
      <c r="I2109" t="s">
        <v>259</v>
      </c>
      <c r="J2109" t="s">
        <v>271</v>
      </c>
      <c r="K2109" t="s">
        <v>272</v>
      </c>
      <c r="L2109" t="s">
        <v>442</v>
      </c>
      <c r="M2109" t="s">
        <v>443</v>
      </c>
      <c r="N2109" t="s">
        <v>304</v>
      </c>
      <c r="O2109">
        <v>750</v>
      </c>
      <c r="P2109">
        <v>96</v>
      </c>
      <c r="Q2109">
        <v>2.0833330000000001</v>
      </c>
      <c r="R2109">
        <v>6.3729999999999995E-2</v>
      </c>
      <c r="S2109">
        <v>0</v>
      </c>
      <c r="T2109">
        <v>4.4489999999999998</v>
      </c>
      <c r="U2109">
        <v>8.39</v>
      </c>
      <c r="V2109">
        <v>4.4880000000000004</v>
      </c>
      <c r="W2109">
        <v>8.39</v>
      </c>
      <c r="X2109">
        <v>752</v>
      </c>
      <c r="Y2109">
        <v>94.5</v>
      </c>
      <c r="Z2109">
        <v>1.583</v>
      </c>
      <c r="AA2109">
        <v>6.3380000000000006E-2</v>
      </c>
      <c r="AB2109">
        <v>4.4960000000000004</v>
      </c>
      <c r="AC2109">
        <v>8.7260000000000009</v>
      </c>
      <c r="AD2109">
        <v>4.532</v>
      </c>
      <c r="AE2109">
        <v>8.7260000000000009</v>
      </c>
      <c r="AF2109">
        <v>799</v>
      </c>
      <c r="AG2109">
        <v>2.081</v>
      </c>
      <c r="AH2109">
        <v>2.5779999999999998</v>
      </c>
      <c r="AI2109">
        <v>706</v>
      </c>
      <c r="AJ2109">
        <v>745</v>
      </c>
      <c r="AK2109">
        <v>741</v>
      </c>
      <c r="AL2109">
        <v>788</v>
      </c>
    </row>
    <row r="2110" spans="1:38" x14ac:dyDescent="0.25">
      <c r="A2110" t="s">
        <v>6810</v>
      </c>
      <c r="B2110" t="s">
        <v>6811</v>
      </c>
      <c r="C2110" t="s">
        <v>5288</v>
      </c>
      <c r="D2110" t="s">
        <v>5289</v>
      </c>
      <c r="E2110">
        <v>5.875</v>
      </c>
      <c r="F2110" s="143">
        <v>44682</v>
      </c>
      <c r="G2110" t="s">
        <v>371</v>
      </c>
      <c r="H2110" t="s">
        <v>270</v>
      </c>
      <c r="I2110" t="s">
        <v>259</v>
      </c>
      <c r="J2110" t="s">
        <v>271</v>
      </c>
      <c r="K2110" t="s">
        <v>272</v>
      </c>
      <c r="L2110" t="s">
        <v>442</v>
      </c>
      <c r="M2110" t="s">
        <v>443</v>
      </c>
      <c r="N2110" t="s">
        <v>304</v>
      </c>
      <c r="O2110">
        <v>750</v>
      </c>
      <c r="P2110">
        <v>109.5</v>
      </c>
      <c r="Q2110">
        <v>0.88124999999999998</v>
      </c>
      <c r="R2110">
        <v>7.1720000000000006E-2</v>
      </c>
      <c r="S2110">
        <v>0</v>
      </c>
      <c r="T2110">
        <v>3.8210000000000002</v>
      </c>
      <c r="U2110">
        <v>4.0910000000000002</v>
      </c>
      <c r="V2110">
        <v>6.2809999999999997</v>
      </c>
      <c r="W2110">
        <v>4.2709999999999999</v>
      </c>
      <c r="X2110">
        <v>269</v>
      </c>
      <c r="Y2110">
        <v>107</v>
      </c>
      <c r="Z2110">
        <v>0.49</v>
      </c>
      <c r="AA2110">
        <v>7.0910000000000001E-2</v>
      </c>
      <c r="AB2110">
        <v>3.8679999999999999</v>
      </c>
      <c r="AC2110">
        <v>4.7060000000000004</v>
      </c>
      <c r="AD2110">
        <v>6.5830000000000002</v>
      </c>
      <c r="AE2110">
        <v>4.7080000000000002</v>
      </c>
      <c r="AF2110">
        <v>331</v>
      </c>
      <c r="AG2110">
        <v>2.69</v>
      </c>
      <c r="AH2110">
        <v>3.617</v>
      </c>
      <c r="AI2110">
        <v>260</v>
      </c>
      <c r="AJ2110">
        <v>318</v>
      </c>
      <c r="AK2110">
        <v>261</v>
      </c>
      <c r="AL2110">
        <v>322</v>
      </c>
    </row>
    <row r="2111" spans="1:38" x14ac:dyDescent="0.25">
      <c r="A2111" t="s">
        <v>5307</v>
      </c>
      <c r="B2111" t="s">
        <v>5308</v>
      </c>
      <c r="C2111" t="s">
        <v>5309</v>
      </c>
      <c r="D2111" t="s">
        <v>5310</v>
      </c>
      <c r="E2111">
        <v>8.625</v>
      </c>
      <c r="F2111" s="143">
        <v>43132</v>
      </c>
      <c r="G2111" t="s">
        <v>41</v>
      </c>
      <c r="H2111" t="s">
        <v>270</v>
      </c>
      <c r="I2111" t="s">
        <v>259</v>
      </c>
      <c r="J2111" t="s">
        <v>271</v>
      </c>
      <c r="K2111" t="s">
        <v>272</v>
      </c>
      <c r="L2111" t="s">
        <v>343</v>
      </c>
      <c r="M2111" t="s">
        <v>344</v>
      </c>
      <c r="N2111" t="s">
        <v>283</v>
      </c>
      <c r="O2111">
        <v>674.2</v>
      </c>
      <c r="P2111">
        <v>85.25</v>
      </c>
      <c r="Q2111">
        <v>3.45</v>
      </c>
      <c r="R2111">
        <v>5.1810000000000002E-2</v>
      </c>
      <c r="S2111">
        <v>0</v>
      </c>
      <c r="T2111">
        <v>3.7519999999999998</v>
      </c>
      <c r="U2111">
        <v>12.63</v>
      </c>
      <c r="V2111">
        <v>3.78</v>
      </c>
      <c r="W2111">
        <v>12.63</v>
      </c>
      <c r="X2111">
        <v>1189</v>
      </c>
      <c r="Y2111">
        <v>81</v>
      </c>
      <c r="Z2111">
        <v>2.875</v>
      </c>
      <c r="AA2111">
        <v>4.9739999999999999E-2</v>
      </c>
      <c r="AB2111">
        <v>3.76</v>
      </c>
      <c r="AC2111">
        <v>13.891</v>
      </c>
      <c r="AD2111">
        <v>3.786</v>
      </c>
      <c r="AE2111">
        <v>13.891</v>
      </c>
      <c r="AF2111">
        <v>1326</v>
      </c>
      <c r="AG2111">
        <v>5.7530000000000001</v>
      </c>
      <c r="AH2111">
        <v>6.1319999999999997</v>
      </c>
      <c r="AI2111">
        <v>1050</v>
      </c>
      <c r="AJ2111">
        <v>1141</v>
      </c>
      <c r="AK2111">
        <v>1177</v>
      </c>
      <c r="AL2111">
        <v>1315</v>
      </c>
    </row>
    <row r="2112" spans="1:38" x14ac:dyDescent="0.25">
      <c r="A2112" t="s">
        <v>5321</v>
      </c>
      <c r="B2112" t="s">
        <v>5322</v>
      </c>
      <c r="C2112" t="s">
        <v>5323</v>
      </c>
      <c r="D2112" t="s">
        <v>5324</v>
      </c>
      <c r="E2112">
        <v>6.5</v>
      </c>
      <c r="F2112" s="143">
        <v>42840</v>
      </c>
      <c r="G2112" t="s">
        <v>371</v>
      </c>
      <c r="H2112" t="s">
        <v>270</v>
      </c>
      <c r="I2112" t="s">
        <v>762</v>
      </c>
      <c r="J2112" t="s">
        <v>271</v>
      </c>
      <c r="K2112" t="s">
        <v>284</v>
      </c>
      <c r="L2112" t="s">
        <v>497</v>
      </c>
      <c r="M2112" t="s">
        <v>2952</v>
      </c>
      <c r="N2112" t="s">
        <v>461</v>
      </c>
      <c r="O2112">
        <v>1000</v>
      </c>
      <c r="P2112">
        <v>93</v>
      </c>
      <c r="Q2112">
        <v>1.263889</v>
      </c>
      <c r="R2112">
        <v>8.1670000000000006E-2</v>
      </c>
      <c r="S2112">
        <v>0</v>
      </c>
      <c r="T2112">
        <v>3.6019999999999999</v>
      </c>
      <c r="U2112">
        <v>3.887</v>
      </c>
      <c r="V2112">
        <v>3.6150000000000002</v>
      </c>
      <c r="W2112">
        <v>8.4700000000000006</v>
      </c>
      <c r="X2112">
        <v>787</v>
      </c>
      <c r="Y2112">
        <v>90.6</v>
      </c>
      <c r="Z2112">
        <v>0.83099999999999996</v>
      </c>
      <c r="AA2112">
        <v>8.0420000000000005E-2</v>
      </c>
      <c r="AB2112">
        <v>3.6459999999999999</v>
      </c>
      <c r="AC2112">
        <v>9.1530000000000005</v>
      </c>
      <c r="AD2112">
        <v>3.6549999999999998</v>
      </c>
      <c r="AE2112">
        <v>9.1530000000000005</v>
      </c>
      <c r="AF2112">
        <v>865</v>
      </c>
      <c r="AG2112">
        <v>3.0990000000000002</v>
      </c>
      <c r="AH2112">
        <v>3.411</v>
      </c>
      <c r="AI2112">
        <v>730</v>
      </c>
      <c r="AJ2112">
        <v>793</v>
      </c>
      <c r="AK2112">
        <v>776</v>
      </c>
      <c r="AL2112">
        <v>855</v>
      </c>
    </row>
    <row r="2113" spans="1:38" x14ac:dyDescent="0.25">
      <c r="A2113" t="s">
        <v>5339</v>
      </c>
      <c r="B2113" t="s">
        <v>5340</v>
      </c>
      <c r="C2113" t="s">
        <v>5341</v>
      </c>
      <c r="D2113" t="s">
        <v>5342</v>
      </c>
      <c r="E2113">
        <v>9.25</v>
      </c>
      <c r="F2113" s="143">
        <v>43600</v>
      </c>
      <c r="G2113" t="s">
        <v>488</v>
      </c>
      <c r="H2113" t="s">
        <v>270</v>
      </c>
      <c r="I2113" t="s">
        <v>259</v>
      </c>
      <c r="J2113" t="s">
        <v>271</v>
      </c>
      <c r="K2113" t="s">
        <v>272</v>
      </c>
      <c r="L2113" t="s">
        <v>296</v>
      </c>
      <c r="M2113" t="s">
        <v>322</v>
      </c>
      <c r="N2113" t="s">
        <v>283</v>
      </c>
      <c r="O2113">
        <v>195</v>
      </c>
      <c r="P2113">
        <v>58</v>
      </c>
      <c r="Q2113">
        <v>1.0277780000000001</v>
      </c>
      <c r="R2113">
        <v>9.9699999999999997E-3</v>
      </c>
      <c r="S2113">
        <v>0</v>
      </c>
      <c r="T2113">
        <v>3.9430000000000001</v>
      </c>
      <c r="U2113">
        <v>21.687000000000001</v>
      </c>
      <c r="V2113">
        <v>3.984</v>
      </c>
      <c r="W2113">
        <v>21.687000000000001</v>
      </c>
      <c r="X2113">
        <v>2077</v>
      </c>
      <c r="Y2113">
        <v>54</v>
      </c>
      <c r="Z2113">
        <v>0.41099999999999998</v>
      </c>
      <c r="AA2113">
        <v>9.3299999999999998E-3</v>
      </c>
      <c r="AB2113">
        <v>3.9009999999999998</v>
      </c>
      <c r="AC2113">
        <v>23.401</v>
      </c>
      <c r="AD2113">
        <v>3.9380000000000002</v>
      </c>
      <c r="AE2113">
        <v>23.401</v>
      </c>
      <c r="AF2113">
        <v>2263</v>
      </c>
      <c r="AG2113">
        <v>8.4849999999999994</v>
      </c>
      <c r="AH2113">
        <v>8.9109999999999996</v>
      </c>
      <c r="AI2113">
        <v>1461</v>
      </c>
      <c r="AJ2113">
        <v>1529</v>
      </c>
      <c r="AK2113">
        <v>2065</v>
      </c>
      <c r="AL2113">
        <v>2251</v>
      </c>
    </row>
    <row r="2114" spans="1:38" x14ac:dyDescent="0.25">
      <c r="A2114" t="s">
        <v>5346</v>
      </c>
      <c r="B2114" t="s">
        <v>5347</v>
      </c>
      <c r="C2114" t="s">
        <v>5348</v>
      </c>
      <c r="D2114" t="s">
        <v>5349</v>
      </c>
      <c r="E2114">
        <v>8.875</v>
      </c>
      <c r="F2114" s="143">
        <v>43266</v>
      </c>
      <c r="G2114" t="s">
        <v>42</v>
      </c>
      <c r="H2114" t="s">
        <v>270</v>
      </c>
      <c r="I2114" t="s">
        <v>259</v>
      </c>
      <c r="J2114" t="s">
        <v>271</v>
      </c>
      <c r="K2114" t="s">
        <v>272</v>
      </c>
      <c r="L2114" t="s">
        <v>296</v>
      </c>
      <c r="M2114" t="s">
        <v>297</v>
      </c>
      <c r="N2114" t="s">
        <v>304</v>
      </c>
      <c r="O2114">
        <v>239.4</v>
      </c>
      <c r="P2114">
        <v>90</v>
      </c>
      <c r="Q2114">
        <v>0.246528</v>
      </c>
      <c r="R2114">
        <v>1.8720000000000001E-2</v>
      </c>
      <c r="S2114">
        <v>4.4379999999999997</v>
      </c>
      <c r="T2114">
        <v>4.1399999999999997</v>
      </c>
      <c r="U2114">
        <v>11.378</v>
      </c>
      <c r="V2114">
        <v>4.1710000000000003</v>
      </c>
      <c r="W2114">
        <v>11.378</v>
      </c>
      <c r="X2114">
        <v>1058</v>
      </c>
      <c r="Y2114">
        <v>85.5</v>
      </c>
      <c r="Z2114">
        <v>4.0919999999999996</v>
      </c>
      <c r="AA2114">
        <v>1.8859999999999998E-2</v>
      </c>
      <c r="AB2114">
        <v>3.9460000000000002</v>
      </c>
      <c r="AC2114">
        <v>12.586</v>
      </c>
      <c r="AD2114">
        <v>3.972</v>
      </c>
      <c r="AE2114">
        <v>12.586</v>
      </c>
      <c r="AF2114">
        <v>1192</v>
      </c>
      <c r="AG2114">
        <v>5.6840000000000002</v>
      </c>
      <c r="AH2114">
        <v>6.0970000000000004</v>
      </c>
      <c r="AI2114">
        <v>961</v>
      </c>
      <c r="AJ2114">
        <v>1054</v>
      </c>
      <c r="AK2114">
        <v>1046</v>
      </c>
      <c r="AL2114">
        <v>1180</v>
      </c>
    </row>
    <row r="2115" spans="1:38" x14ac:dyDescent="0.25">
      <c r="A2115" t="s">
        <v>5333</v>
      </c>
      <c r="B2115" t="s">
        <v>5334</v>
      </c>
      <c r="C2115" t="s">
        <v>5335</v>
      </c>
      <c r="D2115" t="s">
        <v>5336</v>
      </c>
      <c r="E2115">
        <v>8.875</v>
      </c>
      <c r="F2115" s="143">
        <v>43146</v>
      </c>
      <c r="G2115" t="s">
        <v>41</v>
      </c>
      <c r="H2115" t="s">
        <v>270</v>
      </c>
      <c r="I2115" t="s">
        <v>259</v>
      </c>
      <c r="J2115" t="s">
        <v>271</v>
      </c>
      <c r="K2115" t="s">
        <v>272</v>
      </c>
      <c r="L2115" t="s">
        <v>442</v>
      </c>
      <c r="M2115" t="s">
        <v>697</v>
      </c>
      <c r="N2115" t="s">
        <v>304</v>
      </c>
      <c r="O2115">
        <v>725</v>
      </c>
      <c r="P2115">
        <v>108</v>
      </c>
      <c r="Q2115">
        <v>3.2048610000000002</v>
      </c>
      <c r="R2115">
        <v>6.9849999999999995E-2</v>
      </c>
      <c r="S2115">
        <v>0</v>
      </c>
      <c r="T2115">
        <v>1.052</v>
      </c>
      <c r="U2115">
        <v>5.3609999999999998</v>
      </c>
      <c r="V2115">
        <v>1.5580000000000001</v>
      </c>
      <c r="W2115">
        <v>5.8289999999999997</v>
      </c>
      <c r="X2115">
        <v>508</v>
      </c>
      <c r="Y2115">
        <v>108.5</v>
      </c>
      <c r="Z2115">
        <v>2.613</v>
      </c>
      <c r="AA2115">
        <v>7.0849999999999996E-2</v>
      </c>
      <c r="AB2115">
        <v>1.1180000000000001</v>
      </c>
      <c r="AC2115">
        <v>5.1189999999999998</v>
      </c>
      <c r="AD2115">
        <v>1.524</v>
      </c>
      <c r="AE2115">
        <v>5.5069999999999997</v>
      </c>
      <c r="AF2115">
        <v>487</v>
      </c>
      <c r="AG2115">
        <v>8.3000000000000004E-2</v>
      </c>
      <c r="AH2115">
        <v>0.124</v>
      </c>
      <c r="AI2115">
        <v>430</v>
      </c>
      <c r="AJ2115">
        <v>431</v>
      </c>
      <c r="AK2115">
        <v>491</v>
      </c>
      <c r="AL2115">
        <v>472</v>
      </c>
    </row>
    <row r="2116" spans="1:38" x14ac:dyDescent="0.25">
      <c r="A2116" t="s">
        <v>6812</v>
      </c>
      <c r="B2116" t="s">
        <v>6813</v>
      </c>
      <c r="C2116" t="s">
        <v>5335</v>
      </c>
      <c r="D2116" t="s">
        <v>5336</v>
      </c>
      <c r="E2116">
        <v>7.125</v>
      </c>
      <c r="F2116" s="143">
        <v>44713</v>
      </c>
      <c r="G2116" t="s">
        <v>41</v>
      </c>
      <c r="H2116" t="s">
        <v>270</v>
      </c>
      <c r="I2116" t="s">
        <v>259</v>
      </c>
      <c r="J2116" t="s">
        <v>271</v>
      </c>
      <c r="K2116" t="s">
        <v>272</v>
      </c>
      <c r="L2116" t="s">
        <v>442</v>
      </c>
      <c r="M2116" t="s">
        <v>697</v>
      </c>
      <c r="N2116" t="s">
        <v>304</v>
      </c>
      <c r="O2116">
        <v>250</v>
      </c>
      <c r="P2116">
        <v>104.25</v>
      </c>
      <c r="Q2116">
        <v>0.47499999999999998</v>
      </c>
      <c r="R2116">
        <v>2.2679999999999999E-2</v>
      </c>
      <c r="S2116">
        <v>0</v>
      </c>
      <c r="T2116">
        <v>5.7249999999999996</v>
      </c>
      <c r="U2116">
        <v>6.3970000000000002</v>
      </c>
      <c r="V2116">
        <v>6.6109999999999998</v>
      </c>
      <c r="W2116">
        <v>6.42</v>
      </c>
      <c r="X2116">
        <v>487</v>
      </c>
      <c r="Y2116">
        <v>102</v>
      </c>
      <c r="Z2116">
        <v>0</v>
      </c>
      <c r="AA2116">
        <v>2.2429999999999999E-2</v>
      </c>
      <c r="AB2116">
        <v>5.76</v>
      </c>
      <c r="AC2116">
        <v>6.78</v>
      </c>
      <c r="AD2116">
        <v>6.8049999999999997</v>
      </c>
      <c r="AE2116">
        <v>6.7850000000000001</v>
      </c>
      <c r="AF2116">
        <v>541</v>
      </c>
      <c r="AG2116">
        <v>2.6720000000000002</v>
      </c>
      <c r="AH2116">
        <v>3.6640000000000001</v>
      </c>
      <c r="AI2116">
        <v>468</v>
      </c>
      <c r="AJ2116">
        <v>515</v>
      </c>
      <c r="AK2116">
        <v>480</v>
      </c>
      <c r="AL2116">
        <v>533</v>
      </c>
    </row>
    <row r="2117" spans="1:38" x14ac:dyDescent="0.25">
      <c r="A2117" t="s">
        <v>5327</v>
      </c>
      <c r="B2117" t="s">
        <v>5328</v>
      </c>
      <c r="C2117" t="s">
        <v>5325</v>
      </c>
      <c r="D2117" t="s">
        <v>5326</v>
      </c>
      <c r="E2117">
        <v>9.75</v>
      </c>
      <c r="F2117" s="143">
        <v>42781</v>
      </c>
      <c r="G2117" t="s">
        <v>280</v>
      </c>
      <c r="H2117" t="s">
        <v>270</v>
      </c>
      <c r="I2117" t="s">
        <v>259</v>
      </c>
      <c r="J2117" t="s">
        <v>271</v>
      </c>
      <c r="K2117" t="s">
        <v>272</v>
      </c>
      <c r="L2117" t="s">
        <v>273</v>
      </c>
      <c r="M2117" t="s">
        <v>281</v>
      </c>
      <c r="N2117" t="s">
        <v>275</v>
      </c>
      <c r="O2117">
        <v>188</v>
      </c>
      <c r="P2117">
        <v>104.126</v>
      </c>
      <c r="Q2117">
        <v>3.5208330000000001</v>
      </c>
      <c r="R2117">
        <v>1.753E-2</v>
      </c>
      <c r="S2117">
        <v>0</v>
      </c>
      <c r="T2117">
        <v>0.13800000000000001</v>
      </c>
      <c r="U2117">
        <v>3.198</v>
      </c>
      <c r="V2117">
        <v>0.14000000000000001</v>
      </c>
      <c r="W2117">
        <v>3.629</v>
      </c>
      <c r="X2117">
        <v>306</v>
      </c>
      <c r="Y2117">
        <v>104</v>
      </c>
      <c r="Z2117">
        <v>2.871</v>
      </c>
      <c r="AA2117">
        <v>1.7670000000000002E-2</v>
      </c>
      <c r="AB2117">
        <v>0.20300000000000001</v>
      </c>
      <c r="AC2117">
        <v>5.7089999999999996</v>
      </c>
      <c r="AD2117">
        <v>0.20200000000000001</v>
      </c>
      <c r="AE2117">
        <v>6.0590000000000002</v>
      </c>
      <c r="AF2117">
        <v>558</v>
      </c>
      <c r="AG2117">
        <v>0.72599999999999998</v>
      </c>
      <c r="AH2117">
        <v>0.71199999999999997</v>
      </c>
      <c r="AI2117">
        <v>315</v>
      </c>
      <c r="AJ2117">
        <v>571</v>
      </c>
      <c r="AK2117">
        <v>283</v>
      </c>
      <c r="AL2117">
        <v>538</v>
      </c>
    </row>
    <row r="2118" spans="1:38" x14ac:dyDescent="0.25">
      <c r="A2118" t="s">
        <v>5343</v>
      </c>
      <c r="B2118" t="s">
        <v>5344</v>
      </c>
      <c r="C2118" t="s">
        <v>5345</v>
      </c>
      <c r="D2118" t="s">
        <v>5326</v>
      </c>
      <c r="E2118">
        <v>10.25</v>
      </c>
      <c r="F2118" s="143">
        <v>42415</v>
      </c>
      <c r="G2118" t="s">
        <v>280</v>
      </c>
      <c r="H2118" t="s">
        <v>270</v>
      </c>
      <c r="I2118" t="s">
        <v>259</v>
      </c>
      <c r="J2118" t="s">
        <v>271</v>
      </c>
      <c r="K2118" t="s">
        <v>272</v>
      </c>
      <c r="L2118" t="s">
        <v>273</v>
      </c>
      <c r="M2118" t="s">
        <v>281</v>
      </c>
      <c r="N2118" t="s">
        <v>304</v>
      </c>
      <c r="O2118">
        <v>315</v>
      </c>
      <c r="P2118">
        <v>103.501</v>
      </c>
      <c r="Q2118">
        <v>3.7013889999999998</v>
      </c>
      <c r="R2118">
        <v>2.9260000000000001E-2</v>
      </c>
      <c r="S2118">
        <v>0</v>
      </c>
      <c r="T2118">
        <v>0.13800000000000001</v>
      </c>
      <c r="U2118">
        <v>2.8380000000000001</v>
      </c>
      <c r="V2118">
        <v>0.14000000000000001</v>
      </c>
      <c r="W2118">
        <v>3.1120000000000001</v>
      </c>
      <c r="X2118">
        <v>270</v>
      </c>
      <c r="Y2118">
        <v>103.5</v>
      </c>
      <c r="Z2118">
        <v>3.0179999999999998</v>
      </c>
      <c r="AA2118">
        <v>2.9510000000000002E-2</v>
      </c>
      <c r="AB2118">
        <v>0.20300000000000001</v>
      </c>
      <c r="AC2118">
        <v>5.056</v>
      </c>
      <c r="AD2118">
        <v>0.20300000000000001</v>
      </c>
      <c r="AE2118">
        <v>5.2690000000000001</v>
      </c>
      <c r="AF2118">
        <v>493</v>
      </c>
      <c r="AG2118">
        <v>0.64200000000000002</v>
      </c>
      <c r="AH2118">
        <v>0.628</v>
      </c>
      <c r="AI2118">
        <v>274</v>
      </c>
      <c r="AJ2118">
        <v>224</v>
      </c>
      <c r="AK2118">
        <v>247</v>
      </c>
      <c r="AL2118">
        <v>472</v>
      </c>
    </row>
    <row r="2119" spans="1:38" x14ac:dyDescent="0.25">
      <c r="A2119" t="s">
        <v>5329</v>
      </c>
      <c r="B2119" t="s">
        <v>5330</v>
      </c>
      <c r="C2119" t="s">
        <v>5331</v>
      </c>
      <c r="D2119" t="s">
        <v>5332</v>
      </c>
      <c r="E2119">
        <v>11.375</v>
      </c>
      <c r="F2119" s="143">
        <v>42566</v>
      </c>
      <c r="G2119" t="s">
        <v>40</v>
      </c>
      <c r="H2119" t="s">
        <v>270</v>
      </c>
      <c r="I2119" t="s">
        <v>259</v>
      </c>
      <c r="J2119" t="s">
        <v>271</v>
      </c>
      <c r="K2119" t="s">
        <v>272</v>
      </c>
      <c r="L2119" t="s">
        <v>291</v>
      </c>
      <c r="M2119" t="s">
        <v>600</v>
      </c>
      <c r="N2119" t="s">
        <v>283</v>
      </c>
      <c r="O2119">
        <v>303.2</v>
      </c>
      <c r="P2119">
        <v>108</v>
      </c>
      <c r="Q2119">
        <v>5.055555</v>
      </c>
      <c r="R2119">
        <v>2.9700000000000001E-2</v>
      </c>
      <c r="S2119">
        <v>0</v>
      </c>
      <c r="T2119">
        <v>0.51300000000000001</v>
      </c>
      <c r="U2119">
        <v>6.67</v>
      </c>
      <c r="V2119">
        <v>0.52600000000000002</v>
      </c>
      <c r="W2119">
        <v>7.0190000000000001</v>
      </c>
      <c r="X2119">
        <v>656</v>
      </c>
      <c r="Y2119">
        <v>107.75</v>
      </c>
      <c r="Z2119">
        <v>4.2969999999999997</v>
      </c>
      <c r="AA2119">
        <v>2.988E-2</v>
      </c>
      <c r="AB2119">
        <v>0.57599999999999996</v>
      </c>
      <c r="AC2119">
        <v>7.4649999999999999</v>
      </c>
      <c r="AD2119">
        <v>0.84899999999999998</v>
      </c>
      <c r="AE2119">
        <v>7.7130000000000001</v>
      </c>
      <c r="AF2119">
        <v>733</v>
      </c>
      <c r="AG2119">
        <v>0.9</v>
      </c>
      <c r="AH2119">
        <v>0.88900000000000001</v>
      </c>
      <c r="AI2119">
        <v>678</v>
      </c>
      <c r="AJ2119">
        <v>755</v>
      </c>
      <c r="AK2119">
        <v>638</v>
      </c>
      <c r="AL2119">
        <v>718</v>
      </c>
    </row>
    <row r="2120" spans="1:38" x14ac:dyDescent="0.25">
      <c r="A2120" t="s">
        <v>6814</v>
      </c>
      <c r="B2120" t="s">
        <v>6815</v>
      </c>
      <c r="C2120" t="s">
        <v>5337</v>
      </c>
      <c r="D2120" t="s">
        <v>5338</v>
      </c>
      <c r="E2120">
        <v>8.125</v>
      </c>
      <c r="F2120" s="143">
        <v>43831</v>
      </c>
      <c r="G2120" t="s">
        <v>41</v>
      </c>
      <c r="H2120" t="s">
        <v>270</v>
      </c>
      <c r="I2120" t="s">
        <v>259</v>
      </c>
      <c r="J2120" t="s">
        <v>271</v>
      </c>
      <c r="K2120" t="s">
        <v>272</v>
      </c>
      <c r="L2120" t="s">
        <v>1124</v>
      </c>
      <c r="M2120" t="s">
        <v>1125</v>
      </c>
      <c r="N2120" t="s">
        <v>283</v>
      </c>
      <c r="O2120">
        <v>749</v>
      </c>
      <c r="P2120">
        <v>111.25</v>
      </c>
      <c r="Q2120">
        <v>3.9947919999999999</v>
      </c>
      <c r="R2120">
        <v>7.4779999999999999E-2</v>
      </c>
      <c r="S2120">
        <v>0</v>
      </c>
      <c r="T2120">
        <v>2.206</v>
      </c>
      <c r="U2120">
        <v>4.8579999999999997</v>
      </c>
      <c r="V2120">
        <v>3.577</v>
      </c>
      <c r="W2120">
        <v>5.3049999999999997</v>
      </c>
      <c r="X2120">
        <v>419</v>
      </c>
      <c r="Y2120">
        <v>109.25</v>
      </c>
      <c r="Z2120">
        <v>3.4529999999999998</v>
      </c>
      <c r="AA2120">
        <v>7.4249999999999997E-2</v>
      </c>
      <c r="AB2120">
        <v>2.258</v>
      </c>
      <c r="AC2120">
        <v>5.702</v>
      </c>
      <c r="AD2120">
        <v>4.0490000000000004</v>
      </c>
      <c r="AE2120">
        <v>5.9050000000000002</v>
      </c>
      <c r="AF2120">
        <v>494</v>
      </c>
      <c r="AG2120">
        <v>2.2549999999999999</v>
      </c>
      <c r="AH2120">
        <v>2.665</v>
      </c>
      <c r="AI2120">
        <v>390</v>
      </c>
      <c r="AJ2120">
        <v>465</v>
      </c>
      <c r="AK2120">
        <v>404</v>
      </c>
      <c r="AL2120">
        <v>479</v>
      </c>
    </row>
    <row r="2121" spans="1:38" x14ac:dyDescent="0.25">
      <c r="A2121" t="s">
        <v>6816</v>
      </c>
      <c r="B2121" t="s">
        <v>6817</v>
      </c>
      <c r="C2121" t="s">
        <v>5337</v>
      </c>
      <c r="D2121" t="s">
        <v>5338</v>
      </c>
      <c r="E2121">
        <v>10.125</v>
      </c>
      <c r="F2121" s="143">
        <v>44013</v>
      </c>
      <c r="G2121" t="s">
        <v>280</v>
      </c>
      <c r="H2121" t="s">
        <v>270</v>
      </c>
      <c r="I2121" t="s">
        <v>259</v>
      </c>
      <c r="J2121" t="s">
        <v>271</v>
      </c>
      <c r="K2121" t="s">
        <v>272</v>
      </c>
      <c r="L2121" t="s">
        <v>1124</v>
      </c>
      <c r="M2121" t="s">
        <v>1125</v>
      </c>
      <c r="N2121" t="s">
        <v>304</v>
      </c>
      <c r="O2121">
        <v>499.4</v>
      </c>
      <c r="P2121">
        <v>113.75</v>
      </c>
      <c r="Q2121">
        <v>4.9781250000000004</v>
      </c>
      <c r="R2121">
        <v>5.1369999999999999E-2</v>
      </c>
      <c r="S2121">
        <v>0</v>
      </c>
      <c r="T2121">
        <v>2.8570000000000002</v>
      </c>
      <c r="U2121">
        <v>6.9459999999999997</v>
      </c>
      <c r="V2121">
        <v>4.3369999999999997</v>
      </c>
      <c r="W2121">
        <v>7.1920000000000002</v>
      </c>
      <c r="X2121">
        <v>602</v>
      </c>
      <c r="Y2121">
        <v>112</v>
      </c>
      <c r="Z2121">
        <v>4.3029999999999999</v>
      </c>
      <c r="AA2121">
        <v>5.1090000000000003E-2</v>
      </c>
      <c r="AB2121">
        <v>4.1550000000000002</v>
      </c>
      <c r="AC2121">
        <v>7.4550000000000001</v>
      </c>
      <c r="AD2121">
        <v>4.5720000000000001</v>
      </c>
      <c r="AE2121">
        <v>7.5960000000000001</v>
      </c>
      <c r="AF2121">
        <v>658</v>
      </c>
      <c r="AG2121">
        <v>2.085</v>
      </c>
      <c r="AH2121">
        <v>2.6059999999999999</v>
      </c>
      <c r="AI2121">
        <v>596</v>
      </c>
      <c r="AJ2121">
        <v>651</v>
      </c>
      <c r="AK2121">
        <v>589</v>
      </c>
      <c r="AL2121">
        <v>645</v>
      </c>
    </row>
    <row r="2122" spans="1:38" x14ac:dyDescent="0.25">
      <c r="A2122" t="s">
        <v>6818</v>
      </c>
      <c r="B2122" t="s">
        <v>6819</v>
      </c>
      <c r="C2122" t="s">
        <v>6820</v>
      </c>
      <c r="D2122" t="s">
        <v>6821</v>
      </c>
      <c r="E2122">
        <v>10.5</v>
      </c>
      <c r="F2122" s="143">
        <v>42887</v>
      </c>
      <c r="G2122" t="s">
        <v>42</v>
      </c>
      <c r="H2122" t="s">
        <v>270</v>
      </c>
      <c r="I2122" t="s">
        <v>259</v>
      </c>
      <c r="J2122" t="s">
        <v>271</v>
      </c>
      <c r="K2122" t="s">
        <v>272</v>
      </c>
      <c r="L2122" t="s">
        <v>296</v>
      </c>
      <c r="M2122" t="s">
        <v>322</v>
      </c>
      <c r="N2122" t="s">
        <v>283</v>
      </c>
      <c r="O2122">
        <v>175</v>
      </c>
      <c r="P2122">
        <v>105.5</v>
      </c>
      <c r="Q2122">
        <v>0.7</v>
      </c>
      <c r="R2122">
        <v>1.61E-2</v>
      </c>
      <c r="S2122">
        <v>0</v>
      </c>
      <c r="T2122">
        <v>2.8439999999999999</v>
      </c>
      <c r="U2122">
        <v>8.6110000000000007</v>
      </c>
      <c r="V2122">
        <v>3.19</v>
      </c>
      <c r="W2122">
        <v>8.6999999999999993</v>
      </c>
      <c r="X2122">
        <v>809</v>
      </c>
      <c r="Y2122">
        <v>104</v>
      </c>
      <c r="Z2122">
        <v>0</v>
      </c>
      <c r="AA2122">
        <v>1.601E-2</v>
      </c>
      <c r="AB2122">
        <v>2.8959999999999999</v>
      </c>
      <c r="AC2122">
        <v>9.1389999999999993</v>
      </c>
      <c r="AD2122">
        <v>3.3</v>
      </c>
      <c r="AE2122">
        <v>9.1920000000000002</v>
      </c>
      <c r="AF2122">
        <v>868</v>
      </c>
      <c r="AG2122">
        <v>2.1150000000000002</v>
      </c>
      <c r="AH2122">
        <v>2.359</v>
      </c>
      <c r="AI2122">
        <v>805</v>
      </c>
      <c r="AJ2122">
        <v>860</v>
      </c>
      <c r="AK2122">
        <v>797</v>
      </c>
      <c r="AL2122">
        <v>856</v>
      </c>
    </row>
    <row r="2123" spans="1:38" x14ac:dyDescent="0.25">
      <c r="A2123" t="s">
        <v>5313</v>
      </c>
      <c r="B2123" t="s">
        <v>5314</v>
      </c>
      <c r="C2123" t="s">
        <v>5315</v>
      </c>
      <c r="D2123" t="s">
        <v>5316</v>
      </c>
      <c r="E2123">
        <v>6</v>
      </c>
      <c r="F2123" s="143">
        <v>42262</v>
      </c>
      <c r="G2123" t="s">
        <v>423</v>
      </c>
      <c r="H2123" t="s">
        <v>270</v>
      </c>
      <c r="I2123" t="s">
        <v>259</v>
      </c>
      <c r="J2123" t="s">
        <v>271</v>
      </c>
      <c r="K2123" t="s">
        <v>284</v>
      </c>
      <c r="L2123" t="s">
        <v>524</v>
      </c>
      <c r="M2123" t="s">
        <v>524</v>
      </c>
      <c r="N2123" t="s">
        <v>531</v>
      </c>
      <c r="O2123">
        <v>200.7</v>
      </c>
      <c r="P2123">
        <v>105.663</v>
      </c>
      <c r="Q2123">
        <v>1.6666669999999999</v>
      </c>
      <c r="R2123">
        <v>1.866E-2</v>
      </c>
      <c r="S2123">
        <v>0</v>
      </c>
      <c r="T2123">
        <v>2.4729999999999999</v>
      </c>
      <c r="U2123">
        <v>3.7879999999999998</v>
      </c>
      <c r="V2123">
        <v>2.4740000000000002</v>
      </c>
      <c r="W2123">
        <v>3.7879999999999998</v>
      </c>
      <c r="X2123">
        <v>343</v>
      </c>
      <c r="Y2123">
        <v>105.952</v>
      </c>
      <c r="Z2123">
        <v>1.2669999999999999</v>
      </c>
      <c r="AA2123">
        <v>1.8929999999999999E-2</v>
      </c>
      <c r="AB2123">
        <v>2.5390000000000001</v>
      </c>
      <c r="AC2123">
        <v>3.73</v>
      </c>
      <c r="AD2123">
        <v>2.5390000000000001</v>
      </c>
      <c r="AE2123">
        <v>3.73</v>
      </c>
      <c r="AF2123">
        <v>343</v>
      </c>
      <c r="AG2123">
        <v>0.104</v>
      </c>
      <c r="AH2123">
        <v>0.214</v>
      </c>
      <c r="AI2123">
        <v>337</v>
      </c>
      <c r="AJ2123">
        <v>338</v>
      </c>
      <c r="AK2123">
        <v>331</v>
      </c>
      <c r="AL2123">
        <v>331</v>
      </c>
    </row>
    <row r="2124" spans="1:38" x14ac:dyDescent="0.25">
      <c r="A2124" t="s">
        <v>5317</v>
      </c>
      <c r="B2124" t="s">
        <v>5318</v>
      </c>
      <c r="C2124" t="s">
        <v>5315</v>
      </c>
      <c r="D2124" t="s">
        <v>5316</v>
      </c>
      <c r="E2124">
        <v>5.65</v>
      </c>
      <c r="F2124" s="143">
        <v>41774</v>
      </c>
      <c r="G2124" t="s">
        <v>423</v>
      </c>
      <c r="H2124" t="s">
        <v>270</v>
      </c>
      <c r="I2124" t="s">
        <v>259</v>
      </c>
      <c r="J2124" t="s">
        <v>271</v>
      </c>
      <c r="K2124" t="s">
        <v>284</v>
      </c>
      <c r="L2124" t="s">
        <v>524</v>
      </c>
      <c r="M2124" t="s">
        <v>524</v>
      </c>
      <c r="N2124" t="s">
        <v>531</v>
      </c>
      <c r="O2124">
        <v>126.9</v>
      </c>
      <c r="P2124">
        <v>102.8</v>
      </c>
      <c r="Q2124">
        <v>0.62777799999999995</v>
      </c>
      <c r="R2124">
        <v>1.137E-2</v>
      </c>
      <c r="S2124">
        <v>0</v>
      </c>
      <c r="T2124">
        <v>1.325</v>
      </c>
      <c r="U2124">
        <v>3.5630000000000002</v>
      </c>
      <c r="V2124">
        <v>1.3220000000000001</v>
      </c>
      <c r="W2124">
        <v>3.5630000000000002</v>
      </c>
      <c r="X2124">
        <v>334</v>
      </c>
      <c r="Y2124">
        <v>102.95699999999999</v>
      </c>
      <c r="Z2124">
        <v>0.251</v>
      </c>
      <c r="AA2124">
        <v>1.1520000000000001E-2</v>
      </c>
      <c r="AB2124">
        <v>1.391</v>
      </c>
      <c r="AC2124">
        <v>3.5459999999999998</v>
      </c>
      <c r="AD2124">
        <v>1.387</v>
      </c>
      <c r="AE2124">
        <v>3.5459999999999998</v>
      </c>
      <c r="AF2124">
        <v>334</v>
      </c>
      <c r="AG2124">
        <v>0.21299999999999999</v>
      </c>
      <c r="AH2124">
        <v>0.21</v>
      </c>
      <c r="AI2124">
        <v>322</v>
      </c>
      <c r="AJ2124">
        <v>323</v>
      </c>
      <c r="AK2124">
        <v>320</v>
      </c>
      <c r="AL2124">
        <v>321</v>
      </c>
    </row>
    <row r="2125" spans="1:38" x14ac:dyDescent="0.25">
      <c r="A2125" t="s">
        <v>5319</v>
      </c>
      <c r="B2125" t="s">
        <v>5320</v>
      </c>
      <c r="C2125" t="s">
        <v>5315</v>
      </c>
      <c r="D2125" t="s">
        <v>5316</v>
      </c>
      <c r="E2125">
        <v>5.5</v>
      </c>
      <c r="F2125" s="143">
        <v>42324</v>
      </c>
      <c r="G2125" t="s">
        <v>371</v>
      </c>
      <c r="H2125" t="s">
        <v>270</v>
      </c>
      <c r="I2125" t="s">
        <v>259</v>
      </c>
      <c r="J2125" t="s">
        <v>271</v>
      </c>
      <c r="K2125" t="s">
        <v>284</v>
      </c>
      <c r="L2125" t="s">
        <v>524</v>
      </c>
      <c r="M2125" t="s">
        <v>524</v>
      </c>
      <c r="N2125" t="s">
        <v>531</v>
      </c>
      <c r="O2125">
        <v>190.1</v>
      </c>
      <c r="P2125">
        <v>103.595</v>
      </c>
      <c r="Q2125">
        <v>0.59583299999999995</v>
      </c>
      <c r="R2125">
        <v>1.7160000000000002E-2</v>
      </c>
      <c r="S2125">
        <v>0</v>
      </c>
      <c r="T2125">
        <v>2.6469999999999998</v>
      </c>
      <c r="U2125">
        <v>4.1660000000000004</v>
      </c>
      <c r="V2125">
        <v>2.65</v>
      </c>
      <c r="W2125">
        <v>4.1660000000000004</v>
      </c>
      <c r="X2125">
        <v>379</v>
      </c>
      <c r="Y2125">
        <v>104.148</v>
      </c>
      <c r="Z2125">
        <v>0.22900000000000001</v>
      </c>
      <c r="AA2125">
        <v>1.745E-2</v>
      </c>
      <c r="AB2125">
        <v>2.7149999999999999</v>
      </c>
      <c r="AC2125">
        <v>3.9990000000000001</v>
      </c>
      <c r="AD2125">
        <v>2.7160000000000002</v>
      </c>
      <c r="AE2125">
        <v>3.9990000000000001</v>
      </c>
      <c r="AF2125">
        <v>369</v>
      </c>
      <c r="AG2125">
        <v>-0.17899999999999999</v>
      </c>
      <c r="AH2125">
        <v>-4.8000000000000001E-2</v>
      </c>
      <c r="AI2125">
        <v>369</v>
      </c>
      <c r="AJ2125">
        <v>360</v>
      </c>
      <c r="AK2125">
        <v>367</v>
      </c>
      <c r="AL2125">
        <v>356</v>
      </c>
    </row>
    <row r="2126" spans="1:38" x14ac:dyDescent="0.25">
      <c r="A2126" t="s">
        <v>5354</v>
      </c>
      <c r="B2126" t="s">
        <v>5355</v>
      </c>
      <c r="C2126" t="s">
        <v>5356</v>
      </c>
      <c r="D2126" t="s">
        <v>5357</v>
      </c>
      <c r="E2126">
        <v>6.875</v>
      </c>
      <c r="F2126" s="143">
        <v>42109</v>
      </c>
      <c r="G2126" t="s">
        <v>348</v>
      </c>
      <c r="H2126" t="s">
        <v>270</v>
      </c>
      <c r="I2126" t="s">
        <v>259</v>
      </c>
      <c r="J2126" t="s">
        <v>271</v>
      </c>
      <c r="K2126" t="s">
        <v>272</v>
      </c>
      <c r="L2126" t="s">
        <v>273</v>
      </c>
      <c r="M2126" t="s">
        <v>2451</v>
      </c>
      <c r="N2126" t="s">
        <v>304</v>
      </c>
      <c r="O2126">
        <v>400</v>
      </c>
      <c r="P2126">
        <v>98.75</v>
      </c>
      <c r="Q2126">
        <v>1.3368059999999999</v>
      </c>
      <c r="R2126">
        <v>3.4680000000000002E-2</v>
      </c>
      <c r="S2126">
        <v>0</v>
      </c>
      <c r="T2126">
        <v>2.0659999999999998</v>
      </c>
      <c r="U2126">
        <v>7.468</v>
      </c>
      <c r="V2126">
        <v>2.0649999999999999</v>
      </c>
      <c r="W2126">
        <v>7.468</v>
      </c>
      <c r="X2126">
        <v>717</v>
      </c>
      <c r="Y2126">
        <v>98.125</v>
      </c>
      <c r="Z2126">
        <v>0.878</v>
      </c>
      <c r="AA2126">
        <v>3.483E-2</v>
      </c>
      <c r="AB2126">
        <v>2.1269999999999998</v>
      </c>
      <c r="AC2126">
        <v>7.75</v>
      </c>
      <c r="AD2126">
        <v>2.125</v>
      </c>
      <c r="AE2126">
        <v>7.75</v>
      </c>
      <c r="AF2126">
        <v>750</v>
      </c>
      <c r="AG2126">
        <v>1.0940000000000001</v>
      </c>
      <c r="AH2126">
        <v>1.1599999999999999</v>
      </c>
      <c r="AI2126">
        <v>689</v>
      </c>
      <c r="AJ2126">
        <v>718</v>
      </c>
      <c r="AK2126">
        <v>704</v>
      </c>
      <c r="AL2126">
        <v>737</v>
      </c>
    </row>
    <row r="2127" spans="1:38" x14ac:dyDescent="0.25">
      <c r="A2127" t="s">
        <v>5350</v>
      </c>
      <c r="B2127" t="s">
        <v>5351</v>
      </c>
      <c r="C2127" t="s">
        <v>5352</v>
      </c>
      <c r="D2127" t="s">
        <v>5353</v>
      </c>
      <c r="E2127">
        <v>8.25</v>
      </c>
      <c r="F2127" s="143">
        <v>41805</v>
      </c>
      <c r="G2127" t="s">
        <v>280</v>
      </c>
      <c r="H2127" t="s">
        <v>270</v>
      </c>
      <c r="I2127" t="s">
        <v>259</v>
      </c>
      <c r="J2127" t="s">
        <v>271</v>
      </c>
      <c r="K2127" t="s">
        <v>272</v>
      </c>
      <c r="L2127" t="s">
        <v>273</v>
      </c>
      <c r="M2127" t="s">
        <v>274</v>
      </c>
      <c r="N2127" t="s">
        <v>275</v>
      </c>
      <c r="O2127">
        <v>268.89999999999998</v>
      </c>
      <c r="P2127">
        <v>100.251</v>
      </c>
      <c r="Q2127">
        <v>0.22916700000000001</v>
      </c>
      <c r="R2127">
        <v>2.341E-2</v>
      </c>
      <c r="S2127">
        <v>4.125</v>
      </c>
      <c r="T2127">
        <v>7.4999999999999997E-2</v>
      </c>
      <c r="U2127">
        <v>4.88</v>
      </c>
      <c r="V2127">
        <v>0.08</v>
      </c>
      <c r="W2127">
        <v>5.3710000000000004</v>
      </c>
      <c r="X2127">
        <v>514</v>
      </c>
      <c r="Y2127">
        <v>100.376</v>
      </c>
      <c r="Z2127">
        <v>3.8039999999999998</v>
      </c>
      <c r="AA2127">
        <v>2.4639999999999999E-2</v>
      </c>
      <c r="AB2127">
        <v>1.369</v>
      </c>
      <c r="AC2127">
        <v>7.9809999999999999</v>
      </c>
      <c r="AD2127">
        <v>7.9000000000000001E-2</v>
      </c>
      <c r="AE2127">
        <v>3.81</v>
      </c>
      <c r="AF2127">
        <v>360</v>
      </c>
      <c r="AG2127">
        <v>0.40799999999999997</v>
      </c>
      <c r="AH2127">
        <v>0.39800000000000002</v>
      </c>
      <c r="AI2127">
        <v>498</v>
      </c>
      <c r="AJ2127">
        <v>349</v>
      </c>
      <c r="AK2127">
        <v>491</v>
      </c>
      <c r="AL2127">
        <v>339</v>
      </c>
    </row>
    <row r="2128" spans="1:38" x14ac:dyDescent="0.25">
      <c r="A2128" t="s">
        <v>5358</v>
      </c>
      <c r="B2128" t="s">
        <v>5359</v>
      </c>
      <c r="C2128" t="s">
        <v>5352</v>
      </c>
      <c r="D2128" t="s">
        <v>5353</v>
      </c>
      <c r="E2128">
        <v>10.875</v>
      </c>
      <c r="F2128" s="143">
        <v>42475</v>
      </c>
      <c r="G2128" t="s">
        <v>282</v>
      </c>
      <c r="H2128" t="s">
        <v>270</v>
      </c>
      <c r="I2128" t="s">
        <v>259</v>
      </c>
      <c r="J2128" t="s">
        <v>271</v>
      </c>
      <c r="K2128" t="s">
        <v>272</v>
      </c>
      <c r="L2128" t="s">
        <v>273</v>
      </c>
      <c r="M2128" t="s">
        <v>274</v>
      </c>
      <c r="N2128" t="s">
        <v>283</v>
      </c>
      <c r="O2128">
        <v>270</v>
      </c>
      <c r="P2128">
        <v>103.45</v>
      </c>
      <c r="Q2128">
        <v>2.1145830000000001</v>
      </c>
      <c r="R2128">
        <v>2.469E-2</v>
      </c>
      <c r="S2128">
        <v>0</v>
      </c>
      <c r="T2128">
        <v>0.05</v>
      </c>
      <c r="U2128">
        <v>0.09</v>
      </c>
      <c r="V2128">
        <v>5.7000000000000002E-2</v>
      </c>
      <c r="W2128">
        <v>8.7999999999999995E-2</v>
      </c>
      <c r="X2128">
        <v>0</v>
      </c>
      <c r="Y2128">
        <v>108.75</v>
      </c>
      <c r="Z2128">
        <v>1.39</v>
      </c>
      <c r="AA2128">
        <v>2.6159999999999999E-2</v>
      </c>
      <c r="AB2128">
        <v>0.37</v>
      </c>
      <c r="AC2128">
        <v>1.7949999999999999</v>
      </c>
      <c r="AD2128">
        <v>0.36</v>
      </c>
      <c r="AE2128">
        <v>2.0329999999999999</v>
      </c>
      <c r="AF2128">
        <v>167</v>
      </c>
      <c r="AG2128">
        <v>-4.1539999999999999</v>
      </c>
      <c r="AH2128">
        <v>-4.1740000000000004</v>
      </c>
      <c r="AI2128">
        <v>-24</v>
      </c>
      <c r="AJ2128">
        <v>124</v>
      </c>
      <c r="AK2128">
        <v>-22</v>
      </c>
      <c r="AL2128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F11" sqref="F11"/>
    </sheetView>
  </sheetViews>
  <sheetFormatPr defaultRowHeight="12.75" x14ac:dyDescent="0.2"/>
  <cols>
    <col min="12" max="12" width="12.7109375" bestFit="1" customWidth="1"/>
  </cols>
  <sheetData>
    <row r="2" spans="1:12" x14ac:dyDescent="0.2">
      <c r="B2" s="83">
        <f>Model!BK6</f>
        <v>0.02</v>
      </c>
      <c r="C2" s="83">
        <f>Model!BL6</f>
        <v>0.03</v>
      </c>
      <c r="D2" s="83">
        <f>Model!BM6</f>
        <v>0.04</v>
      </c>
      <c r="E2" s="83">
        <f>Model!BN6</f>
        <v>0.05</v>
      </c>
      <c r="F2" s="83">
        <f>Model!BO6</f>
        <v>6.0000000000000005E-2</v>
      </c>
      <c r="G2" s="83">
        <f>Model!BP6</f>
        <v>7.0000000000000007E-2</v>
      </c>
      <c r="H2" s="83">
        <f>Model!BQ6</f>
        <v>0.08</v>
      </c>
      <c r="I2" s="83">
        <f>Model!BR6</f>
        <v>0.09</v>
      </c>
      <c r="J2" s="83">
        <f>Model!BS6</f>
        <v>9.9999999999999992E-2</v>
      </c>
      <c r="K2" s="83">
        <f>Model!BT6</f>
        <v>0.10999999999999999</v>
      </c>
      <c r="L2" s="83">
        <f>Model!BU6</f>
        <v>999999</v>
      </c>
    </row>
    <row r="3" spans="1:12" x14ac:dyDescent="0.2">
      <c r="A3" t="s">
        <v>5363</v>
      </c>
      <c r="B3" s="78">
        <f>Index!AQ3/100</f>
        <v>2.94098E-2</v>
      </c>
      <c r="C3" s="78">
        <f>Index!AR3/100</f>
        <v>6.7800899999999956E-2</v>
      </c>
      <c r="D3" s="78">
        <f>Index!AS3/100</f>
        <v>0.13182399999999997</v>
      </c>
      <c r="E3" s="78">
        <f>Index!AT3/100</f>
        <v>0.20403380000000002</v>
      </c>
      <c r="F3" s="78">
        <f>Index!AU3/100</f>
        <v>0.18431940000000022</v>
      </c>
      <c r="G3" s="78">
        <f>Index!AV3/100</f>
        <v>0.12937030000000005</v>
      </c>
      <c r="H3" s="78">
        <f>Index!AW3/100</f>
        <v>7.9317999999999986E-2</v>
      </c>
      <c r="I3" s="78">
        <f>Index!AX3/100</f>
        <v>5.3209000000000006E-2</v>
      </c>
      <c r="J3" s="78">
        <f>Index!AY3/100</f>
        <v>3.2477099999999995E-2</v>
      </c>
      <c r="K3" s="78">
        <f>Index!AZ3/100</f>
        <v>1.4943800000000002E-2</v>
      </c>
      <c r="L3" s="78">
        <f>Index!BA3/100</f>
        <v>5.9803399999999972E-2</v>
      </c>
    </row>
    <row r="4" spans="1:12" x14ac:dyDescent="0.2">
      <c r="A4" t="s">
        <v>5364</v>
      </c>
      <c r="B4" s="48">
        <f>Model!BK5</f>
        <v>0</v>
      </c>
      <c r="C4" s="48">
        <f>Model!BL5</f>
        <v>2.5124190833149204E-2</v>
      </c>
      <c r="D4" s="48">
        <f>Model!BM5</f>
        <v>0.19506788265216835</v>
      </c>
      <c r="E4" s="48">
        <f>Model!BN5</f>
        <v>0.25080756791838194</v>
      </c>
      <c r="F4" s="48">
        <f>Model!BO5</f>
        <v>0.25753971371865131</v>
      </c>
      <c r="G4" s="48">
        <f>Model!BP5</f>
        <v>0.10957426528356837</v>
      </c>
      <c r="H4" s="48">
        <f>Model!BQ5</f>
        <v>8.9202762147368914E-2</v>
      </c>
      <c r="I4" s="48">
        <f>Model!BR5</f>
        <v>1.2561928143932227E-2</v>
      </c>
      <c r="J4" s="48">
        <f>Model!BS5</f>
        <v>2.8228361562738318E-2</v>
      </c>
      <c r="K4" s="48">
        <f>Model!BT5</f>
        <v>1.4992043085010866E-2</v>
      </c>
      <c r="L4" s="48">
        <f>Model!BU5</f>
        <v>9.9310451895566979E-3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Model</vt:lpstr>
      <vt:lpstr>462</vt:lpstr>
      <vt:lpstr>Names</vt:lpstr>
      <vt:lpstr>Scraps</vt:lpstr>
      <vt:lpstr>Index</vt:lpstr>
      <vt:lpstr>Sheet4</vt:lpstr>
      <vt:lpstr>Model!Print_Area</vt:lpstr>
      <vt:lpstr>Model!Print_Titles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Shu-Yang Tan</dc:creator>
  <cp:lastModifiedBy>Brian Fagan</cp:lastModifiedBy>
  <cp:lastPrinted>2013-04-24T21:02:34Z</cp:lastPrinted>
  <dcterms:created xsi:type="dcterms:W3CDTF">2012-02-09T12:47:11Z</dcterms:created>
  <dcterms:modified xsi:type="dcterms:W3CDTF">2013-04-30T15:38:40Z</dcterms:modified>
</cp:coreProperties>
</file>